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848AE174-D2A2-42E7-8733-C9DE7DABF400}" xr6:coauthVersionLast="47" xr6:coauthVersionMax="47" xr10:uidLastSave="{00000000-0000-0000-0000-000000000000}"/>
  <bookViews>
    <workbookView xWindow="240" yWindow="105" windowWidth="14805" windowHeight="8010" firstSheet="2" activeTab="6" xr2:uid="{00000000-000D-0000-FFFF-FFFF00000000}"/>
  </bookViews>
  <sheets>
    <sheet name="1-Carga de datos" sheetId="3" r:id="rId1"/>
    <sheet name="2-Resumen" sheetId="1" r:id="rId2"/>
    <sheet name="moras" sheetId="2" r:id="rId3"/>
    <sheet name="4-Valores Faltantes" sheetId="5" r:id="rId4"/>
    <sheet name="6-Individuos por categoría" sheetId="6" r:id="rId5"/>
    <sheet name="7-Porcentaje Personas Morosas" sheetId="7" r:id="rId6"/>
    <sheet name="8-Morosidad en númericas" sheetId="8" r:id="rId7"/>
  </sheets>
  <externalReferences>
    <externalReference r:id="rId8"/>
  </externalReferences>
  <definedNames>
    <definedName name="ExternalData_1" localSheetId="2" hidden="1">moras!$A$1:$N$5001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7" l="1"/>
  <c r="C23" i="7"/>
  <c r="C11" i="7"/>
  <c r="C12" i="7"/>
  <c r="C8" i="7"/>
  <c r="C7" i="7"/>
  <c r="C4" i="7"/>
  <c r="C3" i="7"/>
  <c r="C28" i="6"/>
  <c r="C27" i="6"/>
  <c r="C16" i="6"/>
  <c r="C15" i="6"/>
  <c r="C12" i="6"/>
  <c r="C11" i="6"/>
  <c r="C7" i="6"/>
  <c r="C8" i="6"/>
  <c r="C4" i="6"/>
  <c r="C3" i="6"/>
  <c r="F4" i="1" a="1"/>
  <c r="F4" i="1"/>
  <c r="O3" i="2"/>
  <c r="P3" i="2" s="1"/>
  <c r="O4089" i="2"/>
  <c r="P4089" i="2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3465" i="2"/>
  <c r="P3465" i="2" s="1"/>
  <c r="O4301" i="2"/>
  <c r="P4301" i="2" s="1"/>
  <c r="O15" i="2"/>
  <c r="P15" i="2" s="1"/>
  <c r="O16" i="2"/>
  <c r="P16" i="2" s="1"/>
  <c r="O17" i="2"/>
  <c r="P17" i="2" s="1"/>
  <c r="O18" i="2"/>
  <c r="P18" i="2" s="1"/>
  <c r="O3466" i="2"/>
  <c r="P3466" i="2" s="1"/>
  <c r="O19" i="2"/>
  <c r="P19" i="2" s="1"/>
  <c r="O3932" i="2"/>
  <c r="P3932" i="2" s="1"/>
  <c r="O20" i="2"/>
  <c r="P20" i="2" s="1"/>
  <c r="O21" i="2"/>
  <c r="P21" i="2" s="1"/>
  <c r="O22" i="2"/>
  <c r="P22" i="2" s="1"/>
  <c r="O4090" i="2"/>
  <c r="P4090" i="2" s="1"/>
  <c r="O23" i="2"/>
  <c r="P23" i="2" s="1"/>
  <c r="O24" i="2"/>
  <c r="P24" i="2" s="1"/>
  <c r="O25" i="2"/>
  <c r="P25" i="2" s="1"/>
  <c r="O26" i="2"/>
  <c r="P26" i="2" s="1"/>
  <c r="O27" i="2"/>
  <c r="P27" i="2" s="1"/>
  <c r="O4302" i="2"/>
  <c r="P4302" i="2" s="1"/>
  <c r="O28" i="2"/>
  <c r="P28" i="2" s="1"/>
  <c r="O29" i="2"/>
  <c r="P29" i="2" s="1"/>
  <c r="O30" i="2"/>
  <c r="P30" i="2" s="1"/>
  <c r="O31" i="2"/>
  <c r="P31" i="2" s="1"/>
  <c r="O32" i="2"/>
  <c r="P32" i="2" s="1"/>
  <c r="O3467" i="2"/>
  <c r="P3467" i="2" s="1"/>
  <c r="O33" i="2"/>
  <c r="P33" i="2" s="1"/>
  <c r="O34" i="2"/>
  <c r="P34" i="2" s="1"/>
  <c r="O35" i="2"/>
  <c r="P35" i="2" s="1"/>
  <c r="O36" i="2"/>
  <c r="P36" i="2" s="1"/>
  <c r="O3933" i="2"/>
  <c r="P3933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03" i="2"/>
  <c r="P4303" i="2" s="1"/>
  <c r="O45" i="2"/>
  <c r="P45" i="2" s="1"/>
  <c r="O4304" i="2"/>
  <c r="P4304" i="2" s="1"/>
  <c r="O3468" i="2"/>
  <c r="P3468" i="2" s="1"/>
  <c r="O46" i="2"/>
  <c r="P46" i="2" s="1"/>
  <c r="O47" i="2"/>
  <c r="P47" i="2" s="1"/>
  <c r="O48" i="2"/>
  <c r="P48" i="2" s="1"/>
  <c r="O4305" i="2"/>
  <c r="P4305" i="2" s="1"/>
  <c r="O3934" i="2"/>
  <c r="P3934" i="2" s="1"/>
  <c r="O49" i="2"/>
  <c r="P49" i="2" s="1"/>
  <c r="O4091" i="2"/>
  <c r="P4091" i="2" s="1"/>
  <c r="O50" i="2"/>
  <c r="P50" i="2" s="1"/>
  <c r="O4306" i="2"/>
  <c r="P4306" i="2" s="1"/>
  <c r="O51" i="2"/>
  <c r="P51" i="2" s="1"/>
  <c r="O52" i="2"/>
  <c r="P52" i="2" s="1"/>
  <c r="O4092" i="2"/>
  <c r="P4092" i="2" s="1"/>
  <c r="O4093" i="2"/>
  <c r="P4093" i="2" s="1"/>
  <c r="O53" i="2"/>
  <c r="P53" i="2" s="1"/>
  <c r="O54" i="2"/>
  <c r="P54" i="2" s="1"/>
  <c r="O5001" i="2"/>
  <c r="P5001" i="2" s="1"/>
  <c r="O3935" i="2"/>
  <c r="P3935" i="2" s="1"/>
  <c r="O55" i="2"/>
  <c r="P55" i="2" s="1"/>
  <c r="O56" i="2"/>
  <c r="P56" i="2" s="1"/>
  <c r="O4307" i="2"/>
  <c r="P4307" i="2" s="1"/>
  <c r="O3470" i="2"/>
  <c r="P3470" i="2" s="1"/>
  <c r="O57" i="2"/>
  <c r="P57" i="2" s="1"/>
  <c r="O58" i="2"/>
  <c r="P58" i="2" s="1"/>
  <c r="O3471" i="2"/>
  <c r="P3471" i="2" s="1"/>
  <c r="O59" i="2"/>
  <c r="P59" i="2" s="1"/>
  <c r="O60" i="2"/>
  <c r="P60" i="2" s="1"/>
  <c r="O4308" i="2"/>
  <c r="P4308" i="2" s="1"/>
  <c r="O61" i="2"/>
  <c r="P61" i="2" s="1"/>
  <c r="O62" i="2"/>
  <c r="P62" i="2" s="1"/>
  <c r="O3472" i="2"/>
  <c r="P3472" i="2" s="1"/>
  <c r="O63" i="2"/>
  <c r="P63" i="2" s="1"/>
  <c r="O64" i="2"/>
  <c r="P64" i="2" s="1"/>
  <c r="O4309" i="2"/>
  <c r="P4309" i="2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3473" i="2"/>
  <c r="P3473" i="2" s="1"/>
  <c r="O78" i="2"/>
  <c r="P78" i="2" s="1"/>
  <c r="O79" i="2"/>
  <c r="P79" i="2" s="1"/>
  <c r="O80" i="2"/>
  <c r="P80" i="2" s="1"/>
  <c r="O3474" i="2"/>
  <c r="P3474" i="2" s="1"/>
  <c r="O4310" i="2"/>
  <c r="P4310" i="2" s="1"/>
  <c r="O4311" i="2"/>
  <c r="P4311" i="2" s="1"/>
  <c r="O81" i="2"/>
  <c r="P81" i="2" s="1"/>
  <c r="O82" i="2"/>
  <c r="P82" i="2" s="1"/>
  <c r="O3475" i="2"/>
  <c r="P3475" i="2" s="1"/>
  <c r="O3936" i="2"/>
  <c r="P3936" i="2" s="1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3476" i="2"/>
  <c r="P3476" i="2" s="1"/>
  <c r="O89" i="2"/>
  <c r="P89" i="2" s="1"/>
  <c r="O3477" i="2"/>
  <c r="P3477" i="2" s="1"/>
  <c r="O3478" i="2"/>
  <c r="P3478" i="2" s="1"/>
  <c r="O90" i="2"/>
  <c r="P90" i="2" s="1"/>
  <c r="O3479" i="2"/>
  <c r="P3479" i="2" s="1"/>
  <c r="O91" i="2"/>
  <c r="P91" i="2" s="1"/>
  <c r="O92" i="2"/>
  <c r="P92" i="2" s="1"/>
  <c r="O93" i="2"/>
  <c r="P93" i="2" s="1"/>
  <c r="O4312" i="2"/>
  <c r="P4312" i="2" s="1"/>
  <c r="O94" i="2"/>
  <c r="P94" i="2" s="1"/>
  <c r="O3480" i="2"/>
  <c r="P3480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3901" i="2"/>
  <c r="P3901" i="2" s="1"/>
  <c r="O101" i="2"/>
  <c r="P101" i="2" s="1"/>
  <c r="O3481" i="2"/>
  <c r="P3481" i="2" s="1"/>
  <c r="O4313" i="2"/>
  <c r="P4313" i="2" s="1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4094" i="2"/>
  <c r="P4094" i="2" s="1"/>
  <c r="O108" i="2"/>
  <c r="P108" i="2" s="1"/>
  <c r="O3482" i="2"/>
  <c r="P3482" i="2" s="1"/>
  <c r="O2" i="2"/>
  <c r="O109" i="2"/>
  <c r="P109" i="2" s="1"/>
  <c r="O110" i="2"/>
  <c r="P110" i="2" s="1"/>
  <c r="O111" i="2"/>
  <c r="P111" i="2" s="1"/>
  <c r="O112" i="2"/>
  <c r="P112" i="2" s="1"/>
  <c r="O3483" i="2"/>
  <c r="P3483" i="2" s="1"/>
  <c r="O113" i="2"/>
  <c r="P113" i="2" s="1"/>
  <c r="O114" i="2"/>
  <c r="P114" i="2" s="1"/>
  <c r="O115" i="2"/>
  <c r="P115" i="2" s="1"/>
  <c r="O3937" i="2"/>
  <c r="P3937" i="2" s="1"/>
  <c r="O4314" i="2"/>
  <c r="P4314" i="2" s="1"/>
  <c r="O116" i="2"/>
  <c r="P116" i="2" s="1"/>
  <c r="O4315" i="2"/>
  <c r="P4315" i="2" s="1"/>
  <c r="O117" i="2"/>
  <c r="P117" i="2" s="1"/>
  <c r="O118" i="2"/>
  <c r="P118" i="2" s="1"/>
  <c r="O3484" i="2"/>
  <c r="P3484" i="2" s="1"/>
  <c r="O119" i="2"/>
  <c r="P119" i="2" s="1"/>
  <c r="O4316" i="2"/>
  <c r="P4316" i="2" s="1"/>
  <c r="O120" i="2"/>
  <c r="P120" i="2" s="1"/>
  <c r="O4317" i="2"/>
  <c r="P4317" i="2" s="1"/>
  <c r="O4318" i="2"/>
  <c r="P4318" i="2" s="1"/>
  <c r="O3938" i="2"/>
  <c r="P3938" i="2" s="1"/>
  <c r="O121" i="2"/>
  <c r="P121" i="2" s="1"/>
  <c r="O122" i="2"/>
  <c r="P122" i="2" s="1"/>
  <c r="O123" i="2"/>
  <c r="P123" i="2" s="1"/>
  <c r="O124" i="2"/>
  <c r="P124" i="2" s="1"/>
  <c r="O125" i="2"/>
  <c r="P125" i="2" s="1"/>
  <c r="O126" i="2"/>
  <c r="P126" i="2" s="1"/>
  <c r="O4319" i="2"/>
  <c r="P4319" i="2" s="1"/>
  <c r="O127" i="2"/>
  <c r="P127" i="2" s="1"/>
  <c r="O128" i="2"/>
  <c r="P128" i="2" s="1"/>
  <c r="O129" i="2"/>
  <c r="P129" i="2" s="1"/>
  <c r="O4095" i="2"/>
  <c r="P4095" i="2" s="1"/>
  <c r="O130" i="2"/>
  <c r="P130" i="2" s="1"/>
  <c r="O131" i="2"/>
  <c r="P131" i="2" s="1"/>
  <c r="O132" i="2"/>
  <c r="P132" i="2" s="1"/>
  <c r="O3485" i="2"/>
  <c r="P3485" i="2" s="1"/>
  <c r="O133" i="2"/>
  <c r="P133" i="2" s="1"/>
  <c r="O4320" i="2"/>
  <c r="P4320" i="2" s="1"/>
  <c r="O4321" i="2"/>
  <c r="P4321" i="2" s="1"/>
  <c r="O4322" i="2"/>
  <c r="P4322" i="2" s="1"/>
  <c r="O134" i="2"/>
  <c r="P134" i="2" s="1"/>
  <c r="O3939" i="2"/>
  <c r="P3939" i="2" s="1"/>
  <c r="O135" i="2"/>
  <c r="P135" i="2" s="1"/>
  <c r="O4323" i="2"/>
  <c r="P4323" i="2" s="1"/>
  <c r="O136" i="2"/>
  <c r="P136" i="2" s="1"/>
  <c r="O4324" i="2"/>
  <c r="P4324" i="2" s="1"/>
  <c r="O4096" i="2"/>
  <c r="P4096" i="2" s="1"/>
  <c r="O137" i="2"/>
  <c r="P137" i="2" s="1"/>
  <c r="O138" i="2"/>
  <c r="P138" i="2" s="1"/>
  <c r="O4325" i="2"/>
  <c r="P4325" i="2" s="1"/>
  <c r="O139" i="2"/>
  <c r="P139" i="2" s="1"/>
  <c r="O4326" i="2"/>
  <c r="P4326" i="2" s="1"/>
  <c r="O140" i="2"/>
  <c r="P140" i="2" s="1"/>
  <c r="O4097" i="2"/>
  <c r="P4097" i="2" s="1"/>
  <c r="O3486" i="2"/>
  <c r="P3486" i="2" s="1"/>
  <c r="O141" i="2"/>
  <c r="P141" i="2" s="1"/>
  <c r="O142" i="2"/>
  <c r="P142" i="2" s="1"/>
  <c r="O143" i="2"/>
  <c r="P143" i="2" s="1"/>
  <c r="O144" i="2"/>
  <c r="P144" i="2" s="1"/>
  <c r="O145" i="2"/>
  <c r="P145" i="2" s="1"/>
  <c r="O146" i="2"/>
  <c r="P146" i="2" s="1"/>
  <c r="O147" i="2"/>
  <c r="P147" i="2" s="1"/>
  <c r="O148" i="2"/>
  <c r="P148" i="2" s="1"/>
  <c r="O149" i="2"/>
  <c r="P149" i="2" s="1"/>
  <c r="O4327" i="2"/>
  <c r="P4327" i="2" s="1"/>
  <c r="O4328" i="2"/>
  <c r="P4328" i="2" s="1"/>
  <c r="O4329" i="2"/>
  <c r="P4329" i="2" s="1"/>
  <c r="O150" i="2"/>
  <c r="P150" i="2" s="1"/>
  <c r="O151" i="2"/>
  <c r="P151" i="2" s="1"/>
  <c r="O152" i="2"/>
  <c r="P152" i="2" s="1"/>
  <c r="O153" i="2"/>
  <c r="P153" i="2" s="1"/>
  <c r="O154" i="2"/>
  <c r="P154" i="2" s="1"/>
  <c r="O155" i="2"/>
  <c r="P155" i="2" s="1"/>
  <c r="O156" i="2"/>
  <c r="P156" i="2" s="1"/>
  <c r="O157" i="2"/>
  <c r="P157" i="2" s="1"/>
  <c r="O4330" i="2"/>
  <c r="P4330" i="2" s="1"/>
  <c r="O158" i="2"/>
  <c r="P158" i="2" s="1"/>
  <c r="O4331" i="2"/>
  <c r="P4331" i="2" s="1"/>
  <c r="O159" i="2"/>
  <c r="P159" i="2" s="1"/>
  <c r="O160" i="2"/>
  <c r="P160" i="2" s="1"/>
  <c r="O161" i="2"/>
  <c r="P161" i="2" s="1"/>
  <c r="O162" i="2"/>
  <c r="P162" i="2" s="1"/>
  <c r="O3940" i="2"/>
  <c r="P3940" i="2" s="1"/>
  <c r="O3487" i="2"/>
  <c r="P3487" i="2" s="1"/>
  <c r="O163" i="2"/>
  <c r="P163" i="2" s="1"/>
  <c r="O164" i="2"/>
  <c r="P164" i="2" s="1"/>
  <c r="O165" i="2"/>
  <c r="P165" i="2" s="1"/>
  <c r="O166" i="2"/>
  <c r="P166" i="2" s="1"/>
  <c r="O167" i="2"/>
  <c r="P167" i="2" s="1"/>
  <c r="O168" i="2"/>
  <c r="P168" i="2" s="1"/>
  <c r="O169" i="2"/>
  <c r="P169" i="2" s="1"/>
  <c r="O4332" i="2"/>
  <c r="P4332" i="2" s="1"/>
  <c r="O170" i="2"/>
  <c r="P170" i="2" s="1"/>
  <c r="O3488" i="2"/>
  <c r="P3488" i="2" s="1"/>
  <c r="O171" i="2"/>
  <c r="P171" i="2" s="1"/>
  <c r="O172" i="2"/>
  <c r="P172" i="2" s="1"/>
  <c r="O173" i="2"/>
  <c r="P173" i="2" s="1"/>
  <c r="O174" i="2"/>
  <c r="P174" i="2" s="1"/>
  <c r="O175" i="2"/>
  <c r="P175" i="2" s="1"/>
  <c r="O176" i="2"/>
  <c r="P176" i="2" s="1"/>
  <c r="O3489" i="2"/>
  <c r="P3489" i="2" s="1"/>
  <c r="O177" i="2"/>
  <c r="P177" i="2" s="1"/>
  <c r="O3941" i="2"/>
  <c r="P3941" i="2" s="1"/>
  <c r="O178" i="2"/>
  <c r="P178" i="2" s="1"/>
  <c r="O179" i="2"/>
  <c r="P179" i="2" s="1"/>
  <c r="O180" i="2"/>
  <c r="P180" i="2" s="1"/>
  <c r="O181" i="2"/>
  <c r="P181" i="2" s="1"/>
  <c r="O182" i="2"/>
  <c r="P182" i="2" s="1"/>
  <c r="O183" i="2"/>
  <c r="P183" i="2" s="1"/>
  <c r="O184" i="2"/>
  <c r="P184" i="2" s="1"/>
  <c r="O185" i="2"/>
  <c r="P185" i="2" s="1"/>
  <c r="O4333" i="2"/>
  <c r="P4333" i="2" s="1"/>
  <c r="O4334" i="2"/>
  <c r="P4334" i="2" s="1"/>
  <c r="O186" i="2"/>
  <c r="P186" i="2" s="1"/>
  <c r="O187" i="2"/>
  <c r="P187" i="2" s="1"/>
  <c r="O188" i="2"/>
  <c r="P188" i="2" s="1"/>
  <c r="O189" i="2"/>
  <c r="P189" i="2" s="1"/>
  <c r="O190" i="2"/>
  <c r="P190" i="2" s="1"/>
  <c r="O191" i="2"/>
  <c r="P191" i="2" s="1"/>
  <c r="O192" i="2"/>
  <c r="P192" i="2" s="1"/>
  <c r="O193" i="2"/>
  <c r="P193" i="2" s="1"/>
  <c r="O4335" i="2"/>
  <c r="P4335" i="2" s="1"/>
  <c r="O194" i="2"/>
  <c r="P194" i="2" s="1"/>
  <c r="O195" i="2"/>
  <c r="P195" i="2" s="1"/>
  <c r="O196" i="2"/>
  <c r="P196" i="2" s="1"/>
  <c r="O3490" i="2"/>
  <c r="P3490" i="2" s="1"/>
  <c r="O4098" i="2"/>
  <c r="P4098" i="2" s="1"/>
  <c r="O3942" i="2"/>
  <c r="P3942" i="2" s="1"/>
  <c r="O3491" i="2"/>
  <c r="P3491" i="2" s="1"/>
  <c r="O197" i="2"/>
  <c r="P197" i="2" s="1"/>
  <c r="O4336" i="2"/>
  <c r="P4336" i="2" s="1"/>
  <c r="O198" i="2"/>
  <c r="P198" i="2" s="1"/>
  <c r="O199" i="2"/>
  <c r="P199" i="2" s="1"/>
  <c r="O4337" i="2"/>
  <c r="P4337" i="2" s="1"/>
  <c r="O200" i="2"/>
  <c r="P200" i="2" s="1"/>
  <c r="O201" i="2"/>
  <c r="P201" i="2" s="1"/>
  <c r="O202" i="2"/>
  <c r="P202" i="2" s="1"/>
  <c r="O203" i="2"/>
  <c r="P203" i="2" s="1"/>
  <c r="O4338" i="2"/>
  <c r="P4338" i="2" s="1"/>
  <c r="O204" i="2"/>
  <c r="P204" i="2" s="1"/>
  <c r="O205" i="2"/>
  <c r="P205" i="2" s="1"/>
  <c r="O4339" i="2"/>
  <c r="P4339" i="2" s="1"/>
  <c r="O206" i="2"/>
  <c r="P206" i="2" s="1"/>
  <c r="O4340" i="2"/>
  <c r="P4340" i="2" s="1"/>
  <c r="O4341" i="2"/>
  <c r="P4341" i="2" s="1"/>
  <c r="O4342" i="2"/>
  <c r="P4342" i="2" s="1"/>
  <c r="O207" i="2"/>
  <c r="P207" i="2" s="1"/>
  <c r="O208" i="2"/>
  <c r="P208" i="2" s="1"/>
  <c r="O209" i="2"/>
  <c r="P209" i="2" s="1"/>
  <c r="O4099" i="2"/>
  <c r="P4099" i="2" s="1"/>
  <c r="O210" i="2"/>
  <c r="P210" i="2" s="1"/>
  <c r="O211" i="2"/>
  <c r="P211" i="2" s="1"/>
  <c r="O3943" i="2"/>
  <c r="P3943" i="2" s="1"/>
  <c r="O4100" i="2"/>
  <c r="P4100" i="2" s="1"/>
  <c r="O212" i="2"/>
  <c r="P212" i="2" s="1"/>
  <c r="O213" i="2"/>
  <c r="P213" i="2" s="1"/>
  <c r="O214" i="2"/>
  <c r="P214" i="2" s="1"/>
  <c r="O215" i="2"/>
  <c r="P215" i="2" s="1"/>
  <c r="O216" i="2"/>
  <c r="P216" i="2" s="1"/>
  <c r="O217" i="2"/>
  <c r="P217" i="2" s="1"/>
  <c r="O218" i="2"/>
  <c r="P218" i="2" s="1"/>
  <c r="O219" i="2"/>
  <c r="P219" i="2" s="1"/>
  <c r="O220" i="2"/>
  <c r="P220" i="2" s="1"/>
  <c r="O221" i="2"/>
  <c r="P221" i="2" s="1"/>
  <c r="O222" i="2"/>
  <c r="P222" i="2" s="1"/>
  <c r="O223" i="2"/>
  <c r="P223" i="2" s="1"/>
  <c r="O224" i="2"/>
  <c r="P224" i="2" s="1"/>
  <c r="O4343" i="2"/>
  <c r="P4343" i="2" s="1"/>
  <c r="O4344" i="2"/>
  <c r="P4344" i="2" s="1"/>
  <c r="O225" i="2"/>
  <c r="P225" i="2" s="1"/>
  <c r="O226" i="2"/>
  <c r="P226" i="2" s="1"/>
  <c r="O227" i="2"/>
  <c r="P227" i="2" s="1"/>
  <c r="O228" i="2"/>
  <c r="P228" i="2" s="1"/>
  <c r="O229" i="2"/>
  <c r="P229" i="2" s="1"/>
  <c r="O230" i="2"/>
  <c r="P230" i="2" s="1"/>
  <c r="O4101" i="2"/>
  <c r="P4101" i="2" s="1"/>
  <c r="O4345" i="2"/>
  <c r="P4345" i="2" s="1"/>
  <c r="O231" i="2"/>
  <c r="P231" i="2" s="1"/>
  <c r="O232" i="2"/>
  <c r="P232" i="2" s="1"/>
  <c r="O233" i="2"/>
  <c r="P233" i="2" s="1"/>
  <c r="O3492" i="2"/>
  <c r="P3492" i="2" s="1"/>
  <c r="O234" i="2"/>
  <c r="P234" i="2" s="1"/>
  <c r="O4346" i="2"/>
  <c r="P4346" i="2" s="1"/>
  <c r="O235" i="2"/>
  <c r="P235" i="2" s="1"/>
  <c r="O236" i="2"/>
  <c r="P236" i="2" s="1"/>
  <c r="O237" i="2"/>
  <c r="P237" i="2" s="1"/>
  <c r="O238" i="2"/>
  <c r="P238" i="2" s="1"/>
  <c r="O239" i="2"/>
  <c r="P239" i="2" s="1"/>
  <c r="O3911" i="2"/>
  <c r="P3911" i="2" s="1"/>
  <c r="O240" i="2"/>
  <c r="P240" i="2" s="1"/>
  <c r="O241" i="2"/>
  <c r="P241" i="2" s="1"/>
  <c r="O242" i="2"/>
  <c r="P242" i="2" s="1"/>
  <c r="O4347" i="2"/>
  <c r="P4347" i="2" s="1"/>
  <c r="O243" i="2"/>
  <c r="P243" i="2" s="1"/>
  <c r="O4348" i="2"/>
  <c r="P4348" i="2" s="1"/>
  <c r="O244" i="2"/>
  <c r="P244" i="2" s="1"/>
  <c r="O245" i="2"/>
  <c r="P245" i="2" s="1"/>
  <c r="O4349" i="2"/>
  <c r="P4349" i="2" s="1"/>
  <c r="O4350" i="2"/>
  <c r="P4350" i="2" s="1"/>
  <c r="O246" i="2"/>
  <c r="P246" i="2" s="1"/>
  <c r="O247" i="2"/>
  <c r="P247" i="2" s="1"/>
  <c r="O248" i="2"/>
  <c r="P248" i="2" s="1"/>
  <c r="O4351" i="2"/>
  <c r="P4351" i="2" s="1"/>
  <c r="O4352" i="2"/>
  <c r="P4352" i="2" s="1"/>
  <c r="O4353" i="2"/>
  <c r="P4353" i="2" s="1"/>
  <c r="O3493" i="2"/>
  <c r="P3493" i="2" s="1"/>
  <c r="O249" i="2"/>
  <c r="P249" i="2" s="1"/>
  <c r="O4354" i="2"/>
  <c r="P4354" i="2" s="1"/>
  <c r="O4355" i="2"/>
  <c r="P4355" i="2" s="1"/>
  <c r="O250" i="2"/>
  <c r="P250" i="2" s="1"/>
  <c r="O251" i="2"/>
  <c r="P251" i="2" s="1"/>
  <c r="O252" i="2"/>
  <c r="P252" i="2" s="1"/>
  <c r="O3494" i="2"/>
  <c r="P3494" i="2" s="1"/>
  <c r="O4356" i="2"/>
  <c r="P4356" i="2" s="1"/>
  <c r="O253" i="2"/>
  <c r="P253" i="2" s="1"/>
  <c r="O254" i="2"/>
  <c r="P254" i="2" s="1"/>
  <c r="O255" i="2"/>
  <c r="P255" i="2" s="1"/>
  <c r="O256" i="2"/>
  <c r="P256" i="2" s="1"/>
  <c r="O257" i="2"/>
  <c r="P257" i="2" s="1"/>
  <c r="O4102" i="2"/>
  <c r="P4102" i="2" s="1"/>
  <c r="O258" i="2"/>
  <c r="P258" i="2" s="1"/>
  <c r="O259" i="2"/>
  <c r="P259" i="2" s="1"/>
  <c r="O4357" i="2"/>
  <c r="P4357" i="2" s="1"/>
  <c r="O260" i="2"/>
  <c r="P260" i="2" s="1"/>
  <c r="O261" i="2"/>
  <c r="P261" i="2" s="1"/>
  <c r="O4358" i="2"/>
  <c r="P4358" i="2" s="1"/>
  <c r="O4359" i="2"/>
  <c r="P4359" i="2" s="1"/>
  <c r="O262" i="2"/>
  <c r="P262" i="2" s="1"/>
  <c r="O263" i="2"/>
  <c r="P263" i="2" s="1"/>
  <c r="O264" i="2"/>
  <c r="P264" i="2" s="1"/>
  <c r="O4360" i="2"/>
  <c r="P4360" i="2" s="1"/>
  <c r="O265" i="2"/>
  <c r="P265" i="2" s="1"/>
  <c r="O4361" i="2"/>
  <c r="P4361" i="2" s="1"/>
  <c r="O4362" i="2"/>
  <c r="P4362" i="2" s="1"/>
  <c r="O266" i="2"/>
  <c r="P266" i="2" s="1"/>
  <c r="O267" i="2"/>
  <c r="P267" i="2" s="1"/>
  <c r="O3495" i="2"/>
  <c r="P3495" i="2" s="1"/>
  <c r="O268" i="2"/>
  <c r="P268" i="2" s="1"/>
  <c r="O269" i="2"/>
  <c r="P269" i="2" s="1"/>
  <c r="O4363" i="2"/>
  <c r="P4363" i="2" s="1"/>
  <c r="O270" i="2"/>
  <c r="P270" i="2" s="1"/>
  <c r="O271" i="2"/>
  <c r="P271" i="2" s="1"/>
  <c r="O272" i="2"/>
  <c r="P272" i="2" s="1"/>
  <c r="O273" i="2"/>
  <c r="P273" i="2" s="1"/>
  <c r="O274" i="2"/>
  <c r="P274" i="2" s="1"/>
  <c r="O4364" i="2"/>
  <c r="P4364" i="2" s="1"/>
  <c r="O275" i="2"/>
  <c r="P275" i="2" s="1"/>
  <c r="O276" i="2"/>
  <c r="P276" i="2" s="1"/>
  <c r="O277" i="2"/>
  <c r="P277" i="2" s="1"/>
  <c r="O278" i="2"/>
  <c r="P278" i="2" s="1"/>
  <c r="O3944" i="2"/>
  <c r="P3944" i="2" s="1"/>
  <c r="O279" i="2"/>
  <c r="P279" i="2" s="1"/>
  <c r="O280" i="2"/>
  <c r="P280" i="2" s="1"/>
  <c r="O281" i="2"/>
  <c r="P281" i="2" s="1"/>
  <c r="O282" i="2"/>
  <c r="P282" i="2" s="1"/>
  <c r="O3945" i="2"/>
  <c r="P3945" i="2" s="1"/>
  <c r="O283" i="2"/>
  <c r="P283" i="2" s="1"/>
  <c r="O3496" i="2"/>
  <c r="P3496" i="2" s="1"/>
  <c r="O284" i="2"/>
  <c r="P284" i="2" s="1"/>
  <c r="O4365" i="2"/>
  <c r="P4365" i="2" s="1"/>
  <c r="O4366" i="2"/>
  <c r="P4366" i="2" s="1"/>
  <c r="O4367" i="2"/>
  <c r="P4367" i="2" s="1"/>
  <c r="O285" i="2"/>
  <c r="P285" i="2" s="1"/>
  <c r="O286" i="2"/>
  <c r="P286" i="2" s="1"/>
  <c r="O287" i="2"/>
  <c r="P287" i="2" s="1"/>
  <c r="O288" i="2"/>
  <c r="P288" i="2" s="1"/>
  <c r="O289" i="2"/>
  <c r="P289" i="2" s="1"/>
  <c r="O290" i="2"/>
  <c r="P290" i="2" s="1"/>
  <c r="O291" i="2"/>
  <c r="P291" i="2" s="1"/>
  <c r="O292" i="2"/>
  <c r="P292" i="2" s="1"/>
  <c r="O293" i="2"/>
  <c r="P293" i="2" s="1"/>
  <c r="O4368" i="2"/>
  <c r="P4368" i="2" s="1"/>
  <c r="O294" i="2"/>
  <c r="P294" i="2" s="1"/>
  <c r="O295" i="2"/>
  <c r="P295" i="2" s="1"/>
  <c r="O4369" i="2"/>
  <c r="P4369" i="2" s="1"/>
  <c r="O296" i="2"/>
  <c r="P296" i="2" s="1"/>
  <c r="O4370" i="2"/>
  <c r="P4370" i="2" s="1"/>
  <c r="O297" i="2"/>
  <c r="P297" i="2" s="1"/>
  <c r="O298" i="2"/>
  <c r="P298" i="2" s="1"/>
  <c r="O299" i="2"/>
  <c r="P299" i="2" s="1"/>
  <c r="O3497" i="2"/>
  <c r="P3497" i="2" s="1"/>
  <c r="O300" i="2"/>
  <c r="P300" i="2" s="1"/>
  <c r="O301" i="2"/>
  <c r="P301" i="2" s="1"/>
  <c r="O302" i="2"/>
  <c r="P302" i="2" s="1"/>
  <c r="O303" i="2"/>
  <c r="P303" i="2" s="1"/>
  <c r="O3498" i="2"/>
  <c r="P3498" i="2" s="1"/>
  <c r="O304" i="2"/>
  <c r="P304" i="2" s="1"/>
  <c r="O4103" i="2"/>
  <c r="P4103" i="2" s="1"/>
  <c r="O305" i="2"/>
  <c r="P305" i="2" s="1"/>
  <c r="O306" i="2"/>
  <c r="P306" i="2" s="1"/>
  <c r="O4371" i="2"/>
  <c r="P4371" i="2" s="1"/>
  <c r="O307" i="2"/>
  <c r="P307" i="2" s="1"/>
  <c r="O308" i="2"/>
  <c r="P308" i="2" s="1"/>
  <c r="O3499" i="2"/>
  <c r="P3499" i="2" s="1"/>
  <c r="O309" i="2"/>
  <c r="P309" i="2" s="1"/>
  <c r="O310" i="2"/>
  <c r="P310" i="2" s="1"/>
  <c r="O311" i="2"/>
  <c r="P311" i="2" s="1"/>
  <c r="O4372" i="2"/>
  <c r="P4372" i="2" s="1"/>
  <c r="O312" i="2"/>
  <c r="P312" i="2" s="1"/>
  <c r="O313" i="2"/>
  <c r="P313" i="2" s="1"/>
  <c r="O314" i="2"/>
  <c r="P314" i="2" s="1"/>
  <c r="O315" i="2"/>
  <c r="P315" i="2" s="1"/>
  <c r="O316" i="2"/>
  <c r="P316" i="2" s="1"/>
  <c r="O317" i="2"/>
  <c r="P317" i="2" s="1"/>
  <c r="O318" i="2"/>
  <c r="P318" i="2" s="1"/>
  <c r="O4373" i="2"/>
  <c r="P4373" i="2" s="1"/>
  <c r="O319" i="2"/>
  <c r="P319" i="2" s="1"/>
  <c r="O4104" i="2"/>
  <c r="P4104" i="2" s="1"/>
  <c r="O320" i="2"/>
  <c r="P320" i="2" s="1"/>
  <c r="O4374" i="2"/>
  <c r="P4374" i="2" s="1"/>
  <c r="O321" i="2"/>
  <c r="P321" i="2" s="1"/>
  <c r="O322" i="2"/>
  <c r="P322" i="2" s="1"/>
  <c r="O323" i="2"/>
  <c r="P323" i="2" s="1"/>
  <c r="O4105" i="2"/>
  <c r="P4105" i="2" s="1"/>
  <c r="O324" i="2"/>
  <c r="P324" i="2" s="1"/>
  <c r="O325" i="2"/>
  <c r="P325" i="2" s="1"/>
  <c r="O326" i="2"/>
  <c r="P326" i="2" s="1"/>
  <c r="O327" i="2"/>
  <c r="P327" i="2" s="1"/>
  <c r="O328" i="2"/>
  <c r="P328" i="2" s="1"/>
  <c r="O329" i="2"/>
  <c r="P329" i="2" s="1"/>
  <c r="O4375" i="2"/>
  <c r="P4375" i="2" s="1"/>
  <c r="O330" i="2"/>
  <c r="P330" i="2" s="1"/>
  <c r="O331" i="2"/>
  <c r="P331" i="2" s="1"/>
  <c r="O3946" i="2"/>
  <c r="P3946" i="2" s="1"/>
  <c r="O4376" i="2"/>
  <c r="P4376" i="2" s="1"/>
  <c r="O3500" i="2"/>
  <c r="P3500" i="2" s="1"/>
  <c r="O332" i="2"/>
  <c r="P332" i="2" s="1"/>
  <c r="O333" i="2"/>
  <c r="P333" i="2" s="1"/>
  <c r="O4377" i="2"/>
  <c r="P4377" i="2" s="1"/>
  <c r="O4378" i="2"/>
  <c r="P4378" i="2" s="1"/>
  <c r="O334" i="2"/>
  <c r="P334" i="2" s="1"/>
  <c r="O335" i="2"/>
  <c r="P335" i="2" s="1"/>
  <c r="O336" i="2"/>
  <c r="P336" i="2" s="1"/>
  <c r="O3501" i="2"/>
  <c r="P3501" i="2" s="1"/>
  <c r="O337" i="2"/>
  <c r="P337" i="2" s="1"/>
  <c r="O338" i="2"/>
  <c r="P338" i="2" s="1"/>
  <c r="O339" i="2"/>
  <c r="P339" i="2" s="1"/>
  <c r="O340" i="2"/>
  <c r="P340" i="2" s="1"/>
  <c r="O341" i="2"/>
  <c r="P341" i="2" s="1"/>
  <c r="O342" i="2"/>
  <c r="P342" i="2" s="1"/>
  <c r="O4379" i="2"/>
  <c r="P4379" i="2" s="1"/>
  <c r="O4380" i="2"/>
  <c r="P4380" i="2" s="1"/>
  <c r="O3502" i="2"/>
  <c r="P3502" i="2" s="1"/>
  <c r="O343" i="2"/>
  <c r="P343" i="2" s="1"/>
  <c r="O344" i="2"/>
  <c r="P344" i="2" s="1"/>
  <c r="O345" i="2"/>
  <c r="P345" i="2" s="1"/>
  <c r="O3947" i="2"/>
  <c r="P3947" i="2" s="1"/>
  <c r="O4381" i="2"/>
  <c r="P4381" i="2" s="1"/>
  <c r="O346" i="2"/>
  <c r="P346" i="2" s="1"/>
  <c r="O4382" i="2"/>
  <c r="P4382" i="2" s="1"/>
  <c r="O4383" i="2"/>
  <c r="P4383" i="2" s="1"/>
  <c r="O347" i="2"/>
  <c r="P347" i="2" s="1"/>
  <c r="O348" i="2"/>
  <c r="P348" i="2" s="1"/>
  <c r="O3948" i="2"/>
  <c r="P3948" i="2" s="1"/>
  <c r="O349" i="2"/>
  <c r="P349" i="2" s="1"/>
  <c r="O350" i="2"/>
  <c r="P350" i="2" s="1"/>
  <c r="O3503" i="2"/>
  <c r="P3503" i="2" s="1"/>
  <c r="O351" i="2"/>
  <c r="P351" i="2" s="1"/>
  <c r="O4384" i="2"/>
  <c r="P4384" i="2" s="1"/>
  <c r="O352" i="2"/>
  <c r="P352" i="2" s="1"/>
  <c r="O353" i="2"/>
  <c r="P353" i="2" s="1"/>
  <c r="O354" i="2"/>
  <c r="P354" i="2" s="1"/>
  <c r="O3504" i="2"/>
  <c r="P3504" i="2" s="1"/>
  <c r="O355" i="2"/>
  <c r="P355" i="2" s="1"/>
  <c r="O356" i="2"/>
  <c r="P356" i="2" s="1"/>
  <c r="O357" i="2"/>
  <c r="P357" i="2" s="1"/>
  <c r="O358" i="2"/>
  <c r="P358" i="2" s="1"/>
  <c r="O359" i="2"/>
  <c r="P359" i="2" s="1"/>
  <c r="O360" i="2"/>
  <c r="P360" i="2" s="1"/>
  <c r="O4106" i="2"/>
  <c r="P4106" i="2" s="1"/>
  <c r="O361" i="2"/>
  <c r="P361" i="2" s="1"/>
  <c r="O4385" i="2"/>
  <c r="P4385" i="2" s="1"/>
  <c r="O4386" i="2"/>
  <c r="P4386" i="2" s="1"/>
  <c r="O362" i="2"/>
  <c r="P362" i="2" s="1"/>
  <c r="O363" i="2"/>
  <c r="P363" i="2" s="1"/>
  <c r="O364" i="2"/>
  <c r="P364" i="2" s="1"/>
  <c r="O4387" i="2"/>
  <c r="P4387" i="2" s="1"/>
  <c r="O365" i="2"/>
  <c r="P365" i="2" s="1"/>
  <c r="O366" i="2"/>
  <c r="P366" i="2" s="1"/>
  <c r="O367" i="2"/>
  <c r="P367" i="2" s="1"/>
  <c r="O368" i="2"/>
  <c r="P368" i="2" s="1"/>
  <c r="O3505" i="2"/>
  <c r="P3505" i="2" s="1"/>
  <c r="O369" i="2"/>
  <c r="P369" i="2" s="1"/>
  <c r="O370" i="2"/>
  <c r="P370" i="2" s="1"/>
  <c r="O3949" i="2"/>
  <c r="P3949" i="2" s="1"/>
  <c r="O371" i="2"/>
  <c r="P371" i="2" s="1"/>
  <c r="O372" i="2"/>
  <c r="P372" i="2" s="1"/>
  <c r="O4388" i="2"/>
  <c r="P4388" i="2" s="1"/>
  <c r="O373" i="2"/>
  <c r="P373" i="2" s="1"/>
  <c r="O3506" i="2"/>
  <c r="P3506" i="2" s="1"/>
  <c r="O374" i="2"/>
  <c r="P374" i="2" s="1"/>
  <c r="O375" i="2"/>
  <c r="P375" i="2" s="1"/>
  <c r="O376" i="2"/>
  <c r="P376" i="2" s="1"/>
  <c r="O377" i="2"/>
  <c r="P377" i="2" s="1"/>
  <c r="O4107" i="2"/>
  <c r="P4107" i="2" s="1"/>
  <c r="O4108" i="2"/>
  <c r="P4108" i="2" s="1"/>
  <c r="O378" i="2"/>
  <c r="P378" i="2" s="1"/>
  <c r="O3507" i="2"/>
  <c r="P3507" i="2" s="1"/>
  <c r="O379" i="2"/>
  <c r="P379" i="2" s="1"/>
  <c r="O380" i="2"/>
  <c r="P380" i="2" s="1"/>
  <c r="O381" i="2"/>
  <c r="P381" i="2" s="1"/>
  <c r="O382" i="2"/>
  <c r="P382" i="2" s="1"/>
  <c r="O3950" i="2"/>
  <c r="P3950" i="2" s="1"/>
  <c r="O383" i="2"/>
  <c r="P383" i="2" s="1"/>
  <c r="O4389" i="2"/>
  <c r="P4389" i="2" s="1"/>
  <c r="O384" i="2"/>
  <c r="P384" i="2" s="1"/>
  <c r="O385" i="2"/>
  <c r="P385" i="2" s="1"/>
  <c r="O386" i="2"/>
  <c r="P386" i="2" s="1"/>
  <c r="O3508" i="2"/>
  <c r="P3508" i="2" s="1"/>
  <c r="O4390" i="2"/>
  <c r="P4390" i="2" s="1"/>
  <c r="O387" i="2"/>
  <c r="P387" i="2" s="1"/>
  <c r="O388" i="2"/>
  <c r="P388" i="2" s="1"/>
  <c r="O389" i="2"/>
  <c r="P389" i="2" s="1"/>
  <c r="O390" i="2"/>
  <c r="P390" i="2" s="1"/>
  <c r="O4391" i="2"/>
  <c r="P4391" i="2" s="1"/>
  <c r="O391" i="2"/>
  <c r="P391" i="2" s="1"/>
  <c r="O392" i="2"/>
  <c r="P392" i="2" s="1"/>
  <c r="O393" i="2"/>
  <c r="P393" i="2" s="1"/>
  <c r="O4392" i="2"/>
  <c r="P4392" i="2" s="1"/>
  <c r="O394" i="2"/>
  <c r="P394" i="2" s="1"/>
  <c r="O395" i="2"/>
  <c r="P395" i="2" s="1"/>
  <c r="O396" i="2"/>
  <c r="P396" i="2" s="1"/>
  <c r="O397" i="2"/>
  <c r="P397" i="2" s="1"/>
  <c r="O398" i="2"/>
  <c r="P398" i="2" s="1"/>
  <c r="O399" i="2"/>
  <c r="P399" i="2" s="1"/>
  <c r="O400" i="2"/>
  <c r="P400" i="2" s="1"/>
  <c r="O3509" i="2"/>
  <c r="P3509" i="2" s="1"/>
  <c r="O401" i="2"/>
  <c r="P401" i="2" s="1"/>
  <c r="O402" i="2"/>
  <c r="P402" i="2" s="1"/>
  <c r="O4393" i="2"/>
  <c r="P4393" i="2" s="1"/>
  <c r="O403" i="2"/>
  <c r="P403" i="2" s="1"/>
  <c r="O404" i="2"/>
  <c r="P404" i="2" s="1"/>
  <c r="O405" i="2"/>
  <c r="P405" i="2" s="1"/>
  <c r="O4394" i="2"/>
  <c r="P4394" i="2" s="1"/>
  <c r="O406" i="2"/>
  <c r="P406" i="2" s="1"/>
  <c r="O407" i="2"/>
  <c r="P407" i="2" s="1"/>
  <c r="O408" i="2"/>
  <c r="P408" i="2" s="1"/>
  <c r="O409" i="2"/>
  <c r="P409" i="2" s="1"/>
  <c r="O4109" i="2"/>
  <c r="P4109" i="2" s="1"/>
  <c r="O3510" i="2"/>
  <c r="P3510" i="2" s="1"/>
  <c r="O410" i="2"/>
  <c r="P410" i="2" s="1"/>
  <c r="O3511" i="2"/>
  <c r="P3511" i="2" s="1"/>
  <c r="O411" i="2"/>
  <c r="P411" i="2" s="1"/>
  <c r="O412" i="2"/>
  <c r="P412" i="2" s="1"/>
  <c r="O413" i="2"/>
  <c r="P413" i="2" s="1"/>
  <c r="O3951" i="2"/>
  <c r="P3951" i="2" s="1"/>
  <c r="O414" i="2"/>
  <c r="P414" i="2" s="1"/>
  <c r="O415" i="2"/>
  <c r="P415" i="2" s="1"/>
  <c r="O416" i="2"/>
  <c r="P416" i="2" s="1"/>
  <c r="O4395" i="2"/>
  <c r="P4395" i="2" s="1"/>
  <c r="O417" i="2"/>
  <c r="P417" i="2" s="1"/>
  <c r="O418" i="2"/>
  <c r="P418" i="2" s="1"/>
  <c r="O4396" i="2"/>
  <c r="P4396" i="2" s="1"/>
  <c r="O419" i="2"/>
  <c r="P419" i="2" s="1"/>
  <c r="O4110" i="2"/>
  <c r="P4110" i="2" s="1"/>
  <c r="O4111" i="2"/>
  <c r="P4111" i="2" s="1"/>
  <c r="O420" i="2"/>
  <c r="P420" i="2" s="1"/>
  <c r="O421" i="2"/>
  <c r="P421" i="2" s="1"/>
  <c r="O422" i="2"/>
  <c r="P422" i="2" s="1"/>
  <c r="O4112" i="2"/>
  <c r="P4112" i="2" s="1"/>
  <c r="O423" i="2"/>
  <c r="P423" i="2" s="1"/>
  <c r="O424" i="2"/>
  <c r="P424" i="2" s="1"/>
  <c r="O4113" i="2"/>
  <c r="P4113" i="2" s="1"/>
  <c r="O425" i="2"/>
  <c r="P425" i="2" s="1"/>
  <c r="O426" i="2"/>
  <c r="P426" i="2" s="1"/>
  <c r="O4397" i="2"/>
  <c r="P4397" i="2" s="1"/>
  <c r="O427" i="2"/>
  <c r="P427" i="2" s="1"/>
  <c r="O428" i="2"/>
  <c r="P428" i="2" s="1"/>
  <c r="O429" i="2"/>
  <c r="P429" i="2" s="1"/>
  <c r="O3952" i="2"/>
  <c r="P3952" i="2" s="1"/>
  <c r="O4398" i="2"/>
  <c r="P4398" i="2" s="1"/>
  <c r="O430" i="2"/>
  <c r="P430" i="2" s="1"/>
  <c r="O431" i="2"/>
  <c r="P431" i="2" s="1"/>
  <c r="O432" i="2"/>
  <c r="P432" i="2" s="1"/>
  <c r="O433" i="2"/>
  <c r="P433" i="2" s="1"/>
  <c r="O434" i="2"/>
  <c r="P434" i="2" s="1"/>
  <c r="O3916" i="2"/>
  <c r="P3916" i="2" s="1"/>
  <c r="O3512" i="2"/>
  <c r="P3512" i="2" s="1"/>
  <c r="O4399" i="2"/>
  <c r="P4399" i="2" s="1"/>
  <c r="O3513" i="2"/>
  <c r="P3513" i="2" s="1"/>
  <c r="O3514" i="2"/>
  <c r="P3514" i="2" s="1"/>
  <c r="O4400" i="2"/>
  <c r="P4400" i="2" s="1"/>
  <c r="O3515" i="2"/>
  <c r="P3515" i="2" s="1"/>
  <c r="O3516" i="2"/>
  <c r="P3516" i="2" s="1"/>
  <c r="O435" i="2"/>
  <c r="P435" i="2" s="1"/>
  <c r="O436" i="2"/>
  <c r="P436" i="2" s="1"/>
  <c r="O437" i="2"/>
  <c r="P437" i="2" s="1"/>
  <c r="O4401" i="2"/>
  <c r="P4401" i="2" s="1"/>
  <c r="O3517" i="2"/>
  <c r="P3517" i="2" s="1"/>
  <c r="O4114" i="2"/>
  <c r="P4114" i="2" s="1"/>
  <c r="O438" i="2"/>
  <c r="P438" i="2" s="1"/>
  <c r="O3953" i="2"/>
  <c r="P3953" i="2" s="1"/>
  <c r="O439" i="2"/>
  <c r="P439" i="2" s="1"/>
  <c r="O440" i="2"/>
  <c r="P440" i="2" s="1"/>
  <c r="O441" i="2"/>
  <c r="P441" i="2" s="1"/>
  <c r="O442" i="2"/>
  <c r="P442" i="2" s="1"/>
  <c r="O443" i="2"/>
  <c r="P443" i="2" s="1"/>
  <c r="O4402" i="2"/>
  <c r="P4402" i="2" s="1"/>
  <c r="O3518" i="2"/>
  <c r="P3518" i="2" s="1"/>
  <c r="O444" i="2"/>
  <c r="P444" i="2" s="1"/>
  <c r="O445" i="2"/>
  <c r="P445" i="2" s="1"/>
  <c r="O446" i="2"/>
  <c r="P446" i="2" s="1"/>
  <c r="O447" i="2"/>
  <c r="P447" i="2" s="1"/>
  <c r="O3954" i="2"/>
  <c r="P3954" i="2" s="1"/>
  <c r="O448" i="2"/>
  <c r="P448" i="2" s="1"/>
  <c r="O449" i="2"/>
  <c r="P449" i="2" s="1"/>
  <c r="O450" i="2"/>
  <c r="P450" i="2" s="1"/>
  <c r="O3519" i="2"/>
  <c r="P3519" i="2" s="1"/>
  <c r="O4403" i="2"/>
  <c r="P4403" i="2" s="1"/>
  <c r="O4404" i="2"/>
  <c r="P4404" i="2" s="1"/>
  <c r="O451" i="2"/>
  <c r="P451" i="2" s="1"/>
  <c r="O452" i="2"/>
  <c r="P452" i="2" s="1"/>
  <c r="O453" i="2"/>
  <c r="P453" i="2" s="1"/>
  <c r="O454" i="2"/>
  <c r="P454" i="2" s="1"/>
  <c r="O4405" i="2"/>
  <c r="P4405" i="2" s="1"/>
  <c r="O455" i="2"/>
  <c r="P455" i="2" s="1"/>
  <c r="O456" i="2"/>
  <c r="P456" i="2" s="1"/>
  <c r="O457" i="2"/>
  <c r="P457" i="2" s="1"/>
  <c r="O458" i="2"/>
  <c r="P458" i="2" s="1"/>
  <c r="O459" i="2"/>
  <c r="P459" i="2" s="1"/>
  <c r="O460" i="2"/>
  <c r="P460" i="2" s="1"/>
  <c r="O461" i="2"/>
  <c r="P461" i="2" s="1"/>
  <c r="O462" i="2"/>
  <c r="P462" i="2" s="1"/>
  <c r="O3520" i="2"/>
  <c r="P3520" i="2" s="1"/>
  <c r="O463" i="2"/>
  <c r="P463" i="2" s="1"/>
  <c r="O464" i="2"/>
  <c r="P464" i="2" s="1"/>
  <c r="O465" i="2"/>
  <c r="P465" i="2" s="1"/>
  <c r="O4406" i="2"/>
  <c r="P4406" i="2" s="1"/>
  <c r="O466" i="2"/>
  <c r="P466" i="2" s="1"/>
  <c r="O4407" i="2"/>
  <c r="P4407" i="2" s="1"/>
  <c r="O467" i="2"/>
  <c r="P467" i="2" s="1"/>
  <c r="O468" i="2"/>
  <c r="P468" i="2" s="1"/>
  <c r="O3955" i="2"/>
  <c r="P3955" i="2" s="1"/>
  <c r="O469" i="2"/>
  <c r="P469" i="2" s="1"/>
  <c r="O470" i="2"/>
  <c r="P470" i="2" s="1"/>
  <c r="O4408" i="2"/>
  <c r="P4408" i="2" s="1"/>
  <c r="O4409" i="2"/>
  <c r="P4409" i="2" s="1"/>
  <c r="O471" i="2"/>
  <c r="P471" i="2" s="1"/>
  <c r="O4410" i="2"/>
  <c r="P4410" i="2" s="1"/>
  <c r="O472" i="2"/>
  <c r="P472" i="2" s="1"/>
  <c r="O4411" i="2"/>
  <c r="P4411" i="2" s="1"/>
  <c r="O473" i="2"/>
  <c r="P473" i="2" s="1"/>
  <c r="O474" i="2"/>
  <c r="P474" i="2" s="1"/>
  <c r="O475" i="2"/>
  <c r="P475" i="2" s="1"/>
  <c r="O476" i="2"/>
  <c r="P476" i="2" s="1"/>
  <c r="O477" i="2"/>
  <c r="P477" i="2" s="1"/>
  <c r="O478" i="2"/>
  <c r="P478" i="2" s="1"/>
  <c r="O479" i="2"/>
  <c r="P479" i="2" s="1"/>
  <c r="O480" i="2"/>
  <c r="P480" i="2" s="1"/>
  <c r="O3956" i="2"/>
  <c r="P3956" i="2" s="1"/>
  <c r="O4115" i="2"/>
  <c r="P4115" i="2" s="1"/>
  <c r="O481" i="2"/>
  <c r="P481" i="2" s="1"/>
  <c r="O482" i="2"/>
  <c r="P482" i="2" s="1"/>
  <c r="O4412" i="2"/>
  <c r="P4412" i="2" s="1"/>
  <c r="O483" i="2"/>
  <c r="P483" i="2" s="1"/>
  <c r="O484" i="2"/>
  <c r="P484" i="2" s="1"/>
  <c r="O485" i="2"/>
  <c r="P485" i="2" s="1"/>
  <c r="O486" i="2"/>
  <c r="P486" i="2" s="1"/>
  <c r="O4413" i="2"/>
  <c r="P4413" i="2" s="1"/>
  <c r="O487" i="2"/>
  <c r="P487" i="2" s="1"/>
  <c r="O488" i="2"/>
  <c r="P488" i="2" s="1"/>
  <c r="O3957" i="2"/>
  <c r="P3957" i="2" s="1"/>
  <c r="O4116" i="2"/>
  <c r="P4116" i="2" s="1"/>
  <c r="O489" i="2"/>
  <c r="P489" i="2" s="1"/>
  <c r="O490" i="2"/>
  <c r="P490" i="2" s="1"/>
  <c r="O491" i="2"/>
  <c r="P491" i="2" s="1"/>
  <c r="O492" i="2"/>
  <c r="P492" i="2" s="1"/>
  <c r="O493" i="2"/>
  <c r="P493" i="2" s="1"/>
  <c r="O4117" i="2"/>
  <c r="P4117" i="2" s="1"/>
  <c r="O4414" i="2"/>
  <c r="P4414" i="2" s="1"/>
  <c r="O494" i="2"/>
  <c r="P494" i="2" s="1"/>
  <c r="O495" i="2"/>
  <c r="P495" i="2" s="1"/>
  <c r="O496" i="2"/>
  <c r="P496" i="2" s="1"/>
  <c r="O4415" i="2"/>
  <c r="P4415" i="2" s="1"/>
  <c r="O497" i="2"/>
  <c r="P497" i="2" s="1"/>
  <c r="O498" i="2"/>
  <c r="P498" i="2" s="1"/>
  <c r="O499" i="2"/>
  <c r="P499" i="2" s="1"/>
  <c r="O4118" i="2"/>
  <c r="P4118" i="2" s="1"/>
  <c r="O500" i="2"/>
  <c r="P500" i="2" s="1"/>
  <c r="O4119" i="2"/>
  <c r="P4119" i="2" s="1"/>
  <c r="O4416" i="2"/>
  <c r="P4416" i="2" s="1"/>
  <c r="O501" i="2"/>
  <c r="P501" i="2" s="1"/>
  <c r="O502" i="2"/>
  <c r="P502" i="2" s="1"/>
  <c r="O503" i="2"/>
  <c r="P503" i="2" s="1"/>
  <c r="O504" i="2"/>
  <c r="P504" i="2" s="1"/>
  <c r="O4417" i="2"/>
  <c r="P4417" i="2" s="1"/>
  <c r="O4418" i="2"/>
  <c r="P4418" i="2" s="1"/>
  <c r="O3521" i="2"/>
  <c r="P3521" i="2" s="1"/>
  <c r="O3522" i="2"/>
  <c r="P3522" i="2" s="1"/>
  <c r="O3958" i="2"/>
  <c r="P3958" i="2" s="1"/>
  <c r="O505" i="2"/>
  <c r="P505" i="2" s="1"/>
  <c r="O4419" i="2"/>
  <c r="P4419" i="2" s="1"/>
  <c r="O506" i="2"/>
  <c r="P506" i="2" s="1"/>
  <c r="O507" i="2"/>
  <c r="P507" i="2" s="1"/>
  <c r="O508" i="2"/>
  <c r="P508" i="2" s="1"/>
  <c r="O509" i="2"/>
  <c r="P509" i="2" s="1"/>
  <c r="O4420" i="2"/>
  <c r="P4420" i="2" s="1"/>
  <c r="O510" i="2"/>
  <c r="P510" i="2" s="1"/>
  <c r="O3523" i="2"/>
  <c r="P3523" i="2" s="1"/>
  <c r="O4120" i="2"/>
  <c r="P4120" i="2" s="1"/>
  <c r="O3524" i="2"/>
  <c r="P3524" i="2" s="1"/>
  <c r="O511" i="2"/>
  <c r="P511" i="2" s="1"/>
  <c r="O512" i="2"/>
  <c r="P512" i="2" s="1"/>
  <c r="O4421" i="2"/>
  <c r="P4421" i="2" s="1"/>
  <c r="O513" i="2"/>
  <c r="P513" i="2" s="1"/>
  <c r="O514" i="2"/>
  <c r="P514" i="2" s="1"/>
  <c r="O515" i="2"/>
  <c r="P515" i="2" s="1"/>
  <c r="O516" i="2"/>
  <c r="P516" i="2" s="1"/>
  <c r="O4422" i="2"/>
  <c r="P4422" i="2" s="1"/>
  <c r="O517" i="2"/>
  <c r="P517" i="2" s="1"/>
  <c r="O518" i="2"/>
  <c r="P518" i="2" s="1"/>
  <c r="O519" i="2"/>
  <c r="P519" i="2" s="1"/>
  <c r="O520" i="2"/>
  <c r="P520" i="2" s="1"/>
  <c r="O521" i="2"/>
  <c r="P521" i="2" s="1"/>
  <c r="O522" i="2"/>
  <c r="P522" i="2" s="1"/>
  <c r="O523" i="2"/>
  <c r="P523" i="2" s="1"/>
  <c r="O524" i="2"/>
  <c r="P524" i="2" s="1"/>
  <c r="O525" i="2"/>
  <c r="P525" i="2" s="1"/>
  <c r="O526" i="2"/>
  <c r="P526" i="2" s="1"/>
  <c r="O4423" i="2"/>
  <c r="P4423" i="2" s="1"/>
  <c r="O527" i="2"/>
  <c r="P527" i="2" s="1"/>
  <c r="O4424" i="2"/>
  <c r="P4424" i="2" s="1"/>
  <c r="O3525" i="2"/>
  <c r="P3525" i="2" s="1"/>
  <c r="O528" i="2"/>
  <c r="P528" i="2" s="1"/>
  <c r="O529" i="2"/>
  <c r="P529" i="2" s="1"/>
  <c r="O530" i="2"/>
  <c r="P530" i="2" s="1"/>
  <c r="O531" i="2"/>
  <c r="P531" i="2" s="1"/>
  <c r="O3959" i="2"/>
  <c r="P3959" i="2" s="1"/>
  <c r="O532" i="2"/>
  <c r="P532" i="2" s="1"/>
  <c r="O4121" i="2"/>
  <c r="P4121" i="2" s="1"/>
  <c r="O3526" i="2"/>
  <c r="P3526" i="2" s="1"/>
  <c r="O533" i="2"/>
  <c r="P533" i="2" s="1"/>
  <c r="O4425" i="2"/>
  <c r="P4425" i="2" s="1"/>
  <c r="O534" i="2"/>
  <c r="P534" i="2" s="1"/>
  <c r="O535" i="2"/>
  <c r="P535" i="2" s="1"/>
  <c r="O536" i="2"/>
  <c r="P536" i="2" s="1"/>
  <c r="O537" i="2"/>
  <c r="P537" i="2" s="1"/>
  <c r="O538" i="2"/>
  <c r="P538" i="2" s="1"/>
  <c r="O539" i="2"/>
  <c r="P539" i="2" s="1"/>
  <c r="O3527" i="2"/>
  <c r="P3527" i="2" s="1"/>
  <c r="O3528" i="2"/>
  <c r="P3528" i="2" s="1"/>
  <c r="O540" i="2"/>
  <c r="P540" i="2" s="1"/>
  <c r="O541" i="2"/>
  <c r="P541" i="2" s="1"/>
  <c r="O542" i="2"/>
  <c r="P542" i="2" s="1"/>
  <c r="O543" i="2"/>
  <c r="P543" i="2" s="1"/>
  <c r="O544" i="2"/>
  <c r="P544" i="2" s="1"/>
  <c r="O545" i="2"/>
  <c r="P545" i="2" s="1"/>
  <c r="O4426" i="2"/>
  <c r="P4426" i="2" s="1"/>
  <c r="O546" i="2"/>
  <c r="P546" i="2" s="1"/>
  <c r="O4427" i="2"/>
  <c r="P4427" i="2" s="1"/>
  <c r="O547" i="2"/>
  <c r="P547" i="2" s="1"/>
  <c r="O4122" i="2"/>
  <c r="P4122" i="2" s="1"/>
  <c r="O548" i="2"/>
  <c r="P548" i="2" s="1"/>
  <c r="O549" i="2"/>
  <c r="P549" i="2" s="1"/>
  <c r="O4428" i="2"/>
  <c r="P4428" i="2" s="1"/>
  <c r="O550" i="2"/>
  <c r="P550" i="2" s="1"/>
  <c r="O551" i="2"/>
  <c r="P551" i="2" s="1"/>
  <c r="O4429" i="2"/>
  <c r="P4429" i="2" s="1"/>
  <c r="O4430" i="2"/>
  <c r="P4430" i="2" s="1"/>
  <c r="O552" i="2"/>
  <c r="P552" i="2" s="1"/>
  <c r="O553" i="2"/>
  <c r="P553" i="2" s="1"/>
  <c r="O554" i="2"/>
  <c r="P554" i="2" s="1"/>
  <c r="O4431" i="2"/>
  <c r="P4431" i="2" s="1"/>
  <c r="O555" i="2"/>
  <c r="P555" i="2" s="1"/>
  <c r="O556" i="2"/>
  <c r="P556" i="2" s="1"/>
  <c r="O557" i="2"/>
  <c r="P557" i="2" s="1"/>
  <c r="O558" i="2"/>
  <c r="P558" i="2" s="1"/>
  <c r="O559" i="2"/>
  <c r="P559" i="2" s="1"/>
  <c r="O560" i="2"/>
  <c r="P560" i="2" s="1"/>
  <c r="O561" i="2"/>
  <c r="P561" i="2" s="1"/>
  <c r="O562" i="2"/>
  <c r="P562" i="2" s="1"/>
  <c r="O3529" i="2"/>
  <c r="P3529" i="2" s="1"/>
  <c r="O4432" i="2"/>
  <c r="P4432" i="2" s="1"/>
  <c r="O563" i="2"/>
  <c r="P563" i="2" s="1"/>
  <c r="O564" i="2"/>
  <c r="P564" i="2" s="1"/>
  <c r="O4433" i="2"/>
  <c r="P4433" i="2" s="1"/>
  <c r="O565" i="2"/>
  <c r="P565" i="2" s="1"/>
  <c r="O566" i="2"/>
  <c r="P566" i="2" s="1"/>
  <c r="O567" i="2"/>
  <c r="P567" i="2" s="1"/>
  <c r="O568" i="2"/>
  <c r="P568" i="2" s="1"/>
  <c r="O569" i="2"/>
  <c r="P569" i="2" s="1"/>
  <c r="O3530" i="2"/>
  <c r="P3530" i="2" s="1"/>
  <c r="O570" i="2"/>
  <c r="P570" i="2" s="1"/>
  <c r="O571" i="2"/>
  <c r="P571" i="2" s="1"/>
  <c r="O572" i="2"/>
  <c r="P572" i="2" s="1"/>
  <c r="O573" i="2"/>
  <c r="P573" i="2" s="1"/>
  <c r="O574" i="2"/>
  <c r="P574" i="2" s="1"/>
  <c r="O3531" i="2"/>
  <c r="P3531" i="2" s="1"/>
  <c r="O575" i="2"/>
  <c r="P575" i="2" s="1"/>
  <c r="O576" i="2"/>
  <c r="P576" i="2" s="1"/>
  <c r="O577" i="2"/>
  <c r="P577" i="2" s="1"/>
  <c r="O578" i="2"/>
  <c r="P578" i="2" s="1"/>
  <c r="O579" i="2"/>
  <c r="P579" i="2" s="1"/>
  <c r="O580" i="2"/>
  <c r="P580" i="2" s="1"/>
  <c r="O4123" i="2"/>
  <c r="P4123" i="2" s="1"/>
  <c r="O3532" i="2"/>
  <c r="P3532" i="2" s="1"/>
  <c r="O581" i="2"/>
  <c r="P581" i="2" s="1"/>
  <c r="O582" i="2"/>
  <c r="P582" i="2" s="1"/>
  <c r="O583" i="2"/>
  <c r="P583" i="2" s="1"/>
  <c r="O4434" i="2"/>
  <c r="P4434" i="2" s="1"/>
  <c r="O584" i="2"/>
  <c r="P584" i="2" s="1"/>
  <c r="O585" i="2"/>
  <c r="P585" i="2" s="1"/>
  <c r="O586" i="2"/>
  <c r="P586" i="2" s="1"/>
  <c r="O587" i="2"/>
  <c r="P587" i="2" s="1"/>
  <c r="O4435" i="2"/>
  <c r="P4435" i="2" s="1"/>
  <c r="O588" i="2"/>
  <c r="P588" i="2" s="1"/>
  <c r="O4124" i="2"/>
  <c r="P4124" i="2" s="1"/>
  <c r="O4436" i="2"/>
  <c r="P4436" i="2" s="1"/>
  <c r="O589" i="2"/>
  <c r="P589" i="2" s="1"/>
  <c r="O590" i="2"/>
  <c r="P590" i="2" s="1"/>
  <c r="O591" i="2"/>
  <c r="P591" i="2" s="1"/>
  <c r="O592" i="2"/>
  <c r="P592" i="2" s="1"/>
  <c r="O593" i="2"/>
  <c r="P593" i="2" s="1"/>
  <c r="O4437" i="2"/>
  <c r="P4437" i="2" s="1"/>
  <c r="O594" i="2"/>
  <c r="P594" i="2" s="1"/>
  <c r="O595" i="2"/>
  <c r="P595" i="2" s="1"/>
  <c r="O596" i="2"/>
  <c r="P596" i="2" s="1"/>
  <c r="O597" i="2"/>
  <c r="P597" i="2" s="1"/>
  <c r="O4438" i="2"/>
  <c r="P4438" i="2" s="1"/>
  <c r="O598" i="2"/>
  <c r="P598" i="2" s="1"/>
  <c r="O599" i="2"/>
  <c r="P599" i="2" s="1"/>
  <c r="O4439" i="2"/>
  <c r="P4439" i="2" s="1"/>
  <c r="O3533" i="2"/>
  <c r="P3533" i="2" s="1"/>
  <c r="O600" i="2"/>
  <c r="P600" i="2" s="1"/>
  <c r="O601" i="2"/>
  <c r="P601" i="2" s="1"/>
  <c r="O602" i="2"/>
  <c r="P602" i="2" s="1"/>
  <c r="O3534" i="2"/>
  <c r="P3534" i="2" s="1"/>
  <c r="O3960" i="2"/>
  <c r="P3960" i="2" s="1"/>
  <c r="O603" i="2"/>
  <c r="P603" i="2" s="1"/>
  <c r="O604" i="2"/>
  <c r="P604" i="2" s="1"/>
  <c r="O3535" i="2"/>
  <c r="P3535" i="2" s="1"/>
  <c r="O605" i="2"/>
  <c r="P605" i="2" s="1"/>
  <c r="O606" i="2"/>
  <c r="P606" i="2" s="1"/>
  <c r="O4440" i="2"/>
  <c r="P4440" i="2" s="1"/>
  <c r="O607" i="2"/>
  <c r="P607" i="2" s="1"/>
  <c r="O608" i="2"/>
  <c r="P608" i="2" s="1"/>
  <c r="O609" i="2"/>
  <c r="P609" i="2" s="1"/>
  <c r="O610" i="2"/>
  <c r="P610" i="2" s="1"/>
  <c r="O4441" i="2"/>
  <c r="P4441" i="2" s="1"/>
  <c r="O611" i="2"/>
  <c r="P611" i="2" s="1"/>
  <c r="O612" i="2"/>
  <c r="P612" i="2" s="1"/>
  <c r="O613" i="2"/>
  <c r="P613" i="2" s="1"/>
  <c r="O614" i="2"/>
  <c r="P614" i="2" s="1"/>
  <c r="O615" i="2"/>
  <c r="P615" i="2" s="1"/>
  <c r="O4442" i="2"/>
  <c r="P4442" i="2" s="1"/>
  <c r="O616" i="2"/>
  <c r="P616" i="2" s="1"/>
  <c r="O4443" i="2"/>
  <c r="P4443" i="2" s="1"/>
  <c r="O617" i="2"/>
  <c r="P617" i="2" s="1"/>
  <c r="O618" i="2"/>
  <c r="P618" i="2" s="1"/>
  <c r="O619" i="2"/>
  <c r="P619" i="2" s="1"/>
  <c r="O620" i="2"/>
  <c r="P620" i="2" s="1"/>
  <c r="O4444" i="2"/>
  <c r="P4444" i="2" s="1"/>
  <c r="O621" i="2"/>
  <c r="P621" i="2" s="1"/>
  <c r="O622" i="2"/>
  <c r="P622" i="2" s="1"/>
  <c r="O4445" i="2"/>
  <c r="P4445" i="2" s="1"/>
  <c r="O623" i="2"/>
  <c r="P623" i="2" s="1"/>
  <c r="O624" i="2"/>
  <c r="P624" i="2" s="1"/>
  <c r="O625" i="2"/>
  <c r="P625" i="2" s="1"/>
  <c r="O626" i="2"/>
  <c r="P626" i="2" s="1"/>
  <c r="O3536" i="2"/>
  <c r="P3536" i="2" s="1"/>
  <c r="O4446" i="2"/>
  <c r="P4446" i="2" s="1"/>
  <c r="O4125" i="2"/>
  <c r="P4125" i="2" s="1"/>
  <c r="O3537" i="2"/>
  <c r="P3537" i="2" s="1"/>
  <c r="O627" i="2"/>
  <c r="P627" i="2" s="1"/>
  <c r="O4447" i="2"/>
  <c r="P4447" i="2" s="1"/>
  <c r="O628" i="2"/>
  <c r="P628" i="2" s="1"/>
  <c r="O629" i="2"/>
  <c r="P629" i="2" s="1"/>
  <c r="O4448" i="2"/>
  <c r="P4448" i="2" s="1"/>
  <c r="O630" i="2"/>
  <c r="P630" i="2" s="1"/>
  <c r="O631" i="2"/>
  <c r="P631" i="2" s="1"/>
  <c r="O632" i="2"/>
  <c r="P632" i="2" s="1"/>
  <c r="O4449" i="2"/>
  <c r="P4449" i="2" s="1"/>
  <c r="O4450" i="2"/>
  <c r="P4450" i="2" s="1"/>
  <c r="O4451" i="2"/>
  <c r="P4451" i="2" s="1"/>
  <c r="O3538" i="2"/>
  <c r="P3538" i="2" s="1"/>
  <c r="O633" i="2"/>
  <c r="P633" i="2" s="1"/>
  <c r="O634" i="2"/>
  <c r="P634" i="2" s="1"/>
  <c r="O635" i="2"/>
  <c r="P635" i="2" s="1"/>
  <c r="O636" i="2"/>
  <c r="P636" i="2" s="1"/>
  <c r="O637" i="2"/>
  <c r="P637" i="2" s="1"/>
  <c r="O4126" i="2"/>
  <c r="P4126" i="2" s="1"/>
  <c r="O638" i="2"/>
  <c r="P638" i="2" s="1"/>
  <c r="O4127" i="2"/>
  <c r="P4127" i="2" s="1"/>
  <c r="O639" i="2"/>
  <c r="P639" i="2" s="1"/>
  <c r="O640" i="2"/>
  <c r="P640" i="2" s="1"/>
  <c r="O641" i="2"/>
  <c r="P641" i="2" s="1"/>
  <c r="O642" i="2"/>
  <c r="P642" i="2" s="1"/>
  <c r="O3539" i="2"/>
  <c r="P3539" i="2" s="1"/>
  <c r="O643" i="2"/>
  <c r="P643" i="2" s="1"/>
  <c r="O644" i="2"/>
  <c r="P644" i="2" s="1"/>
  <c r="O645" i="2"/>
  <c r="P645" i="2" s="1"/>
  <c r="O3540" i="2"/>
  <c r="P3540" i="2" s="1"/>
  <c r="O646" i="2"/>
  <c r="P646" i="2" s="1"/>
  <c r="O3541" i="2"/>
  <c r="P3541" i="2" s="1"/>
  <c r="O4452" i="2"/>
  <c r="P4452" i="2" s="1"/>
  <c r="O647" i="2"/>
  <c r="P647" i="2" s="1"/>
  <c r="O648" i="2"/>
  <c r="P648" i="2" s="1"/>
  <c r="O649" i="2"/>
  <c r="P649" i="2" s="1"/>
  <c r="O650" i="2"/>
  <c r="P650" i="2" s="1"/>
  <c r="O651" i="2"/>
  <c r="P651" i="2" s="1"/>
  <c r="O4128" i="2"/>
  <c r="P4128" i="2" s="1"/>
  <c r="O3542" i="2"/>
  <c r="P3542" i="2" s="1"/>
  <c r="O652" i="2"/>
  <c r="P652" i="2" s="1"/>
  <c r="O653" i="2"/>
  <c r="P653" i="2" s="1"/>
  <c r="O4453" i="2"/>
  <c r="P4453" i="2" s="1"/>
  <c r="O4454" i="2"/>
  <c r="P4454" i="2" s="1"/>
  <c r="O654" i="2"/>
  <c r="P654" i="2" s="1"/>
  <c r="O3543" i="2"/>
  <c r="P3543" i="2" s="1"/>
  <c r="O4455" i="2"/>
  <c r="P4455" i="2" s="1"/>
  <c r="O655" i="2"/>
  <c r="P655" i="2" s="1"/>
  <c r="O656" i="2"/>
  <c r="P656" i="2" s="1"/>
  <c r="O3544" i="2"/>
  <c r="P3544" i="2" s="1"/>
  <c r="O4129" i="2"/>
  <c r="P4129" i="2" s="1"/>
  <c r="O657" i="2"/>
  <c r="P657" i="2" s="1"/>
  <c r="O658" i="2"/>
  <c r="P658" i="2" s="1"/>
  <c r="O3545" i="2"/>
  <c r="P3545" i="2" s="1"/>
  <c r="O659" i="2"/>
  <c r="P659" i="2" s="1"/>
  <c r="O660" i="2"/>
  <c r="P660" i="2" s="1"/>
  <c r="O661" i="2"/>
  <c r="P661" i="2" s="1"/>
  <c r="O662" i="2"/>
  <c r="P662" i="2" s="1"/>
  <c r="O4456" i="2"/>
  <c r="P4456" i="2" s="1"/>
  <c r="O3546" i="2"/>
  <c r="P3546" i="2" s="1"/>
  <c r="O4457" i="2"/>
  <c r="P4457" i="2" s="1"/>
  <c r="O663" i="2"/>
  <c r="P663" i="2" s="1"/>
  <c r="O664" i="2"/>
  <c r="P664" i="2" s="1"/>
  <c r="O665" i="2"/>
  <c r="P665" i="2" s="1"/>
  <c r="O4130" i="2"/>
  <c r="P4130" i="2" s="1"/>
  <c r="O666" i="2"/>
  <c r="P666" i="2" s="1"/>
  <c r="O4131" i="2"/>
  <c r="P4131" i="2" s="1"/>
  <c r="O667" i="2"/>
  <c r="P667" i="2" s="1"/>
  <c r="O3547" i="2"/>
  <c r="P3547" i="2" s="1"/>
  <c r="O3961" i="2"/>
  <c r="P3961" i="2" s="1"/>
  <c r="O3548" i="2"/>
  <c r="P3548" i="2" s="1"/>
  <c r="O668" i="2"/>
  <c r="P668" i="2" s="1"/>
  <c r="O669" i="2"/>
  <c r="P669" i="2" s="1"/>
  <c r="O3549" i="2"/>
  <c r="P3549" i="2" s="1"/>
  <c r="O670" i="2"/>
  <c r="P670" i="2" s="1"/>
  <c r="O4458" i="2"/>
  <c r="P4458" i="2" s="1"/>
  <c r="O4459" i="2"/>
  <c r="P4459" i="2" s="1"/>
  <c r="O671" i="2"/>
  <c r="P671" i="2" s="1"/>
  <c r="O672" i="2"/>
  <c r="P672" i="2" s="1"/>
  <c r="O3550" i="2"/>
  <c r="P3550" i="2" s="1"/>
  <c r="O673" i="2"/>
  <c r="P673" i="2" s="1"/>
  <c r="O4460" i="2"/>
  <c r="P4460" i="2" s="1"/>
  <c r="O674" i="2"/>
  <c r="P674" i="2" s="1"/>
  <c r="O675" i="2"/>
  <c r="P675" i="2" s="1"/>
  <c r="O676" i="2"/>
  <c r="P676" i="2" s="1"/>
  <c r="O3962" i="2"/>
  <c r="P3962" i="2" s="1"/>
  <c r="O677" i="2"/>
  <c r="P677" i="2" s="1"/>
  <c r="O678" i="2"/>
  <c r="P678" i="2" s="1"/>
  <c r="O679" i="2"/>
  <c r="P679" i="2" s="1"/>
  <c r="O680" i="2"/>
  <c r="P680" i="2" s="1"/>
  <c r="O681" i="2"/>
  <c r="P681" i="2" s="1"/>
  <c r="O4132" i="2"/>
  <c r="P4132" i="2" s="1"/>
  <c r="O3963" i="2"/>
  <c r="P3963" i="2" s="1"/>
  <c r="O682" i="2"/>
  <c r="P682" i="2" s="1"/>
  <c r="O683" i="2"/>
  <c r="P683" i="2" s="1"/>
  <c r="O684" i="2"/>
  <c r="P684" i="2" s="1"/>
  <c r="O685" i="2"/>
  <c r="P685" i="2" s="1"/>
  <c r="O4461" i="2"/>
  <c r="P4461" i="2" s="1"/>
  <c r="O686" i="2"/>
  <c r="P686" i="2" s="1"/>
  <c r="O3551" i="2"/>
  <c r="P3551" i="2" s="1"/>
  <c r="O4133" i="2"/>
  <c r="P4133" i="2" s="1"/>
  <c r="O687" i="2"/>
  <c r="P687" i="2" s="1"/>
  <c r="O688" i="2"/>
  <c r="P688" i="2" s="1"/>
  <c r="O4462" i="2"/>
  <c r="P4462" i="2" s="1"/>
  <c r="O689" i="2"/>
  <c r="P689" i="2" s="1"/>
  <c r="O690" i="2"/>
  <c r="P690" i="2" s="1"/>
  <c r="O4134" i="2"/>
  <c r="P4134" i="2" s="1"/>
  <c r="O4463" i="2"/>
  <c r="P4463" i="2" s="1"/>
  <c r="O691" i="2"/>
  <c r="P691" i="2" s="1"/>
  <c r="O692" i="2"/>
  <c r="P692" i="2" s="1"/>
  <c r="O693" i="2"/>
  <c r="P693" i="2" s="1"/>
  <c r="O694" i="2"/>
  <c r="P694" i="2" s="1"/>
  <c r="O695" i="2"/>
  <c r="P695" i="2" s="1"/>
  <c r="O696" i="2"/>
  <c r="P696" i="2" s="1"/>
  <c r="O4135" i="2"/>
  <c r="P4135" i="2" s="1"/>
  <c r="O697" i="2"/>
  <c r="P697" i="2" s="1"/>
  <c r="O698" i="2"/>
  <c r="P698" i="2" s="1"/>
  <c r="O699" i="2"/>
  <c r="P699" i="2" s="1"/>
  <c r="O700" i="2"/>
  <c r="P700" i="2" s="1"/>
  <c r="O4464" i="2"/>
  <c r="P4464" i="2" s="1"/>
  <c r="O701" i="2"/>
  <c r="P701" i="2" s="1"/>
  <c r="O3964" i="2"/>
  <c r="P3964" i="2" s="1"/>
  <c r="O702" i="2"/>
  <c r="P702" i="2" s="1"/>
  <c r="O703" i="2"/>
  <c r="P703" i="2" s="1"/>
  <c r="O3552" i="2"/>
  <c r="P3552" i="2" s="1"/>
  <c r="O704" i="2"/>
  <c r="P704" i="2" s="1"/>
  <c r="O705" i="2"/>
  <c r="P705" i="2" s="1"/>
  <c r="O706" i="2"/>
  <c r="P706" i="2" s="1"/>
  <c r="O707" i="2"/>
  <c r="P707" i="2" s="1"/>
  <c r="O708" i="2"/>
  <c r="P708" i="2" s="1"/>
  <c r="O709" i="2"/>
  <c r="P709" i="2" s="1"/>
  <c r="O710" i="2"/>
  <c r="P710" i="2" s="1"/>
  <c r="O711" i="2"/>
  <c r="P711" i="2" s="1"/>
  <c r="O712" i="2"/>
  <c r="P712" i="2" s="1"/>
  <c r="O713" i="2"/>
  <c r="P713" i="2" s="1"/>
  <c r="O4465" i="2"/>
  <c r="P4465" i="2" s="1"/>
  <c r="O714" i="2"/>
  <c r="P714" i="2" s="1"/>
  <c r="O715" i="2"/>
  <c r="P715" i="2" s="1"/>
  <c r="O4466" i="2"/>
  <c r="P4466" i="2" s="1"/>
  <c r="O716" i="2"/>
  <c r="P716" i="2" s="1"/>
  <c r="O4136" i="2"/>
  <c r="P4136" i="2" s="1"/>
  <c r="O3902" i="2"/>
  <c r="P3902" i="2" s="1"/>
  <c r="O4467" i="2"/>
  <c r="P4467" i="2" s="1"/>
  <c r="O717" i="2"/>
  <c r="P717" i="2" s="1"/>
  <c r="O3553" i="2"/>
  <c r="P3553" i="2" s="1"/>
  <c r="O718" i="2"/>
  <c r="P718" i="2" s="1"/>
  <c r="O719" i="2"/>
  <c r="P719" i="2" s="1"/>
  <c r="O720" i="2"/>
  <c r="P720" i="2" s="1"/>
  <c r="O721" i="2"/>
  <c r="P721" i="2" s="1"/>
  <c r="O4137" i="2"/>
  <c r="P4137" i="2" s="1"/>
  <c r="O722" i="2"/>
  <c r="P722" i="2" s="1"/>
  <c r="O723" i="2"/>
  <c r="P723" i="2" s="1"/>
  <c r="O724" i="2"/>
  <c r="P724" i="2" s="1"/>
  <c r="O725" i="2"/>
  <c r="P725" i="2" s="1"/>
  <c r="O726" i="2"/>
  <c r="P726" i="2" s="1"/>
  <c r="O727" i="2"/>
  <c r="P727" i="2" s="1"/>
  <c r="O728" i="2"/>
  <c r="P728" i="2" s="1"/>
  <c r="O729" i="2"/>
  <c r="P729" i="2" s="1"/>
  <c r="O3965" i="2"/>
  <c r="P3965" i="2" s="1"/>
  <c r="O3554" i="2"/>
  <c r="P3554" i="2" s="1"/>
  <c r="O730" i="2"/>
  <c r="P730" i="2" s="1"/>
  <c r="O731" i="2"/>
  <c r="P731" i="2" s="1"/>
  <c r="O732" i="2"/>
  <c r="P732" i="2" s="1"/>
  <c r="O733" i="2"/>
  <c r="P733" i="2" s="1"/>
  <c r="O734" i="2"/>
  <c r="P734" i="2" s="1"/>
  <c r="O735" i="2"/>
  <c r="P735" i="2" s="1"/>
  <c r="O3555" i="2"/>
  <c r="P3555" i="2" s="1"/>
  <c r="O736" i="2"/>
  <c r="P736" i="2" s="1"/>
  <c r="O4468" i="2"/>
  <c r="P4468" i="2" s="1"/>
  <c r="O737" i="2"/>
  <c r="P737" i="2" s="1"/>
  <c r="O738" i="2"/>
  <c r="P738" i="2" s="1"/>
  <c r="O739" i="2"/>
  <c r="P739" i="2" s="1"/>
  <c r="O740" i="2"/>
  <c r="P740" i="2" s="1"/>
  <c r="O4469" i="2"/>
  <c r="P4469" i="2" s="1"/>
  <c r="O741" i="2"/>
  <c r="P741" i="2" s="1"/>
  <c r="O742" i="2"/>
  <c r="P742" i="2" s="1"/>
  <c r="O743" i="2"/>
  <c r="P743" i="2" s="1"/>
  <c r="O744" i="2"/>
  <c r="P744" i="2" s="1"/>
  <c r="O3556" i="2"/>
  <c r="P3556" i="2" s="1"/>
  <c r="O745" i="2"/>
  <c r="P745" i="2" s="1"/>
  <c r="O746" i="2"/>
  <c r="P746" i="2" s="1"/>
  <c r="O747" i="2"/>
  <c r="P747" i="2" s="1"/>
  <c r="O748" i="2"/>
  <c r="P748" i="2" s="1"/>
  <c r="O749" i="2"/>
  <c r="P749" i="2" s="1"/>
  <c r="O750" i="2"/>
  <c r="P750" i="2" s="1"/>
  <c r="O4470" i="2"/>
  <c r="P4470" i="2" s="1"/>
  <c r="O3557" i="2"/>
  <c r="P3557" i="2" s="1"/>
  <c r="O3966" i="2"/>
  <c r="P3966" i="2" s="1"/>
  <c r="O4471" i="2"/>
  <c r="P4471" i="2" s="1"/>
  <c r="O751" i="2"/>
  <c r="P751" i="2" s="1"/>
  <c r="O4472" i="2"/>
  <c r="P4472" i="2" s="1"/>
  <c r="O752" i="2"/>
  <c r="P752" i="2" s="1"/>
  <c r="O753" i="2"/>
  <c r="P753" i="2" s="1"/>
  <c r="O754" i="2"/>
  <c r="P754" i="2" s="1"/>
  <c r="O4473" i="2"/>
  <c r="P4473" i="2" s="1"/>
  <c r="O4474" i="2"/>
  <c r="P4474" i="2" s="1"/>
  <c r="O755" i="2"/>
  <c r="P755" i="2" s="1"/>
  <c r="O756" i="2"/>
  <c r="P756" i="2" s="1"/>
  <c r="O757" i="2"/>
  <c r="P757" i="2" s="1"/>
  <c r="O4475" i="2"/>
  <c r="P4475" i="2" s="1"/>
  <c r="O3558" i="2"/>
  <c r="P3558" i="2" s="1"/>
  <c r="O758" i="2"/>
  <c r="P758" i="2" s="1"/>
  <c r="O4476" i="2"/>
  <c r="P4476" i="2" s="1"/>
  <c r="O759" i="2"/>
  <c r="P759" i="2" s="1"/>
  <c r="O760" i="2"/>
  <c r="P760" i="2" s="1"/>
  <c r="O3559" i="2"/>
  <c r="P3559" i="2" s="1"/>
  <c r="O4477" i="2"/>
  <c r="P4477" i="2" s="1"/>
  <c r="O4138" i="2"/>
  <c r="P4138" i="2" s="1"/>
  <c r="O761" i="2"/>
  <c r="P761" i="2" s="1"/>
  <c r="O3560" i="2"/>
  <c r="P3560" i="2" s="1"/>
  <c r="O762" i="2"/>
  <c r="P762" i="2" s="1"/>
  <c r="O3561" i="2"/>
  <c r="P3561" i="2" s="1"/>
  <c r="O763" i="2"/>
  <c r="P763" i="2" s="1"/>
  <c r="O3967" i="2"/>
  <c r="P3967" i="2" s="1"/>
  <c r="O764" i="2"/>
  <c r="P764" i="2" s="1"/>
  <c r="O765" i="2"/>
  <c r="P765" i="2" s="1"/>
  <c r="O766" i="2"/>
  <c r="P766" i="2" s="1"/>
  <c r="O767" i="2"/>
  <c r="P767" i="2" s="1"/>
  <c r="O4139" i="2"/>
  <c r="P4139" i="2" s="1"/>
  <c r="O3968" i="2"/>
  <c r="P3968" i="2" s="1"/>
  <c r="O4478" i="2"/>
  <c r="P4478" i="2" s="1"/>
  <c r="O768" i="2"/>
  <c r="P768" i="2" s="1"/>
  <c r="O3562" i="2"/>
  <c r="P3562" i="2" s="1"/>
  <c r="O769" i="2"/>
  <c r="P769" i="2" s="1"/>
  <c r="O4479" i="2"/>
  <c r="P4479" i="2" s="1"/>
  <c r="O770" i="2"/>
  <c r="P770" i="2" s="1"/>
  <c r="O771" i="2"/>
  <c r="P771" i="2" s="1"/>
  <c r="O3563" i="2"/>
  <c r="P3563" i="2" s="1"/>
  <c r="O772" i="2"/>
  <c r="P772" i="2" s="1"/>
  <c r="O773" i="2"/>
  <c r="P773" i="2" s="1"/>
  <c r="O774" i="2"/>
  <c r="P774" i="2" s="1"/>
  <c r="O775" i="2"/>
  <c r="P775" i="2" s="1"/>
  <c r="O776" i="2"/>
  <c r="P776" i="2" s="1"/>
  <c r="O777" i="2"/>
  <c r="P777" i="2" s="1"/>
  <c r="O4480" i="2"/>
  <c r="P4480" i="2" s="1"/>
  <c r="O778" i="2"/>
  <c r="P778" i="2" s="1"/>
  <c r="O4481" i="2"/>
  <c r="P4481" i="2" s="1"/>
  <c r="O3969" i="2"/>
  <c r="P3969" i="2" s="1"/>
  <c r="O779" i="2"/>
  <c r="P779" i="2" s="1"/>
  <c r="O4140" i="2"/>
  <c r="P4140" i="2" s="1"/>
  <c r="O780" i="2"/>
  <c r="P780" i="2" s="1"/>
  <c r="O781" i="2"/>
  <c r="P781" i="2" s="1"/>
  <c r="O4141" i="2"/>
  <c r="P4141" i="2" s="1"/>
  <c r="O782" i="2"/>
  <c r="P782" i="2" s="1"/>
  <c r="O783" i="2"/>
  <c r="P783" i="2" s="1"/>
  <c r="O4482" i="2"/>
  <c r="P4482" i="2" s="1"/>
  <c r="O784" i="2"/>
  <c r="P784" i="2" s="1"/>
  <c r="O785" i="2"/>
  <c r="P785" i="2" s="1"/>
  <c r="O3564" i="2"/>
  <c r="P3564" i="2" s="1"/>
  <c r="O786" i="2"/>
  <c r="P786" i="2" s="1"/>
  <c r="O787" i="2"/>
  <c r="P787" i="2" s="1"/>
  <c r="O788" i="2"/>
  <c r="P788" i="2" s="1"/>
  <c r="O789" i="2"/>
  <c r="P789" i="2" s="1"/>
  <c r="O790" i="2"/>
  <c r="P790" i="2" s="1"/>
  <c r="O4483" i="2"/>
  <c r="P4483" i="2" s="1"/>
  <c r="O4484" i="2"/>
  <c r="P4484" i="2" s="1"/>
  <c r="O791" i="2"/>
  <c r="P791" i="2" s="1"/>
  <c r="O4142" i="2"/>
  <c r="P4142" i="2" s="1"/>
  <c r="O792" i="2"/>
  <c r="P792" i="2" s="1"/>
  <c r="O4143" i="2"/>
  <c r="P4143" i="2" s="1"/>
  <c r="O793" i="2"/>
  <c r="P793" i="2" s="1"/>
  <c r="O794" i="2"/>
  <c r="P794" i="2" s="1"/>
  <c r="O795" i="2"/>
  <c r="P795" i="2" s="1"/>
  <c r="O796" i="2"/>
  <c r="P796" i="2" s="1"/>
  <c r="O797" i="2"/>
  <c r="P797" i="2" s="1"/>
  <c r="O798" i="2"/>
  <c r="P798" i="2" s="1"/>
  <c r="O799" i="2"/>
  <c r="P799" i="2" s="1"/>
  <c r="O800" i="2"/>
  <c r="P800" i="2" s="1"/>
  <c r="O3565" i="2"/>
  <c r="P3565" i="2" s="1"/>
  <c r="O3566" i="2"/>
  <c r="P3566" i="2" s="1"/>
  <c r="O801" i="2"/>
  <c r="P801" i="2" s="1"/>
  <c r="O802" i="2"/>
  <c r="P802" i="2" s="1"/>
  <c r="O803" i="2"/>
  <c r="P803" i="2" s="1"/>
  <c r="O804" i="2"/>
  <c r="P804" i="2" s="1"/>
  <c r="O4485" i="2"/>
  <c r="P4485" i="2" s="1"/>
  <c r="O805" i="2"/>
  <c r="P805" i="2" s="1"/>
  <c r="O4486" i="2"/>
  <c r="P4486" i="2" s="1"/>
  <c r="O806" i="2"/>
  <c r="P806" i="2" s="1"/>
  <c r="O4144" i="2"/>
  <c r="P4144" i="2" s="1"/>
  <c r="O4145" i="2"/>
  <c r="P4145" i="2" s="1"/>
  <c r="O4487" i="2"/>
  <c r="P4487" i="2" s="1"/>
  <c r="O807" i="2"/>
  <c r="P807" i="2" s="1"/>
  <c r="O808" i="2"/>
  <c r="P808" i="2" s="1"/>
  <c r="O809" i="2"/>
  <c r="P809" i="2" s="1"/>
  <c r="O810" i="2"/>
  <c r="P810" i="2" s="1"/>
  <c r="O811" i="2"/>
  <c r="P811" i="2" s="1"/>
  <c r="O3567" i="2"/>
  <c r="P3567" i="2" s="1"/>
  <c r="O4488" i="2"/>
  <c r="P4488" i="2" s="1"/>
  <c r="O812" i="2"/>
  <c r="P812" i="2" s="1"/>
  <c r="O3970" i="2"/>
  <c r="P3970" i="2" s="1"/>
  <c r="O4489" i="2"/>
  <c r="P4489" i="2" s="1"/>
  <c r="O813" i="2"/>
  <c r="P813" i="2" s="1"/>
  <c r="O4490" i="2"/>
  <c r="P4490" i="2" s="1"/>
  <c r="O814" i="2"/>
  <c r="P814" i="2" s="1"/>
  <c r="O3568" i="2"/>
  <c r="P3568" i="2" s="1"/>
  <c r="O815" i="2"/>
  <c r="P815" i="2" s="1"/>
  <c r="O3971" i="2"/>
  <c r="P3971" i="2" s="1"/>
  <c r="O4146" i="2"/>
  <c r="P4146" i="2" s="1"/>
  <c r="O4491" i="2"/>
  <c r="P4491" i="2" s="1"/>
  <c r="O3972" i="2"/>
  <c r="P3972" i="2" s="1"/>
  <c r="O4147" i="2"/>
  <c r="P4147" i="2" s="1"/>
  <c r="O816" i="2"/>
  <c r="P816" i="2" s="1"/>
  <c r="O817" i="2"/>
  <c r="P817" i="2" s="1"/>
  <c r="O818" i="2"/>
  <c r="P818" i="2" s="1"/>
  <c r="O819" i="2"/>
  <c r="P819" i="2" s="1"/>
  <c r="O820" i="2"/>
  <c r="P820" i="2" s="1"/>
  <c r="O3569" i="2"/>
  <c r="P3569" i="2" s="1"/>
  <c r="O821" i="2"/>
  <c r="P821" i="2" s="1"/>
  <c r="O822" i="2"/>
  <c r="P822" i="2" s="1"/>
  <c r="O3570" i="2"/>
  <c r="P3570" i="2" s="1"/>
  <c r="O823" i="2"/>
  <c r="P823" i="2" s="1"/>
  <c r="O4492" i="2"/>
  <c r="P4492" i="2" s="1"/>
  <c r="O824" i="2"/>
  <c r="P824" i="2" s="1"/>
  <c r="O825" i="2"/>
  <c r="P825" i="2" s="1"/>
  <c r="O4493" i="2"/>
  <c r="P4493" i="2" s="1"/>
  <c r="O4494" i="2"/>
  <c r="P4494" i="2" s="1"/>
  <c r="O826" i="2"/>
  <c r="P826" i="2" s="1"/>
  <c r="O827" i="2"/>
  <c r="P827" i="2" s="1"/>
  <c r="O828" i="2"/>
  <c r="P828" i="2" s="1"/>
  <c r="O829" i="2"/>
  <c r="P829" i="2" s="1"/>
  <c r="O830" i="2"/>
  <c r="P830" i="2" s="1"/>
  <c r="O831" i="2"/>
  <c r="P831" i="2" s="1"/>
  <c r="O4495" i="2"/>
  <c r="P4495" i="2" s="1"/>
  <c r="O832" i="2"/>
  <c r="P832" i="2" s="1"/>
  <c r="O3571" i="2"/>
  <c r="P3571" i="2" s="1"/>
  <c r="O833" i="2"/>
  <c r="P833" i="2" s="1"/>
  <c r="O834" i="2"/>
  <c r="P834" i="2" s="1"/>
  <c r="O835" i="2"/>
  <c r="P835" i="2" s="1"/>
  <c r="O836" i="2"/>
  <c r="P836" i="2" s="1"/>
  <c r="O837" i="2"/>
  <c r="P837" i="2" s="1"/>
  <c r="O838" i="2"/>
  <c r="P838" i="2" s="1"/>
  <c r="O839" i="2"/>
  <c r="P839" i="2" s="1"/>
  <c r="O840" i="2"/>
  <c r="P840" i="2" s="1"/>
  <c r="O841" i="2"/>
  <c r="P841" i="2" s="1"/>
  <c r="O842" i="2"/>
  <c r="P842" i="2" s="1"/>
  <c r="O3572" i="2"/>
  <c r="P3572" i="2" s="1"/>
  <c r="O843" i="2"/>
  <c r="P843" i="2" s="1"/>
  <c r="O844" i="2"/>
  <c r="P844" i="2" s="1"/>
  <c r="O4148" i="2"/>
  <c r="P4148" i="2" s="1"/>
  <c r="O845" i="2"/>
  <c r="P845" i="2" s="1"/>
  <c r="O846" i="2"/>
  <c r="P846" i="2" s="1"/>
  <c r="O847" i="2"/>
  <c r="P847" i="2" s="1"/>
  <c r="O848" i="2"/>
  <c r="P848" i="2" s="1"/>
  <c r="O849" i="2"/>
  <c r="P849" i="2" s="1"/>
  <c r="O4496" i="2"/>
  <c r="P4496" i="2" s="1"/>
  <c r="O850" i="2"/>
  <c r="P850" i="2" s="1"/>
  <c r="O3973" i="2"/>
  <c r="P3973" i="2" s="1"/>
  <c r="O851" i="2"/>
  <c r="P851" i="2" s="1"/>
  <c r="O852" i="2"/>
  <c r="P852" i="2" s="1"/>
  <c r="O853" i="2"/>
  <c r="P853" i="2" s="1"/>
  <c r="O854" i="2"/>
  <c r="P854" i="2" s="1"/>
  <c r="O855" i="2"/>
  <c r="P855" i="2" s="1"/>
  <c r="O856" i="2"/>
  <c r="P856" i="2" s="1"/>
  <c r="O857" i="2"/>
  <c r="P857" i="2" s="1"/>
  <c r="O858" i="2"/>
  <c r="P858" i="2" s="1"/>
  <c r="O859" i="2"/>
  <c r="P859" i="2" s="1"/>
  <c r="O4497" i="2"/>
  <c r="P4497" i="2" s="1"/>
  <c r="O860" i="2"/>
  <c r="P860" i="2" s="1"/>
  <c r="O861" i="2"/>
  <c r="P861" i="2" s="1"/>
  <c r="O862" i="2"/>
  <c r="P862" i="2" s="1"/>
  <c r="O863" i="2"/>
  <c r="P863" i="2" s="1"/>
  <c r="O864" i="2"/>
  <c r="P864" i="2" s="1"/>
  <c r="O865" i="2"/>
  <c r="P865" i="2" s="1"/>
  <c r="O866" i="2"/>
  <c r="P866" i="2" s="1"/>
  <c r="O867" i="2"/>
  <c r="P867" i="2" s="1"/>
  <c r="O3573" i="2"/>
  <c r="P3573" i="2" s="1"/>
  <c r="O3574" i="2"/>
  <c r="P3574" i="2" s="1"/>
  <c r="O868" i="2"/>
  <c r="P868" i="2" s="1"/>
  <c r="O869" i="2"/>
  <c r="P869" i="2" s="1"/>
  <c r="O870" i="2"/>
  <c r="P870" i="2" s="1"/>
  <c r="O3575" i="2"/>
  <c r="P3575" i="2" s="1"/>
  <c r="O871" i="2"/>
  <c r="P871" i="2" s="1"/>
  <c r="O872" i="2"/>
  <c r="P872" i="2" s="1"/>
  <c r="O873" i="2"/>
  <c r="P873" i="2" s="1"/>
  <c r="O3974" i="2"/>
  <c r="P3974" i="2" s="1"/>
  <c r="O4498" i="2"/>
  <c r="P4498" i="2" s="1"/>
  <c r="O4499" i="2"/>
  <c r="P4499" i="2" s="1"/>
  <c r="O4500" i="2"/>
  <c r="P4500" i="2" s="1"/>
  <c r="O4501" i="2"/>
  <c r="P4501" i="2" s="1"/>
  <c r="O874" i="2"/>
  <c r="P874" i="2" s="1"/>
  <c r="O875" i="2"/>
  <c r="P875" i="2" s="1"/>
  <c r="O876" i="2"/>
  <c r="P876" i="2" s="1"/>
  <c r="O4502" i="2"/>
  <c r="P4502" i="2" s="1"/>
  <c r="O877" i="2"/>
  <c r="P877" i="2" s="1"/>
  <c r="O878" i="2"/>
  <c r="P878" i="2" s="1"/>
  <c r="O879" i="2"/>
  <c r="P879" i="2" s="1"/>
  <c r="O880" i="2"/>
  <c r="P880" i="2" s="1"/>
  <c r="O3576" i="2"/>
  <c r="P3576" i="2" s="1"/>
  <c r="O881" i="2"/>
  <c r="P881" i="2" s="1"/>
  <c r="O882" i="2"/>
  <c r="P882" i="2" s="1"/>
  <c r="O3975" i="2"/>
  <c r="P3975" i="2" s="1"/>
  <c r="O883" i="2"/>
  <c r="P883" i="2" s="1"/>
  <c r="O884" i="2"/>
  <c r="P884" i="2" s="1"/>
  <c r="O885" i="2"/>
  <c r="P885" i="2" s="1"/>
  <c r="O886" i="2"/>
  <c r="P886" i="2" s="1"/>
  <c r="O887" i="2"/>
  <c r="P887" i="2" s="1"/>
  <c r="O888" i="2"/>
  <c r="P888" i="2" s="1"/>
  <c r="O889" i="2"/>
  <c r="P889" i="2" s="1"/>
  <c r="O890" i="2"/>
  <c r="P890" i="2" s="1"/>
  <c r="O891" i="2"/>
  <c r="P891" i="2" s="1"/>
  <c r="O4503" i="2"/>
  <c r="P4503" i="2" s="1"/>
  <c r="O4149" i="2"/>
  <c r="P4149" i="2" s="1"/>
  <c r="O3577" i="2"/>
  <c r="P3577" i="2" s="1"/>
  <c r="O892" i="2"/>
  <c r="P892" i="2" s="1"/>
  <c r="O893" i="2"/>
  <c r="P893" i="2" s="1"/>
  <c r="O894" i="2"/>
  <c r="P894" i="2" s="1"/>
  <c r="O895" i="2"/>
  <c r="P895" i="2" s="1"/>
  <c r="O896" i="2"/>
  <c r="P896" i="2" s="1"/>
  <c r="O897" i="2"/>
  <c r="P897" i="2" s="1"/>
  <c r="O898" i="2"/>
  <c r="P898" i="2" s="1"/>
  <c r="O899" i="2"/>
  <c r="P899" i="2" s="1"/>
  <c r="O900" i="2"/>
  <c r="P900" i="2" s="1"/>
  <c r="O3976" i="2"/>
  <c r="P3976" i="2" s="1"/>
  <c r="O901" i="2"/>
  <c r="P901" i="2" s="1"/>
  <c r="O4504" i="2"/>
  <c r="P4504" i="2" s="1"/>
  <c r="O3977" i="2"/>
  <c r="P3977" i="2" s="1"/>
  <c r="O902" i="2"/>
  <c r="P902" i="2" s="1"/>
  <c r="O4150" i="2"/>
  <c r="P4150" i="2" s="1"/>
  <c r="O3578" i="2"/>
  <c r="P3578" i="2" s="1"/>
  <c r="O903" i="2"/>
  <c r="P903" i="2" s="1"/>
  <c r="O904" i="2"/>
  <c r="P904" i="2" s="1"/>
  <c r="O905" i="2"/>
  <c r="P905" i="2" s="1"/>
  <c r="O906" i="2"/>
  <c r="P906" i="2" s="1"/>
  <c r="O907" i="2"/>
  <c r="P907" i="2" s="1"/>
  <c r="O3579" i="2"/>
  <c r="P3579" i="2" s="1"/>
  <c r="O908" i="2"/>
  <c r="P908" i="2" s="1"/>
  <c r="O909" i="2"/>
  <c r="P909" i="2" s="1"/>
  <c r="O910" i="2"/>
  <c r="P910" i="2" s="1"/>
  <c r="O911" i="2"/>
  <c r="P911" i="2" s="1"/>
  <c r="O912" i="2"/>
  <c r="P912" i="2" s="1"/>
  <c r="O913" i="2"/>
  <c r="P913" i="2" s="1"/>
  <c r="O914" i="2"/>
  <c r="P914" i="2" s="1"/>
  <c r="O915" i="2"/>
  <c r="P915" i="2" s="1"/>
  <c r="O916" i="2"/>
  <c r="P916" i="2" s="1"/>
  <c r="O917" i="2"/>
  <c r="P917" i="2" s="1"/>
  <c r="O918" i="2"/>
  <c r="P918" i="2" s="1"/>
  <c r="O4151" i="2"/>
  <c r="P4151" i="2" s="1"/>
  <c r="O919" i="2"/>
  <c r="P919" i="2" s="1"/>
  <c r="O920" i="2"/>
  <c r="P920" i="2" s="1"/>
  <c r="O921" i="2"/>
  <c r="P921" i="2" s="1"/>
  <c r="O4505" i="2"/>
  <c r="P4505" i="2" s="1"/>
  <c r="O922" i="2"/>
  <c r="P922" i="2" s="1"/>
  <c r="O3912" i="2"/>
  <c r="P3912" i="2" s="1"/>
  <c r="O3580" i="2"/>
  <c r="P3580" i="2" s="1"/>
  <c r="O923" i="2"/>
  <c r="P923" i="2" s="1"/>
  <c r="O924" i="2"/>
  <c r="P924" i="2" s="1"/>
  <c r="O925" i="2"/>
  <c r="P925" i="2" s="1"/>
  <c r="O926" i="2"/>
  <c r="P926" i="2" s="1"/>
  <c r="O927" i="2"/>
  <c r="P927" i="2" s="1"/>
  <c r="O928" i="2"/>
  <c r="P928" i="2" s="1"/>
  <c r="O929" i="2"/>
  <c r="P929" i="2" s="1"/>
  <c r="O930" i="2"/>
  <c r="P930" i="2" s="1"/>
  <c r="O931" i="2"/>
  <c r="P931" i="2" s="1"/>
  <c r="O3581" i="2"/>
  <c r="P3581" i="2" s="1"/>
  <c r="O932" i="2"/>
  <c r="P932" i="2" s="1"/>
  <c r="O3582" i="2"/>
  <c r="P3582" i="2" s="1"/>
  <c r="O933" i="2"/>
  <c r="P933" i="2" s="1"/>
  <c r="O934" i="2"/>
  <c r="P934" i="2" s="1"/>
  <c r="O935" i="2"/>
  <c r="P935" i="2" s="1"/>
  <c r="O4152" i="2"/>
  <c r="P4152" i="2" s="1"/>
  <c r="O936" i="2"/>
  <c r="P936" i="2" s="1"/>
  <c r="O937" i="2"/>
  <c r="P937" i="2" s="1"/>
  <c r="O938" i="2"/>
  <c r="P938" i="2" s="1"/>
  <c r="O939" i="2"/>
  <c r="P939" i="2" s="1"/>
  <c r="O940" i="2"/>
  <c r="P940" i="2" s="1"/>
  <c r="O941" i="2"/>
  <c r="P941" i="2" s="1"/>
  <c r="O4506" i="2"/>
  <c r="P4506" i="2" s="1"/>
  <c r="O942" i="2"/>
  <c r="P942" i="2" s="1"/>
  <c r="O943" i="2"/>
  <c r="P943" i="2" s="1"/>
  <c r="O3978" i="2"/>
  <c r="P3978" i="2" s="1"/>
  <c r="O944" i="2"/>
  <c r="P944" i="2" s="1"/>
  <c r="O3583" i="2"/>
  <c r="P3583" i="2" s="1"/>
  <c r="O3584" i="2"/>
  <c r="P3584" i="2" s="1"/>
  <c r="O3979" i="2"/>
  <c r="P3979" i="2" s="1"/>
  <c r="O945" i="2"/>
  <c r="P945" i="2" s="1"/>
  <c r="O4507" i="2"/>
  <c r="P4507" i="2" s="1"/>
  <c r="O946" i="2"/>
  <c r="P946" i="2" s="1"/>
  <c r="O3585" i="2"/>
  <c r="P3585" i="2" s="1"/>
  <c r="O947" i="2"/>
  <c r="P947" i="2" s="1"/>
  <c r="O948" i="2"/>
  <c r="P948" i="2" s="1"/>
  <c r="O4153" i="2"/>
  <c r="P4153" i="2" s="1"/>
  <c r="O949" i="2"/>
  <c r="P949" i="2" s="1"/>
  <c r="O950" i="2"/>
  <c r="P950" i="2" s="1"/>
  <c r="O4508" i="2"/>
  <c r="P4508" i="2" s="1"/>
  <c r="O951" i="2"/>
  <c r="P951" i="2" s="1"/>
  <c r="O952" i="2"/>
  <c r="P952" i="2" s="1"/>
  <c r="O953" i="2"/>
  <c r="P953" i="2" s="1"/>
  <c r="O954" i="2"/>
  <c r="P954" i="2" s="1"/>
  <c r="O955" i="2"/>
  <c r="P955" i="2" s="1"/>
  <c r="O956" i="2"/>
  <c r="P956" i="2" s="1"/>
  <c r="O4154" i="2"/>
  <c r="P4154" i="2" s="1"/>
  <c r="O957" i="2"/>
  <c r="P957" i="2" s="1"/>
  <c r="O958" i="2"/>
  <c r="P958" i="2" s="1"/>
  <c r="O959" i="2"/>
  <c r="P959" i="2" s="1"/>
  <c r="O960" i="2"/>
  <c r="P960" i="2" s="1"/>
  <c r="O961" i="2"/>
  <c r="P961" i="2" s="1"/>
  <c r="O962" i="2"/>
  <c r="P962" i="2" s="1"/>
  <c r="O963" i="2"/>
  <c r="P963" i="2" s="1"/>
  <c r="O3586" i="2"/>
  <c r="P3586" i="2" s="1"/>
  <c r="O3587" i="2"/>
  <c r="P3587" i="2" s="1"/>
  <c r="O3588" i="2"/>
  <c r="P3588" i="2" s="1"/>
  <c r="O3980" i="2"/>
  <c r="P3980" i="2" s="1"/>
  <c r="O964" i="2"/>
  <c r="P964" i="2" s="1"/>
  <c r="O965" i="2"/>
  <c r="P965" i="2" s="1"/>
  <c r="O966" i="2"/>
  <c r="P966" i="2" s="1"/>
  <c r="O967" i="2"/>
  <c r="P967" i="2" s="1"/>
  <c r="O4509" i="2"/>
  <c r="P4509" i="2" s="1"/>
  <c r="O3589" i="2"/>
  <c r="P3589" i="2" s="1"/>
  <c r="O968" i="2"/>
  <c r="P968" i="2" s="1"/>
  <c r="O4510" i="2"/>
  <c r="P4510" i="2" s="1"/>
  <c r="O969" i="2"/>
  <c r="P969" i="2" s="1"/>
  <c r="O4155" i="2"/>
  <c r="P4155" i="2" s="1"/>
  <c r="O3981" i="2"/>
  <c r="P3981" i="2" s="1"/>
  <c r="O970" i="2"/>
  <c r="P970" i="2" s="1"/>
  <c r="O971" i="2"/>
  <c r="P971" i="2" s="1"/>
  <c r="O972" i="2"/>
  <c r="P972" i="2" s="1"/>
  <c r="O3982" i="2"/>
  <c r="P3982" i="2" s="1"/>
  <c r="O973" i="2"/>
  <c r="P973" i="2" s="1"/>
  <c r="O974" i="2"/>
  <c r="P974" i="2" s="1"/>
  <c r="O975" i="2"/>
  <c r="P975" i="2" s="1"/>
  <c r="O4511" i="2"/>
  <c r="P4511" i="2" s="1"/>
  <c r="O3590" i="2"/>
  <c r="P3590" i="2" s="1"/>
  <c r="O976" i="2"/>
  <c r="P976" i="2" s="1"/>
  <c r="O3591" i="2"/>
  <c r="P3591" i="2" s="1"/>
  <c r="O977" i="2"/>
  <c r="P977" i="2" s="1"/>
  <c r="O978" i="2"/>
  <c r="P978" i="2" s="1"/>
  <c r="O979" i="2"/>
  <c r="P979" i="2" s="1"/>
  <c r="O980" i="2"/>
  <c r="P980" i="2" s="1"/>
  <c r="O3592" i="2"/>
  <c r="P3592" i="2" s="1"/>
  <c r="O3983" i="2"/>
  <c r="P3983" i="2" s="1"/>
  <c r="O981" i="2"/>
  <c r="P981" i="2" s="1"/>
  <c r="O982" i="2"/>
  <c r="P982" i="2" s="1"/>
  <c r="O983" i="2"/>
  <c r="P983" i="2" s="1"/>
  <c r="O984" i="2"/>
  <c r="P984" i="2" s="1"/>
  <c r="O985" i="2"/>
  <c r="P985" i="2" s="1"/>
  <c r="O986" i="2"/>
  <c r="P986" i="2" s="1"/>
  <c r="O3593" i="2"/>
  <c r="P3593" i="2" s="1"/>
  <c r="O3903" i="2"/>
  <c r="P3903" i="2" s="1"/>
  <c r="O3984" i="2"/>
  <c r="P3984" i="2" s="1"/>
  <c r="O987" i="2"/>
  <c r="P987" i="2" s="1"/>
  <c r="O988" i="2"/>
  <c r="P988" i="2" s="1"/>
  <c r="O4156" i="2"/>
  <c r="P4156" i="2" s="1"/>
  <c r="O989" i="2"/>
  <c r="P989" i="2" s="1"/>
  <c r="O3594" i="2"/>
  <c r="P3594" i="2" s="1"/>
  <c r="O990" i="2"/>
  <c r="P990" i="2" s="1"/>
  <c r="O3985" i="2"/>
  <c r="P3985" i="2" s="1"/>
  <c r="O3986" i="2"/>
  <c r="P3986" i="2" s="1"/>
  <c r="O991" i="2"/>
  <c r="P991" i="2" s="1"/>
  <c r="O4512" i="2"/>
  <c r="P4512" i="2" s="1"/>
  <c r="O992" i="2"/>
  <c r="P992" i="2" s="1"/>
  <c r="O993" i="2"/>
  <c r="P993" i="2" s="1"/>
  <c r="O3987" i="2"/>
  <c r="P3987" i="2" s="1"/>
  <c r="O994" i="2"/>
  <c r="P994" i="2" s="1"/>
  <c r="O995" i="2"/>
  <c r="P995" i="2" s="1"/>
  <c r="O4513" i="2"/>
  <c r="P4513" i="2" s="1"/>
  <c r="O996" i="2"/>
  <c r="P996" i="2" s="1"/>
  <c r="O997" i="2"/>
  <c r="P997" i="2" s="1"/>
  <c r="O998" i="2"/>
  <c r="P998" i="2" s="1"/>
  <c r="O4157" i="2"/>
  <c r="P4157" i="2" s="1"/>
  <c r="O999" i="2"/>
  <c r="P999" i="2" s="1"/>
  <c r="O3595" i="2"/>
  <c r="P3595" i="2" s="1"/>
  <c r="O4514" i="2"/>
  <c r="P4514" i="2" s="1"/>
  <c r="O1000" i="2"/>
  <c r="P1000" i="2" s="1"/>
  <c r="O1001" i="2"/>
  <c r="P1001" i="2" s="1"/>
  <c r="O4158" i="2"/>
  <c r="P4158" i="2" s="1"/>
  <c r="O4515" i="2"/>
  <c r="P4515" i="2" s="1"/>
  <c r="O1002" i="2"/>
  <c r="P1002" i="2" s="1"/>
  <c r="O1003" i="2"/>
  <c r="P1003" i="2" s="1"/>
  <c r="O1004" i="2"/>
  <c r="P1004" i="2" s="1"/>
  <c r="O1005" i="2"/>
  <c r="P1005" i="2" s="1"/>
  <c r="O1006" i="2"/>
  <c r="P1006" i="2" s="1"/>
  <c r="O4159" i="2"/>
  <c r="P4159" i="2" s="1"/>
  <c r="O1007" i="2"/>
  <c r="P1007" i="2" s="1"/>
  <c r="O3596" i="2"/>
  <c r="P3596" i="2" s="1"/>
  <c r="O1008" i="2"/>
  <c r="P1008" i="2" s="1"/>
  <c r="O1009" i="2"/>
  <c r="P1009" i="2" s="1"/>
  <c r="O1010" i="2"/>
  <c r="P1010" i="2" s="1"/>
  <c r="O3597" i="2"/>
  <c r="P3597" i="2" s="1"/>
  <c r="O4516" i="2"/>
  <c r="P4516" i="2" s="1"/>
  <c r="O1011" i="2"/>
  <c r="P1011" i="2" s="1"/>
  <c r="O1012" i="2"/>
  <c r="P1012" i="2" s="1"/>
  <c r="O1013" i="2"/>
  <c r="P1013" i="2" s="1"/>
  <c r="O1014" i="2"/>
  <c r="P1014" i="2" s="1"/>
  <c r="O4517" i="2"/>
  <c r="P4517" i="2" s="1"/>
  <c r="O1015" i="2"/>
  <c r="P1015" i="2" s="1"/>
  <c r="O1016" i="2"/>
  <c r="P1016" i="2" s="1"/>
  <c r="O1017" i="2"/>
  <c r="P1017" i="2" s="1"/>
  <c r="O1018" i="2"/>
  <c r="P1018" i="2" s="1"/>
  <c r="O1019" i="2"/>
  <c r="P1019" i="2" s="1"/>
  <c r="O1020" i="2"/>
  <c r="P1020" i="2" s="1"/>
  <c r="O4518" i="2"/>
  <c r="P4518" i="2" s="1"/>
  <c r="O1021" i="2"/>
  <c r="P1021" i="2" s="1"/>
  <c r="O1022" i="2"/>
  <c r="P1022" i="2" s="1"/>
  <c r="O1023" i="2"/>
  <c r="P1023" i="2" s="1"/>
  <c r="O4519" i="2"/>
  <c r="P4519" i="2" s="1"/>
  <c r="O1024" i="2"/>
  <c r="P1024" i="2" s="1"/>
  <c r="O4520" i="2"/>
  <c r="P4520" i="2" s="1"/>
  <c r="O1025" i="2"/>
  <c r="P1025" i="2" s="1"/>
  <c r="O3988" i="2"/>
  <c r="P3988" i="2" s="1"/>
  <c r="O1026" i="2"/>
  <c r="P1026" i="2" s="1"/>
  <c r="O1027" i="2"/>
  <c r="P1027" i="2" s="1"/>
  <c r="O1028" i="2"/>
  <c r="P1028" i="2" s="1"/>
  <c r="O1029" i="2"/>
  <c r="P1029" i="2" s="1"/>
  <c r="O1030" i="2"/>
  <c r="P1030" i="2" s="1"/>
  <c r="O1031" i="2"/>
  <c r="P1031" i="2" s="1"/>
  <c r="O1032" i="2"/>
  <c r="P1032" i="2" s="1"/>
  <c r="O1033" i="2"/>
  <c r="P1033" i="2" s="1"/>
  <c r="O1034" i="2"/>
  <c r="P1034" i="2" s="1"/>
  <c r="O4521" i="2"/>
  <c r="P4521" i="2" s="1"/>
  <c r="O1035" i="2"/>
  <c r="P1035" i="2" s="1"/>
  <c r="O4522" i="2"/>
  <c r="P4522" i="2" s="1"/>
  <c r="O4160" i="2"/>
  <c r="P4160" i="2" s="1"/>
  <c r="O3598" i="2"/>
  <c r="P3598" i="2" s="1"/>
  <c r="O1036" i="2"/>
  <c r="P1036" i="2" s="1"/>
  <c r="O1037" i="2"/>
  <c r="P1037" i="2" s="1"/>
  <c r="O1038" i="2"/>
  <c r="P1038" i="2" s="1"/>
  <c r="O1039" i="2"/>
  <c r="P1039" i="2" s="1"/>
  <c r="O1040" i="2"/>
  <c r="P1040" i="2" s="1"/>
  <c r="O1041" i="2"/>
  <c r="P1041" i="2" s="1"/>
  <c r="O1042" i="2"/>
  <c r="P1042" i="2" s="1"/>
  <c r="O1043" i="2"/>
  <c r="P1043" i="2" s="1"/>
  <c r="O3599" i="2"/>
  <c r="P3599" i="2" s="1"/>
  <c r="O3989" i="2"/>
  <c r="P3989" i="2" s="1"/>
  <c r="O1044" i="2"/>
  <c r="P1044" i="2" s="1"/>
  <c r="O1045" i="2"/>
  <c r="P1045" i="2" s="1"/>
  <c r="O1046" i="2"/>
  <c r="P1046" i="2" s="1"/>
  <c r="O1047" i="2"/>
  <c r="P1047" i="2" s="1"/>
  <c r="O3600" i="2"/>
  <c r="P3600" i="2" s="1"/>
  <c r="O4523" i="2"/>
  <c r="P4523" i="2" s="1"/>
  <c r="O4524" i="2"/>
  <c r="P4524" i="2" s="1"/>
  <c r="O1048" i="2"/>
  <c r="P1048" i="2" s="1"/>
  <c r="O1049" i="2"/>
  <c r="P1049" i="2" s="1"/>
  <c r="O4525" i="2"/>
  <c r="P4525" i="2" s="1"/>
  <c r="O1050" i="2"/>
  <c r="P1050" i="2" s="1"/>
  <c r="O3921" i="2"/>
  <c r="P3921" i="2" s="1"/>
  <c r="O1051" i="2"/>
  <c r="P1051" i="2" s="1"/>
  <c r="O1052" i="2"/>
  <c r="P1052" i="2" s="1"/>
  <c r="O1053" i="2"/>
  <c r="P1053" i="2" s="1"/>
  <c r="O1054" i="2"/>
  <c r="P1054" i="2" s="1"/>
  <c r="O3601" i="2"/>
  <c r="P3601" i="2" s="1"/>
  <c r="O1055" i="2"/>
  <c r="P1055" i="2" s="1"/>
  <c r="O4161" i="2"/>
  <c r="P4161" i="2" s="1"/>
  <c r="O1056" i="2"/>
  <c r="P1056" i="2" s="1"/>
  <c r="O4526" i="2"/>
  <c r="P4526" i="2" s="1"/>
  <c r="O1057" i="2"/>
  <c r="P1057" i="2" s="1"/>
  <c r="O4527" i="2"/>
  <c r="P4527" i="2" s="1"/>
  <c r="O1058" i="2"/>
  <c r="P1058" i="2" s="1"/>
  <c r="O1059" i="2"/>
  <c r="P1059" i="2" s="1"/>
  <c r="O3602" i="2"/>
  <c r="P3602" i="2" s="1"/>
  <c r="O1060" i="2"/>
  <c r="P1060" i="2" s="1"/>
  <c r="O1061" i="2"/>
  <c r="P1061" i="2" s="1"/>
  <c r="O1062" i="2"/>
  <c r="P1062" i="2" s="1"/>
  <c r="O1063" i="2"/>
  <c r="P1063" i="2" s="1"/>
  <c r="O1064" i="2"/>
  <c r="P1064" i="2" s="1"/>
  <c r="O1065" i="2"/>
  <c r="P1065" i="2" s="1"/>
  <c r="O4528" i="2"/>
  <c r="P4528" i="2" s="1"/>
  <c r="O4529" i="2"/>
  <c r="P4529" i="2" s="1"/>
  <c r="O1066" i="2"/>
  <c r="P1066" i="2" s="1"/>
  <c r="O1067" i="2"/>
  <c r="P1067" i="2" s="1"/>
  <c r="O1068" i="2"/>
  <c r="P1068" i="2" s="1"/>
  <c r="O4530" i="2"/>
  <c r="P4530" i="2" s="1"/>
  <c r="O1069" i="2"/>
  <c r="P1069" i="2" s="1"/>
  <c r="O1070" i="2"/>
  <c r="P1070" i="2" s="1"/>
  <c r="O3603" i="2"/>
  <c r="P3603" i="2" s="1"/>
  <c r="O1071" i="2"/>
  <c r="P1071" i="2" s="1"/>
  <c r="O1072" i="2"/>
  <c r="P1072" i="2" s="1"/>
  <c r="O1073" i="2"/>
  <c r="P1073" i="2" s="1"/>
  <c r="O1074" i="2"/>
  <c r="P1074" i="2" s="1"/>
  <c r="O1075" i="2"/>
  <c r="P1075" i="2" s="1"/>
  <c r="O4162" i="2"/>
  <c r="P4162" i="2" s="1"/>
  <c r="O1076" i="2"/>
  <c r="P1076" i="2" s="1"/>
  <c r="O1077" i="2"/>
  <c r="P1077" i="2" s="1"/>
  <c r="O1078" i="2"/>
  <c r="P1078" i="2" s="1"/>
  <c r="O1079" i="2"/>
  <c r="P1079" i="2" s="1"/>
  <c r="O1080" i="2"/>
  <c r="P1080" i="2" s="1"/>
  <c r="O3604" i="2"/>
  <c r="P3604" i="2" s="1"/>
  <c r="O1081" i="2"/>
  <c r="P1081" i="2" s="1"/>
  <c r="O4163" i="2"/>
  <c r="P4163" i="2" s="1"/>
  <c r="O4531" i="2"/>
  <c r="P4531" i="2" s="1"/>
  <c r="O1082" i="2"/>
  <c r="P1082" i="2" s="1"/>
  <c r="O3605" i="2"/>
  <c r="P3605" i="2" s="1"/>
  <c r="O1083" i="2"/>
  <c r="P1083" i="2" s="1"/>
  <c r="O1084" i="2"/>
  <c r="P1084" i="2" s="1"/>
  <c r="O1085" i="2"/>
  <c r="P1085" i="2" s="1"/>
  <c r="O1086" i="2"/>
  <c r="P1086" i="2" s="1"/>
  <c r="O4532" i="2"/>
  <c r="P4532" i="2" s="1"/>
  <c r="O1087" i="2"/>
  <c r="P1087" i="2" s="1"/>
  <c r="O1088" i="2"/>
  <c r="P1088" i="2" s="1"/>
  <c r="O1089" i="2"/>
  <c r="P1089" i="2" s="1"/>
  <c r="O1090" i="2"/>
  <c r="P1090" i="2" s="1"/>
  <c r="O1091" i="2"/>
  <c r="P1091" i="2" s="1"/>
  <c r="O4533" i="2"/>
  <c r="P4533" i="2" s="1"/>
  <c r="O1092" i="2"/>
  <c r="P1092" i="2" s="1"/>
  <c r="O1093" i="2"/>
  <c r="P1093" i="2" s="1"/>
  <c r="O1094" i="2"/>
  <c r="P1094" i="2" s="1"/>
  <c r="O1095" i="2"/>
  <c r="P1095" i="2" s="1"/>
  <c r="O1096" i="2"/>
  <c r="P1096" i="2" s="1"/>
  <c r="O1097" i="2"/>
  <c r="P1097" i="2" s="1"/>
  <c r="O4534" i="2"/>
  <c r="P4534" i="2" s="1"/>
  <c r="O1098" i="2"/>
  <c r="P1098" i="2" s="1"/>
  <c r="O1099" i="2"/>
  <c r="P1099" i="2" s="1"/>
  <c r="O1100" i="2"/>
  <c r="P1100" i="2" s="1"/>
  <c r="O4535" i="2"/>
  <c r="P4535" i="2" s="1"/>
  <c r="O1101" i="2"/>
  <c r="P1101" i="2" s="1"/>
  <c r="O4536" i="2"/>
  <c r="P4536" i="2" s="1"/>
  <c r="O3606" i="2"/>
  <c r="P3606" i="2" s="1"/>
  <c r="O1102" i="2"/>
  <c r="P1102" i="2" s="1"/>
  <c r="O1103" i="2"/>
  <c r="P1103" i="2" s="1"/>
  <c r="O1104" i="2"/>
  <c r="P1104" i="2" s="1"/>
  <c r="O4537" i="2"/>
  <c r="P4537" i="2" s="1"/>
  <c r="O1105" i="2"/>
  <c r="P1105" i="2" s="1"/>
  <c r="O1106" i="2"/>
  <c r="P1106" i="2" s="1"/>
  <c r="O1107" i="2"/>
  <c r="P1107" i="2" s="1"/>
  <c r="O1108" i="2"/>
  <c r="P1108" i="2" s="1"/>
  <c r="O4538" i="2"/>
  <c r="P4538" i="2" s="1"/>
  <c r="O3607" i="2"/>
  <c r="P3607" i="2" s="1"/>
  <c r="O3608" i="2"/>
  <c r="P3608" i="2" s="1"/>
  <c r="O1109" i="2"/>
  <c r="P1109" i="2" s="1"/>
  <c r="O1110" i="2"/>
  <c r="P1110" i="2" s="1"/>
  <c r="O1111" i="2"/>
  <c r="P1111" i="2" s="1"/>
  <c r="O1112" i="2"/>
  <c r="P1112" i="2" s="1"/>
  <c r="O1113" i="2"/>
  <c r="P1113" i="2" s="1"/>
  <c r="O1114" i="2"/>
  <c r="P1114" i="2" s="1"/>
  <c r="O1115" i="2"/>
  <c r="P1115" i="2" s="1"/>
  <c r="O4539" i="2"/>
  <c r="P4539" i="2" s="1"/>
  <c r="O4540" i="2"/>
  <c r="P4540" i="2" s="1"/>
  <c r="O1116" i="2"/>
  <c r="P1116" i="2" s="1"/>
  <c r="O1117" i="2"/>
  <c r="P1117" i="2" s="1"/>
  <c r="O4541" i="2"/>
  <c r="P4541" i="2" s="1"/>
  <c r="O4164" i="2"/>
  <c r="P4164" i="2" s="1"/>
  <c r="O3609" i="2"/>
  <c r="P3609" i="2" s="1"/>
  <c r="O1118" i="2"/>
  <c r="P1118" i="2" s="1"/>
  <c r="O1119" i="2"/>
  <c r="P1119" i="2" s="1"/>
  <c r="O3922" i="2"/>
  <c r="P3922" i="2" s="1"/>
  <c r="O1120" i="2"/>
  <c r="P1120" i="2" s="1"/>
  <c r="O1121" i="2"/>
  <c r="P1121" i="2" s="1"/>
  <c r="O1122" i="2"/>
  <c r="P1122" i="2" s="1"/>
  <c r="O1123" i="2"/>
  <c r="P1123" i="2" s="1"/>
  <c r="O3610" i="2"/>
  <c r="P3610" i="2" s="1"/>
  <c r="O3990" i="2"/>
  <c r="P3990" i="2" s="1"/>
  <c r="O1124" i="2"/>
  <c r="P1124" i="2" s="1"/>
  <c r="O1125" i="2"/>
  <c r="P1125" i="2" s="1"/>
  <c r="O1126" i="2"/>
  <c r="P1126" i="2" s="1"/>
  <c r="O1127" i="2"/>
  <c r="P1127" i="2" s="1"/>
  <c r="O1128" i="2"/>
  <c r="P1128" i="2" s="1"/>
  <c r="O1129" i="2"/>
  <c r="P1129" i="2" s="1"/>
  <c r="O1130" i="2"/>
  <c r="P1130" i="2" s="1"/>
  <c r="O1131" i="2"/>
  <c r="P1131" i="2" s="1"/>
  <c r="O1132" i="2"/>
  <c r="P1132" i="2" s="1"/>
  <c r="O3611" i="2"/>
  <c r="P3611" i="2" s="1"/>
  <c r="O1133" i="2"/>
  <c r="P1133" i="2" s="1"/>
  <c r="O1134" i="2"/>
  <c r="P1134" i="2" s="1"/>
  <c r="O1135" i="2"/>
  <c r="P1135" i="2" s="1"/>
  <c r="O1136" i="2"/>
  <c r="P1136" i="2" s="1"/>
  <c r="O4165" i="2"/>
  <c r="P4165" i="2" s="1"/>
  <c r="O1137" i="2"/>
  <c r="P1137" i="2" s="1"/>
  <c r="O1138" i="2"/>
  <c r="P1138" i="2" s="1"/>
  <c r="O1139" i="2"/>
  <c r="P1139" i="2" s="1"/>
  <c r="O1140" i="2"/>
  <c r="P1140" i="2" s="1"/>
  <c r="O3612" i="2"/>
  <c r="P3612" i="2" s="1"/>
  <c r="O3613" i="2"/>
  <c r="P3613" i="2" s="1"/>
  <c r="O1141" i="2"/>
  <c r="P1141" i="2" s="1"/>
  <c r="O4542" i="2"/>
  <c r="P4542" i="2" s="1"/>
  <c r="O1142" i="2"/>
  <c r="P1142" i="2" s="1"/>
  <c r="O4543" i="2"/>
  <c r="P4543" i="2" s="1"/>
  <c r="O1143" i="2"/>
  <c r="P1143" i="2" s="1"/>
  <c r="O1144" i="2"/>
  <c r="P1144" i="2" s="1"/>
  <c r="O1145" i="2"/>
  <c r="P1145" i="2" s="1"/>
  <c r="O1146" i="2"/>
  <c r="P1146" i="2" s="1"/>
  <c r="O1147" i="2"/>
  <c r="P1147" i="2" s="1"/>
  <c r="O1148" i="2"/>
  <c r="P1148" i="2" s="1"/>
  <c r="O1149" i="2"/>
  <c r="P1149" i="2" s="1"/>
  <c r="O1150" i="2"/>
  <c r="P1150" i="2" s="1"/>
  <c r="O1151" i="2"/>
  <c r="P1151" i="2" s="1"/>
  <c r="O1152" i="2"/>
  <c r="P1152" i="2" s="1"/>
  <c r="O1153" i="2"/>
  <c r="P1153" i="2" s="1"/>
  <c r="O3614" i="2"/>
  <c r="P3614" i="2" s="1"/>
  <c r="O3991" i="2"/>
  <c r="P3991" i="2" s="1"/>
  <c r="O1154" i="2"/>
  <c r="P1154" i="2" s="1"/>
  <c r="O4544" i="2"/>
  <c r="P4544" i="2" s="1"/>
  <c r="O1155" i="2"/>
  <c r="P1155" i="2" s="1"/>
  <c r="O1156" i="2"/>
  <c r="P1156" i="2" s="1"/>
  <c r="O4545" i="2"/>
  <c r="P4545" i="2" s="1"/>
  <c r="O1157" i="2"/>
  <c r="P1157" i="2" s="1"/>
  <c r="O3615" i="2"/>
  <c r="P3615" i="2" s="1"/>
  <c r="O1158" i="2"/>
  <c r="P1158" i="2" s="1"/>
  <c r="O1159" i="2"/>
  <c r="P1159" i="2" s="1"/>
  <c r="O1160" i="2"/>
  <c r="P1160" i="2" s="1"/>
  <c r="O1161" i="2"/>
  <c r="P1161" i="2" s="1"/>
  <c r="O1162" i="2"/>
  <c r="P1162" i="2" s="1"/>
  <c r="O1163" i="2"/>
  <c r="P1163" i="2" s="1"/>
  <c r="O4166" i="2"/>
  <c r="P4166" i="2" s="1"/>
  <c r="O1164" i="2"/>
  <c r="P1164" i="2" s="1"/>
  <c r="O4546" i="2"/>
  <c r="P4546" i="2" s="1"/>
  <c r="O1165" i="2"/>
  <c r="P1165" i="2" s="1"/>
  <c r="O1166" i="2"/>
  <c r="P1166" i="2" s="1"/>
  <c r="O1167" i="2"/>
  <c r="P1167" i="2" s="1"/>
  <c r="O4167" i="2"/>
  <c r="P4167" i="2" s="1"/>
  <c r="O1168" i="2"/>
  <c r="P1168" i="2" s="1"/>
  <c r="O1169" i="2"/>
  <c r="P1169" i="2" s="1"/>
  <c r="O3992" i="2"/>
  <c r="P3992" i="2" s="1"/>
  <c r="O1170" i="2"/>
  <c r="P1170" i="2" s="1"/>
  <c r="O4168" i="2"/>
  <c r="P4168" i="2" s="1"/>
  <c r="O4547" i="2"/>
  <c r="P4547" i="2" s="1"/>
  <c r="O1171" i="2"/>
  <c r="P1171" i="2" s="1"/>
  <c r="O1172" i="2"/>
  <c r="P1172" i="2" s="1"/>
  <c r="O1173" i="2"/>
  <c r="P1173" i="2" s="1"/>
  <c r="O1174" i="2"/>
  <c r="P1174" i="2" s="1"/>
  <c r="O4169" i="2"/>
  <c r="P4169" i="2" s="1"/>
  <c r="O1175" i="2"/>
  <c r="P1175" i="2" s="1"/>
  <c r="O4170" i="2"/>
  <c r="P4170" i="2" s="1"/>
  <c r="O1176" i="2"/>
  <c r="P1176" i="2" s="1"/>
  <c r="O4171" i="2"/>
  <c r="P4171" i="2" s="1"/>
  <c r="O1177" i="2"/>
  <c r="P1177" i="2" s="1"/>
  <c r="O1178" i="2"/>
  <c r="P1178" i="2" s="1"/>
  <c r="O3616" i="2"/>
  <c r="P3616" i="2" s="1"/>
  <c r="O1179" i="2"/>
  <c r="P1179" i="2" s="1"/>
  <c r="O4548" i="2"/>
  <c r="P4548" i="2" s="1"/>
  <c r="O1180" i="2"/>
  <c r="P1180" i="2" s="1"/>
  <c r="O1181" i="2"/>
  <c r="P1181" i="2" s="1"/>
  <c r="O1182" i="2"/>
  <c r="P1182" i="2" s="1"/>
  <c r="O1183" i="2"/>
  <c r="P1183" i="2" s="1"/>
  <c r="O1184" i="2"/>
  <c r="P1184" i="2" s="1"/>
  <c r="O1185" i="2"/>
  <c r="P1185" i="2" s="1"/>
  <c r="O1186" i="2"/>
  <c r="P1186" i="2" s="1"/>
  <c r="O1187" i="2"/>
  <c r="P1187" i="2" s="1"/>
  <c r="O1188" i="2"/>
  <c r="P1188" i="2" s="1"/>
  <c r="O1189" i="2"/>
  <c r="P1189" i="2" s="1"/>
  <c r="O1190" i="2"/>
  <c r="P1190" i="2" s="1"/>
  <c r="O1191" i="2"/>
  <c r="P1191" i="2" s="1"/>
  <c r="O1192" i="2"/>
  <c r="P1192" i="2" s="1"/>
  <c r="O1193" i="2"/>
  <c r="P1193" i="2" s="1"/>
  <c r="O1194" i="2"/>
  <c r="P1194" i="2" s="1"/>
  <c r="O1195" i="2"/>
  <c r="P1195" i="2" s="1"/>
  <c r="O4549" i="2"/>
  <c r="P4549" i="2" s="1"/>
  <c r="O1196" i="2"/>
  <c r="P1196" i="2" s="1"/>
  <c r="O1197" i="2"/>
  <c r="P1197" i="2" s="1"/>
  <c r="O1198" i="2"/>
  <c r="P1198" i="2" s="1"/>
  <c r="O1199" i="2"/>
  <c r="P1199" i="2" s="1"/>
  <c r="O1200" i="2"/>
  <c r="P1200" i="2" s="1"/>
  <c r="O3993" i="2"/>
  <c r="P3993" i="2" s="1"/>
  <c r="O4550" i="2"/>
  <c r="P4550" i="2" s="1"/>
  <c r="O1201" i="2"/>
  <c r="P1201" i="2" s="1"/>
  <c r="O1202" i="2"/>
  <c r="P1202" i="2" s="1"/>
  <c r="O4551" i="2"/>
  <c r="P4551" i="2" s="1"/>
  <c r="O3617" i="2"/>
  <c r="P3617" i="2" s="1"/>
  <c r="O3618" i="2"/>
  <c r="P3618" i="2" s="1"/>
  <c r="O1203" i="2"/>
  <c r="P1203" i="2" s="1"/>
  <c r="O4552" i="2"/>
  <c r="P4552" i="2" s="1"/>
  <c r="O1204" i="2"/>
  <c r="P1204" i="2" s="1"/>
  <c r="O4553" i="2"/>
  <c r="P4553" i="2" s="1"/>
  <c r="O1205" i="2"/>
  <c r="P1205" i="2" s="1"/>
  <c r="O1206" i="2"/>
  <c r="P1206" i="2" s="1"/>
  <c r="O3619" i="2"/>
  <c r="P3619" i="2" s="1"/>
  <c r="O1207" i="2"/>
  <c r="P1207" i="2" s="1"/>
  <c r="O3620" i="2"/>
  <c r="P3620" i="2" s="1"/>
  <c r="O1208" i="2"/>
  <c r="P1208" i="2" s="1"/>
  <c r="O1209" i="2"/>
  <c r="P1209" i="2" s="1"/>
  <c r="O1210" i="2"/>
  <c r="P1210" i="2" s="1"/>
  <c r="O3621" i="2"/>
  <c r="P3621" i="2" s="1"/>
  <c r="O1211" i="2"/>
  <c r="P1211" i="2" s="1"/>
  <c r="O1212" i="2"/>
  <c r="P1212" i="2" s="1"/>
  <c r="O1213" i="2"/>
  <c r="P1213" i="2" s="1"/>
  <c r="O1214" i="2"/>
  <c r="P1214" i="2" s="1"/>
  <c r="O1215" i="2"/>
  <c r="P1215" i="2" s="1"/>
  <c r="O1216" i="2"/>
  <c r="P1216" i="2" s="1"/>
  <c r="O1217" i="2"/>
  <c r="P1217" i="2" s="1"/>
  <c r="O1218" i="2"/>
  <c r="P1218" i="2" s="1"/>
  <c r="O4554" i="2"/>
  <c r="P4554" i="2" s="1"/>
  <c r="O1219" i="2"/>
  <c r="P1219" i="2" s="1"/>
  <c r="O1220" i="2"/>
  <c r="P1220" i="2" s="1"/>
  <c r="O3622" i="2"/>
  <c r="P3622" i="2" s="1"/>
  <c r="O3623" i="2"/>
  <c r="P3623" i="2" s="1"/>
  <c r="O1221" i="2"/>
  <c r="P1221" i="2" s="1"/>
  <c r="O4555" i="2"/>
  <c r="P4555" i="2" s="1"/>
  <c r="O1222" i="2"/>
  <c r="P1222" i="2" s="1"/>
  <c r="O1223" i="2"/>
  <c r="P1223" i="2" s="1"/>
  <c r="O1224" i="2"/>
  <c r="P1224" i="2" s="1"/>
  <c r="O1225" i="2"/>
  <c r="P1225" i="2" s="1"/>
  <c r="O1226" i="2"/>
  <c r="P1226" i="2" s="1"/>
  <c r="O4556" i="2"/>
  <c r="P4556" i="2" s="1"/>
  <c r="O1227" i="2"/>
  <c r="P1227" i="2" s="1"/>
  <c r="O4557" i="2"/>
  <c r="P4557" i="2" s="1"/>
  <c r="O1228" i="2"/>
  <c r="P1228" i="2" s="1"/>
  <c r="O1229" i="2"/>
  <c r="P1229" i="2" s="1"/>
  <c r="O1230" i="2"/>
  <c r="P1230" i="2" s="1"/>
  <c r="O4558" i="2"/>
  <c r="P4558" i="2" s="1"/>
  <c r="O1231" i="2"/>
  <c r="P1231" i="2" s="1"/>
  <c r="O1232" i="2"/>
  <c r="P1232" i="2" s="1"/>
  <c r="O1233" i="2"/>
  <c r="P1233" i="2" s="1"/>
  <c r="O1234" i="2"/>
  <c r="P1234" i="2" s="1"/>
  <c r="O1235" i="2"/>
  <c r="P1235" i="2" s="1"/>
  <c r="O4559" i="2"/>
  <c r="P4559" i="2" s="1"/>
  <c r="O1236" i="2"/>
  <c r="P1236" i="2" s="1"/>
  <c r="O1237" i="2"/>
  <c r="P1237" i="2" s="1"/>
  <c r="O1238" i="2"/>
  <c r="P1238" i="2" s="1"/>
  <c r="O1239" i="2"/>
  <c r="P1239" i="2" s="1"/>
  <c r="O3624" i="2"/>
  <c r="P3624" i="2" s="1"/>
  <c r="O1240" i="2"/>
  <c r="P1240" i="2" s="1"/>
  <c r="O3625" i="2"/>
  <c r="P3625" i="2" s="1"/>
  <c r="O3626" i="2"/>
  <c r="P3626" i="2" s="1"/>
  <c r="O4560" i="2"/>
  <c r="P4560" i="2" s="1"/>
  <c r="O1241" i="2"/>
  <c r="P1241" i="2" s="1"/>
  <c r="O4561" i="2"/>
  <c r="P4561" i="2" s="1"/>
  <c r="O1242" i="2"/>
  <c r="P1242" i="2" s="1"/>
  <c r="O4562" i="2"/>
  <c r="P4562" i="2" s="1"/>
  <c r="O4563" i="2"/>
  <c r="P4563" i="2" s="1"/>
  <c r="O1243" i="2"/>
  <c r="P1243" i="2" s="1"/>
  <c r="O1244" i="2"/>
  <c r="P1244" i="2" s="1"/>
  <c r="O1245" i="2"/>
  <c r="P1245" i="2" s="1"/>
  <c r="O1246" i="2"/>
  <c r="P1246" i="2" s="1"/>
  <c r="O3627" i="2"/>
  <c r="P3627" i="2" s="1"/>
  <c r="O1247" i="2"/>
  <c r="P1247" i="2" s="1"/>
  <c r="O1248" i="2"/>
  <c r="P1248" i="2" s="1"/>
  <c r="O1249" i="2"/>
  <c r="P1249" i="2" s="1"/>
  <c r="O1250" i="2"/>
  <c r="P1250" i="2" s="1"/>
  <c r="O1251" i="2"/>
  <c r="P1251" i="2" s="1"/>
  <c r="O3628" i="2"/>
  <c r="P3628" i="2" s="1"/>
  <c r="O1252" i="2"/>
  <c r="P1252" i="2" s="1"/>
  <c r="O1253" i="2"/>
  <c r="P1253" i="2" s="1"/>
  <c r="O1254" i="2"/>
  <c r="P1254" i="2" s="1"/>
  <c r="O1255" i="2"/>
  <c r="P1255" i="2" s="1"/>
  <c r="O1256" i="2"/>
  <c r="P1256" i="2" s="1"/>
  <c r="O4564" i="2"/>
  <c r="P4564" i="2" s="1"/>
  <c r="O3629" i="2"/>
  <c r="P3629" i="2" s="1"/>
  <c r="O1257" i="2"/>
  <c r="P1257" i="2" s="1"/>
  <c r="O1258" i="2"/>
  <c r="P1258" i="2" s="1"/>
  <c r="O1259" i="2"/>
  <c r="P1259" i="2" s="1"/>
  <c r="O1260" i="2"/>
  <c r="P1260" i="2" s="1"/>
  <c r="O4565" i="2"/>
  <c r="P4565" i="2" s="1"/>
  <c r="O4566" i="2"/>
  <c r="P4566" i="2" s="1"/>
  <c r="O1261" i="2"/>
  <c r="P1261" i="2" s="1"/>
  <c r="O3630" i="2"/>
  <c r="P3630" i="2" s="1"/>
  <c r="O1262" i="2"/>
  <c r="P1262" i="2" s="1"/>
  <c r="O4567" i="2"/>
  <c r="P4567" i="2" s="1"/>
  <c r="O4568" i="2"/>
  <c r="P4568" i="2" s="1"/>
  <c r="O1263" i="2"/>
  <c r="P1263" i="2" s="1"/>
  <c r="O1264" i="2"/>
  <c r="P1264" i="2" s="1"/>
  <c r="O3631" i="2"/>
  <c r="P3631" i="2" s="1"/>
  <c r="O1265" i="2"/>
  <c r="P1265" i="2" s="1"/>
  <c r="O1266" i="2"/>
  <c r="P1266" i="2" s="1"/>
  <c r="O1267" i="2"/>
  <c r="P1267" i="2" s="1"/>
  <c r="O4569" i="2"/>
  <c r="P4569" i="2" s="1"/>
  <c r="O1268" i="2"/>
  <c r="P1268" i="2" s="1"/>
  <c r="O1269" i="2"/>
  <c r="P1269" i="2" s="1"/>
  <c r="O1270" i="2"/>
  <c r="P1270" i="2" s="1"/>
  <c r="O1271" i="2"/>
  <c r="P1271" i="2" s="1"/>
  <c r="O1272" i="2"/>
  <c r="P1272" i="2" s="1"/>
  <c r="O4570" i="2"/>
  <c r="P4570" i="2" s="1"/>
  <c r="O1273" i="2"/>
  <c r="P1273" i="2" s="1"/>
  <c r="O3632" i="2"/>
  <c r="P3632" i="2" s="1"/>
  <c r="O1274" i="2"/>
  <c r="P1274" i="2" s="1"/>
  <c r="O1275" i="2"/>
  <c r="P1275" i="2" s="1"/>
  <c r="O1276" i="2"/>
  <c r="P1276" i="2" s="1"/>
  <c r="O4571" i="2"/>
  <c r="P4571" i="2" s="1"/>
  <c r="O1277" i="2"/>
  <c r="P1277" i="2" s="1"/>
  <c r="O1278" i="2"/>
  <c r="P1278" i="2" s="1"/>
  <c r="O4572" i="2"/>
  <c r="P4572" i="2" s="1"/>
  <c r="O1279" i="2"/>
  <c r="P1279" i="2" s="1"/>
  <c r="O1280" i="2"/>
  <c r="P1280" i="2" s="1"/>
  <c r="O1281" i="2"/>
  <c r="P1281" i="2" s="1"/>
  <c r="O1282" i="2"/>
  <c r="P1282" i="2" s="1"/>
  <c r="O1283" i="2"/>
  <c r="P1283" i="2" s="1"/>
  <c r="O1284" i="2"/>
  <c r="P1284" i="2" s="1"/>
  <c r="O4573" i="2"/>
  <c r="P4573" i="2" s="1"/>
  <c r="O4172" i="2"/>
  <c r="P4172" i="2" s="1"/>
  <c r="O4574" i="2"/>
  <c r="P4574" i="2" s="1"/>
  <c r="O1285" i="2"/>
  <c r="P1285" i="2" s="1"/>
  <c r="O1286" i="2"/>
  <c r="P1286" i="2" s="1"/>
  <c r="O3994" i="2"/>
  <c r="P3994" i="2" s="1"/>
  <c r="O1287" i="2"/>
  <c r="P1287" i="2" s="1"/>
  <c r="O1288" i="2"/>
  <c r="P1288" i="2" s="1"/>
  <c r="O3904" i="2"/>
  <c r="P3904" i="2" s="1"/>
  <c r="O1289" i="2"/>
  <c r="P1289" i="2" s="1"/>
  <c r="O1290" i="2"/>
  <c r="P1290" i="2" s="1"/>
  <c r="O1291" i="2"/>
  <c r="P1291" i="2" s="1"/>
  <c r="O1292" i="2"/>
  <c r="P1292" i="2" s="1"/>
  <c r="O1293" i="2"/>
  <c r="P1293" i="2" s="1"/>
  <c r="O1294" i="2"/>
  <c r="P1294" i="2" s="1"/>
  <c r="O1295" i="2"/>
  <c r="P1295" i="2" s="1"/>
  <c r="O1296" i="2"/>
  <c r="P1296" i="2" s="1"/>
  <c r="O1297" i="2"/>
  <c r="P1297" i="2" s="1"/>
  <c r="O1298" i="2"/>
  <c r="P1298" i="2" s="1"/>
  <c r="O4575" i="2"/>
  <c r="P4575" i="2" s="1"/>
  <c r="O1299" i="2"/>
  <c r="P1299" i="2" s="1"/>
  <c r="O1300" i="2"/>
  <c r="P1300" i="2" s="1"/>
  <c r="O4576" i="2"/>
  <c r="P4576" i="2" s="1"/>
  <c r="O3633" i="2"/>
  <c r="P3633" i="2" s="1"/>
  <c r="O4577" i="2"/>
  <c r="P4577" i="2" s="1"/>
  <c r="O1301" i="2"/>
  <c r="P1301" i="2" s="1"/>
  <c r="O3634" i="2"/>
  <c r="P3634" i="2" s="1"/>
  <c r="O3995" i="2"/>
  <c r="P3995" i="2" s="1"/>
  <c r="O1302" i="2"/>
  <c r="P1302" i="2" s="1"/>
  <c r="O1303" i="2"/>
  <c r="P1303" i="2" s="1"/>
  <c r="O1304" i="2"/>
  <c r="P1304" i="2" s="1"/>
  <c r="O3635" i="2"/>
  <c r="P3635" i="2" s="1"/>
  <c r="O1305" i="2"/>
  <c r="P1305" i="2" s="1"/>
  <c r="O1306" i="2"/>
  <c r="P1306" i="2" s="1"/>
  <c r="O1307" i="2"/>
  <c r="P1307" i="2" s="1"/>
  <c r="O1308" i="2"/>
  <c r="P1308" i="2" s="1"/>
  <c r="O1309" i="2"/>
  <c r="P1309" i="2" s="1"/>
  <c r="O1310" i="2"/>
  <c r="P1310" i="2" s="1"/>
  <c r="O1311" i="2"/>
  <c r="P1311" i="2" s="1"/>
  <c r="O1312" i="2"/>
  <c r="P1312" i="2" s="1"/>
  <c r="O1313" i="2"/>
  <c r="P1313" i="2" s="1"/>
  <c r="O1314" i="2"/>
  <c r="P1314" i="2" s="1"/>
  <c r="O1315" i="2"/>
  <c r="P1315" i="2" s="1"/>
  <c r="O1316" i="2"/>
  <c r="P1316" i="2" s="1"/>
  <c r="O1317" i="2"/>
  <c r="P1317" i="2" s="1"/>
  <c r="O1318" i="2"/>
  <c r="P1318" i="2" s="1"/>
  <c r="O3636" i="2"/>
  <c r="P3636" i="2" s="1"/>
  <c r="O4173" i="2"/>
  <c r="P4173" i="2" s="1"/>
  <c r="O1319" i="2"/>
  <c r="P1319" i="2" s="1"/>
  <c r="O1320" i="2"/>
  <c r="P1320" i="2" s="1"/>
  <c r="O1321" i="2"/>
  <c r="P1321" i="2" s="1"/>
  <c r="O4578" i="2"/>
  <c r="P4578" i="2" s="1"/>
  <c r="O1322" i="2"/>
  <c r="P1322" i="2" s="1"/>
  <c r="O4579" i="2"/>
  <c r="P4579" i="2" s="1"/>
  <c r="O1323" i="2"/>
  <c r="P1323" i="2" s="1"/>
  <c r="O3637" i="2"/>
  <c r="P3637" i="2" s="1"/>
  <c r="O4580" i="2"/>
  <c r="P4580" i="2" s="1"/>
  <c r="O1324" i="2"/>
  <c r="P1324" i="2" s="1"/>
  <c r="O1325" i="2"/>
  <c r="P1325" i="2" s="1"/>
  <c r="O4581" i="2"/>
  <c r="P4581" i="2" s="1"/>
  <c r="O1326" i="2"/>
  <c r="P1326" i="2" s="1"/>
  <c r="O1327" i="2"/>
  <c r="P1327" i="2" s="1"/>
  <c r="O1328" i="2"/>
  <c r="P1328" i="2" s="1"/>
  <c r="O1329" i="2"/>
  <c r="P1329" i="2" s="1"/>
  <c r="O1330" i="2"/>
  <c r="P1330" i="2" s="1"/>
  <c r="O1331" i="2"/>
  <c r="P1331" i="2" s="1"/>
  <c r="O3996" i="2"/>
  <c r="P3996" i="2" s="1"/>
  <c r="O1332" i="2"/>
  <c r="P1332" i="2" s="1"/>
  <c r="O1333" i="2"/>
  <c r="P1333" i="2" s="1"/>
  <c r="O1334" i="2"/>
  <c r="P1334" i="2" s="1"/>
  <c r="O4582" i="2"/>
  <c r="P4582" i="2" s="1"/>
  <c r="O4583" i="2"/>
  <c r="P4583" i="2" s="1"/>
  <c r="O1335" i="2"/>
  <c r="P1335" i="2" s="1"/>
  <c r="O3638" i="2"/>
  <c r="P3638" i="2" s="1"/>
  <c r="O3997" i="2"/>
  <c r="P3997" i="2" s="1"/>
  <c r="O1336" i="2"/>
  <c r="P1336" i="2" s="1"/>
  <c r="O1337" i="2"/>
  <c r="P1337" i="2" s="1"/>
  <c r="O1338" i="2"/>
  <c r="P1338" i="2" s="1"/>
  <c r="O4174" i="2"/>
  <c r="P4174" i="2" s="1"/>
  <c r="O3639" i="2"/>
  <c r="P3639" i="2" s="1"/>
  <c r="O3640" i="2"/>
  <c r="P3640" i="2" s="1"/>
  <c r="O1339" i="2"/>
  <c r="P1339" i="2" s="1"/>
  <c r="O4584" i="2"/>
  <c r="P4584" i="2" s="1"/>
  <c r="O1340" i="2"/>
  <c r="P1340" i="2" s="1"/>
  <c r="O4585" i="2"/>
  <c r="P4585" i="2" s="1"/>
  <c r="O1341" i="2"/>
  <c r="P1341" i="2" s="1"/>
  <c r="O4586" i="2"/>
  <c r="P4586" i="2" s="1"/>
  <c r="O1342" i="2"/>
  <c r="P1342" i="2" s="1"/>
  <c r="O1343" i="2"/>
  <c r="P1343" i="2" s="1"/>
  <c r="O4587" i="2"/>
  <c r="P4587" i="2" s="1"/>
  <c r="O1344" i="2"/>
  <c r="P1344" i="2" s="1"/>
  <c r="O1345" i="2"/>
  <c r="P1345" i="2" s="1"/>
  <c r="O1346" i="2"/>
  <c r="P1346" i="2" s="1"/>
  <c r="O4588" i="2"/>
  <c r="P4588" i="2" s="1"/>
  <c r="O4589" i="2"/>
  <c r="P4589" i="2" s="1"/>
  <c r="O1347" i="2"/>
  <c r="P1347" i="2" s="1"/>
  <c r="O4175" i="2"/>
  <c r="P4175" i="2" s="1"/>
  <c r="O4176" i="2"/>
  <c r="P4176" i="2" s="1"/>
  <c r="O1348" i="2"/>
  <c r="P1348" i="2" s="1"/>
  <c r="O4590" i="2"/>
  <c r="P4590" i="2" s="1"/>
  <c r="O1349" i="2"/>
  <c r="P1349" i="2" s="1"/>
  <c r="O3998" i="2"/>
  <c r="P3998" i="2" s="1"/>
  <c r="O3999" i="2"/>
  <c r="P3999" i="2" s="1"/>
  <c r="O1350" i="2"/>
  <c r="P1350" i="2" s="1"/>
  <c r="O1351" i="2"/>
  <c r="P1351" i="2" s="1"/>
  <c r="O1352" i="2"/>
  <c r="P1352" i="2" s="1"/>
  <c r="O3641" i="2"/>
  <c r="P3641" i="2" s="1"/>
  <c r="O1353" i="2"/>
  <c r="P1353" i="2" s="1"/>
  <c r="O1354" i="2"/>
  <c r="P1354" i="2" s="1"/>
  <c r="O1355" i="2"/>
  <c r="P1355" i="2" s="1"/>
  <c r="O1356" i="2"/>
  <c r="P1356" i="2" s="1"/>
  <c r="O1357" i="2"/>
  <c r="P1357" i="2" s="1"/>
  <c r="O1358" i="2"/>
  <c r="P1358" i="2" s="1"/>
  <c r="O4177" i="2"/>
  <c r="P4177" i="2" s="1"/>
  <c r="O1359" i="2"/>
  <c r="P1359" i="2" s="1"/>
  <c r="O1360" i="2"/>
  <c r="P1360" i="2" s="1"/>
  <c r="O4591" i="2"/>
  <c r="P4591" i="2" s="1"/>
  <c r="O1361" i="2"/>
  <c r="P1361" i="2" s="1"/>
  <c r="O4592" i="2"/>
  <c r="P4592" i="2" s="1"/>
  <c r="O4178" i="2"/>
  <c r="P4178" i="2" s="1"/>
  <c r="O1362" i="2"/>
  <c r="P1362" i="2" s="1"/>
  <c r="O1363" i="2"/>
  <c r="P1363" i="2" s="1"/>
  <c r="O1364" i="2"/>
  <c r="P1364" i="2" s="1"/>
  <c r="O1365" i="2"/>
  <c r="P1365" i="2" s="1"/>
  <c r="O1366" i="2"/>
  <c r="P1366" i="2" s="1"/>
  <c r="O4593" i="2"/>
  <c r="P4593" i="2" s="1"/>
  <c r="O1367" i="2"/>
  <c r="P1367" i="2" s="1"/>
  <c r="O1368" i="2"/>
  <c r="P1368" i="2" s="1"/>
  <c r="O1369" i="2"/>
  <c r="P1369" i="2" s="1"/>
  <c r="O1370" i="2"/>
  <c r="P1370" i="2" s="1"/>
  <c r="O1371" i="2"/>
  <c r="P1371" i="2" s="1"/>
  <c r="O3642" i="2"/>
  <c r="P3642" i="2" s="1"/>
  <c r="O1372" i="2"/>
  <c r="P1372" i="2" s="1"/>
  <c r="O1373" i="2"/>
  <c r="P1373" i="2" s="1"/>
  <c r="O1374" i="2"/>
  <c r="P1374" i="2" s="1"/>
  <c r="O4594" i="2"/>
  <c r="P4594" i="2" s="1"/>
  <c r="O4179" i="2"/>
  <c r="P4179" i="2" s="1"/>
  <c r="O1375" i="2"/>
  <c r="P1375" i="2" s="1"/>
  <c r="O4595" i="2"/>
  <c r="P4595" i="2" s="1"/>
  <c r="O1376" i="2"/>
  <c r="P1376" i="2" s="1"/>
  <c r="O3643" i="2"/>
  <c r="P3643" i="2" s="1"/>
  <c r="O3644" i="2"/>
  <c r="P3644" i="2" s="1"/>
  <c r="O1377" i="2"/>
  <c r="P1377" i="2" s="1"/>
  <c r="O1378" i="2"/>
  <c r="P1378" i="2" s="1"/>
  <c r="O1379" i="2"/>
  <c r="P1379" i="2" s="1"/>
  <c r="O4596" i="2"/>
  <c r="P4596" i="2" s="1"/>
  <c r="O1380" i="2"/>
  <c r="P1380" i="2" s="1"/>
  <c r="O3645" i="2"/>
  <c r="P3645" i="2" s="1"/>
  <c r="O4597" i="2"/>
  <c r="P4597" i="2" s="1"/>
  <c r="O4598" i="2"/>
  <c r="P4598" i="2" s="1"/>
  <c r="O1381" i="2"/>
  <c r="P1381" i="2" s="1"/>
  <c r="O3646" i="2"/>
  <c r="P3646" i="2" s="1"/>
  <c r="O1382" i="2"/>
  <c r="P1382" i="2" s="1"/>
  <c r="O1383" i="2"/>
  <c r="P1383" i="2" s="1"/>
  <c r="O1384" i="2"/>
  <c r="P1384" i="2" s="1"/>
  <c r="O1385" i="2"/>
  <c r="P1385" i="2" s="1"/>
  <c r="O4599" i="2"/>
  <c r="P4599" i="2" s="1"/>
  <c r="O1386" i="2"/>
  <c r="P1386" i="2" s="1"/>
  <c r="O1387" i="2"/>
  <c r="P1387" i="2" s="1"/>
  <c r="O1388" i="2"/>
  <c r="P1388" i="2" s="1"/>
  <c r="O4180" i="2"/>
  <c r="P4180" i="2" s="1"/>
  <c r="O1389" i="2"/>
  <c r="P1389" i="2" s="1"/>
  <c r="O4600" i="2"/>
  <c r="P4600" i="2" s="1"/>
  <c r="O1390" i="2"/>
  <c r="P1390" i="2" s="1"/>
  <c r="O1391" i="2"/>
  <c r="P1391" i="2" s="1"/>
  <c r="O1392" i="2"/>
  <c r="P1392" i="2" s="1"/>
  <c r="O1393" i="2"/>
  <c r="P1393" i="2" s="1"/>
  <c r="O1394" i="2"/>
  <c r="P1394" i="2" s="1"/>
  <c r="O4601" i="2"/>
  <c r="P4601" i="2" s="1"/>
  <c r="O1395" i="2"/>
  <c r="P1395" i="2" s="1"/>
  <c r="O1396" i="2"/>
  <c r="P1396" i="2" s="1"/>
  <c r="O1397" i="2"/>
  <c r="P1397" i="2" s="1"/>
  <c r="O1398" i="2"/>
  <c r="P1398" i="2" s="1"/>
  <c r="O1399" i="2"/>
  <c r="P1399" i="2" s="1"/>
  <c r="O4181" i="2"/>
  <c r="P4181" i="2" s="1"/>
  <c r="O3647" i="2"/>
  <c r="P3647" i="2" s="1"/>
  <c r="O1400" i="2"/>
  <c r="P1400" i="2" s="1"/>
  <c r="O1401" i="2"/>
  <c r="P1401" i="2" s="1"/>
  <c r="O4602" i="2"/>
  <c r="P4602" i="2" s="1"/>
  <c r="O1402" i="2"/>
  <c r="P1402" i="2" s="1"/>
  <c r="O1403" i="2"/>
  <c r="P1403" i="2" s="1"/>
  <c r="O4603" i="2"/>
  <c r="P4603" i="2" s="1"/>
  <c r="O1404" i="2"/>
  <c r="P1404" i="2" s="1"/>
  <c r="O1405" i="2"/>
  <c r="P1405" i="2" s="1"/>
  <c r="O3648" i="2"/>
  <c r="P3648" i="2" s="1"/>
  <c r="O1406" i="2"/>
  <c r="P1406" i="2" s="1"/>
  <c r="O1407" i="2"/>
  <c r="P1407" i="2" s="1"/>
  <c r="O1408" i="2"/>
  <c r="P1408" i="2" s="1"/>
  <c r="O1409" i="2"/>
  <c r="P1409" i="2" s="1"/>
  <c r="O1410" i="2"/>
  <c r="P1410" i="2" s="1"/>
  <c r="O4604" i="2"/>
  <c r="P4604" i="2" s="1"/>
  <c r="O1411" i="2"/>
  <c r="P1411" i="2" s="1"/>
  <c r="O4000" i="2"/>
  <c r="P4000" i="2" s="1"/>
  <c r="O1412" i="2"/>
  <c r="P1412" i="2" s="1"/>
  <c r="O4605" i="2"/>
  <c r="P4605" i="2" s="1"/>
  <c r="O4182" i="2"/>
  <c r="P4182" i="2" s="1"/>
  <c r="O3649" i="2"/>
  <c r="P3649" i="2" s="1"/>
  <c r="O1413" i="2"/>
  <c r="P1413" i="2" s="1"/>
  <c r="O1414" i="2"/>
  <c r="P1414" i="2" s="1"/>
  <c r="O4606" i="2"/>
  <c r="P4606" i="2" s="1"/>
  <c r="O1415" i="2"/>
  <c r="P1415" i="2" s="1"/>
  <c r="O1416" i="2"/>
  <c r="P1416" i="2" s="1"/>
  <c r="O1417" i="2"/>
  <c r="P1417" i="2" s="1"/>
  <c r="O4607" i="2"/>
  <c r="P4607" i="2" s="1"/>
  <c r="O1418" i="2"/>
  <c r="P1418" i="2" s="1"/>
  <c r="O1419" i="2"/>
  <c r="P1419" i="2" s="1"/>
  <c r="O1420" i="2"/>
  <c r="P1420" i="2" s="1"/>
  <c r="O4183" i="2"/>
  <c r="P4183" i="2" s="1"/>
  <c r="O1421" i="2"/>
  <c r="P1421" i="2" s="1"/>
  <c r="O1422" i="2"/>
  <c r="P1422" i="2" s="1"/>
  <c r="O1423" i="2"/>
  <c r="P1423" i="2" s="1"/>
  <c r="O1424" i="2"/>
  <c r="P1424" i="2" s="1"/>
  <c r="O1425" i="2"/>
  <c r="P1425" i="2" s="1"/>
  <c r="O1426" i="2"/>
  <c r="P1426" i="2" s="1"/>
  <c r="O1427" i="2"/>
  <c r="P1427" i="2" s="1"/>
  <c r="O1428" i="2"/>
  <c r="P1428" i="2" s="1"/>
  <c r="O1429" i="2"/>
  <c r="P1429" i="2" s="1"/>
  <c r="O1430" i="2"/>
  <c r="P1430" i="2" s="1"/>
  <c r="O1431" i="2"/>
  <c r="P1431" i="2" s="1"/>
  <c r="O3650" i="2"/>
  <c r="P3650" i="2" s="1"/>
  <c r="O1432" i="2"/>
  <c r="P1432" i="2" s="1"/>
  <c r="O1433" i="2"/>
  <c r="P1433" i="2" s="1"/>
  <c r="O1434" i="2"/>
  <c r="P1434" i="2" s="1"/>
  <c r="O1435" i="2"/>
  <c r="P1435" i="2" s="1"/>
  <c r="O1436" i="2"/>
  <c r="P1436" i="2" s="1"/>
  <c r="O1437" i="2"/>
  <c r="P1437" i="2" s="1"/>
  <c r="O1438" i="2"/>
  <c r="P1438" i="2" s="1"/>
  <c r="O4608" i="2"/>
  <c r="P4608" i="2" s="1"/>
  <c r="O1439" i="2"/>
  <c r="P1439" i="2" s="1"/>
  <c r="O1440" i="2"/>
  <c r="P1440" i="2" s="1"/>
  <c r="O1441" i="2"/>
  <c r="P1441" i="2" s="1"/>
  <c r="O1442" i="2"/>
  <c r="P1442" i="2" s="1"/>
  <c r="O1443" i="2"/>
  <c r="P1443" i="2" s="1"/>
  <c r="O1444" i="2"/>
  <c r="P1444" i="2" s="1"/>
  <c r="O4609" i="2"/>
  <c r="P4609" i="2" s="1"/>
  <c r="O3651" i="2"/>
  <c r="P3651" i="2" s="1"/>
  <c r="O1445" i="2"/>
  <c r="P1445" i="2" s="1"/>
  <c r="O1446" i="2"/>
  <c r="P1446" i="2" s="1"/>
  <c r="O1447" i="2"/>
  <c r="P1447" i="2" s="1"/>
  <c r="O1448" i="2"/>
  <c r="P1448" i="2" s="1"/>
  <c r="O1449" i="2"/>
  <c r="P1449" i="2" s="1"/>
  <c r="O1450" i="2"/>
  <c r="P1450" i="2" s="1"/>
  <c r="O1451" i="2"/>
  <c r="P1451" i="2" s="1"/>
  <c r="O1452" i="2"/>
  <c r="P1452" i="2" s="1"/>
  <c r="O4184" i="2"/>
  <c r="P4184" i="2" s="1"/>
  <c r="O4610" i="2"/>
  <c r="P4610" i="2" s="1"/>
  <c r="O4611" i="2"/>
  <c r="P4611" i="2" s="1"/>
  <c r="O1453" i="2"/>
  <c r="P1453" i="2" s="1"/>
  <c r="O1454" i="2"/>
  <c r="P1454" i="2" s="1"/>
  <c r="O3652" i="2"/>
  <c r="P3652" i="2" s="1"/>
  <c r="O4612" i="2"/>
  <c r="P4612" i="2" s="1"/>
  <c r="O1455" i="2"/>
  <c r="P1455" i="2" s="1"/>
  <c r="O1456" i="2"/>
  <c r="P1456" i="2" s="1"/>
  <c r="O4613" i="2"/>
  <c r="P4613" i="2" s="1"/>
  <c r="O4001" i="2"/>
  <c r="P4001" i="2" s="1"/>
  <c r="O4614" i="2"/>
  <c r="P4614" i="2" s="1"/>
  <c r="O4615" i="2"/>
  <c r="P4615" i="2" s="1"/>
  <c r="O1457" i="2"/>
  <c r="P1457" i="2" s="1"/>
  <c r="O1458" i="2"/>
  <c r="P1458" i="2" s="1"/>
  <c r="O1459" i="2"/>
  <c r="P1459" i="2" s="1"/>
  <c r="O3653" i="2"/>
  <c r="P3653" i="2" s="1"/>
  <c r="O4185" i="2"/>
  <c r="P4185" i="2" s="1"/>
  <c r="O1460" i="2"/>
  <c r="P1460" i="2" s="1"/>
  <c r="O1461" i="2"/>
  <c r="P1461" i="2" s="1"/>
  <c r="O1462" i="2"/>
  <c r="P1462" i="2" s="1"/>
  <c r="O1463" i="2"/>
  <c r="P1463" i="2" s="1"/>
  <c r="O1464" i="2"/>
  <c r="P1464" i="2" s="1"/>
  <c r="O4616" i="2"/>
  <c r="P4616" i="2" s="1"/>
  <c r="O1465" i="2"/>
  <c r="P1465" i="2" s="1"/>
  <c r="O4186" i="2"/>
  <c r="P4186" i="2" s="1"/>
  <c r="O1466" i="2"/>
  <c r="P1466" i="2" s="1"/>
  <c r="O1467" i="2"/>
  <c r="P1467" i="2" s="1"/>
  <c r="O1468" i="2"/>
  <c r="P1468" i="2" s="1"/>
  <c r="O1469" i="2"/>
  <c r="P1469" i="2" s="1"/>
  <c r="O1470" i="2"/>
  <c r="P1470" i="2" s="1"/>
  <c r="O3654" i="2"/>
  <c r="P3654" i="2" s="1"/>
  <c r="O4187" i="2"/>
  <c r="P4187" i="2" s="1"/>
  <c r="O3655" i="2"/>
  <c r="P3655" i="2" s="1"/>
  <c r="O4617" i="2"/>
  <c r="P4617" i="2" s="1"/>
  <c r="O1471" i="2"/>
  <c r="P1471" i="2" s="1"/>
  <c r="O4188" i="2"/>
  <c r="P4188" i="2" s="1"/>
  <c r="O1472" i="2"/>
  <c r="P1472" i="2" s="1"/>
  <c r="O1473" i="2"/>
  <c r="P1473" i="2" s="1"/>
  <c r="O1474" i="2"/>
  <c r="P1474" i="2" s="1"/>
  <c r="O1475" i="2"/>
  <c r="P1475" i="2" s="1"/>
  <c r="O1476" i="2"/>
  <c r="P1476" i="2" s="1"/>
  <c r="O1477" i="2"/>
  <c r="P1477" i="2" s="1"/>
  <c r="O4618" i="2"/>
  <c r="P4618" i="2" s="1"/>
  <c r="O1478" i="2"/>
  <c r="P1478" i="2" s="1"/>
  <c r="O3656" i="2"/>
  <c r="P3656" i="2" s="1"/>
  <c r="O1479" i="2"/>
  <c r="P1479" i="2" s="1"/>
  <c r="O1480" i="2"/>
  <c r="P1480" i="2" s="1"/>
  <c r="O1481" i="2"/>
  <c r="P1481" i="2" s="1"/>
  <c r="O4619" i="2"/>
  <c r="P4619" i="2" s="1"/>
  <c r="O1482" i="2"/>
  <c r="P1482" i="2" s="1"/>
  <c r="O1483" i="2"/>
  <c r="P1483" i="2" s="1"/>
  <c r="O1484" i="2"/>
  <c r="P1484" i="2" s="1"/>
  <c r="O1485" i="2"/>
  <c r="P1485" i="2" s="1"/>
  <c r="O1486" i="2"/>
  <c r="P1486" i="2" s="1"/>
  <c r="O1487" i="2"/>
  <c r="P1487" i="2" s="1"/>
  <c r="O1488" i="2"/>
  <c r="P1488" i="2" s="1"/>
  <c r="O1489" i="2"/>
  <c r="P1489" i="2" s="1"/>
  <c r="O1490" i="2"/>
  <c r="P1490" i="2" s="1"/>
  <c r="O4620" i="2"/>
  <c r="P4620" i="2" s="1"/>
  <c r="O1491" i="2"/>
  <c r="P1491" i="2" s="1"/>
  <c r="O1492" i="2"/>
  <c r="P1492" i="2" s="1"/>
  <c r="O1493" i="2"/>
  <c r="P1493" i="2" s="1"/>
  <c r="O1494" i="2"/>
  <c r="P1494" i="2" s="1"/>
  <c r="O1495" i="2"/>
  <c r="P1495" i="2" s="1"/>
  <c r="O4189" i="2"/>
  <c r="P4189" i="2" s="1"/>
  <c r="O3657" i="2"/>
  <c r="P3657" i="2" s="1"/>
  <c r="O3658" i="2"/>
  <c r="P3658" i="2" s="1"/>
  <c r="O1496" i="2"/>
  <c r="P1496" i="2" s="1"/>
  <c r="O1497" i="2"/>
  <c r="P1497" i="2" s="1"/>
  <c r="O1498" i="2"/>
  <c r="P1498" i="2" s="1"/>
  <c r="O1499" i="2"/>
  <c r="P1499" i="2" s="1"/>
  <c r="O1500" i="2"/>
  <c r="P1500" i="2" s="1"/>
  <c r="O1501" i="2"/>
  <c r="P1501" i="2" s="1"/>
  <c r="O4190" i="2"/>
  <c r="P4190" i="2" s="1"/>
  <c r="O1502" i="2"/>
  <c r="P1502" i="2" s="1"/>
  <c r="O1503" i="2"/>
  <c r="P1503" i="2" s="1"/>
  <c r="O4621" i="2"/>
  <c r="P4621" i="2" s="1"/>
  <c r="O1504" i="2"/>
  <c r="P1504" i="2" s="1"/>
  <c r="O3659" i="2"/>
  <c r="P3659" i="2" s="1"/>
  <c r="O1505" i="2"/>
  <c r="P1505" i="2" s="1"/>
  <c r="O1506" i="2"/>
  <c r="P1506" i="2" s="1"/>
  <c r="O4002" i="2"/>
  <c r="P4002" i="2" s="1"/>
  <c r="O3660" i="2"/>
  <c r="P3660" i="2" s="1"/>
  <c r="O4191" i="2"/>
  <c r="P4191" i="2" s="1"/>
  <c r="O1507" i="2"/>
  <c r="P1507" i="2" s="1"/>
  <c r="O1508" i="2"/>
  <c r="P1508" i="2" s="1"/>
  <c r="O1509" i="2"/>
  <c r="P1509" i="2" s="1"/>
  <c r="O1510" i="2"/>
  <c r="P1510" i="2" s="1"/>
  <c r="O1511" i="2"/>
  <c r="P1511" i="2" s="1"/>
  <c r="O1512" i="2"/>
  <c r="P1512" i="2" s="1"/>
  <c r="O4622" i="2"/>
  <c r="P4622" i="2" s="1"/>
  <c r="O4623" i="2"/>
  <c r="P4623" i="2" s="1"/>
  <c r="O1513" i="2"/>
  <c r="P1513" i="2" s="1"/>
  <c r="O4624" i="2"/>
  <c r="P4624" i="2" s="1"/>
  <c r="O1514" i="2"/>
  <c r="P1514" i="2" s="1"/>
  <c r="O1515" i="2"/>
  <c r="P1515" i="2" s="1"/>
  <c r="O3661" i="2"/>
  <c r="P3661" i="2" s="1"/>
  <c r="O1516" i="2"/>
  <c r="P1516" i="2" s="1"/>
  <c r="O3662" i="2"/>
  <c r="P3662" i="2" s="1"/>
  <c r="O4625" i="2"/>
  <c r="P4625" i="2" s="1"/>
  <c r="O1517" i="2"/>
  <c r="P1517" i="2" s="1"/>
  <c r="O1518" i="2"/>
  <c r="P1518" i="2" s="1"/>
  <c r="O1519" i="2"/>
  <c r="P1519" i="2" s="1"/>
  <c r="O1520" i="2"/>
  <c r="P1520" i="2" s="1"/>
  <c r="O1521" i="2"/>
  <c r="P1521" i="2" s="1"/>
  <c r="O1522" i="2"/>
  <c r="P1522" i="2" s="1"/>
  <c r="O3663" i="2"/>
  <c r="P3663" i="2" s="1"/>
  <c r="O1523" i="2"/>
  <c r="P1523" i="2" s="1"/>
  <c r="O3664" i="2"/>
  <c r="P3664" i="2" s="1"/>
  <c r="O4626" i="2"/>
  <c r="P4626" i="2" s="1"/>
  <c r="O1524" i="2"/>
  <c r="P1524" i="2" s="1"/>
  <c r="O4627" i="2"/>
  <c r="P4627" i="2" s="1"/>
  <c r="O1525" i="2"/>
  <c r="P1525" i="2" s="1"/>
  <c r="O1526" i="2"/>
  <c r="P1526" i="2" s="1"/>
  <c r="O4192" i="2"/>
  <c r="P4192" i="2" s="1"/>
  <c r="O4003" i="2"/>
  <c r="P4003" i="2" s="1"/>
  <c r="O1527" i="2"/>
  <c r="P1527" i="2" s="1"/>
  <c r="O1528" i="2"/>
  <c r="P1528" i="2" s="1"/>
  <c r="O1529" i="2"/>
  <c r="P1529" i="2" s="1"/>
  <c r="O1530" i="2"/>
  <c r="P1530" i="2" s="1"/>
  <c r="O4628" i="2"/>
  <c r="P4628" i="2" s="1"/>
  <c r="O1531" i="2"/>
  <c r="P1531" i="2" s="1"/>
  <c r="O1532" i="2"/>
  <c r="P1532" i="2" s="1"/>
  <c r="O1533" i="2"/>
  <c r="P1533" i="2" s="1"/>
  <c r="O1534" i="2"/>
  <c r="P1534" i="2" s="1"/>
  <c r="O1535" i="2"/>
  <c r="P1535" i="2" s="1"/>
  <c r="O1536" i="2"/>
  <c r="P1536" i="2" s="1"/>
  <c r="O1537" i="2"/>
  <c r="P1537" i="2" s="1"/>
  <c r="O1538" i="2"/>
  <c r="P1538" i="2" s="1"/>
  <c r="O1539" i="2"/>
  <c r="P1539" i="2" s="1"/>
  <c r="O1540" i="2"/>
  <c r="P1540" i="2" s="1"/>
  <c r="O4629" i="2"/>
  <c r="P4629" i="2" s="1"/>
  <c r="O1541" i="2"/>
  <c r="P1541" i="2" s="1"/>
  <c r="O1542" i="2"/>
  <c r="P1542" i="2" s="1"/>
  <c r="O1543" i="2"/>
  <c r="P1543" i="2" s="1"/>
  <c r="O1544" i="2"/>
  <c r="P1544" i="2" s="1"/>
  <c r="O1545" i="2"/>
  <c r="P1545" i="2" s="1"/>
  <c r="O1546" i="2"/>
  <c r="P1546" i="2" s="1"/>
  <c r="O1547" i="2"/>
  <c r="P1547" i="2" s="1"/>
  <c r="O4630" i="2"/>
  <c r="P4630" i="2" s="1"/>
  <c r="O1548" i="2"/>
  <c r="P1548" i="2" s="1"/>
  <c r="O1549" i="2"/>
  <c r="P1549" i="2" s="1"/>
  <c r="O1550" i="2"/>
  <c r="P1550" i="2" s="1"/>
  <c r="O1551" i="2"/>
  <c r="P1551" i="2" s="1"/>
  <c r="O4631" i="2"/>
  <c r="P4631" i="2" s="1"/>
  <c r="O1552" i="2"/>
  <c r="P1552" i="2" s="1"/>
  <c r="O1553" i="2"/>
  <c r="P1553" i="2" s="1"/>
  <c r="O1554" i="2"/>
  <c r="P1554" i="2" s="1"/>
  <c r="O1555" i="2"/>
  <c r="P1555" i="2" s="1"/>
  <c r="O1556" i="2"/>
  <c r="P1556" i="2" s="1"/>
  <c r="O3665" i="2"/>
  <c r="P3665" i="2" s="1"/>
  <c r="O4193" i="2"/>
  <c r="P4193" i="2" s="1"/>
  <c r="O1557" i="2"/>
  <c r="P1557" i="2" s="1"/>
  <c r="O4632" i="2"/>
  <c r="P4632" i="2" s="1"/>
  <c r="O1558" i="2"/>
  <c r="P1558" i="2" s="1"/>
  <c r="O4633" i="2"/>
  <c r="P4633" i="2" s="1"/>
  <c r="O1559" i="2"/>
  <c r="P1559" i="2" s="1"/>
  <c r="O4194" i="2"/>
  <c r="P4194" i="2" s="1"/>
  <c r="O4004" i="2"/>
  <c r="P4004" i="2" s="1"/>
  <c r="O1560" i="2"/>
  <c r="P1560" i="2" s="1"/>
  <c r="O1561" i="2"/>
  <c r="P1561" i="2" s="1"/>
  <c r="O1562" i="2"/>
  <c r="P1562" i="2" s="1"/>
  <c r="O1563" i="2"/>
  <c r="P1563" i="2" s="1"/>
  <c r="O4634" i="2"/>
  <c r="P4634" i="2" s="1"/>
  <c r="O1564" i="2"/>
  <c r="P1564" i="2" s="1"/>
  <c r="O4635" i="2"/>
  <c r="P4635" i="2" s="1"/>
  <c r="O1565" i="2"/>
  <c r="P1565" i="2" s="1"/>
  <c r="O1566" i="2"/>
  <c r="P1566" i="2" s="1"/>
  <c r="O4636" i="2"/>
  <c r="P4636" i="2" s="1"/>
  <c r="O4005" i="2"/>
  <c r="P4005" i="2" s="1"/>
  <c r="O3666" i="2"/>
  <c r="P3666" i="2" s="1"/>
  <c r="O1567" i="2"/>
  <c r="P1567" i="2" s="1"/>
  <c r="O1568" i="2"/>
  <c r="P1568" i="2" s="1"/>
  <c r="O1569" i="2"/>
  <c r="P1569" i="2" s="1"/>
  <c r="O3667" i="2"/>
  <c r="P3667" i="2" s="1"/>
  <c r="O4637" i="2"/>
  <c r="P4637" i="2" s="1"/>
  <c r="O3668" i="2"/>
  <c r="P3668" i="2" s="1"/>
  <c r="O1570" i="2"/>
  <c r="P1570" i="2" s="1"/>
  <c r="O3669" i="2"/>
  <c r="P3669" i="2" s="1"/>
  <c r="O1571" i="2"/>
  <c r="P1571" i="2" s="1"/>
  <c r="O1572" i="2"/>
  <c r="P1572" i="2" s="1"/>
  <c r="O1573" i="2"/>
  <c r="P1573" i="2" s="1"/>
  <c r="O4195" i="2"/>
  <c r="P4195" i="2" s="1"/>
  <c r="O1574" i="2"/>
  <c r="P1574" i="2" s="1"/>
  <c r="O4006" i="2"/>
  <c r="P4006" i="2" s="1"/>
  <c r="O1575" i="2"/>
  <c r="P1575" i="2" s="1"/>
  <c r="O1576" i="2"/>
  <c r="P1576" i="2" s="1"/>
  <c r="O4007" i="2"/>
  <c r="P4007" i="2" s="1"/>
  <c r="O4638" i="2"/>
  <c r="P4638" i="2" s="1"/>
  <c r="O4639" i="2"/>
  <c r="P4639" i="2" s="1"/>
  <c r="O1577" i="2"/>
  <c r="P1577" i="2" s="1"/>
  <c r="O1578" i="2"/>
  <c r="P1578" i="2" s="1"/>
  <c r="O1579" i="2"/>
  <c r="P1579" i="2" s="1"/>
  <c r="O1580" i="2"/>
  <c r="P1580" i="2" s="1"/>
  <c r="O1581" i="2"/>
  <c r="P1581" i="2" s="1"/>
  <c r="O4196" i="2"/>
  <c r="P4196" i="2" s="1"/>
  <c r="O3670" i="2"/>
  <c r="P3670" i="2" s="1"/>
  <c r="O1582" i="2"/>
  <c r="P1582" i="2" s="1"/>
  <c r="O4197" i="2"/>
  <c r="P4197" i="2" s="1"/>
  <c r="O1583" i="2"/>
  <c r="P1583" i="2" s="1"/>
  <c r="O4640" i="2"/>
  <c r="P4640" i="2" s="1"/>
  <c r="O1584" i="2"/>
  <c r="P1584" i="2" s="1"/>
  <c r="O4641" i="2"/>
  <c r="P4641" i="2" s="1"/>
  <c r="O1585" i="2"/>
  <c r="P1585" i="2" s="1"/>
  <c r="O4642" i="2"/>
  <c r="P4642" i="2" s="1"/>
  <c r="O1586" i="2"/>
  <c r="P1586" i="2" s="1"/>
  <c r="O1587" i="2"/>
  <c r="P1587" i="2" s="1"/>
  <c r="O1588" i="2"/>
  <c r="P1588" i="2" s="1"/>
  <c r="O4198" i="2"/>
  <c r="P4198" i="2" s="1"/>
  <c r="O1589" i="2"/>
  <c r="P1589" i="2" s="1"/>
  <c r="O3671" i="2"/>
  <c r="P3671" i="2" s="1"/>
  <c r="O1590" i="2"/>
  <c r="P1590" i="2" s="1"/>
  <c r="O1591" i="2"/>
  <c r="P1591" i="2" s="1"/>
  <c r="O4199" i="2"/>
  <c r="P4199" i="2" s="1"/>
  <c r="O1592" i="2"/>
  <c r="P1592" i="2" s="1"/>
  <c r="O1593" i="2"/>
  <c r="P1593" i="2" s="1"/>
  <c r="O1594" i="2"/>
  <c r="P1594" i="2" s="1"/>
  <c r="O1595" i="2"/>
  <c r="P1595" i="2" s="1"/>
  <c r="O1596" i="2"/>
  <c r="P1596" i="2" s="1"/>
  <c r="O4643" i="2"/>
  <c r="P4643" i="2" s="1"/>
  <c r="O1597" i="2"/>
  <c r="P1597" i="2" s="1"/>
  <c r="O3672" i="2"/>
  <c r="P3672" i="2" s="1"/>
  <c r="O1598" i="2"/>
  <c r="P1598" i="2" s="1"/>
  <c r="O1599" i="2"/>
  <c r="P1599" i="2" s="1"/>
  <c r="O4644" i="2"/>
  <c r="P4644" i="2" s="1"/>
  <c r="O1600" i="2"/>
  <c r="P1600" i="2" s="1"/>
  <c r="O1601" i="2"/>
  <c r="P1601" i="2" s="1"/>
  <c r="O3923" i="2"/>
  <c r="P3923" i="2" s="1"/>
  <c r="O4008" i="2"/>
  <c r="P4008" i="2" s="1"/>
  <c r="O3673" i="2"/>
  <c r="P3673" i="2" s="1"/>
  <c r="O1602" i="2"/>
  <c r="P1602" i="2" s="1"/>
  <c r="O1603" i="2"/>
  <c r="P1603" i="2" s="1"/>
  <c r="O1604" i="2"/>
  <c r="P1604" i="2" s="1"/>
  <c r="O1605" i="2"/>
  <c r="P1605" i="2" s="1"/>
  <c r="O4645" i="2"/>
  <c r="P4645" i="2" s="1"/>
  <c r="O1606" i="2"/>
  <c r="P1606" i="2" s="1"/>
  <c r="O3674" i="2"/>
  <c r="P3674" i="2" s="1"/>
  <c r="O1607" i="2"/>
  <c r="P1607" i="2" s="1"/>
  <c r="O4646" i="2"/>
  <c r="P4646" i="2" s="1"/>
  <c r="O1608" i="2"/>
  <c r="P1608" i="2" s="1"/>
  <c r="O1609" i="2"/>
  <c r="P1609" i="2" s="1"/>
  <c r="O1610" i="2"/>
  <c r="P1610" i="2" s="1"/>
  <c r="O1611" i="2"/>
  <c r="P1611" i="2" s="1"/>
  <c r="O1612" i="2"/>
  <c r="P1612" i="2" s="1"/>
  <c r="O1613" i="2"/>
  <c r="P1613" i="2" s="1"/>
  <c r="O1614" i="2"/>
  <c r="P1614" i="2" s="1"/>
  <c r="O1615" i="2"/>
  <c r="P1615" i="2" s="1"/>
  <c r="O1616" i="2"/>
  <c r="P1616" i="2" s="1"/>
  <c r="O1617" i="2"/>
  <c r="P1617" i="2" s="1"/>
  <c r="O1618" i="2"/>
  <c r="P1618" i="2" s="1"/>
  <c r="O1619" i="2"/>
  <c r="P1619" i="2" s="1"/>
  <c r="O1620" i="2"/>
  <c r="P1620" i="2" s="1"/>
  <c r="O4647" i="2"/>
  <c r="P4647" i="2" s="1"/>
  <c r="O1621" i="2"/>
  <c r="P1621" i="2" s="1"/>
  <c r="O1622" i="2"/>
  <c r="P1622" i="2" s="1"/>
  <c r="O1623" i="2"/>
  <c r="P1623" i="2" s="1"/>
  <c r="O1624" i="2"/>
  <c r="P1624" i="2" s="1"/>
  <c r="O3675" i="2"/>
  <c r="P3675" i="2" s="1"/>
  <c r="O1625" i="2"/>
  <c r="P1625" i="2" s="1"/>
  <c r="O1626" i="2"/>
  <c r="P1626" i="2" s="1"/>
  <c r="O3676" i="2"/>
  <c r="P3676" i="2" s="1"/>
  <c r="O1627" i="2"/>
  <c r="P1627" i="2" s="1"/>
  <c r="O1628" i="2"/>
  <c r="P1628" i="2" s="1"/>
  <c r="O4648" i="2"/>
  <c r="P4648" i="2" s="1"/>
  <c r="O4649" i="2"/>
  <c r="P4649" i="2" s="1"/>
  <c r="O1629" i="2"/>
  <c r="P1629" i="2" s="1"/>
  <c r="O1630" i="2"/>
  <c r="P1630" i="2" s="1"/>
  <c r="O4009" i="2"/>
  <c r="P4009" i="2" s="1"/>
  <c r="O4650" i="2"/>
  <c r="P4650" i="2" s="1"/>
  <c r="O4651" i="2"/>
  <c r="P4651" i="2" s="1"/>
  <c r="O1631" i="2"/>
  <c r="P1631" i="2" s="1"/>
  <c r="O1632" i="2"/>
  <c r="P1632" i="2" s="1"/>
  <c r="O1633" i="2"/>
  <c r="P1633" i="2" s="1"/>
  <c r="O1634" i="2"/>
  <c r="P1634" i="2" s="1"/>
  <c r="O1635" i="2"/>
  <c r="P1635" i="2" s="1"/>
  <c r="O4652" i="2"/>
  <c r="P4652" i="2" s="1"/>
  <c r="O1636" i="2"/>
  <c r="P1636" i="2" s="1"/>
  <c r="O1637" i="2"/>
  <c r="P1637" i="2" s="1"/>
  <c r="O1638" i="2"/>
  <c r="P1638" i="2" s="1"/>
  <c r="O4653" i="2"/>
  <c r="P4653" i="2" s="1"/>
  <c r="O1639" i="2"/>
  <c r="P1639" i="2" s="1"/>
  <c r="O1640" i="2"/>
  <c r="P1640" i="2" s="1"/>
  <c r="O1641" i="2"/>
  <c r="P1641" i="2" s="1"/>
  <c r="O1642" i="2"/>
  <c r="P1642" i="2" s="1"/>
  <c r="O4200" i="2"/>
  <c r="P4200" i="2" s="1"/>
  <c r="O1643" i="2"/>
  <c r="P1643" i="2" s="1"/>
  <c r="O1644" i="2"/>
  <c r="P1644" i="2" s="1"/>
  <c r="O1645" i="2"/>
  <c r="P1645" i="2" s="1"/>
  <c r="O3677" i="2"/>
  <c r="P3677" i="2" s="1"/>
  <c r="O1646" i="2"/>
  <c r="P1646" i="2" s="1"/>
  <c r="O1647" i="2"/>
  <c r="P1647" i="2" s="1"/>
  <c r="O1648" i="2"/>
  <c r="P1648" i="2" s="1"/>
  <c r="O4201" i="2"/>
  <c r="P4201" i="2" s="1"/>
  <c r="O4654" i="2"/>
  <c r="P4654" i="2" s="1"/>
  <c r="O1649" i="2"/>
  <c r="P1649" i="2" s="1"/>
  <c r="O4655" i="2"/>
  <c r="P4655" i="2" s="1"/>
  <c r="O1650" i="2"/>
  <c r="P1650" i="2" s="1"/>
  <c r="O1651" i="2"/>
  <c r="P1651" i="2" s="1"/>
  <c r="O1652" i="2"/>
  <c r="P1652" i="2" s="1"/>
  <c r="O3678" i="2"/>
  <c r="P3678" i="2" s="1"/>
  <c r="O1653" i="2"/>
  <c r="P1653" i="2" s="1"/>
  <c r="O4656" i="2"/>
  <c r="P4656" i="2" s="1"/>
  <c r="O1654" i="2"/>
  <c r="P1654" i="2" s="1"/>
  <c r="O3679" i="2"/>
  <c r="P3679" i="2" s="1"/>
  <c r="O1655" i="2"/>
  <c r="P1655" i="2" s="1"/>
  <c r="O1656" i="2"/>
  <c r="P1656" i="2" s="1"/>
  <c r="O1657" i="2"/>
  <c r="P1657" i="2" s="1"/>
  <c r="O1658" i="2"/>
  <c r="P1658" i="2" s="1"/>
  <c r="O1659" i="2"/>
  <c r="P1659" i="2" s="1"/>
  <c r="O1660" i="2"/>
  <c r="P1660" i="2" s="1"/>
  <c r="O1661" i="2"/>
  <c r="P1661" i="2" s="1"/>
  <c r="O1662" i="2"/>
  <c r="P1662" i="2" s="1"/>
  <c r="O4202" i="2"/>
  <c r="P4202" i="2" s="1"/>
  <c r="O4657" i="2"/>
  <c r="P4657" i="2" s="1"/>
  <c r="O1663" i="2"/>
  <c r="P1663" i="2" s="1"/>
  <c r="O1664" i="2"/>
  <c r="P1664" i="2" s="1"/>
  <c r="O4658" i="2"/>
  <c r="P4658" i="2" s="1"/>
  <c r="O4010" i="2"/>
  <c r="P4010" i="2" s="1"/>
  <c r="O4203" i="2"/>
  <c r="P4203" i="2" s="1"/>
  <c r="O1665" i="2"/>
  <c r="P1665" i="2" s="1"/>
  <c r="O4659" i="2"/>
  <c r="P4659" i="2" s="1"/>
  <c r="O1666" i="2"/>
  <c r="P1666" i="2" s="1"/>
  <c r="O1667" i="2"/>
  <c r="P1667" i="2" s="1"/>
  <c r="O1668" i="2"/>
  <c r="P1668" i="2" s="1"/>
  <c r="O1669" i="2"/>
  <c r="P1669" i="2" s="1"/>
  <c r="O1670" i="2"/>
  <c r="P1670" i="2" s="1"/>
  <c r="O4660" i="2"/>
  <c r="P4660" i="2" s="1"/>
  <c r="O1671" i="2"/>
  <c r="P1671" i="2" s="1"/>
  <c r="O4661" i="2"/>
  <c r="P4661" i="2" s="1"/>
  <c r="O1672" i="2"/>
  <c r="P1672" i="2" s="1"/>
  <c r="O1673" i="2"/>
  <c r="P1673" i="2" s="1"/>
  <c r="O4662" i="2"/>
  <c r="P4662" i="2" s="1"/>
  <c r="O1674" i="2"/>
  <c r="P1674" i="2" s="1"/>
  <c r="O4663" i="2"/>
  <c r="P4663" i="2" s="1"/>
  <c r="O1675" i="2"/>
  <c r="P1675" i="2" s="1"/>
  <c r="O1676" i="2"/>
  <c r="P1676" i="2" s="1"/>
  <c r="O1677" i="2"/>
  <c r="P1677" i="2" s="1"/>
  <c r="O3680" i="2"/>
  <c r="P3680" i="2" s="1"/>
  <c r="O3681" i="2"/>
  <c r="P3681" i="2" s="1"/>
  <c r="O1678" i="2"/>
  <c r="P1678" i="2" s="1"/>
  <c r="O3682" i="2"/>
  <c r="P3682" i="2" s="1"/>
  <c r="O4664" i="2"/>
  <c r="P4664" i="2" s="1"/>
  <c r="O1679" i="2"/>
  <c r="P1679" i="2" s="1"/>
  <c r="O4011" i="2"/>
  <c r="P4011" i="2" s="1"/>
  <c r="O1680" i="2"/>
  <c r="P1680" i="2" s="1"/>
  <c r="O3683" i="2"/>
  <c r="P3683" i="2" s="1"/>
  <c r="O1681" i="2"/>
  <c r="P1681" i="2" s="1"/>
  <c r="O4665" i="2"/>
  <c r="P4665" i="2" s="1"/>
  <c r="O1682" i="2"/>
  <c r="P1682" i="2" s="1"/>
  <c r="O4204" i="2"/>
  <c r="P4204" i="2" s="1"/>
  <c r="O1683" i="2"/>
  <c r="P1683" i="2" s="1"/>
  <c r="O1684" i="2"/>
  <c r="P1684" i="2" s="1"/>
  <c r="O1685" i="2"/>
  <c r="P1685" i="2" s="1"/>
  <c r="O1686" i="2"/>
  <c r="P1686" i="2" s="1"/>
  <c r="O1687" i="2"/>
  <c r="P1687" i="2" s="1"/>
  <c r="O4666" i="2"/>
  <c r="P4666" i="2" s="1"/>
  <c r="O4205" i="2"/>
  <c r="P4205" i="2" s="1"/>
  <c r="O4206" i="2"/>
  <c r="P4206" i="2" s="1"/>
  <c r="O4012" i="2"/>
  <c r="P4012" i="2" s="1"/>
  <c r="O4667" i="2"/>
  <c r="P4667" i="2" s="1"/>
  <c r="O1688" i="2"/>
  <c r="P1688" i="2" s="1"/>
  <c r="O1689" i="2"/>
  <c r="P1689" i="2" s="1"/>
  <c r="O1690" i="2"/>
  <c r="P1690" i="2" s="1"/>
  <c r="O3684" i="2"/>
  <c r="P3684" i="2" s="1"/>
  <c r="O1691" i="2"/>
  <c r="P1691" i="2" s="1"/>
  <c r="O1692" i="2"/>
  <c r="P1692" i="2" s="1"/>
  <c r="O1693" i="2"/>
  <c r="P1693" i="2" s="1"/>
  <c r="O1694" i="2"/>
  <c r="P1694" i="2" s="1"/>
  <c r="O1695" i="2"/>
  <c r="P1695" i="2" s="1"/>
  <c r="O1696" i="2"/>
  <c r="P1696" i="2" s="1"/>
  <c r="O1697" i="2"/>
  <c r="P1697" i="2" s="1"/>
  <c r="O1698" i="2"/>
  <c r="P1698" i="2" s="1"/>
  <c r="O4668" i="2"/>
  <c r="P4668" i="2" s="1"/>
  <c r="O4207" i="2"/>
  <c r="P4207" i="2" s="1"/>
  <c r="O1699" i="2"/>
  <c r="P1699" i="2" s="1"/>
  <c r="O1700" i="2"/>
  <c r="P1700" i="2" s="1"/>
  <c r="O3685" i="2"/>
  <c r="P3685" i="2" s="1"/>
  <c r="O1701" i="2"/>
  <c r="P1701" i="2" s="1"/>
  <c r="O1702" i="2"/>
  <c r="P1702" i="2" s="1"/>
  <c r="O1703" i="2"/>
  <c r="P1703" i="2" s="1"/>
  <c r="O1704" i="2"/>
  <c r="P1704" i="2" s="1"/>
  <c r="O1705" i="2"/>
  <c r="P1705" i="2" s="1"/>
  <c r="O1706" i="2"/>
  <c r="P1706" i="2" s="1"/>
  <c r="O1707" i="2"/>
  <c r="P1707" i="2" s="1"/>
  <c r="O1708" i="2"/>
  <c r="P1708" i="2" s="1"/>
  <c r="O1709" i="2"/>
  <c r="P1709" i="2" s="1"/>
  <c r="O1710" i="2"/>
  <c r="P1710" i="2" s="1"/>
  <c r="O1711" i="2"/>
  <c r="P1711" i="2" s="1"/>
  <c r="O1712" i="2"/>
  <c r="P1712" i="2" s="1"/>
  <c r="O1713" i="2"/>
  <c r="P1713" i="2" s="1"/>
  <c r="O4669" i="2"/>
  <c r="P4669" i="2" s="1"/>
  <c r="O4670" i="2"/>
  <c r="P4670" i="2" s="1"/>
  <c r="O4671" i="2"/>
  <c r="P4671" i="2" s="1"/>
  <c r="O1714" i="2"/>
  <c r="P1714" i="2" s="1"/>
  <c r="O4672" i="2"/>
  <c r="P4672" i="2" s="1"/>
  <c r="O1715" i="2"/>
  <c r="P1715" i="2" s="1"/>
  <c r="O1716" i="2"/>
  <c r="P1716" i="2" s="1"/>
  <c r="O1717" i="2"/>
  <c r="P1717" i="2" s="1"/>
  <c r="O1718" i="2"/>
  <c r="P1718" i="2" s="1"/>
  <c r="O4673" i="2"/>
  <c r="P4673" i="2" s="1"/>
  <c r="O1719" i="2"/>
  <c r="P1719" i="2" s="1"/>
  <c r="O3686" i="2"/>
  <c r="P3686" i="2" s="1"/>
  <c r="O3687" i="2"/>
  <c r="P3687" i="2" s="1"/>
  <c r="O1720" i="2"/>
  <c r="P1720" i="2" s="1"/>
  <c r="O4674" i="2"/>
  <c r="P4674" i="2" s="1"/>
  <c r="O1721" i="2"/>
  <c r="P1721" i="2" s="1"/>
  <c r="O4675" i="2"/>
  <c r="P4675" i="2" s="1"/>
  <c r="O1722" i="2"/>
  <c r="P1722" i="2" s="1"/>
  <c r="O1723" i="2"/>
  <c r="P1723" i="2" s="1"/>
  <c r="O1724" i="2"/>
  <c r="P1724" i="2" s="1"/>
  <c r="O1725" i="2"/>
  <c r="P1725" i="2" s="1"/>
  <c r="O4676" i="2"/>
  <c r="P4676" i="2" s="1"/>
  <c r="O1726" i="2"/>
  <c r="P1726" i="2" s="1"/>
  <c r="O1727" i="2"/>
  <c r="P1727" i="2" s="1"/>
  <c r="O3688" i="2"/>
  <c r="P3688" i="2" s="1"/>
  <c r="O1728" i="2"/>
  <c r="P1728" i="2" s="1"/>
  <c r="O1729" i="2"/>
  <c r="P1729" i="2" s="1"/>
  <c r="O1730" i="2"/>
  <c r="P1730" i="2" s="1"/>
  <c r="O1731" i="2"/>
  <c r="P1731" i="2" s="1"/>
  <c r="O1732" i="2"/>
  <c r="P1732" i="2" s="1"/>
  <c r="O1733" i="2"/>
  <c r="P1733" i="2" s="1"/>
  <c r="O1734" i="2"/>
  <c r="P1734" i="2" s="1"/>
  <c r="O1735" i="2"/>
  <c r="P1735" i="2" s="1"/>
  <c r="O3689" i="2"/>
  <c r="P3689" i="2" s="1"/>
  <c r="O1736" i="2"/>
  <c r="P1736" i="2" s="1"/>
  <c r="O1737" i="2"/>
  <c r="P1737" i="2" s="1"/>
  <c r="O1738" i="2"/>
  <c r="P1738" i="2" s="1"/>
  <c r="O4013" i="2"/>
  <c r="P4013" i="2" s="1"/>
  <c r="O1739" i="2"/>
  <c r="P1739" i="2" s="1"/>
  <c r="O1740" i="2"/>
  <c r="P1740" i="2" s="1"/>
  <c r="O1741" i="2"/>
  <c r="P1741" i="2" s="1"/>
  <c r="O1742" i="2"/>
  <c r="P1742" i="2" s="1"/>
  <c r="O1743" i="2"/>
  <c r="P1743" i="2" s="1"/>
  <c r="O1744" i="2"/>
  <c r="P1744" i="2" s="1"/>
  <c r="O1745" i="2"/>
  <c r="P1745" i="2" s="1"/>
  <c r="O3690" i="2"/>
  <c r="P3690" i="2" s="1"/>
  <c r="O1746" i="2"/>
  <c r="P1746" i="2" s="1"/>
  <c r="O4014" i="2"/>
  <c r="P4014" i="2" s="1"/>
  <c r="O1747" i="2"/>
  <c r="P1747" i="2" s="1"/>
  <c r="O1748" i="2"/>
  <c r="P1748" i="2" s="1"/>
  <c r="O1749" i="2"/>
  <c r="P1749" i="2" s="1"/>
  <c r="O1750" i="2"/>
  <c r="P1750" i="2" s="1"/>
  <c r="O1751" i="2"/>
  <c r="P1751" i="2" s="1"/>
  <c r="O1752" i="2"/>
  <c r="P1752" i="2" s="1"/>
  <c r="O4677" i="2"/>
  <c r="P4677" i="2" s="1"/>
  <c r="O3905" i="2"/>
  <c r="P3905" i="2" s="1"/>
  <c r="O1753" i="2"/>
  <c r="P1753" i="2" s="1"/>
  <c r="O4208" i="2"/>
  <c r="P4208" i="2" s="1"/>
  <c r="O1754" i="2"/>
  <c r="P1754" i="2" s="1"/>
  <c r="O1755" i="2"/>
  <c r="P1755" i="2" s="1"/>
  <c r="O1756" i="2"/>
  <c r="P1756" i="2" s="1"/>
  <c r="O4678" i="2"/>
  <c r="P4678" i="2" s="1"/>
  <c r="O1757" i="2"/>
  <c r="P1757" i="2" s="1"/>
  <c r="O1758" i="2"/>
  <c r="P1758" i="2" s="1"/>
  <c r="O1759" i="2"/>
  <c r="P1759" i="2" s="1"/>
  <c r="O1760" i="2"/>
  <c r="P1760" i="2" s="1"/>
  <c r="O1761" i="2"/>
  <c r="P1761" i="2" s="1"/>
  <c r="O3691" i="2"/>
  <c r="P3691" i="2" s="1"/>
  <c r="O1762" i="2"/>
  <c r="P1762" i="2" s="1"/>
  <c r="O4679" i="2"/>
  <c r="P4679" i="2" s="1"/>
  <c r="O3692" i="2"/>
  <c r="P3692" i="2" s="1"/>
  <c r="O4209" i="2"/>
  <c r="P4209" i="2" s="1"/>
  <c r="O1763" i="2"/>
  <c r="P1763" i="2" s="1"/>
  <c r="O1764" i="2"/>
  <c r="P1764" i="2" s="1"/>
  <c r="O1765" i="2"/>
  <c r="P1765" i="2" s="1"/>
  <c r="O4680" i="2"/>
  <c r="P4680" i="2" s="1"/>
  <c r="O1766" i="2"/>
  <c r="P1766" i="2" s="1"/>
  <c r="O1767" i="2"/>
  <c r="P1767" i="2" s="1"/>
  <c r="O1768" i="2"/>
  <c r="P1768" i="2" s="1"/>
  <c r="O1769" i="2"/>
  <c r="P1769" i="2" s="1"/>
  <c r="O1770" i="2"/>
  <c r="P1770" i="2" s="1"/>
  <c r="O1771" i="2"/>
  <c r="P1771" i="2" s="1"/>
  <c r="O4681" i="2"/>
  <c r="P4681" i="2" s="1"/>
  <c r="O1772" i="2"/>
  <c r="P1772" i="2" s="1"/>
  <c r="O1773" i="2"/>
  <c r="P1773" i="2" s="1"/>
  <c r="O1774" i="2"/>
  <c r="P1774" i="2" s="1"/>
  <c r="O3906" i="2"/>
  <c r="P3906" i="2" s="1"/>
  <c r="O4682" i="2"/>
  <c r="P4682" i="2" s="1"/>
  <c r="O1775" i="2"/>
  <c r="P1775" i="2" s="1"/>
  <c r="O4683" i="2"/>
  <c r="P4683" i="2" s="1"/>
  <c r="O1776" i="2"/>
  <c r="P1776" i="2" s="1"/>
  <c r="O1777" i="2"/>
  <c r="P1777" i="2" s="1"/>
  <c r="O4210" i="2"/>
  <c r="P4210" i="2" s="1"/>
  <c r="O1778" i="2"/>
  <c r="P1778" i="2" s="1"/>
  <c r="O3693" i="2"/>
  <c r="P3693" i="2" s="1"/>
  <c r="O1779" i="2"/>
  <c r="P1779" i="2" s="1"/>
  <c r="O1780" i="2"/>
  <c r="P1780" i="2" s="1"/>
  <c r="O1781" i="2"/>
  <c r="P1781" i="2" s="1"/>
  <c r="O1782" i="2"/>
  <c r="P1782" i="2" s="1"/>
  <c r="O1783" i="2"/>
  <c r="P1783" i="2" s="1"/>
  <c r="O1784" i="2"/>
  <c r="P1784" i="2" s="1"/>
  <c r="O1785" i="2"/>
  <c r="P1785" i="2" s="1"/>
  <c r="O1786" i="2"/>
  <c r="P1786" i="2" s="1"/>
  <c r="O1787" i="2"/>
  <c r="P1787" i="2" s="1"/>
  <c r="O1788" i="2"/>
  <c r="P1788" i="2" s="1"/>
  <c r="O1789" i="2"/>
  <c r="P1789" i="2" s="1"/>
  <c r="O1790" i="2"/>
  <c r="P1790" i="2" s="1"/>
  <c r="O1791" i="2"/>
  <c r="P1791" i="2" s="1"/>
  <c r="O4684" i="2"/>
  <c r="P4684" i="2" s="1"/>
  <c r="O4685" i="2"/>
  <c r="P4685" i="2" s="1"/>
  <c r="O1792" i="2"/>
  <c r="P1792" i="2" s="1"/>
  <c r="O1793" i="2"/>
  <c r="P1793" i="2" s="1"/>
  <c r="O1794" i="2"/>
  <c r="P1794" i="2" s="1"/>
  <c r="O1795" i="2"/>
  <c r="P1795" i="2" s="1"/>
  <c r="O1796" i="2"/>
  <c r="P1796" i="2" s="1"/>
  <c r="O4015" i="2"/>
  <c r="P4015" i="2" s="1"/>
  <c r="O1797" i="2"/>
  <c r="P1797" i="2" s="1"/>
  <c r="O1798" i="2"/>
  <c r="P1798" i="2" s="1"/>
  <c r="O1799" i="2"/>
  <c r="P1799" i="2" s="1"/>
  <c r="O4016" i="2"/>
  <c r="P4016" i="2" s="1"/>
  <c r="O3694" i="2"/>
  <c r="P3694" i="2" s="1"/>
  <c r="O1800" i="2"/>
  <c r="P1800" i="2" s="1"/>
  <c r="O1801" i="2"/>
  <c r="P1801" i="2" s="1"/>
  <c r="O1802" i="2"/>
  <c r="P1802" i="2" s="1"/>
  <c r="O1803" i="2"/>
  <c r="P1803" i="2" s="1"/>
  <c r="O3695" i="2"/>
  <c r="P3695" i="2" s="1"/>
  <c r="O1804" i="2"/>
  <c r="P1804" i="2" s="1"/>
  <c r="O1805" i="2"/>
  <c r="P1805" i="2" s="1"/>
  <c r="O4686" i="2"/>
  <c r="P4686" i="2" s="1"/>
  <c r="O1806" i="2"/>
  <c r="P1806" i="2" s="1"/>
  <c r="O4687" i="2"/>
  <c r="P4687" i="2" s="1"/>
  <c r="O1807" i="2"/>
  <c r="P1807" i="2" s="1"/>
  <c r="O1808" i="2"/>
  <c r="P1808" i="2" s="1"/>
  <c r="O1809" i="2"/>
  <c r="P1809" i="2" s="1"/>
  <c r="O4688" i="2"/>
  <c r="P4688" i="2" s="1"/>
  <c r="O4211" i="2"/>
  <c r="P4211" i="2" s="1"/>
  <c r="O1810" i="2"/>
  <c r="P1810" i="2" s="1"/>
  <c r="O4689" i="2"/>
  <c r="P4689" i="2" s="1"/>
  <c r="O1811" i="2"/>
  <c r="P1811" i="2" s="1"/>
  <c r="O1812" i="2"/>
  <c r="P1812" i="2" s="1"/>
  <c r="O1813" i="2"/>
  <c r="P1813" i="2" s="1"/>
  <c r="O4690" i="2"/>
  <c r="P4690" i="2" s="1"/>
  <c r="O1814" i="2"/>
  <c r="P1814" i="2" s="1"/>
  <c r="O1815" i="2"/>
  <c r="P1815" i="2" s="1"/>
  <c r="O1816" i="2"/>
  <c r="P1816" i="2" s="1"/>
  <c r="O1817" i="2"/>
  <c r="P1817" i="2" s="1"/>
  <c r="O1818" i="2"/>
  <c r="P1818" i="2" s="1"/>
  <c r="O1819" i="2"/>
  <c r="P1819" i="2" s="1"/>
  <c r="O1820" i="2"/>
  <c r="P1820" i="2" s="1"/>
  <c r="O1821" i="2"/>
  <c r="P1821" i="2" s="1"/>
  <c r="O1822" i="2"/>
  <c r="P1822" i="2" s="1"/>
  <c r="O3696" i="2"/>
  <c r="P3696" i="2" s="1"/>
  <c r="O4691" i="2"/>
  <c r="P4691" i="2" s="1"/>
  <c r="O1823" i="2"/>
  <c r="P1823" i="2" s="1"/>
  <c r="O4692" i="2"/>
  <c r="P4692" i="2" s="1"/>
  <c r="O1824" i="2"/>
  <c r="P1824" i="2" s="1"/>
  <c r="O1825" i="2"/>
  <c r="P1825" i="2" s="1"/>
  <c r="O1826" i="2"/>
  <c r="P1826" i="2" s="1"/>
  <c r="O1827" i="2"/>
  <c r="P1827" i="2" s="1"/>
  <c r="O1828" i="2"/>
  <c r="P1828" i="2" s="1"/>
  <c r="O1829" i="2"/>
  <c r="P1829" i="2" s="1"/>
  <c r="O1830" i="2"/>
  <c r="P1830" i="2" s="1"/>
  <c r="O4212" i="2"/>
  <c r="P4212" i="2" s="1"/>
  <c r="O1831" i="2"/>
  <c r="P1831" i="2" s="1"/>
  <c r="O4693" i="2"/>
  <c r="P4693" i="2" s="1"/>
  <c r="O3697" i="2"/>
  <c r="P3697" i="2" s="1"/>
  <c r="O1832" i="2"/>
  <c r="P1832" i="2" s="1"/>
  <c r="O1833" i="2"/>
  <c r="P1833" i="2" s="1"/>
  <c r="O1834" i="2"/>
  <c r="P1834" i="2" s="1"/>
  <c r="O1835" i="2"/>
  <c r="P1835" i="2" s="1"/>
  <c r="O1836" i="2"/>
  <c r="P1836" i="2" s="1"/>
  <c r="O1837" i="2"/>
  <c r="P1837" i="2" s="1"/>
  <c r="O1838" i="2"/>
  <c r="P1838" i="2" s="1"/>
  <c r="O1839" i="2"/>
  <c r="P1839" i="2" s="1"/>
  <c r="O3698" i="2"/>
  <c r="P3698" i="2" s="1"/>
  <c r="O1840" i="2"/>
  <c r="P1840" i="2" s="1"/>
  <c r="O1841" i="2"/>
  <c r="P1841" i="2" s="1"/>
  <c r="O1842" i="2"/>
  <c r="P1842" i="2" s="1"/>
  <c r="O1843" i="2"/>
  <c r="P1843" i="2" s="1"/>
  <c r="O1844" i="2"/>
  <c r="P1844" i="2" s="1"/>
  <c r="O4017" i="2"/>
  <c r="P4017" i="2" s="1"/>
  <c r="O1845" i="2"/>
  <c r="P1845" i="2" s="1"/>
  <c r="O1846" i="2"/>
  <c r="P1846" i="2" s="1"/>
  <c r="O1847" i="2"/>
  <c r="P1847" i="2" s="1"/>
  <c r="O1848" i="2"/>
  <c r="P1848" i="2" s="1"/>
  <c r="O1849" i="2"/>
  <c r="P1849" i="2" s="1"/>
  <c r="O1850" i="2"/>
  <c r="P1850" i="2" s="1"/>
  <c r="O1851" i="2"/>
  <c r="P1851" i="2" s="1"/>
  <c r="O1852" i="2"/>
  <c r="P1852" i="2" s="1"/>
  <c r="O4213" i="2"/>
  <c r="P4213" i="2" s="1"/>
  <c r="O1853" i="2"/>
  <c r="P1853" i="2" s="1"/>
  <c r="O1854" i="2"/>
  <c r="P1854" i="2" s="1"/>
  <c r="O4694" i="2"/>
  <c r="P4694" i="2" s="1"/>
  <c r="O1855" i="2"/>
  <c r="P1855" i="2" s="1"/>
  <c r="O1856" i="2"/>
  <c r="P1856" i="2" s="1"/>
  <c r="O1857" i="2"/>
  <c r="P1857" i="2" s="1"/>
  <c r="O4695" i="2"/>
  <c r="P4695" i="2" s="1"/>
  <c r="O1858" i="2"/>
  <c r="P1858" i="2" s="1"/>
  <c r="O1859" i="2"/>
  <c r="P1859" i="2" s="1"/>
  <c r="O1860" i="2"/>
  <c r="P1860" i="2" s="1"/>
  <c r="O3699" i="2"/>
  <c r="P3699" i="2" s="1"/>
  <c r="O1861" i="2"/>
  <c r="P1861" i="2" s="1"/>
  <c r="O1862" i="2"/>
  <c r="P1862" i="2" s="1"/>
  <c r="O1863" i="2"/>
  <c r="P1863" i="2" s="1"/>
  <c r="O4018" i="2"/>
  <c r="P4018" i="2" s="1"/>
  <c r="O1864" i="2"/>
  <c r="P1864" i="2" s="1"/>
  <c r="O3700" i="2"/>
  <c r="P3700" i="2" s="1"/>
  <c r="O1865" i="2"/>
  <c r="P1865" i="2" s="1"/>
  <c r="O3701" i="2"/>
  <c r="P3701" i="2" s="1"/>
  <c r="O1866" i="2"/>
  <c r="P1866" i="2" s="1"/>
  <c r="O1867" i="2"/>
  <c r="P1867" i="2" s="1"/>
  <c r="O1868" i="2"/>
  <c r="P1868" i="2" s="1"/>
  <c r="O4696" i="2"/>
  <c r="P4696" i="2" s="1"/>
  <c r="O1869" i="2"/>
  <c r="P1869" i="2" s="1"/>
  <c r="O3702" i="2"/>
  <c r="P3702" i="2" s="1"/>
  <c r="O1870" i="2"/>
  <c r="P1870" i="2" s="1"/>
  <c r="O1871" i="2"/>
  <c r="P1871" i="2" s="1"/>
  <c r="O1872" i="2"/>
  <c r="P1872" i="2" s="1"/>
  <c r="O1873" i="2"/>
  <c r="P1873" i="2" s="1"/>
  <c r="O1874" i="2"/>
  <c r="P1874" i="2" s="1"/>
  <c r="O3703" i="2"/>
  <c r="P3703" i="2" s="1"/>
  <c r="O1875" i="2"/>
  <c r="P1875" i="2" s="1"/>
  <c r="O1876" i="2"/>
  <c r="P1876" i="2" s="1"/>
  <c r="O1877" i="2"/>
  <c r="P1877" i="2" s="1"/>
  <c r="O1878" i="2"/>
  <c r="P1878" i="2" s="1"/>
  <c r="O3907" i="2"/>
  <c r="P3907" i="2" s="1"/>
  <c r="O4214" i="2"/>
  <c r="P4214" i="2" s="1"/>
  <c r="O1879" i="2"/>
  <c r="P1879" i="2" s="1"/>
  <c r="O1880" i="2"/>
  <c r="P1880" i="2" s="1"/>
  <c r="O1881" i="2"/>
  <c r="P1881" i="2" s="1"/>
  <c r="O1882" i="2"/>
  <c r="P1882" i="2" s="1"/>
  <c r="O3704" i="2"/>
  <c r="P3704" i="2" s="1"/>
  <c r="O1883" i="2"/>
  <c r="P1883" i="2" s="1"/>
  <c r="O1884" i="2"/>
  <c r="P1884" i="2" s="1"/>
  <c r="O1885" i="2"/>
  <c r="P1885" i="2" s="1"/>
  <c r="O1886" i="2"/>
  <c r="P1886" i="2" s="1"/>
  <c r="O1887" i="2"/>
  <c r="P1887" i="2" s="1"/>
  <c r="O1888" i="2"/>
  <c r="P1888" i="2" s="1"/>
  <c r="O4697" i="2"/>
  <c r="P4697" i="2" s="1"/>
  <c r="O4698" i="2"/>
  <c r="P4698" i="2" s="1"/>
  <c r="O1889" i="2"/>
  <c r="P1889" i="2" s="1"/>
  <c r="O1890" i="2"/>
  <c r="P1890" i="2" s="1"/>
  <c r="O1891" i="2"/>
  <c r="P1891" i="2" s="1"/>
  <c r="O1892" i="2"/>
  <c r="P1892" i="2" s="1"/>
  <c r="O4699" i="2"/>
  <c r="P4699" i="2" s="1"/>
  <c r="O4700" i="2"/>
  <c r="P4700" i="2" s="1"/>
  <c r="O1893" i="2"/>
  <c r="P1893" i="2" s="1"/>
  <c r="O4019" i="2"/>
  <c r="P4019" i="2" s="1"/>
  <c r="O3926" i="2"/>
  <c r="P3926" i="2" s="1"/>
  <c r="O1894" i="2"/>
  <c r="P1894" i="2" s="1"/>
  <c r="O1895" i="2"/>
  <c r="P1895" i="2" s="1"/>
  <c r="O1896" i="2"/>
  <c r="P1896" i="2" s="1"/>
  <c r="O1897" i="2"/>
  <c r="P1897" i="2" s="1"/>
  <c r="O1898" i="2"/>
  <c r="P1898" i="2" s="1"/>
  <c r="O3924" i="2"/>
  <c r="P3924" i="2" s="1"/>
  <c r="O1899" i="2"/>
  <c r="P1899" i="2" s="1"/>
  <c r="O1900" i="2"/>
  <c r="P1900" i="2" s="1"/>
  <c r="O1901" i="2"/>
  <c r="P1901" i="2" s="1"/>
  <c r="O1902" i="2"/>
  <c r="P1902" i="2" s="1"/>
  <c r="O4701" i="2"/>
  <c r="P4701" i="2" s="1"/>
  <c r="O1903" i="2"/>
  <c r="P1903" i="2" s="1"/>
  <c r="O1904" i="2"/>
  <c r="P1904" i="2" s="1"/>
  <c r="O1905" i="2"/>
  <c r="P1905" i="2" s="1"/>
  <c r="O1906" i="2"/>
  <c r="P1906" i="2" s="1"/>
  <c r="O4702" i="2"/>
  <c r="P4702" i="2" s="1"/>
  <c r="O1907" i="2"/>
  <c r="P1907" i="2" s="1"/>
  <c r="O1908" i="2"/>
  <c r="P1908" i="2" s="1"/>
  <c r="O4703" i="2"/>
  <c r="P4703" i="2" s="1"/>
  <c r="O4704" i="2"/>
  <c r="P4704" i="2" s="1"/>
  <c r="O1909" i="2"/>
  <c r="P1909" i="2" s="1"/>
  <c r="O3917" i="2"/>
  <c r="P3917" i="2" s="1"/>
  <c r="O1910" i="2"/>
  <c r="P1910" i="2" s="1"/>
  <c r="O1911" i="2"/>
  <c r="P1911" i="2" s="1"/>
  <c r="O1912" i="2"/>
  <c r="P1912" i="2" s="1"/>
  <c r="O1913" i="2"/>
  <c r="P1913" i="2" s="1"/>
  <c r="O4020" i="2"/>
  <c r="P4020" i="2" s="1"/>
  <c r="O1914" i="2"/>
  <c r="P1914" i="2" s="1"/>
  <c r="O1915" i="2"/>
  <c r="P1915" i="2" s="1"/>
  <c r="O1916" i="2"/>
  <c r="P1916" i="2" s="1"/>
  <c r="O1917" i="2"/>
  <c r="P1917" i="2" s="1"/>
  <c r="O1918" i="2"/>
  <c r="P1918" i="2" s="1"/>
  <c r="O3927" i="2"/>
  <c r="P3927" i="2" s="1"/>
  <c r="O1919" i="2"/>
  <c r="P1919" i="2" s="1"/>
  <c r="O4705" i="2"/>
  <c r="P4705" i="2" s="1"/>
  <c r="O1920" i="2"/>
  <c r="P1920" i="2" s="1"/>
  <c r="O3705" i="2"/>
  <c r="P3705" i="2" s="1"/>
  <c r="O1921" i="2"/>
  <c r="P1921" i="2" s="1"/>
  <c r="O1922" i="2"/>
  <c r="P1922" i="2" s="1"/>
  <c r="O1923" i="2"/>
  <c r="P1923" i="2" s="1"/>
  <c r="O1924" i="2"/>
  <c r="P1924" i="2" s="1"/>
  <c r="O1925" i="2"/>
  <c r="P1925" i="2" s="1"/>
  <c r="O1926" i="2"/>
  <c r="P1926" i="2" s="1"/>
  <c r="O1927" i="2"/>
  <c r="P1927" i="2" s="1"/>
  <c r="O4215" i="2"/>
  <c r="P4215" i="2" s="1"/>
  <c r="O4706" i="2"/>
  <c r="P4706" i="2" s="1"/>
  <c r="O1928" i="2"/>
  <c r="P1928" i="2" s="1"/>
  <c r="O1929" i="2"/>
  <c r="P1929" i="2" s="1"/>
  <c r="O1930" i="2"/>
  <c r="P1930" i="2" s="1"/>
  <c r="O1931" i="2"/>
  <c r="P1931" i="2" s="1"/>
  <c r="O3706" i="2"/>
  <c r="P3706" i="2" s="1"/>
  <c r="O1932" i="2"/>
  <c r="P1932" i="2" s="1"/>
  <c r="O1933" i="2"/>
  <c r="P1933" i="2" s="1"/>
  <c r="O1934" i="2"/>
  <c r="P1934" i="2" s="1"/>
  <c r="O1935" i="2"/>
  <c r="P1935" i="2" s="1"/>
  <c r="O1936" i="2"/>
  <c r="P1936" i="2" s="1"/>
  <c r="O1937" i="2"/>
  <c r="P1937" i="2" s="1"/>
  <c r="O1938" i="2"/>
  <c r="P1938" i="2" s="1"/>
  <c r="O4216" i="2"/>
  <c r="P4216" i="2" s="1"/>
  <c r="O4707" i="2"/>
  <c r="P4707" i="2" s="1"/>
  <c r="O1939" i="2"/>
  <c r="P1939" i="2" s="1"/>
  <c r="O1940" i="2"/>
  <c r="P1940" i="2" s="1"/>
  <c r="O1941" i="2"/>
  <c r="P1941" i="2" s="1"/>
  <c r="O1942" i="2"/>
  <c r="P1942" i="2" s="1"/>
  <c r="O1943" i="2"/>
  <c r="P1943" i="2" s="1"/>
  <c r="O1944" i="2"/>
  <c r="P1944" i="2" s="1"/>
  <c r="O1945" i="2"/>
  <c r="P1945" i="2" s="1"/>
  <c r="O1946" i="2"/>
  <c r="P1946" i="2" s="1"/>
  <c r="O1947" i="2"/>
  <c r="P1947" i="2" s="1"/>
  <c r="O4708" i="2"/>
  <c r="P4708" i="2" s="1"/>
  <c r="O1948" i="2"/>
  <c r="P1948" i="2" s="1"/>
  <c r="O1949" i="2"/>
  <c r="P1949" i="2" s="1"/>
  <c r="O1950" i="2"/>
  <c r="P1950" i="2" s="1"/>
  <c r="O1951" i="2"/>
  <c r="P1951" i="2" s="1"/>
  <c r="O1952" i="2"/>
  <c r="P1952" i="2" s="1"/>
  <c r="O4217" i="2"/>
  <c r="P4217" i="2" s="1"/>
  <c r="O4021" i="2"/>
  <c r="P4021" i="2" s="1"/>
  <c r="O1953" i="2"/>
  <c r="P1953" i="2" s="1"/>
  <c r="O1954" i="2"/>
  <c r="P1954" i="2" s="1"/>
  <c r="O1955" i="2"/>
  <c r="P1955" i="2" s="1"/>
  <c r="O1956" i="2"/>
  <c r="P1956" i="2" s="1"/>
  <c r="O3707" i="2"/>
  <c r="P3707" i="2" s="1"/>
  <c r="O1957" i="2"/>
  <c r="P1957" i="2" s="1"/>
  <c r="O1958" i="2"/>
  <c r="P1958" i="2" s="1"/>
  <c r="O1959" i="2"/>
  <c r="P1959" i="2" s="1"/>
  <c r="O3708" i="2"/>
  <c r="P3708" i="2" s="1"/>
  <c r="O1960" i="2"/>
  <c r="P1960" i="2" s="1"/>
  <c r="O1961" i="2"/>
  <c r="P1961" i="2" s="1"/>
  <c r="O1962" i="2"/>
  <c r="P1962" i="2" s="1"/>
  <c r="O1963" i="2"/>
  <c r="P1963" i="2" s="1"/>
  <c r="O4709" i="2"/>
  <c r="P4709" i="2" s="1"/>
  <c r="O3709" i="2"/>
  <c r="P3709" i="2" s="1"/>
  <c r="O1964" i="2"/>
  <c r="P1964" i="2" s="1"/>
  <c r="O4710" i="2"/>
  <c r="P4710" i="2" s="1"/>
  <c r="O1965" i="2"/>
  <c r="P1965" i="2" s="1"/>
  <c r="O3710" i="2"/>
  <c r="P3710" i="2" s="1"/>
  <c r="O1966" i="2"/>
  <c r="P1966" i="2" s="1"/>
  <c r="O1967" i="2"/>
  <c r="P1967" i="2" s="1"/>
  <c r="O4711" i="2"/>
  <c r="P4711" i="2" s="1"/>
  <c r="O1968" i="2"/>
  <c r="P1968" i="2" s="1"/>
  <c r="O1969" i="2"/>
  <c r="P1969" i="2" s="1"/>
  <c r="O4712" i="2"/>
  <c r="P4712" i="2" s="1"/>
  <c r="O1970" i="2"/>
  <c r="P1970" i="2" s="1"/>
  <c r="O1971" i="2"/>
  <c r="P1971" i="2" s="1"/>
  <c r="O3711" i="2"/>
  <c r="P3711" i="2" s="1"/>
  <c r="O1972" i="2"/>
  <c r="P1972" i="2" s="1"/>
  <c r="O4022" i="2"/>
  <c r="P4022" i="2" s="1"/>
  <c r="O1973" i="2"/>
  <c r="P1973" i="2" s="1"/>
  <c r="O4218" i="2"/>
  <c r="P4218" i="2" s="1"/>
  <c r="O1974" i="2"/>
  <c r="P1974" i="2" s="1"/>
  <c r="O4713" i="2"/>
  <c r="P4713" i="2" s="1"/>
  <c r="O1975" i="2"/>
  <c r="P1975" i="2" s="1"/>
  <c r="O1976" i="2"/>
  <c r="P1976" i="2" s="1"/>
  <c r="O1977" i="2"/>
  <c r="P1977" i="2" s="1"/>
  <c r="O1978" i="2"/>
  <c r="P1978" i="2" s="1"/>
  <c r="O1979" i="2"/>
  <c r="P1979" i="2" s="1"/>
  <c r="O1980" i="2"/>
  <c r="P1980" i="2" s="1"/>
  <c r="O4023" i="2"/>
  <c r="P4023" i="2" s="1"/>
  <c r="O1981" i="2"/>
  <c r="P1981" i="2" s="1"/>
  <c r="O1982" i="2"/>
  <c r="P1982" i="2" s="1"/>
  <c r="O3712" i="2"/>
  <c r="P3712" i="2" s="1"/>
  <c r="O1983" i="2"/>
  <c r="P1983" i="2" s="1"/>
  <c r="O1984" i="2"/>
  <c r="P1984" i="2" s="1"/>
  <c r="O1985" i="2"/>
  <c r="P1985" i="2" s="1"/>
  <c r="O1986" i="2"/>
  <c r="P1986" i="2" s="1"/>
  <c r="O1987" i="2"/>
  <c r="P1987" i="2" s="1"/>
  <c r="O1988" i="2"/>
  <c r="P1988" i="2" s="1"/>
  <c r="O1989" i="2"/>
  <c r="P1989" i="2" s="1"/>
  <c r="O4219" i="2"/>
  <c r="P4219" i="2" s="1"/>
  <c r="O3913" i="2"/>
  <c r="P3913" i="2" s="1"/>
  <c r="O1990" i="2"/>
  <c r="P1990" i="2" s="1"/>
  <c r="O3713" i="2"/>
  <c r="P3713" i="2" s="1"/>
  <c r="O1991" i="2"/>
  <c r="P1991" i="2" s="1"/>
  <c r="O1992" i="2"/>
  <c r="P1992" i="2" s="1"/>
  <c r="O4714" i="2"/>
  <c r="P4714" i="2" s="1"/>
  <c r="O1993" i="2"/>
  <c r="P1993" i="2" s="1"/>
  <c r="O3714" i="2"/>
  <c r="P3714" i="2" s="1"/>
  <c r="O1994" i="2"/>
  <c r="P1994" i="2" s="1"/>
  <c r="O1995" i="2"/>
  <c r="P1995" i="2" s="1"/>
  <c r="O1996" i="2"/>
  <c r="P1996" i="2" s="1"/>
  <c r="O4715" i="2"/>
  <c r="P4715" i="2" s="1"/>
  <c r="O1997" i="2"/>
  <c r="P1997" i="2" s="1"/>
  <c r="O1998" i="2"/>
  <c r="P1998" i="2" s="1"/>
  <c r="O1999" i="2"/>
  <c r="P1999" i="2" s="1"/>
  <c r="O2000" i="2"/>
  <c r="P2000" i="2" s="1"/>
  <c r="O2001" i="2"/>
  <c r="P2001" i="2" s="1"/>
  <c r="O2002" i="2"/>
  <c r="P2002" i="2" s="1"/>
  <c r="O2003" i="2"/>
  <c r="P2003" i="2" s="1"/>
  <c r="O4716" i="2"/>
  <c r="P4716" i="2" s="1"/>
  <c r="O2004" i="2"/>
  <c r="P2004" i="2" s="1"/>
  <c r="O2005" i="2"/>
  <c r="P2005" i="2" s="1"/>
  <c r="O4717" i="2"/>
  <c r="P4717" i="2" s="1"/>
  <c r="O2006" i="2"/>
  <c r="P2006" i="2" s="1"/>
  <c r="O3715" i="2"/>
  <c r="P3715" i="2" s="1"/>
  <c r="O2007" i="2"/>
  <c r="P2007" i="2" s="1"/>
  <c r="O2008" i="2"/>
  <c r="P2008" i="2" s="1"/>
  <c r="O2009" i="2"/>
  <c r="P2009" i="2" s="1"/>
  <c r="O2010" i="2"/>
  <c r="P2010" i="2" s="1"/>
  <c r="O2011" i="2"/>
  <c r="P2011" i="2" s="1"/>
  <c r="O2012" i="2"/>
  <c r="P2012" i="2" s="1"/>
  <c r="O2013" i="2"/>
  <c r="P2013" i="2" s="1"/>
  <c r="O2014" i="2"/>
  <c r="P2014" i="2" s="1"/>
  <c r="O4718" i="2"/>
  <c r="P4718" i="2" s="1"/>
  <c r="O2015" i="2"/>
  <c r="P2015" i="2" s="1"/>
  <c r="O2016" i="2"/>
  <c r="P2016" i="2" s="1"/>
  <c r="O4719" i="2"/>
  <c r="P4719" i="2" s="1"/>
  <c r="O2017" i="2"/>
  <c r="P2017" i="2" s="1"/>
  <c r="O2018" i="2"/>
  <c r="P2018" i="2" s="1"/>
  <c r="O2019" i="2"/>
  <c r="P2019" i="2" s="1"/>
  <c r="O2020" i="2"/>
  <c r="P2020" i="2" s="1"/>
  <c r="O4220" i="2"/>
  <c r="P4220" i="2" s="1"/>
  <c r="O2021" i="2"/>
  <c r="P2021" i="2" s="1"/>
  <c r="O3716" i="2"/>
  <c r="P3716" i="2" s="1"/>
  <c r="O3928" i="2"/>
  <c r="P3928" i="2" s="1"/>
  <c r="O2022" i="2"/>
  <c r="P2022" i="2" s="1"/>
  <c r="O3717" i="2"/>
  <c r="P3717" i="2" s="1"/>
  <c r="O2023" i="2"/>
  <c r="P2023" i="2" s="1"/>
  <c r="O3718" i="2"/>
  <c r="P3718" i="2" s="1"/>
  <c r="O4720" i="2"/>
  <c r="P4720" i="2" s="1"/>
  <c r="O4221" i="2"/>
  <c r="P4221" i="2" s="1"/>
  <c r="O4222" i="2"/>
  <c r="P4222" i="2" s="1"/>
  <c r="O2024" i="2"/>
  <c r="P2024" i="2" s="1"/>
  <c r="O2025" i="2"/>
  <c r="P2025" i="2" s="1"/>
  <c r="O2026" i="2"/>
  <c r="P2026" i="2" s="1"/>
  <c r="O2027" i="2"/>
  <c r="P2027" i="2" s="1"/>
  <c r="O2028" i="2"/>
  <c r="P2028" i="2" s="1"/>
  <c r="O2029" i="2"/>
  <c r="P2029" i="2" s="1"/>
  <c r="O2030" i="2"/>
  <c r="P2030" i="2" s="1"/>
  <c r="O2031" i="2"/>
  <c r="P2031" i="2" s="1"/>
  <c r="O2032" i="2"/>
  <c r="P2032" i="2" s="1"/>
  <c r="O4721" i="2"/>
  <c r="P4721" i="2" s="1"/>
  <c r="O2033" i="2"/>
  <c r="P2033" i="2" s="1"/>
  <c r="O2034" i="2"/>
  <c r="P2034" i="2" s="1"/>
  <c r="O4722" i="2"/>
  <c r="P4722" i="2" s="1"/>
  <c r="O2035" i="2"/>
  <c r="P2035" i="2" s="1"/>
  <c r="O2036" i="2"/>
  <c r="P2036" i="2" s="1"/>
  <c r="O2037" i="2"/>
  <c r="P2037" i="2" s="1"/>
  <c r="O2038" i="2"/>
  <c r="P2038" i="2" s="1"/>
  <c r="O4723" i="2"/>
  <c r="P4723" i="2" s="1"/>
  <c r="O2039" i="2"/>
  <c r="P2039" i="2" s="1"/>
  <c r="O2040" i="2"/>
  <c r="P2040" i="2" s="1"/>
  <c r="O2041" i="2"/>
  <c r="P2041" i="2" s="1"/>
  <c r="O2042" i="2"/>
  <c r="P2042" i="2" s="1"/>
  <c r="O4724" i="2"/>
  <c r="P4724" i="2" s="1"/>
  <c r="O2043" i="2"/>
  <c r="P2043" i="2" s="1"/>
  <c r="O3719" i="2"/>
  <c r="P3719" i="2" s="1"/>
  <c r="O2044" i="2"/>
  <c r="P2044" i="2" s="1"/>
  <c r="O4725" i="2"/>
  <c r="P4725" i="2" s="1"/>
  <c r="O4726" i="2"/>
  <c r="P4726" i="2" s="1"/>
  <c r="O3720" i="2"/>
  <c r="P3720" i="2" s="1"/>
  <c r="O2045" i="2"/>
  <c r="P2045" i="2" s="1"/>
  <c r="O2046" i="2"/>
  <c r="P2046" i="2" s="1"/>
  <c r="O2047" i="2"/>
  <c r="P2047" i="2" s="1"/>
  <c r="O2048" i="2"/>
  <c r="P2048" i="2" s="1"/>
  <c r="O2049" i="2"/>
  <c r="P2049" i="2" s="1"/>
  <c r="O2050" i="2"/>
  <c r="P2050" i="2" s="1"/>
  <c r="O3721" i="2"/>
  <c r="P3721" i="2" s="1"/>
  <c r="O2051" i="2"/>
  <c r="P2051" i="2" s="1"/>
  <c r="O2052" i="2"/>
  <c r="P2052" i="2" s="1"/>
  <c r="O2053" i="2"/>
  <c r="P2053" i="2" s="1"/>
  <c r="O3722" i="2"/>
  <c r="P3722" i="2" s="1"/>
  <c r="O4727" i="2"/>
  <c r="P4727" i="2" s="1"/>
  <c r="O3723" i="2"/>
  <c r="P3723" i="2" s="1"/>
  <c r="O4728" i="2"/>
  <c r="P4728" i="2" s="1"/>
  <c r="O3724" i="2"/>
  <c r="P3724" i="2" s="1"/>
  <c r="O4729" i="2"/>
  <c r="P4729" i="2" s="1"/>
  <c r="O2054" i="2"/>
  <c r="P2054" i="2" s="1"/>
  <c r="O2055" i="2"/>
  <c r="P2055" i="2" s="1"/>
  <c r="O2056" i="2"/>
  <c r="P2056" i="2" s="1"/>
  <c r="O3725" i="2"/>
  <c r="P3725" i="2" s="1"/>
  <c r="O2057" i="2"/>
  <c r="P2057" i="2" s="1"/>
  <c r="O2058" i="2"/>
  <c r="P2058" i="2" s="1"/>
  <c r="O2059" i="2"/>
  <c r="P2059" i="2" s="1"/>
  <c r="O2060" i="2"/>
  <c r="P2060" i="2" s="1"/>
  <c r="O2061" i="2"/>
  <c r="P2061" i="2" s="1"/>
  <c r="O2062" i="2"/>
  <c r="P2062" i="2" s="1"/>
  <c r="O2063" i="2"/>
  <c r="P2063" i="2" s="1"/>
  <c r="O3726" i="2"/>
  <c r="P3726" i="2" s="1"/>
  <c r="O2064" i="2"/>
  <c r="P2064" i="2" s="1"/>
  <c r="O4730" i="2"/>
  <c r="P4730" i="2" s="1"/>
  <c r="O2065" i="2"/>
  <c r="P2065" i="2" s="1"/>
  <c r="O2066" i="2"/>
  <c r="P2066" i="2" s="1"/>
  <c r="O2067" i="2"/>
  <c r="P2067" i="2" s="1"/>
  <c r="O2068" i="2"/>
  <c r="P2068" i="2" s="1"/>
  <c r="O2069" i="2"/>
  <c r="P2069" i="2" s="1"/>
  <c r="O3727" i="2"/>
  <c r="P3727" i="2" s="1"/>
  <c r="O2070" i="2"/>
  <c r="P2070" i="2" s="1"/>
  <c r="O2071" i="2"/>
  <c r="P2071" i="2" s="1"/>
  <c r="O2072" i="2"/>
  <c r="P2072" i="2" s="1"/>
  <c r="O2073" i="2"/>
  <c r="P2073" i="2" s="1"/>
  <c r="O4024" i="2"/>
  <c r="P4024" i="2" s="1"/>
  <c r="O2074" i="2"/>
  <c r="P2074" i="2" s="1"/>
  <c r="O2075" i="2"/>
  <c r="P2075" i="2" s="1"/>
  <c r="O2076" i="2"/>
  <c r="P2076" i="2" s="1"/>
  <c r="O4731" i="2"/>
  <c r="P4731" i="2" s="1"/>
  <c r="O4223" i="2"/>
  <c r="P4223" i="2" s="1"/>
  <c r="O3728" i="2"/>
  <c r="P3728" i="2" s="1"/>
  <c r="O4025" i="2"/>
  <c r="P4025" i="2" s="1"/>
  <c r="O2077" i="2"/>
  <c r="P2077" i="2" s="1"/>
  <c r="O3729" i="2"/>
  <c r="P3729" i="2" s="1"/>
  <c r="O2078" i="2"/>
  <c r="P2078" i="2" s="1"/>
  <c r="O2079" i="2"/>
  <c r="P2079" i="2" s="1"/>
  <c r="O3730" i="2"/>
  <c r="P3730" i="2" s="1"/>
  <c r="O2080" i="2"/>
  <c r="P2080" i="2" s="1"/>
  <c r="O2081" i="2"/>
  <c r="P2081" i="2" s="1"/>
  <c r="O2082" i="2"/>
  <c r="P2082" i="2" s="1"/>
  <c r="O2083" i="2"/>
  <c r="P2083" i="2" s="1"/>
  <c r="O4026" i="2"/>
  <c r="P4026" i="2" s="1"/>
  <c r="O4224" i="2"/>
  <c r="P4224" i="2" s="1"/>
  <c r="O2084" i="2"/>
  <c r="P2084" i="2" s="1"/>
  <c r="O2085" i="2"/>
  <c r="P2085" i="2" s="1"/>
  <c r="O2086" i="2"/>
  <c r="P2086" i="2" s="1"/>
  <c r="O4732" i="2"/>
  <c r="P4732" i="2" s="1"/>
  <c r="O2087" i="2"/>
  <c r="P2087" i="2" s="1"/>
  <c r="O3731" i="2"/>
  <c r="P3731" i="2" s="1"/>
  <c r="O2088" i="2"/>
  <c r="P2088" i="2" s="1"/>
  <c r="O3930" i="2"/>
  <c r="P3930" i="2" s="1"/>
  <c r="O2089" i="2"/>
  <c r="P2089" i="2" s="1"/>
  <c r="O2090" i="2"/>
  <c r="P2090" i="2" s="1"/>
  <c r="O2091" i="2"/>
  <c r="P2091" i="2" s="1"/>
  <c r="O2092" i="2"/>
  <c r="P2092" i="2" s="1"/>
  <c r="O3732" i="2"/>
  <c r="P3732" i="2" s="1"/>
  <c r="O2093" i="2"/>
  <c r="P2093" i="2" s="1"/>
  <c r="O2094" i="2"/>
  <c r="P2094" i="2" s="1"/>
  <c r="O2095" i="2"/>
  <c r="P2095" i="2" s="1"/>
  <c r="O3733" i="2"/>
  <c r="P3733" i="2" s="1"/>
  <c r="O2096" i="2"/>
  <c r="P2096" i="2" s="1"/>
  <c r="O3734" i="2"/>
  <c r="P3734" i="2" s="1"/>
  <c r="O2097" i="2"/>
  <c r="P2097" i="2" s="1"/>
  <c r="O4225" i="2"/>
  <c r="P4225" i="2" s="1"/>
  <c r="O3735" i="2"/>
  <c r="P3735" i="2" s="1"/>
  <c r="O2098" i="2"/>
  <c r="P2098" i="2" s="1"/>
  <c r="O4733" i="2"/>
  <c r="P4733" i="2" s="1"/>
  <c r="O4734" i="2"/>
  <c r="P4734" i="2" s="1"/>
  <c r="O4735" i="2"/>
  <c r="P4735" i="2" s="1"/>
  <c r="O2099" i="2"/>
  <c r="P2099" i="2" s="1"/>
  <c r="O2100" i="2"/>
  <c r="P2100" i="2" s="1"/>
  <c r="O4027" i="2"/>
  <c r="P4027" i="2" s="1"/>
  <c r="O2101" i="2"/>
  <c r="P2101" i="2" s="1"/>
  <c r="O2102" i="2"/>
  <c r="P2102" i="2" s="1"/>
  <c r="O4736" i="2"/>
  <c r="P4736" i="2" s="1"/>
  <c r="O2103" i="2"/>
  <c r="P2103" i="2" s="1"/>
  <c r="O2104" i="2"/>
  <c r="P2104" i="2" s="1"/>
  <c r="O2105" i="2"/>
  <c r="P2105" i="2" s="1"/>
  <c r="O3736" i="2"/>
  <c r="P3736" i="2" s="1"/>
  <c r="O2106" i="2"/>
  <c r="P2106" i="2" s="1"/>
  <c r="O4737" i="2"/>
  <c r="P4737" i="2" s="1"/>
  <c r="O4226" i="2"/>
  <c r="P4226" i="2" s="1"/>
  <c r="O4738" i="2"/>
  <c r="P4738" i="2" s="1"/>
  <c r="O2107" i="2"/>
  <c r="P2107" i="2" s="1"/>
  <c r="O2108" i="2"/>
  <c r="P2108" i="2" s="1"/>
  <c r="O2109" i="2"/>
  <c r="P2109" i="2" s="1"/>
  <c r="O2110" i="2"/>
  <c r="P2110" i="2" s="1"/>
  <c r="O2111" i="2"/>
  <c r="P2111" i="2" s="1"/>
  <c r="O3737" i="2"/>
  <c r="P3737" i="2" s="1"/>
  <c r="O2112" i="2"/>
  <c r="P2112" i="2" s="1"/>
  <c r="O2113" i="2"/>
  <c r="P2113" i="2" s="1"/>
  <c r="O3738" i="2"/>
  <c r="P3738" i="2" s="1"/>
  <c r="O2114" i="2"/>
  <c r="P2114" i="2" s="1"/>
  <c r="O2115" i="2"/>
  <c r="P2115" i="2" s="1"/>
  <c r="O2116" i="2"/>
  <c r="P2116" i="2" s="1"/>
  <c r="O4739" i="2"/>
  <c r="P4739" i="2" s="1"/>
  <c r="O2117" i="2"/>
  <c r="P2117" i="2" s="1"/>
  <c r="O4740" i="2"/>
  <c r="P4740" i="2" s="1"/>
  <c r="O2118" i="2"/>
  <c r="P2118" i="2" s="1"/>
  <c r="O2119" i="2"/>
  <c r="P2119" i="2" s="1"/>
  <c r="O3739" i="2"/>
  <c r="P3739" i="2" s="1"/>
  <c r="O2120" i="2"/>
  <c r="P2120" i="2" s="1"/>
  <c r="O2121" i="2"/>
  <c r="P2121" i="2" s="1"/>
  <c r="O4741" i="2"/>
  <c r="P4741" i="2" s="1"/>
  <c r="O2122" i="2"/>
  <c r="P2122" i="2" s="1"/>
  <c r="O2123" i="2"/>
  <c r="P2123" i="2" s="1"/>
  <c r="O2124" i="2"/>
  <c r="P2124" i="2" s="1"/>
  <c r="O2125" i="2"/>
  <c r="P2125" i="2" s="1"/>
  <c r="O2126" i="2"/>
  <c r="P2126" i="2" s="1"/>
  <c r="O2127" i="2"/>
  <c r="P2127" i="2" s="1"/>
  <c r="O2128" i="2"/>
  <c r="P2128" i="2" s="1"/>
  <c r="O2129" i="2"/>
  <c r="P2129" i="2" s="1"/>
  <c r="O2130" i="2"/>
  <c r="P2130" i="2" s="1"/>
  <c r="O2131" i="2"/>
  <c r="P2131" i="2" s="1"/>
  <c r="O3740" i="2"/>
  <c r="P3740" i="2" s="1"/>
  <c r="O4742" i="2"/>
  <c r="P4742" i="2" s="1"/>
  <c r="O4227" i="2"/>
  <c r="P4227" i="2" s="1"/>
  <c r="O3741" i="2"/>
  <c r="P3741" i="2" s="1"/>
  <c r="O2132" i="2"/>
  <c r="P2132" i="2" s="1"/>
  <c r="O4743" i="2"/>
  <c r="P4743" i="2" s="1"/>
  <c r="O4028" i="2"/>
  <c r="P4028" i="2" s="1"/>
  <c r="O4029" i="2"/>
  <c r="P4029" i="2" s="1"/>
  <c r="O2133" i="2"/>
  <c r="P2133" i="2" s="1"/>
  <c r="O2134" i="2"/>
  <c r="P2134" i="2" s="1"/>
  <c r="O4744" i="2"/>
  <c r="P4744" i="2" s="1"/>
  <c r="O4745" i="2"/>
  <c r="P4745" i="2" s="1"/>
  <c r="O3742" i="2"/>
  <c r="P3742" i="2" s="1"/>
  <c r="O2135" i="2"/>
  <c r="P2135" i="2" s="1"/>
  <c r="O2136" i="2"/>
  <c r="P2136" i="2" s="1"/>
  <c r="O4746" i="2"/>
  <c r="P4746" i="2" s="1"/>
  <c r="O4747" i="2"/>
  <c r="P4747" i="2" s="1"/>
  <c r="O2137" i="2"/>
  <c r="P2137" i="2" s="1"/>
  <c r="O2138" i="2"/>
  <c r="P2138" i="2" s="1"/>
  <c r="O2139" i="2"/>
  <c r="P2139" i="2" s="1"/>
  <c r="O4228" i="2"/>
  <c r="P4228" i="2" s="1"/>
  <c r="O4748" i="2"/>
  <c r="P4748" i="2" s="1"/>
  <c r="O4749" i="2"/>
  <c r="P4749" i="2" s="1"/>
  <c r="O4750" i="2"/>
  <c r="P4750" i="2" s="1"/>
  <c r="O3743" i="2"/>
  <c r="P3743" i="2" s="1"/>
  <c r="O2140" i="2"/>
  <c r="P2140" i="2" s="1"/>
  <c r="O2141" i="2"/>
  <c r="P2141" i="2" s="1"/>
  <c r="O2142" i="2"/>
  <c r="P2142" i="2" s="1"/>
  <c r="O2143" i="2"/>
  <c r="P2143" i="2" s="1"/>
  <c r="O2144" i="2"/>
  <c r="P2144" i="2" s="1"/>
  <c r="O4751" i="2"/>
  <c r="P4751" i="2" s="1"/>
  <c r="O2145" i="2"/>
  <c r="P2145" i="2" s="1"/>
  <c r="O2146" i="2"/>
  <c r="P2146" i="2" s="1"/>
  <c r="O2147" i="2"/>
  <c r="P2147" i="2" s="1"/>
  <c r="O2148" i="2"/>
  <c r="P2148" i="2" s="1"/>
  <c r="O2149" i="2"/>
  <c r="P2149" i="2" s="1"/>
  <c r="O2150" i="2"/>
  <c r="P2150" i="2" s="1"/>
  <c r="O2151" i="2"/>
  <c r="P2151" i="2" s="1"/>
  <c r="O2152" i="2"/>
  <c r="P2152" i="2" s="1"/>
  <c r="O2153" i="2"/>
  <c r="P2153" i="2" s="1"/>
  <c r="O2154" i="2"/>
  <c r="P2154" i="2" s="1"/>
  <c r="O2155" i="2"/>
  <c r="P2155" i="2" s="1"/>
  <c r="O2156" i="2"/>
  <c r="P2156" i="2" s="1"/>
  <c r="O2157" i="2"/>
  <c r="P2157" i="2" s="1"/>
  <c r="O3744" i="2"/>
  <c r="P3744" i="2" s="1"/>
  <c r="O2158" i="2"/>
  <c r="P2158" i="2" s="1"/>
  <c r="O4752" i="2"/>
  <c r="P4752" i="2" s="1"/>
  <c r="O4753" i="2"/>
  <c r="P4753" i="2" s="1"/>
  <c r="O4229" i="2"/>
  <c r="P4229" i="2" s="1"/>
  <c r="O2159" i="2"/>
  <c r="P2159" i="2" s="1"/>
  <c r="O4754" i="2"/>
  <c r="P4754" i="2" s="1"/>
  <c r="O4755" i="2"/>
  <c r="P4755" i="2" s="1"/>
  <c r="O2160" i="2"/>
  <c r="P2160" i="2" s="1"/>
  <c r="O2161" i="2"/>
  <c r="P2161" i="2" s="1"/>
  <c r="O2162" i="2"/>
  <c r="P2162" i="2" s="1"/>
  <c r="O2163" i="2"/>
  <c r="P2163" i="2" s="1"/>
  <c r="O2164" i="2"/>
  <c r="P2164" i="2" s="1"/>
  <c r="O2165" i="2"/>
  <c r="P2165" i="2" s="1"/>
  <c r="O2166" i="2"/>
  <c r="P2166" i="2" s="1"/>
  <c r="O2167" i="2"/>
  <c r="P2167" i="2" s="1"/>
  <c r="O2168" i="2"/>
  <c r="P2168" i="2" s="1"/>
  <c r="O2169" i="2"/>
  <c r="P2169" i="2" s="1"/>
  <c r="O4756" i="2"/>
  <c r="P4756" i="2" s="1"/>
  <c r="O4230" i="2"/>
  <c r="P4230" i="2" s="1"/>
  <c r="O2170" i="2"/>
  <c r="P2170" i="2" s="1"/>
  <c r="O2171" i="2"/>
  <c r="P2171" i="2" s="1"/>
  <c r="O2172" i="2"/>
  <c r="P2172" i="2" s="1"/>
  <c r="O2173" i="2"/>
  <c r="P2173" i="2" s="1"/>
  <c r="O2174" i="2"/>
  <c r="P2174" i="2" s="1"/>
  <c r="O2175" i="2"/>
  <c r="P2175" i="2" s="1"/>
  <c r="O2176" i="2"/>
  <c r="P2176" i="2" s="1"/>
  <c r="O2177" i="2"/>
  <c r="P2177" i="2" s="1"/>
  <c r="O2178" i="2"/>
  <c r="P2178" i="2" s="1"/>
  <c r="O4757" i="2"/>
  <c r="P4757" i="2" s="1"/>
  <c r="O4758" i="2"/>
  <c r="P4758" i="2" s="1"/>
  <c r="O2179" i="2"/>
  <c r="P2179" i="2" s="1"/>
  <c r="O2180" i="2"/>
  <c r="P2180" i="2" s="1"/>
  <c r="O2181" i="2"/>
  <c r="P2181" i="2" s="1"/>
  <c r="O4030" i="2"/>
  <c r="P4030" i="2" s="1"/>
  <c r="O2182" i="2"/>
  <c r="P2182" i="2" s="1"/>
  <c r="O2183" i="2"/>
  <c r="P2183" i="2" s="1"/>
  <c r="O2184" i="2"/>
  <c r="P2184" i="2" s="1"/>
  <c r="O3745" i="2"/>
  <c r="P3745" i="2" s="1"/>
  <c r="O2185" i="2"/>
  <c r="P2185" i="2" s="1"/>
  <c r="O2186" i="2"/>
  <c r="P2186" i="2" s="1"/>
  <c r="O2187" i="2"/>
  <c r="P2187" i="2" s="1"/>
  <c r="O2188" i="2"/>
  <c r="P2188" i="2" s="1"/>
  <c r="O2189" i="2"/>
  <c r="P2189" i="2" s="1"/>
  <c r="O4759" i="2"/>
  <c r="P4759" i="2" s="1"/>
  <c r="O4031" i="2"/>
  <c r="P4031" i="2" s="1"/>
  <c r="O2190" i="2"/>
  <c r="P2190" i="2" s="1"/>
  <c r="O4760" i="2"/>
  <c r="P4760" i="2" s="1"/>
  <c r="O2191" i="2"/>
  <c r="P2191" i="2" s="1"/>
  <c r="O2192" i="2"/>
  <c r="P2192" i="2" s="1"/>
  <c r="O2193" i="2"/>
  <c r="P2193" i="2" s="1"/>
  <c r="O2194" i="2"/>
  <c r="P2194" i="2" s="1"/>
  <c r="O3746" i="2"/>
  <c r="P3746" i="2" s="1"/>
  <c r="O2195" i="2"/>
  <c r="P2195" i="2" s="1"/>
  <c r="O3914" i="2"/>
  <c r="P3914" i="2" s="1"/>
  <c r="O2196" i="2"/>
  <c r="P2196" i="2" s="1"/>
  <c r="O3747" i="2"/>
  <c r="P3747" i="2" s="1"/>
  <c r="O2197" i="2"/>
  <c r="P2197" i="2" s="1"/>
  <c r="O2198" i="2"/>
  <c r="P2198" i="2" s="1"/>
  <c r="O4761" i="2"/>
  <c r="P4761" i="2" s="1"/>
  <c r="O2199" i="2"/>
  <c r="P2199" i="2" s="1"/>
  <c r="O4762" i="2"/>
  <c r="P4762" i="2" s="1"/>
  <c r="O2200" i="2"/>
  <c r="P2200" i="2" s="1"/>
  <c r="O2201" i="2"/>
  <c r="P2201" i="2" s="1"/>
  <c r="O4763" i="2"/>
  <c r="P4763" i="2" s="1"/>
  <c r="O2202" i="2"/>
  <c r="P2202" i="2" s="1"/>
  <c r="O3748" i="2"/>
  <c r="P3748" i="2" s="1"/>
  <c r="O2203" i="2"/>
  <c r="P2203" i="2" s="1"/>
  <c r="O2204" i="2"/>
  <c r="P2204" i="2" s="1"/>
  <c r="O2205" i="2"/>
  <c r="P2205" i="2" s="1"/>
  <c r="O3749" i="2"/>
  <c r="P3749" i="2" s="1"/>
  <c r="O2206" i="2"/>
  <c r="P2206" i="2" s="1"/>
  <c r="O4032" i="2"/>
  <c r="P4032" i="2" s="1"/>
  <c r="O2207" i="2"/>
  <c r="P2207" i="2" s="1"/>
  <c r="O2208" i="2"/>
  <c r="P2208" i="2" s="1"/>
  <c r="O2209" i="2"/>
  <c r="P2209" i="2" s="1"/>
  <c r="O4764" i="2"/>
  <c r="P4764" i="2" s="1"/>
  <c r="O2210" i="2"/>
  <c r="P2210" i="2" s="1"/>
  <c r="O4033" i="2"/>
  <c r="P4033" i="2" s="1"/>
  <c r="O3750" i="2"/>
  <c r="P3750" i="2" s="1"/>
  <c r="O2211" i="2"/>
  <c r="P2211" i="2" s="1"/>
  <c r="O2212" i="2"/>
  <c r="P2212" i="2" s="1"/>
  <c r="O4231" i="2"/>
  <c r="P4231" i="2" s="1"/>
  <c r="O2213" i="2"/>
  <c r="P2213" i="2" s="1"/>
  <c r="O2214" i="2"/>
  <c r="P2214" i="2" s="1"/>
  <c r="O4034" i="2"/>
  <c r="P4034" i="2" s="1"/>
  <c r="O2215" i="2"/>
  <c r="P2215" i="2" s="1"/>
  <c r="O4765" i="2"/>
  <c r="P4765" i="2" s="1"/>
  <c r="O4766" i="2"/>
  <c r="P4766" i="2" s="1"/>
  <c r="O2216" i="2"/>
  <c r="P2216" i="2" s="1"/>
  <c r="O2217" i="2"/>
  <c r="P2217" i="2" s="1"/>
  <c r="O4767" i="2"/>
  <c r="P4767" i="2" s="1"/>
  <c r="O2218" i="2"/>
  <c r="P2218" i="2" s="1"/>
  <c r="O4768" i="2"/>
  <c r="P4768" i="2" s="1"/>
  <c r="O2219" i="2"/>
  <c r="P2219" i="2" s="1"/>
  <c r="O2220" i="2"/>
  <c r="P2220" i="2" s="1"/>
  <c r="O2221" i="2"/>
  <c r="P2221" i="2" s="1"/>
  <c r="O3751" i="2"/>
  <c r="P3751" i="2" s="1"/>
  <c r="O2222" i="2"/>
  <c r="P2222" i="2" s="1"/>
  <c r="O2223" i="2"/>
  <c r="P2223" i="2" s="1"/>
  <c r="O4769" i="2"/>
  <c r="P4769" i="2" s="1"/>
  <c r="O2224" i="2"/>
  <c r="P2224" i="2" s="1"/>
  <c r="O2225" i="2"/>
  <c r="P2225" i="2" s="1"/>
  <c r="O4232" i="2"/>
  <c r="P4232" i="2" s="1"/>
  <c r="O2226" i="2"/>
  <c r="P2226" i="2" s="1"/>
  <c r="O2227" i="2"/>
  <c r="P2227" i="2" s="1"/>
  <c r="O2228" i="2"/>
  <c r="P2228" i="2" s="1"/>
  <c r="O2229" i="2"/>
  <c r="P2229" i="2" s="1"/>
  <c r="O2230" i="2"/>
  <c r="P2230" i="2" s="1"/>
  <c r="O2231" i="2"/>
  <c r="P2231" i="2" s="1"/>
  <c r="O2232" i="2"/>
  <c r="P2232" i="2" s="1"/>
  <c r="O4770" i="2"/>
  <c r="P4770" i="2" s="1"/>
  <c r="O2233" i="2"/>
  <c r="P2233" i="2" s="1"/>
  <c r="O2234" i="2"/>
  <c r="P2234" i="2" s="1"/>
  <c r="O2235" i="2"/>
  <c r="P2235" i="2" s="1"/>
  <c r="O2236" i="2"/>
  <c r="P2236" i="2" s="1"/>
  <c r="O3752" i="2"/>
  <c r="P3752" i="2" s="1"/>
  <c r="O2237" i="2"/>
  <c r="P2237" i="2" s="1"/>
  <c r="O2238" i="2"/>
  <c r="P2238" i="2" s="1"/>
  <c r="O3753" i="2"/>
  <c r="P3753" i="2" s="1"/>
  <c r="O2239" i="2"/>
  <c r="P2239" i="2" s="1"/>
  <c r="O2240" i="2"/>
  <c r="P2240" i="2" s="1"/>
  <c r="O3754" i="2"/>
  <c r="P3754" i="2" s="1"/>
  <c r="O4771" i="2"/>
  <c r="P4771" i="2" s="1"/>
  <c r="O4233" i="2"/>
  <c r="P4233" i="2" s="1"/>
  <c r="O4772" i="2"/>
  <c r="P4772" i="2" s="1"/>
  <c r="O4773" i="2"/>
  <c r="P4773" i="2" s="1"/>
  <c r="O2241" i="2"/>
  <c r="P2241" i="2" s="1"/>
  <c r="O4234" i="2"/>
  <c r="P4234" i="2" s="1"/>
  <c r="O4774" i="2"/>
  <c r="P4774" i="2" s="1"/>
  <c r="O4035" i="2"/>
  <c r="P4035" i="2" s="1"/>
  <c r="O2242" i="2"/>
  <c r="P2242" i="2" s="1"/>
  <c r="O2243" i="2"/>
  <c r="P2243" i="2" s="1"/>
  <c r="O2244" i="2"/>
  <c r="P2244" i="2" s="1"/>
  <c r="O4775" i="2"/>
  <c r="P4775" i="2" s="1"/>
  <c r="O2245" i="2"/>
  <c r="P2245" i="2" s="1"/>
  <c r="O2246" i="2"/>
  <c r="P2246" i="2" s="1"/>
  <c r="O2247" i="2"/>
  <c r="P2247" i="2" s="1"/>
  <c r="O3755" i="2"/>
  <c r="P3755" i="2" s="1"/>
  <c r="O2248" i="2"/>
  <c r="P2248" i="2" s="1"/>
  <c r="O2249" i="2"/>
  <c r="P2249" i="2" s="1"/>
  <c r="O2250" i="2"/>
  <c r="P2250" i="2" s="1"/>
  <c r="O4036" i="2"/>
  <c r="P4036" i="2" s="1"/>
  <c r="O2251" i="2"/>
  <c r="P2251" i="2" s="1"/>
  <c r="O2252" i="2"/>
  <c r="P2252" i="2" s="1"/>
  <c r="O4776" i="2"/>
  <c r="P4776" i="2" s="1"/>
  <c r="O2253" i="2"/>
  <c r="P2253" i="2" s="1"/>
  <c r="O2254" i="2"/>
  <c r="P2254" i="2" s="1"/>
  <c r="O4777" i="2"/>
  <c r="P4777" i="2" s="1"/>
  <c r="O3756" i="2"/>
  <c r="P3756" i="2" s="1"/>
  <c r="O4778" i="2"/>
  <c r="P4778" i="2" s="1"/>
  <c r="O2255" i="2"/>
  <c r="P2255" i="2" s="1"/>
  <c r="O2256" i="2"/>
  <c r="P2256" i="2" s="1"/>
  <c r="O2257" i="2"/>
  <c r="P2257" i="2" s="1"/>
  <c r="O2258" i="2"/>
  <c r="P2258" i="2" s="1"/>
  <c r="O3757" i="2"/>
  <c r="P3757" i="2" s="1"/>
  <c r="O4235" i="2"/>
  <c r="P4235" i="2" s="1"/>
  <c r="O4037" i="2"/>
  <c r="P4037" i="2" s="1"/>
  <c r="O2259" i="2"/>
  <c r="P2259" i="2" s="1"/>
  <c r="O2260" i="2"/>
  <c r="P2260" i="2" s="1"/>
  <c r="O2261" i="2"/>
  <c r="P2261" i="2" s="1"/>
  <c r="O2262" i="2"/>
  <c r="P2262" i="2" s="1"/>
  <c r="O2263" i="2"/>
  <c r="P2263" i="2" s="1"/>
  <c r="O4779" i="2"/>
  <c r="P4779" i="2" s="1"/>
  <c r="O2264" i="2"/>
  <c r="P2264" i="2" s="1"/>
  <c r="O2265" i="2"/>
  <c r="P2265" i="2" s="1"/>
  <c r="O2266" i="2"/>
  <c r="P2266" i="2" s="1"/>
  <c r="O4236" i="2"/>
  <c r="P4236" i="2" s="1"/>
  <c r="O2267" i="2"/>
  <c r="P2267" i="2" s="1"/>
  <c r="O3758" i="2"/>
  <c r="P3758" i="2" s="1"/>
  <c r="O2268" i="2"/>
  <c r="P2268" i="2" s="1"/>
  <c r="O2269" i="2"/>
  <c r="P2269" i="2" s="1"/>
  <c r="O3759" i="2"/>
  <c r="P3759" i="2" s="1"/>
  <c r="O2270" i="2"/>
  <c r="P2270" i="2" s="1"/>
  <c r="O2271" i="2"/>
  <c r="P2271" i="2" s="1"/>
  <c r="O2272" i="2"/>
  <c r="P2272" i="2" s="1"/>
  <c r="O3760" i="2"/>
  <c r="P3760" i="2" s="1"/>
  <c r="O2273" i="2"/>
  <c r="P2273" i="2" s="1"/>
  <c r="O2274" i="2"/>
  <c r="P2274" i="2" s="1"/>
  <c r="O2275" i="2"/>
  <c r="P2275" i="2" s="1"/>
  <c r="O2276" i="2"/>
  <c r="P2276" i="2" s="1"/>
  <c r="O2277" i="2"/>
  <c r="P2277" i="2" s="1"/>
  <c r="O2278" i="2"/>
  <c r="P2278" i="2" s="1"/>
  <c r="O2279" i="2"/>
  <c r="P2279" i="2" s="1"/>
  <c r="O2280" i="2"/>
  <c r="P2280" i="2" s="1"/>
  <c r="O4780" i="2"/>
  <c r="P4780" i="2" s="1"/>
  <c r="O2281" i="2"/>
  <c r="P2281" i="2" s="1"/>
  <c r="O2282" i="2"/>
  <c r="P2282" i="2" s="1"/>
  <c r="O2283" i="2"/>
  <c r="P2283" i="2" s="1"/>
  <c r="O2284" i="2"/>
  <c r="P2284" i="2" s="1"/>
  <c r="O2285" i="2"/>
  <c r="P2285" i="2" s="1"/>
  <c r="O2286" i="2"/>
  <c r="P2286" i="2" s="1"/>
  <c r="O2287" i="2"/>
  <c r="P2287" i="2" s="1"/>
  <c r="O2288" i="2"/>
  <c r="P2288" i="2" s="1"/>
  <c r="O3761" i="2"/>
  <c r="P3761" i="2" s="1"/>
  <c r="O2289" i="2"/>
  <c r="P2289" i="2" s="1"/>
  <c r="O4781" i="2"/>
  <c r="P4781" i="2" s="1"/>
  <c r="O2290" i="2"/>
  <c r="P2290" i="2" s="1"/>
  <c r="O2291" i="2"/>
  <c r="P2291" i="2" s="1"/>
  <c r="O2292" i="2"/>
  <c r="P2292" i="2" s="1"/>
  <c r="O2293" i="2"/>
  <c r="P2293" i="2" s="1"/>
  <c r="O2294" i="2"/>
  <c r="P2294" i="2" s="1"/>
  <c r="O2295" i="2"/>
  <c r="P2295" i="2" s="1"/>
  <c r="O2296" i="2"/>
  <c r="P2296" i="2" s="1"/>
  <c r="O2297" i="2"/>
  <c r="P2297" i="2" s="1"/>
  <c r="O2298" i="2"/>
  <c r="P2298" i="2" s="1"/>
  <c r="O2299" i="2"/>
  <c r="P2299" i="2" s="1"/>
  <c r="O2300" i="2"/>
  <c r="P2300" i="2" s="1"/>
  <c r="O2301" i="2"/>
  <c r="P2301" i="2" s="1"/>
  <c r="O2302" i="2"/>
  <c r="P2302" i="2" s="1"/>
  <c r="O2303" i="2"/>
  <c r="P2303" i="2" s="1"/>
  <c r="O2304" i="2"/>
  <c r="P2304" i="2" s="1"/>
  <c r="O3762" i="2"/>
  <c r="P3762" i="2" s="1"/>
  <c r="O2305" i="2"/>
  <c r="P2305" i="2" s="1"/>
  <c r="O2306" i="2"/>
  <c r="P2306" i="2" s="1"/>
  <c r="O2307" i="2"/>
  <c r="P2307" i="2" s="1"/>
  <c r="O2308" i="2"/>
  <c r="P2308" i="2" s="1"/>
  <c r="O2309" i="2"/>
  <c r="P2309" i="2" s="1"/>
  <c r="O2310" i="2"/>
  <c r="P2310" i="2" s="1"/>
  <c r="O3763" i="2"/>
  <c r="P3763" i="2" s="1"/>
  <c r="O2311" i="2"/>
  <c r="P2311" i="2" s="1"/>
  <c r="O2312" i="2"/>
  <c r="P2312" i="2" s="1"/>
  <c r="O2313" i="2"/>
  <c r="P2313" i="2" s="1"/>
  <c r="O3764" i="2"/>
  <c r="P3764" i="2" s="1"/>
  <c r="O2314" i="2"/>
  <c r="P2314" i="2" s="1"/>
  <c r="O2315" i="2"/>
  <c r="P2315" i="2" s="1"/>
  <c r="O4237" i="2"/>
  <c r="P4237" i="2" s="1"/>
  <c r="O3765" i="2"/>
  <c r="P3765" i="2" s="1"/>
  <c r="O3766" i="2"/>
  <c r="P3766" i="2" s="1"/>
  <c r="O4782" i="2"/>
  <c r="P4782" i="2" s="1"/>
  <c r="O2316" i="2"/>
  <c r="P2316" i="2" s="1"/>
  <c r="O4038" i="2"/>
  <c r="P4038" i="2" s="1"/>
  <c r="O4783" i="2"/>
  <c r="P4783" i="2" s="1"/>
  <c r="O2317" i="2"/>
  <c r="P2317" i="2" s="1"/>
  <c r="O3908" i="2"/>
  <c r="P3908" i="2" s="1"/>
  <c r="O2318" i="2"/>
  <c r="P2318" i="2" s="1"/>
  <c r="O2319" i="2"/>
  <c r="P2319" i="2" s="1"/>
  <c r="O2320" i="2"/>
  <c r="P2320" i="2" s="1"/>
  <c r="O2321" i="2"/>
  <c r="P2321" i="2" s="1"/>
  <c r="O4039" i="2"/>
  <c r="P4039" i="2" s="1"/>
  <c r="O4784" i="2"/>
  <c r="P4784" i="2" s="1"/>
  <c r="O2322" i="2"/>
  <c r="P2322" i="2" s="1"/>
  <c r="O2323" i="2"/>
  <c r="P2323" i="2" s="1"/>
  <c r="O2324" i="2"/>
  <c r="P2324" i="2" s="1"/>
  <c r="O2325" i="2"/>
  <c r="P2325" i="2" s="1"/>
  <c r="O2326" i="2"/>
  <c r="P2326" i="2" s="1"/>
  <c r="O2327" i="2"/>
  <c r="P2327" i="2" s="1"/>
  <c r="O2328" i="2"/>
  <c r="P2328" i="2" s="1"/>
  <c r="O2329" i="2"/>
  <c r="P2329" i="2" s="1"/>
  <c r="O4785" i="2"/>
  <c r="P4785" i="2" s="1"/>
  <c r="O4786" i="2"/>
  <c r="P4786" i="2" s="1"/>
  <c r="O2330" i="2"/>
  <c r="P2330" i="2" s="1"/>
  <c r="O2331" i="2"/>
  <c r="P2331" i="2" s="1"/>
  <c r="O4787" i="2"/>
  <c r="P4787" i="2" s="1"/>
  <c r="O3767" i="2"/>
  <c r="P3767" i="2" s="1"/>
  <c r="O2332" i="2"/>
  <c r="P2332" i="2" s="1"/>
  <c r="O3768" i="2"/>
  <c r="P3768" i="2" s="1"/>
  <c r="O2333" i="2"/>
  <c r="P2333" i="2" s="1"/>
  <c r="O2334" i="2"/>
  <c r="P2334" i="2" s="1"/>
  <c r="O2335" i="2"/>
  <c r="P2335" i="2" s="1"/>
  <c r="O2336" i="2"/>
  <c r="P2336" i="2" s="1"/>
  <c r="O2337" i="2"/>
  <c r="P2337" i="2" s="1"/>
  <c r="O2338" i="2"/>
  <c r="P2338" i="2" s="1"/>
  <c r="O2339" i="2"/>
  <c r="P2339" i="2" s="1"/>
  <c r="O2340" i="2"/>
  <c r="P2340" i="2" s="1"/>
  <c r="O4788" i="2"/>
  <c r="P4788" i="2" s="1"/>
  <c r="O2341" i="2"/>
  <c r="P2341" i="2" s="1"/>
  <c r="O2342" i="2"/>
  <c r="P2342" i="2" s="1"/>
  <c r="O2343" i="2"/>
  <c r="P2343" i="2" s="1"/>
  <c r="O2344" i="2"/>
  <c r="P2344" i="2" s="1"/>
  <c r="O2345" i="2"/>
  <c r="P2345" i="2" s="1"/>
  <c r="O2346" i="2"/>
  <c r="P2346" i="2" s="1"/>
  <c r="O2347" i="2"/>
  <c r="P2347" i="2" s="1"/>
  <c r="O4238" i="2"/>
  <c r="P4238" i="2" s="1"/>
  <c r="O2348" i="2"/>
  <c r="P2348" i="2" s="1"/>
  <c r="O2349" i="2"/>
  <c r="P2349" i="2" s="1"/>
  <c r="O4789" i="2"/>
  <c r="P4789" i="2" s="1"/>
  <c r="O2350" i="2"/>
  <c r="P2350" i="2" s="1"/>
  <c r="O2351" i="2"/>
  <c r="P2351" i="2" s="1"/>
  <c r="O2352" i="2"/>
  <c r="P2352" i="2" s="1"/>
  <c r="O2353" i="2"/>
  <c r="P2353" i="2" s="1"/>
  <c r="O2354" i="2"/>
  <c r="P2354" i="2" s="1"/>
  <c r="O2355" i="2"/>
  <c r="P2355" i="2" s="1"/>
  <c r="O2356" i="2"/>
  <c r="P2356" i="2" s="1"/>
  <c r="O2357" i="2"/>
  <c r="P2357" i="2" s="1"/>
  <c r="O4790" i="2"/>
  <c r="P4790" i="2" s="1"/>
  <c r="O2358" i="2"/>
  <c r="P2358" i="2" s="1"/>
  <c r="O4791" i="2"/>
  <c r="P4791" i="2" s="1"/>
  <c r="O2359" i="2"/>
  <c r="P2359" i="2" s="1"/>
  <c r="O3769" i="2"/>
  <c r="P3769" i="2" s="1"/>
  <c r="O2360" i="2"/>
  <c r="P2360" i="2" s="1"/>
  <c r="O3770" i="2"/>
  <c r="P3770" i="2" s="1"/>
  <c r="O2361" i="2"/>
  <c r="P2361" i="2" s="1"/>
  <c r="O4040" i="2"/>
  <c r="P4040" i="2" s="1"/>
  <c r="O2362" i="2"/>
  <c r="P2362" i="2" s="1"/>
  <c r="O2363" i="2"/>
  <c r="P2363" i="2" s="1"/>
  <c r="O2364" i="2"/>
  <c r="P2364" i="2" s="1"/>
  <c r="O2365" i="2"/>
  <c r="P2365" i="2" s="1"/>
  <c r="O2366" i="2"/>
  <c r="P2366" i="2" s="1"/>
  <c r="O2367" i="2"/>
  <c r="P2367" i="2" s="1"/>
  <c r="O2368" i="2"/>
  <c r="P2368" i="2" s="1"/>
  <c r="O2369" i="2"/>
  <c r="P2369" i="2" s="1"/>
  <c r="O2370" i="2"/>
  <c r="P2370" i="2" s="1"/>
  <c r="O2371" i="2"/>
  <c r="P2371" i="2" s="1"/>
  <c r="O2372" i="2"/>
  <c r="P2372" i="2" s="1"/>
  <c r="O3771" i="2"/>
  <c r="P3771" i="2" s="1"/>
  <c r="O2373" i="2"/>
  <c r="P2373" i="2" s="1"/>
  <c r="O4792" i="2"/>
  <c r="P4792" i="2" s="1"/>
  <c r="O2374" i="2"/>
  <c r="P2374" i="2" s="1"/>
  <c r="O2375" i="2"/>
  <c r="P2375" i="2" s="1"/>
  <c r="O2376" i="2"/>
  <c r="P2376" i="2" s="1"/>
  <c r="O4239" i="2"/>
  <c r="P4239" i="2" s="1"/>
  <c r="O2377" i="2"/>
  <c r="P2377" i="2" s="1"/>
  <c r="O2378" i="2"/>
  <c r="P2378" i="2" s="1"/>
  <c r="O2379" i="2"/>
  <c r="P2379" i="2" s="1"/>
  <c r="O2380" i="2"/>
  <c r="P2380" i="2" s="1"/>
  <c r="O3772" i="2"/>
  <c r="P3772" i="2" s="1"/>
  <c r="O2381" i="2"/>
  <c r="P2381" i="2" s="1"/>
  <c r="O2382" i="2"/>
  <c r="P2382" i="2" s="1"/>
  <c r="O2383" i="2"/>
  <c r="P2383" i="2" s="1"/>
  <c r="O2384" i="2"/>
  <c r="P2384" i="2" s="1"/>
  <c r="O2385" i="2"/>
  <c r="P2385" i="2" s="1"/>
  <c r="O3773" i="2"/>
  <c r="P3773" i="2" s="1"/>
  <c r="O2386" i="2"/>
  <c r="P2386" i="2" s="1"/>
  <c r="O2387" i="2"/>
  <c r="P2387" i="2" s="1"/>
  <c r="O2388" i="2"/>
  <c r="P2388" i="2" s="1"/>
  <c r="O4793" i="2"/>
  <c r="P4793" i="2" s="1"/>
  <c r="O2389" i="2"/>
  <c r="P2389" i="2" s="1"/>
  <c r="O4794" i="2"/>
  <c r="P4794" i="2" s="1"/>
  <c r="O3774" i="2"/>
  <c r="P3774" i="2" s="1"/>
  <c r="O2390" i="2"/>
  <c r="P2390" i="2" s="1"/>
  <c r="O2391" i="2"/>
  <c r="P2391" i="2" s="1"/>
  <c r="O4240" i="2"/>
  <c r="P4240" i="2" s="1"/>
  <c r="O2392" i="2"/>
  <c r="P2392" i="2" s="1"/>
  <c r="O2393" i="2"/>
  <c r="P2393" i="2" s="1"/>
  <c r="O2394" i="2"/>
  <c r="P2394" i="2" s="1"/>
  <c r="O2395" i="2"/>
  <c r="P2395" i="2" s="1"/>
  <c r="O2396" i="2"/>
  <c r="P2396" i="2" s="1"/>
  <c r="O2397" i="2"/>
  <c r="P2397" i="2" s="1"/>
  <c r="O2398" i="2"/>
  <c r="P2398" i="2" s="1"/>
  <c r="O4795" i="2"/>
  <c r="P4795" i="2" s="1"/>
  <c r="O4796" i="2"/>
  <c r="P4796" i="2" s="1"/>
  <c r="O2399" i="2"/>
  <c r="P2399" i="2" s="1"/>
  <c r="O2400" i="2"/>
  <c r="P2400" i="2" s="1"/>
  <c r="O2401" i="2"/>
  <c r="P2401" i="2" s="1"/>
  <c r="O2402" i="2"/>
  <c r="P2402" i="2" s="1"/>
  <c r="O2403" i="2"/>
  <c r="P2403" i="2" s="1"/>
  <c r="O3775" i="2"/>
  <c r="P3775" i="2" s="1"/>
  <c r="O2404" i="2"/>
  <c r="P2404" i="2" s="1"/>
  <c r="O2405" i="2"/>
  <c r="P2405" i="2" s="1"/>
  <c r="O2406" i="2"/>
  <c r="P2406" i="2" s="1"/>
  <c r="O2407" i="2"/>
  <c r="P2407" i="2" s="1"/>
  <c r="O2408" i="2"/>
  <c r="P2408" i="2" s="1"/>
  <c r="O2409" i="2"/>
  <c r="P2409" i="2" s="1"/>
  <c r="O4797" i="2"/>
  <c r="P4797" i="2" s="1"/>
  <c r="O2410" i="2"/>
  <c r="P2410" i="2" s="1"/>
  <c r="O4041" i="2"/>
  <c r="P4041" i="2" s="1"/>
  <c r="O4798" i="2"/>
  <c r="P4798" i="2" s="1"/>
  <c r="O2411" i="2"/>
  <c r="P2411" i="2" s="1"/>
  <c r="O2412" i="2"/>
  <c r="P2412" i="2" s="1"/>
  <c r="O2413" i="2"/>
  <c r="P2413" i="2" s="1"/>
  <c r="O2414" i="2"/>
  <c r="P2414" i="2" s="1"/>
  <c r="O2415" i="2"/>
  <c r="P2415" i="2" s="1"/>
  <c r="O2416" i="2"/>
  <c r="P2416" i="2" s="1"/>
  <c r="O2417" i="2"/>
  <c r="P2417" i="2" s="1"/>
  <c r="O2418" i="2"/>
  <c r="P2418" i="2" s="1"/>
  <c r="O2419" i="2"/>
  <c r="P2419" i="2" s="1"/>
  <c r="O4241" i="2"/>
  <c r="P4241" i="2" s="1"/>
  <c r="O2420" i="2"/>
  <c r="P2420" i="2" s="1"/>
  <c r="O4799" i="2"/>
  <c r="P4799" i="2" s="1"/>
  <c r="O4042" i="2"/>
  <c r="P4042" i="2" s="1"/>
  <c r="O4800" i="2"/>
  <c r="P4800" i="2" s="1"/>
  <c r="O2421" i="2"/>
  <c r="P2421" i="2" s="1"/>
  <c r="O3776" i="2"/>
  <c r="P3776" i="2" s="1"/>
  <c r="O2422" i="2"/>
  <c r="P2422" i="2" s="1"/>
  <c r="O2423" i="2"/>
  <c r="P2423" i="2" s="1"/>
  <c r="O4801" i="2"/>
  <c r="P4801" i="2" s="1"/>
  <c r="O2424" i="2"/>
  <c r="P2424" i="2" s="1"/>
  <c r="O2425" i="2"/>
  <c r="P2425" i="2" s="1"/>
  <c r="O2426" i="2"/>
  <c r="P2426" i="2" s="1"/>
  <c r="O2427" i="2"/>
  <c r="P2427" i="2" s="1"/>
  <c r="O2428" i="2"/>
  <c r="P2428" i="2" s="1"/>
  <c r="O4802" i="2"/>
  <c r="P4802" i="2" s="1"/>
  <c r="O2429" i="2"/>
  <c r="P2429" i="2" s="1"/>
  <c r="O2430" i="2"/>
  <c r="P2430" i="2" s="1"/>
  <c r="O2431" i="2"/>
  <c r="P2431" i="2" s="1"/>
  <c r="O3777" i="2"/>
  <c r="P3777" i="2" s="1"/>
  <c r="O4242" i="2"/>
  <c r="P4242" i="2" s="1"/>
  <c r="O2432" i="2"/>
  <c r="P2432" i="2" s="1"/>
  <c r="O4803" i="2"/>
  <c r="P4803" i="2" s="1"/>
  <c r="O4804" i="2"/>
  <c r="P4804" i="2" s="1"/>
  <c r="O2433" i="2"/>
  <c r="P2433" i="2" s="1"/>
  <c r="O2434" i="2"/>
  <c r="P2434" i="2" s="1"/>
  <c r="O2435" i="2"/>
  <c r="P2435" i="2" s="1"/>
  <c r="O2436" i="2"/>
  <c r="P2436" i="2" s="1"/>
  <c r="O2437" i="2"/>
  <c r="P2437" i="2" s="1"/>
  <c r="O2438" i="2"/>
  <c r="P2438" i="2" s="1"/>
  <c r="O4805" i="2"/>
  <c r="P4805" i="2" s="1"/>
  <c r="O2439" i="2"/>
  <c r="P2439" i="2" s="1"/>
  <c r="O3778" i="2"/>
  <c r="P3778" i="2" s="1"/>
  <c r="O2440" i="2"/>
  <c r="P2440" i="2" s="1"/>
  <c r="O4243" i="2"/>
  <c r="P4243" i="2" s="1"/>
  <c r="O3779" i="2"/>
  <c r="P3779" i="2" s="1"/>
  <c r="O2441" i="2"/>
  <c r="P2441" i="2" s="1"/>
  <c r="O2442" i="2"/>
  <c r="P2442" i="2" s="1"/>
  <c r="O4806" i="2"/>
  <c r="P4806" i="2" s="1"/>
  <c r="O4807" i="2"/>
  <c r="P4807" i="2" s="1"/>
  <c r="O2443" i="2"/>
  <c r="P2443" i="2" s="1"/>
  <c r="O2444" i="2"/>
  <c r="P2444" i="2" s="1"/>
  <c r="O2445" i="2"/>
  <c r="P2445" i="2" s="1"/>
  <c r="O2446" i="2"/>
  <c r="P2446" i="2" s="1"/>
  <c r="O4808" i="2"/>
  <c r="P4808" i="2" s="1"/>
  <c r="O2447" i="2"/>
  <c r="P2447" i="2" s="1"/>
  <c r="O2448" i="2"/>
  <c r="P2448" i="2" s="1"/>
  <c r="O3780" i="2"/>
  <c r="P3780" i="2" s="1"/>
  <c r="O2449" i="2"/>
  <c r="P2449" i="2" s="1"/>
  <c r="O2450" i="2"/>
  <c r="P2450" i="2" s="1"/>
  <c r="O4809" i="2"/>
  <c r="P4809" i="2" s="1"/>
  <c r="O2451" i="2"/>
  <c r="P2451" i="2" s="1"/>
  <c r="O3781" i="2"/>
  <c r="P3781" i="2" s="1"/>
  <c r="O2452" i="2"/>
  <c r="P2452" i="2" s="1"/>
  <c r="O2453" i="2"/>
  <c r="P2453" i="2" s="1"/>
  <c r="O2454" i="2"/>
  <c r="P2454" i="2" s="1"/>
  <c r="O2455" i="2"/>
  <c r="P2455" i="2" s="1"/>
  <c r="O2456" i="2"/>
  <c r="P2456" i="2" s="1"/>
  <c r="O4810" i="2"/>
  <c r="P4810" i="2" s="1"/>
  <c r="O2457" i="2"/>
  <c r="P2457" i="2" s="1"/>
  <c r="O2458" i="2"/>
  <c r="P2458" i="2" s="1"/>
  <c r="O2459" i="2"/>
  <c r="P2459" i="2" s="1"/>
  <c r="O2460" i="2"/>
  <c r="P2460" i="2" s="1"/>
  <c r="O2461" i="2"/>
  <c r="P2461" i="2" s="1"/>
  <c r="O4811" i="2"/>
  <c r="P4811" i="2" s="1"/>
  <c r="O2462" i="2"/>
  <c r="P2462" i="2" s="1"/>
  <c r="O4244" i="2"/>
  <c r="P4244" i="2" s="1"/>
  <c r="O2463" i="2"/>
  <c r="P2463" i="2" s="1"/>
  <c r="O4043" i="2"/>
  <c r="P4043" i="2" s="1"/>
  <c r="O2464" i="2"/>
  <c r="P2464" i="2" s="1"/>
  <c r="O2465" i="2"/>
  <c r="P2465" i="2" s="1"/>
  <c r="O2466" i="2"/>
  <c r="P2466" i="2" s="1"/>
  <c r="O2467" i="2"/>
  <c r="P2467" i="2" s="1"/>
  <c r="O2468" i="2"/>
  <c r="P2468" i="2" s="1"/>
  <c r="O4812" i="2"/>
  <c r="P4812" i="2" s="1"/>
  <c r="O2469" i="2"/>
  <c r="P2469" i="2" s="1"/>
  <c r="O4044" i="2"/>
  <c r="P4044" i="2" s="1"/>
  <c r="O2470" i="2"/>
  <c r="P2470" i="2" s="1"/>
  <c r="O3782" i="2"/>
  <c r="P3782" i="2" s="1"/>
  <c r="O2471" i="2"/>
  <c r="P2471" i="2" s="1"/>
  <c r="O2472" i="2"/>
  <c r="P2472" i="2" s="1"/>
  <c r="O2473" i="2"/>
  <c r="P2473" i="2" s="1"/>
  <c r="O2474" i="2"/>
  <c r="P2474" i="2" s="1"/>
  <c r="O2475" i="2"/>
  <c r="P2475" i="2" s="1"/>
  <c r="O2476" i="2"/>
  <c r="P2476" i="2" s="1"/>
  <c r="O2477" i="2"/>
  <c r="P2477" i="2" s="1"/>
  <c r="O4813" i="2"/>
  <c r="P4813" i="2" s="1"/>
  <c r="O2478" i="2"/>
  <c r="P2478" i="2" s="1"/>
  <c r="O2479" i="2"/>
  <c r="P2479" i="2" s="1"/>
  <c r="O4045" i="2"/>
  <c r="P4045" i="2" s="1"/>
  <c r="O2480" i="2"/>
  <c r="P2480" i="2" s="1"/>
  <c r="O4814" i="2"/>
  <c r="P4814" i="2" s="1"/>
  <c r="O3783" i="2"/>
  <c r="P3783" i="2" s="1"/>
  <c r="O4815" i="2"/>
  <c r="P4815" i="2" s="1"/>
  <c r="O3784" i="2"/>
  <c r="P3784" i="2" s="1"/>
  <c r="O2481" i="2"/>
  <c r="P2481" i="2" s="1"/>
  <c r="O3785" i="2"/>
  <c r="P3785" i="2" s="1"/>
  <c r="O2482" i="2"/>
  <c r="P2482" i="2" s="1"/>
  <c r="O4816" i="2"/>
  <c r="P4816" i="2" s="1"/>
  <c r="O4817" i="2"/>
  <c r="P4817" i="2" s="1"/>
  <c r="O2483" i="2"/>
  <c r="P2483" i="2" s="1"/>
  <c r="O2484" i="2"/>
  <c r="P2484" i="2" s="1"/>
  <c r="O2485" i="2"/>
  <c r="P2485" i="2" s="1"/>
  <c r="O2486" i="2"/>
  <c r="P2486" i="2" s="1"/>
  <c r="O2487" i="2"/>
  <c r="P2487" i="2" s="1"/>
  <c r="O2488" i="2"/>
  <c r="P2488" i="2" s="1"/>
  <c r="O4818" i="2"/>
  <c r="P4818" i="2" s="1"/>
  <c r="O2489" i="2"/>
  <c r="P2489" i="2" s="1"/>
  <c r="O4819" i="2"/>
  <c r="P4819" i="2" s="1"/>
  <c r="O2490" i="2"/>
  <c r="P2490" i="2" s="1"/>
  <c r="O2491" i="2"/>
  <c r="P2491" i="2" s="1"/>
  <c r="O2492" i="2"/>
  <c r="P2492" i="2" s="1"/>
  <c r="O2493" i="2"/>
  <c r="P2493" i="2" s="1"/>
  <c r="O2494" i="2"/>
  <c r="P2494" i="2" s="1"/>
  <c r="O2495" i="2"/>
  <c r="P2495" i="2" s="1"/>
  <c r="O4820" i="2"/>
  <c r="P4820" i="2" s="1"/>
  <c r="O2496" i="2"/>
  <c r="P2496" i="2" s="1"/>
  <c r="O2497" i="2"/>
  <c r="P2497" i="2" s="1"/>
  <c r="O2498" i="2"/>
  <c r="P2498" i="2" s="1"/>
  <c r="O2499" i="2"/>
  <c r="P2499" i="2" s="1"/>
  <c r="O2500" i="2"/>
  <c r="P2500" i="2" s="1"/>
  <c r="O2501" i="2"/>
  <c r="P2501" i="2" s="1"/>
  <c r="O4821" i="2"/>
  <c r="P4821" i="2" s="1"/>
  <c r="O4822" i="2"/>
  <c r="P4822" i="2" s="1"/>
  <c r="O2502" i="2"/>
  <c r="P2502" i="2" s="1"/>
  <c r="O4046" i="2"/>
  <c r="P4046" i="2" s="1"/>
  <c r="O4823" i="2"/>
  <c r="P4823" i="2" s="1"/>
  <c r="O3786" i="2"/>
  <c r="P3786" i="2" s="1"/>
  <c r="O2503" i="2"/>
  <c r="P2503" i="2" s="1"/>
  <c r="O4824" i="2"/>
  <c r="P4824" i="2" s="1"/>
  <c r="O2504" i="2"/>
  <c r="P2504" i="2" s="1"/>
  <c r="O2505" i="2"/>
  <c r="P2505" i="2" s="1"/>
  <c r="O2506" i="2"/>
  <c r="P2506" i="2" s="1"/>
  <c r="O2507" i="2"/>
  <c r="P2507" i="2" s="1"/>
  <c r="O2508" i="2"/>
  <c r="P2508" i="2" s="1"/>
  <c r="O2509" i="2"/>
  <c r="P2509" i="2" s="1"/>
  <c r="O2510" i="2"/>
  <c r="P2510" i="2" s="1"/>
  <c r="O4825" i="2"/>
  <c r="P4825" i="2" s="1"/>
  <c r="O2511" i="2"/>
  <c r="P2511" i="2" s="1"/>
  <c r="O2512" i="2"/>
  <c r="P2512" i="2" s="1"/>
  <c r="O2513" i="2"/>
  <c r="P2513" i="2" s="1"/>
  <c r="O2514" i="2"/>
  <c r="P2514" i="2" s="1"/>
  <c r="O2515" i="2"/>
  <c r="P2515" i="2" s="1"/>
  <c r="O2516" i="2"/>
  <c r="P2516" i="2" s="1"/>
  <c r="O2517" i="2"/>
  <c r="P2517" i="2" s="1"/>
  <c r="O2518" i="2"/>
  <c r="P2518" i="2" s="1"/>
  <c r="O2519" i="2"/>
  <c r="P2519" i="2" s="1"/>
  <c r="O2520" i="2"/>
  <c r="P2520" i="2" s="1"/>
  <c r="O4826" i="2"/>
  <c r="P4826" i="2" s="1"/>
  <c r="O2521" i="2"/>
  <c r="P2521" i="2" s="1"/>
  <c r="O3787" i="2"/>
  <c r="P3787" i="2" s="1"/>
  <c r="O2522" i="2"/>
  <c r="P2522" i="2" s="1"/>
  <c r="O3788" i="2"/>
  <c r="P3788" i="2" s="1"/>
  <c r="O2523" i="2"/>
  <c r="P2523" i="2" s="1"/>
  <c r="O2524" i="2"/>
  <c r="P2524" i="2" s="1"/>
  <c r="O3909" i="2"/>
  <c r="P3909" i="2" s="1"/>
  <c r="O4047" i="2"/>
  <c r="P4047" i="2" s="1"/>
  <c r="O2525" i="2"/>
  <c r="P2525" i="2" s="1"/>
  <c r="O2526" i="2"/>
  <c r="P2526" i="2" s="1"/>
  <c r="O4048" i="2"/>
  <c r="P4048" i="2" s="1"/>
  <c r="O4245" i="2"/>
  <c r="P4245" i="2" s="1"/>
  <c r="O2527" i="2"/>
  <c r="P2527" i="2" s="1"/>
  <c r="O2528" i="2"/>
  <c r="P2528" i="2" s="1"/>
  <c r="O3789" i="2"/>
  <c r="P3789" i="2" s="1"/>
  <c r="O4827" i="2"/>
  <c r="P4827" i="2" s="1"/>
  <c r="O2529" i="2"/>
  <c r="P2529" i="2" s="1"/>
  <c r="O2530" i="2"/>
  <c r="P2530" i="2" s="1"/>
  <c r="O4049" i="2"/>
  <c r="P4049" i="2" s="1"/>
  <c r="O2531" i="2"/>
  <c r="P2531" i="2" s="1"/>
  <c r="O2532" i="2"/>
  <c r="P2532" i="2" s="1"/>
  <c r="O3790" i="2"/>
  <c r="P3790" i="2" s="1"/>
  <c r="O2533" i="2"/>
  <c r="P2533" i="2" s="1"/>
  <c r="O3791" i="2"/>
  <c r="P3791" i="2" s="1"/>
  <c r="O2534" i="2"/>
  <c r="P2534" i="2" s="1"/>
  <c r="O2535" i="2"/>
  <c r="P2535" i="2" s="1"/>
  <c r="O2536" i="2"/>
  <c r="P2536" i="2" s="1"/>
  <c r="O2537" i="2"/>
  <c r="P2537" i="2" s="1"/>
  <c r="O2538" i="2"/>
  <c r="P2538" i="2" s="1"/>
  <c r="O2539" i="2"/>
  <c r="P2539" i="2" s="1"/>
  <c r="O3792" i="2"/>
  <c r="P3792" i="2" s="1"/>
  <c r="O4828" i="2"/>
  <c r="P4828" i="2" s="1"/>
  <c r="O2540" i="2"/>
  <c r="P2540" i="2" s="1"/>
  <c r="O2541" i="2"/>
  <c r="P2541" i="2" s="1"/>
  <c r="O2542" i="2"/>
  <c r="P2542" i="2" s="1"/>
  <c r="O3918" i="2"/>
  <c r="P3918" i="2" s="1"/>
  <c r="O2543" i="2"/>
  <c r="P2543" i="2" s="1"/>
  <c r="O2544" i="2"/>
  <c r="P2544" i="2" s="1"/>
  <c r="O2545" i="2"/>
  <c r="P2545" i="2" s="1"/>
  <c r="O2546" i="2"/>
  <c r="P2546" i="2" s="1"/>
  <c r="O2547" i="2"/>
  <c r="P2547" i="2" s="1"/>
  <c r="O2548" i="2"/>
  <c r="P2548" i="2" s="1"/>
  <c r="O2549" i="2"/>
  <c r="P2549" i="2" s="1"/>
  <c r="O2550" i="2"/>
  <c r="P2550" i="2" s="1"/>
  <c r="O2551" i="2"/>
  <c r="P2551" i="2" s="1"/>
  <c r="O4829" i="2"/>
  <c r="P4829" i="2" s="1"/>
  <c r="O4830" i="2"/>
  <c r="P4830" i="2" s="1"/>
  <c r="O2552" i="2"/>
  <c r="P2552" i="2" s="1"/>
  <c r="O2553" i="2"/>
  <c r="P2553" i="2" s="1"/>
  <c r="O4050" i="2"/>
  <c r="P4050" i="2" s="1"/>
  <c r="O2554" i="2"/>
  <c r="P2554" i="2" s="1"/>
  <c r="O4831" i="2"/>
  <c r="P4831" i="2" s="1"/>
  <c r="O2555" i="2"/>
  <c r="P2555" i="2" s="1"/>
  <c r="O2556" i="2"/>
  <c r="P2556" i="2" s="1"/>
  <c r="O2557" i="2"/>
  <c r="P2557" i="2" s="1"/>
  <c r="O2558" i="2"/>
  <c r="P2558" i="2" s="1"/>
  <c r="O3793" i="2"/>
  <c r="P3793" i="2" s="1"/>
  <c r="O3794" i="2"/>
  <c r="P3794" i="2" s="1"/>
  <c r="O2559" i="2"/>
  <c r="P2559" i="2" s="1"/>
  <c r="O2560" i="2"/>
  <c r="P2560" i="2" s="1"/>
  <c r="O2561" i="2"/>
  <c r="P2561" i="2" s="1"/>
  <c r="O2562" i="2"/>
  <c r="P2562" i="2" s="1"/>
  <c r="O2563" i="2"/>
  <c r="P2563" i="2" s="1"/>
  <c r="O2564" i="2"/>
  <c r="P2564" i="2" s="1"/>
  <c r="O2565" i="2"/>
  <c r="P2565" i="2" s="1"/>
  <c r="O4832" i="2"/>
  <c r="P4832" i="2" s="1"/>
  <c r="O2566" i="2"/>
  <c r="P2566" i="2" s="1"/>
  <c r="O2567" i="2"/>
  <c r="P2567" i="2" s="1"/>
  <c r="O2568" i="2"/>
  <c r="P2568" i="2" s="1"/>
  <c r="O2569" i="2"/>
  <c r="P2569" i="2" s="1"/>
  <c r="O2570" i="2"/>
  <c r="P2570" i="2" s="1"/>
  <c r="O2571" i="2"/>
  <c r="P2571" i="2" s="1"/>
  <c r="O2572" i="2"/>
  <c r="P2572" i="2" s="1"/>
  <c r="O2573" i="2"/>
  <c r="P2573" i="2" s="1"/>
  <c r="O2574" i="2"/>
  <c r="P2574" i="2" s="1"/>
  <c r="O2575" i="2"/>
  <c r="P2575" i="2" s="1"/>
  <c r="O4246" i="2"/>
  <c r="P4246" i="2" s="1"/>
  <c r="O2576" i="2"/>
  <c r="P2576" i="2" s="1"/>
  <c r="O4833" i="2"/>
  <c r="P4833" i="2" s="1"/>
  <c r="O2577" i="2"/>
  <c r="P2577" i="2" s="1"/>
  <c r="O2578" i="2"/>
  <c r="P2578" i="2" s="1"/>
  <c r="O2579" i="2"/>
  <c r="P2579" i="2" s="1"/>
  <c r="O2580" i="2"/>
  <c r="P2580" i="2" s="1"/>
  <c r="O2581" i="2"/>
  <c r="P2581" i="2" s="1"/>
  <c r="O2582" i="2"/>
  <c r="P2582" i="2" s="1"/>
  <c r="O2583" i="2"/>
  <c r="P2583" i="2" s="1"/>
  <c r="O2584" i="2"/>
  <c r="P2584" i="2" s="1"/>
  <c r="O4834" i="2"/>
  <c r="P4834" i="2" s="1"/>
  <c r="O2585" i="2"/>
  <c r="P2585" i="2" s="1"/>
  <c r="O2586" i="2"/>
  <c r="P2586" i="2" s="1"/>
  <c r="O2587" i="2"/>
  <c r="P2587" i="2" s="1"/>
  <c r="O2588" i="2"/>
  <c r="P2588" i="2" s="1"/>
  <c r="O2589" i="2"/>
  <c r="P2589" i="2" s="1"/>
  <c r="O2590" i="2"/>
  <c r="P2590" i="2" s="1"/>
  <c r="O2591" i="2"/>
  <c r="P2591" i="2" s="1"/>
  <c r="O3919" i="2"/>
  <c r="P3919" i="2" s="1"/>
  <c r="O2592" i="2"/>
  <c r="P2592" i="2" s="1"/>
  <c r="O2593" i="2"/>
  <c r="P2593" i="2" s="1"/>
  <c r="O2594" i="2"/>
  <c r="P2594" i="2" s="1"/>
  <c r="O2595" i="2"/>
  <c r="P2595" i="2" s="1"/>
  <c r="O2596" i="2"/>
  <c r="P2596" i="2" s="1"/>
  <c r="O4835" i="2"/>
  <c r="P4835" i="2" s="1"/>
  <c r="O2597" i="2"/>
  <c r="P2597" i="2" s="1"/>
  <c r="O2598" i="2"/>
  <c r="P2598" i="2" s="1"/>
  <c r="O3795" i="2"/>
  <c r="P3795" i="2" s="1"/>
  <c r="O4836" i="2"/>
  <c r="P4836" i="2" s="1"/>
  <c r="O2599" i="2"/>
  <c r="P2599" i="2" s="1"/>
  <c r="O2600" i="2"/>
  <c r="P2600" i="2" s="1"/>
  <c r="O2601" i="2"/>
  <c r="P2601" i="2" s="1"/>
  <c r="O2602" i="2"/>
  <c r="P2602" i="2" s="1"/>
  <c r="O4837" i="2"/>
  <c r="P4837" i="2" s="1"/>
  <c r="O2603" i="2"/>
  <c r="P2603" i="2" s="1"/>
  <c r="O2604" i="2"/>
  <c r="P2604" i="2" s="1"/>
  <c r="O2605" i="2"/>
  <c r="P2605" i="2" s="1"/>
  <c r="O2606" i="2"/>
  <c r="P2606" i="2" s="1"/>
  <c r="O2607" i="2"/>
  <c r="P2607" i="2" s="1"/>
  <c r="O2608" i="2"/>
  <c r="P2608" i="2" s="1"/>
  <c r="O2609" i="2"/>
  <c r="P2609" i="2" s="1"/>
  <c r="O2610" i="2"/>
  <c r="P2610" i="2" s="1"/>
  <c r="O2611" i="2"/>
  <c r="P2611" i="2" s="1"/>
  <c r="O2612" i="2"/>
  <c r="P2612" i="2" s="1"/>
  <c r="O2613" i="2"/>
  <c r="P2613" i="2" s="1"/>
  <c r="O4838" i="2"/>
  <c r="P4838" i="2" s="1"/>
  <c r="O4839" i="2"/>
  <c r="P4839" i="2" s="1"/>
  <c r="O2614" i="2"/>
  <c r="P2614" i="2" s="1"/>
  <c r="O4840" i="2"/>
  <c r="P4840" i="2" s="1"/>
  <c r="O2615" i="2"/>
  <c r="P2615" i="2" s="1"/>
  <c r="O4247" i="2"/>
  <c r="P4247" i="2" s="1"/>
  <c r="O2616" i="2"/>
  <c r="P2616" i="2" s="1"/>
  <c r="O2617" i="2"/>
  <c r="P2617" i="2" s="1"/>
  <c r="O2618" i="2"/>
  <c r="P2618" i="2" s="1"/>
  <c r="O4248" i="2"/>
  <c r="P4248" i="2" s="1"/>
  <c r="O2619" i="2"/>
  <c r="P2619" i="2" s="1"/>
  <c r="O4051" i="2"/>
  <c r="P4051" i="2" s="1"/>
  <c r="O2620" i="2"/>
  <c r="P2620" i="2" s="1"/>
  <c r="O3796" i="2"/>
  <c r="P3796" i="2" s="1"/>
  <c r="O3797" i="2"/>
  <c r="P3797" i="2" s="1"/>
  <c r="O3798" i="2"/>
  <c r="P3798" i="2" s="1"/>
  <c r="O2621" i="2"/>
  <c r="P2621" i="2" s="1"/>
  <c r="O2622" i="2"/>
  <c r="P2622" i="2" s="1"/>
  <c r="O3799" i="2"/>
  <c r="P3799" i="2" s="1"/>
  <c r="O2623" i="2"/>
  <c r="P2623" i="2" s="1"/>
  <c r="O2624" i="2"/>
  <c r="P2624" i="2" s="1"/>
  <c r="O2625" i="2"/>
  <c r="P2625" i="2" s="1"/>
  <c r="O2626" i="2"/>
  <c r="P2626" i="2" s="1"/>
  <c r="O3800" i="2"/>
  <c r="P3800" i="2" s="1"/>
  <c r="O2627" i="2"/>
  <c r="P2627" i="2" s="1"/>
  <c r="O2628" i="2"/>
  <c r="P2628" i="2" s="1"/>
  <c r="O4841" i="2"/>
  <c r="P4841" i="2" s="1"/>
  <c r="O2629" i="2"/>
  <c r="P2629" i="2" s="1"/>
  <c r="O4842" i="2"/>
  <c r="P4842" i="2" s="1"/>
  <c r="O4843" i="2"/>
  <c r="P4843" i="2" s="1"/>
  <c r="O2630" i="2"/>
  <c r="P2630" i="2" s="1"/>
  <c r="O2631" i="2"/>
  <c r="P2631" i="2" s="1"/>
  <c r="O2632" i="2"/>
  <c r="P2632" i="2" s="1"/>
  <c r="O4249" i="2"/>
  <c r="P4249" i="2" s="1"/>
  <c r="O2633" i="2"/>
  <c r="P2633" i="2" s="1"/>
  <c r="O2634" i="2"/>
  <c r="P2634" i="2" s="1"/>
  <c r="O4052" i="2"/>
  <c r="P4052" i="2" s="1"/>
  <c r="O4250" i="2"/>
  <c r="P4250" i="2" s="1"/>
  <c r="O2635" i="2"/>
  <c r="P2635" i="2" s="1"/>
  <c r="O2636" i="2"/>
  <c r="P2636" i="2" s="1"/>
  <c r="O4844" i="2"/>
  <c r="P4844" i="2" s="1"/>
  <c r="O2637" i="2"/>
  <c r="P2637" i="2" s="1"/>
  <c r="O4251" i="2"/>
  <c r="P4251" i="2" s="1"/>
  <c r="O2638" i="2"/>
  <c r="P2638" i="2" s="1"/>
  <c r="O2639" i="2"/>
  <c r="P2639" i="2" s="1"/>
  <c r="O4845" i="2"/>
  <c r="P4845" i="2" s="1"/>
  <c r="O2640" i="2"/>
  <c r="P2640" i="2" s="1"/>
  <c r="O3801" i="2"/>
  <c r="P3801" i="2" s="1"/>
  <c r="O2641" i="2"/>
  <c r="P2641" i="2" s="1"/>
  <c r="O2642" i="2"/>
  <c r="P2642" i="2" s="1"/>
  <c r="O2643" i="2"/>
  <c r="P2643" i="2" s="1"/>
  <c r="O3802" i="2"/>
  <c r="P3802" i="2" s="1"/>
  <c r="O2644" i="2"/>
  <c r="P2644" i="2" s="1"/>
  <c r="O2645" i="2"/>
  <c r="P2645" i="2" s="1"/>
  <c r="O2646" i="2"/>
  <c r="P2646" i="2" s="1"/>
  <c r="O2647" i="2"/>
  <c r="P2647" i="2" s="1"/>
  <c r="O2648" i="2"/>
  <c r="P2648" i="2" s="1"/>
  <c r="O2649" i="2"/>
  <c r="P2649" i="2" s="1"/>
  <c r="O4053" i="2"/>
  <c r="P4053" i="2" s="1"/>
  <c r="O4252" i="2"/>
  <c r="P4252" i="2" s="1"/>
  <c r="O2650" i="2"/>
  <c r="P2650" i="2" s="1"/>
  <c r="O4846" i="2"/>
  <c r="P4846" i="2" s="1"/>
  <c r="O2651" i="2"/>
  <c r="P2651" i="2" s="1"/>
  <c r="O2652" i="2"/>
  <c r="P2652" i="2" s="1"/>
  <c r="O3931" i="2"/>
  <c r="P3931" i="2" s="1"/>
  <c r="O2653" i="2"/>
  <c r="P2653" i="2" s="1"/>
  <c r="O2654" i="2"/>
  <c r="P2654" i="2" s="1"/>
  <c r="O2655" i="2"/>
  <c r="P2655" i="2" s="1"/>
  <c r="O2656" i="2"/>
  <c r="P2656" i="2" s="1"/>
  <c r="O2657" i="2"/>
  <c r="P2657" i="2" s="1"/>
  <c r="O2658" i="2"/>
  <c r="P2658" i="2" s="1"/>
  <c r="O4253" i="2"/>
  <c r="P4253" i="2" s="1"/>
  <c r="O2659" i="2"/>
  <c r="P2659" i="2" s="1"/>
  <c r="O4847" i="2"/>
  <c r="P4847" i="2" s="1"/>
  <c r="O2660" i="2"/>
  <c r="P2660" i="2" s="1"/>
  <c r="O2661" i="2"/>
  <c r="P2661" i="2" s="1"/>
  <c r="O2662" i="2"/>
  <c r="P2662" i="2" s="1"/>
  <c r="O4848" i="2"/>
  <c r="P4848" i="2" s="1"/>
  <c r="O4849" i="2"/>
  <c r="P4849" i="2" s="1"/>
  <c r="O2663" i="2"/>
  <c r="P2663" i="2" s="1"/>
  <c r="O4054" i="2"/>
  <c r="P4054" i="2" s="1"/>
  <c r="O2664" i="2"/>
  <c r="P2664" i="2" s="1"/>
  <c r="O2665" i="2"/>
  <c r="P2665" i="2" s="1"/>
  <c r="O2666" i="2"/>
  <c r="P2666" i="2" s="1"/>
  <c r="O4850" i="2"/>
  <c r="P4850" i="2" s="1"/>
  <c r="O2667" i="2"/>
  <c r="P2667" i="2" s="1"/>
  <c r="O2668" i="2"/>
  <c r="P2668" i="2" s="1"/>
  <c r="O2669" i="2"/>
  <c r="P2669" i="2" s="1"/>
  <c r="O2670" i="2"/>
  <c r="P2670" i="2" s="1"/>
  <c r="O2671" i="2"/>
  <c r="P2671" i="2" s="1"/>
  <c r="O2672" i="2"/>
  <c r="P2672" i="2" s="1"/>
  <c r="O2673" i="2"/>
  <c r="P2673" i="2" s="1"/>
  <c r="O4851" i="2"/>
  <c r="P4851" i="2" s="1"/>
  <c r="O2674" i="2"/>
  <c r="P2674" i="2" s="1"/>
  <c r="O3803" i="2"/>
  <c r="P3803" i="2" s="1"/>
  <c r="O2675" i="2"/>
  <c r="P2675" i="2" s="1"/>
  <c r="O3804" i="2"/>
  <c r="P3804" i="2" s="1"/>
  <c r="O2676" i="2"/>
  <c r="P2676" i="2" s="1"/>
  <c r="O2677" i="2"/>
  <c r="P2677" i="2" s="1"/>
  <c r="O3805" i="2"/>
  <c r="P3805" i="2" s="1"/>
  <c r="O2678" i="2"/>
  <c r="P2678" i="2" s="1"/>
  <c r="O2679" i="2"/>
  <c r="P2679" i="2" s="1"/>
  <c r="O4852" i="2"/>
  <c r="P4852" i="2" s="1"/>
  <c r="O4254" i="2"/>
  <c r="P4254" i="2" s="1"/>
  <c r="O3806" i="2"/>
  <c r="P3806" i="2" s="1"/>
  <c r="O2680" i="2"/>
  <c r="P2680" i="2" s="1"/>
  <c r="O2681" i="2"/>
  <c r="P2681" i="2" s="1"/>
  <c r="O2682" i="2"/>
  <c r="P2682" i="2" s="1"/>
  <c r="O2683" i="2"/>
  <c r="P2683" i="2" s="1"/>
  <c r="O4853" i="2"/>
  <c r="P4853" i="2" s="1"/>
  <c r="O3807" i="2"/>
  <c r="P3807" i="2" s="1"/>
  <c r="O2684" i="2"/>
  <c r="P2684" i="2" s="1"/>
  <c r="O2685" i="2"/>
  <c r="P2685" i="2" s="1"/>
  <c r="O2686" i="2"/>
  <c r="P2686" i="2" s="1"/>
  <c r="O2687" i="2"/>
  <c r="P2687" i="2" s="1"/>
  <c r="O2688" i="2"/>
  <c r="P2688" i="2" s="1"/>
  <c r="O2689" i="2"/>
  <c r="P2689" i="2" s="1"/>
  <c r="O4854" i="2"/>
  <c r="P4854" i="2" s="1"/>
  <c r="O2690" i="2"/>
  <c r="P2690" i="2" s="1"/>
  <c r="O2691" i="2"/>
  <c r="P2691" i="2" s="1"/>
  <c r="O2692" i="2"/>
  <c r="P2692" i="2" s="1"/>
  <c r="O4855" i="2"/>
  <c r="P4855" i="2" s="1"/>
  <c r="O2693" i="2"/>
  <c r="P2693" i="2" s="1"/>
  <c r="O2694" i="2"/>
  <c r="P2694" i="2" s="1"/>
  <c r="O2695" i="2"/>
  <c r="P2695" i="2" s="1"/>
  <c r="O2696" i="2"/>
  <c r="P2696" i="2" s="1"/>
  <c r="O2697" i="2"/>
  <c r="P2697" i="2" s="1"/>
  <c r="O4255" i="2"/>
  <c r="P4255" i="2" s="1"/>
  <c r="O2698" i="2"/>
  <c r="P2698" i="2" s="1"/>
  <c r="O3808" i="2"/>
  <c r="P3808" i="2" s="1"/>
  <c r="O4856" i="2"/>
  <c r="P4856" i="2" s="1"/>
  <c r="O2699" i="2"/>
  <c r="P2699" i="2" s="1"/>
  <c r="O4857" i="2"/>
  <c r="P4857" i="2" s="1"/>
  <c r="O3809" i="2"/>
  <c r="P3809" i="2" s="1"/>
  <c r="O2700" i="2"/>
  <c r="P2700" i="2" s="1"/>
  <c r="O3810" i="2"/>
  <c r="P3810" i="2" s="1"/>
  <c r="O2701" i="2"/>
  <c r="P2701" i="2" s="1"/>
  <c r="O4858" i="2"/>
  <c r="P4858" i="2" s="1"/>
  <c r="O2702" i="2"/>
  <c r="P2702" i="2" s="1"/>
  <c r="O2703" i="2"/>
  <c r="P2703" i="2" s="1"/>
  <c r="O4859" i="2"/>
  <c r="P4859" i="2" s="1"/>
  <c r="O3811" i="2"/>
  <c r="P3811" i="2" s="1"/>
  <c r="O2704" i="2"/>
  <c r="P2704" i="2" s="1"/>
  <c r="O2705" i="2"/>
  <c r="P2705" i="2" s="1"/>
  <c r="O2706" i="2"/>
  <c r="P2706" i="2" s="1"/>
  <c r="O4860" i="2"/>
  <c r="P4860" i="2" s="1"/>
  <c r="O2707" i="2"/>
  <c r="P2707" i="2" s="1"/>
  <c r="O2708" i="2"/>
  <c r="P2708" i="2" s="1"/>
  <c r="O2709" i="2"/>
  <c r="P2709" i="2" s="1"/>
  <c r="O2710" i="2"/>
  <c r="P2710" i="2" s="1"/>
  <c r="O2711" i="2"/>
  <c r="P2711" i="2" s="1"/>
  <c r="O2712" i="2"/>
  <c r="P2712" i="2" s="1"/>
  <c r="O4055" i="2"/>
  <c r="P4055" i="2" s="1"/>
  <c r="O2713" i="2"/>
  <c r="P2713" i="2" s="1"/>
  <c r="O2714" i="2"/>
  <c r="P2714" i="2" s="1"/>
  <c r="O2715" i="2"/>
  <c r="P2715" i="2" s="1"/>
  <c r="O2716" i="2"/>
  <c r="P2716" i="2" s="1"/>
  <c r="O4256" i="2"/>
  <c r="P4256" i="2" s="1"/>
  <c r="O4861" i="2"/>
  <c r="P4861" i="2" s="1"/>
  <c r="O2717" i="2"/>
  <c r="P2717" i="2" s="1"/>
  <c r="O2718" i="2"/>
  <c r="P2718" i="2" s="1"/>
  <c r="O4056" i="2"/>
  <c r="P4056" i="2" s="1"/>
  <c r="O4057" i="2"/>
  <c r="P4057" i="2" s="1"/>
  <c r="O4862" i="2"/>
  <c r="P4862" i="2" s="1"/>
  <c r="O2719" i="2"/>
  <c r="P2719" i="2" s="1"/>
  <c r="O2720" i="2"/>
  <c r="P2720" i="2" s="1"/>
  <c r="O2721" i="2"/>
  <c r="P2721" i="2" s="1"/>
  <c r="O2722" i="2"/>
  <c r="P2722" i="2" s="1"/>
  <c r="O2723" i="2"/>
  <c r="P2723" i="2" s="1"/>
  <c r="O2724" i="2"/>
  <c r="P2724" i="2" s="1"/>
  <c r="O2725" i="2"/>
  <c r="P2725" i="2" s="1"/>
  <c r="O2726" i="2"/>
  <c r="P2726" i="2" s="1"/>
  <c r="O2727" i="2"/>
  <c r="P2727" i="2" s="1"/>
  <c r="O2728" i="2"/>
  <c r="P2728" i="2" s="1"/>
  <c r="O2729" i="2"/>
  <c r="P2729" i="2" s="1"/>
  <c r="O2730" i="2"/>
  <c r="P2730" i="2" s="1"/>
  <c r="O2731" i="2"/>
  <c r="P2731" i="2" s="1"/>
  <c r="O2732" i="2"/>
  <c r="P2732" i="2" s="1"/>
  <c r="O4257" i="2"/>
  <c r="P4257" i="2" s="1"/>
  <c r="O2733" i="2"/>
  <c r="P2733" i="2" s="1"/>
  <c r="O2734" i="2"/>
  <c r="P2734" i="2" s="1"/>
  <c r="O2735" i="2"/>
  <c r="P2735" i="2" s="1"/>
  <c r="O2736" i="2"/>
  <c r="P2736" i="2" s="1"/>
  <c r="O2737" i="2"/>
  <c r="P2737" i="2" s="1"/>
  <c r="O2738" i="2"/>
  <c r="P2738" i="2" s="1"/>
  <c r="O4058" i="2"/>
  <c r="P4058" i="2" s="1"/>
  <c r="O2739" i="2"/>
  <c r="P2739" i="2" s="1"/>
  <c r="O2740" i="2"/>
  <c r="P2740" i="2" s="1"/>
  <c r="O2741" i="2"/>
  <c r="P2741" i="2" s="1"/>
  <c r="O2742" i="2"/>
  <c r="P2742" i="2" s="1"/>
  <c r="O2743" i="2"/>
  <c r="P2743" i="2" s="1"/>
  <c r="O2744" i="2"/>
  <c r="P2744" i="2" s="1"/>
  <c r="O3812" i="2"/>
  <c r="P3812" i="2" s="1"/>
  <c r="O2745" i="2"/>
  <c r="P2745" i="2" s="1"/>
  <c r="O3813" i="2"/>
  <c r="P3813" i="2" s="1"/>
  <c r="O4863" i="2"/>
  <c r="P4863" i="2" s="1"/>
  <c r="O2746" i="2"/>
  <c r="P2746" i="2" s="1"/>
  <c r="O2747" i="2"/>
  <c r="P2747" i="2" s="1"/>
  <c r="O2748" i="2"/>
  <c r="P2748" i="2" s="1"/>
  <c r="O2749" i="2"/>
  <c r="P2749" i="2" s="1"/>
  <c r="O2750" i="2"/>
  <c r="P2750" i="2" s="1"/>
  <c r="O4864" i="2"/>
  <c r="P4864" i="2" s="1"/>
  <c r="O3814" i="2"/>
  <c r="P3814" i="2" s="1"/>
  <c r="O2751" i="2"/>
  <c r="P2751" i="2" s="1"/>
  <c r="O2752" i="2"/>
  <c r="P2752" i="2" s="1"/>
  <c r="O3815" i="2"/>
  <c r="P3815" i="2" s="1"/>
  <c r="O2753" i="2"/>
  <c r="P2753" i="2" s="1"/>
  <c r="O2754" i="2"/>
  <c r="P2754" i="2" s="1"/>
  <c r="O2755" i="2"/>
  <c r="P2755" i="2" s="1"/>
  <c r="O2756" i="2"/>
  <c r="P2756" i="2" s="1"/>
  <c r="O2757" i="2"/>
  <c r="P2757" i="2" s="1"/>
  <c r="O2758" i="2"/>
  <c r="P2758" i="2" s="1"/>
  <c r="O2759" i="2"/>
  <c r="P2759" i="2" s="1"/>
  <c r="O2760" i="2"/>
  <c r="P2760" i="2" s="1"/>
  <c r="O4865" i="2"/>
  <c r="P4865" i="2" s="1"/>
  <c r="O2761" i="2"/>
  <c r="P2761" i="2" s="1"/>
  <c r="O2762" i="2"/>
  <c r="P2762" i="2" s="1"/>
  <c r="O2763" i="2"/>
  <c r="P2763" i="2" s="1"/>
  <c r="O4866" i="2"/>
  <c r="P4866" i="2" s="1"/>
  <c r="O2764" i="2"/>
  <c r="P2764" i="2" s="1"/>
  <c r="O2765" i="2"/>
  <c r="P2765" i="2" s="1"/>
  <c r="O4867" i="2"/>
  <c r="P4867" i="2" s="1"/>
  <c r="O2766" i="2"/>
  <c r="P2766" i="2" s="1"/>
  <c r="O3816" i="2"/>
  <c r="P3816" i="2" s="1"/>
  <c r="O3817" i="2"/>
  <c r="P3817" i="2" s="1"/>
  <c r="O4258" i="2"/>
  <c r="P4258" i="2" s="1"/>
  <c r="O2767" i="2"/>
  <c r="P2767" i="2" s="1"/>
  <c r="O3818" i="2"/>
  <c r="P3818" i="2" s="1"/>
  <c r="O2768" i="2"/>
  <c r="P2768" i="2" s="1"/>
  <c r="O2769" i="2"/>
  <c r="P2769" i="2" s="1"/>
  <c r="O2770" i="2"/>
  <c r="P2770" i="2" s="1"/>
  <c r="O2771" i="2"/>
  <c r="P2771" i="2" s="1"/>
  <c r="O4259" i="2"/>
  <c r="P4259" i="2" s="1"/>
  <c r="O2772" i="2"/>
  <c r="P2772" i="2" s="1"/>
  <c r="O2773" i="2"/>
  <c r="P2773" i="2" s="1"/>
  <c r="O4260" i="2"/>
  <c r="P4260" i="2" s="1"/>
  <c r="O2774" i="2"/>
  <c r="P2774" i="2" s="1"/>
  <c r="O4059" i="2"/>
  <c r="P4059" i="2" s="1"/>
  <c r="O2775" i="2"/>
  <c r="P2775" i="2" s="1"/>
  <c r="O2776" i="2"/>
  <c r="P2776" i="2" s="1"/>
  <c r="O2777" i="2"/>
  <c r="P2777" i="2" s="1"/>
  <c r="O2778" i="2"/>
  <c r="P2778" i="2" s="1"/>
  <c r="O2779" i="2"/>
  <c r="P2779" i="2" s="1"/>
  <c r="O3819" i="2"/>
  <c r="P3819" i="2" s="1"/>
  <c r="O2780" i="2"/>
  <c r="P2780" i="2" s="1"/>
  <c r="O2781" i="2"/>
  <c r="P2781" i="2" s="1"/>
  <c r="O2782" i="2"/>
  <c r="P2782" i="2" s="1"/>
  <c r="O2783" i="2"/>
  <c r="P2783" i="2" s="1"/>
  <c r="O2784" i="2"/>
  <c r="P2784" i="2" s="1"/>
  <c r="O2785" i="2"/>
  <c r="P2785" i="2" s="1"/>
  <c r="O2786" i="2"/>
  <c r="P2786" i="2" s="1"/>
  <c r="O2787" i="2"/>
  <c r="P2787" i="2" s="1"/>
  <c r="O2788" i="2"/>
  <c r="P2788" i="2" s="1"/>
  <c r="O2789" i="2"/>
  <c r="P2789" i="2" s="1"/>
  <c r="O2790" i="2"/>
  <c r="P2790" i="2" s="1"/>
  <c r="O2791" i="2"/>
  <c r="P2791" i="2" s="1"/>
  <c r="O2792" i="2"/>
  <c r="P2792" i="2" s="1"/>
  <c r="O2793" i="2"/>
  <c r="P2793" i="2" s="1"/>
  <c r="O2794" i="2"/>
  <c r="P2794" i="2" s="1"/>
  <c r="O3820" i="2"/>
  <c r="P3820" i="2" s="1"/>
  <c r="O2795" i="2"/>
  <c r="P2795" i="2" s="1"/>
  <c r="O2796" i="2"/>
  <c r="P2796" i="2" s="1"/>
  <c r="O2797" i="2"/>
  <c r="P2797" i="2" s="1"/>
  <c r="O2798" i="2"/>
  <c r="P2798" i="2" s="1"/>
  <c r="O2799" i="2"/>
  <c r="P2799" i="2" s="1"/>
  <c r="O2800" i="2"/>
  <c r="P2800" i="2" s="1"/>
  <c r="O2801" i="2"/>
  <c r="P2801" i="2" s="1"/>
  <c r="O2802" i="2"/>
  <c r="P2802" i="2" s="1"/>
  <c r="O4060" i="2"/>
  <c r="P4060" i="2" s="1"/>
  <c r="O2803" i="2"/>
  <c r="P2803" i="2" s="1"/>
  <c r="O4868" i="2"/>
  <c r="P4868" i="2" s="1"/>
  <c r="O4869" i="2"/>
  <c r="P4869" i="2" s="1"/>
  <c r="O2804" i="2"/>
  <c r="P2804" i="2" s="1"/>
  <c r="O4261" i="2"/>
  <c r="P4261" i="2" s="1"/>
  <c r="O2805" i="2"/>
  <c r="P2805" i="2" s="1"/>
  <c r="O4061" i="2"/>
  <c r="P4061" i="2" s="1"/>
  <c r="O2806" i="2"/>
  <c r="P2806" i="2" s="1"/>
  <c r="O2807" i="2"/>
  <c r="P2807" i="2" s="1"/>
  <c r="O2808" i="2"/>
  <c r="P2808" i="2" s="1"/>
  <c r="O2809" i="2"/>
  <c r="P2809" i="2" s="1"/>
  <c r="O2810" i="2"/>
  <c r="P2810" i="2" s="1"/>
  <c r="O2811" i="2"/>
  <c r="P2811" i="2" s="1"/>
  <c r="O4870" i="2"/>
  <c r="P4870" i="2" s="1"/>
  <c r="O2812" i="2"/>
  <c r="P2812" i="2" s="1"/>
  <c r="O2813" i="2"/>
  <c r="P2813" i="2" s="1"/>
  <c r="O4871" i="2"/>
  <c r="P4871" i="2" s="1"/>
  <c r="O2814" i="2"/>
  <c r="P2814" i="2" s="1"/>
  <c r="O2815" i="2"/>
  <c r="P2815" i="2" s="1"/>
  <c r="O2816" i="2"/>
  <c r="P2816" i="2" s="1"/>
  <c r="O2817" i="2"/>
  <c r="P2817" i="2" s="1"/>
  <c r="O4062" i="2"/>
  <c r="P4062" i="2" s="1"/>
  <c r="O4872" i="2"/>
  <c r="P4872" i="2" s="1"/>
  <c r="O4262" i="2"/>
  <c r="P4262" i="2" s="1"/>
  <c r="O2818" i="2"/>
  <c r="P2818" i="2" s="1"/>
  <c r="O2819" i="2"/>
  <c r="P2819" i="2" s="1"/>
  <c r="O2820" i="2"/>
  <c r="P2820" i="2" s="1"/>
  <c r="O2821" i="2"/>
  <c r="P2821" i="2" s="1"/>
  <c r="O2822" i="2"/>
  <c r="P2822" i="2" s="1"/>
  <c r="O2823" i="2"/>
  <c r="P2823" i="2" s="1"/>
  <c r="O4063" i="2"/>
  <c r="P4063" i="2" s="1"/>
  <c r="O2824" i="2"/>
  <c r="P2824" i="2" s="1"/>
  <c r="O4263" i="2"/>
  <c r="P4263" i="2" s="1"/>
  <c r="O2825" i="2"/>
  <c r="P2825" i="2" s="1"/>
  <c r="O2826" i="2"/>
  <c r="P2826" i="2" s="1"/>
  <c r="O2827" i="2"/>
  <c r="P2827" i="2" s="1"/>
  <c r="O4873" i="2"/>
  <c r="P4873" i="2" s="1"/>
  <c r="O2828" i="2"/>
  <c r="P2828" i="2" s="1"/>
  <c r="O2829" i="2"/>
  <c r="P2829" i="2" s="1"/>
  <c r="O2830" i="2"/>
  <c r="P2830" i="2" s="1"/>
  <c r="O3821" i="2"/>
  <c r="P3821" i="2" s="1"/>
  <c r="O3822" i="2"/>
  <c r="P3822" i="2" s="1"/>
  <c r="O2831" i="2"/>
  <c r="P2831" i="2" s="1"/>
  <c r="O2832" i="2"/>
  <c r="P2832" i="2" s="1"/>
  <c r="O2833" i="2"/>
  <c r="P2833" i="2" s="1"/>
  <c r="O4874" i="2"/>
  <c r="P4874" i="2" s="1"/>
  <c r="O3823" i="2"/>
  <c r="P3823" i="2" s="1"/>
  <c r="O2834" i="2"/>
  <c r="P2834" i="2" s="1"/>
  <c r="O4264" i="2"/>
  <c r="P4264" i="2" s="1"/>
  <c r="O2835" i="2"/>
  <c r="P2835" i="2" s="1"/>
  <c r="O2836" i="2"/>
  <c r="P2836" i="2" s="1"/>
  <c r="O2837" i="2"/>
  <c r="P2837" i="2" s="1"/>
  <c r="O3824" i="2"/>
  <c r="P3824" i="2" s="1"/>
  <c r="O2838" i="2"/>
  <c r="P2838" i="2" s="1"/>
  <c r="O2839" i="2"/>
  <c r="P2839" i="2" s="1"/>
  <c r="O2840" i="2"/>
  <c r="P2840" i="2" s="1"/>
  <c r="O2841" i="2"/>
  <c r="P2841" i="2" s="1"/>
  <c r="O2842" i="2"/>
  <c r="P2842" i="2" s="1"/>
  <c r="O2843" i="2"/>
  <c r="P2843" i="2" s="1"/>
  <c r="O4875" i="2"/>
  <c r="P4875" i="2" s="1"/>
  <c r="O2844" i="2"/>
  <c r="P2844" i="2" s="1"/>
  <c r="O2845" i="2"/>
  <c r="P2845" i="2" s="1"/>
  <c r="O2846" i="2"/>
  <c r="P2846" i="2" s="1"/>
  <c r="O2847" i="2"/>
  <c r="P2847" i="2" s="1"/>
  <c r="O3825" i="2"/>
  <c r="P3825" i="2" s="1"/>
  <c r="O4876" i="2"/>
  <c r="P4876" i="2" s="1"/>
  <c r="O2848" i="2"/>
  <c r="P2848" i="2" s="1"/>
  <c r="O4877" i="2"/>
  <c r="P4877" i="2" s="1"/>
  <c r="O4878" i="2"/>
  <c r="P4878" i="2" s="1"/>
  <c r="O2849" i="2"/>
  <c r="P2849" i="2" s="1"/>
  <c r="O2850" i="2"/>
  <c r="P2850" i="2" s="1"/>
  <c r="O2851" i="2"/>
  <c r="P2851" i="2" s="1"/>
  <c r="O4879" i="2"/>
  <c r="P4879" i="2" s="1"/>
  <c r="O2852" i="2"/>
  <c r="P2852" i="2" s="1"/>
  <c r="O4265" i="2"/>
  <c r="P4265" i="2" s="1"/>
  <c r="O2853" i="2"/>
  <c r="P2853" i="2" s="1"/>
  <c r="O4880" i="2"/>
  <c r="P4880" i="2" s="1"/>
  <c r="O4881" i="2"/>
  <c r="P4881" i="2" s="1"/>
  <c r="O2854" i="2"/>
  <c r="P2854" i="2" s="1"/>
  <c r="O2855" i="2"/>
  <c r="P2855" i="2" s="1"/>
  <c r="O2856" i="2"/>
  <c r="P2856" i="2" s="1"/>
  <c r="O4882" i="2"/>
  <c r="P4882" i="2" s="1"/>
  <c r="O2857" i="2"/>
  <c r="P2857" i="2" s="1"/>
  <c r="O4883" i="2"/>
  <c r="P4883" i="2" s="1"/>
  <c r="O2858" i="2"/>
  <c r="P2858" i="2" s="1"/>
  <c r="O2859" i="2"/>
  <c r="P2859" i="2" s="1"/>
  <c r="O3826" i="2"/>
  <c r="P3826" i="2" s="1"/>
  <c r="O2860" i="2"/>
  <c r="P2860" i="2" s="1"/>
  <c r="O2861" i="2"/>
  <c r="P2861" i="2" s="1"/>
  <c r="O4064" i="2"/>
  <c r="P4064" i="2" s="1"/>
  <c r="O2862" i="2"/>
  <c r="P2862" i="2" s="1"/>
  <c r="O4266" i="2"/>
  <c r="P4266" i="2" s="1"/>
  <c r="O2863" i="2"/>
  <c r="P2863" i="2" s="1"/>
  <c r="O2864" i="2"/>
  <c r="P2864" i="2" s="1"/>
  <c r="O2865" i="2"/>
  <c r="P2865" i="2" s="1"/>
  <c r="O2866" i="2"/>
  <c r="P2866" i="2" s="1"/>
  <c r="O2867" i="2"/>
  <c r="P2867" i="2" s="1"/>
  <c r="O3827" i="2"/>
  <c r="P3827" i="2" s="1"/>
  <c r="O4884" i="2"/>
  <c r="P4884" i="2" s="1"/>
  <c r="O2868" i="2"/>
  <c r="P2868" i="2" s="1"/>
  <c r="O3910" i="2"/>
  <c r="P3910" i="2" s="1"/>
  <c r="O4885" i="2"/>
  <c r="P4885" i="2" s="1"/>
  <c r="O2869" i="2"/>
  <c r="P2869" i="2" s="1"/>
  <c r="O2870" i="2"/>
  <c r="P2870" i="2" s="1"/>
  <c r="O2871" i="2"/>
  <c r="P2871" i="2" s="1"/>
  <c r="O4886" i="2"/>
  <c r="P4886" i="2" s="1"/>
  <c r="O2872" i="2"/>
  <c r="P2872" i="2" s="1"/>
  <c r="O2873" i="2"/>
  <c r="P2873" i="2" s="1"/>
  <c r="O2874" i="2"/>
  <c r="P2874" i="2" s="1"/>
  <c r="O2875" i="2"/>
  <c r="P2875" i="2" s="1"/>
  <c r="O2876" i="2"/>
  <c r="P2876" i="2" s="1"/>
  <c r="O2877" i="2"/>
  <c r="P2877" i="2" s="1"/>
  <c r="O2878" i="2"/>
  <c r="P2878" i="2" s="1"/>
  <c r="O4267" i="2"/>
  <c r="P4267" i="2" s="1"/>
  <c r="O2879" i="2"/>
  <c r="P2879" i="2" s="1"/>
  <c r="O3828" i="2"/>
  <c r="P3828" i="2" s="1"/>
  <c r="O2880" i="2"/>
  <c r="P2880" i="2" s="1"/>
  <c r="O2881" i="2"/>
  <c r="P2881" i="2" s="1"/>
  <c r="O2882" i="2"/>
  <c r="P2882" i="2" s="1"/>
  <c r="O4268" i="2"/>
  <c r="P4268" i="2" s="1"/>
  <c r="O3829" i="2"/>
  <c r="P3829" i="2" s="1"/>
  <c r="O2883" i="2"/>
  <c r="P2883" i="2" s="1"/>
  <c r="O2884" i="2"/>
  <c r="P2884" i="2" s="1"/>
  <c r="O2885" i="2"/>
  <c r="P2885" i="2" s="1"/>
  <c r="O3929" i="2"/>
  <c r="P3929" i="2" s="1"/>
  <c r="O4269" i="2"/>
  <c r="P4269" i="2" s="1"/>
  <c r="O2886" i="2"/>
  <c r="P2886" i="2" s="1"/>
  <c r="O2887" i="2"/>
  <c r="P2887" i="2" s="1"/>
  <c r="O2888" i="2"/>
  <c r="P2888" i="2" s="1"/>
  <c r="O2889" i="2"/>
  <c r="P2889" i="2" s="1"/>
  <c r="O2890" i="2"/>
  <c r="P2890" i="2" s="1"/>
  <c r="O2891" i="2"/>
  <c r="P2891" i="2" s="1"/>
  <c r="O2892" i="2"/>
  <c r="P2892" i="2" s="1"/>
  <c r="O2893" i="2"/>
  <c r="P2893" i="2" s="1"/>
  <c r="O2894" i="2"/>
  <c r="P2894" i="2" s="1"/>
  <c r="O2895" i="2"/>
  <c r="P2895" i="2" s="1"/>
  <c r="O4887" i="2"/>
  <c r="P4887" i="2" s="1"/>
  <c r="O4270" i="2"/>
  <c r="P4270" i="2" s="1"/>
  <c r="O4888" i="2"/>
  <c r="P4888" i="2" s="1"/>
  <c r="O2896" i="2"/>
  <c r="P2896" i="2" s="1"/>
  <c r="O4065" i="2"/>
  <c r="P4065" i="2" s="1"/>
  <c r="O4889" i="2"/>
  <c r="P4889" i="2" s="1"/>
  <c r="O4890" i="2"/>
  <c r="P4890" i="2" s="1"/>
  <c r="O2897" i="2"/>
  <c r="P2897" i="2" s="1"/>
  <c r="O2898" i="2"/>
  <c r="P2898" i="2" s="1"/>
  <c r="O4891" i="2"/>
  <c r="P4891" i="2" s="1"/>
  <c r="O2899" i="2"/>
  <c r="P2899" i="2" s="1"/>
  <c r="O3915" i="2"/>
  <c r="P3915" i="2" s="1"/>
  <c r="O2900" i="2"/>
  <c r="P2900" i="2" s="1"/>
  <c r="O4892" i="2"/>
  <c r="P4892" i="2" s="1"/>
  <c r="O2901" i="2"/>
  <c r="P2901" i="2" s="1"/>
  <c r="O3830" i="2"/>
  <c r="P3830" i="2" s="1"/>
  <c r="O2902" i="2"/>
  <c r="P2902" i="2" s="1"/>
  <c r="O4893" i="2"/>
  <c r="P4893" i="2" s="1"/>
  <c r="O2903" i="2"/>
  <c r="P2903" i="2" s="1"/>
  <c r="O2904" i="2"/>
  <c r="P2904" i="2" s="1"/>
  <c r="O2905" i="2"/>
  <c r="P2905" i="2" s="1"/>
  <c r="O2906" i="2"/>
  <c r="P2906" i="2" s="1"/>
  <c r="O2907" i="2"/>
  <c r="P2907" i="2" s="1"/>
  <c r="O2908" i="2"/>
  <c r="P2908" i="2" s="1"/>
  <c r="O4894" i="2"/>
  <c r="P4894" i="2" s="1"/>
  <c r="O2909" i="2"/>
  <c r="P2909" i="2" s="1"/>
  <c r="O4895" i="2"/>
  <c r="P4895" i="2" s="1"/>
  <c r="O2910" i="2"/>
  <c r="P2910" i="2" s="1"/>
  <c r="O3831" i="2"/>
  <c r="P3831" i="2" s="1"/>
  <c r="O2911" i="2"/>
  <c r="P2911" i="2" s="1"/>
  <c r="O2912" i="2"/>
  <c r="P2912" i="2" s="1"/>
  <c r="O4896" i="2"/>
  <c r="P4896" i="2" s="1"/>
  <c r="O4066" i="2"/>
  <c r="P4066" i="2" s="1"/>
  <c r="O2913" i="2"/>
  <c r="P2913" i="2" s="1"/>
  <c r="O2914" i="2"/>
  <c r="P2914" i="2" s="1"/>
  <c r="O2915" i="2"/>
  <c r="P2915" i="2" s="1"/>
  <c r="O2916" i="2"/>
  <c r="P2916" i="2" s="1"/>
  <c r="O4271" i="2"/>
  <c r="P4271" i="2" s="1"/>
  <c r="O2917" i="2"/>
  <c r="P2917" i="2" s="1"/>
  <c r="O2918" i="2"/>
  <c r="P2918" i="2" s="1"/>
  <c r="O2919" i="2"/>
  <c r="P2919" i="2" s="1"/>
  <c r="O2920" i="2"/>
  <c r="P2920" i="2" s="1"/>
  <c r="O2921" i="2"/>
  <c r="P2921" i="2" s="1"/>
  <c r="O2922" i="2"/>
  <c r="P2922" i="2" s="1"/>
  <c r="O4272" i="2"/>
  <c r="P4272" i="2" s="1"/>
  <c r="O2923" i="2"/>
  <c r="P2923" i="2" s="1"/>
  <c r="O4897" i="2"/>
  <c r="P4897" i="2" s="1"/>
  <c r="O4898" i="2"/>
  <c r="P4898" i="2" s="1"/>
  <c r="O2924" i="2"/>
  <c r="P2924" i="2" s="1"/>
  <c r="O4067" i="2"/>
  <c r="P4067" i="2" s="1"/>
  <c r="O2925" i="2"/>
  <c r="P2925" i="2" s="1"/>
  <c r="O4899" i="2"/>
  <c r="P4899" i="2" s="1"/>
  <c r="O3832" i="2"/>
  <c r="P3832" i="2" s="1"/>
  <c r="O2926" i="2"/>
  <c r="P2926" i="2" s="1"/>
  <c r="O2927" i="2"/>
  <c r="P2927" i="2" s="1"/>
  <c r="O2928" i="2"/>
  <c r="P2928" i="2" s="1"/>
  <c r="O2929" i="2"/>
  <c r="P2929" i="2" s="1"/>
  <c r="O2930" i="2"/>
  <c r="P2930" i="2" s="1"/>
  <c r="O4900" i="2"/>
  <c r="P4900" i="2" s="1"/>
  <c r="O2931" i="2"/>
  <c r="P2931" i="2" s="1"/>
  <c r="O2932" i="2"/>
  <c r="P2932" i="2" s="1"/>
  <c r="O2933" i="2"/>
  <c r="P2933" i="2" s="1"/>
  <c r="O2934" i="2"/>
  <c r="P2934" i="2" s="1"/>
  <c r="O2935" i="2"/>
  <c r="P2935" i="2" s="1"/>
  <c r="O2936" i="2"/>
  <c r="P2936" i="2" s="1"/>
  <c r="O2937" i="2"/>
  <c r="P2937" i="2" s="1"/>
  <c r="O2938" i="2"/>
  <c r="P2938" i="2" s="1"/>
  <c r="O2939" i="2"/>
  <c r="P2939" i="2" s="1"/>
  <c r="O3833" i="2"/>
  <c r="P3833" i="2" s="1"/>
  <c r="O2940" i="2"/>
  <c r="P2940" i="2" s="1"/>
  <c r="O3834" i="2"/>
  <c r="P3834" i="2" s="1"/>
  <c r="O2941" i="2"/>
  <c r="P2941" i="2" s="1"/>
  <c r="O2942" i="2"/>
  <c r="P2942" i="2" s="1"/>
  <c r="O3835" i="2"/>
  <c r="P3835" i="2" s="1"/>
  <c r="O2943" i="2"/>
  <c r="P2943" i="2" s="1"/>
  <c r="O2944" i="2"/>
  <c r="P2944" i="2" s="1"/>
  <c r="O4901" i="2"/>
  <c r="P4901" i="2" s="1"/>
  <c r="O4902" i="2"/>
  <c r="P4902" i="2" s="1"/>
  <c r="O2945" i="2"/>
  <c r="P2945" i="2" s="1"/>
  <c r="O2946" i="2"/>
  <c r="P2946" i="2" s="1"/>
  <c r="O2947" i="2"/>
  <c r="P2947" i="2" s="1"/>
  <c r="O3836" i="2"/>
  <c r="P3836" i="2" s="1"/>
  <c r="O3837" i="2"/>
  <c r="P3837" i="2" s="1"/>
  <c r="O2948" i="2"/>
  <c r="P2948" i="2" s="1"/>
  <c r="O2949" i="2"/>
  <c r="P2949" i="2" s="1"/>
  <c r="O2950" i="2"/>
  <c r="P2950" i="2" s="1"/>
  <c r="O2951" i="2"/>
  <c r="P2951" i="2" s="1"/>
  <c r="O2952" i="2"/>
  <c r="P2952" i="2" s="1"/>
  <c r="O2953" i="2"/>
  <c r="P2953" i="2" s="1"/>
  <c r="O2954" i="2"/>
  <c r="P2954" i="2" s="1"/>
  <c r="O2955" i="2"/>
  <c r="P2955" i="2" s="1"/>
  <c r="O4903" i="2"/>
  <c r="P4903" i="2" s="1"/>
  <c r="O2956" i="2"/>
  <c r="P2956" i="2" s="1"/>
  <c r="O2957" i="2"/>
  <c r="P2957" i="2" s="1"/>
  <c r="O2958" i="2"/>
  <c r="P2958" i="2" s="1"/>
  <c r="O2959" i="2"/>
  <c r="P2959" i="2" s="1"/>
  <c r="O2960" i="2"/>
  <c r="P2960" i="2" s="1"/>
  <c r="O2961" i="2"/>
  <c r="P2961" i="2" s="1"/>
  <c r="O2962" i="2"/>
  <c r="P2962" i="2" s="1"/>
  <c r="O3838" i="2"/>
  <c r="P3838" i="2" s="1"/>
  <c r="O2963" i="2"/>
  <c r="P2963" i="2" s="1"/>
  <c r="O2964" i="2"/>
  <c r="P2964" i="2" s="1"/>
  <c r="O4904" i="2"/>
  <c r="P4904" i="2" s="1"/>
  <c r="O2965" i="2"/>
  <c r="P2965" i="2" s="1"/>
  <c r="O3839" i="2"/>
  <c r="P3839" i="2" s="1"/>
  <c r="O2966" i="2"/>
  <c r="P2966" i="2" s="1"/>
  <c r="O2967" i="2"/>
  <c r="P2967" i="2" s="1"/>
  <c r="O2968" i="2"/>
  <c r="P2968" i="2" s="1"/>
  <c r="O2969" i="2"/>
  <c r="P2969" i="2" s="1"/>
  <c r="O2970" i="2"/>
  <c r="P2970" i="2" s="1"/>
  <c r="O4273" i="2"/>
  <c r="P4273" i="2" s="1"/>
  <c r="O4068" i="2"/>
  <c r="P4068" i="2" s="1"/>
  <c r="O2971" i="2"/>
  <c r="P2971" i="2" s="1"/>
  <c r="O3840" i="2"/>
  <c r="P3840" i="2" s="1"/>
  <c r="O2972" i="2"/>
  <c r="P2972" i="2" s="1"/>
  <c r="O2973" i="2"/>
  <c r="P2973" i="2" s="1"/>
  <c r="O2974" i="2"/>
  <c r="P2974" i="2" s="1"/>
  <c r="O2975" i="2"/>
  <c r="P2975" i="2" s="1"/>
  <c r="O2976" i="2"/>
  <c r="P2976" i="2" s="1"/>
  <c r="O4069" i="2"/>
  <c r="P4069" i="2" s="1"/>
  <c r="O2977" i="2"/>
  <c r="P2977" i="2" s="1"/>
  <c r="O2978" i="2"/>
  <c r="P2978" i="2" s="1"/>
  <c r="O2979" i="2"/>
  <c r="P2979" i="2" s="1"/>
  <c r="O4274" i="2"/>
  <c r="P4274" i="2" s="1"/>
  <c r="O4905" i="2"/>
  <c r="P4905" i="2" s="1"/>
  <c r="O3841" i="2"/>
  <c r="P3841" i="2" s="1"/>
  <c r="O4906" i="2"/>
  <c r="P4906" i="2" s="1"/>
  <c r="O4907" i="2"/>
  <c r="P4907" i="2" s="1"/>
  <c r="O2980" i="2"/>
  <c r="P2980" i="2" s="1"/>
  <c r="O2981" i="2"/>
  <c r="P2981" i="2" s="1"/>
  <c r="O2982" i="2"/>
  <c r="P2982" i="2" s="1"/>
  <c r="O3842" i="2"/>
  <c r="P3842" i="2" s="1"/>
  <c r="O2983" i="2"/>
  <c r="P2983" i="2" s="1"/>
  <c r="O4275" i="2"/>
  <c r="P4275" i="2" s="1"/>
  <c r="O2984" i="2"/>
  <c r="P2984" i="2" s="1"/>
  <c r="O2985" i="2"/>
  <c r="P2985" i="2" s="1"/>
  <c r="O2986" i="2"/>
  <c r="P2986" i="2" s="1"/>
  <c r="O2987" i="2"/>
  <c r="P2987" i="2" s="1"/>
  <c r="O2988" i="2"/>
  <c r="P2988" i="2" s="1"/>
  <c r="O2989" i="2"/>
  <c r="P2989" i="2" s="1"/>
  <c r="O2990" i="2"/>
  <c r="P2990" i="2" s="1"/>
  <c r="O4908" i="2"/>
  <c r="P4908" i="2" s="1"/>
  <c r="O2991" i="2"/>
  <c r="P2991" i="2" s="1"/>
  <c r="O2992" i="2"/>
  <c r="P2992" i="2" s="1"/>
  <c r="O4276" i="2"/>
  <c r="P4276" i="2" s="1"/>
  <c r="O2993" i="2"/>
  <c r="P2993" i="2" s="1"/>
  <c r="O2994" i="2"/>
  <c r="P2994" i="2" s="1"/>
  <c r="O2995" i="2"/>
  <c r="P2995" i="2" s="1"/>
  <c r="O2996" i="2"/>
  <c r="P2996" i="2" s="1"/>
  <c r="O4909" i="2"/>
  <c r="P4909" i="2" s="1"/>
  <c r="O2997" i="2"/>
  <c r="P2997" i="2" s="1"/>
  <c r="O4910" i="2"/>
  <c r="P4910" i="2" s="1"/>
  <c r="O2998" i="2"/>
  <c r="P2998" i="2" s="1"/>
  <c r="O2999" i="2"/>
  <c r="P2999" i="2" s="1"/>
  <c r="O3000" i="2"/>
  <c r="P3000" i="2" s="1"/>
  <c r="O3001" i="2"/>
  <c r="P3001" i="2" s="1"/>
  <c r="O3002" i="2"/>
  <c r="P3002" i="2" s="1"/>
  <c r="O3003" i="2"/>
  <c r="P3003" i="2" s="1"/>
  <c r="O3004" i="2"/>
  <c r="P3004" i="2" s="1"/>
  <c r="O3005" i="2"/>
  <c r="P3005" i="2" s="1"/>
  <c r="O3006" i="2"/>
  <c r="P3006" i="2" s="1"/>
  <c r="O3007" i="2"/>
  <c r="P3007" i="2" s="1"/>
  <c r="O3008" i="2"/>
  <c r="P3008" i="2" s="1"/>
  <c r="O3009" i="2"/>
  <c r="P3009" i="2" s="1"/>
  <c r="O3010" i="2"/>
  <c r="P3010" i="2" s="1"/>
  <c r="O3011" i="2"/>
  <c r="P3011" i="2" s="1"/>
  <c r="O3012" i="2"/>
  <c r="P3012" i="2" s="1"/>
  <c r="O4277" i="2"/>
  <c r="P4277" i="2" s="1"/>
  <c r="O3013" i="2"/>
  <c r="P3013" i="2" s="1"/>
  <c r="O4070" i="2"/>
  <c r="P4070" i="2" s="1"/>
  <c r="O3014" i="2"/>
  <c r="P3014" i="2" s="1"/>
  <c r="O3843" i="2"/>
  <c r="P3843" i="2" s="1"/>
  <c r="O3015" i="2"/>
  <c r="P3015" i="2" s="1"/>
  <c r="O4911" i="2"/>
  <c r="P4911" i="2" s="1"/>
  <c r="O3016" i="2"/>
  <c r="P3016" i="2" s="1"/>
  <c r="O3017" i="2"/>
  <c r="P3017" i="2" s="1"/>
  <c r="O3844" i="2"/>
  <c r="P3844" i="2" s="1"/>
  <c r="O3018" i="2"/>
  <c r="P3018" i="2" s="1"/>
  <c r="O3019" i="2"/>
  <c r="P3019" i="2" s="1"/>
  <c r="O4278" i="2"/>
  <c r="P4278" i="2" s="1"/>
  <c r="O4279" i="2"/>
  <c r="P4279" i="2" s="1"/>
  <c r="O3020" i="2"/>
  <c r="P3020" i="2" s="1"/>
  <c r="O3021" i="2"/>
  <c r="P3021" i="2" s="1"/>
  <c r="O3022" i="2"/>
  <c r="P3022" i="2" s="1"/>
  <c r="O3023" i="2"/>
  <c r="P3023" i="2" s="1"/>
  <c r="O4912" i="2"/>
  <c r="P4912" i="2" s="1"/>
  <c r="O3845" i="2"/>
  <c r="P3845" i="2" s="1"/>
  <c r="O3024" i="2"/>
  <c r="P3024" i="2" s="1"/>
  <c r="O3025" i="2"/>
  <c r="P3025" i="2" s="1"/>
  <c r="O3026" i="2"/>
  <c r="P3026" i="2" s="1"/>
  <c r="O3846" i="2"/>
  <c r="P3846" i="2" s="1"/>
  <c r="O4913" i="2"/>
  <c r="P4913" i="2" s="1"/>
  <c r="O3027" i="2"/>
  <c r="P3027" i="2" s="1"/>
  <c r="O3028" i="2"/>
  <c r="P3028" i="2" s="1"/>
  <c r="O3029" i="2"/>
  <c r="P3029" i="2" s="1"/>
  <c r="O3030" i="2"/>
  <c r="P3030" i="2" s="1"/>
  <c r="O3031" i="2"/>
  <c r="P3031" i="2" s="1"/>
  <c r="O3032" i="2"/>
  <c r="P3032" i="2" s="1"/>
  <c r="O4914" i="2"/>
  <c r="P4914" i="2" s="1"/>
  <c r="O3033" i="2"/>
  <c r="P3033" i="2" s="1"/>
  <c r="O4915" i="2"/>
  <c r="P4915" i="2" s="1"/>
  <c r="O3034" i="2"/>
  <c r="P3034" i="2" s="1"/>
  <c r="O3035" i="2"/>
  <c r="P3035" i="2" s="1"/>
  <c r="O3036" i="2"/>
  <c r="P3036" i="2" s="1"/>
  <c r="O4071" i="2"/>
  <c r="P4071" i="2" s="1"/>
  <c r="O3847" i="2"/>
  <c r="P3847" i="2" s="1"/>
  <c r="O3037" i="2"/>
  <c r="P3037" i="2" s="1"/>
  <c r="O3038" i="2"/>
  <c r="P3038" i="2" s="1"/>
  <c r="O4916" i="2"/>
  <c r="P4916" i="2" s="1"/>
  <c r="O4917" i="2"/>
  <c r="P4917" i="2" s="1"/>
  <c r="O3039" i="2"/>
  <c r="P3039" i="2" s="1"/>
  <c r="O3040" i="2"/>
  <c r="P3040" i="2" s="1"/>
  <c r="O3041" i="2"/>
  <c r="P3041" i="2" s="1"/>
  <c r="O3848" i="2"/>
  <c r="P3848" i="2" s="1"/>
  <c r="O3849" i="2"/>
  <c r="P3849" i="2" s="1"/>
  <c r="O3042" i="2"/>
  <c r="P3042" i="2" s="1"/>
  <c r="O3043" i="2"/>
  <c r="P3043" i="2" s="1"/>
  <c r="O4918" i="2"/>
  <c r="P4918" i="2" s="1"/>
  <c r="O3044" i="2"/>
  <c r="P3044" i="2" s="1"/>
  <c r="O3045" i="2"/>
  <c r="P3045" i="2" s="1"/>
  <c r="O3046" i="2"/>
  <c r="P3046" i="2" s="1"/>
  <c r="O3047" i="2"/>
  <c r="P3047" i="2" s="1"/>
  <c r="O3048" i="2"/>
  <c r="P3048" i="2" s="1"/>
  <c r="O3049" i="2"/>
  <c r="P3049" i="2" s="1"/>
  <c r="O4280" i="2"/>
  <c r="P4280" i="2" s="1"/>
  <c r="O3050" i="2"/>
  <c r="P3050" i="2" s="1"/>
  <c r="O4919" i="2"/>
  <c r="P4919" i="2" s="1"/>
  <c r="O3051" i="2"/>
  <c r="P3051" i="2" s="1"/>
  <c r="O4920" i="2"/>
  <c r="P4920" i="2" s="1"/>
  <c r="O4921" i="2"/>
  <c r="P4921" i="2" s="1"/>
  <c r="O3052" i="2"/>
  <c r="P3052" i="2" s="1"/>
  <c r="O3053" i="2"/>
  <c r="P3053" i="2" s="1"/>
  <c r="O3054" i="2"/>
  <c r="P3054" i="2" s="1"/>
  <c r="O3055" i="2"/>
  <c r="P3055" i="2" s="1"/>
  <c r="O4922" i="2"/>
  <c r="P4922" i="2" s="1"/>
  <c r="O3056" i="2"/>
  <c r="P3056" i="2" s="1"/>
  <c r="O3057" i="2"/>
  <c r="P3057" i="2" s="1"/>
  <c r="O3058" i="2"/>
  <c r="P3058" i="2" s="1"/>
  <c r="O3059" i="2"/>
  <c r="P3059" i="2" s="1"/>
  <c r="O4923" i="2"/>
  <c r="P4923" i="2" s="1"/>
  <c r="O3060" i="2"/>
  <c r="P3060" i="2" s="1"/>
  <c r="O4924" i="2"/>
  <c r="P4924" i="2" s="1"/>
  <c r="O4925" i="2"/>
  <c r="P4925" i="2" s="1"/>
  <c r="O3061" i="2"/>
  <c r="P3061" i="2" s="1"/>
  <c r="O3062" i="2"/>
  <c r="P3062" i="2" s="1"/>
  <c r="O3063" i="2"/>
  <c r="P3063" i="2" s="1"/>
  <c r="O3064" i="2"/>
  <c r="P3064" i="2" s="1"/>
  <c r="O4072" i="2"/>
  <c r="P4072" i="2" s="1"/>
  <c r="O3850" i="2"/>
  <c r="P3850" i="2" s="1"/>
  <c r="O3065" i="2"/>
  <c r="P3065" i="2" s="1"/>
  <c r="O3066" i="2"/>
  <c r="P3066" i="2" s="1"/>
  <c r="O3067" i="2"/>
  <c r="P3067" i="2" s="1"/>
  <c r="O4073" i="2"/>
  <c r="P4073" i="2" s="1"/>
  <c r="O3068" i="2"/>
  <c r="P3068" i="2" s="1"/>
  <c r="O3069" i="2"/>
  <c r="P3069" i="2" s="1"/>
  <c r="O3070" i="2"/>
  <c r="P3070" i="2" s="1"/>
  <c r="O4926" i="2"/>
  <c r="P4926" i="2" s="1"/>
  <c r="O4927" i="2"/>
  <c r="P4927" i="2" s="1"/>
  <c r="O3071" i="2"/>
  <c r="P3071" i="2" s="1"/>
  <c r="O3072" i="2"/>
  <c r="P3072" i="2" s="1"/>
  <c r="O3851" i="2"/>
  <c r="P3851" i="2" s="1"/>
  <c r="O3073" i="2"/>
  <c r="P3073" i="2" s="1"/>
  <c r="O3074" i="2"/>
  <c r="P3074" i="2" s="1"/>
  <c r="O3075" i="2"/>
  <c r="P3075" i="2" s="1"/>
  <c r="O4928" i="2"/>
  <c r="P4928" i="2" s="1"/>
  <c r="O4281" i="2"/>
  <c r="P4281" i="2" s="1"/>
  <c r="O3852" i="2"/>
  <c r="P3852" i="2" s="1"/>
  <c r="O3076" i="2"/>
  <c r="P3076" i="2" s="1"/>
  <c r="O4282" i="2"/>
  <c r="P4282" i="2" s="1"/>
  <c r="O3077" i="2"/>
  <c r="P3077" i="2" s="1"/>
  <c r="O3078" i="2"/>
  <c r="P3078" i="2" s="1"/>
  <c r="O3079" i="2"/>
  <c r="P3079" i="2" s="1"/>
  <c r="O3080" i="2"/>
  <c r="P3080" i="2" s="1"/>
  <c r="O3081" i="2"/>
  <c r="P3081" i="2" s="1"/>
  <c r="O3082" i="2"/>
  <c r="P3082" i="2" s="1"/>
  <c r="O4929" i="2"/>
  <c r="P4929" i="2" s="1"/>
  <c r="O3853" i="2"/>
  <c r="P3853" i="2" s="1"/>
  <c r="O3083" i="2"/>
  <c r="P3083" i="2" s="1"/>
  <c r="O3084" i="2"/>
  <c r="P3084" i="2" s="1"/>
  <c r="O3085" i="2"/>
  <c r="P3085" i="2" s="1"/>
  <c r="O3086" i="2"/>
  <c r="P3086" i="2" s="1"/>
  <c r="O3087" i="2"/>
  <c r="P3087" i="2" s="1"/>
  <c r="O3088" i="2"/>
  <c r="P3088" i="2" s="1"/>
  <c r="O4930" i="2"/>
  <c r="P4930" i="2" s="1"/>
  <c r="O3089" i="2"/>
  <c r="P3089" i="2" s="1"/>
  <c r="O3090" i="2"/>
  <c r="P3090" i="2" s="1"/>
  <c r="O3091" i="2"/>
  <c r="P3091" i="2" s="1"/>
  <c r="O4931" i="2"/>
  <c r="P4931" i="2" s="1"/>
  <c r="O4932" i="2"/>
  <c r="P4932" i="2" s="1"/>
  <c r="O3092" i="2"/>
  <c r="P3092" i="2" s="1"/>
  <c r="O3093" i="2"/>
  <c r="P3093" i="2" s="1"/>
  <c r="O3094" i="2"/>
  <c r="P3094" i="2" s="1"/>
  <c r="O3854" i="2"/>
  <c r="P3854" i="2" s="1"/>
  <c r="O3095" i="2"/>
  <c r="P3095" i="2" s="1"/>
  <c r="O3096" i="2"/>
  <c r="P3096" i="2" s="1"/>
  <c r="O3097" i="2"/>
  <c r="P3097" i="2" s="1"/>
  <c r="O3098" i="2"/>
  <c r="P3098" i="2" s="1"/>
  <c r="O3099" i="2"/>
  <c r="P3099" i="2" s="1"/>
  <c r="O3100" i="2"/>
  <c r="P3100" i="2" s="1"/>
  <c r="O3101" i="2"/>
  <c r="P3101" i="2" s="1"/>
  <c r="O4933" i="2"/>
  <c r="P4933" i="2" s="1"/>
  <c r="O3855" i="2"/>
  <c r="P3855" i="2" s="1"/>
  <c r="O3856" i="2"/>
  <c r="P3856" i="2" s="1"/>
  <c r="O3102" i="2"/>
  <c r="P3102" i="2" s="1"/>
  <c r="O3857" i="2"/>
  <c r="P3857" i="2" s="1"/>
  <c r="O3103" i="2"/>
  <c r="P3103" i="2" s="1"/>
  <c r="O4934" i="2"/>
  <c r="P4934" i="2" s="1"/>
  <c r="O4935" i="2"/>
  <c r="P4935" i="2" s="1"/>
  <c r="O3104" i="2"/>
  <c r="P3104" i="2" s="1"/>
  <c r="O3105" i="2"/>
  <c r="P3105" i="2" s="1"/>
  <c r="O3106" i="2"/>
  <c r="P3106" i="2" s="1"/>
  <c r="O4936" i="2"/>
  <c r="P4936" i="2" s="1"/>
  <c r="O4937" i="2"/>
  <c r="P4937" i="2" s="1"/>
  <c r="O3107" i="2"/>
  <c r="P3107" i="2" s="1"/>
  <c r="O3108" i="2"/>
  <c r="P3108" i="2" s="1"/>
  <c r="O3109" i="2"/>
  <c r="P3109" i="2" s="1"/>
  <c r="O3110" i="2"/>
  <c r="P3110" i="2" s="1"/>
  <c r="O3111" i="2"/>
  <c r="P3111" i="2" s="1"/>
  <c r="O3858" i="2"/>
  <c r="P3858" i="2" s="1"/>
  <c r="O3112" i="2"/>
  <c r="P3112" i="2" s="1"/>
  <c r="O4938" i="2"/>
  <c r="P4938" i="2" s="1"/>
  <c r="O3113" i="2"/>
  <c r="P3113" i="2" s="1"/>
  <c r="O3114" i="2"/>
  <c r="P3114" i="2" s="1"/>
  <c r="O3115" i="2"/>
  <c r="P3115" i="2" s="1"/>
  <c r="O3116" i="2"/>
  <c r="P3116" i="2" s="1"/>
  <c r="O4939" i="2"/>
  <c r="P4939" i="2" s="1"/>
  <c r="O4940" i="2"/>
  <c r="P4940" i="2" s="1"/>
  <c r="O3117" i="2"/>
  <c r="P3117" i="2" s="1"/>
  <c r="O3118" i="2"/>
  <c r="P3118" i="2" s="1"/>
  <c r="O3119" i="2"/>
  <c r="P3119" i="2" s="1"/>
  <c r="O3120" i="2"/>
  <c r="P3120" i="2" s="1"/>
  <c r="O4941" i="2"/>
  <c r="P4941" i="2" s="1"/>
  <c r="O3121" i="2"/>
  <c r="P3121" i="2" s="1"/>
  <c r="O3122" i="2"/>
  <c r="P3122" i="2" s="1"/>
  <c r="O3123" i="2"/>
  <c r="P3123" i="2" s="1"/>
  <c r="O4942" i="2"/>
  <c r="P4942" i="2" s="1"/>
  <c r="O3124" i="2"/>
  <c r="P3124" i="2" s="1"/>
  <c r="O3125" i="2"/>
  <c r="P3125" i="2" s="1"/>
  <c r="O3126" i="2"/>
  <c r="P3126" i="2" s="1"/>
  <c r="O3859" i="2"/>
  <c r="P3859" i="2" s="1"/>
  <c r="O3127" i="2"/>
  <c r="P3127" i="2" s="1"/>
  <c r="O3128" i="2"/>
  <c r="P3128" i="2" s="1"/>
  <c r="O3129" i="2"/>
  <c r="P3129" i="2" s="1"/>
  <c r="O3130" i="2"/>
  <c r="P3130" i="2" s="1"/>
  <c r="O3131" i="2"/>
  <c r="P3131" i="2" s="1"/>
  <c r="O3132" i="2"/>
  <c r="P3132" i="2" s="1"/>
  <c r="O3133" i="2"/>
  <c r="P3133" i="2" s="1"/>
  <c r="O3134" i="2"/>
  <c r="P3134" i="2" s="1"/>
  <c r="O3135" i="2"/>
  <c r="P3135" i="2" s="1"/>
  <c r="O3136" i="2"/>
  <c r="P3136" i="2" s="1"/>
  <c r="O3137" i="2"/>
  <c r="P3137" i="2" s="1"/>
  <c r="O3138" i="2"/>
  <c r="P3138" i="2" s="1"/>
  <c r="O4074" i="2"/>
  <c r="P4074" i="2" s="1"/>
  <c r="O3139" i="2"/>
  <c r="P3139" i="2" s="1"/>
  <c r="O3140" i="2"/>
  <c r="P3140" i="2" s="1"/>
  <c r="O3141" i="2"/>
  <c r="P3141" i="2" s="1"/>
  <c r="O3142" i="2"/>
  <c r="P3142" i="2" s="1"/>
  <c r="O4943" i="2"/>
  <c r="P4943" i="2" s="1"/>
  <c r="O3860" i="2"/>
  <c r="P3860" i="2" s="1"/>
  <c r="O3143" i="2"/>
  <c r="P3143" i="2" s="1"/>
  <c r="O3144" i="2"/>
  <c r="P3144" i="2" s="1"/>
  <c r="O3145" i="2"/>
  <c r="P3145" i="2" s="1"/>
  <c r="O3146" i="2"/>
  <c r="P3146" i="2" s="1"/>
  <c r="O3147" i="2"/>
  <c r="P3147" i="2" s="1"/>
  <c r="O4944" i="2"/>
  <c r="P4944" i="2" s="1"/>
  <c r="O3148" i="2"/>
  <c r="P3148" i="2" s="1"/>
  <c r="O3149" i="2"/>
  <c r="P3149" i="2" s="1"/>
  <c r="O3861" i="2"/>
  <c r="P3861" i="2" s="1"/>
  <c r="O3150" i="2"/>
  <c r="P3150" i="2" s="1"/>
  <c r="O3862" i="2"/>
  <c r="P3862" i="2" s="1"/>
  <c r="O3151" i="2"/>
  <c r="P3151" i="2" s="1"/>
  <c r="O3152" i="2"/>
  <c r="P3152" i="2" s="1"/>
  <c r="O3153" i="2"/>
  <c r="P3153" i="2" s="1"/>
  <c r="O4283" i="2"/>
  <c r="P4283" i="2" s="1"/>
  <c r="O3154" i="2"/>
  <c r="P3154" i="2" s="1"/>
  <c r="O4945" i="2"/>
  <c r="P4945" i="2" s="1"/>
  <c r="O3155" i="2"/>
  <c r="P3155" i="2" s="1"/>
  <c r="O4946" i="2"/>
  <c r="P4946" i="2" s="1"/>
  <c r="O3156" i="2"/>
  <c r="P3156" i="2" s="1"/>
  <c r="O3863" i="2"/>
  <c r="P3863" i="2" s="1"/>
  <c r="O3157" i="2"/>
  <c r="P3157" i="2" s="1"/>
  <c r="O3158" i="2"/>
  <c r="P3158" i="2" s="1"/>
  <c r="O3159" i="2"/>
  <c r="P3159" i="2" s="1"/>
  <c r="O3160" i="2"/>
  <c r="P3160" i="2" s="1"/>
  <c r="O3864" i="2"/>
  <c r="P3864" i="2" s="1"/>
  <c r="O3161" i="2"/>
  <c r="P3161" i="2" s="1"/>
  <c r="O4947" i="2"/>
  <c r="P4947" i="2" s="1"/>
  <c r="O3865" i="2"/>
  <c r="P3865" i="2" s="1"/>
  <c r="O3162" i="2"/>
  <c r="P3162" i="2" s="1"/>
  <c r="O3163" i="2"/>
  <c r="P3163" i="2" s="1"/>
  <c r="O4948" i="2"/>
  <c r="P4948" i="2" s="1"/>
  <c r="O3164" i="2"/>
  <c r="P3164" i="2" s="1"/>
  <c r="O4949" i="2"/>
  <c r="P4949" i="2" s="1"/>
  <c r="O4950" i="2"/>
  <c r="P4950" i="2" s="1"/>
  <c r="O3165" i="2"/>
  <c r="P3165" i="2" s="1"/>
  <c r="O3166" i="2"/>
  <c r="P3166" i="2" s="1"/>
  <c r="O3167" i="2"/>
  <c r="P3167" i="2" s="1"/>
  <c r="O3866" i="2"/>
  <c r="P3866" i="2" s="1"/>
  <c r="O4951" i="2"/>
  <c r="P4951" i="2" s="1"/>
  <c r="O3168" i="2"/>
  <c r="P3168" i="2" s="1"/>
  <c r="O4952" i="2"/>
  <c r="P4952" i="2" s="1"/>
  <c r="O3169" i="2"/>
  <c r="P3169" i="2" s="1"/>
  <c r="O3170" i="2"/>
  <c r="P3170" i="2" s="1"/>
  <c r="O3171" i="2"/>
  <c r="P3171" i="2" s="1"/>
  <c r="O3172" i="2"/>
  <c r="P3172" i="2" s="1"/>
  <c r="O3173" i="2"/>
  <c r="P3173" i="2" s="1"/>
  <c r="O4284" i="2"/>
  <c r="P4284" i="2" s="1"/>
  <c r="O3174" i="2"/>
  <c r="P3174" i="2" s="1"/>
  <c r="O3175" i="2"/>
  <c r="P3175" i="2" s="1"/>
  <c r="O3867" i="2"/>
  <c r="P3867" i="2" s="1"/>
  <c r="O3176" i="2"/>
  <c r="P3176" i="2" s="1"/>
  <c r="O3177" i="2"/>
  <c r="P3177" i="2" s="1"/>
  <c r="O3178" i="2"/>
  <c r="P3178" i="2" s="1"/>
  <c r="O4285" i="2"/>
  <c r="P4285" i="2" s="1"/>
  <c r="O3179" i="2"/>
  <c r="P3179" i="2" s="1"/>
  <c r="O3180" i="2"/>
  <c r="P3180" i="2" s="1"/>
  <c r="O3181" i="2"/>
  <c r="P3181" i="2" s="1"/>
  <c r="O3182" i="2"/>
  <c r="P3182" i="2" s="1"/>
  <c r="O3183" i="2"/>
  <c r="P3183" i="2" s="1"/>
  <c r="O3868" i="2"/>
  <c r="P3868" i="2" s="1"/>
  <c r="O4075" i="2"/>
  <c r="P4075" i="2" s="1"/>
  <c r="O3869" i="2"/>
  <c r="P3869" i="2" s="1"/>
  <c r="O3184" i="2"/>
  <c r="P3184" i="2" s="1"/>
  <c r="O3185" i="2"/>
  <c r="P3185" i="2" s="1"/>
  <c r="O4953" i="2"/>
  <c r="P4953" i="2" s="1"/>
  <c r="O4954" i="2"/>
  <c r="P4954" i="2" s="1"/>
  <c r="O4955" i="2"/>
  <c r="P4955" i="2" s="1"/>
  <c r="O3186" i="2"/>
  <c r="P3186" i="2" s="1"/>
  <c r="O3187" i="2"/>
  <c r="P3187" i="2" s="1"/>
  <c r="O3188" i="2"/>
  <c r="P3188" i="2" s="1"/>
  <c r="O3189" i="2"/>
  <c r="P3189" i="2" s="1"/>
  <c r="O3190" i="2"/>
  <c r="P3190" i="2" s="1"/>
  <c r="O3191" i="2"/>
  <c r="P3191" i="2" s="1"/>
  <c r="O3192" i="2"/>
  <c r="P3192" i="2" s="1"/>
  <c r="O3193" i="2"/>
  <c r="P3193" i="2" s="1"/>
  <c r="O4956" i="2"/>
  <c r="P4956" i="2" s="1"/>
  <c r="O3194" i="2"/>
  <c r="P3194" i="2" s="1"/>
  <c r="O3195" i="2"/>
  <c r="P3195" i="2" s="1"/>
  <c r="O3196" i="2"/>
  <c r="P3196" i="2" s="1"/>
  <c r="O3197" i="2"/>
  <c r="P3197" i="2" s="1"/>
  <c r="O3198" i="2"/>
  <c r="P3198" i="2" s="1"/>
  <c r="O4957" i="2"/>
  <c r="P4957" i="2" s="1"/>
  <c r="O3199" i="2"/>
  <c r="P3199" i="2" s="1"/>
  <c r="O3200" i="2"/>
  <c r="P3200" i="2" s="1"/>
  <c r="O3201" i="2"/>
  <c r="P3201" i="2" s="1"/>
  <c r="O3202" i="2"/>
  <c r="P3202" i="2" s="1"/>
  <c r="O4286" i="2"/>
  <c r="P4286" i="2" s="1"/>
  <c r="O3203" i="2"/>
  <c r="P3203" i="2" s="1"/>
  <c r="O3204" i="2"/>
  <c r="P3204" i="2" s="1"/>
  <c r="O3205" i="2"/>
  <c r="P3205" i="2" s="1"/>
  <c r="O3870" i="2"/>
  <c r="P3870" i="2" s="1"/>
  <c r="O3206" i="2"/>
  <c r="P3206" i="2" s="1"/>
  <c r="O3207" i="2"/>
  <c r="P3207" i="2" s="1"/>
  <c r="O3208" i="2"/>
  <c r="P3208" i="2" s="1"/>
  <c r="O3209" i="2"/>
  <c r="P3209" i="2" s="1"/>
  <c r="O4958" i="2"/>
  <c r="P4958" i="2" s="1"/>
  <c r="O4959" i="2"/>
  <c r="P4959" i="2" s="1"/>
  <c r="O3210" i="2"/>
  <c r="P3210" i="2" s="1"/>
  <c r="O3211" i="2"/>
  <c r="P3211" i="2" s="1"/>
  <c r="O3212" i="2"/>
  <c r="P3212" i="2" s="1"/>
  <c r="O3213" i="2"/>
  <c r="P3213" i="2" s="1"/>
  <c r="O3871" i="2"/>
  <c r="P3871" i="2" s="1"/>
  <c r="O3214" i="2"/>
  <c r="P3214" i="2" s="1"/>
  <c r="O3215" i="2"/>
  <c r="P3215" i="2" s="1"/>
  <c r="O4960" i="2"/>
  <c r="P4960" i="2" s="1"/>
  <c r="O4961" i="2"/>
  <c r="P4961" i="2" s="1"/>
  <c r="O3216" i="2"/>
  <c r="P3216" i="2" s="1"/>
  <c r="O3217" i="2"/>
  <c r="P3217" i="2" s="1"/>
  <c r="O3218" i="2"/>
  <c r="P3218" i="2" s="1"/>
  <c r="O3219" i="2"/>
  <c r="P3219" i="2" s="1"/>
  <c r="O3220" i="2"/>
  <c r="P3220" i="2" s="1"/>
  <c r="O3221" i="2"/>
  <c r="P3221" i="2" s="1"/>
  <c r="O3222" i="2"/>
  <c r="P3222" i="2" s="1"/>
  <c r="O3223" i="2"/>
  <c r="P3223" i="2" s="1"/>
  <c r="O3224" i="2"/>
  <c r="P3224" i="2" s="1"/>
  <c r="O4287" i="2"/>
  <c r="P4287" i="2" s="1"/>
  <c r="O4288" i="2"/>
  <c r="P4288" i="2" s="1"/>
  <c r="O3225" i="2"/>
  <c r="P3225" i="2" s="1"/>
  <c r="O3226" i="2"/>
  <c r="P3226" i="2" s="1"/>
  <c r="O3227" i="2"/>
  <c r="P3227" i="2" s="1"/>
  <c r="O3228" i="2"/>
  <c r="P3228" i="2" s="1"/>
  <c r="O4289" i="2"/>
  <c r="P4289" i="2" s="1"/>
  <c r="O3229" i="2"/>
  <c r="P3229" i="2" s="1"/>
  <c r="O3872" i="2"/>
  <c r="P3872" i="2" s="1"/>
  <c r="O3230" i="2"/>
  <c r="P3230" i="2" s="1"/>
  <c r="O3231" i="2"/>
  <c r="P3231" i="2" s="1"/>
  <c r="O3873" i="2"/>
  <c r="P3873" i="2" s="1"/>
  <c r="O3232" i="2"/>
  <c r="P3232" i="2" s="1"/>
  <c r="O3233" i="2"/>
  <c r="P3233" i="2" s="1"/>
  <c r="O3234" i="2"/>
  <c r="P3234" i="2" s="1"/>
  <c r="O3235" i="2"/>
  <c r="P3235" i="2" s="1"/>
  <c r="O3236" i="2"/>
  <c r="P3236" i="2" s="1"/>
  <c r="O4076" i="2"/>
  <c r="P4076" i="2" s="1"/>
  <c r="O3237" i="2"/>
  <c r="P3237" i="2" s="1"/>
  <c r="O3238" i="2"/>
  <c r="P3238" i="2" s="1"/>
  <c r="O4962" i="2"/>
  <c r="P4962" i="2" s="1"/>
  <c r="O3239" i="2"/>
  <c r="P3239" i="2" s="1"/>
  <c r="O3240" i="2"/>
  <c r="P3240" i="2" s="1"/>
  <c r="O3241" i="2"/>
  <c r="P3241" i="2" s="1"/>
  <c r="O3242" i="2"/>
  <c r="P3242" i="2" s="1"/>
  <c r="O3243" i="2"/>
  <c r="P3243" i="2" s="1"/>
  <c r="O3244" i="2"/>
  <c r="P3244" i="2" s="1"/>
  <c r="O3245" i="2"/>
  <c r="P3245" i="2" s="1"/>
  <c r="O3874" i="2"/>
  <c r="P3874" i="2" s="1"/>
  <c r="O3246" i="2"/>
  <c r="P3246" i="2" s="1"/>
  <c r="O4290" i="2"/>
  <c r="P4290" i="2" s="1"/>
  <c r="O3875" i="2"/>
  <c r="P3875" i="2" s="1"/>
  <c r="O3247" i="2"/>
  <c r="P3247" i="2" s="1"/>
  <c r="O3248" i="2"/>
  <c r="P3248" i="2" s="1"/>
  <c r="O3249" i="2"/>
  <c r="P3249" i="2" s="1"/>
  <c r="O3250" i="2"/>
  <c r="P3250" i="2" s="1"/>
  <c r="O3251" i="2"/>
  <c r="P3251" i="2" s="1"/>
  <c r="O4963" i="2"/>
  <c r="P4963" i="2" s="1"/>
  <c r="O3252" i="2"/>
  <c r="P3252" i="2" s="1"/>
  <c r="O4964" i="2"/>
  <c r="P4964" i="2" s="1"/>
  <c r="O3253" i="2"/>
  <c r="P3253" i="2" s="1"/>
  <c r="O3254" i="2"/>
  <c r="P3254" i="2" s="1"/>
  <c r="O4965" i="2"/>
  <c r="P4965" i="2" s="1"/>
  <c r="O3255" i="2"/>
  <c r="P3255" i="2" s="1"/>
  <c r="O3920" i="2"/>
  <c r="P3920" i="2" s="1"/>
  <c r="O3256" i="2"/>
  <c r="P3256" i="2" s="1"/>
  <c r="O3257" i="2"/>
  <c r="P3257" i="2" s="1"/>
  <c r="O3258" i="2"/>
  <c r="P3258" i="2" s="1"/>
  <c r="O3259" i="2"/>
  <c r="P3259" i="2" s="1"/>
  <c r="O3260" i="2"/>
  <c r="P3260" i="2" s="1"/>
  <c r="O3261" i="2"/>
  <c r="P3261" i="2" s="1"/>
  <c r="O3262" i="2"/>
  <c r="P3262" i="2" s="1"/>
  <c r="O3876" i="2"/>
  <c r="P3876" i="2" s="1"/>
  <c r="O3263" i="2"/>
  <c r="P3263" i="2" s="1"/>
  <c r="O3264" i="2"/>
  <c r="P3264" i="2" s="1"/>
  <c r="O3265" i="2"/>
  <c r="P3265" i="2" s="1"/>
  <c r="O4077" i="2"/>
  <c r="P4077" i="2" s="1"/>
  <c r="O3266" i="2"/>
  <c r="P3266" i="2" s="1"/>
  <c r="O3877" i="2"/>
  <c r="P3877" i="2" s="1"/>
  <c r="O3267" i="2"/>
  <c r="P3267" i="2" s="1"/>
  <c r="O3268" i="2"/>
  <c r="P3268" i="2" s="1"/>
  <c r="O4966" i="2"/>
  <c r="P4966" i="2" s="1"/>
  <c r="O3269" i="2"/>
  <c r="P3269" i="2" s="1"/>
  <c r="O3270" i="2"/>
  <c r="P3270" i="2" s="1"/>
  <c r="O3271" i="2"/>
  <c r="P3271" i="2" s="1"/>
  <c r="O3272" i="2"/>
  <c r="P3272" i="2" s="1"/>
  <c r="O3273" i="2"/>
  <c r="P3273" i="2" s="1"/>
  <c r="O3274" i="2"/>
  <c r="P3274" i="2" s="1"/>
  <c r="O3275" i="2"/>
  <c r="P3275" i="2" s="1"/>
  <c r="O3276" i="2"/>
  <c r="P3276" i="2" s="1"/>
  <c r="O4967" i="2"/>
  <c r="P4967" i="2" s="1"/>
  <c r="O3277" i="2"/>
  <c r="P3277" i="2" s="1"/>
  <c r="O3278" i="2"/>
  <c r="P3278" i="2" s="1"/>
  <c r="O3279" i="2"/>
  <c r="P3279" i="2" s="1"/>
  <c r="O3280" i="2"/>
  <c r="P3280" i="2" s="1"/>
  <c r="O3281" i="2"/>
  <c r="P3281" i="2" s="1"/>
  <c r="O3282" i="2"/>
  <c r="P3282" i="2" s="1"/>
  <c r="O3878" i="2"/>
  <c r="P3878" i="2" s="1"/>
  <c r="O3283" i="2"/>
  <c r="P3283" i="2" s="1"/>
  <c r="O3284" i="2"/>
  <c r="P3284" i="2" s="1"/>
  <c r="O3285" i="2"/>
  <c r="P3285" i="2" s="1"/>
  <c r="O4968" i="2"/>
  <c r="P4968" i="2" s="1"/>
  <c r="O3286" i="2"/>
  <c r="P3286" i="2" s="1"/>
  <c r="O3879" i="2"/>
  <c r="P3879" i="2" s="1"/>
  <c r="O3287" i="2"/>
  <c r="P3287" i="2" s="1"/>
  <c r="O4969" i="2"/>
  <c r="P4969" i="2" s="1"/>
  <c r="O3288" i="2"/>
  <c r="P3288" i="2" s="1"/>
  <c r="O3289" i="2"/>
  <c r="P3289" i="2" s="1"/>
  <c r="O3880" i="2"/>
  <c r="P3880" i="2" s="1"/>
  <c r="O3290" i="2"/>
  <c r="P3290" i="2" s="1"/>
  <c r="O3291" i="2"/>
  <c r="P3291" i="2" s="1"/>
  <c r="O3292" i="2"/>
  <c r="P3292" i="2" s="1"/>
  <c r="O3293" i="2"/>
  <c r="P3293" i="2" s="1"/>
  <c r="O3294" i="2"/>
  <c r="P3294" i="2" s="1"/>
  <c r="O3295" i="2"/>
  <c r="P3295" i="2" s="1"/>
  <c r="O3296" i="2"/>
  <c r="P3296" i="2" s="1"/>
  <c r="O3297" i="2"/>
  <c r="P3297" i="2" s="1"/>
  <c r="O4078" i="2"/>
  <c r="P4078" i="2" s="1"/>
  <c r="O4970" i="2"/>
  <c r="P4970" i="2" s="1"/>
  <c r="O3298" i="2"/>
  <c r="P3298" i="2" s="1"/>
  <c r="O4079" i="2"/>
  <c r="P4079" i="2" s="1"/>
  <c r="O3299" i="2"/>
  <c r="P3299" i="2" s="1"/>
  <c r="O3300" i="2"/>
  <c r="P3300" i="2" s="1"/>
  <c r="O4971" i="2"/>
  <c r="P4971" i="2" s="1"/>
  <c r="O3301" i="2"/>
  <c r="P3301" i="2" s="1"/>
  <c r="O3302" i="2"/>
  <c r="P3302" i="2" s="1"/>
  <c r="O3303" i="2"/>
  <c r="P3303" i="2" s="1"/>
  <c r="O3304" i="2"/>
  <c r="P3304" i="2" s="1"/>
  <c r="O3305" i="2"/>
  <c r="P3305" i="2" s="1"/>
  <c r="O3881" i="2"/>
  <c r="P3881" i="2" s="1"/>
  <c r="O4972" i="2"/>
  <c r="P4972" i="2" s="1"/>
  <c r="O3306" i="2"/>
  <c r="P3306" i="2" s="1"/>
  <c r="O3307" i="2"/>
  <c r="P3307" i="2" s="1"/>
  <c r="O4973" i="2"/>
  <c r="P4973" i="2" s="1"/>
  <c r="O3308" i="2"/>
  <c r="P3308" i="2" s="1"/>
  <c r="O3309" i="2"/>
  <c r="P3309" i="2" s="1"/>
  <c r="O3310" i="2"/>
  <c r="P3310" i="2" s="1"/>
  <c r="O4974" i="2"/>
  <c r="P4974" i="2" s="1"/>
  <c r="O3311" i="2"/>
  <c r="P3311" i="2" s="1"/>
  <c r="O3312" i="2"/>
  <c r="P3312" i="2" s="1"/>
  <c r="O3313" i="2"/>
  <c r="P3313" i="2" s="1"/>
  <c r="O3314" i="2"/>
  <c r="P3314" i="2" s="1"/>
  <c r="O3315" i="2"/>
  <c r="P3315" i="2" s="1"/>
  <c r="O4080" i="2"/>
  <c r="P4080" i="2" s="1"/>
  <c r="O3316" i="2"/>
  <c r="P3316" i="2" s="1"/>
  <c r="O3317" i="2"/>
  <c r="P3317" i="2" s="1"/>
  <c r="O3318" i="2"/>
  <c r="P3318" i="2" s="1"/>
  <c r="O3882" i="2"/>
  <c r="P3882" i="2" s="1"/>
  <c r="O3883" i="2"/>
  <c r="P3883" i="2" s="1"/>
  <c r="O3319" i="2"/>
  <c r="P3319" i="2" s="1"/>
  <c r="O3320" i="2"/>
  <c r="P3320" i="2" s="1"/>
  <c r="O3321" i="2"/>
  <c r="P3321" i="2" s="1"/>
  <c r="O3884" i="2"/>
  <c r="P3884" i="2" s="1"/>
  <c r="O3322" i="2"/>
  <c r="P3322" i="2" s="1"/>
  <c r="O3323" i="2"/>
  <c r="P3323" i="2" s="1"/>
  <c r="O4975" i="2"/>
  <c r="P4975" i="2" s="1"/>
  <c r="O4081" i="2"/>
  <c r="P4081" i="2" s="1"/>
  <c r="O3324" i="2"/>
  <c r="P3324" i="2" s="1"/>
  <c r="O3325" i="2"/>
  <c r="P3325" i="2" s="1"/>
  <c r="O3326" i="2"/>
  <c r="P3326" i="2" s="1"/>
  <c r="O3327" i="2"/>
  <c r="P3327" i="2" s="1"/>
  <c r="O4291" i="2"/>
  <c r="P4291" i="2" s="1"/>
  <c r="O4976" i="2"/>
  <c r="P4976" i="2" s="1"/>
  <c r="O3328" i="2"/>
  <c r="P3328" i="2" s="1"/>
  <c r="O3329" i="2"/>
  <c r="P3329" i="2" s="1"/>
  <c r="O3330" i="2"/>
  <c r="P3330" i="2" s="1"/>
  <c r="O3331" i="2"/>
  <c r="P3331" i="2" s="1"/>
  <c r="O3332" i="2"/>
  <c r="P3332" i="2" s="1"/>
  <c r="O3333" i="2"/>
  <c r="P3333" i="2" s="1"/>
  <c r="O3334" i="2"/>
  <c r="P3334" i="2" s="1"/>
  <c r="O4292" i="2"/>
  <c r="P4292" i="2" s="1"/>
  <c r="O3335" i="2"/>
  <c r="P3335" i="2" s="1"/>
  <c r="O3336" i="2"/>
  <c r="P3336" i="2" s="1"/>
  <c r="O4977" i="2"/>
  <c r="P4977" i="2" s="1"/>
  <c r="O4978" i="2"/>
  <c r="P4978" i="2" s="1"/>
  <c r="O4293" i="2"/>
  <c r="P4293" i="2" s="1"/>
  <c r="O3337" i="2"/>
  <c r="P3337" i="2" s="1"/>
  <c r="O3338" i="2"/>
  <c r="P3338" i="2" s="1"/>
  <c r="O3339" i="2"/>
  <c r="P3339" i="2" s="1"/>
  <c r="O3340" i="2"/>
  <c r="P3340" i="2" s="1"/>
  <c r="O3341" i="2"/>
  <c r="P3341" i="2" s="1"/>
  <c r="O3342" i="2"/>
  <c r="P3342" i="2" s="1"/>
  <c r="O3343" i="2"/>
  <c r="P3343" i="2" s="1"/>
  <c r="O4979" i="2"/>
  <c r="P4979" i="2" s="1"/>
  <c r="O3344" i="2"/>
  <c r="P3344" i="2" s="1"/>
  <c r="O3345" i="2"/>
  <c r="P3345" i="2" s="1"/>
  <c r="O3346" i="2"/>
  <c r="P3346" i="2" s="1"/>
  <c r="O4980" i="2"/>
  <c r="P4980" i="2" s="1"/>
  <c r="O3347" i="2"/>
  <c r="P3347" i="2" s="1"/>
  <c r="O3348" i="2"/>
  <c r="P3348" i="2" s="1"/>
  <c r="O3349" i="2"/>
  <c r="P3349" i="2" s="1"/>
  <c r="O3885" i="2"/>
  <c r="P3885" i="2" s="1"/>
  <c r="O3350" i="2"/>
  <c r="P3350" i="2" s="1"/>
  <c r="O4082" i="2"/>
  <c r="P4082" i="2" s="1"/>
  <c r="O3351" i="2"/>
  <c r="P3351" i="2" s="1"/>
  <c r="O4981" i="2"/>
  <c r="P4981" i="2" s="1"/>
  <c r="O3352" i="2"/>
  <c r="P3352" i="2" s="1"/>
  <c r="O3353" i="2"/>
  <c r="P3353" i="2" s="1"/>
  <c r="O3354" i="2"/>
  <c r="P3354" i="2" s="1"/>
  <c r="O3355" i="2"/>
  <c r="P3355" i="2" s="1"/>
  <c r="O4982" i="2"/>
  <c r="P4982" i="2" s="1"/>
  <c r="O3356" i="2"/>
  <c r="P3356" i="2" s="1"/>
  <c r="O3357" i="2"/>
  <c r="P3357" i="2" s="1"/>
  <c r="O3358" i="2"/>
  <c r="P3358" i="2" s="1"/>
  <c r="O3359" i="2"/>
  <c r="P3359" i="2" s="1"/>
  <c r="O3360" i="2"/>
  <c r="P3360" i="2" s="1"/>
  <c r="O3361" i="2"/>
  <c r="P3361" i="2" s="1"/>
  <c r="O3886" i="2"/>
  <c r="P3886" i="2" s="1"/>
  <c r="O3362" i="2"/>
  <c r="P3362" i="2" s="1"/>
  <c r="O4983" i="2"/>
  <c r="P4983" i="2" s="1"/>
  <c r="O3363" i="2"/>
  <c r="P3363" i="2" s="1"/>
  <c r="O3364" i="2"/>
  <c r="P3364" i="2" s="1"/>
  <c r="O3887" i="2"/>
  <c r="P3887" i="2" s="1"/>
  <c r="O3888" i="2"/>
  <c r="P3888" i="2" s="1"/>
  <c r="O4294" i="2"/>
  <c r="P4294" i="2" s="1"/>
  <c r="O3365" i="2"/>
  <c r="P3365" i="2" s="1"/>
  <c r="O3366" i="2"/>
  <c r="P3366" i="2" s="1"/>
  <c r="O3367" i="2"/>
  <c r="P3367" i="2" s="1"/>
  <c r="O3368" i="2"/>
  <c r="P3368" i="2" s="1"/>
  <c r="O3369" i="2"/>
  <c r="P3369" i="2" s="1"/>
  <c r="O3370" i="2"/>
  <c r="P3370" i="2" s="1"/>
  <c r="O4984" i="2"/>
  <c r="P4984" i="2" s="1"/>
  <c r="O3371" i="2"/>
  <c r="P3371" i="2" s="1"/>
  <c r="O3372" i="2"/>
  <c r="P3372" i="2" s="1"/>
  <c r="O3373" i="2"/>
  <c r="P3373" i="2" s="1"/>
  <c r="O3374" i="2"/>
  <c r="P3374" i="2" s="1"/>
  <c r="O3375" i="2"/>
  <c r="P3375" i="2" s="1"/>
  <c r="O4985" i="2"/>
  <c r="P4985" i="2" s="1"/>
  <c r="O3376" i="2"/>
  <c r="P3376" i="2" s="1"/>
  <c r="O3377" i="2"/>
  <c r="P3377" i="2" s="1"/>
  <c r="O3378" i="2"/>
  <c r="P3378" i="2" s="1"/>
  <c r="O3379" i="2"/>
  <c r="P3379" i="2" s="1"/>
  <c r="O3380" i="2"/>
  <c r="P3380" i="2" s="1"/>
  <c r="O3381" i="2"/>
  <c r="P3381" i="2" s="1"/>
  <c r="O4295" i="2"/>
  <c r="P4295" i="2" s="1"/>
  <c r="O4083" i="2"/>
  <c r="P4083" i="2" s="1"/>
  <c r="O3382" i="2"/>
  <c r="P3382" i="2" s="1"/>
  <c r="O3383" i="2"/>
  <c r="P3383" i="2" s="1"/>
  <c r="O3384" i="2"/>
  <c r="P3384" i="2" s="1"/>
  <c r="O3385" i="2"/>
  <c r="P3385" i="2" s="1"/>
  <c r="O3386" i="2"/>
  <c r="P3386" i="2" s="1"/>
  <c r="O4084" i="2"/>
  <c r="P4084" i="2" s="1"/>
  <c r="O3387" i="2"/>
  <c r="P3387" i="2" s="1"/>
  <c r="O3388" i="2"/>
  <c r="P3388" i="2" s="1"/>
  <c r="O3389" i="2"/>
  <c r="P3389" i="2" s="1"/>
  <c r="O3390" i="2"/>
  <c r="P3390" i="2" s="1"/>
  <c r="O3391" i="2"/>
  <c r="P3391" i="2" s="1"/>
  <c r="O4085" i="2"/>
  <c r="P4085" i="2" s="1"/>
  <c r="O3392" i="2"/>
  <c r="P3392" i="2" s="1"/>
  <c r="O4296" i="2"/>
  <c r="P4296" i="2" s="1"/>
  <c r="O3393" i="2"/>
  <c r="P3393" i="2" s="1"/>
  <c r="O4986" i="2"/>
  <c r="P4986" i="2" s="1"/>
  <c r="O4297" i="2"/>
  <c r="P4297" i="2" s="1"/>
  <c r="O3394" i="2"/>
  <c r="P3394" i="2" s="1"/>
  <c r="O3395" i="2"/>
  <c r="P3395" i="2" s="1"/>
  <c r="O3396" i="2"/>
  <c r="P3396" i="2" s="1"/>
  <c r="O4987" i="2"/>
  <c r="P4987" i="2" s="1"/>
  <c r="O3397" i="2"/>
  <c r="P3397" i="2" s="1"/>
  <c r="O4086" i="2"/>
  <c r="P4086" i="2" s="1"/>
  <c r="O4988" i="2"/>
  <c r="P4988" i="2" s="1"/>
  <c r="O3398" i="2"/>
  <c r="P3398" i="2" s="1"/>
  <c r="O3399" i="2"/>
  <c r="P3399" i="2" s="1"/>
  <c r="O3889" i="2"/>
  <c r="P3889" i="2" s="1"/>
  <c r="O3400" i="2"/>
  <c r="P3400" i="2" s="1"/>
  <c r="O4989" i="2"/>
  <c r="P4989" i="2" s="1"/>
  <c r="O4990" i="2"/>
  <c r="P4990" i="2" s="1"/>
  <c r="O3401" i="2"/>
  <c r="P3401" i="2" s="1"/>
  <c r="O3402" i="2"/>
  <c r="P3402" i="2" s="1"/>
  <c r="O4991" i="2"/>
  <c r="P4991" i="2" s="1"/>
  <c r="O3403" i="2"/>
  <c r="P3403" i="2" s="1"/>
  <c r="O3404" i="2"/>
  <c r="P3404" i="2" s="1"/>
  <c r="O3405" i="2"/>
  <c r="P3405" i="2" s="1"/>
  <c r="O3406" i="2"/>
  <c r="P3406" i="2" s="1"/>
  <c r="O3890" i="2"/>
  <c r="P3890" i="2" s="1"/>
  <c r="O3407" i="2"/>
  <c r="P3407" i="2" s="1"/>
  <c r="O3408" i="2"/>
  <c r="P3408" i="2" s="1"/>
  <c r="O4992" i="2"/>
  <c r="P4992" i="2" s="1"/>
  <c r="O3409" i="2"/>
  <c r="P3409" i="2" s="1"/>
  <c r="O3410" i="2"/>
  <c r="P3410" i="2" s="1"/>
  <c r="O4087" i="2"/>
  <c r="P4087" i="2" s="1"/>
  <c r="O3411" i="2"/>
  <c r="P3411" i="2" s="1"/>
  <c r="O3412" i="2"/>
  <c r="P3412" i="2" s="1"/>
  <c r="O3413" i="2"/>
  <c r="P3413" i="2" s="1"/>
  <c r="O3414" i="2"/>
  <c r="P3414" i="2" s="1"/>
  <c r="O3415" i="2"/>
  <c r="P3415" i="2" s="1"/>
  <c r="O3891" i="2"/>
  <c r="P3891" i="2" s="1"/>
  <c r="O3416" i="2"/>
  <c r="P3416" i="2" s="1"/>
  <c r="O3892" i="2"/>
  <c r="P3892" i="2" s="1"/>
  <c r="O3417" i="2"/>
  <c r="P3417" i="2" s="1"/>
  <c r="O4298" i="2"/>
  <c r="P4298" i="2" s="1"/>
  <c r="O3418" i="2"/>
  <c r="P3418" i="2" s="1"/>
  <c r="O3419" i="2"/>
  <c r="P3419" i="2" s="1"/>
  <c r="O3420" i="2"/>
  <c r="P3420" i="2" s="1"/>
  <c r="O3421" i="2"/>
  <c r="P3421" i="2" s="1"/>
  <c r="O4993" i="2"/>
  <c r="P4993" i="2" s="1"/>
  <c r="O3422" i="2"/>
  <c r="P3422" i="2" s="1"/>
  <c r="O3893" i="2"/>
  <c r="P3893" i="2" s="1"/>
  <c r="O3894" i="2"/>
  <c r="P3894" i="2" s="1"/>
  <c r="O3423" i="2"/>
  <c r="P3423" i="2" s="1"/>
  <c r="O3424" i="2"/>
  <c r="P3424" i="2" s="1"/>
  <c r="O3425" i="2"/>
  <c r="P3425" i="2" s="1"/>
  <c r="O3895" i="2"/>
  <c r="P3895" i="2" s="1"/>
  <c r="O4088" i="2"/>
  <c r="P4088" i="2" s="1"/>
  <c r="O3426" i="2"/>
  <c r="P3426" i="2" s="1"/>
  <c r="O3896" i="2"/>
  <c r="P3896" i="2" s="1"/>
  <c r="O4299" i="2"/>
  <c r="P4299" i="2" s="1"/>
  <c r="O3427" i="2"/>
  <c r="P3427" i="2" s="1"/>
  <c r="O3428" i="2"/>
  <c r="P3428" i="2" s="1"/>
  <c r="O3429" i="2"/>
  <c r="P3429" i="2" s="1"/>
  <c r="O3897" i="2"/>
  <c r="P3897" i="2" s="1"/>
  <c r="O3430" i="2"/>
  <c r="P3430" i="2" s="1"/>
  <c r="O3431" i="2"/>
  <c r="P3431" i="2" s="1"/>
  <c r="O3432" i="2"/>
  <c r="P3432" i="2" s="1"/>
  <c r="O3433" i="2"/>
  <c r="P3433" i="2" s="1"/>
  <c r="O3434" i="2"/>
  <c r="P3434" i="2" s="1"/>
  <c r="O3435" i="2"/>
  <c r="P3435" i="2" s="1"/>
  <c r="O3436" i="2"/>
  <c r="P3436" i="2" s="1"/>
  <c r="O4994" i="2"/>
  <c r="P4994" i="2" s="1"/>
  <c r="O3437" i="2"/>
  <c r="P3437" i="2" s="1"/>
  <c r="O3438" i="2"/>
  <c r="P3438" i="2" s="1"/>
  <c r="O3898" i="2"/>
  <c r="P3898" i="2" s="1"/>
  <c r="O3439" i="2"/>
  <c r="P3439" i="2" s="1"/>
  <c r="O3899" i="2"/>
  <c r="P3899" i="2" s="1"/>
  <c r="O3440" i="2"/>
  <c r="P3440" i="2" s="1"/>
  <c r="O3441" i="2"/>
  <c r="P3441" i="2" s="1"/>
  <c r="O3442" i="2"/>
  <c r="P3442" i="2" s="1"/>
  <c r="O4995" i="2"/>
  <c r="P4995" i="2" s="1"/>
  <c r="O3443" i="2"/>
  <c r="P3443" i="2" s="1"/>
  <c r="O3444" i="2"/>
  <c r="P3444" i="2" s="1"/>
  <c r="O3445" i="2"/>
  <c r="P3445" i="2" s="1"/>
  <c r="O3446" i="2"/>
  <c r="P3446" i="2" s="1"/>
  <c r="O4300" i="2"/>
  <c r="P4300" i="2" s="1"/>
  <c r="O4996" i="2"/>
  <c r="P4996" i="2" s="1"/>
  <c r="O3447" i="2"/>
  <c r="P3447" i="2" s="1"/>
  <c r="O3448" i="2"/>
  <c r="P3448" i="2" s="1"/>
  <c r="O3925" i="2"/>
  <c r="P3925" i="2" s="1"/>
  <c r="O4997" i="2"/>
  <c r="P4997" i="2" s="1"/>
  <c r="O4998" i="2"/>
  <c r="P4998" i="2" s="1"/>
  <c r="O3900" i="2"/>
  <c r="P3900" i="2" s="1"/>
  <c r="O3449" i="2"/>
  <c r="P3449" i="2" s="1"/>
  <c r="O4999" i="2"/>
  <c r="P4999" i="2" s="1"/>
  <c r="O3450" i="2"/>
  <c r="P3450" i="2" s="1"/>
  <c r="O5000" i="2"/>
  <c r="P5000" i="2" s="1"/>
  <c r="O3451" i="2"/>
  <c r="P3451" i="2" s="1"/>
  <c r="O3452" i="2"/>
  <c r="P3452" i="2" s="1"/>
  <c r="O3453" i="2"/>
  <c r="P3453" i="2" s="1"/>
  <c r="O3454" i="2"/>
  <c r="P3454" i="2" s="1"/>
  <c r="O3455" i="2"/>
  <c r="P3455" i="2" s="1"/>
  <c r="O3456" i="2"/>
  <c r="P3456" i="2" s="1"/>
  <c r="O3457" i="2"/>
  <c r="P3457" i="2" s="1"/>
  <c r="O3458" i="2"/>
  <c r="P3458" i="2" s="1"/>
  <c r="O3459" i="2"/>
  <c r="P3459" i="2" s="1"/>
  <c r="O3460" i="2"/>
  <c r="P3460" i="2" s="1"/>
  <c r="O3461" i="2"/>
  <c r="P3461" i="2" s="1"/>
  <c r="O3462" i="2"/>
  <c r="P3462" i="2" s="1"/>
  <c r="O3463" i="2"/>
  <c r="P3463" i="2" s="1"/>
  <c r="O3464" i="2"/>
  <c r="P3464" i="2" s="1"/>
  <c r="I5001" i="2"/>
  <c r="I3" i="2"/>
  <c r="I4089" i="2"/>
  <c r="I4" i="2"/>
  <c r="I5" i="2"/>
  <c r="I6" i="2"/>
  <c r="I7" i="2"/>
  <c r="I8" i="2"/>
  <c r="I9" i="2"/>
  <c r="I10" i="2"/>
  <c r="I11" i="2"/>
  <c r="I12" i="2"/>
  <c r="I13" i="2"/>
  <c r="I14" i="2"/>
  <c r="I3465" i="2"/>
  <c r="I4301" i="2"/>
  <c r="I15" i="2"/>
  <c r="I16" i="2"/>
  <c r="I17" i="2"/>
  <c r="I18" i="2"/>
  <c r="I3466" i="2"/>
  <c r="I19" i="2"/>
  <c r="I3932" i="2"/>
  <c r="I20" i="2"/>
  <c r="I21" i="2"/>
  <c r="I22" i="2"/>
  <c r="I4090" i="2"/>
  <c r="I23" i="2"/>
  <c r="I24" i="2"/>
  <c r="I25" i="2"/>
  <c r="I26" i="2"/>
  <c r="I27" i="2"/>
  <c r="I4302" i="2"/>
  <c r="I28" i="2"/>
  <c r="I29" i="2"/>
  <c r="I30" i="2"/>
  <c r="I31" i="2"/>
  <c r="I32" i="2"/>
  <c r="I3467" i="2"/>
  <c r="I33" i="2"/>
  <c r="I34" i="2"/>
  <c r="I35" i="2"/>
  <c r="I36" i="2"/>
  <c r="I3933" i="2"/>
  <c r="I37" i="2"/>
  <c r="I38" i="2"/>
  <c r="I39" i="2"/>
  <c r="I40" i="2"/>
  <c r="I41" i="2"/>
  <c r="I42" i="2"/>
  <c r="I43" i="2"/>
  <c r="I4303" i="2"/>
  <c r="I44" i="2"/>
  <c r="I45" i="2"/>
  <c r="I4304" i="2"/>
  <c r="I3468" i="2"/>
  <c r="I46" i="2"/>
  <c r="I47" i="2"/>
  <c r="I48" i="2"/>
  <c r="I4305" i="2"/>
  <c r="I3934" i="2"/>
  <c r="I49" i="2"/>
  <c r="I4091" i="2"/>
  <c r="I50" i="2"/>
  <c r="I4306" i="2"/>
  <c r="I51" i="2"/>
  <c r="I52" i="2"/>
  <c r="I4092" i="2"/>
  <c r="I4093" i="2"/>
  <c r="I53" i="2"/>
  <c r="I3469" i="2"/>
  <c r="I54" i="2"/>
  <c r="I3935" i="2"/>
  <c r="I55" i="2"/>
  <c r="I56" i="2"/>
  <c r="I4307" i="2"/>
  <c r="I3470" i="2"/>
  <c r="I57" i="2"/>
  <c r="I58" i="2"/>
  <c r="I3471" i="2"/>
  <c r="I59" i="2"/>
  <c r="I60" i="2"/>
  <c r="I4308" i="2"/>
  <c r="I61" i="2"/>
  <c r="I62" i="2"/>
  <c r="I3472" i="2"/>
  <c r="I63" i="2"/>
  <c r="I64" i="2"/>
  <c r="I4309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3473" i="2"/>
  <c r="I78" i="2"/>
  <c r="I79" i="2"/>
  <c r="I80" i="2"/>
  <c r="I3474" i="2"/>
  <c r="I4310" i="2"/>
  <c r="I4311" i="2"/>
  <c r="I81" i="2"/>
  <c r="I82" i="2"/>
  <c r="I3475" i="2"/>
  <c r="I3936" i="2"/>
  <c r="I83" i="2"/>
  <c r="I84" i="2"/>
  <c r="I85" i="2"/>
  <c r="I86" i="2"/>
  <c r="I87" i="2"/>
  <c r="I88" i="2"/>
  <c r="I3476" i="2"/>
  <c r="I89" i="2"/>
  <c r="I3477" i="2"/>
  <c r="I3478" i="2"/>
  <c r="I90" i="2"/>
  <c r="I3479" i="2"/>
  <c r="I91" i="2"/>
  <c r="I92" i="2"/>
  <c r="I93" i="2"/>
  <c r="I4312" i="2"/>
  <c r="I94" i="2"/>
  <c r="I3480" i="2"/>
  <c r="I95" i="2"/>
  <c r="I96" i="2"/>
  <c r="I97" i="2"/>
  <c r="I98" i="2"/>
  <c r="I99" i="2"/>
  <c r="I100" i="2"/>
  <c r="I3901" i="2"/>
  <c r="I101" i="2"/>
  <c r="I3481" i="2"/>
  <c r="I4313" i="2"/>
  <c r="I102" i="2"/>
  <c r="I103" i="2"/>
  <c r="I104" i="2"/>
  <c r="I105" i="2"/>
  <c r="I106" i="2"/>
  <c r="I107" i="2"/>
  <c r="I4094" i="2"/>
  <c r="I108" i="2"/>
  <c r="I3482" i="2"/>
  <c r="I2" i="2"/>
  <c r="I109" i="2"/>
  <c r="I110" i="2"/>
  <c r="I111" i="2"/>
  <c r="I112" i="2"/>
  <c r="I3483" i="2"/>
  <c r="I113" i="2"/>
  <c r="I114" i="2"/>
  <c r="I115" i="2"/>
  <c r="I3937" i="2"/>
  <c r="I4314" i="2"/>
  <c r="I116" i="2"/>
  <c r="I4315" i="2"/>
  <c r="I117" i="2"/>
  <c r="I118" i="2"/>
  <c r="I3484" i="2"/>
  <c r="I119" i="2"/>
  <c r="I4316" i="2"/>
  <c r="I120" i="2"/>
  <c r="I4317" i="2"/>
  <c r="I4318" i="2"/>
  <c r="I3938" i="2"/>
  <c r="I121" i="2"/>
  <c r="I122" i="2"/>
  <c r="I123" i="2"/>
  <c r="I124" i="2"/>
  <c r="I125" i="2"/>
  <c r="I126" i="2"/>
  <c r="I4319" i="2"/>
  <c r="I127" i="2"/>
  <c r="I128" i="2"/>
  <c r="I129" i="2"/>
  <c r="I4095" i="2"/>
  <c r="I130" i="2"/>
  <c r="I131" i="2"/>
  <c r="I132" i="2"/>
  <c r="I3485" i="2"/>
  <c r="I133" i="2"/>
  <c r="I4320" i="2"/>
  <c r="I4321" i="2"/>
  <c r="I4322" i="2"/>
  <c r="I134" i="2"/>
  <c r="I3939" i="2"/>
  <c r="I135" i="2"/>
  <c r="I4323" i="2"/>
  <c r="I136" i="2"/>
  <c r="I4324" i="2"/>
  <c r="I4096" i="2"/>
  <c r="I137" i="2"/>
  <c r="I138" i="2"/>
  <c r="I4325" i="2"/>
  <c r="I139" i="2"/>
  <c r="I4326" i="2"/>
  <c r="I140" i="2"/>
  <c r="I4097" i="2"/>
  <c r="I3486" i="2"/>
  <c r="I141" i="2"/>
  <c r="I142" i="2"/>
  <c r="I143" i="2"/>
  <c r="I144" i="2"/>
  <c r="I145" i="2"/>
  <c r="I146" i="2"/>
  <c r="I147" i="2"/>
  <c r="I148" i="2"/>
  <c r="I149" i="2"/>
  <c r="I4327" i="2"/>
  <c r="I4328" i="2"/>
  <c r="I4329" i="2"/>
  <c r="I150" i="2"/>
  <c r="I151" i="2"/>
  <c r="I152" i="2"/>
  <c r="I153" i="2"/>
  <c r="I154" i="2"/>
  <c r="I155" i="2"/>
  <c r="I156" i="2"/>
  <c r="I157" i="2"/>
  <c r="I4330" i="2"/>
  <c r="I158" i="2"/>
  <c r="I4331" i="2"/>
  <c r="I159" i="2"/>
  <c r="I160" i="2"/>
  <c r="I161" i="2"/>
  <c r="I162" i="2"/>
  <c r="I3940" i="2"/>
  <c r="I3487" i="2"/>
  <c r="I163" i="2"/>
  <c r="I164" i="2"/>
  <c r="I165" i="2"/>
  <c r="I166" i="2"/>
  <c r="I167" i="2"/>
  <c r="I168" i="2"/>
  <c r="I169" i="2"/>
  <c r="I4332" i="2"/>
  <c r="I170" i="2"/>
  <c r="I3488" i="2"/>
  <c r="I171" i="2"/>
  <c r="I172" i="2"/>
  <c r="I173" i="2"/>
  <c r="I174" i="2"/>
  <c r="I175" i="2"/>
  <c r="I176" i="2"/>
  <c r="I3489" i="2"/>
  <c r="I177" i="2"/>
  <c r="I3941" i="2"/>
  <c r="I178" i="2"/>
  <c r="I179" i="2"/>
  <c r="I180" i="2"/>
  <c r="I181" i="2"/>
  <c r="I182" i="2"/>
  <c r="I183" i="2"/>
  <c r="I184" i="2"/>
  <c r="I185" i="2"/>
  <c r="I4333" i="2"/>
  <c r="I4334" i="2"/>
  <c r="I186" i="2"/>
  <c r="I187" i="2"/>
  <c r="I188" i="2"/>
  <c r="I189" i="2"/>
  <c r="I190" i="2"/>
  <c r="I191" i="2"/>
  <c r="I192" i="2"/>
  <c r="I193" i="2"/>
  <c r="I4335" i="2"/>
  <c r="I194" i="2"/>
  <c r="I195" i="2"/>
  <c r="I196" i="2"/>
  <c r="I3490" i="2"/>
  <c r="I4098" i="2"/>
  <c r="I3942" i="2"/>
  <c r="I3491" i="2"/>
  <c r="I197" i="2"/>
  <c r="I4336" i="2"/>
  <c r="I198" i="2"/>
  <c r="I199" i="2"/>
  <c r="I4337" i="2"/>
  <c r="I200" i="2"/>
  <c r="I201" i="2"/>
  <c r="I202" i="2"/>
  <c r="I203" i="2"/>
  <c r="I4338" i="2"/>
  <c r="I204" i="2"/>
  <c r="I205" i="2"/>
  <c r="I4339" i="2"/>
  <c r="I206" i="2"/>
  <c r="I4340" i="2"/>
  <c r="I4341" i="2"/>
  <c r="I4342" i="2"/>
  <c r="I207" i="2"/>
  <c r="I208" i="2"/>
  <c r="I209" i="2"/>
  <c r="I4099" i="2"/>
  <c r="I210" i="2"/>
  <c r="I211" i="2"/>
  <c r="I3943" i="2"/>
  <c r="I4100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4343" i="2"/>
  <c r="I4344" i="2"/>
  <c r="I225" i="2"/>
  <c r="I226" i="2"/>
  <c r="I227" i="2"/>
  <c r="I228" i="2"/>
  <c r="I229" i="2"/>
  <c r="I230" i="2"/>
  <c r="I4101" i="2"/>
  <c r="I4345" i="2"/>
  <c r="I231" i="2"/>
  <c r="I232" i="2"/>
  <c r="I233" i="2"/>
  <c r="I3492" i="2"/>
  <c r="I234" i="2"/>
  <c r="I4346" i="2"/>
  <c r="I235" i="2"/>
  <c r="I236" i="2"/>
  <c r="I237" i="2"/>
  <c r="I238" i="2"/>
  <c r="I239" i="2"/>
  <c r="I3911" i="2"/>
  <c r="I240" i="2"/>
  <c r="I241" i="2"/>
  <c r="I242" i="2"/>
  <c r="I4347" i="2"/>
  <c r="I243" i="2"/>
  <c r="I4348" i="2"/>
  <c r="I244" i="2"/>
  <c r="I245" i="2"/>
  <c r="I4349" i="2"/>
  <c r="I4350" i="2"/>
  <c r="I246" i="2"/>
  <c r="I247" i="2"/>
  <c r="I248" i="2"/>
  <c r="I4351" i="2"/>
  <c r="I4352" i="2"/>
  <c r="I4353" i="2"/>
  <c r="I3493" i="2"/>
  <c r="I249" i="2"/>
  <c r="I4354" i="2"/>
  <c r="I4355" i="2"/>
  <c r="I250" i="2"/>
  <c r="I251" i="2"/>
  <c r="I252" i="2"/>
  <c r="I3494" i="2"/>
  <c r="I4356" i="2"/>
  <c r="I253" i="2"/>
  <c r="I254" i="2"/>
  <c r="I255" i="2"/>
  <c r="I256" i="2"/>
  <c r="I257" i="2"/>
  <c r="I4102" i="2"/>
  <c r="I258" i="2"/>
  <c r="I259" i="2"/>
  <c r="I4357" i="2"/>
  <c r="I260" i="2"/>
  <c r="I261" i="2"/>
  <c r="I4358" i="2"/>
  <c r="I4359" i="2"/>
  <c r="I262" i="2"/>
  <c r="I263" i="2"/>
  <c r="I264" i="2"/>
  <c r="I4360" i="2"/>
  <c r="I265" i="2"/>
  <c r="I4361" i="2"/>
  <c r="I4362" i="2"/>
  <c r="I266" i="2"/>
  <c r="I267" i="2"/>
  <c r="I3495" i="2"/>
  <c r="I268" i="2"/>
  <c r="I269" i="2"/>
  <c r="I4363" i="2"/>
  <c r="I270" i="2"/>
  <c r="I271" i="2"/>
  <c r="I272" i="2"/>
  <c r="I273" i="2"/>
  <c r="I274" i="2"/>
  <c r="I4364" i="2"/>
  <c r="I275" i="2"/>
  <c r="I276" i="2"/>
  <c r="I277" i="2"/>
  <c r="I278" i="2"/>
  <c r="I3944" i="2"/>
  <c r="I279" i="2"/>
  <c r="I280" i="2"/>
  <c r="I281" i="2"/>
  <c r="I282" i="2"/>
  <c r="I3945" i="2"/>
  <c r="I283" i="2"/>
  <c r="I3496" i="2"/>
  <c r="I284" i="2"/>
  <c r="I4365" i="2"/>
  <c r="I4366" i="2"/>
  <c r="I4367" i="2"/>
  <c r="I285" i="2"/>
  <c r="I286" i="2"/>
  <c r="I287" i="2"/>
  <c r="I288" i="2"/>
  <c r="I289" i="2"/>
  <c r="I290" i="2"/>
  <c r="I291" i="2"/>
  <c r="I292" i="2"/>
  <c r="I293" i="2"/>
  <c r="I4368" i="2"/>
  <c r="I294" i="2"/>
  <c r="I295" i="2"/>
  <c r="I4369" i="2"/>
  <c r="I296" i="2"/>
  <c r="I4370" i="2"/>
  <c r="I297" i="2"/>
  <c r="I298" i="2"/>
  <c r="I299" i="2"/>
  <c r="I3497" i="2"/>
  <c r="I300" i="2"/>
  <c r="I301" i="2"/>
  <c r="I302" i="2"/>
  <c r="I303" i="2"/>
  <c r="I3498" i="2"/>
  <c r="I304" i="2"/>
  <c r="I4103" i="2"/>
  <c r="I305" i="2"/>
  <c r="I306" i="2"/>
  <c r="I4371" i="2"/>
  <c r="I307" i="2"/>
  <c r="I308" i="2"/>
  <c r="I3499" i="2"/>
  <c r="I309" i="2"/>
  <c r="I310" i="2"/>
  <c r="I311" i="2"/>
  <c r="I4372" i="2"/>
  <c r="I312" i="2"/>
  <c r="I313" i="2"/>
  <c r="I314" i="2"/>
  <c r="I315" i="2"/>
  <c r="I316" i="2"/>
  <c r="I317" i="2"/>
  <c r="I318" i="2"/>
  <c r="I4373" i="2"/>
  <c r="I319" i="2"/>
  <c r="I4104" i="2"/>
  <c r="I320" i="2"/>
  <c r="I4374" i="2"/>
  <c r="I321" i="2"/>
  <c r="I322" i="2"/>
  <c r="I323" i="2"/>
  <c r="I4105" i="2"/>
  <c r="I324" i="2"/>
  <c r="I325" i="2"/>
  <c r="I326" i="2"/>
  <c r="I327" i="2"/>
  <c r="I328" i="2"/>
  <c r="I329" i="2"/>
  <c r="I4375" i="2"/>
  <c r="I330" i="2"/>
  <c r="I331" i="2"/>
  <c r="I3946" i="2"/>
  <c r="I4376" i="2"/>
  <c r="I3500" i="2"/>
  <c r="I332" i="2"/>
  <c r="I333" i="2"/>
  <c r="I4377" i="2"/>
  <c r="I4378" i="2"/>
  <c r="I334" i="2"/>
  <c r="I335" i="2"/>
  <c r="I336" i="2"/>
  <c r="I3501" i="2"/>
  <c r="I337" i="2"/>
  <c r="I338" i="2"/>
  <c r="I339" i="2"/>
  <c r="I340" i="2"/>
  <c r="I341" i="2"/>
  <c r="I342" i="2"/>
  <c r="I4379" i="2"/>
  <c r="I4380" i="2"/>
  <c r="I3502" i="2"/>
  <c r="I343" i="2"/>
  <c r="I344" i="2"/>
  <c r="I345" i="2"/>
  <c r="I3947" i="2"/>
  <c r="I4381" i="2"/>
  <c r="I346" i="2"/>
  <c r="I4382" i="2"/>
  <c r="I4383" i="2"/>
  <c r="I347" i="2"/>
  <c r="I348" i="2"/>
  <c r="I3948" i="2"/>
  <c r="I349" i="2"/>
  <c r="I350" i="2"/>
  <c r="I3503" i="2"/>
  <c r="I351" i="2"/>
  <c r="I4384" i="2"/>
  <c r="I352" i="2"/>
  <c r="I353" i="2"/>
  <c r="I354" i="2"/>
  <c r="I3504" i="2"/>
  <c r="I355" i="2"/>
  <c r="I356" i="2"/>
  <c r="I357" i="2"/>
  <c r="I358" i="2"/>
  <c r="I359" i="2"/>
  <c r="I360" i="2"/>
  <c r="I4106" i="2"/>
  <c r="I361" i="2"/>
  <c r="I4385" i="2"/>
  <c r="I4386" i="2"/>
  <c r="I362" i="2"/>
  <c r="I363" i="2"/>
  <c r="I364" i="2"/>
  <c r="I4387" i="2"/>
  <c r="I365" i="2"/>
  <c r="I366" i="2"/>
  <c r="I367" i="2"/>
  <c r="I368" i="2"/>
  <c r="I3505" i="2"/>
  <c r="I369" i="2"/>
  <c r="I370" i="2"/>
  <c r="I3949" i="2"/>
  <c r="I371" i="2"/>
  <c r="I372" i="2"/>
  <c r="I4388" i="2"/>
  <c r="I373" i="2"/>
  <c r="I3506" i="2"/>
  <c r="I374" i="2"/>
  <c r="I375" i="2"/>
  <c r="I376" i="2"/>
  <c r="I377" i="2"/>
  <c r="I4107" i="2"/>
  <c r="I4108" i="2"/>
  <c r="I378" i="2"/>
  <c r="I3507" i="2"/>
  <c r="I379" i="2"/>
  <c r="I380" i="2"/>
  <c r="I381" i="2"/>
  <c r="I382" i="2"/>
  <c r="I3950" i="2"/>
  <c r="I383" i="2"/>
  <c r="I4389" i="2"/>
  <c r="I384" i="2"/>
  <c r="I385" i="2"/>
  <c r="I386" i="2"/>
  <c r="I3508" i="2"/>
  <c r="I4390" i="2"/>
  <c r="I387" i="2"/>
  <c r="I388" i="2"/>
  <c r="I389" i="2"/>
  <c r="I390" i="2"/>
  <c r="I4391" i="2"/>
  <c r="I391" i="2"/>
  <c r="I392" i="2"/>
  <c r="I393" i="2"/>
  <c r="I4392" i="2"/>
  <c r="I394" i="2"/>
  <c r="I395" i="2"/>
  <c r="I396" i="2"/>
  <c r="I397" i="2"/>
  <c r="I398" i="2"/>
  <c r="I399" i="2"/>
  <c r="I400" i="2"/>
  <c r="I3509" i="2"/>
  <c r="I401" i="2"/>
  <c r="I402" i="2"/>
  <c r="I4393" i="2"/>
  <c r="I403" i="2"/>
  <c r="I404" i="2"/>
  <c r="I405" i="2"/>
  <c r="I4394" i="2"/>
  <c r="I406" i="2"/>
  <c r="I407" i="2"/>
  <c r="I408" i="2"/>
  <c r="I409" i="2"/>
  <c r="I4109" i="2"/>
  <c r="I3510" i="2"/>
  <c r="I410" i="2"/>
  <c r="I3511" i="2"/>
  <c r="I411" i="2"/>
  <c r="I412" i="2"/>
  <c r="I413" i="2"/>
  <c r="I3951" i="2"/>
  <c r="I414" i="2"/>
  <c r="I415" i="2"/>
  <c r="I416" i="2"/>
  <c r="I4395" i="2"/>
  <c r="I417" i="2"/>
  <c r="I418" i="2"/>
  <c r="I4396" i="2"/>
  <c r="I419" i="2"/>
  <c r="I4110" i="2"/>
  <c r="I4111" i="2"/>
  <c r="I420" i="2"/>
  <c r="I421" i="2"/>
  <c r="I422" i="2"/>
  <c r="I4112" i="2"/>
  <c r="I423" i="2"/>
  <c r="I424" i="2"/>
  <c r="I4113" i="2"/>
  <c r="I425" i="2"/>
  <c r="I426" i="2"/>
  <c r="I4397" i="2"/>
  <c r="I427" i="2"/>
  <c r="I428" i="2"/>
  <c r="I429" i="2"/>
  <c r="I3952" i="2"/>
  <c r="I4398" i="2"/>
  <c r="I430" i="2"/>
  <c r="I431" i="2"/>
  <c r="I432" i="2"/>
  <c r="I433" i="2"/>
  <c r="I434" i="2"/>
  <c r="I3916" i="2"/>
  <c r="I3512" i="2"/>
  <c r="I4399" i="2"/>
  <c r="I3513" i="2"/>
  <c r="I3514" i="2"/>
  <c r="I4400" i="2"/>
  <c r="I3515" i="2"/>
  <c r="I3516" i="2"/>
  <c r="I435" i="2"/>
  <c r="I436" i="2"/>
  <c r="I437" i="2"/>
  <c r="I4401" i="2"/>
  <c r="I3517" i="2"/>
  <c r="I4114" i="2"/>
  <c r="I438" i="2"/>
  <c r="I3953" i="2"/>
  <c r="I439" i="2"/>
  <c r="I440" i="2"/>
  <c r="I441" i="2"/>
  <c r="I442" i="2"/>
  <c r="I443" i="2"/>
  <c r="I4402" i="2"/>
  <c r="I3518" i="2"/>
  <c r="I444" i="2"/>
  <c r="I445" i="2"/>
  <c r="I446" i="2"/>
  <c r="I447" i="2"/>
  <c r="I3954" i="2"/>
  <c r="I448" i="2"/>
  <c r="I449" i="2"/>
  <c r="I450" i="2"/>
  <c r="I3519" i="2"/>
  <c r="I4403" i="2"/>
  <c r="I4404" i="2"/>
  <c r="I451" i="2"/>
  <c r="I452" i="2"/>
  <c r="I453" i="2"/>
  <c r="I454" i="2"/>
  <c r="I4405" i="2"/>
  <c r="I455" i="2"/>
  <c r="I456" i="2"/>
  <c r="I457" i="2"/>
  <c r="I458" i="2"/>
  <c r="I459" i="2"/>
  <c r="I460" i="2"/>
  <c r="I461" i="2"/>
  <c r="I462" i="2"/>
  <c r="I3520" i="2"/>
  <c r="I463" i="2"/>
  <c r="I464" i="2"/>
  <c r="I465" i="2"/>
  <c r="I4406" i="2"/>
  <c r="I466" i="2"/>
  <c r="I4407" i="2"/>
  <c r="I467" i="2"/>
  <c r="I468" i="2"/>
  <c r="I3955" i="2"/>
  <c r="I469" i="2"/>
  <c r="I470" i="2"/>
  <c r="I4408" i="2"/>
  <c r="I4409" i="2"/>
  <c r="I471" i="2"/>
  <c r="I4410" i="2"/>
  <c r="I472" i="2"/>
  <c r="I4411" i="2"/>
  <c r="I473" i="2"/>
  <c r="I474" i="2"/>
  <c r="I475" i="2"/>
  <c r="I476" i="2"/>
  <c r="I477" i="2"/>
  <c r="I478" i="2"/>
  <c r="I479" i="2"/>
  <c r="I480" i="2"/>
  <c r="I3956" i="2"/>
  <c r="I4115" i="2"/>
  <c r="I481" i="2"/>
  <c r="I482" i="2"/>
  <c r="I4412" i="2"/>
  <c r="I483" i="2"/>
  <c r="I484" i="2"/>
  <c r="I485" i="2"/>
  <c r="I486" i="2"/>
  <c r="I4413" i="2"/>
  <c r="I487" i="2"/>
  <c r="I488" i="2"/>
  <c r="I3957" i="2"/>
  <c r="I4116" i="2"/>
  <c r="I489" i="2"/>
  <c r="I490" i="2"/>
  <c r="I491" i="2"/>
  <c r="I492" i="2"/>
  <c r="I493" i="2"/>
  <c r="I4117" i="2"/>
  <c r="I4414" i="2"/>
  <c r="I494" i="2"/>
  <c r="I495" i="2"/>
  <c r="I496" i="2"/>
  <c r="I4415" i="2"/>
  <c r="I497" i="2"/>
  <c r="I498" i="2"/>
  <c r="I499" i="2"/>
  <c r="I4118" i="2"/>
  <c r="I500" i="2"/>
  <c r="I4119" i="2"/>
  <c r="I4416" i="2"/>
  <c r="I501" i="2"/>
  <c r="I502" i="2"/>
  <c r="I503" i="2"/>
  <c r="I504" i="2"/>
  <c r="I4417" i="2"/>
  <c r="I4418" i="2"/>
  <c r="I3521" i="2"/>
  <c r="I3522" i="2"/>
  <c r="I3958" i="2"/>
  <c r="I505" i="2"/>
  <c r="I4419" i="2"/>
  <c r="I506" i="2"/>
  <c r="I507" i="2"/>
  <c r="I508" i="2"/>
  <c r="I509" i="2"/>
  <c r="I4420" i="2"/>
  <c r="I510" i="2"/>
  <c r="I3523" i="2"/>
  <c r="I4120" i="2"/>
  <c r="I3524" i="2"/>
  <c r="I511" i="2"/>
  <c r="I512" i="2"/>
  <c r="I4421" i="2"/>
  <c r="I513" i="2"/>
  <c r="I514" i="2"/>
  <c r="I515" i="2"/>
  <c r="I516" i="2"/>
  <c r="I4422" i="2"/>
  <c r="I517" i="2"/>
  <c r="I518" i="2"/>
  <c r="I519" i="2"/>
  <c r="I520" i="2"/>
  <c r="I521" i="2"/>
  <c r="I522" i="2"/>
  <c r="I523" i="2"/>
  <c r="I524" i="2"/>
  <c r="I525" i="2"/>
  <c r="I526" i="2"/>
  <c r="I4423" i="2"/>
  <c r="I527" i="2"/>
  <c r="I4424" i="2"/>
  <c r="I3525" i="2"/>
  <c r="I528" i="2"/>
  <c r="I529" i="2"/>
  <c r="I530" i="2"/>
  <c r="I531" i="2"/>
  <c r="I3959" i="2"/>
  <c r="I532" i="2"/>
  <c r="I4121" i="2"/>
  <c r="I3526" i="2"/>
  <c r="I533" i="2"/>
  <c r="I4425" i="2"/>
  <c r="I534" i="2"/>
  <c r="I535" i="2"/>
  <c r="I536" i="2"/>
  <c r="I537" i="2"/>
  <c r="I538" i="2"/>
  <c r="I539" i="2"/>
  <c r="I3527" i="2"/>
  <c r="I3528" i="2"/>
  <c r="I540" i="2"/>
  <c r="I541" i="2"/>
  <c r="I542" i="2"/>
  <c r="I543" i="2"/>
  <c r="I544" i="2"/>
  <c r="I545" i="2"/>
  <c r="I4426" i="2"/>
  <c r="I546" i="2"/>
  <c r="I4427" i="2"/>
  <c r="I547" i="2"/>
  <c r="I4122" i="2"/>
  <c r="I548" i="2"/>
  <c r="I549" i="2"/>
  <c r="I4428" i="2"/>
  <c r="I550" i="2"/>
  <c r="I551" i="2"/>
  <c r="I4429" i="2"/>
  <c r="I4430" i="2"/>
  <c r="I552" i="2"/>
  <c r="I553" i="2"/>
  <c r="I554" i="2"/>
  <c r="I4431" i="2"/>
  <c r="I555" i="2"/>
  <c r="I556" i="2"/>
  <c r="I557" i="2"/>
  <c r="I558" i="2"/>
  <c r="I559" i="2"/>
  <c r="I560" i="2"/>
  <c r="I561" i="2"/>
  <c r="I562" i="2"/>
  <c r="I3529" i="2"/>
  <c r="I4432" i="2"/>
  <c r="I563" i="2"/>
  <c r="I564" i="2"/>
  <c r="I4433" i="2"/>
  <c r="I565" i="2"/>
  <c r="I566" i="2"/>
  <c r="I567" i="2"/>
  <c r="I568" i="2"/>
  <c r="I569" i="2"/>
  <c r="I3530" i="2"/>
  <c r="I570" i="2"/>
  <c r="I571" i="2"/>
  <c r="I572" i="2"/>
  <c r="I573" i="2"/>
  <c r="I574" i="2"/>
  <c r="I3531" i="2"/>
  <c r="I575" i="2"/>
  <c r="I576" i="2"/>
  <c r="I577" i="2"/>
  <c r="I578" i="2"/>
  <c r="I579" i="2"/>
  <c r="I580" i="2"/>
  <c r="I4123" i="2"/>
  <c r="I3532" i="2"/>
  <c r="I581" i="2"/>
  <c r="I582" i="2"/>
  <c r="I583" i="2"/>
  <c r="I4434" i="2"/>
  <c r="I584" i="2"/>
  <c r="I585" i="2"/>
  <c r="I586" i="2"/>
  <c r="I587" i="2"/>
  <c r="I4435" i="2"/>
  <c r="I588" i="2"/>
  <c r="I4124" i="2"/>
  <c r="I4436" i="2"/>
  <c r="I589" i="2"/>
  <c r="I590" i="2"/>
  <c r="I591" i="2"/>
  <c r="I592" i="2"/>
  <c r="I593" i="2"/>
  <c r="I4437" i="2"/>
  <c r="I594" i="2"/>
  <c r="I595" i="2"/>
  <c r="I596" i="2"/>
  <c r="I597" i="2"/>
  <c r="I4438" i="2"/>
  <c r="I598" i="2"/>
  <c r="I599" i="2"/>
  <c r="I4439" i="2"/>
  <c r="I3533" i="2"/>
  <c r="I600" i="2"/>
  <c r="I601" i="2"/>
  <c r="I602" i="2"/>
  <c r="I3534" i="2"/>
  <c r="I3960" i="2"/>
  <c r="I603" i="2"/>
  <c r="I604" i="2"/>
  <c r="I3535" i="2"/>
  <c r="I605" i="2"/>
  <c r="I606" i="2"/>
  <c r="I4440" i="2"/>
  <c r="I607" i="2"/>
  <c r="I608" i="2"/>
  <c r="I609" i="2"/>
  <c r="I610" i="2"/>
  <c r="I4441" i="2"/>
  <c r="I611" i="2"/>
  <c r="I612" i="2"/>
  <c r="I613" i="2"/>
  <c r="I614" i="2"/>
  <c r="I615" i="2"/>
  <c r="I4442" i="2"/>
  <c r="I616" i="2"/>
  <c r="I4443" i="2"/>
  <c r="I617" i="2"/>
  <c r="I618" i="2"/>
  <c r="I619" i="2"/>
  <c r="I620" i="2"/>
  <c r="I4444" i="2"/>
  <c r="I621" i="2"/>
  <c r="I622" i="2"/>
  <c r="I4445" i="2"/>
  <c r="I623" i="2"/>
  <c r="I624" i="2"/>
  <c r="I625" i="2"/>
  <c r="I626" i="2"/>
  <c r="I3536" i="2"/>
  <c r="I4446" i="2"/>
  <c r="I4125" i="2"/>
  <c r="I3537" i="2"/>
  <c r="I627" i="2"/>
  <c r="I4447" i="2"/>
  <c r="I628" i="2"/>
  <c r="I629" i="2"/>
  <c r="I4448" i="2"/>
  <c r="I630" i="2"/>
  <c r="I631" i="2"/>
  <c r="I632" i="2"/>
  <c r="I4449" i="2"/>
  <c r="I4450" i="2"/>
  <c r="I4451" i="2"/>
  <c r="I3538" i="2"/>
  <c r="I633" i="2"/>
  <c r="I634" i="2"/>
  <c r="I635" i="2"/>
  <c r="I636" i="2"/>
  <c r="I637" i="2"/>
  <c r="I4126" i="2"/>
  <c r="I638" i="2"/>
  <c r="I4127" i="2"/>
  <c r="I639" i="2"/>
  <c r="I640" i="2"/>
  <c r="I641" i="2"/>
  <c r="I642" i="2"/>
  <c r="I3539" i="2"/>
  <c r="I643" i="2"/>
  <c r="I644" i="2"/>
  <c r="I645" i="2"/>
  <c r="I3540" i="2"/>
  <c r="I646" i="2"/>
  <c r="I3541" i="2"/>
  <c r="I4452" i="2"/>
  <c r="I647" i="2"/>
  <c r="I648" i="2"/>
  <c r="I649" i="2"/>
  <c r="I650" i="2"/>
  <c r="I651" i="2"/>
  <c r="I4128" i="2"/>
  <c r="I3542" i="2"/>
  <c r="I652" i="2"/>
  <c r="I653" i="2"/>
  <c r="I4453" i="2"/>
  <c r="I4454" i="2"/>
  <c r="I654" i="2"/>
  <c r="I3543" i="2"/>
  <c r="I4455" i="2"/>
  <c r="I655" i="2"/>
  <c r="I656" i="2"/>
  <c r="I3544" i="2"/>
  <c r="I4129" i="2"/>
  <c r="I657" i="2"/>
  <c r="I658" i="2"/>
  <c r="I3545" i="2"/>
  <c r="I659" i="2"/>
  <c r="I660" i="2"/>
  <c r="I661" i="2"/>
  <c r="I662" i="2"/>
  <c r="I4456" i="2"/>
  <c r="I3546" i="2"/>
  <c r="I4457" i="2"/>
  <c r="I663" i="2"/>
  <c r="I664" i="2"/>
  <c r="I665" i="2"/>
  <c r="I4130" i="2"/>
  <c r="I666" i="2"/>
  <c r="I4131" i="2"/>
  <c r="I667" i="2"/>
  <c r="I3547" i="2"/>
  <c r="I3961" i="2"/>
  <c r="I3548" i="2"/>
  <c r="I668" i="2"/>
  <c r="I669" i="2"/>
  <c r="I3549" i="2"/>
  <c r="I670" i="2"/>
  <c r="I4458" i="2"/>
  <c r="I4459" i="2"/>
  <c r="I671" i="2"/>
  <c r="I672" i="2"/>
  <c r="I3550" i="2"/>
  <c r="I673" i="2"/>
  <c r="I4460" i="2"/>
  <c r="I674" i="2"/>
  <c r="I675" i="2"/>
  <c r="I676" i="2"/>
  <c r="I3962" i="2"/>
  <c r="I677" i="2"/>
  <c r="I678" i="2"/>
  <c r="I679" i="2"/>
  <c r="I680" i="2"/>
  <c r="I681" i="2"/>
  <c r="I4132" i="2"/>
  <c r="I3963" i="2"/>
  <c r="I682" i="2"/>
  <c r="I683" i="2"/>
  <c r="I684" i="2"/>
  <c r="I685" i="2"/>
  <c r="I4461" i="2"/>
  <c r="I686" i="2"/>
  <c r="I3551" i="2"/>
  <c r="I4133" i="2"/>
  <c r="I687" i="2"/>
  <c r="I688" i="2"/>
  <c r="I4462" i="2"/>
  <c r="I689" i="2"/>
  <c r="I690" i="2"/>
  <c r="I4134" i="2"/>
  <c r="I4463" i="2"/>
  <c r="I691" i="2"/>
  <c r="I692" i="2"/>
  <c r="I693" i="2"/>
  <c r="I694" i="2"/>
  <c r="I695" i="2"/>
  <c r="I696" i="2"/>
  <c r="I4135" i="2"/>
  <c r="I697" i="2"/>
  <c r="I698" i="2"/>
  <c r="I699" i="2"/>
  <c r="I700" i="2"/>
  <c r="I4464" i="2"/>
  <c r="I701" i="2"/>
  <c r="I3964" i="2"/>
  <c r="I702" i="2"/>
  <c r="I703" i="2"/>
  <c r="I3552" i="2"/>
  <c r="I704" i="2"/>
  <c r="I705" i="2"/>
  <c r="I706" i="2"/>
  <c r="I707" i="2"/>
  <c r="I708" i="2"/>
  <c r="I709" i="2"/>
  <c r="I710" i="2"/>
  <c r="I711" i="2"/>
  <c r="I712" i="2"/>
  <c r="I713" i="2"/>
  <c r="I4465" i="2"/>
  <c r="I714" i="2"/>
  <c r="I715" i="2"/>
  <c r="I4466" i="2"/>
  <c r="I716" i="2"/>
  <c r="I4136" i="2"/>
  <c r="I3902" i="2"/>
  <c r="I4467" i="2"/>
  <c r="I717" i="2"/>
  <c r="I3553" i="2"/>
  <c r="I718" i="2"/>
  <c r="I719" i="2"/>
  <c r="I720" i="2"/>
  <c r="I721" i="2"/>
  <c r="I4137" i="2"/>
  <c r="I722" i="2"/>
  <c r="I723" i="2"/>
  <c r="I724" i="2"/>
  <c r="I725" i="2"/>
  <c r="I726" i="2"/>
  <c r="I727" i="2"/>
  <c r="I728" i="2"/>
  <c r="I729" i="2"/>
  <c r="I3965" i="2"/>
  <c r="I3554" i="2"/>
  <c r="I730" i="2"/>
  <c r="I731" i="2"/>
  <c r="I732" i="2"/>
  <c r="I733" i="2"/>
  <c r="I734" i="2"/>
  <c r="I735" i="2"/>
  <c r="I3555" i="2"/>
  <c r="I736" i="2"/>
  <c r="I4468" i="2"/>
  <c r="I737" i="2"/>
  <c r="I738" i="2"/>
  <c r="I739" i="2"/>
  <c r="I740" i="2"/>
  <c r="I4469" i="2"/>
  <c r="I741" i="2"/>
  <c r="I742" i="2"/>
  <c r="I743" i="2"/>
  <c r="I744" i="2"/>
  <c r="I3556" i="2"/>
  <c r="I745" i="2"/>
  <c r="I746" i="2"/>
  <c r="I747" i="2"/>
  <c r="I748" i="2"/>
  <c r="I749" i="2"/>
  <c r="I750" i="2"/>
  <c r="I4470" i="2"/>
  <c r="I3557" i="2"/>
  <c r="I3966" i="2"/>
  <c r="I4471" i="2"/>
  <c r="I751" i="2"/>
  <c r="I4472" i="2"/>
  <c r="I752" i="2"/>
  <c r="I753" i="2"/>
  <c r="I754" i="2"/>
  <c r="I4473" i="2"/>
  <c r="I4474" i="2"/>
  <c r="I755" i="2"/>
  <c r="I756" i="2"/>
  <c r="I757" i="2"/>
  <c r="I4475" i="2"/>
  <c r="I3558" i="2"/>
  <c r="I758" i="2"/>
  <c r="I4476" i="2"/>
  <c r="I759" i="2"/>
  <c r="I760" i="2"/>
  <c r="I3559" i="2"/>
  <c r="I4477" i="2"/>
  <c r="I4138" i="2"/>
  <c r="I761" i="2"/>
  <c r="I3560" i="2"/>
  <c r="I762" i="2"/>
  <c r="I3561" i="2"/>
  <c r="I763" i="2"/>
  <c r="I3967" i="2"/>
  <c r="I764" i="2"/>
  <c r="I765" i="2"/>
  <c r="I766" i="2"/>
  <c r="I767" i="2"/>
  <c r="I4139" i="2"/>
  <c r="I3968" i="2"/>
  <c r="I4478" i="2"/>
  <c r="I768" i="2"/>
  <c r="I3562" i="2"/>
  <c r="I769" i="2"/>
  <c r="I4479" i="2"/>
  <c r="I770" i="2"/>
  <c r="I771" i="2"/>
  <c r="I3563" i="2"/>
  <c r="I772" i="2"/>
  <c r="I773" i="2"/>
  <c r="I774" i="2"/>
  <c r="I775" i="2"/>
  <c r="I776" i="2"/>
  <c r="I777" i="2"/>
  <c r="I4480" i="2"/>
  <c r="I778" i="2"/>
  <c r="I4481" i="2"/>
  <c r="I3969" i="2"/>
  <c r="I779" i="2"/>
  <c r="I4140" i="2"/>
  <c r="I780" i="2"/>
  <c r="I781" i="2"/>
  <c r="I4141" i="2"/>
  <c r="I782" i="2"/>
  <c r="I783" i="2"/>
  <c r="I4482" i="2"/>
  <c r="I784" i="2"/>
  <c r="I785" i="2"/>
  <c r="I3564" i="2"/>
  <c r="I786" i="2"/>
  <c r="I787" i="2"/>
  <c r="I788" i="2"/>
  <c r="I789" i="2"/>
  <c r="I790" i="2"/>
  <c r="I4483" i="2"/>
  <c r="I4484" i="2"/>
  <c r="I791" i="2"/>
  <c r="I4142" i="2"/>
  <c r="I792" i="2"/>
  <c r="I4143" i="2"/>
  <c r="I793" i="2"/>
  <c r="I794" i="2"/>
  <c r="I795" i="2"/>
  <c r="I796" i="2"/>
  <c r="I797" i="2"/>
  <c r="I798" i="2"/>
  <c r="I799" i="2"/>
  <c r="I800" i="2"/>
  <c r="I3565" i="2"/>
  <c r="I3566" i="2"/>
  <c r="I801" i="2"/>
  <c r="I802" i="2"/>
  <c r="I803" i="2"/>
  <c r="I804" i="2"/>
  <c r="I4485" i="2"/>
  <c r="I805" i="2"/>
  <c r="I4486" i="2"/>
  <c r="I806" i="2"/>
  <c r="I4144" i="2"/>
  <c r="I4145" i="2"/>
  <c r="I4487" i="2"/>
  <c r="I807" i="2"/>
  <c r="I808" i="2"/>
  <c r="I809" i="2"/>
  <c r="I810" i="2"/>
  <c r="I811" i="2"/>
  <c r="I3567" i="2"/>
  <c r="I4488" i="2"/>
  <c r="I812" i="2"/>
  <c r="I3970" i="2"/>
  <c r="I4489" i="2"/>
  <c r="I813" i="2"/>
  <c r="I4490" i="2"/>
  <c r="I814" i="2"/>
  <c r="I3568" i="2"/>
  <c r="I815" i="2"/>
  <c r="I3971" i="2"/>
  <c r="I4146" i="2"/>
  <c r="I4491" i="2"/>
  <c r="I3972" i="2"/>
  <c r="I4147" i="2"/>
  <c r="I816" i="2"/>
  <c r="I817" i="2"/>
  <c r="I818" i="2"/>
  <c r="I819" i="2"/>
  <c r="I820" i="2"/>
  <c r="I3569" i="2"/>
  <c r="I821" i="2"/>
  <c r="I822" i="2"/>
  <c r="I3570" i="2"/>
  <c r="I823" i="2"/>
  <c r="I4492" i="2"/>
  <c r="I824" i="2"/>
  <c r="I825" i="2"/>
  <c r="I4493" i="2"/>
  <c r="I4494" i="2"/>
  <c r="I826" i="2"/>
  <c r="I827" i="2"/>
  <c r="I828" i="2"/>
  <c r="I829" i="2"/>
  <c r="I830" i="2"/>
  <c r="I831" i="2"/>
  <c r="I4495" i="2"/>
  <c r="I832" i="2"/>
  <c r="I3571" i="2"/>
  <c r="I833" i="2"/>
  <c r="I834" i="2"/>
  <c r="I835" i="2"/>
  <c r="I836" i="2"/>
  <c r="I837" i="2"/>
  <c r="I838" i="2"/>
  <c r="I839" i="2"/>
  <c r="I840" i="2"/>
  <c r="I841" i="2"/>
  <c r="I842" i="2"/>
  <c r="I3572" i="2"/>
  <c r="I843" i="2"/>
  <c r="I844" i="2"/>
  <c r="I4148" i="2"/>
  <c r="I845" i="2"/>
  <c r="I846" i="2"/>
  <c r="I847" i="2"/>
  <c r="I848" i="2"/>
  <c r="I849" i="2"/>
  <c r="I4496" i="2"/>
  <c r="I850" i="2"/>
  <c r="I3973" i="2"/>
  <c r="I851" i="2"/>
  <c r="I852" i="2"/>
  <c r="I853" i="2"/>
  <c r="I854" i="2"/>
  <c r="I855" i="2"/>
  <c r="I856" i="2"/>
  <c r="I857" i="2"/>
  <c r="I858" i="2"/>
  <c r="I859" i="2"/>
  <c r="I4497" i="2"/>
  <c r="I860" i="2"/>
  <c r="I861" i="2"/>
  <c r="I862" i="2"/>
  <c r="I863" i="2"/>
  <c r="I864" i="2"/>
  <c r="I865" i="2"/>
  <c r="I866" i="2"/>
  <c r="I867" i="2"/>
  <c r="I3573" i="2"/>
  <c r="I3574" i="2"/>
  <c r="I868" i="2"/>
  <c r="I869" i="2"/>
  <c r="I870" i="2"/>
  <c r="I3575" i="2"/>
  <c r="I871" i="2"/>
  <c r="I872" i="2"/>
  <c r="I873" i="2"/>
  <c r="I3974" i="2"/>
  <c r="I4498" i="2"/>
  <c r="I4499" i="2"/>
  <c r="I4500" i="2"/>
  <c r="I4501" i="2"/>
  <c r="I874" i="2"/>
  <c r="I875" i="2"/>
  <c r="I876" i="2"/>
  <c r="I4502" i="2"/>
  <c r="I877" i="2"/>
  <c r="I878" i="2"/>
  <c r="I879" i="2"/>
  <c r="I880" i="2"/>
  <c r="I3576" i="2"/>
  <c r="I881" i="2"/>
  <c r="I882" i="2"/>
  <c r="I3975" i="2"/>
  <c r="I883" i="2"/>
  <c r="I884" i="2"/>
  <c r="I885" i="2"/>
  <c r="I886" i="2"/>
  <c r="I887" i="2"/>
  <c r="I888" i="2"/>
  <c r="I889" i="2"/>
  <c r="I890" i="2"/>
  <c r="I891" i="2"/>
  <c r="I4503" i="2"/>
  <c r="I4149" i="2"/>
  <c r="I3577" i="2"/>
  <c r="I892" i="2"/>
  <c r="I893" i="2"/>
  <c r="I894" i="2"/>
  <c r="I895" i="2"/>
  <c r="I896" i="2"/>
  <c r="I897" i="2"/>
  <c r="I898" i="2"/>
  <c r="I899" i="2"/>
  <c r="I900" i="2"/>
  <c r="I3976" i="2"/>
  <c r="I901" i="2"/>
  <c r="I4504" i="2"/>
  <c r="I3977" i="2"/>
  <c r="I902" i="2"/>
  <c r="I4150" i="2"/>
  <c r="I3578" i="2"/>
  <c r="I903" i="2"/>
  <c r="I904" i="2"/>
  <c r="I905" i="2"/>
  <c r="I906" i="2"/>
  <c r="I907" i="2"/>
  <c r="I3579" i="2"/>
  <c r="I908" i="2"/>
  <c r="I909" i="2"/>
  <c r="I910" i="2"/>
  <c r="I911" i="2"/>
  <c r="I912" i="2"/>
  <c r="I913" i="2"/>
  <c r="I914" i="2"/>
  <c r="I915" i="2"/>
  <c r="I916" i="2"/>
  <c r="I917" i="2"/>
  <c r="I918" i="2"/>
  <c r="I4151" i="2"/>
  <c r="I919" i="2"/>
  <c r="I920" i="2"/>
  <c r="I921" i="2"/>
  <c r="I4505" i="2"/>
  <c r="I922" i="2"/>
  <c r="I3912" i="2"/>
  <c r="I3580" i="2"/>
  <c r="I923" i="2"/>
  <c r="I924" i="2"/>
  <c r="I925" i="2"/>
  <c r="I926" i="2"/>
  <c r="I927" i="2"/>
  <c r="I928" i="2"/>
  <c r="I929" i="2"/>
  <c r="I930" i="2"/>
  <c r="I931" i="2"/>
  <c r="I3581" i="2"/>
  <c r="I932" i="2"/>
  <c r="I3582" i="2"/>
  <c r="I933" i="2"/>
  <c r="I934" i="2"/>
  <c r="I935" i="2"/>
  <c r="I4152" i="2"/>
  <c r="I936" i="2"/>
  <c r="I937" i="2"/>
  <c r="I938" i="2"/>
  <c r="I939" i="2"/>
  <c r="I940" i="2"/>
  <c r="I941" i="2"/>
  <c r="I4506" i="2"/>
  <c r="I942" i="2"/>
  <c r="I943" i="2"/>
  <c r="I3978" i="2"/>
  <c r="I944" i="2"/>
  <c r="I3583" i="2"/>
  <c r="I3584" i="2"/>
  <c r="I3979" i="2"/>
  <c r="I945" i="2"/>
  <c r="I4507" i="2"/>
  <c r="I946" i="2"/>
  <c r="I3585" i="2"/>
  <c r="I947" i="2"/>
  <c r="I948" i="2"/>
  <c r="I4153" i="2"/>
  <c r="I949" i="2"/>
  <c r="I950" i="2"/>
  <c r="I4508" i="2"/>
  <c r="I951" i="2"/>
  <c r="I952" i="2"/>
  <c r="I953" i="2"/>
  <c r="I954" i="2"/>
  <c r="I955" i="2"/>
  <c r="I956" i="2"/>
  <c r="I4154" i="2"/>
  <c r="I957" i="2"/>
  <c r="I958" i="2"/>
  <c r="I959" i="2"/>
  <c r="I960" i="2"/>
  <c r="I961" i="2"/>
  <c r="I962" i="2"/>
  <c r="I963" i="2"/>
  <c r="I3586" i="2"/>
  <c r="I3587" i="2"/>
  <c r="I3588" i="2"/>
  <c r="I3980" i="2"/>
  <c r="I964" i="2"/>
  <c r="I965" i="2"/>
  <c r="I966" i="2"/>
  <c r="I967" i="2"/>
  <c r="I4509" i="2"/>
  <c r="I3589" i="2"/>
  <c r="I968" i="2"/>
  <c r="I4510" i="2"/>
  <c r="I969" i="2"/>
  <c r="I4155" i="2"/>
  <c r="I3981" i="2"/>
  <c r="I970" i="2"/>
  <c r="I971" i="2"/>
  <c r="I972" i="2"/>
  <c r="I3982" i="2"/>
  <c r="I973" i="2"/>
  <c r="I974" i="2"/>
  <c r="I975" i="2"/>
  <c r="I4511" i="2"/>
  <c r="I3590" i="2"/>
  <c r="I976" i="2"/>
  <c r="I3591" i="2"/>
  <c r="I977" i="2"/>
  <c r="I978" i="2"/>
  <c r="I979" i="2"/>
  <c r="I980" i="2"/>
  <c r="I3592" i="2"/>
  <c r="I3983" i="2"/>
  <c r="I981" i="2"/>
  <c r="I982" i="2"/>
  <c r="I983" i="2"/>
  <c r="I984" i="2"/>
  <c r="I985" i="2"/>
  <c r="I986" i="2"/>
  <c r="I3593" i="2"/>
  <c r="I3903" i="2"/>
  <c r="I3984" i="2"/>
  <c r="I987" i="2"/>
  <c r="I988" i="2"/>
  <c r="I4156" i="2"/>
  <c r="I989" i="2"/>
  <c r="I3594" i="2"/>
  <c r="I990" i="2"/>
  <c r="I3985" i="2"/>
  <c r="I3986" i="2"/>
  <c r="I991" i="2"/>
  <c r="I4512" i="2"/>
  <c r="I992" i="2"/>
  <c r="I993" i="2"/>
  <c r="I3987" i="2"/>
  <c r="I994" i="2"/>
  <c r="I995" i="2"/>
  <c r="I4513" i="2"/>
  <c r="I996" i="2"/>
  <c r="I997" i="2"/>
  <c r="I998" i="2"/>
  <c r="I4157" i="2"/>
  <c r="I999" i="2"/>
  <c r="I3595" i="2"/>
  <c r="I4514" i="2"/>
  <c r="I1000" i="2"/>
  <c r="I1001" i="2"/>
  <c r="I4158" i="2"/>
  <c r="I4515" i="2"/>
  <c r="I1002" i="2"/>
  <c r="I1003" i="2"/>
  <c r="I1004" i="2"/>
  <c r="I1005" i="2"/>
  <c r="I1006" i="2"/>
  <c r="I4159" i="2"/>
  <c r="I1007" i="2"/>
  <c r="I3596" i="2"/>
  <c r="I1008" i="2"/>
  <c r="I1009" i="2"/>
  <c r="I1010" i="2"/>
  <c r="I3597" i="2"/>
  <c r="I4516" i="2"/>
  <c r="I1011" i="2"/>
  <c r="I1012" i="2"/>
  <c r="I1013" i="2"/>
  <c r="I1014" i="2"/>
  <c r="I4517" i="2"/>
  <c r="I1015" i="2"/>
  <c r="I1016" i="2"/>
  <c r="I1017" i="2"/>
  <c r="I1018" i="2"/>
  <c r="I1019" i="2"/>
  <c r="I1020" i="2"/>
  <c r="I4518" i="2"/>
  <c r="I1021" i="2"/>
  <c r="I1022" i="2"/>
  <c r="I1023" i="2"/>
  <c r="I4519" i="2"/>
  <c r="I1024" i="2"/>
  <c r="I4520" i="2"/>
  <c r="I1025" i="2"/>
  <c r="I3988" i="2"/>
  <c r="I1026" i="2"/>
  <c r="I1027" i="2"/>
  <c r="I1028" i="2"/>
  <c r="I1029" i="2"/>
  <c r="I1030" i="2"/>
  <c r="I1031" i="2"/>
  <c r="I1032" i="2"/>
  <c r="I1033" i="2"/>
  <c r="I1034" i="2"/>
  <c r="I4521" i="2"/>
  <c r="I1035" i="2"/>
  <c r="I4522" i="2"/>
  <c r="I4160" i="2"/>
  <c r="I3598" i="2"/>
  <c r="I1036" i="2"/>
  <c r="I1037" i="2"/>
  <c r="I1038" i="2"/>
  <c r="I1039" i="2"/>
  <c r="I1040" i="2"/>
  <c r="I1041" i="2"/>
  <c r="I1042" i="2"/>
  <c r="I1043" i="2"/>
  <c r="I3599" i="2"/>
  <c r="I3989" i="2"/>
  <c r="I1044" i="2"/>
  <c r="I1045" i="2"/>
  <c r="I1046" i="2"/>
  <c r="I1047" i="2"/>
  <c r="I3600" i="2"/>
  <c r="I4523" i="2"/>
  <c r="I4524" i="2"/>
  <c r="I1048" i="2"/>
  <c r="I1049" i="2"/>
  <c r="I4525" i="2"/>
  <c r="I1050" i="2"/>
  <c r="I3921" i="2"/>
  <c r="I1051" i="2"/>
  <c r="I1052" i="2"/>
  <c r="I1053" i="2"/>
  <c r="I1054" i="2"/>
  <c r="I3601" i="2"/>
  <c r="I1055" i="2"/>
  <c r="I4161" i="2"/>
  <c r="I1056" i="2"/>
  <c r="I4526" i="2"/>
  <c r="I1057" i="2"/>
  <c r="I4527" i="2"/>
  <c r="I1058" i="2"/>
  <c r="I1059" i="2"/>
  <c r="I3602" i="2"/>
  <c r="I1060" i="2"/>
  <c r="I1061" i="2"/>
  <c r="I1062" i="2"/>
  <c r="I1063" i="2"/>
  <c r="I1064" i="2"/>
  <c r="I1065" i="2"/>
  <c r="I4528" i="2"/>
  <c r="I4529" i="2"/>
  <c r="I1066" i="2"/>
  <c r="I1067" i="2"/>
  <c r="I1068" i="2"/>
  <c r="I4530" i="2"/>
  <c r="I1069" i="2"/>
  <c r="I1070" i="2"/>
  <c r="I3603" i="2"/>
  <c r="I1071" i="2"/>
  <c r="I1072" i="2"/>
  <c r="I1073" i="2"/>
  <c r="I1074" i="2"/>
  <c r="I1075" i="2"/>
  <c r="I4162" i="2"/>
  <c r="I1076" i="2"/>
  <c r="I1077" i="2"/>
  <c r="I1078" i="2"/>
  <c r="I1079" i="2"/>
  <c r="I1080" i="2"/>
  <c r="I3604" i="2"/>
  <c r="I1081" i="2"/>
  <c r="I4163" i="2"/>
  <c r="I4531" i="2"/>
  <c r="I1082" i="2"/>
  <c r="I3605" i="2"/>
  <c r="I1083" i="2"/>
  <c r="I1084" i="2"/>
  <c r="I1085" i="2"/>
  <c r="I1086" i="2"/>
  <c r="I4532" i="2"/>
  <c r="I1087" i="2"/>
  <c r="I1088" i="2"/>
  <c r="I1089" i="2"/>
  <c r="I1090" i="2"/>
  <c r="I1091" i="2"/>
  <c r="I4533" i="2"/>
  <c r="I1092" i="2"/>
  <c r="I1093" i="2"/>
  <c r="I1094" i="2"/>
  <c r="I1095" i="2"/>
  <c r="I1096" i="2"/>
  <c r="I1097" i="2"/>
  <c r="I4534" i="2"/>
  <c r="I1098" i="2"/>
  <c r="I1099" i="2"/>
  <c r="I1100" i="2"/>
  <c r="I4535" i="2"/>
  <c r="I1101" i="2"/>
  <c r="I4536" i="2"/>
  <c r="I3606" i="2"/>
  <c r="I1102" i="2"/>
  <c r="I1103" i="2"/>
  <c r="I1104" i="2"/>
  <c r="I4537" i="2"/>
  <c r="I1105" i="2"/>
  <c r="I1106" i="2"/>
  <c r="I1107" i="2"/>
  <c r="I1108" i="2"/>
  <c r="I4538" i="2"/>
  <c r="I3607" i="2"/>
  <c r="I3608" i="2"/>
  <c r="I1109" i="2"/>
  <c r="I1110" i="2"/>
  <c r="I1111" i="2"/>
  <c r="I1112" i="2"/>
  <c r="I1113" i="2"/>
  <c r="I1114" i="2"/>
  <c r="I1115" i="2"/>
  <c r="I4539" i="2"/>
  <c r="I4540" i="2"/>
  <c r="I1116" i="2"/>
  <c r="I1117" i="2"/>
  <c r="I4541" i="2"/>
  <c r="I4164" i="2"/>
  <c r="I3609" i="2"/>
  <c r="I1118" i="2"/>
  <c r="I1119" i="2"/>
  <c r="I3922" i="2"/>
  <c r="I1120" i="2"/>
  <c r="I1121" i="2"/>
  <c r="I1122" i="2"/>
  <c r="I1123" i="2"/>
  <c r="I3610" i="2"/>
  <c r="I3990" i="2"/>
  <c r="I1124" i="2"/>
  <c r="I1125" i="2"/>
  <c r="I1126" i="2"/>
  <c r="I1127" i="2"/>
  <c r="I1128" i="2"/>
  <c r="I1129" i="2"/>
  <c r="I1130" i="2"/>
  <c r="I1131" i="2"/>
  <c r="I1132" i="2"/>
  <c r="I3611" i="2"/>
  <c r="I1133" i="2"/>
  <c r="I1134" i="2"/>
  <c r="I1135" i="2"/>
  <c r="I1136" i="2"/>
  <c r="I4165" i="2"/>
  <c r="I1137" i="2"/>
  <c r="I1138" i="2"/>
  <c r="I1139" i="2"/>
  <c r="I1140" i="2"/>
  <c r="I3612" i="2"/>
  <c r="I3613" i="2"/>
  <c r="I1141" i="2"/>
  <c r="I4542" i="2"/>
  <c r="I1142" i="2"/>
  <c r="I4543" i="2"/>
  <c r="I1143" i="2"/>
  <c r="I1144" i="2"/>
  <c r="I1145" i="2"/>
  <c r="I1146" i="2"/>
  <c r="I1147" i="2"/>
  <c r="I1148" i="2"/>
  <c r="I1149" i="2"/>
  <c r="I1150" i="2"/>
  <c r="I1151" i="2"/>
  <c r="I1152" i="2"/>
  <c r="I1153" i="2"/>
  <c r="I3614" i="2"/>
  <c r="I3991" i="2"/>
  <c r="I1154" i="2"/>
  <c r="I4544" i="2"/>
  <c r="I1155" i="2"/>
  <c r="I1156" i="2"/>
  <c r="I4545" i="2"/>
  <c r="I1157" i="2"/>
  <c r="I3615" i="2"/>
  <c r="I1158" i="2"/>
  <c r="I1159" i="2"/>
  <c r="I1160" i="2"/>
  <c r="I1161" i="2"/>
  <c r="I1162" i="2"/>
  <c r="I1163" i="2"/>
  <c r="I4166" i="2"/>
  <c r="I1164" i="2"/>
  <c r="I4546" i="2"/>
  <c r="I1165" i="2"/>
  <c r="I1166" i="2"/>
  <c r="I1167" i="2"/>
  <c r="I4167" i="2"/>
  <c r="I1168" i="2"/>
  <c r="I1169" i="2"/>
  <c r="I3992" i="2"/>
  <c r="I1170" i="2"/>
  <c r="I4168" i="2"/>
  <c r="I4547" i="2"/>
  <c r="I1171" i="2"/>
  <c r="I1172" i="2"/>
  <c r="I1173" i="2"/>
  <c r="I1174" i="2"/>
  <c r="I4169" i="2"/>
  <c r="I1175" i="2"/>
  <c r="I4170" i="2"/>
  <c r="I1176" i="2"/>
  <c r="I4171" i="2"/>
  <c r="I1177" i="2"/>
  <c r="I1178" i="2"/>
  <c r="I3616" i="2"/>
  <c r="I1179" i="2"/>
  <c r="I4548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4549" i="2"/>
  <c r="I1196" i="2"/>
  <c r="I1197" i="2"/>
  <c r="I1198" i="2"/>
  <c r="I1199" i="2"/>
  <c r="I1200" i="2"/>
  <c r="I3993" i="2"/>
  <c r="I4550" i="2"/>
  <c r="I1201" i="2"/>
  <c r="I1202" i="2"/>
  <c r="I4551" i="2"/>
  <c r="I3617" i="2"/>
  <c r="I3618" i="2"/>
  <c r="I1203" i="2"/>
  <c r="I4552" i="2"/>
  <c r="I1204" i="2"/>
  <c r="I4553" i="2"/>
  <c r="I1205" i="2"/>
  <c r="I1206" i="2"/>
  <c r="I3619" i="2"/>
  <c r="I1207" i="2"/>
  <c r="I3620" i="2"/>
  <c r="I1208" i="2"/>
  <c r="I1209" i="2"/>
  <c r="I1210" i="2"/>
  <c r="I3621" i="2"/>
  <c r="I1211" i="2"/>
  <c r="I1212" i="2"/>
  <c r="I1213" i="2"/>
  <c r="I1214" i="2"/>
  <c r="I1215" i="2"/>
  <c r="I1216" i="2"/>
  <c r="I1217" i="2"/>
  <c r="I1218" i="2"/>
  <c r="I4554" i="2"/>
  <c r="I1219" i="2"/>
  <c r="I1220" i="2"/>
  <c r="I3622" i="2"/>
  <c r="I3623" i="2"/>
  <c r="I1221" i="2"/>
  <c r="I4555" i="2"/>
  <c r="I1222" i="2"/>
  <c r="I1223" i="2"/>
  <c r="I1224" i="2"/>
  <c r="I1225" i="2"/>
  <c r="I1226" i="2"/>
  <c r="I4556" i="2"/>
  <c r="I1227" i="2"/>
  <c r="I4557" i="2"/>
  <c r="I1228" i="2"/>
  <c r="I1229" i="2"/>
  <c r="I1230" i="2"/>
  <c r="I4558" i="2"/>
  <c r="I1231" i="2"/>
  <c r="I1232" i="2"/>
  <c r="I1233" i="2"/>
  <c r="I1234" i="2"/>
  <c r="I1235" i="2"/>
  <c r="I4559" i="2"/>
  <c r="I1236" i="2"/>
  <c r="I1237" i="2"/>
  <c r="I1238" i="2"/>
  <c r="I1239" i="2"/>
  <c r="I3624" i="2"/>
  <c r="I1240" i="2"/>
  <c r="I3625" i="2"/>
  <c r="I3626" i="2"/>
  <c r="I4560" i="2"/>
  <c r="I1241" i="2"/>
  <c r="I4561" i="2"/>
  <c r="I1242" i="2"/>
  <c r="I4562" i="2"/>
  <c r="I4563" i="2"/>
  <c r="I1243" i="2"/>
  <c r="I1244" i="2"/>
  <c r="I1245" i="2"/>
  <c r="I1246" i="2"/>
  <c r="I3627" i="2"/>
  <c r="I1247" i="2"/>
  <c r="I1248" i="2"/>
  <c r="I1249" i="2"/>
  <c r="I1250" i="2"/>
  <c r="I1251" i="2"/>
  <c r="I3628" i="2"/>
  <c r="I1252" i="2"/>
  <c r="I1253" i="2"/>
  <c r="I1254" i="2"/>
  <c r="I1255" i="2"/>
  <c r="I1256" i="2"/>
  <c r="I4564" i="2"/>
  <c r="I3629" i="2"/>
  <c r="I1257" i="2"/>
  <c r="I1258" i="2"/>
  <c r="I1259" i="2"/>
  <c r="I1260" i="2"/>
  <c r="I4565" i="2"/>
  <c r="I4566" i="2"/>
  <c r="I1261" i="2"/>
  <c r="I3630" i="2"/>
  <c r="I1262" i="2"/>
  <c r="I4567" i="2"/>
  <c r="I4568" i="2"/>
  <c r="I1263" i="2"/>
  <c r="I1264" i="2"/>
  <c r="I3631" i="2"/>
  <c r="I1265" i="2"/>
  <c r="I1266" i="2"/>
  <c r="I1267" i="2"/>
  <c r="I4569" i="2"/>
  <c r="I1268" i="2"/>
  <c r="I1269" i="2"/>
  <c r="I1270" i="2"/>
  <c r="I1271" i="2"/>
  <c r="I1272" i="2"/>
  <c r="I4570" i="2"/>
  <c r="I1273" i="2"/>
  <c r="I3632" i="2"/>
  <c r="I1274" i="2"/>
  <c r="I1275" i="2"/>
  <c r="I1276" i="2"/>
  <c r="I4571" i="2"/>
  <c r="I1277" i="2"/>
  <c r="I1278" i="2"/>
  <c r="I4572" i="2"/>
  <c r="I1279" i="2"/>
  <c r="I1280" i="2"/>
  <c r="I1281" i="2"/>
  <c r="I1282" i="2"/>
  <c r="I1283" i="2"/>
  <c r="I1284" i="2"/>
  <c r="I4573" i="2"/>
  <c r="I4172" i="2"/>
  <c r="I4574" i="2"/>
  <c r="I1285" i="2"/>
  <c r="I1286" i="2"/>
  <c r="I3994" i="2"/>
  <c r="I1287" i="2"/>
  <c r="I1288" i="2"/>
  <c r="I3904" i="2"/>
  <c r="I1289" i="2"/>
  <c r="I1290" i="2"/>
  <c r="I1291" i="2"/>
  <c r="I1292" i="2"/>
  <c r="I1293" i="2"/>
  <c r="I1294" i="2"/>
  <c r="I1295" i="2"/>
  <c r="I1296" i="2"/>
  <c r="I1297" i="2"/>
  <c r="I1298" i="2"/>
  <c r="I4575" i="2"/>
  <c r="I1299" i="2"/>
  <c r="I1300" i="2"/>
  <c r="I4576" i="2"/>
  <c r="I3633" i="2"/>
  <c r="I4577" i="2"/>
  <c r="I1301" i="2"/>
  <c r="I3634" i="2"/>
  <c r="I3995" i="2"/>
  <c r="I1302" i="2"/>
  <c r="I1303" i="2"/>
  <c r="I1304" i="2"/>
  <c r="I3635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3636" i="2"/>
  <c r="I4173" i="2"/>
  <c r="I1319" i="2"/>
  <c r="I1320" i="2"/>
  <c r="I1321" i="2"/>
  <c r="I4578" i="2"/>
  <c r="I1322" i="2"/>
  <c r="I4579" i="2"/>
  <c r="I1323" i="2"/>
  <c r="I3637" i="2"/>
  <c r="I4580" i="2"/>
  <c r="I1324" i="2"/>
  <c r="I1325" i="2"/>
  <c r="I4581" i="2"/>
  <c r="I1326" i="2"/>
  <c r="I1327" i="2"/>
  <c r="I1328" i="2"/>
  <c r="I1329" i="2"/>
  <c r="I1330" i="2"/>
  <c r="I1331" i="2"/>
  <c r="I3996" i="2"/>
  <c r="I1332" i="2"/>
  <c r="I1333" i="2"/>
  <c r="I1334" i="2"/>
  <c r="I4582" i="2"/>
  <c r="I4583" i="2"/>
  <c r="I1335" i="2"/>
  <c r="I3638" i="2"/>
  <c r="I3997" i="2"/>
  <c r="I1336" i="2"/>
  <c r="I1337" i="2"/>
  <c r="I1338" i="2"/>
  <c r="I4174" i="2"/>
  <c r="I3639" i="2"/>
  <c r="I3640" i="2"/>
  <c r="I1339" i="2"/>
  <c r="I4584" i="2"/>
  <c r="I1340" i="2"/>
  <c r="I4585" i="2"/>
  <c r="I1341" i="2"/>
  <c r="I4586" i="2"/>
  <c r="I1342" i="2"/>
  <c r="I1343" i="2"/>
  <c r="I4587" i="2"/>
  <c r="I1344" i="2"/>
  <c r="I1345" i="2"/>
  <c r="I1346" i="2"/>
  <c r="I4588" i="2"/>
  <c r="I4589" i="2"/>
  <c r="I1347" i="2"/>
  <c r="I4175" i="2"/>
  <c r="I4176" i="2"/>
  <c r="I1348" i="2"/>
  <c r="I4590" i="2"/>
  <c r="I1349" i="2"/>
  <c r="I3998" i="2"/>
  <c r="I3999" i="2"/>
  <c r="I1350" i="2"/>
  <c r="I1351" i="2"/>
  <c r="I1352" i="2"/>
  <c r="I3641" i="2"/>
  <c r="I1353" i="2"/>
  <c r="I1354" i="2"/>
  <c r="I1355" i="2"/>
  <c r="I1356" i="2"/>
  <c r="I1357" i="2"/>
  <c r="I1358" i="2"/>
  <c r="I4177" i="2"/>
  <c r="I1359" i="2"/>
  <c r="I1360" i="2"/>
  <c r="I4591" i="2"/>
  <c r="I1361" i="2"/>
  <c r="I4592" i="2"/>
  <c r="I4178" i="2"/>
  <c r="I1362" i="2"/>
  <c r="I1363" i="2"/>
  <c r="I1364" i="2"/>
  <c r="I1365" i="2"/>
  <c r="I1366" i="2"/>
  <c r="I4593" i="2"/>
  <c r="I1367" i="2"/>
  <c r="I1368" i="2"/>
  <c r="I1369" i="2"/>
  <c r="I1370" i="2"/>
  <c r="I1371" i="2"/>
  <c r="I3642" i="2"/>
  <c r="I1372" i="2"/>
  <c r="I1373" i="2"/>
  <c r="I1374" i="2"/>
  <c r="I4594" i="2"/>
  <c r="I4179" i="2"/>
  <c r="I1375" i="2"/>
  <c r="I4595" i="2"/>
  <c r="I1376" i="2"/>
  <c r="I3643" i="2"/>
  <c r="I3644" i="2"/>
  <c r="I1377" i="2"/>
  <c r="I1378" i="2"/>
  <c r="I1379" i="2"/>
  <c r="I4596" i="2"/>
  <c r="I1380" i="2"/>
  <c r="I3645" i="2"/>
  <c r="I4597" i="2"/>
  <c r="I4598" i="2"/>
  <c r="I1381" i="2"/>
  <c r="I3646" i="2"/>
  <c r="I1382" i="2"/>
  <c r="I1383" i="2"/>
  <c r="I1384" i="2"/>
  <c r="I1385" i="2"/>
  <c r="I4599" i="2"/>
  <c r="I1386" i="2"/>
  <c r="I1387" i="2"/>
  <c r="I1388" i="2"/>
  <c r="I4180" i="2"/>
  <c r="I1389" i="2"/>
  <c r="I4600" i="2"/>
  <c r="I1390" i="2"/>
  <c r="I1391" i="2"/>
  <c r="I1392" i="2"/>
  <c r="I1393" i="2"/>
  <c r="I1394" i="2"/>
  <c r="I4601" i="2"/>
  <c r="I1395" i="2"/>
  <c r="I1396" i="2"/>
  <c r="I1397" i="2"/>
  <c r="I1398" i="2"/>
  <c r="I1399" i="2"/>
  <c r="I4181" i="2"/>
  <c r="I3647" i="2"/>
  <c r="I1400" i="2"/>
  <c r="I1401" i="2"/>
  <c r="I4602" i="2"/>
  <c r="I1402" i="2"/>
  <c r="I1403" i="2"/>
  <c r="I4603" i="2"/>
  <c r="I1404" i="2"/>
  <c r="I1405" i="2"/>
  <c r="I3648" i="2"/>
  <c r="I1406" i="2"/>
  <c r="I1407" i="2"/>
  <c r="I1408" i="2"/>
  <c r="I1409" i="2"/>
  <c r="I1410" i="2"/>
  <c r="I4604" i="2"/>
  <c r="I1411" i="2"/>
  <c r="I4000" i="2"/>
  <c r="I1412" i="2"/>
  <c r="I4605" i="2"/>
  <c r="I4182" i="2"/>
  <c r="I3649" i="2"/>
  <c r="I1413" i="2"/>
  <c r="I1414" i="2"/>
  <c r="I4606" i="2"/>
  <c r="I1415" i="2"/>
  <c r="I1416" i="2"/>
  <c r="I1417" i="2"/>
  <c r="I4607" i="2"/>
  <c r="I1418" i="2"/>
  <c r="I1419" i="2"/>
  <c r="I1420" i="2"/>
  <c r="I4183" i="2"/>
  <c r="I1421" i="2"/>
  <c r="I1422" i="2"/>
  <c r="I1423" i="2"/>
  <c r="I1424" i="2"/>
  <c r="I1425" i="2"/>
  <c r="I1426" i="2"/>
  <c r="I1427" i="2"/>
  <c r="I1428" i="2"/>
  <c r="I1429" i="2"/>
  <c r="I1430" i="2"/>
  <c r="I1431" i="2"/>
  <c r="I3650" i="2"/>
  <c r="I1432" i="2"/>
  <c r="I1433" i="2"/>
  <c r="I1434" i="2"/>
  <c r="I1435" i="2"/>
  <c r="I1436" i="2"/>
  <c r="I1437" i="2"/>
  <c r="I1438" i="2"/>
  <c r="I4608" i="2"/>
  <c r="I1439" i="2"/>
  <c r="I1440" i="2"/>
  <c r="I1441" i="2"/>
  <c r="I1442" i="2"/>
  <c r="I1443" i="2"/>
  <c r="I1444" i="2"/>
  <c r="I4609" i="2"/>
  <c r="I3651" i="2"/>
  <c r="I1445" i="2"/>
  <c r="I1446" i="2"/>
  <c r="I1447" i="2"/>
  <c r="I1448" i="2"/>
  <c r="I1449" i="2"/>
  <c r="I1450" i="2"/>
  <c r="I1451" i="2"/>
  <c r="I1452" i="2"/>
  <c r="I4184" i="2"/>
  <c r="I4610" i="2"/>
  <c r="I4611" i="2"/>
  <c r="I1453" i="2"/>
  <c r="I1454" i="2"/>
  <c r="I3652" i="2"/>
  <c r="I4612" i="2"/>
  <c r="I1455" i="2"/>
  <c r="I1456" i="2"/>
  <c r="I4613" i="2"/>
  <c r="I4001" i="2"/>
  <c r="I4614" i="2"/>
  <c r="I4615" i="2"/>
  <c r="I1457" i="2"/>
  <c r="I1458" i="2"/>
  <c r="I1459" i="2"/>
  <c r="I3653" i="2"/>
  <c r="I4185" i="2"/>
  <c r="I1460" i="2"/>
  <c r="I1461" i="2"/>
  <c r="I1462" i="2"/>
  <c r="I1463" i="2"/>
  <c r="I1464" i="2"/>
  <c r="I4616" i="2"/>
  <c r="I1465" i="2"/>
  <c r="I4186" i="2"/>
  <c r="I1466" i="2"/>
  <c r="I1467" i="2"/>
  <c r="I1468" i="2"/>
  <c r="I1469" i="2"/>
  <c r="I1470" i="2"/>
  <c r="I3654" i="2"/>
  <c r="I4187" i="2"/>
  <c r="I3655" i="2"/>
  <c r="I4617" i="2"/>
  <c r="I1471" i="2"/>
  <c r="I4188" i="2"/>
  <c r="I1472" i="2"/>
  <c r="I1473" i="2"/>
  <c r="I1474" i="2"/>
  <c r="I1475" i="2"/>
  <c r="I1476" i="2"/>
  <c r="I1477" i="2"/>
  <c r="I4618" i="2"/>
  <c r="I1478" i="2"/>
  <c r="I3656" i="2"/>
  <c r="I1479" i="2"/>
  <c r="I1480" i="2"/>
  <c r="I1481" i="2"/>
  <c r="I4619" i="2"/>
  <c r="I1482" i="2"/>
  <c r="I1483" i="2"/>
  <c r="I1484" i="2"/>
  <c r="I1485" i="2"/>
  <c r="I1486" i="2"/>
  <c r="I1487" i="2"/>
  <c r="I1488" i="2"/>
  <c r="I1489" i="2"/>
  <c r="I1490" i="2"/>
  <c r="I4620" i="2"/>
  <c r="I1491" i="2"/>
  <c r="I1492" i="2"/>
  <c r="I1493" i="2"/>
  <c r="I1494" i="2"/>
  <c r="I1495" i="2"/>
  <c r="I4189" i="2"/>
  <c r="I3657" i="2"/>
  <c r="I3658" i="2"/>
  <c r="I1496" i="2"/>
  <c r="I1497" i="2"/>
  <c r="I1498" i="2"/>
  <c r="I1499" i="2"/>
  <c r="I1500" i="2"/>
  <c r="I1501" i="2"/>
  <c r="I4190" i="2"/>
  <c r="I1502" i="2"/>
  <c r="I1503" i="2"/>
  <c r="I4621" i="2"/>
  <c r="I1504" i="2"/>
  <c r="I3659" i="2"/>
  <c r="I1505" i="2"/>
  <c r="I1506" i="2"/>
  <c r="I4002" i="2"/>
  <c r="I3660" i="2"/>
  <c r="I4191" i="2"/>
  <c r="I1507" i="2"/>
  <c r="I1508" i="2"/>
  <c r="I1509" i="2"/>
  <c r="I1510" i="2"/>
  <c r="I1511" i="2"/>
  <c r="I1512" i="2"/>
  <c r="I4622" i="2"/>
  <c r="I4623" i="2"/>
  <c r="I1513" i="2"/>
  <c r="I4624" i="2"/>
  <c r="I1514" i="2"/>
  <c r="I1515" i="2"/>
  <c r="I3661" i="2"/>
  <c r="I1516" i="2"/>
  <c r="I3662" i="2"/>
  <c r="I4625" i="2"/>
  <c r="I1517" i="2"/>
  <c r="I1518" i="2"/>
  <c r="I1519" i="2"/>
  <c r="I1520" i="2"/>
  <c r="I1521" i="2"/>
  <c r="I1522" i="2"/>
  <c r="I3663" i="2"/>
  <c r="I1523" i="2"/>
  <c r="I3664" i="2"/>
  <c r="I4626" i="2"/>
  <c r="I1524" i="2"/>
  <c r="I4627" i="2"/>
  <c r="I1525" i="2"/>
  <c r="I1526" i="2"/>
  <c r="I4192" i="2"/>
  <c r="I4003" i="2"/>
  <c r="I1527" i="2"/>
  <c r="I1528" i="2"/>
  <c r="I1529" i="2"/>
  <c r="I1530" i="2"/>
  <c r="I4628" i="2"/>
  <c r="I1531" i="2"/>
  <c r="I1532" i="2"/>
  <c r="I1533" i="2"/>
  <c r="I1534" i="2"/>
  <c r="I1535" i="2"/>
  <c r="I1536" i="2"/>
  <c r="I1537" i="2"/>
  <c r="I1538" i="2"/>
  <c r="I1539" i="2"/>
  <c r="I1540" i="2"/>
  <c r="I4629" i="2"/>
  <c r="I1541" i="2"/>
  <c r="I1542" i="2"/>
  <c r="I1543" i="2"/>
  <c r="I1544" i="2"/>
  <c r="I1545" i="2"/>
  <c r="I1546" i="2"/>
  <c r="I1547" i="2"/>
  <c r="I4630" i="2"/>
  <c r="I1548" i="2"/>
  <c r="I1549" i="2"/>
  <c r="I1550" i="2"/>
  <c r="I1551" i="2"/>
  <c r="I4631" i="2"/>
  <c r="I1552" i="2"/>
  <c r="I1553" i="2"/>
  <c r="I1554" i="2"/>
  <c r="I1555" i="2"/>
  <c r="I1556" i="2"/>
  <c r="I3665" i="2"/>
  <c r="I4193" i="2"/>
  <c r="I1557" i="2"/>
  <c r="I4632" i="2"/>
  <c r="I1558" i="2"/>
  <c r="I4633" i="2"/>
  <c r="I1559" i="2"/>
  <c r="I4194" i="2"/>
  <c r="I4004" i="2"/>
  <c r="I1560" i="2"/>
  <c r="I1561" i="2"/>
  <c r="I1562" i="2"/>
  <c r="I1563" i="2"/>
  <c r="I4634" i="2"/>
  <c r="I1564" i="2"/>
  <c r="I4635" i="2"/>
  <c r="I1565" i="2"/>
  <c r="I1566" i="2"/>
  <c r="I4636" i="2"/>
  <c r="I4005" i="2"/>
  <c r="I3666" i="2"/>
  <c r="I1567" i="2"/>
  <c r="I1568" i="2"/>
  <c r="I1569" i="2"/>
  <c r="I3667" i="2"/>
  <c r="I4637" i="2"/>
  <c r="I3668" i="2"/>
  <c r="I1570" i="2"/>
  <c r="I3669" i="2"/>
  <c r="I1571" i="2"/>
  <c r="I1572" i="2"/>
  <c r="I1573" i="2"/>
  <c r="I4195" i="2"/>
  <c r="I1574" i="2"/>
  <c r="I4006" i="2"/>
  <c r="I1575" i="2"/>
  <c r="I1576" i="2"/>
  <c r="I4007" i="2"/>
  <c r="I4638" i="2"/>
  <c r="I4639" i="2"/>
  <c r="I1577" i="2"/>
  <c r="I1578" i="2"/>
  <c r="I1579" i="2"/>
  <c r="I1580" i="2"/>
  <c r="I1581" i="2"/>
  <c r="I4196" i="2"/>
  <c r="I3670" i="2"/>
  <c r="I1582" i="2"/>
  <c r="I4197" i="2"/>
  <c r="I1583" i="2"/>
  <c r="I4640" i="2"/>
  <c r="I1584" i="2"/>
  <c r="I4641" i="2"/>
  <c r="I1585" i="2"/>
  <c r="I4642" i="2"/>
  <c r="I1586" i="2"/>
  <c r="I1587" i="2"/>
  <c r="I1588" i="2"/>
  <c r="I4198" i="2"/>
  <c r="I1589" i="2"/>
  <c r="I3671" i="2"/>
  <c r="I1590" i="2"/>
  <c r="I1591" i="2"/>
  <c r="I4199" i="2"/>
  <c r="I1592" i="2"/>
  <c r="I1593" i="2"/>
  <c r="I1594" i="2"/>
  <c r="I1595" i="2"/>
  <c r="I1596" i="2"/>
  <c r="I4643" i="2"/>
  <c r="I1597" i="2"/>
  <c r="I3672" i="2"/>
  <c r="I1598" i="2"/>
  <c r="I1599" i="2"/>
  <c r="I4644" i="2"/>
  <c r="I1600" i="2"/>
  <c r="I1601" i="2"/>
  <c r="I3923" i="2"/>
  <c r="I4008" i="2"/>
  <c r="I3673" i="2"/>
  <c r="I1602" i="2"/>
  <c r="I1603" i="2"/>
  <c r="I1604" i="2"/>
  <c r="I1605" i="2"/>
  <c r="I4645" i="2"/>
  <c r="I1606" i="2"/>
  <c r="I3674" i="2"/>
  <c r="I1607" i="2"/>
  <c r="I4646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4647" i="2"/>
  <c r="I1621" i="2"/>
  <c r="I1622" i="2"/>
  <c r="I1623" i="2"/>
  <c r="I1624" i="2"/>
  <c r="I3675" i="2"/>
  <c r="I1625" i="2"/>
  <c r="I1626" i="2"/>
  <c r="I3676" i="2"/>
  <c r="I1627" i="2"/>
  <c r="I1628" i="2"/>
  <c r="I4648" i="2"/>
  <c r="I4649" i="2"/>
  <c r="I1629" i="2"/>
  <c r="I1630" i="2"/>
  <c r="I4009" i="2"/>
  <c r="I4650" i="2"/>
  <c r="I4651" i="2"/>
  <c r="I1631" i="2"/>
  <c r="I1632" i="2"/>
  <c r="I1633" i="2"/>
  <c r="I1634" i="2"/>
  <c r="I1635" i="2"/>
  <c r="I4652" i="2"/>
  <c r="I1636" i="2"/>
  <c r="I1637" i="2"/>
  <c r="I1638" i="2"/>
  <c r="I4653" i="2"/>
  <c r="I1639" i="2"/>
  <c r="I1640" i="2"/>
  <c r="I1641" i="2"/>
  <c r="I1642" i="2"/>
  <c r="I4200" i="2"/>
  <c r="I1643" i="2"/>
  <c r="I1644" i="2"/>
  <c r="I1645" i="2"/>
  <c r="I3677" i="2"/>
  <c r="I1646" i="2"/>
  <c r="I1647" i="2"/>
  <c r="I1648" i="2"/>
  <c r="I4201" i="2"/>
  <c r="I4654" i="2"/>
  <c r="I1649" i="2"/>
  <c r="I4655" i="2"/>
  <c r="I1650" i="2"/>
  <c r="I1651" i="2"/>
  <c r="I1652" i="2"/>
  <c r="I3678" i="2"/>
  <c r="I1653" i="2"/>
  <c r="I4656" i="2"/>
  <c r="I1654" i="2"/>
  <c r="I3679" i="2"/>
  <c r="I1655" i="2"/>
  <c r="I1656" i="2"/>
  <c r="I1657" i="2"/>
  <c r="I1658" i="2"/>
  <c r="I1659" i="2"/>
  <c r="I1660" i="2"/>
  <c r="I1661" i="2"/>
  <c r="I1662" i="2"/>
  <c r="I4202" i="2"/>
  <c r="I4657" i="2"/>
  <c r="I1663" i="2"/>
  <c r="I1664" i="2"/>
  <c r="I4658" i="2"/>
  <c r="I4010" i="2"/>
  <c r="I4203" i="2"/>
  <c r="I1665" i="2"/>
  <c r="I4659" i="2"/>
  <c r="I1666" i="2"/>
  <c r="I1667" i="2"/>
  <c r="I1668" i="2"/>
  <c r="I1669" i="2"/>
  <c r="I1670" i="2"/>
  <c r="I4660" i="2"/>
  <c r="I1671" i="2"/>
  <c r="I4661" i="2"/>
  <c r="I1672" i="2"/>
  <c r="I1673" i="2"/>
  <c r="I4662" i="2"/>
  <c r="I1674" i="2"/>
  <c r="I4663" i="2"/>
  <c r="I1675" i="2"/>
  <c r="I1676" i="2"/>
  <c r="I1677" i="2"/>
  <c r="I3680" i="2"/>
  <c r="I3681" i="2"/>
  <c r="I1678" i="2"/>
  <c r="I3682" i="2"/>
  <c r="I4664" i="2"/>
  <c r="I1679" i="2"/>
  <c r="I4011" i="2"/>
  <c r="I1680" i="2"/>
  <c r="I3683" i="2"/>
  <c r="I1681" i="2"/>
  <c r="I4665" i="2"/>
  <c r="I1682" i="2"/>
  <c r="I4204" i="2"/>
  <c r="I1683" i="2"/>
  <c r="I1684" i="2"/>
  <c r="I1685" i="2"/>
  <c r="I1686" i="2"/>
  <c r="I1687" i="2"/>
  <c r="I4666" i="2"/>
  <c r="I4205" i="2"/>
  <c r="I4206" i="2"/>
  <c r="I4012" i="2"/>
  <c r="I4667" i="2"/>
  <c r="I1688" i="2"/>
  <c r="I1689" i="2"/>
  <c r="I1690" i="2"/>
  <c r="I3684" i="2"/>
  <c r="I1691" i="2"/>
  <c r="I1692" i="2"/>
  <c r="I1693" i="2"/>
  <c r="I1694" i="2"/>
  <c r="I1695" i="2"/>
  <c r="I1696" i="2"/>
  <c r="I1697" i="2"/>
  <c r="I1698" i="2"/>
  <c r="I4668" i="2"/>
  <c r="I4207" i="2"/>
  <c r="I1699" i="2"/>
  <c r="I1700" i="2"/>
  <c r="I3685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4669" i="2"/>
  <c r="I4670" i="2"/>
  <c r="I4671" i="2"/>
  <c r="I1714" i="2"/>
  <c r="I4672" i="2"/>
  <c r="I1715" i="2"/>
  <c r="I1716" i="2"/>
  <c r="I1717" i="2"/>
  <c r="I1718" i="2"/>
  <c r="I4673" i="2"/>
  <c r="I1719" i="2"/>
  <c r="I3686" i="2"/>
  <c r="I3687" i="2"/>
  <c r="I1720" i="2"/>
  <c r="I4674" i="2"/>
  <c r="I1721" i="2"/>
  <c r="I4675" i="2"/>
  <c r="I1722" i="2"/>
  <c r="I1723" i="2"/>
  <c r="I1724" i="2"/>
  <c r="I1725" i="2"/>
  <c r="I4676" i="2"/>
  <c r="I1726" i="2"/>
  <c r="I1727" i="2"/>
  <c r="I3688" i="2"/>
  <c r="I1728" i="2"/>
  <c r="I1729" i="2"/>
  <c r="I1730" i="2"/>
  <c r="I1731" i="2"/>
  <c r="I1732" i="2"/>
  <c r="I1733" i="2"/>
  <c r="I1734" i="2"/>
  <c r="I1735" i="2"/>
  <c r="I3689" i="2"/>
  <c r="I1736" i="2"/>
  <c r="I1737" i="2"/>
  <c r="I1738" i="2"/>
  <c r="I4013" i="2"/>
  <c r="I1739" i="2"/>
  <c r="I1740" i="2"/>
  <c r="I1741" i="2"/>
  <c r="I1742" i="2"/>
  <c r="I1743" i="2"/>
  <c r="I1744" i="2"/>
  <c r="I1745" i="2"/>
  <c r="I3690" i="2"/>
  <c r="I1746" i="2"/>
  <c r="I4014" i="2"/>
  <c r="I1747" i="2"/>
  <c r="I1748" i="2"/>
  <c r="I1749" i="2"/>
  <c r="I1750" i="2"/>
  <c r="I1751" i="2"/>
  <c r="I1752" i="2"/>
  <c r="I4677" i="2"/>
  <c r="I3905" i="2"/>
  <c r="I1753" i="2"/>
  <c r="I4208" i="2"/>
  <c r="I1754" i="2"/>
  <c r="I1755" i="2"/>
  <c r="I1756" i="2"/>
  <c r="I4678" i="2"/>
  <c r="I1757" i="2"/>
  <c r="I1758" i="2"/>
  <c r="I1759" i="2"/>
  <c r="I1760" i="2"/>
  <c r="I1761" i="2"/>
  <c r="I3691" i="2"/>
  <c r="I1762" i="2"/>
  <c r="I4679" i="2"/>
  <c r="I3692" i="2"/>
  <c r="I4209" i="2"/>
  <c r="I1763" i="2"/>
  <c r="I1764" i="2"/>
  <c r="I1765" i="2"/>
  <c r="I4680" i="2"/>
  <c r="I1766" i="2"/>
  <c r="I1767" i="2"/>
  <c r="I1768" i="2"/>
  <c r="I1769" i="2"/>
  <c r="I1770" i="2"/>
  <c r="I1771" i="2"/>
  <c r="I4681" i="2"/>
  <c r="I1772" i="2"/>
  <c r="I1773" i="2"/>
  <c r="I1774" i="2"/>
  <c r="I3906" i="2"/>
  <c r="I4682" i="2"/>
  <c r="I1775" i="2"/>
  <c r="I4683" i="2"/>
  <c r="I1776" i="2"/>
  <c r="I1777" i="2"/>
  <c r="I4210" i="2"/>
  <c r="I1778" i="2"/>
  <c r="I3693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4684" i="2"/>
  <c r="I4685" i="2"/>
  <c r="I1792" i="2"/>
  <c r="I1793" i="2"/>
  <c r="I1794" i="2"/>
  <c r="I1795" i="2"/>
  <c r="I1796" i="2"/>
  <c r="I4015" i="2"/>
  <c r="I1797" i="2"/>
  <c r="I1798" i="2"/>
  <c r="I1799" i="2"/>
  <c r="I4016" i="2"/>
  <c r="I3694" i="2"/>
  <c r="I1800" i="2"/>
  <c r="I1801" i="2"/>
  <c r="I1802" i="2"/>
  <c r="I1803" i="2"/>
  <c r="I3695" i="2"/>
  <c r="I1804" i="2"/>
  <c r="I1805" i="2"/>
  <c r="I4686" i="2"/>
  <c r="I1806" i="2"/>
  <c r="I4687" i="2"/>
  <c r="I1807" i="2"/>
  <c r="I1808" i="2"/>
  <c r="I1809" i="2"/>
  <c r="I4688" i="2"/>
  <c r="I4211" i="2"/>
  <c r="I1810" i="2"/>
  <c r="I4689" i="2"/>
  <c r="I1811" i="2"/>
  <c r="I1812" i="2"/>
  <c r="I1813" i="2"/>
  <c r="I4690" i="2"/>
  <c r="I1814" i="2"/>
  <c r="I1815" i="2"/>
  <c r="I1816" i="2"/>
  <c r="I1817" i="2"/>
  <c r="I1818" i="2"/>
  <c r="I1819" i="2"/>
  <c r="I1820" i="2"/>
  <c r="I1821" i="2"/>
  <c r="I1822" i="2"/>
  <c r="I3696" i="2"/>
  <c r="I4691" i="2"/>
  <c r="I1823" i="2"/>
  <c r="I4692" i="2"/>
  <c r="I1824" i="2"/>
  <c r="I1825" i="2"/>
  <c r="I1826" i="2"/>
  <c r="I1827" i="2"/>
  <c r="I1828" i="2"/>
  <c r="I1829" i="2"/>
  <c r="I1830" i="2"/>
  <c r="I4212" i="2"/>
  <c r="I1831" i="2"/>
  <c r="I4693" i="2"/>
  <c r="I3697" i="2"/>
  <c r="I1832" i="2"/>
  <c r="I1833" i="2"/>
  <c r="I1834" i="2"/>
  <c r="I1835" i="2"/>
  <c r="I1836" i="2"/>
  <c r="I1837" i="2"/>
  <c r="I1838" i="2"/>
  <c r="I1839" i="2"/>
  <c r="I3698" i="2"/>
  <c r="I1840" i="2"/>
  <c r="I1841" i="2"/>
  <c r="I1842" i="2"/>
  <c r="I1843" i="2"/>
  <c r="I1844" i="2"/>
  <c r="I4017" i="2"/>
  <c r="I1845" i="2"/>
  <c r="I1846" i="2"/>
  <c r="I1847" i="2"/>
  <c r="I1848" i="2"/>
  <c r="I1849" i="2"/>
  <c r="I1850" i="2"/>
  <c r="I1851" i="2"/>
  <c r="I1852" i="2"/>
  <c r="I4213" i="2"/>
  <c r="I1853" i="2"/>
  <c r="I1854" i="2"/>
  <c r="I4694" i="2"/>
  <c r="I1855" i="2"/>
  <c r="I1856" i="2"/>
  <c r="I1857" i="2"/>
  <c r="I4695" i="2"/>
  <c r="I1858" i="2"/>
  <c r="I1859" i="2"/>
  <c r="I1860" i="2"/>
  <c r="I3699" i="2"/>
  <c r="I1861" i="2"/>
  <c r="I1862" i="2"/>
  <c r="I1863" i="2"/>
  <c r="I4018" i="2"/>
  <c r="I1864" i="2"/>
  <c r="I3700" i="2"/>
  <c r="I1865" i="2"/>
  <c r="I3701" i="2"/>
  <c r="I1866" i="2"/>
  <c r="I1867" i="2"/>
  <c r="I1868" i="2"/>
  <c r="I4696" i="2"/>
  <c r="I1869" i="2"/>
  <c r="I3702" i="2"/>
  <c r="I1870" i="2"/>
  <c r="I1871" i="2"/>
  <c r="I1872" i="2"/>
  <c r="I1873" i="2"/>
  <c r="I1874" i="2"/>
  <c r="I3703" i="2"/>
  <c r="I1875" i="2"/>
  <c r="I1876" i="2"/>
  <c r="I1877" i="2"/>
  <c r="I1878" i="2"/>
  <c r="I3907" i="2"/>
  <c r="I4214" i="2"/>
  <c r="I1879" i="2"/>
  <c r="I1880" i="2"/>
  <c r="I1881" i="2"/>
  <c r="I1882" i="2"/>
  <c r="I3704" i="2"/>
  <c r="I1883" i="2"/>
  <c r="I1884" i="2"/>
  <c r="I1885" i="2"/>
  <c r="I1886" i="2"/>
  <c r="I1887" i="2"/>
  <c r="I1888" i="2"/>
  <c r="I4697" i="2"/>
  <c r="I4698" i="2"/>
  <c r="I1889" i="2"/>
  <c r="I1890" i="2"/>
  <c r="I1891" i="2"/>
  <c r="I1892" i="2"/>
  <c r="I4699" i="2"/>
  <c r="I4700" i="2"/>
  <c r="I1893" i="2"/>
  <c r="I4019" i="2"/>
  <c r="I3926" i="2"/>
  <c r="I1894" i="2"/>
  <c r="I1895" i="2"/>
  <c r="I1896" i="2"/>
  <c r="I1897" i="2"/>
  <c r="I1898" i="2"/>
  <c r="I3924" i="2"/>
  <c r="I1899" i="2"/>
  <c r="I1900" i="2"/>
  <c r="I1901" i="2"/>
  <c r="I1902" i="2"/>
  <c r="I4701" i="2"/>
  <c r="I1903" i="2"/>
  <c r="I1904" i="2"/>
  <c r="I1905" i="2"/>
  <c r="I1906" i="2"/>
  <c r="I4702" i="2"/>
  <c r="I1907" i="2"/>
  <c r="I1908" i="2"/>
  <c r="I4703" i="2"/>
  <c r="I4704" i="2"/>
  <c r="I1909" i="2"/>
  <c r="I3917" i="2"/>
  <c r="I1910" i="2"/>
  <c r="I1911" i="2"/>
  <c r="I1912" i="2"/>
  <c r="I1913" i="2"/>
  <c r="I4020" i="2"/>
  <c r="I1914" i="2"/>
  <c r="I1915" i="2"/>
  <c r="I1916" i="2"/>
  <c r="I1917" i="2"/>
  <c r="I1918" i="2"/>
  <c r="I3927" i="2"/>
  <c r="I1919" i="2"/>
  <c r="I4705" i="2"/>
  <c r="I1920" i="2"/>
  <c r="I3705" i="2"/>
  <c r="I1921" i="2"/>
  <c r="I1922" i="2"/>
  <c r="I1923" i="2"/>
  <c r="I1924" i="2"/>
  <c r="I1925" i="2"/>
  <c r="I1926" i="2"/>
  <c r="I1927" i="2"/>
  <c r="I4215" i="2"/>
  <c r="I4706" i="2"/>
  <c r="I1928" i="2"/>
  <c r="I1929" i="2"/>
  <c r="I1930" i="2"/>
  <c r="I1931" i="2"/>
  <c r="I3706" i="2"/>
  <c r="I1932" i="2"/>
  <c r="I1933" i="2"/>
  <c r="I1934" i="2"/>
  <c r="I1935" i="2"/>
  <c r="I1936" i="2"/>
  <c r="I1937" i="2"/>
  <c r="I1938" i="2"/>
  <c r="I4216" i="2"/>
  <c r="I4707" i="2"/>
  <c r="I1939" i="2"/>
  <c r="I1940" i="2"/>
  <c r="I1941" i="2"/>
  <c r="I1942" i="2"/>
  <c r="I1943" i="2"/>
  <c r="I1944" i="2"/>
  <c r="I1945" i="2"/>
  <c r="I1946" i="2"/>
  <c r="I1947" i="2"/>
  <c r="I4708" i="2"/>
  <c r="I1948" i="2"/>
  <c r="I1949" i="2"/>
  <c r="I1950" i="2"/>
  <c r="I1951" i="2"/>
  <c r="I1952" i="2"/>
  <c r="I4217" i="2"/>
  <c r="I4021" i="2"/>
  <c r="I1953" i="2"/>
  <c r="I1954" i="2"/>
  <c r="I1955" i="2"/>
  <c r="I1956" i="2"/>
  <c r="I3707" i="2"/>
  <c r="I1957" i="2"/>
  <c r="I1958" i="2"/>
  <c r="I1959" i="2"/>
  <c r="I3708" i="2"/>
  <c r="I1960" i="2"/>
  <c r="I1961" i="2"/>
  <c r="I1962" i="2"/>
  <c r="I1963" i="2"/>
  <c r="I4709" i="2"/>
  <c r="I3709" i="2"/>
  <c r="I1964" i="2"/>
  <c r="I4710" i="2"/>
  <c r="I1965" i="2"/>
  <c r="I3710" i="2"/>
  <c r="I1966" i="2"/>
  <c r="I1967" i="2"/>
  <c r="I4711" i="2"/>
  <c r="I1968" i="2"/>
  <c r="I1969" i="2"/>
  <c r="I4712" i="2"/>
  <c r="I1970" i="2"/>
  <c r="I1971" i="2"/>
  <c r="I3711" i="2"/>
  <c r="I1972" i="2"/>
  <c r="I4022" i="2"/>
  <c r="I1973" i="2"/>
  <c r="I4218" i="2"/>
  <c r="I1974" i="2"/>
  <c r="I4713" i="2"/>
  <c r="I1975" i="2"/>
  <c r="I1976" i="2"/>
  <c r="I1977" i="2"/>
  <c r="I1978" i="2"/>
  <c r="I1979" i="2"/>
  <c r="I1980" i="2"/>
  <c r="I4023" i="2"/>
  <c r="I1981" i="2"/>
  <c r="I1982" i="2"/>
  <c r="I3712" i="2"/>
  <c r="I1983" i="2"/>
  <c r="I1984" i="2"/>
  <c r="I1985" i="2"/>
  <c r="I1986" i="2"/>
  <c r="I1987" i="2"/>
  <c r="I1988" i="2"/>
  <c r="I1989" i="2"/>
  <c r="I4219" i="2"/>
  <c r="I3913" i="2"/>
  <c r="I1990" i="2"/>
  <c r="I3713" i="2"/>
  <c r="I1991" i="2"/>
  <c r="I1992" i="2"/>
  <c r="I4714" i="2"/>
  <c r="I1993" i="2"/>
  <c r="I3714" i="2"/>
  <c r="I1994" i="2"/>
  <c r="I1995" i="2"/>
  <c r="I1996" i="2"/>
  <c r="I4715" i="2"/>
  <c r="I1997" i="2"/>
  <c r="I1998" i="2"/>
  <c r="I1999" i="2"/>
  <c r="I2000" i="2"/>
  <c r="I2001" i="2"/>
  <c r="I2002" i="2"/>
  <c r="I2003" i="2"/>
  <c r="I4716" i="2"/>
  <c r="I2004" i="2"/>
  <c r="I2005" i="2"/>
  <c r="I4717" i="2"/>
  <c r="I2006" i="2"/>
  <c r="I3715" i="2"/>
  <c r="I2007" i="2"/>
  <c r="I2008" i="2"/>
  <c r="I2009" i="2"/>
  <c r="I2010" i="2"/>
  <c r="I2011" i="2"/>
  <c r="I2012" i="2"/>
  <c r="I2013" i="2"/>
  <c r="I2014" i="2"/>
  <c r="I4718" i="2"/>
  <c r="I2015" i="2"/>
  <c r="I2016" i="2"/>
  <c r="I4719" i="2"/>
  <c r="I2017" i="2"/>
  <c r="I2018" i="2"/>
  <c r="I2019" i="2"/>
  <c r="I2020" i="2"/>
  <c r="I4220" i="2"/>
  <c r="I2021" i="2"/>
  <c r="I3716" i="2"/>
  <c r="I3928" i="2"/>
  <c r="I2022" i="2"/>
  <c r="I3717" i="2"/>
  <c r="I2023" i="2"/>
  <c r="I3718" i="2"/>
  <c r="I4720" i="2"/>
  <c r="I4221" i="2"/>
  <c r="I4222" i="2"/>
  <c r="I2024" i="2"/>
  <c r="I2025" i="2"/>
  <c r="I2026" i="2"/>
  <c r="I2027" i="2"/>
  <c r="I2028" i="2"/>
  <c r="I2029" i="2"/>
  <c r="I2030" i="2"/>
  <c r="I2031" i="2"/>
  <c r="I2032" i="2"/>
  <c r="I4721" i="2"/>
  <c r="I2033" i="2"/>
  <c r="I2034" i="2"/>
  <c r="I4722" i="2"/>
  <c r="I2035" i="2"/>
  <c r="I2036" i="2"/>
  <c r="I2037" i="2"/>
  <c r="I2038" i="2"/>
  <c r="I4723" i="2"/>
  <c r="I2039" i="2"/>
  <c r="I2040" i="2"/>
  <c r="I2041" i="2"/>
  <c r="I2042" i="2"/>
  <c r="I4724" i="2"/>
  <c r="I2043" i="2"/>
  <c r="I3719" i="2"/>
  <c r="I2044" i="2"/>
  <c r="I4725" i="2"/>
  <c r="I4726" i="2"/>
  <c r="I3720" i="2"/>
  <c r="I2045" i="2"/>
  <c r="I2046" i="2"/>
  <c r="I2047" i="2"/>
  <c r="I2048" i="2"/>
  <c r="I2049" i="2"/>
  <c r="I2050" i="2"/>
  <c r="I3721" i="2"/>
  <c r="I2051" i="2"/>
  <c r="I2052" i="2"/>
  <c r="I2053" i="2"/>
  <c r="I3722" i="2"/>
  <c r="I4727" i="2"/>
  <c r="I3723" i="2"/>
  <c r="I4728" i="2"/>
  <c r="I3724" i="2"/>
  <c r="I4729" i="2"/>
  <c r="I2054" i="2"/>
  <c r="I2055" i="2"/>
  <c r="I2056" i="2"/>
  <c r="I3725" i="2"/>
  <c r="I2057" i="2"/>
  <c r="I2058" i="2"/>
  <c r="I2059" i="2"/>
  <c r="I2060" i="2"/>
  <c r="I2061" i="2"/>
  <c r="I2062" i="2"/>
  <c r="I2063" i="2"/>
  <c r="I3726" i="2"/>
  <c r="I2064" i="2"/>
  <c r="I4730" i="2"/>
  <c r="I2065" i="2"/>
  <c r="I2066" i="2"/>
  <c r="I2067" i="2"/>
  <c r="I2068" i="2"/>
  <c r="I2069" i="2"/>
  <c r="I3727" i="2"/>
  <c r="I2070" i="2"/>
  <c r="I2071" i="2"/>
  <c r="I2072" i="2"/>
  <c r="I2073" i="2"/>
  <c r="I4024" i="2"/>
  <c r="I2074" i="2"/>
  <c r="I2075" i="2"/>
  <c r="I2076" i="2"/>
  <c r="I4731" i="2"/>
  <c r="I4223" i="2"/>
  <c r="I3728" i="2"/>
  <c r="I4025" i="2"/>
  <c r="I2077" i="2"/>
  <c r="I3729" i="2"/>
  <c r="I2078" i="2"/>
  <c r="I2079" i="2"/>
  <c r="I3730" i="2"/>
  <c r="I2080" i="2"/>
  <c r="I2081" i="2"/>
  <c r="I2082" i="2"/>
  <c r="I2083" i="2"/>
  <c r="I4026" i="2"/>
  <c r="I4224" i="2"/>
  <c r="I2084" i="2"/>
  <c r="I2085" i="2"/>
  <c r="I2086" i="2"/>
  <c r="I4732" i="2"/>
  <c r="I2087" i="2"/>
  <c r="I3731" i="2"/>
  <c r="I2088" i="2"/>
  <c r="I3930" i="2"/>
  <c r="I2089" i="2"/>
  <c r="I2090" i="2"/>
  <c r="I2091" i="2"/>
  <c r="I2092" i="2"/>
  <c r="I3732" i="2"/>
  <c r="I2093" i="2"/>
  <c r="I2094" i="2"/>
  <c r="I2095" i="2"/>
  <c r="I3733" i="2"/>
  <c r="I2096" i="2"/>
  <c r="I3734" i="2"/>
  <c r="I2097" i="2"/>
  <c r="I4225" i="2"/>
  <c r="I3735" i="2"/>
  <c r="I2098" i="2"/>
  <c r="I4733" i="2"/>
  <c r="I4734" i="2"/>
  <c r="I4735" i="2"/>
  <c r="I2099" i="2"/>
  <c r="I2100" i="2"/>
  <c r="I4027" i="2"/>
  <c r="I2101" i="2"/>
  <c r="I2102" i="2"/>
  <c r="I4736" i="2"/>
  <c r="I2103" i="2"/>
  <c r="I2104" i="2"/>
  <c r="I2105" i="2"/>
  <c r="I3736" i="2"/>
  <c r="I2106" i="2"/>
  <c r="I4737" i="2"/>
  <c r="I4226" i="2"/>
  <c r="I4738" i="2"/>
  <c r="I2107" i="2"/>
  <c r="I2108" i="2"/>
  <c r="I2109" i="2"/>
  <c r="I2110" i="2"/>
  <c r="I2111" i="2"/>
  <c r="I3737" i="2"/>
  <c r="I2112" i="2"/>
  <c r="I2113" i="2"/>
  <c r="I3738" i="2"/>
  <c r="I2114" i="2"/>
  <c r="I2115" i="2"/>
  <c r="I2116" i="2"/>
  <c r="I4739" i="2"/>
  <c r="I2117" i="2"/>
  <c r="I4740" i="2"/>
  <c r="I2118" i="2"/>
  <c r="I2119" i="2"/>
  <c r="I3739" i="2"/>
  <c r="I2120" i="2"/>
  <c r="I2121" i="2"/>
  <c r="I4741" i="2"/>
  <c r="I2122" i="2"/>
  <c r="I2123" i="2"/>
  <c r="I2124" i="2"/>
  <c r="I2125" i="2"/>
  <c r="I2126" i="2"/>
  <c r="I2127" i="2"/>
  <c r="I2128" i="2"/>
  <c r="I2129" i="2"/>
  <c r="I2130" i="2"/>
  <c r="I2131" i="2"/>
  <c r="I3740" i="2"/>
  <c r="I4742" i="2"/>
  <c r="I4227" i="2"/>
  <c r="I3741" i="2"/>
  <c r="I2132" i="2"/>
  <c r="I4743" i="2"/>
  <c r="I4028" i="2"/>
  <c r="I4029" i="2"/>
  <c r="I2133" i="2"/>
  <c r="I2134" i="2"/>
  <c r="I4744" i="2"/>
  <c r="I4745" i="2"/>
  <c r="I3742" i="2"/>
  <c r="I2135" i="2"/>
  <c r="I2136" i="2"/>
  <c r="I4746" i="2"/>
  <c r="I4747" i="2"/>
  <c r="I2137" i="2"/>
  <c r="I2138" i="2"/>
  <c r="I2139" i="2"/>
  <c r="I4228" i="2"/>
  <c r="I4748" i="2"/>
  <c r="I4749" i="2"/>
  <c r="I4750" i="2"/>
  <c r="I3743" i="2"/>
  <c r="I2140" i="2"/>
  <c r="I2141" i="2"/>
  <c r="I2142" i="2"/>
  <c r="I2143" i="2"/>
  <c r="I2144" i="2"/>
  <c r="I4751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3744" i="2"/>
  <c r="I2158" i="2"/>
  <c r="I4752" i="2"/>
  <c r="I4753" i="2"/>
  <c r="I4229" i="2"/>
  <c r="I2159" i="2"/>
  <c r="I4754" i="2"/>
  <c r="I4755" i="2"/>
  <c r="I2160" i="2"/>
  <c r="I2161" i="2"/>
  <c r="I2162" i="2"/>
  <c r="I2163" i="2"/>
  <c r="I2164" i="2"/>
  <c r="I2165" i="2"/>
  <c r="I2166" i="2"/>
  <c r="I2167" i="2"/>
  <c r="I2168" i="2"/>
  <c r="I2169" i="2"/>
  <c r="I4756" i="2"/>
  <c r="I4230" i="2"/>
  <c r="I2170" i="2"/>
  <c r="I2171" i="2"/>
  <c r="I2172" i="2"/>
  <c r="I2173" i="2"/>
  <c r="I2174" i="2"/>
  <c r="I2175" i="2"/>
  <c r="I2176" i="2"/>
  <c r="I2177" i="2"/>
  <c r="I2178" i="2"/>
  <c r="I4757" i="2"/>
  <c r="I4758" i="2"/>
  <c r="I2179" i="2"/>
  <c r="I2180" i="2"/>
  <c r="I2181" i="2"/>
  <c r="I4030" i="2"/>
  <c r="I2182" i="2"/>
  <c r="I2183" i="2"/>
  <c r="I2184" i="2"/>
  <c r="I3745" i="2"/>
  <c r="I2185" i="2"/>
  <c r="I2186" i="2"/>
  <c r="I2187" i="2"/>
  <c r="I2188" i="2"/>
  <c r="I2189" i="2"/>
  <c r="I4759" i="2"/>
  <c r="I4031" i="2"/>
  <c r="I2190" i="2"/>
  <c r="I4760" i="2"/>
  <c r="I2191" i="2"/>
  <c r="I2192" i="2"/>
  <c r="I2193" i="2"/>
  <c r="I2194" i="2"/>
  <c r="I3746" i="2"/>
  <c r="I2195" i="2"/>
  <c r="I3914" i="2"/>
  <c r="I2196" i="2"/>
  <c r="I3747" i="2"/>
  <c r="I2197" i="2"/>
  <c r="I2198" i="2"/>
  <c r="I4761" i="2"/>
  <c r="I2199" i="2"/>
  <c r="I4762" i="2"/>
  <c r="I2200" i="2"/>
  <c r="I2201" i="2"/>
  <c r="I4763" i="2"/>
  <c r="I2202" i="2"/>
  <c r="I3748" i="2"/>
  <c r="I2203" i="2"/>
  <c r="I2204" i="2"/>
  <c r="I2205" i="2"/>
  <c r="I3749" i="2"/>
  <c r="I2206" i="2"/>
  <c r="I4032" i="2"/>
  <c r="I2207" i="2"/>
  <c r="I2208" i="2"/>
  <c r="I2209" i="2"/>
  <c r="I4764" i="2"/>
  <c r="I2210" i="2"/>
  <c r="I4033" i="2"/>
  <c r="I3750" i="2"/>
  <c r="I2211" i="2"/>
  <c r="I2212" i="2"/>
  <c r="I4231" i="2"/>
  <c r="I2213" i="2"/>
  <c r="I2214" i="2"/>
  <c r="I4034" i="2"/>
  <c r="I2215" i="2"/>
  <c r="I4765" i="2"/>
  <c r="I4766" i="2"/>
  <c r="I2216" i="2"/>
  <c r="I2217" i="2"/>
  <c r="I4767" i="2"/>
  <c r="I2218" i="2"/>
  <c r="I4768" i="2"/>
  <c r="I2219" i="2"/>
  <c r="I2220" i="2"/>
  <c r="I2221" i="2"/>
  <c r="I3751" i="2"/>
  <c r="I2222" i="2"/>
  <c r="I2223" i="2"/>
  <c r="I4769" i="2"/>
  <c r="I2224" i="2"/>
  <c r="I2225" i="2"/>
  <c r="I4232" i="2"/>
  <c r="I2226" i="2"/>
  <c r="I2227" i="2"/>
  <c r="I2228" i="2"/>
  <c r="I2229" i="2"/>
  <c r="I2230" i="2"/>
  <c r="I2231" i="2"/>
  <c r="I2232" i="2"/>
  <c r="I4770" i="2"/>
  <c r="I2233" i="2"/>
  <c r="I2234" i="2"/>
  <c r="I2235" i="2"/>
  <c r="I2236" i="2"/>
  <c r="I3752" i="2"/>
  <c r="I2237" i="2"/>
  <c r="I2238" i="2"/>
  <c r="I3753" i="2"/>
  <c r="I2239" i="2"/>
  <c r="I2240" i="2"/>
  <c r="I3754" i="2"/>
  <c r="I4771" i="2"/>
  <c r="I4233" i="2"/>
  <c r="I4772" i="2"/>
  <c r="I4773" i="2"/>
  <c r="I2241" i="2"/>
  <c r="I4234" i="2"/>
  <c r="I4774" i="2"/>
  <c r="I4035" i="2"/>
  <c r="I2242" i="2"/>
  <c r="I2243" i="2"/>
  <c r="I2244" i="2"/>
  <c r="I4775" i="2"/>
  <c r="I2245" i="2"/>
  <c r="I2246" i="2"/>
  <c r="I2247" i="2"/>
  <c r="I3755" i="2"/>
  <c r="I2248" i="2"/>
  <c r="I2249" i="2"/>
  <c r="I2250" i="2"/>
  <c r="I4036" i="2"/>
  <c r="I2251" i="2"/>
  <c r="I2252" i="2"/>
  <c r="I4776" i="2"/>
  <c r="I2253" i="2"/>
  <c r="I2254" i="2"/>
  <c r="I4777" i="2"/>
  <c r="I3756" i="2"/>
  <c r="I4778" i="2"/>
  <c r="I2255" i="2"/>
  <c r="I2256" i="2"/>
  <c r="I2257" i="2"/>
  <c r="I2258" i="2"/>
  <c r="I3757" i="2"/>
  <c r="I4235" i="2"/>
  <c r="I4037" i="2"/>
  <c r="I2259" i="2"/>
  <c r="I2260" i="2"/>
  <c r="I2261" i="2"/>
  <c r="I2262" i="2"/>
  <c r="I2263" i="2"/>
  <c r="I4779" i="2"/>
  <c r="I2264" i="2"/>
  <c r="I2265" i="2"/>
  <c r="I2266" i="2"/>
  <c r="I4236" i="2"/>
  <c r="I2267" i="2"/>
  <c r="I3758" i="2"/>
  <c r="I2268" i="2"/>
  <c r="I2269" i="2"/>
  <c r="I3759" i="2"/>
  <c r="I2270" i="2"/>
  <c r="I2271" i="2"/>
  <c r="I2272" i="2"/>
  <c r="I3760" i="2"/>
  <c r="I2273" i="2"/>
  <c r="I2274" i="2"/>
  <c r="I2275" i="2"/>
  <c r="I2276" i="2"/>
  <c r="I2277" i="2"/>
  <c r="I2278" i="2"/>
  <c r="I2279" i="2"/>
  <c r="I2280" i="2"/>
  <c r="I4780" i="2"/>
  <c r="I2281" i="2"/>
  <c r="I2282" i="2"/>
  <c r="I2283" i="2"/>
  <c r="I2284" i="2"/>
  <c r="I2285" i="2"/>
  <c r="I2286" i="2"/>
  <c r="I2287" i="2"/>
  <c r="I2288" i="2"/>
  <c r="I3761" i="2"/>
  <c r="I2289" i="2"/>
  <c r="I4781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3762" i="2"/>
  <c r="I2305" i="2"/>
  <c r="I2306" i="2"/>
  <c r="I2307" i="2"/>
  <c r="I2308" i="2"/>
  <c r="I2309" i="2"/>
  <c r="I2310" i="2"/>
  <c r="I3763" i="2"/>
  <c r="I2311" i="2"/>
  <c r="I2312" i="2"/>
  <c r="I2313" i="2"/>
  <c r="I3764" i="2"/>
  <c r="I2314" i="2"/>
  <c r="I2315" i="2"/>
  <c r="I4237" i="2"/>
  <c r="I3765" i="2"/>
  <c r="I3766" i="2"/>
  <c r="I4782" i="2"/>
  <c r="I2316" i="2"/>
  <c r="I4038" i="2"/>
  <c r="I4783" i="2"/>
  <c r="I2317" i="2"/>
  <c r="I3908" i="2"/>
  <c r="I2318" i="2"/>
  <c r="I2319" i="2"/>
  <c r="I2320" i="2"/>
  <c r="I2321" i="2"/>
  <c r="I4039" i="2"/>
  <c r="I4784" i="2"/>
  <c r="I2322" i="2"/>
  <c r="I2323" i="2"/>
  <c r="I2324" i="2"/>
  <c r="I2325" i="2"/>
  <c r="I2326" i="2"/>
  <c r="I2327" i="2"/>
  <c r="I2328" i="2"/>
  <c r="I2329" i="2"/>
  <c r="I4785" i="2"/>
  <c r="I4786" i="2"/>
  <c r="I2330" i="2"/>
  <c r="I2331" i="2"/>
  <c r="I4787" i="2"/>
  <c r="I3767" i="2"/>
  <c r="I2332" i="2"/>
  <c r="I3768" i="2"/>
  <c r="I2333" i="2"/>
  <c r="I2334" i="2"/>
  <c r="I2335" i="2"/>
  <c r="I2336" i="2"/>
  <c r="I2337" i="2"/>
  <c r="I2338" i="2"/>
  <c r="I2339" i="2"/>
  <c r="I2340" i="2"/>
  <c r="I4788" i="2"/>
  <c r="I2341" i="2"/>
  <c r="I2342" i="2"/>
  <c r="I2343" i="2"/>
  <c r="I2344" i="2"/>
  <c r="I2345" i="2"/>
  <c r="I2346" i="2"/>
  <c r="I2347" i="2"/>
  <c r="I4238" i="2"/>
  <c r="I2348" i="2"/>
  <c r="I2349" i="2"/>
  <c r="I4789" i="2"/>
  <c r="I2350" i="2"/>
  <c r="I2351" i="2"/>
  <c r="I2352" i="2"/>
  <c r="I2353" i="2"/>
  <c r="I2354" i="2"/>
  <c r="I2355" i="2"/>
  <c r="I2356" i="2"/>
  <c r="I2357" i="2"/>
  <c r="I4790" i="2"/>
  <c r="I2358" i="2"/>
  <c r="I4791" i="2"/>
  <c r="I2359" i="2"/>
  <c r="I3769" i="2"/>
  <c r="I2360" i="2"/>
  <c r="I3770" i="2"/>
  <c r="I2361" i="2"/>
  <c r="I4040" i="2"/>
  <c r="I2362" i="2"/>
  <c r="I2363" i="2"/>
  <c r="I2364" i="2"/>
  <c r="I2365" i="2"/>
  <c r="I2366" i="2"/>
  <c r="I2367" i="2"/>
  <c r="I2368" i="2"/>
  <c r="I2369" i="2"/>
  <c r="I2370" i="2"/>
  <c r="I2371" i="2"/>
  <c r="I2372" i="2"/>
  <c r="I3771" i="2"/>
  <c r="I2373" i="2"/>
  <c r="I4792" i="2"/>
  <c r="I2374" i="2"/>
  <c r="I2375" i="2"/>
  <c r="I2376" i="2"/>
  <c r="I4239" i="2"/>
  <c r="I2377" i="2"/>
  <c r="I2378" i="2"/>
  <c r="I2379" i="2"/>
  <c r="I2380" i="2"/>
  <c r="I3772" i="2"/>
  <c r="I2381" i="2"/>
  <c r="I2382" i="2"/>
  <c r="I2383" i="2"/>
  <c r="I2384" i="2"/>
  <c r="I2385" i="2"/>
  <c r="I3773" i="2"/>
  <c r="I2386" i="2"/>
  <c r="I2387" i="2"/>
  <c r="I2388" i="2"/>
  <c r="I4793" i="2"/>
  <c r="I2389" i="2"/>
  <c r="I4794" i="2"/>
  <c r="I3774" i="2"/>
  <c r="I2390" i="2"/>
  <c r="I2391" i="2"/>
  <c r="I4240" i="2"/>
  <c r="I2392" i="2"/>
  <c r="I2393" i="2"/>
  <c r="I2394" i="2"/>
  <c r="I2395" i="2"/>
  <c r="I2396" i="2"/>
  <c r="I2397" i="2"/>
  <c r="I2398" i="2"/>
  <c r="I4795" i="2"/>
  <c r="I4796" i="2"/>
  <c r="I2399" i="2"/>
  <c r="I2400" i="2"/>
  <c r="I2401" i="2"/>
  <c r="I2402" i="2"/>
  <c r="I2403" i="2"/>
  <c r="I3775" i="2"/>
  <c r="I2404" i="2"/>
  <c r="I2405" i="2"/>
  <c r="I2406" i="2"/>
  <c r="I2407" i="2"/>
  <c r="I2408" i="2"/>
  <c r="I2409" i="2"/>
  <c r="I4797" i="2"/>
  <c r="I2410" i="2"/>
  <c r="I4041" i="2"/>
  <c r="I4798" i="2"/>
  <c r="I2411" i="2"/>
  <c r="I2412" i="2"/>
  <c r="I2413" i="2"/>
  <c r="I2414" i="2"/>
  <c r="I2415" i="2"/>
  <c r="I2416" i="2"/>
  <c r="I2417" i="2"/>
  <c r="I2418" i="2"/>
  <c r="I2419" i="2"/>
  <c r="I4241" i="2"/>
  <c r="I2420" i="2"/>
  <c r="I4799" i="2"/>
  <c r="I4042" i="2"/>
  <c r="I4800" i="2"/>
  <c r="I2421" i="2"/>
  <c r="I3776" i="2"/>
  <c r="I2422" i="2"/>
  <c r="I2423" i="2"/>
  <c r="I4801" i="2"/>
  <c r="I2424" i="2"/>
  <c r="I2425" i="2"/>
  <c r="I2426" i="2"/>
  <c r="I2427" i="2"/>
  <c r="I2428" i="2"/>
  <c r="I4802" i="2"/>
  <c r="I2429" i="2"/>
  <c r="I2430" i="2"/>
  <c r="I2431" i="2"/>
  <c r="I3777" i="2"/>
  <c r="I4242" i="2"/>
  <c r="I2432" i="2"/>
  <c r="I4803" i="2"/>
  <c r="I4804" i="2"/>
  <c r="I2433" i="2"/>
  <c r="I2434" i="2"/>
  <c r="I2435" i="2"/>
  <c r="I2436" i="2"/>
  <c r="I2437" i="2"/>
  <c r="I2438" i="2"/>
  <c r="I4805" i="2"/>
  <c r="I2439" i="2"/>
  <c r="I3778" i="2"/>
  <c r="I2440" i="2"/>
  <c r="I4243" i="2"/>
  <c r="I3779" i="2"/>
  <c r="I2441" i="2"/>
  <c r="I2442" i="2"/>
  <c r="I4806" i="2"/>
  <c r="I4807" i="2"/>
  <c r="I2443" i="2"/>
  <c r="I2444" i="2"/>
  <c r="I2445" i="2"/>
  <c r="I2446" i="2"/>
  <c r="I4808" i="2"/>
  <c r="I2447" i="2"/>
  <c r="I2448" i="2"/>
  <c r="I3780" i="2"/>
  <c r="I2449" i="2"/>
  <c r="I2450" i="2"/>
  <c r="I4809" i="2"/>
  <c r="I2451" i="2"/>
  <c r="I3781" i="2"/>
  <c r="I2452" i="2"/>
  <c r="I2453" i="2"/>
  <c r="I2454" i="2"/>
  <c r="I2455" i="2"/>
  <c r="I2456" i="2"/>
  <c r="I4810" i="2"/>
  <c r="I2457" i="2"/>
  <c r="I2458" i="2"/>
  <c r="I2459" i="2"/>
  <c r="I2460" i="2"/>
  <c r="I2461" i="2"/>
  <c r="I4811" i="2"/>
  <c r="I2462" i="2"/>
  <c r="I4244" i="2"/>
  <c r="I2463" i="2"/>
  <c r="I4043" i="2"/>
  <c r="I2464" i="2"/>
  <c r="I2465" i="2"/>
  <c r="I2466" i="2"/>
  <c r="I2467" i="2"/>
  <c r="I2468" i="2"/>
  <c r="I4812" i="2"/>
  <c r="I2469" i="2"/>
  <c r="I4044" i="2"/>
  <c r="I2470" i="2"/>
  <c r="I3782" i="2"/>
  <c r="I2471" i="2"/>
  <c r="I2472" i="2"/>
  <c r="I2473" i="2"/>
  <c r="I2474" i="2"/>
  <c r="I2475" i="2"/>
  <c r="I2476" i="2"/>
  <c r="I2477" i="2"/>
  <c r="I4813" i="2"/>
  <c r="I2478" i="2"/>
  <c r="I2479" i="2"/>
  <c r="I4045" i="2"/>
  <c r="I2480" i="2"/>
  <c r="I4814" i="2"/>
  <c r="I3783" i="2"/>
  <c r="I4815" i="2"/>
  <c r="I3784" i="2"/>
  <c r="I2481" i="2"/>
  <c r="I3785" i="2"/>
  <c r="I2482" i="2"/>
  <c r="I4816" i="2"/>
  <c r="I4817" i="2"/>
  <c r="I2483" i="2"/>
  <c r="I2484" i="2"/>
  <c r="I2485" i="2"/>
  <c r="I2486" i="2"/>
  <c r="I2487" i="2"/>
  <c r="I2488" i="2"/>
  <c r="I4818" i="2"/>
  <c r="I2489" i="2"/>
  <c r="I4819" i="2"/>
  <c r="I2490" i="2"/>
  <c r="I2491" i="2"/>
  <c r="I2492" i="2"/>
  <c r="I2493" i="2"/>
  <c r="I2494" i="2"/>
  <c r="I2495" i="2"/>
  <c r="I4820" i="2"/>
  <c r="I2496" i="2"/>
  <c r="I2497" i="2"/>
  <c r="I2498" i="2"/>
  <c r="I2499" i="2"/>
  <c r="I2500" i="2"/>
  <c r="I2501" i="2"/>
  <c r="I4821" i="2"/>
  <c r="I4822" i="2"/>
  <c r="I2502" i="2"/>
  <c r="I4046" i="2"/>
  <c r="I4823" i="2"/>
  <c r="I3786" i="2"/>
  <c r="I2503" i="2"/>
  <c r="I4824" i="2"/>
  <c r="I2504" i="2"/>
  <c r="I2505" i="2"/>
  <c r="I2506" i="2"/>
  <c r="I2507" i="2"/>
  <c r="I2508" i="2"/>
  <c r="I2509" i="2"/>
  <c r="I2510" i="2"/>
  <c r="I4825" i="2"/>
  <c r="I2511" i="2"/>
  <c r="I2512" i="2"/>
  <c r="I2513" i="2"/>
  <c r="I2514" i="2"/>
  <c r="I2515" i="2"/>
  <c r="I2516" i="2"/>
  <c r="I2517" i="2"/>
  <c r="I2518" i="2"/>
  <c r="I2519" i="2"/>
  <c r="I2520" i="2"/>
  <c r="I4826" i="2"/>
  <c r="I2521" i="2"/>
  <c r="I3787" i="2"/>
  <c r="I2522" i="2"/>
  <c r="I3788" i="2"/>
  <c r="I2523" i="2"/>
  <c r="I2524" i="2"/>
  <c r="I3909" i="2"/>
  <c r="I4047" i="2"/>
  <c r="I2525" i="2"/>
  <c r="I2526" i="2"/>
  <c r="I4048" i="2"/>
  <c r="I4245" i="2"/>
  <c r="I2527" i="2"/>
  <c r="I2528" i="2"/>
  <c r="I3789" i="2"/>
  <c r="I4827" i="2"/>
  <c r="I2529" i="2"/>
  <c r="I2530" i="2"/>
  <c r="I4049" i="2"/>
  <c r="I2531" i="2"/>
  <c r="I2532" i="2"/>
  <c r="I3790" i="2"/>
  <c r="I2533" i="2"/>
  <c r="I3791" i="2"/>
  <c r="I2534" i="2"/>
  <c r="I2535" i="2"/>
  <c r="I2536" i="2"/>
  <c r="I2537" i="2"/>
  <c r="I2538" i="2"/>
  <c r="I2539" i="2"/>
  <c r="I3792" i="2"/>
  <c r="I4828" i="2"/>
  <c r="I2540" i="2"/>
  <c r="I2541" i="2"/>
  <c r="I2542" i="2"/>
  <c r="I3918" i="2"/>
  <c r="I2543" i="2"/>
  <c r="I2544" i="2"/>
  <c r="I2545" i="2"/>
  <c r="I2546" i="2"/>
  <c r="I2547" i="2"/>
  <c r="I2548" i="2"/>
  <c r="I2549" i="2"/>
  <c r="I2550" i="2"/>
  <c r="I2551" i="2"/>
  <c r="I4829" i="2"/>
  <c r="I4830" i="2"/>
  <c r="I2552" i="2"/>
  <c r="I2553" i="2"/>
  <c r="I4050" i="2"/>
  <c r="I2554" i="2"/>
  <c r="I4831" i="2"/>
  <c r="I2555" i="2"/>
  <c r="I2556" i="2"/>
  <c r="I2557" i="2"/>
  <c r="I2558" i="2"/>
  <c r="I3793" i="2"/>
  <c r="I3794" i="2"/>
  <c r="I2559" i="2"/>
  <c r="I2560" i="2"/>
  <c r="I2561" i="2"/>
  <c r="I2562" i="2"/>
  <c r="I2563" i="2"/>
  <c r="I2564" i="2"/>
  <c r="I2565" i="2"/>
  <c r="I4832" i="2"/>
  <c r="I2566" i="2"/>
  <c r="I2567" i="2"/>
  <c r="I2568" i="2"/>
  <c r="I2569" i="2"/>
  <c r="I2570" i="2"/>
  <c r="I2571" i="2"/>
  <c r="I2572" i="2"/>
  <c r="I2573" i="2"/>
  <c r="I2574" i="2"/>
  <c r="I2575" i="2"/>
  <c r="I4246" i="2"/>
  <c r="I2576" i="2"/>
  <c r="I4833" i="2"/>
  <c r="I2577" i="2"/>
  <c r="I2578" i="2"/>
  <c r="I2579" i="2"/>
  <c r="I2580" i="2"/>
  <c r="I2581" i="2"/>
  <c r="I2582" i="2"/>
  <c r="I2583" i="2"/>
  <c r="I2584" i="2"/>
  <c r="I4834" i="2"/>
  <c r="I2585" i="2"/>
  <c r="I2586" i="2"/>
  <c r="I2587" i="2"/>
  <c r="I2588" i="2"/>
  <c r="I2589" i="2"/>
  <c r="I2590" i="2"/>
  <c r="I2591" i="2"/>
  <c r="I3919" i="2"/>
  <c r="I2592" i="2"/>
  <c r="I2593" i="2"/>
  <c r="I2594" i="2"/>
  <c r="I2595" i="2"/>
  <c r="I2596" i="2"/>
  <c r="I4835" i="2"/>
  <c r="I2597" i="2"/>
  <c r="I2598" i="2"/>
  <c r="I3795" i="2"/>
  <c r="I4836" i="2"/>
  <c r="I2599" i="2"/>
  <c r="I2600" i="2"/>
  <c r="I2601" i="2"/>
  <c r="I2602" i="2"/>
  <c r="I4837" i="2"/>
  <c r="I2603" i="2"/>
  <c r="I2604" i="2"/>
  <c r="I2605" i="2"/>
  <c r="I2606" i="2"/>
  <c r="I2607" i="2"/>
  <c r="I2608" i="2"/>
  <c r="I2609" i="2"/>
  <c r="I2610" i="2"/>
  <c r="I2611" i="2"/>
  <c r="I2612" i="2"/>
  <c r="I2613" i="2"/>
  <c r="I4838" i="2"/>
  <c r="I4839" i="2"/>
  <c r="I2614" i="2"/>
  <c r="I4840" i="2"/>
  <c r="I2615" i="2"/>
  <c r="I4247" i="2"/>
  <c r="I2616" i="2"/>
  <c r="I2617" i="2"/>
  <c r="I2618" i="2"/>
  <c r="I4248" i="2"/>
  <c r="I2619" i="2"/>
  <c r="I4051" i="2"/>
  <c r="I2620" i="2"/>
  <c r="I3796" i="2"/>
  <c r="I3797" i="2"/>
  <c r="I3798" i="2"/>
  <c r="I2621" i="2"/>
  <c r="I2622" i="2"/>
  <c r="I3799" i="2"/>
  <c r="I2623" i="2"/>
  <c r="I2624" i="2"/>
  <c r="I2625" i="2"/>
  <c r="I2626" i="2"/>
  <c r="I3800" i="2"/>
  <c r="I2627" i="2"/>
  <c r="I2628" i="2"/>
  <c r="I4841" i="2"/>
  <c r="I2629" i="2"/>
  <c r="I4842" i="2"/>
  <c r="I4843" i="2"/>
  <c r="I2630" i="2"/>
  <c r="I2631" i="2"/>
  <c r="I2632" i="2"/>
  <c r="I4249" i="2"/>
  <c r="I2633" i="2"/>
  <c r="I2634" i="2"/>
  <c r="I4052" i="2"/>
  <c r="I4250" i="2"/>
  <c r="I2635" i="2"/>
  <c r="I2636" i="2"/>
  <c r="I4844" i="2"/>
  <c r="I2637" i="2"/>
  <c r="I4251" i="2"/>
  <c r="I2638" i="2"/>
  <c r="I2639" i="2"/>
  <c r="I4845" i="2"/>
  <c r="I2640" i="2"/>
  <c r="I3801" i="2"/>
  <c r="I2641" i="2"/>
  <c r="I2642" i="2"/>
  <c r="I2643" i="2"/>
  <c r="I3802" i="2"/>
  <c r="I2644" i="2"/>
  <c r="I2645" i="2"/>
  <c r="I2646" i="2"/>
  <c r="I2647" i="2"/>
  <c r="I2648" i="2"/>
  <c r="I2649" i="2"/>
  <c r="I4053" i="2"/>
  <c r="I4252" i="2"/>
  <c r="I2650" i="2"/>
  <c r="I4846" i="2"/>
  <c r="I2651" i="2"/>
  <c r="I2652" i="2"/>
  <c r="I3931" i="2"/>
  <c r="I2653" i="2"/>
  <c r="I2654" i="2"/>
  <c r="I2655" i="2"/>
  <c r="I2656" i="2"/>
  <c r="I2657" i="2"/>
  <c r="I2658" i="2"/>
  <c r="I4253" i="2"/>
  <c r="I2659" i="2"/>
  <c r="I4847" i="2"/>
  <c r="I2660" i="2"/>
  <c r="I2661" i="2"/>
  <c r="I2662" i="2"/>
  <c r="I4848" i="2"/>
  <c r="I4849" i="2"/>
  <c r="I2663" i="2"/>
  <c r="I4054" i="2"/>
  <c r="I2664" i="2"/>
  <c r="I2665" i="2"/>
  <c r="I2666" i="2"/>
  <c r="I4850" i="2"/>
  <c r="I2667" i="2"/>
  <c r="I2668" i="2"/>
  <c r="I2669" i="2"/>
  <c r="I2670" i="2"/>
  <c r="I2671" i="2"/>
  <c r="I2672" i="2"/>
  <c r="I2673" i="2"/>
  <c r="I4851" i="2"/>
  <c r="I2674" i="2"/>
  <c r="I3803" i="2"/>
  <c r="I2675" i="2"/>
  <c r="I3804" i="2"/>
  <c r="I2676" i="2"/>
  <c r="I2677" i="2"/>
  <c r="I3805" i="2"/>
  <c r="I2678" i="2"/>
  <c r="I2679" i="2"/>
  <c r="I4852" i="2"/>
  <c r="I4254" i="2"/>
  <c r="I3806" i="2"/>
  <c r="I2680" i="2"/>
  <c r="I2681" i="2"/>
  <c r="I2682" i="2"/>
  <c r="I2683" i="2"/>
  <c r="I4853" i="2"/>
  <c r="I3807" i="2"/>
  <c r="I2684" i="2"/>
  <c r="I2685" i="2"/>
  <c r="I2686" i="2"/>
  <c r="I2687" i="2"/>
  <c r="I2688" i="2"/>
  <c r="I2689" i="2"/>
  <c r="I4854" i="2"/>
  <c r="I2690" i="2"/>
  <c r="I2691" i="2"/>
  <c r="I2692" i="2"/>
  <c r="I4855" i="2"/>
  <c r="I2693" i="2"/>
  <c r="I2694" i="2"/>
  <c r="I2695" i="2"/>
  <c r="I2696" i="2"/>
  <c r="I2697" i="2"/>
  <c r="I4255" i="2"/>
  <c r="I2698" i="2"/>
  <c r="I3808" i="2"/>
  <c r="I4856" i="2"/>
  <c r="I2699" i="2"/>
  <c r="I4857" i="2"/>
  <c r="I3809" i="2"/>
  <c r="I2700" i="2"/>
  <c r="I3810" i="2"/>
  <c r="I2701" i="2"/>
  <c r="I4858" i="2"/>
  <c r="I2702" i="2"/>
  <c r="I2703" i="2"/>
  <c r="I4859" i="2"/>
  <c r="I3811" i="2"/>
  <c r="I2704" i="2"/>
  <c r="I2705" i="2"/>
  <c r="I2706" i="2"/>
  <c r="I4860" i="2"/>
  <c r="I2707" i="2"/>
  <c r="I2708" i="2"/>
  <c r="I2709" i="2"/>
  <c r="I2710" i="2"/>
  <c r="I2711" i="2"/>
  <c r="I2712" i="2"/>
  <c r="I4055" i="2"/>
  <c r="I2713" i="2"/>
  <c r="I2714" i="2"/>
  <c r="I2715" i="2"/>
  <c r="I2716" i="2"/>
  <c r="I4256" i="2"/>
  <c r="I4861" i="2"/>
  <c r="I2717" i="2"/>
  <c r="I2718" i="2"/>
  <c r="I4056" i="2"/>
  <c r="I4057" i="2"/>
  <c r="I4862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4257" i="2"/>
  <c r="I2733" i="2"/>
  <c r="I2734" i="2"/>
  <c r="I2735" i="2"/>
  <c r="I2736" i="2"/>
  <c r="I2737" i="2"/>
  <c r="I2738" i="2"/>
  <c r="I4058" i="2"/>
  <c r="I2739" i="2"/>
  <c r="I2740" i="2"/>
  <c r="I2741" i="2"/>
  <c r="I2742" i="2"/>
  <c r="I2743" i="2"/>
  <c r="I2744" i="2"/>
  <c r="I3812" i="2"/>
  <c r="I2745" i="2"/>
  <c r="I3813" i="2"/>
  <c r="I4863" i="2"/>
  <c r="I2746" i="2"/>
  <c r="I2747" i="2"/>
  <c r="I2748" i="2"/>
  <c r="I2749" i="2"/>
  <c r="I2750" i="2"/>
  <c r="I4864" i="2"/>
  <c r="I3814" i="2"/>
  <c r="I2751" i="2"/>
  <c r="I2752" i="2"/>
  <c r="I3815" i="2"/>
  <c r="I2753" i="2"/>
  <c r="I2754" i="2"/>
  <c r="I2755" i="2"/>
  <c r="I2756" i="2"/>
  <c r="I2757" i="2"/>
  <c r="I2758" i="2"/>
  <c r="I2759" i="2"/>
  <c r="I2760" i="2"/>
  <c r="I4865" i="2"/>
  <c r="I2761" i="2"/>
  <c r="I2762" i="2"/>
  <c r="I2763" i="2"/>
  <c r="I4866" i="2"/>
  <c r="I2764" i="2"/>
  <c r="I2765" i="2"/>
  <c r="I4867" i="2"/>
  <c r="I2766" i="2"/>
  <c r="I3816" i="2"/>
  <c r="I3817" i="2"/>
  <c r="I4258" i="2"/>
  <c r="I2767" i="2"/>
  <c r="I3818" i="2"/>
  <c r="I2768" i="2"/>
  <c r="I2769" i="2"/>
  <c r="I2770" i="2"/>
  <c r="I2771" i="2"/>
  <c r="I4259" i="2"/>
  <c r="I2772" i="2"/>
  <c r="I2773" i="2"/>
  <c r="I4260" i="2"/>
  <c r="I2774" i="2"/>
  <c r="I4059" i="2"/>
  <c r="I2775" i="2"/>
  <c r="I2776" i="2"/>
  <c r="I2777" i="2"/>
  <c r="I2778" i="2"/>
  <c r="I2779" i="2"/>
  <c r="I381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3820" i="2"/>
  <c r="I2795" i="2"/>
  <c r="I2796" i="2"/>
  <c r="I2797" i="2"/>
  <c r="I2798" i="2"/>
  <c r="I2799" i="2"/>
  <c r="I2800" i="2"/>
  <c r="I2801" i="2"/>
  <c r="I2802" i="2"/>
  <c r="I4060" i="2"/>
  <c r="I2803" i="2"/>
  <c r="I4868" i="2"/>
  <c r="I4869" i="2"/>
  <c r="I2804" i="2"/>
  <c r="I4261" i="2"/>
  <c r="I2805" i="2"/>
  <c r="I4061" i="2"/>
  <c r="I2806" i="2"/>
  <c r="I2807" i="2"/>
  <c r="I2808" i="2"/>
  <c r="I2809" i="2"/>
  <c r="I2810" i="2"/>
  <c r="I2811" i="2"/>
  <c r="I4870" i="2"/>
  <c r="I2812" i="2"/>
  <c r="I2813" i="2"/>
  <c r="I4871" i="2"/>
  <c r="I2814" i="2"/>
  <c r="I2815" i="2"/>
  <c r="I2816" i="2"/>
  <c r="I2817" i="2"/>
  <c r="I4062" i="2"/>
  <c r="I4872" i="2"/>
  <c r="I4262" i="2"/>
  <c r="I2818" i="2"/>
  <c r="I2819" i="2"/>
  <c r="I2820" i="2"/>
  <c r="I2821" i="2"/>
  <c r="I2822" i="2"/>
  <c r="I2823" i="2"/>
  <c r="I4063" i="2"/>
  <c r="I2824" i="2"/>
  <c r="I4263" i="2"/>
  <c r="I2825" i="2"/>
  <c r="I2826" i="2"/>
  <c r="I2827" i="2"/>
  <c r="I4873" i="2"/>
  <c r="I2828" i="2"/>
  <c r="I2829" i="2"/>
  <c r="I2830" i="2"/>
  <c r="I3821" i="2"/>
  <c r="I3822" i="2"/>
  <c r="I2831" i="2"/>
  <c r="I2832" i="2"/>
  <c r="I2833" i="2"/>
  <c r="I4874" i="2"/>
  <c r="I3823" i="2"/>
  <c r="I2834" i="2"/>
  <c r="I4264" i="2"/>
  <c r="I2835" i="2"/>
  <c r="I2836" i="2"/>
  <c r="I2837" i="2"/>
  <c r="I3824" i="2"/>
  <c r="I2838" i="2"/>
  <c r="I2839" i="2"/>
  <c r="I2840" i="2"/>
  <c r="I2841" i="2"/>
  <c r="I2842" i="2"/>
  <c r="I2843" i="2"/>
  <c r="I4875" i="2"/>
  <c r="I2844" i="2"/>
  <c r="I2845" i="2"/>
  <c r="I2846" i="2"/>
  <c r="I2847" i="2"/>
  <c r="I3825" i="2"/>
  <c r="I4876" i="2"/>
  <c r="I2848" i="2"/>
  <c r="I4877" i="2"/>
  <c r="I4878" i="2"/>
  <c r="I2849" i="2"/>
  <c r="I2850" i="2"/>
  <c r="I2851" i="2"/>
  <c r="I4879" i="2"/>
  <c r="I2852" i="2"/>
  <c r="I4265" i="2"/>
  <c r="I2853" i="2"/>
  <c r="I4880" i="2"/>
  <c r="I4881" i="2"/>
  <c r="I2854" i="2"/>
  <c r="I2855" i="2"/>
  <c r="I2856" i="2"/>
  <c r="I4882" i="2"/>
  <c r="I2857" i="2"/>
  <c r="I4883" i="2"/>
  <c r="I2858" i="2"/>
  <c r="I2859" i="2"/>
  <c r="I3826" i="2"/>
  <c r="I2860" i="2"/>
  <c r="I2861" i="2"/>
  <c r="I4064" i="2"/>
  <c r="I2862" i="2"/>
  <c r="I4266" i="2"/>
  <c r="I2863" i="2"/>
  <c r="I2864" i="2"/>
  <c r="I2865" i="2"/>
  <c r="I2866" i="2"/>
  <c r="I2867" i="2"/>
  <c r="I3827" i="2"/>
  <c r="I4884" i="2"/>
  <c r="I2868" i="2"/>
  <c r="I3910" i="2"/>
  <c r="I4885" i="2"/>
  <c r="I2869" i="2"/>
  <c r="I2870" i="2"/>
  <c r="I2871" i="2"/>
  <c r="I4886" i="2"/>
  <c r="I2872" i="2"/>
  <c r="I2873" i="2"/>
  <c r="I2874" i="2"/>
  <c r="I2875" i="2"/>
  <c r="I2876" i="2"/>
  <c r="I2877" i="2"/>
  <c r="I2878" i="2"/>
  <c r="I4267" i="2"/>
  <c r="I2879" i="2"/>
  <c r="I3828" i="2"/>
  <c r="I2880" i="2"/>
  <c r="I2881" i="2"/>
  <c r="I2882" i="2"/>
  <c r="I4268" i="2"/>
  <c r="I3829" i="2"/>
  <c r="I2883" i="2"/>
  <c r="I2884" i="2"/>
  <c r="I2885" i="2"/>
  <c r="I3929" i="2"/>
  <c r="I4269" i="2"/>
  <c r="I2886" i="2"/>
  <c r="I2887" i="2"/>
  <c r="I2888" i="2"/>
  <c r="I2889" i="2"/>
  <c r="I2890" i="2"/>
  <c r="I2891" i="2"/>
  <c r="I2892" i="2"/>
  <c r="I2893" i="2"/>
  <c r="I2894" i="2"/>
  <c r="I2895" i="2"/>
  <c r="I4887" i="2"/>
  <c r="I4270" i="2"/>
  <c r="I4888" i="2"/>
  <c r="I2896" i="2"/>
  <c r="I4065" i="2"/>
  <c r="I4889" i="2"/>
  <c r="I4890" i="2"/>
  <c r="I2897" i="2"/>
  <c r="I2898" i="2"/>
  <c r="I4891" i="2"/>
  <c r="I2899" i="2"/>
  <c r="I3915" i="2"/>
  <c r="I2900" i="2"/>
  <c r="I4892" i="2"/>
  <c r="I2901" i="2"/>
  <c r="I3830" i="2"/>
  <c r="I2902" i="2"/>
  <c r="I4893" i="2"/>
  <c r="I2903" i="2"/>
  <c r="I2904" i="2"/>
  <c r="I2905" i="2"/>
  <c r="I2906" i="2"/>
  <c r="I2907" i="2"/>
  <c r="I2908" i="2"/>
  <c r="I4894" i="2"/>
  <c r="I2909" i="2"/>
  <c r="I4895" i="2"/>
  <c r="I2910" i="2"/>
  <c r="I3831" i="2"/>
  <c r="I2911" i="2"/>
  <c r="I2912" i="2"/>
  <c r="I4896" i="2"/>
  <c r="I4066" i="2"/>
  <c r="I2913" i="2"/>
  <c r="I2914" i="2"/>
  <c r="I2915" i="2"/>
  <c r="I2916" i="2"/>
  <c r="I4271" i="2"/>
  <c r="I2917" i="2"/>
  <c r="I2918" i="2"/>
  <c r="I2919" i="2"/>
  <c r="I2920" i="2"/>
  <c r="I2921" i="2"/>
  <c r="I2922" i="2"/>
  <c r="I4272" i="2"/>
  <c r="I2923" i="2"/>
  <c r="I4897" i="2"/>
  <c r="I4898" i="2"/>
  <c r="I2924" i="2"/>
  <c r="I4067" i="2"/>
  <c r="I2925" i="2"/>
  <c r="I4899" i="2"/>
  <c r="I3832" i="2"/>
  <c r="I2926" i="2"/>
  <c r="I2927" i="2"/>
  <c r="I2928" i="2"/>
  <c r="I2929" i="2"/>
  <c r="I2930" i="2"/>
  <c r="I4900" i="2"/>
  <c r="I2931" i="2"/>
  <c r="I2932" i="2"/>
  <c r="I2933" i="2"/>
  <c r="I2934" i="2"/>
  <c r="I2935" i="2"/>
  <c r="I2936" i="2"/>
  <c r="I2937" i="2"/>
  <c r="I2938" i="2"/>
  <c r="I2939" i="2"/>
  <c r="I3833" i="2"/>
  <c r="I2940" i="2"/>
  <c r="I3834" i="2"/>
  <c r="I2941" i="2"/>
  <c r="I2942" i="2"/>
  <c r="I3835" i="2"/>
  <c r="I2943" i="2"/>
  <c r="I2944" i="2"/>
  <c r="I4901" i="2"/>
  <c r="I4902" i="2"/>
  <c r="I2945" i="2"/>
  <c r="I2946" i="2"/>
  <c r="I2947" i="2"/>
  <c r="I3836" i="2"/>
  <c r="I3837" i="2"/>
  <c r="I2948" i="2"/>
  <c r="I2949" i="2"/>
  <c r="I2950" i="2"/>
  <c r="I2951" i="2"/>
  <c r="I2952" i="2"/>
  <c r="I2953" i="2"/>
  <c r="I2954" i="2"/>
  <c r="I2955" i="2"/>
  <c r="I4903" i="2"/>
  <c r="I2956" i="2"/>
  <c r="I2957" i="2"/>
  <c r="I2958" i="2"/>
  <c r="I2959" i="2"/>
  <c r="I2960" i="2"/>
  <c r="I2961" i="2"/>
  <c r="I2962" i="2"/>
  <c r="I3838" i="2"/>
  <c r="I2963" i="2"/>
  <c r="I2964" i="2"/>
  <c r="I4904" i="2"/>
  <c r="I2965" i="2"/>
  <c r="I3839" i="2"/>
  <c r="I2966" i="2"/>
  <c r="I2967" i="2"/>
  <c r="I2968" i="2"/>
  <c r="I2969" i="2"/>
  <c r="I2970" i="2"/>
  <c r="I4273" i="2"/>
  <c r="I4068" i="2"/>
  <c r="I2971" i="2"/>
  <c r="I3840" i="2"/>
  <c r="I2972" i="2"/>
  <c r="I2973" i="2"/>
  <c r="I2974" i="2"/>
  <c r="I2975" i="2"/>
  <c r="I2976" i="2"/>
  <c r="I4069" i="2"/>
  <c r="I2977" i="2"/>
  <c r="I2978" i="2"/>
  <c r="I2979" i="2"/>
  <c r="I4274" i="2"/>
  <c r="I4905" i="2"/>
  <c r="I3841" i="2"/>
  <c r="I4906" i="2"/>
  <c r="I4907" i="2"/>
  <c r="I2980" i="2"/>
  <c r="I2981" i="2"/>
  <c r="I2982" i="2"/>
  <c r="I3842" i="2"/>
  <c r="I2983" i="2"/>
  <c r="I4275" i="2"/>
  <c r="I2984" i="2"/>
  <c r="I2985" i="2"/>
  <c r="I2986" i="2"/>
  <c r="I2987" i="2"/>
  <c r="I2988" i="2"/>
  <c r="I2989" i="2"/>
  <c r="I2990" i="2"/>
  <c r="I4908" i="2"/>
  <c r="I2991" i="2"/>
  <c r="I2992" i="2"/>
  <c r="I4276" i="2"/>
  <c r="I2993" i="2"/>
  <c r="I2994" i="2"/>
  <c r="I2995" i="2"/>
  <c r="I2996" i="2"/>
  <c r="I4909" i="2"/>
  <c r="I2997" i="2"/>
  <c r="I4910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4277" i="2"/>
  <c r="I3013" i="2"/>
  <c r="I4070" i="2"/>
  <c r="I3014" i="2"/>
  <c r="I3843" i="2"/>
  <c r="I3015" i="2"/>
  <c r="I4911" i="2"/>
  <c r="I3016" i="2"/>
  <c r="I3017" i="2"/>
  <c r="I3844" i="2"/>
  <c r="I3018" i="2"/>
  <c r="I3019" i="2"/>
  <c r="I4278" i="2"/>
  <c r="I4279" i="2"/>
  <c r="I3020" i="2"/>
  <c r="I3021" i="2"/>
  <c r="I3022" i="2"/>
  <c r="I3023" i="2"/>
  <c r="I4912" i="2"/>
  <c r="I3845" i="2"/>
  <c r="I3024" i="2"/>
  <c r="I3025" i="2"/>
  <c r="I3026" i="2"/>
  <c r="I3846" i="2"/>
  <c r="I4913" i="2"/>
  <c r="I3027" i="2"/>
  <c r="I3028" i="2"/>
  <c r="I3029" i="2"/>
  <c r="I3030" i="2"/>
  <c r="I3031" i="2"/>
  <c r="I3032" i="2"/>
  <c r="I4914" i="2"/>
  <c r="I3033" i="2"/>
  <c r="I4915" i="2"/>
  <c r="I3034" i="2"/>
  <c r="I3035" i="2"/>
  <c r="I3036" i="2"/>
  <c r="I4071" i="2"/>
  <c r="I3847" i="2"/>
  <c r="I3037" i="2"/>
  <c r="I3038" i="2"/>
  <c r="I4916" i="2"/>
  <c r="I4917" i="2"/>
  <c r="I3039" i="2"/>
  <c r="I3040" i="2"/>
  <c r="I3041" i="2"/>
  <c r="I3848" i="2"/>
  <c r="I3849" i="2"/>
  <c r="I3042" i="2"/>
  <c r="I3043" i="2"/>
  <c r="I4918" i="2"/>
  <c r="I3044" i="2"/>
  <c r="I3045" i="2"/>
  <c r="I3046" i="2"/>
  <c r="I3047" i="2"/>
  <c r="I3048" i="2"/>
  <c r="I3049" i="2"/>
  <c r="I4280" i="2"/>
  <c r="I3050" i="2"/>
  <c r="I4919" i="2"/>
  <c r="I3051" i="2"/>
  <c r="I4920" i="2"/>
  <c r="I4921" i="2"/>
  <c r="I3052" i="2"/>
  <c r="I3053" i="2"/>
  <c r="I3054" i="2"/>
  <c r="I3055" i="2"/>
  <c r="I4922" i="2"/>
  <c r="I3056" i="2"/>
  <c r="I3057" i="2"/>
  <c r="I3058" i="2"/>
  <c r="I3059" i="2"/>
  <c r="I4923" i="2"/>
  <c r="I3060" i="2"/>
  <c r="I4924" i="2"/>
  <c r="I4925" i="2"/>
  <c r="I3061" i="2"/>
  <c r="I3062" i="2"/>
  <c r="I3063" i="2"/>
  <c r="I3064" i="2"/>
  <c r="I4072" i="2"/>
  <c r="I3850" i="2"/>
  <c r="I3065" i="2"/>
  <c r="I3066" i="2"/>
  <c r="I3067" i="2"/>
  <c r="I4073" i="2"/>
  <c r="I3068" i="2"/>
  <c r="I3069" i="2"/>
  <c r="I3070" i="2"/>
  <c r="I4926" i="2"/>
  <c r="I4927" i="2"/>
  <c r="I3071" i="2"/>
  <c r="I3072" i="2"/>
  <c r="I3851" i="2"/>
  <c r="I3073" i="2"/>
  <c r="I3074" i="2"/>
  <c r="I3075" i="2"/>
  <c r="I4928" i="2"/>
  <c r="I4281" i="2"/>
  <c r="I3852" i="2"/>
  <c r="I3076" i="2"/>
  <c r="I4282" i="2"/>
  <c r="I3077" i="2"/>
  <c r="I3078" i="2"/>
  <c r="I3079" i="2"/>
  <c r="I3080" i="2"/>
  <c r="I3081" i="2"/>
  <c r="I3082" i="2"/>
  <c r="I4929" i="2"/>
  <c r="I3853" i="2"/>
  <c r="I3083" i="2"/>
  <c r="I3084" i="2"/>
  <c r="I3085" i="2"/>
  <c r="I3086" i="2"/>
  <c r="I3087" i="2"/>
  <c r="I3088" i="2"/>
  <c r="I4930" i="2"/>
  <c r="I3089" i="2"/>
  <c r="I3090" i="2"/>
  <c r="I3091" i="2"/>
  <c r="I4931" i="2"/>
  <c r="I4932" i="2"/>
  <c r="I3092" i="2"/>
  <c r="I3093" i="2"/>
  <c r="I3094" i="2"/>
  <c r="I3854" i="2"/>
  <c r="I3095" i="2"/>
  <c r="I3096" i="2"/>
  <c r="I3097" i="2"/>
  <c r="I3098" i="2"/>
  <c r="I3099" i="2"/>
  <c r="I3100" i="2"/>
  <c r="I3101" i="2"/>
  <c r="I4933" i="2"/>
  <c r="I3855" i="2"/>
  <c r="I3856" i="2"/>
  <c r="I3102" i="2"/>
  <c r="I3857" i="2"/>
  <c r="I3103" i="2"/>
  <c r="I4934" i="2"/>
  <c r="I4935" i="2"/>
  <c r="I3104" i="2"/>
  <c r="I3105" i="2"/>
  <c r="I3106" i="2"/>
  <c r="I4936" i="2"/>
  <c r="I4937" i="2"/>
  <c r="I3107" i="2"/>
  <c r="I3108" i="2"/>
  <c r="I3109" i="2"/>
  <c r="I3110" i="2"/>
  <c r="I3111" i="2"/>
  <c r="I3858" i="2"/>
  <c r="I3112" i="2"/>
  <c r="I4938" i="2"/>
  <c r="I3113" i="2"/>
  <c r="I3114" i="2"/>
  <c r="I3115" i="2"/>
  <c r="I3116" i="2"/>
  <c r="I4939" i="2"/>
  <c r="I4940" i="2"/>
  <c r="I3117" i="2"/>
  <c r="I3118" i="2"/>
  <c r="I3119" i="2"/>
  <c r="I3120" i="2"/>
  <c r="I4941" i="2"/>
  <c r="I3121" i="2"/>
  <c r="I3122" i="2"/>
  <c r="I3123" i="2"/>
  <c r="I4942" i="2"/>
  <c r="I3124" i="2"/>
  <c r="I3125" i="2"/>
  <c r="I3126" i="2"/>
  <c r="I3859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4074" i="2"/>
  <c r="I3139" i="2"/>
  <c r="I3140" i="2"/>
  <c r="I3141" i="2"/>
  <c r="I3142" i="2"/>
  <c r="I4943" i="2"/>
  <c r="I3860" i="2"/>
  <c r="I3143" i="2"/>
  <c r="I3144" i="2"/>
  <c r="I3145" i="2"/>
  <c r="I3146" i="2"/>
  <c r="I3147" i="2"/>
  <c r="I4944" i="2"/>
  <c r="I3148" i="2"/>
  <c r="I3149" i="2"/>
  <c r="I3861" i="2"/>
  <c r="I3150" i="2"/>
  <c r="I3862" i="2"/>
  <c r="I3151" i="2"/>
  <c r="I3152" i="2"/>
  <c r="I3153" i="2"/>
  <c r="I4283" i="2"/>
  <c r="I3154" i="2"/>
  <c r="I4945" i="2"/>
  <c r="I3155" i="2"/>
  <c r="I4946" i="2"/>
  <c r="I3156" i="2"/>
  <c r="I3863" i="2"/>
  <c r="I3157" i="2"/>
  <c r="I3158" i="2"/>
  <c r="I3159" i="2"/>
  <c r="I3160" i="2"/>
  <c r="I3864" i="2"/>
  <c r="I3161" i="2"/>
  <c r="I4947" i="2"/>
  <c r="I3865" i="2"/>
  <c r="I3162" i="2"/>
  <c r="I3163" i="2"/>
  <c r="I4948" i="2"/>
  <c r="I3164" i="2"/>
  <c r="I4949" i="2"/>
  <c r="I4950" i="2"/>
  <c r="I3165" i="2"/>
  <c r="I3166" i="2"/>
  <c r="I3167" i="2"/>
  <c r="I3866" i="2"/>
  <c r="I4951" i="2"/>
  <c r="I3168" i="2"/>
  <c r="I4952" i="2"/>
  <c r="I3169" i="2"/>
  <c r="I3170" i="2"/>
  <c r="I3171" i="2"/>
  <c r="I3172" i="2"/>
  <c r="I3173" i="2"/>
  <c r="I4284" i="2"/>
  <c r="I3174" i="2"/>
  <c r="I3175" i="2"/>
  <c r="I3867" i="2"/>
  <c r="I3176" i="2"/>
  <c r="I3177" i="2"/>
  <c r="I3178" i="2"/>
  <c r="I4285" i="2"/>
  <c r="I3179" i="2"/>
  <c r="I3180" i="2"/>
  <c r="I3181" i="2"/>
  <c r="I3182" i="2"/>
  <c r="I3183" i="2"/>
  <c r="I3868" i="2"/>
  <c r="I4075" i="2"/>
  <c r="I3869" i="2"/>
  <c r="I3184" i="2"/>
  <c r="I3185" i="2"/>
  <c r="I4953" i="2"/>
  <c r="I4954" i="2"/>
  <c r="I4955" i="2"/>
  <c r="I3186" i="2"/>
  <c r="I3187" i="2"/>
  <c r="I3188" i="2"/>
  <c r="I3189" i="2"/>
  <c r="I3190" i="2"/>
  <c r="I3191" i="2"/>
  <c r="I3192" i="2"/>
  <c r="I3193" i="2"/>
  <c r="I4956" i="2"/>
  <c r="I3194" i="2"/>
  <c r="I3195" i="2"/>
  <c r="I3196" i="2"/>
  <c r="I3197" i="2"/>
  <c r="I3198" i="2"/>
  <c r="I4957" i="2"/>
  <c r="I3199" i="2"/>
  <c r="I3200" i="2"/>
  <c r="I3201" i="2"/>
  <c r="I3202" i="2"/>
  <c r="I4286" i="2"/>
  <c r="I3203" i="2"/>
  <c r="I3204" i="2"/>
  <c r="I3205" i="2"/>
  <c r="I3870" i="2"/>
  <c r="I3206" i="2"/>
  <c r="I3207" i="2"/>
  <c r="I3208" i="2"/>
  <c r="I3209" i="2"/>
  <c r="I4958" i="2"/>
  <c r="I4959" i="2"/>
  <c r="I3210" i="2"/>
  <c r="I3211" i="2"/>
  <c r="I3212" i="2"/>
  <c r="I3213" i="2"/>
  <c r="I3871" i="2"/>
  <c r="I3214" i="2"/>
  <c r="I3215" i="2"/>
  <c r="I4960" i="2"/>
  <c r="I4961" i="2"/>
  <c r="I3216" i="2"/>
  <c r="I3217" i="2"/>
  <c r="I3218" i="2"/>
  <c r="I3219" i="2"/>
  <c r="I3220" i="2"/>
  <c r="I3221" i="2"/>
  <c r="I3222" i="2"/>
  <c r="I3223" i="2"/>
  <c r="I3224" i="2"/>
  <c r="I4287" i="2"/>
  <c r="I4288" i="2"/>
  <c r="I3225" i="2"/>
  <c r="I3226" i="2"/>
  <c r="I3227" i="2"/>
  <c r="I3228" i="2"/>
  <c r="I4289" i="2"/>
  <c r="I3229" i="2"/>
  <c r="I3872" i="2"/>
  <c r="I3230" i="2"/>
  <c r="I3231" i="2"/>
  <c r="I3873" i="2"/>
  <c r="I3232" i="2"/>
  <c r="I3233" i="2"/>
  <c r="I3234" i="2"/>
  <c r="I3235" i="2"/>
  <c r="I3236" i="2"/>
  <c r="I4076" i="2"/>
  <c r="I3237" i="2"/>
  <c r="I3238" i="2"/>
  <c r="I4962" i="2"/>
  <c r="I3239" i="2"/>
  <c r="I3240" i="2"/>
  <c r="I3241" i="2"/>
  <c r="I3242" i="2"/>
  <c r="I3243" i="2"/>
  <c r="I3244" i="2"/>
  <c r="I3245" i="2"/>
  <c r="I3874" i="2"/>
  <c r="I3246" i="2"/>
  <c r="I4290" i="2"/>
  <c r="I3875" i="2"/>
  <c r="I3247" i="2"/>
  <c r="I3248" i="2"/>
  <c r="I3249" i="2"/>
  <c r="I3250" i="2"/>
  <c r="I3251" i="2"/>
  <c r="I4963" i="2"/>
  <c r="I3252" i="2"/>
  <c r="I4964" i="2"/>
  <c r="I3253" i="2"/>
  <c r="I3254" i="2"/>
  <c r="I4965" i="2"/>
  <c r="I3255" i="2"/>
  <c r="I3920" i="2"/>
  <c r="I3256" i="2"/>
  <c r="I3257" i="2"/>
  <c r="I3258" i="2"/>
  <c r="I3259" i="2"/>
  <c r="I3260" i="2"/>
  <c r="I3261" i="2"/>
  <c r="I3262" i="2"/>
  <c r="I3876" i="2"/>
  <c r="I3263" i="2"/>
  <c r="I3264" i="2"/>
  <c r="I3265" i="2"/>
  <c r="I4077" i="2"/>
  <c r="I3266" i="2"/>
  <c r="I3877" i="2"/>
  <c r="I3267" i="2"/>
  <c r="I3268" i="2"/>
  <c r="I4966" i="2"/>
  <c r="I3269" i="2"/>
  <c r="I3270" i="2"/>
  <c r="I3271" i="2"/>
  <c r="I3272" i="2"/>
  <c r="I3273" i="2"/>
  <c r="I3274" i="2"/>
  <c r="I3275" i="2"/>
  <c r="I3276" i="2"/>
  <c r="I4967" i="2"/>
  <c r="I3277" i="2"/>
  <c r="I3278" i="2"/>
  <c r="I3279" i="2"/>
  <c r="I3280" i="2"/>
  <c r="I3281" i="2"/>
  <c r="I3282" i="2"/>
  <c r="I3878" i="2"/>
  <c r="I3283" i="2"/>
  <c r="I3284" i="2"/>
  <c r="I3285" i="2"/>
  <c r="I4968" i="2"/>
  <c r="I3286" i="2"/>
  <c r="I3879" i="2"/>
  <c r="I3287" i="2"/>
  <c r="I4969" i="2"/>
  <c r="I3288" i="2"/>
  <c r="I3289" i="2"/>
  <c r="I3880" i="2"/>
  <c r="I3290" i="2"/>
  <c r="I3291" i="2"/>
  <c r="I3292" i="2"/>
  <c r="I3293" i="2"/>
  <c r="I3294" i="2"/>
  <c r="I3295" i="2"/>
  <c r="I3296" i="2"/>
  <c r="I3297" i="2"/>
  <c r="I4078" i="2"/>
  <c r="I4970" i="2"/>
  <c r="I3298" i="2"/>
  <c r="I4079" i="2"/>
  <c r="I3299" i="2"/>
  <c r="I3300" i="2"/>
  <c r="I4971" i="2"/>
  <c r="I3301" i="2"/>
  <c r="I3302" i="2"/>
  <c r="I3303" i="2"/>
  <c r="I3304" i="2"/>
  <c r="I3305" i="2"/>
  <c r="I3881" i="2"/>
  <c r="I4972" i="2"/>
  <c r="I3306" i="2"/>
  <c r="I3307" i="2"/>
  <c r="I4973" i="2"/>
  <c r="I3308" i="2"/>
  <c r="I3309" i="2"/>
  <c r="I3310" i="2"/>
  <c r="I4974" i="2"/>
  <c r="I3311" i="2"/>
  <c r="I3312" i="2"/>
  <c r="I3313" i="2"/>
  <c r="I3314" i="2"/>
  <c r="I3315" i="2"/>
  <c r="I4080" i="2"/>
  <c r="I3316" i="2"/>
  <c r="I3317" i="2"/>
  <c r="I3318" i="2"/>
  <c r="I3882" i="2"/>
  <c r="I3883" i="2"/>
  <c r="I3319" i="2"/>
  <c r="I3320" i="2"/>
  <c r="I3321" i="2"/>
  <c r="I3884" i="2"/>
  <c r="I3322" i="2"/>
  <c r="I3323" i="2"/>
  <c r="I4975" i="2"/>
  <c r="I4081" i="2"/>
  <c r="I3324" i="2"/>
  <c r="I3325" i="2"/>
  <c r="I3326" i="2"/>
  <c r="I3327" i="2"/>
  <c r="I4291" i="2"/>
  <c r="I4976" i="2"/>
  <c r="I3328" i="2"/>
  <c r="I3329" i="2"/>
  <c r="I3330" i="2"/>
  <c r="I3331" i="2"/>
  <c r="I3332" i="2"/>
  <c r="I3333" i="2"/>
  <c r="I3334" i="2"/>
  <c r="I4292" i="2"/>
  <c r="I3335" i="2"/>
  <c r="I3336" i="2"/>
  <c r="I4977" i="2"/>
  <c r="I4978" i="2"/>
  <c r="I4293" i="2"/>
  <c r="I3337" i="2"/>
  <c r="I3338" i="2"/>
  <c r="I3339" i="2"/>
  <c r="I3340" i="2"/>
  <c r="I3341" i="2"/>
  <c r="I3342" i="2"/>
  <c r="I3343" i="2"/>
  <c r="I4979" i="2"/>
  <c r="I3344" i="2"/>
  <c r="I3345" i="2"/>
  <c r="I3346" i="2"/>
  <c r="I4980" i="2"/>
  <c r="I3347" i="2"/>
  <c r="I3348" i="2"/>
  <c r="I3349" i="2"/>
  <c r="I3885" i="2"/>
  <c r="I3350" i="2"/>
  <c r="I4082" i="2"/>
  <c r="I3351" i="2"/>
  <c r="I4981" i="2"/>
  <c r="I3352" i="2"/>
  <c r="I3353" i="2"/>
  <c r="I3354" i="2"/>
  <c r="I3355" i="2"/>
  <c r="I4982" i="2"/>
  <c r="I3356" i="2"/>
  <c r="I3357" i="2"/>
  <c r="I3358" i="2"/>
  <c r="I3359" i="2"/>
  <c r="I3360" i="2"/>
  <c r="I3361" i="2"/>
  <c r="I3886" i="2"/>
  <c r="I3362" i="2"/>
  <c r="I4983" i="2"/>
  <c r="I3363" i="2"/>
  <c r="I3364" i="2"/>
  <c r="I3887" i="2"/>
  <c r="I3888" i="2"/>
  <c r="I4294" i="2"/>
  <c r="I3365" i="2"/>
  <c r="I3366" i="2"/>
  <c r="I3367" i="2"/>
  <c r="I3368" i="2"/>
  <c r="I3369" i="2"/>
  <c r="I3370" i="2"/>
  <c r="I4984" i="2"/>
  <c r="I3371" i="2"/>
  <c r="I3372" i="2"/>
  <c r="I3373" i="2"/>
  <c r="I3374" i="2"/>
  <c r="I3375" i="2"/>
  <c r="I4985" i="2"/>
  <c r="I3376" i="2"/>
  <c r="I3377" i="2"/>
  <c r="I3378" i="2"/>
  <c r="I3379" i="2"/>
  <c r="I3380" i="2"/>
  <c r="I3381" i="2"/>
  <c r="I4295" i="2"/>
  <c r="I4083" i="2"/>
  <c r="I3382" i="2"/>
  <c r="I3383" i="2"/>
  <c r="I3384" i="2"/>
  <c r="I3385" i="2"/>
  <c r="I3386" i="2"/>
  <c r="I4084" i="2"/>
  <c r="I3387" i="2"/>
  <c r="I3388" i="2"/>
  <c r="I3389" i="2"/>
  <c r="I3390" i="2"/>
  <c r="I3391" i="2"/>
  <c r="I4085" i="2"/>
  <c r="I3392" i="2"/>
  <c r="I4296" i="2"/>
  <c r="I3393" i="2"/>
  <c r="I4986" i="2"/>
  <c r="I4297" i="2"/>
  <c r="I3394" i="2"/>
  <c r="I3395" i="2"/>
  <c r="I3396" i="2"/>
  <c r="I4987" i="2"/>
  <c r="I3397" i="2"/>
  <c r="I4086" i="2"/>
  <c r="I4988" i="2"/>
  <c r="I3398" i="2"/>
  <c r="I3399" i="2"/>
  <c r="I3889" i="2"/>
  <c r="I3400" i="2"/>
  <c r="I4989" i="2"/>
  <c r="I4990" i="2"/>
  <c r="I3401" i="2"/>
  <c r="I3402" i="2"/>
  <c r="I4991" i="2"/>
  <c r="I3403" i="2"/>
  <c r="I3404" i="2"/>
  <c r="I3405" i="2"/>
  <c r="I3406" i="2"/>
  <c r="I3890" i="2"/>
  <c r="I3407" i="2"/>
  <c r="I3408" i="2"/>
  <c r="I4992" i="2"/>
  <c r="I3409" i="2"/>
  <c r="I3410" i="2"/>
  <c r="I4087" i="2"/>
  <c r="I3411" i="2"/>
  <c r="I3412" i="2"/>
  <c r="I3413" i="2"/>
  <c r="I3414" i="2"/>
  <c r="I3415" i="2"/>
  <c r="I3891" i="2"/>
  <c r="I3416" i="2"/>
  <c r="I3892" i="2"/>
  <c r="I3417" i="2"/>
  <c r="I4298" i="2"/>
  <c r="I3418" i="2"/>
  <c r="I3419" i="2"/>
  <c r="I3420" i="2"/>
  <c r="I3421" i="2"/>
  <c r="I4993" i="2"/>
  <c r="I3422" i="2"/>
  <c r="I3893" i="2"/>
  <c r="I3894" i="2"/>
  <c r="I3423" i="2"/>
  <c r="I3424" i="2"/>
  <c r="I3425" i="2"/>
  <c r="I3895" i="2"/>
  <c r="I4088" i="2"/>
  <c r="I3426" i="2"/>
  <c r="I3896" i="2"/>
  <c r="I4299" i="2"/>
  <c r="I3427" i="2"/>
  <c r="I3428" i="2"/>
  <c r="I3429" i="2"/>
  <c r="I3897" i="2"/>
  <c r="I3430" i="2"/>
  <c r="I3431" i="2"/>
  <c r="I3432" i="2"/>
  <c r="I3433" i="2"/>
  <c r="I3434" i="2"/>
  <c r="I3435" i="2"/>
  <c r="I3436" i="2"/>
  <c r="I4994" i="2"/>
  <c r="I3437" i="2"/>
  <c r="I3438" i="2"/>
  <c r="I3898" i="2"/>
  <c r="I3439" i="2"/>
  <c r="I3899" i="2"/>
  <c r="I3440" i="2"/>
  <c r="I3441" i="2"/>
  <c r="I3442" i="2"/>
  <c r="I4995" i="2"/>
  <c r="I3443" i="2"/>
  <c r="I3444" i="2"/>
  <c r="I3445" i="2"/>
  <c r="I3446" i="2"/>
  <c r="I4300" i="2"/>
  <c r="I4996" i="2"/>
  <c r="I3447" i="2"/>
  <c r="I3448" i="2"/>
  <c r="I3925" i="2"/>
  <c r="I4997" i="2"/>
  <c r="I4998" i="2"/>
  <c r="I3900" i="2"/>
  <c r="I3449" i="2"/>
  <c r="I4999" i="2"/>
  <c r="I3450" i="2"/>
  <c r="I500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B5" i="1"/>
  <c r="E4089" i="2"/>
  <c r="E4" i="2"/>
  <c r="E5" i="2"/>
  <c r="E6" i="2"/>
  <c r="E7" i="2"/>
  <c r="E8" i="2"/>
  <c r="E9" i="2"/>
  <c r="E10" i="2"/>
  <c r="E11" i="2"/>
  <c r="E12" i="2"/>
  <c r="E13" i="2"/>
  <c r="E14" i="2"/>
  <c r="E3465" i="2"/>
  <c r="E4301" i="2"/>
  <c r="E15" i="2"/>
  <c r="E16" i="2"/>
  <c r="E17" i="2"/>
  <c r="E18" i="2"/>
  <c r="E3466" i="2"/>
  <c r="E3932" i="2"/>
  <c r="E20" i="2"/>
  <c r="E21" i="2"/>
  <c r="E22" i="2"/>
  <c r="E4090" i="2"/>
  <c r="E23" i="2"/>
  <c r="E24" i="2"/>
  <c r="E25" i="2"/>
  <c r="E26" i="2"/>
  <c r="E27" i="2"/>
  <c r="E4302" i="2"/>
  <c r="E28" i="2"/>
  <c r="E29" i="2"/>
  <c r="E30" i="2"/>
  <c r="E32" i="2"/>
  <c r="E3467" i="2"/>
  <c r="E33" i="2"/>
  <c r="E34" i="2"/>
  <c r="E35" i="2"/>
  <c r="E36" i="2"/>
  <c r="E3933" i="2"/>
  <c r="E37" i="2"/>
  <c r="E38" i="2"/>
  <c r="E39" i="2"/>
  <c r="E40" i="2"/>
  <c r="E41" i="2"/>
  <c r="E42" i="2"/>
  <c r="E43" i="2"/>
  <c r="E4303" i="2"/>
  <c r="E44" i="2"/>
  <c r="E45" i="2"/>
  <c r="E4304" i="2"/>
  <c r="E3468" i="2"/>
  <c r="E46" i="2"/>
  <c r="E47" i="2"/>
  <c r="E48" i="2"/>
  <c r="E4305" i="2"/>
  <c r="E3934" i="2"/>
  <c r="E49" i="2"/>
  <c r="E4091" i="2"/>
  <c r="E50" i="2"/>
  <c r="E4306" i="2"/>
  <c r="E51" i="2"/>
  <c r="E52" i="2"/>
  <c r="E4092" i="2"/>
  <c r="E4093" i="2"/>
  <c r="E53" i="2"/>
  <c r="E3469" i="2"/>
  <c r="E54" i="2"/>
  <c r="E5001" i="2"/>
  <c r="E3935" i="2"/>
  <c r="E55" i="2"/>
  <c r="E56" i="2"/>
  <c r="E4307" i="2"/>
  <c r="E3470" i="2"/>
  <c r="E57" i="2"/>
  <c r="E58" i="2"/>
  <c r="E3471" i="2"/>
  <c r="E59" i="2"/>
  <c r="E60" i="2"/>
  <c r="E4308" i="2"/>
  <c r="E61" i="2"/>
  <c r="E62" i="2"/>
  <c r="E3472" i="2"/>
  <c r="E63" i="2"/>
  <c r="E64" i="2"/>
  <c r="E4309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3473" i="2"/>
  <c r="E78" i="2"/>
  <c r="E79" i="2"/>
  <c r="E80" i="2"/>
  <c r="E3474" i="2"/>
  <c r="E4310" i="2"/>
  <c r="E4311" i="2"/>
  <c r="E81" i="2"/>
  <c r="E82" i="2"/>
  <c r="E3475" i="2"/>
  <c r="E3936" i="2"/>
  <c r="E83" i="2"/>
  <c r="E84" i="2"/>
  <c r="E85" i="2"/>
  <c r="E86" i="2"/>
  <c r="E87" i="2"/>
  <c r="E88" i="2"/>
  <c r="E3476" i="2"/>
  <c r="E89" i="2"/>
  <c r="E3477" i="2"/>
  <c r="E3478" i="2"/>
  <c r="E90" i="2"/>
  <c r="E3479" i="2"/>
  <c r="E91" i="2"/>
  <c r="E92" i="2"/>
  <c r="E93" i="2"/>
  <c r="E4312" i="2"/>
  <c r="E94" i="2"/>
  <c r="E3480" i="2"/>
  <c r="E95" i="2"/>
  <c r="E96" i="2"/>
  <c r="E97" i="2"/>
  <c r="E98" i="2"/>
  <c r="E99" i="2"/>
  <c r="E100" i="2"/>
  <c r="E3901" i="2"/>
  <c r="E101" i="2"/>
  <c r="E3481" i="2"/>
  <c r="E4313" i="2"/>
  <c r="E102" i="2"/>
  <c r="E103" i="2"/>
  <c r="E104" i="2"/>
  <c r="E105" i="2"/>
  <c r="E106" i="2"/>
  <c r="E107" i="2"/>
  <c r="E4094" i="2"/>
  <c r="E108" i="2"/>
  <c r="E3482" i="2"/>
  <c r="E2" i="2"/>
  <c r="E109" i="2"/>
  <c r="E110" i="2"/>
  <c r="E111" i="2"/>
  <c r="E112" i="2"/>
  <c r="E3483" i="2"/>
  <c r="E113" i="2"/>
  <c r="E114" i="2"/>
  <c r="E115" i="2"/>
  <c r="E3937" i="2"/>
  <c r="E4314" i="2"/>
  <c r="E116" i="2"/>
  <c r="E4315" i="2"/>
  <c r="E117" i="2"/>
  <c r="E118" i="2"/>
  <c r="E3484" i="2"/>
  <c r="E119" i="2"/>
  <c r="E4316" i="2"/>
  <c r="E120" i="2"/>
  <c r="E4317" i="2"/>
  <c r="E4318" i="2"/>
  <c r="E3938" i="2"/>
  <c r="E121" i="2"/>
  <c r="E122" i="2"/>
  <c r="E123" i="2"/>
  <c r="E124" i="2"/>
  <c r="E125" i="2"/>
  <c r="E126" i="2"/>
  <c r="E4319" i="2"/>
  <c r="E127" i="2"/>
  <c r="E128" i="2"/>
  <c r="E129" i="2"/>
  <c r="E4095" i="2"/>
  <c r="E130" i="2"/>
  <c r="E131" i="2"/>
  <c r="E132" i="2"/>
  <c r="E3485" i="2"/>
  <c r="E133" i="2"/>
  <c r="E4320" i="2"/>
  <c r="E4321" i="2"/>
  <c r="E4322" i="2"/>
  <c r="E134" i="2"/>
  <c r="E3939" i="2"/>
  <c r="E135" i="2"/>
  <c r="E4323" i="2"/>
  <c r="E136" i="2"/>
  <c r="E4324" i="2"/>
  <c r="E4096" i="2"/>
  <c r="E137" i="2"/>
  <c r="E138" i="2"/>
  <c r="E4325" i="2"/>
  <c r="E139" i="2"/>
  <c r="E4326" i="2"/>
  <c r="E140" i="2"/>
  <c r="E4097" i="2"/>
  <c r="E3486" i="2"/>
  <c r="E141" i="2"/>
  <c r="E142" i="2"/>
  <c r="E143" i="2"/>
  <c r="E144" i="2"/>
  <c r="E145" i="2"/>
  <c r="E146" i="2"/>
  <c r="E147" i="2"/>
  <c r="E148" i="2"/>
  <c r="E149" i="2"/>
  <c r="E4327" i="2"/>
  <c r="E4328" i="2"/>
  <c r="E4329" i="2"/>
  <c r="E150" i="2"/>
  <c r="E151" i="2"/>
  <c r="E152" i="2"/>
  <c r="E153" i="2"/>
  <c r="E154" i="2"/>
  <c r="E155" i="2"/>
  <c r="E156" i="2"/>
  <c r="E157" i="2"/>
  <c r="E4330" i="2"/>
  <c r="E158" i="2"/>
  <c r="E4331" i="2"/>
  <c r="E159" i="2"/>
  <c r="E160" i="2"/>
  <c r="E161" i="2"/>
  <c r="E162" i="2"/>
  <c r="E3940" i="2"/>
  <c r="E3487" i="2"/>
  <c r="E163" i="2"/>
  <c r="E164" i="2"/>
  <c r="E165" i="2"/>
  <c r="E166" i="2"/>
  <c r="E167" i="2"/>
  <c r="E168" i="2"/>
  <c r="E169" i="2"/>
  <c r="E4332" i="2"/>
  <c r="E170" i="2"/>
  <c r="E3488" i="2"/>
  <c r="E171" i="2"/>
  <c r="E172" i="2"/>
  <c r="E173" i="2"/>
  <c r="E174" i="2"/>
  <c r="E175" i="2"/>
  <c r="E176" i="2"/>
  <c r="E3489" i="2"/>
  <c r="E177" i="2"/>
  <c r="E3941" i="2"/>
  <c r="E178" i="2"/>
  <c r="E179" i="2"/>
  <c r="E180" i="2"/>
  <c r="E181" i="2"/>
  <c r="E182" i="2"/>
  <c r="E183" i="2"/>
  <c r="E184" i="2"/>
  <c r="E185" i="2"/>
  <c r="E4333" i="2"/>
  <c r="E4334" i="2"/>
  <c r="E186" i="2"/>
  <c r="E187" i="2"/>
  <c r="E188" i="2"/>
  <c r="E189" i="2"/>
  <c r="E190" i="2"/>
  <c r="E191" i="2"/>
  <c r="E192" i="2"/>
  <c r="E193" i="2"/>
  <c r="E4335" i="2"/>
  <c r="E194" i="2"/>
  <c r="E195" i="2"/>
  <c r="E196" i="2"/>
  <c r="E3490" i="2"/>
  <c r="E4098" i="2"/>
  <c r="E3942" i="2"/>
  <c r="E3491" i="2"/>
  <c r="E197" i="2"/>
  <c r="E4336" i="2"/>
  <c r="E198" i="2"/>
  <c r="E199" i="2"/>
  <c r="E4337" i="2"/>
  <c r="E200" i="2"/>
  <c r="E201" i="2"/>
  <c r="E202" i="2"/>
  <c r="E203" i="2"/>
  <c r="E4338" i="2"/>
  <c r="E204" i="2"/>
  <c r="E205" i="2"/>
  <c r="E4339" i="2"/>
  <c r="E206" i="2"/>
  <c r="E4340" i="2"/>
  <c r="E4341" i="2"/>
  <c r="E4342" i="2"/>
  <c r="E207" i="2"/>
  <c r="E208" i="2"/>
  <c r="E209" i="2"/>
  <c r="E4099" i="2"/>
  <c r="E210" i="2"/>
  <c r="E211" i="2"/>
  <c r="E3943" i="2"/>
  <c r="E4100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4343" i="2"/>
  <c r="E4344" i="2"/>
  <c r="E225" i="2"/>
  <c r="E226" i="2"/>
  <c r="E227" i="2"/>
  <c r="E228" i="2"/>
  <c r="E229" i="2"/>
  <c r="E230" i="2"/>
  <c r="E4101" i="2"/>
  <c r="E4345" i="2"/>
  <c r="E231" i="2"/>
  <c r="E232" i="2"/>
  <c r="E233" i="2"/>
  <c r="E3492" i="2"/>
  <c r="E234" i="2"/>
  <c r="E4346" i="2"/>
  <c r="E235" i="2"/>
  <c r="E236" i="2"/>
  <c r="E237" i="2"/>
  <c r="E238" i="2"/>
  <c r="E239" i="2"/>
  <c r="E3911" i="2"/>
  <c r="E240" i="2"/>
  <c r="E241" i="2"/>
  <c r="E242" i="2"/>
  <c r="E4347" i="2"/>
  <c r="E243" i="2"/>
  <c r="E4348" i="2"/>
  <c r="E244" i="2"/>
  <c r="E245" i="2"/>
  <c r="E4349" i="2"/>
  <c r="E4350" i="2"/>
  <c r="E246" i="2"/>
  <c r="E247" i="2"/>
  <c r="E248" i="2"/>
  <c r="E4351" i="2"/>
  <c r="E4352" i="2"/>
  <c r="E4353" i="2"/>
  <c r="E3493" i="2"/>
  <c r="E249" i="2"/>
  <c r="E4354" i="2"/>
  <c r="E4355" i="2"/>
  <c r="E250" i="2"/>
  <c r="E251" i="2"/>
  <c r="E252" i="2"/>
  <c r="E3494" i="2"/>
  <c r="E4356" i="2"/>
  <c r="E253" i="2"/>
  <c r="E254" i="2"/>
  <c r="E255" i="2"/>
  <c r="E256" i="2"/>
  <c r="E257" i="2"/>
  <c r="E4102" i="2"/>
  <c r="E258" i="2"/>
  <c r="E259" i="2"/>
  <c r="E4357" i="2"/>
  <c r="E260" i="2"/>
  <c r="E261" i="2"/>
  <c r="E4358" i="2"/>
  <c r="E4359" i="2"/>
  <c r="E262" i="2"/>
  <c r="E263" i="2"/>
  <c r="E264" i="2"/>
  <c r="E4360" i="2"/>
  <c r="E265" i="2"/>
  <c r="E4361" i="2"/>
  <c r="E4362" i="2"/>
  <c r="E266" i="2"/>
  <c r="E267" i="2"/>
  <c r="E3495" i="2"/>
  <c r="E268" i="2"/>
  <c r="E269" i="2"/>
  <c r="E4363" i="2"/>
  <c r="E270" i="2"/>
  <c r="E271" i="2"/>
  <c r="E272" i="2"/>
  <c r="E273" i="2"/>
  <c r="E274" i="2"/>
  <c r="E4364" i="2"/>
  <c r="E275" i="2"/>
  <c r="E276" i="2"/>
  <c r="E277" i="2"/>
  <c r="E278" i="2"/>
  <c r="E3944" i="2"/>
  <c r="E279" i="2"/>
  <c r="E280" i="2"/>
  <c r="E281" i="2"/>
  <c r="E282" i="2"/>
  <c r="E3945" i="2"/>
  <c r="E283" i="2"/>
  <c r="E3496" i="2"/>
  <c r="E284" i="2"/>
  <c r="E4365" i="2"/>
  <c r="E4366" i="2"/>
  <c r="E4367" i="2"/>
  <c r="E285" i="2"/>
  <c r="E286" i="2"/>
  <c r="E287" i="2"/>
  <c r="E288" i="2"/>
  <c r="E289" i="2"/>
  <c r="E290" i="2"/>
  <c r="E291" i="2"/>
  <c r="E292" i="2"/>
  <c r="E293" i="2"/>
  <c r="E4368" i="2"/>
  <c r="E294" i="2"/>
  <c r="E295" i="2"/>
  <c r="E4369" i="2"/>
  <c r="E296" i="2"/>
  <c r="E4370" i="2"/>
  <c r="E297" i="2"/>
  <c r="E298" i="2"/>
  <c r="E299" i="2"/>
  <c r="E3497" i="2"/>
  <c r="E300" i="2"/>
  <c r="E301" i="2"/>
  <c r="E302" i="2"/>
  <c r="E303" i="2"/>
  <c r="E3498" i="2"/>
  <c r="E304" i="2"/>
  <c r="E4103" i="2"/>
  <c r="E305" i="2"/>
  <c r="E306" i="2"/>
  <c r="E4371" i="2"/>
  <c r="E307" i="2"/>
  <c r="E308" i="2"/>
  <c r="E3499" i="2"/>
  <c r="E309" i="2"/>
  <c r="E310" i="2"/>
  <c r="E311" i="2"/>
  <c r="E4372" i="2"/>
  <c r="E312" i="2"/>
  <c r="E313" i="2"/>
  <c r="E314" i="2"/>
  <c r="E315" i="2"/>
  <c r="E316" i="2"/>
  <c r="E317" i="2"/>
  <c r="E318" i="2"/>
  <c r="E4373" i="2"/>
  <c r="E319" i="2"/>
  <c r="E4104" i="2"/>
  <c r="E320" i="2"/>
  <c r="E4374" i="2"/>
  <c r="E321" i="2"/>
  <c r="E322" i="2"/>
  <c r="E323" i="2"/>
  <c r="E4105" i="2"/>
  <c r="E324" i="2"/>
  <c r="E325" i="2"/>
  <c r="E326" i="2"/>
  <c r="E327" i="2"/>
  <c r="E328" i="2"/>
  <c r="E329" i="2"/>
  <c r="E4375" i="2"/>
  <c r="E330" i="2"/>
  <c r="E331" i="2"/>
  <c r="E3946" i="2"/>
  <c r="E4376" i="2"/>
  <c r="E3500" i="2"/>
  <c r="E332" i="2"/>
  <c r="E333" i="2"/>
  <c r="E4377" i="2"/>
  <c r="E4378" i="2"/>
  <c r="E334" i="2"/>
  <c r="E335" i="2"/>
  <c r="E336" i="2"/>
  <c r="E3501" i="2"/>
  <c r="E337" i="2"/>
  <c r="E338" i="2"/>
  <c r="E339" i="2"/>
  <c r="E340" i="2"/>
  <c r="E341" i="2"/>
  <c r="E342" i="2"/>
  <c r="E4379" i="2"/>
  <c r="E4380" i="2"/>
  <c r="E3502" i="2"/>
  <c r="E343" i="2"/>
  <c r="E344" i="2"/>
  <c r="E345" i="2"/>
  <c r="E3947" i="2"/>
  <c r="E4381" i="2"/>
  <c r="E346" i="2"/>
  <c r="E4382" i="2"/>
  <c r="E4383" i="2"/>
  <c r="E347" i="2"/>
  <c r="E348" i="2"/>
  <c r="E3948" i="2"/>
  <c r="E349" i="2"/>
  <c r="E350" i="2"/>
  <c r="E3503" i="2"/>
  <c r="E351" i="2"/>
  <c r="E4384" i="2"/>
  <c r="E352" i="2"/>
  <c r="E353" i="2"/>
  <c r="E354" i="2"/>
  <c r="E3504" i="2"/>
  <c r="E355" i="2"/>
  <c r="E356" i="2"/>
  <c r="E357" i="2"/>
  <c r="E358" i="2"/>
  <c r="E359" i="2"/>
  <c r="E360" i="2"/>
  <c r="E4106" i="2"/>
  <c r="E361" i="2"/>
  <c r="E4385" i="2"/>
  <c r="E4386" i="2"/>
  <c r="E362" i="2"/>
  <c r="E363" i="2"/>
  <c r="E364" i="2"/>
  <c r="E4387" i="2"/>
  <c r="E365" i="2"/>
  <c r="E366" i="2"/>
  <c r="E367" i="2"/>
  <c r="E368" i="2"/>
  <c r="E3505" i="2"/>
  <c r="E369" i="2"/>
  <c r="E370" i="2"/>
  <c r="E3949" i="2"/>
  <c r="E371" i="2"/>
  <c r="E372" i="2"/>
  <c r="E4388" i="2"/>
  <c r="E373" i="2"/>
  <c r="E3506" i="2"/>
  <c r="E374" i="2"/>
  <c r="E375" i="2"/>
  <c r="E376" i="2"/>
  <c r="E377" i="2"/>
  <c r="E4107" i="2"/>
  <c r="E4108" i="2"/>
  <c r="E378" i="2"/>
  <c r="E3507" i="2"/>
  <c r="E379" i="2"/>
  <c r="E380" i="2"/>
  <c r="E381" i="2"/>
  <c r="E382" i="2"/>
  <c r="E3950" i="2"/>
  <c r="E383" i="2"/>
  <c r="E4389" i="2"/>
  <c r="E384" i="2"/>
  <c r="E385" i="2"/>
  <c r="E386" i="2"/>
  <c r="E3508" i="2"/>
  <c r="E4390" i="2"/>
  <c r="E387" i="2"/>
  <c r="E388" i="2"/>
  <c r="E389" i="2"/>
  <c r="E390" i="2"/>
  <c r="E4391" i="2"/>
  <c r="E391" i="2"/>
  <c r="E392" i="2"/>
  <c r="E393" i="2"/>
  <c r="E4392" i="2"/>
  <c r="E394" i="2"/>
  <c r="E395" i="2"/>
  <c r="E396" i="2"/>
  <c r="E397" i="2"/>
  <c r="E398" i="2"/>
  <c r="E399" i="2"/>
  <c r="E400" i="2"/>
  <c r="E3509" i="2"/>
  <c r="E401" i="2"/>
  <c r="E402" i="2"/>
  <c r="E4393" i="2"/>
  <c r="E403" i="2"/>
  <c r="E404" i="2"/>
  <c r="E405" i="2"/>
  <c r="E4394" i="2"/>
  <c r="E406" i="2"/>
  <c r="E407" i="2"/>
  <c r="E408" i="2"/>
  <c r="E409" i="2"/>
  <c r="E4109" i="2"/>
  <c r="E3510" i="2"/>
  <c r="E410" i="2"/>
  <c r="E3511" i="2"/>
  <c r="E411" i="2"/>
  <c r="E412" i="2"/>
  <c r="E413" i="2"/>
  <c r="E3951" i="2"/>
  <c r="E414" i="2"/>
  <c r="E415" i="2"/>
  <c r="E416" i="2"/>
  <c r="E4395" i="2"/>
  <c r="E417" i="2"/>
  <c r="E418" i="2"/>
  <c r="E4396" i="2"/>
  <c r="E419" i="2"/>
  <c r="E4110" i="2"/>
  <c r="E4111" i="2"/>
  <c r="E420" i="2"/>
  <c r="E421" i="2"/>
  <c r="E422" i="2"/>
  <c r="E4112" i="2"/>
  <c r="E423" i="2"/>
  <c r="E424" i="2"/>
  <c r="E4113" i="2"/>
  <c r="E425" i="2"/>
  <c r="E426" i="2"/>
  <c r="E4397" i="2"/>
  <c r="E427" i="2"/>
  <c r="E428" i="2"/>
  <c r="E429" i="2"/>
  <c r="E3952" i="2"/>
  <c r="E4398" i="2"/>
  <c r="E430" i="2"/>
  <c r="E431" i="2"/>
  <c r="E432" i="2"/>
  <c r="E433" i="2"/>
  <c r="E434" i="2"/>
  <c r="E3916" i="2"/>
  <c r="E3512" i="2"/>
  <c r="E4399" i="2"/>
  <c r="E3513" i="2"/>
  <c r="E3514" i="2"/>
  <c r="E4400" i="2"/>
  <c r="E3515" i="2"/>
  <c r="E3516" i="2"/>
  <c r="E435" i="2"/>
  <c r="E436" i="2"/>
  <c r="E437" i="2"/>
  <c r="E4401" i="2"/>
  <c r="E3517" i="2"/>
  <c r="E4114" i="2"/>
  <c r="E438" i="2"/>
  <c r="E3953" i="2"/>
  <c r="E439" i="2"/>
  <c r="E440" i="2"/>
  <c r="E441" i="2"/>
  <c r="E442" i="2"/>
  <c r="E443" i="2"/>
  <c r="E4402" i="2"/>
  <c r="E3518" i="2"/>
  <c r="E444" i="2"/>
  <c r="E445" i="2"/>
  <c r="E446" i="2"/>
  <c r="E447" i="2"/>
  <c r="E3954" i="2"/>
  <c r="E448" i="2"/>
  <c r="E449" i="2"/>
  <c r="E450" i="2"/>
  <c r="E3519" i="2"/>
  <c r="E4403" i="2"/>
  <c r="E4404" i="2"/>
  <c r="E451" i="2"/>
  <c r="E452" i="2"/>
  <c r="E453" i="2"/>
  <c r="E454" i="2"/>
  <c r="E4405" i="2"/>
  <c r="E455" i="2"/>
  <c r="E456" i="2"/>
  <c r="E457" i="2"/>
  <c r="E458" i="2"/>
  <c r="E459" i="2"/>
  <c r="E460" i="2"/>
  <c r="E461" i="2"/>
  <c r="E462" i="2"/>
  <c r="E3520" i="2"/>
  <c r="E463" i="2"/>
  <c r="E464" i="2"/>
  <c r="E465" i="2"/>
  <c r="E4406" i="2"/>
  <c r="E466" i="2"/>
  <c r="E4407" i="2"/>
  <c r="E467" i="2"/>
  <c r="E468" i="2"/>
  <c r="E3955" i="2"/>
  <c r="E469" i="2"/>
  <c r="E470" i="2"/>
  <c r="E4408" i="2"/>
  <c r="E4409" i="2"/>
  <c r="E471" i="2"/>
  <c r="E4410" i="2"/>
  <c r="E472" i="2"/>
  <c r="E4411" i="2"/>
  <c r="E473" i="2"/>
  <c r="E474" i="2"/>
  <c r="E475" i="2"/>
  <c r="E476" i="2"/>
  <c r="E477" i="2"/>
  <c r="E478" i="2"/>
  <c r="E479" i="2"/>
  <c r="E480" i="2"/>
  <c r="E3956" i="2"/>
  <c r="E4115" i="2"/>
  <c r="E481" i="2"/>
  <c r="E482" i="2"/>
  <c r="E4412" i="2"/>
  <c r="E483" i="2"/>
  <c r="E484" i="2"/>
  <c r="E485" i="2"/>
  <c r="E486" i="2"/>
  <c r="E4413" i="2"/>
  <c r="E487" i="2"/>
  <c r="E488" i="2"/>
  <c r="E3957" i="2"/>
  <c r="E4116" i="2"/>
  <c r="E489" i="2"/>
  <c r="E490" i="2"/>
  <c r="E491" i="2"/>
  <c r="E492" i="2"/>
  <c r="E493" i="2"/>
  <c r="E4117" i="2"/>
  <c r="E4414" i="2"/>
  <c r="E494" i="2"/>
  <c r="E495" i="2"/>
  <c r="E496" i="2"/>
  <c r="E4415" i="2"/>
  <c r="E497" i="2"/>
  <c r="E498" i="2"/>
  <c r="E499" i="2"/>
  <c r="E4118" i="2"/>
  <c r="E500" i="2"/>
  <c r="E4119" i="2"/>
  <c r="E4416" i="2"/>
  <c r="E501" i="2"/>
  <c r="E502" i="2"/>
  <c r="E503" i="2"/>
  <c r="E504" i="2"/>
  <c r="E4417" i="2"/>
  <c r="E4418" i="2"/>
  <c r="E3521" i="2"/>
  <c r="E3522" i="2"/>
  <c r="E3958" i="2"/>
  <c r="E505" i="2"/>
  <c r="E4419" i="2"/>
  <c r="E506" i="2"/>
  <c r="E507" i="2"/>
  <c r="E508" i="2"/>
  <c r="E509" i="2"/>
  <c r="E4420" i="2"/>
  <c r="E510" i="2"/>
  <c r="E3523" i="2"/>
  <c r="E4120" i="2"/>
  <c r="E3524" i="2"/>
  <c r="E511" i="2"/>
  <c r="E512" i="2"/>
  <c r="E4421" i="2"/>
  <c r="E513" i="2"/>
  <c r="E514" i="2"/>
  <c r="E515" i="2"/>
  <c r="E516" i="2"/>
  <c r="E4422" i="2"/>
  <c r="E517" i="2"/>
  <c r="E518" i="2"/>
  <c r="E519" i="2"/>
  <c r="E520" i="2"/>
  <c r="E521" i="2"/>
  <c r="E522" i="2"/>
  <c r="E523" i="2"/>
  <c r="E524" i="2"/>
  <c r="E525" i="2"/>
  <c r="E526" i="2"/>
  <c r="E4423" i="2"/>
  <c r="E527" i="2"/>
  <c r="E4424" i="2"/>
  <c r="E3525" i="2"/>
  <c r="E528" i="2"/>
  <c r="E529" i="2"/>
  <c r="E530" i="2"/>
  <c r="E531" i="2"/>
  <c r="E3959" i="2"/>
  <c r="E532" i="2"/>
  <c r="E4121" i="2"/>
  <c r="E3526" i="2"/>
  <c r="E533" i="2"/>
  <c r="E4425" i="2"/>
  <c r="E534" i="2"/>
  <c r="E535" i="2"/>
  <c r="E536" i="2"/>
  <c r="E537" i="2"/>
  <c r="E538" i="2"/>
  <c r="E539" i="2"/>
  <c r="E3527" i="2"/>
  <c r="E3528" i="2"/>
  <c r="E540" i="2"/>
  <c r="E541" i="2"/>
  <c r="E542" i="2"/>
  <c r="E543" i="2"/>
  <c r="E544" i="2"/>
  <c r="E545" i="2"/>
  <c r="E4426" i="2"/>
  <c r="E546" i="2"/>
  <c r="E4427" i="2"/>
  <c r="E547" i="2"/>
  <c r="E4122" i="2"/>
  <c r="E548" i="2"/>
  <c r="E549" i="2"/>
  <c r="E4428" i="2"/>
  <c r="E550" i="2"/>
  <c r="E551" i="2"/>
  <c r="E4429" i="2"/>
  <c r="E4430" i="2"/>
  <c r="E552" i="2"/>
  <c r="E553" i="2"/>
  <c r="E554" i="2"/>
  <c r="E4431" i="2"/>
  <c r="E555" i="2"/>
  <c r="E556" i="2"/>
  <c r="E557" i="2"/>
  <c r="E558" i="2"/>
  <c r="E559" i="2"/>
  <c r="E560" i="2"/>
  <c r="E561" i="2"/>
  <c r="E562" i="2"/>
  <c r="E3529" i="2"/>
  <c r="E4432" i="2"/>
  <c r="E563" i="2"/>
  <c r="E564" i="2"/>
  <c r="E4433" i="2"/>
  <c r="E565" i="2"/>
  <c r="E566" i="2"/>
  <c r="E567" i="2"/>
  <c r="E568" i="2"/>
  <c r="E569" i="2"/>
  <c r="E3530" i="2"/>
  <c r="E570" i="2"/>
  <c r="E571" i="2"/>
  <c r="E572" i="2"/>
  <c r="E573" i="2"/>
  <c r="E574" i="2"/>
  <c r="E3531" i="2"/>
  <c r="E575" i="2"/>
  <c r="E576" i="2"/>
  <c r="E577" i="2"/>
  <c r="E578" i="2"/>
  <c r="E579" i="2"/>
  <c r="E580" i="2"/>
  <c r="E4123" i="2"/>
  <c r="E3532" i="2"/>
  <c r="E581" i="2"/>
  <c r="E582" i="2"/>
  <c r="E583" i="2"/>
  <c r="E4434" i="2"/>
  <c r="E584" i="2"/>
  <c r="E585" i="2"/>
  <c r="E586" i="2"/>
  <c r="E587" i="2"/>
  <c r="E4435" i="2"/>
  <c r="E588" i="2"/>
  <c r="E4124" i="2"/>
  <c r="E4436" i="2"/>
  <c r="E589" i="2"/>
  <c r="E590" i="2"/>
  <c r="E591" i="2"/>
  <c r="E592" i="2"/>
  <c r="E593" i="2"/>
  <c r="E4437" i="2"/>
  <c r="E594" i="2"/>
  <c r="E595" i="2"/>
  <c r="E596" i="2"/>
  <c r="E597" i="2"/>
  <c r="E4438" i="2"/>
  <c r="E598" i="2"/>
  <c r="E599" i="2"/>
  <c r="E4439" i="2"/>
  <c r="E3533" i="2"/>
  <c r="E600" i="2"/>
  <c r="E601" i="2"/>
  <c r="E602" i="2"/>
  <c r="E3534" i="2"/>
  <c r="E3960" i="2"/>
  <c r="E603" i="2"/>
  <c r="E604" i="2"/>
  <c r="E3535" i="2"/>
  <c r="E605" i="2"/>
  <c r="E606" i="2"/>
  <c r="E4440" i="2"/>
  <c r="E607" i="2"/>
  <c r="E608" i="2"/>
  <c r="E609" i="2"/>
  <c r="E610" i="2"/>
  <c r="E4441" i="2"/>
  <c r="E611" i="2"/>
  <c r="E612" i="2"/>
  <c r="E613" i="2"/>
  <c r="E614" i="2"/>
  <c r="E615" i="2"/>
  <c r="E4442" i="2"/>
  <c r="E616" i="2"/>
  <c r="E4443" i="2"/>
  <c r="E617" i="2"/>
  <c r="E618" i="2"/>
  <c r="E619" i="2"/>
  <c r="E620" i="2"/>
  <c r="E4444" i="2"/>
  <c r="E621" i="2"/>
  <c r="E622" i="2"/>
  <c r="E4445" i="2"/>
  <c r="E623" i="2"/>
  <c r="E624" i="2"/>
  <c r="E625" i="2"/>
  <c r="E626" i="2"/>
  <c r="E3536" i="2"/>
  <c r="E4446" i="2"/>
  <c r="E4125" i="2"/>
  <c r="E3537" i="2"/>
  <c r="E627" i="2"/>
  <c r="E4447" i="2"/>
  <c r="E628" i="2"/>
  <c r="E629" i="2"/>
  <c r="E4448" i="2"/>
  <c r="E630" i="2"/>
  <c r="E631" i="2"/>
  <c r="E632" i="2"/>
  <c r="E4449" i="2"/>
  <c r="E4450" i="2"/>
  <c r="E4451" i="2"/>
  <c r="E3538" i="2"/>
  <c r="E633" i="2"/>
  <c r="E634" i="2"/>
  <c r="E635" i="2"/>
  <c r="E636" i="2"/>
  <c r="E637" i="2"/>
  <c r="E4126" i="2"/>
  <c r="E638" i="2"/>
  <c r="E4127" i="2"/>
  <c r="E639" i="2"/>
  <c r="E640" i="2"/>
  <c r="E641" i="2"/>
  <c r="E642" i="2"/>
  <c r="E3539" i="2"/>
  <c r="E643" i="2"/>
  <c r="E644" i="2"/>
  <c r="E645" i="2"/>
  <c r="E3540" i="2"/>
  <c r="E646" i="2"/>
  <c r="E3541" i="2"/>
  <c r="E4452" i="2"/>
  <c r="E647" i="2"/>
  <c r="E648" i="2"/>
  <c r="E649" i="2"/>
  <c r="E650" i="2"/>
  <c r="E651" i="2"/>
  <c r="E4128" i="2"/>
  <c r="E3542" i="2"/>
  <c r="E652" i="2"/>
  <c r="E653" i="2"/>
  <c r="E4453" i="2"/>
  <c r="E4454" i="2"/>
  <c r="E654" i="2"/>
  <c r="E3543" i="2"/>
  <c r="E4455" i="2"/>
  <c r="E655" i="2"/>
  <c r="E656" i="2"/>
  <c r="E3544" i="2"/>
  <c r="E4129" i="2"/>
  <c r="E657" i="2"/>
  <c r="E658" i="2"/>
  <c r="E3545" i="2"/>
  <c r="E659" i="2"/>
  <c r="E660" i="2"/>
  <c r="E661" i="2"/>
  <c r="E662" i="2"/>
  <c r="E4456" i="2"/>
  <c r="E3546" i="2"/>
  <c r="E4457" i="2"/>
  <c r="E663" i="2"/>
  <c r="E664" i="2"/>
  <c r="E665" i="2"/>
  <c r="E4130" i="2"/>
  <c r="E666" i="2"/>
  <c r="E4131" i="2"/>
  <c r="E667" i="2"/>
  <c r="E3547" i="2"/>
  <c r="E3961" i="2"/>
  <c r="E3548" i="2"/>
  <c r="E668" i="2"/>
  <c r="E669" i="2"/>
  <c r="E3549" i="2"/>
  <c r="E670" i="2"/>
  <c r="E4458" i="2"/>
  <c r="E4459" i="2"/>
  <c r="E671" i="2"/>
  <c r="E672" i="2"/>
  <c r="E3550" i="2"/>
  <c r="E673" i="2"/>
  <c r="E4460" i="2"/>
  <c r="E674" i="2"/>
  <c r="E675" i="2"/>
  <c r="E676" i="2"/>
  <c r="E3962" i="2"/>
  <c r="E677" i="2"/>
  <c r="E678" i="2"/>
  <c r="E679" i="2"/>
  <c r="E680" i="2"/>
  <c r="E681" i="2"/>
  <c r="E4132" i="2"/>
  <c r="E3963" i="2"/>
  <c r="E682" i="2"/>
  <c r="E683" i="2"/>
  <c r="E684" i="2"/>
  <c r="E685" i="2"/>
  <c r="E4461" i="2"/>
  <c r="E686" i="2"/>
  <c r="E3551" i="2"/>
  <c r="E4133" i="2"/>
  <c r="E687" i="2"/>
  <c r="E688" i="2"/>
  <c r="E4462" i="2"/>
  <c r="E689" i="2"/>
  <c r="E690" i="2"/>
  <c r="E4134" i="2"/>
  <c r="E4463" i="2"/>
  <c r="E691" i="2"/>
  <c r="E692" i="2"/>
  <c r="E693" i="2"/>
  <c r="E694" i="2"/>
  <c r="E695" i="2"/>
  <c r="E696" i="2"/>
  <c r="E4135" i="2"/>
  <c r="E697" i="2"/>
  <c r="E698" i="2"/>
  <c r="E699" i="2"/>
  <c r="E700" i="2"/>
  <c r="E4464" i="2"/>
  <c r="E701" i="2"/>
  <c r="E3964" i="2"/>
  <c r="E702" i="2"/>
  <c r="E703" i="2"/>
  <c r="E3552" i="2"/>
  <c r="E704" i="2"/>
  <c r="E705" i="2"/>
  <c r="E706" i="2"/>
  <c r="E707" i="2"/>
  <c r="E708" i="2"/>
  <c r="E709" i="2"/>
  <c r="E710" i="2"/>
  <c r="E711" i="2"/>
  <c r="E712" i="2"/>
  <c r="E713" i="2"/>
  <c r="E4465" i="2"/>
  <c r="E714" i="2"/>
  <c r="E715" i="2"/>
  <c r="E4466" i="2"/>
  <c r="E716" i="2"/>
  <c r="E4136" i="2"/>
  <c r="E3902" i="2"/>
  <c r="E4467" i="2"/>
  <c r="E717" i="2"/>
  <c r="E3553" i="2"/>
  <c r="E718" i="2"/>
  <c r="E719" i="2"/>
  <c r="E720" i="2"/>
  <c r="E721" i="2"/>
  <c r="E4137" i="2"/>
  <c r="E722" i="2"/>
  <c r="E723" i="2"/>
  <c r="E724" i="2"/>
  <c r="E725" i="2"/>
  <c r="E726" i="2"/>
  <c r="E727" i="2"/>
  <c r="E728" i="2"/>
  <c r="E729" i="2"/>
  <c r="E3965" i="2"/>
  <c r="E3554" i="2"/>
  <c r="E730" i="2"/>
  <c r="E731" i="2"/>
  <c r="E732" i="2"/>
  <c r="E733" i="2"/>
  <c r="E734" i="2"/>
  <c r="E735" i="2"/>
  <c r="E3555" i="2"/>
  <c r="E736" i="2"/>
  <c r="E4468" i="2"/>
  <c r="E737" i="2"/>
  <c r="E738" i="2"/>
  <c r="E739" i="2"/>
  <c r="E740" i="2"/>
  <c r="E4469" i="2"/>
  <c r="E741" i="2"/>
  <c r="E742" i="2"/>
  <c r="E743" i="2"/>
  <c r="E744" i="2"/>
  <c r="E3556" i="2"/>
  <c r="E745" i="2"/>
  <c r="E746" i="2"/>
  <c r="E747" i="2"/>
  <c r="E748" i="2"/>
  <c r="E749" i="2"/>
  <c r="E750" i="2"/>
  <c r="E4470" i="2"/>
  <c r="E3557" i="2"/>
  <c r="E3966" i="2"/>
  <c r="E4471" i="2"/>
  <c r="E751" i="2"/>
  <c r="E4472" i="2"/>
  <c r="E752" i="2"/>
  <c r="E753" i="2"/>
  <c r="E754" i="2"/>
  <c r="E4473" i="2"/>
  <c r="E4474" i="2"/>
  <c r="E755" i="2"/>
  <c r="E756" i="2"/>
  <c r="E757" i="2"/>
  <c r="E4475" i="2"/>
  <c r="E3558" i="2"/>
  <c r="E758" i="2"/>
  <c r="E4476" i="2"/>
  <c r="E759" i="2"/>
  <c r="E760" i="2"/>
  <c r="E3559" i="2"/>
  <c r="E4477" i="2"/>
  <c r="E4138" i="2"/>
  <c r="E761" i="2"/>
  <c r="E3560" i="2"/>
  <c r="E762" i="2"/>
  <c r="E3561" i="2"/>
  <c r="E763" i="2"/>
  <c r="E3967" i="2"/>
  <c r="E764" i="2"/>
  <c r="E765" i="2"/>
  <c r="E766" i="2"/>
  <c r="E767" i="2"/>
  <c r="E4139" i="2"/>
  <c r="E3968" i="2"/>
  <c r="E4478" i="2"/>
  <c r="E768" i="2"/>
  <c r="E3562" i="2"/>
  <c r="E769" i="2"/>
  <c r="E4479" i="2"/>
  <c r="E770" i="2"/>
  <c r="E771" i="2"/>
  <c r="E3563" i="2"/>
  <c r="E772" i="2"/>
  <c r="E773" i="2"/>
  <c r="E774" i="2"/>
  <c r="E775" i="2"/>
  <c r="E776" i="2"/>
  <c r="E777" i="2"/>
  <c r="E4480" i="2"/>
  <c r="E778" i="2"/>
  <c r="E4481" i="2"/>
  <c r="E3969" i="2"/>
  <c r="E779" i="2"/>
  <c r="E4140" i="2"/>
  <c r="E780" i="2"/>
  <c r="E781" i="2"/>
  <c r="E4141" i="2"/>
  <c r="E782" i="2"/>
  <c r="E783" i="2"/>
  <c r="E4482" i="2"/>
  <c r="E784" i="2"/>
  <c r="E785" i="2"/>
  <c r="E3564" i="2"/>
  <c r="E786" i="2"/>
  <c r="E787" i="2"/>
  <c r="E788" i="2"/>
  <c r="E789" i="2"/>
  <c r="E790" i="2"/>
  <c r="E4483" i="2"/>
  <c r="E4484" i="2"/>
  <c r="E791" i="2"/>
  <c r="E4142" i="2"/>
  <c r="E792" i="2"/>
  <c r="E4143" i="2"/>
  <c r="E793" i="2"/>
  <c r="E794" i="2"/>
  <c r="E795" i="2"/>
  <c r="E796" i="2"/>
  <c r="E797" i="2"/>
  <c r="E798" i="2"/>
  <c r="E799" i="2"/>
  <c r="E800" i="2"/>
  <c r="E3565" i="2"/>
  <c r="E3566" i="2"/>
  <c r="E801" i="2"/>
  <c r="E802" i="2"/>
  <c r="E803" i="2"/>
  <c r="E804" i="2"/>
  <c r="E4485" i="2"/>
  <c r="E805" i="2"/>
  <c r="E4486" i="2"/>
  <c r="E806" i="2"/>
  <c r="E4144" i="2"/>
  <c r="E4145" i="2"/>
  <c r="E4487" i="2"/>
  <c r="E807" i="2"/>
  <c r="E808" i="2"/>
  <c r="E809" i="2"/>
  <c r="E810" i="2"/>
  <c r="E811" i="2"/>
  <c r="E3567" i="2"/>
  <c r="E4488" i="2"/>
  <c r="E812" i="2"/>
  <c r="E3970" i="2"/>
  <c r="E4489" i="2"/>
  <c r="E813" i="2"/>
  <c r="E4490" i="2"/>
  <c r="E814" i="2"/>
  <c r="E3568" i="2"/>
  <c r="E815" i="2"/>
  <c r="E3971" i="2"/>
  <c r="E4146" i="2"/>
  <c r="E4491" i="2"/>
  <c r="E3972" i="2"/>
  <c r="E4147" i="2"/>
  <c r="E816" i="2"/>
  <c r="E817" i="2"/>
  <c r="E818" i="2"/>
  <c r="E819" i="2"/>
  <c r="E820" i="2"/>
  <c r="E3569" i="2"/>
  <c r="E821" i="2"/>
  <c r="E822" i="2"/>
  <c r="E3570" i="2"/>
  <c r="E823" i="2"/>
  <c r="E4492" i="2"/>
  <c r="E824" i="2"/>
  <c r="E825" i="2"/>
  <c r="E4493" i="2"/>
  <c r="E4494" i="2"/>
  <c r="E826" i="2"/>
  <c r="E827" i="2"/>
  <c r="E828" i="2"/>
  <c r="E829" i="2"/>
  <c r="E830" i="2"/>
  <c r="E831" i="2"/>
  <c r="E4495" i="2"/>
  <c r="E832" i="2"/>
  <c r="E3571" i="2"/>
  <c r="E833" i="2"/>
  <c r="E834" i="2"/>
  <c r="E835" i="2"/>
  <c r="E836" i="2"/>
  <c r="E837" i="2"/>
  <c r="E838" i="2"/>
  <c r="E839" i="2"/>
  <c r="E840" i="2"/>
  <c r="E841" i="2"/>
  <c r="E842" i="2"/>
  <c r="E3572" i="2"/>
  <c r="E843" i="2"/>
  <c r="E844" i="2"/>
  <c r="E4148" i="2"/>
  <c r="E845" i="2"/>
  <c r="E846" i="2"/>
  <c r="E847" i="2"/>
  <c r="E848" i="2"/>
  <c r="E849" i="2"/>
  <c r="E4496" i="2"/>
  <c r="E850" i="2"/>
  <c r="E3973" i="2"/>
  <c r="E851" i="2"/>
  <c r="E852" i="2"/>
  <c r="E853" i="2"/>
  <c r="E854" i="2"/>
  <c r="E855" i="2"/>
  <c r="E856" i="2"/>
  <c r="E857" i="2"/>
  <c r="E858" i="2"/>
  <c r="E859" i="2"/>
  <c r="E4497" i="2"/>
  <c r="E860" i="2"/>
  <c r="E861" i="2"/>
  <c r="E862" i="2"/>
  <c r="E863" i="2"/>
  <c r="E864" i="2"/>
  <c r="E865" i="2"/>
  <c r="E866" i="2"/>
  <c r="E867" i="2"/>
  <c r="E3573" i="2"/>
  <c r="E3574" i="2"/>
  <c r="E868" i="2"/>
  <c r="E869" i="2"/>
  <c r="E870" i="2"/>
  <c r="E3575" i="2"/>
  <c r="E871" i="2"/>
  <c r="E872" i="2"/>
  <c r="E873" i="2"/>
  <c r="E3974" i="2"/>
  <c r="E4498" i="2"/>
  <c r="E4499" i="2"/>
  <c r="E4500" i="2"/>
  <c r="E4501" i="2"/>
  <c r="E874" i="2"/>
  <c r="E875" i="2"/>
  <c r="E876" i="2"/>
  <c r="E4502" i="2"/>
  <c r="E877" i="2"/>
  <c r="E878" i="2"/>
  <c r="E879" i="2"/>
  <c r="E880" i="2"/>
  <c r="E3576" i="2"/>
  <c r="E881" i="2"/>
  <c r="E882" i="2"/>
  <c r="E3975" i="2"/>
  <c r="E883" i="2"/>
  <c r="E884" i="2"/>
  <c r="E885" i="2"/>
  <c r="E886" i="2"/>
  <c r="E887" i="2"/>
  <c r="E888" i="2"/>
  <c r="E889" i="2"/>
  <c r="E890" i="2"/>
  <c r="E891" i="2"/>
  <c r="E4503" i="2"/>
  <c r="E4149" i="2"/>
  <c r="E3577" i="2"/>
  <c r="E892" i="2"/>
  <c r="E893" i="2"/>
  <c r="E894" i="2"/>
  <c r="E895" i="2"/>
  <c r="E896" i="2"/>
  <c r="E897" i="2"/>
  <c r="E898" i="2"/>
  <c r="E899" i="2"/>
  <c r="E900" i="2"/>
  <c r="E3976" i="2"/>
  <c r="E901" i="2"/>
  <c r="E4504" i="2"/>
  <c r="E3977" i="2"/>
  <c r="E902" i="2"/>
  <c r="E4150" i="2"/>
  <c r="E3578" i="2"/>
  <c r="E903" i="2"/>
  <c r="E904" i="2"/>
  <c r="E905" i="2"/>
  <c r="E906" i="2"/>
  <c r="E907" i="2"/>
  <c r="E3579" i="2"/>
  <c r="E908" i="2"/>
  <c r="E909" i="2"/>
  <c r="E910" i="2"/>
  <c r="E911" i="2"/>
  <c r="E912" i="2"/>
  <c r="E913" i="2"/>
  <c r="E914" i="2"/>
  <c r="E915" i="2"/>
  <c r="E916" i="2"/>
  <c r="E917" i="2"/>
  <c r="E918" i="2"/>
  <c r="E4151" i="2"/>
  <c r="E919" i="2"/>
  <c r="E920" i="2"/>
  <c r="E921" i="2"/>
  <c r="E4505" i="2"/>
  <c r="E922" i="2"/>
  <c r="E3912" i="2"/>
  <c r="E3580" i="2"/>
  <c r="E923" i="2"/>
  <c r="E924" i="2"/>
  <c r="E925" i="2"/>
  <c r="E926" i="2"/>
  <c r="E927" i="2"/>
  <c r="E928" i="2"/>
  <c r="E929" i="2"/>
  <c r="E930" i="2"/>
  <c r="E931" i="2"/>
  <c r="E3581" i="2"/>
  <c r="E932" i="2"/>
  <c r="E3582" i="2"/>
  <c r="E933" i="2"/>
  <c r="E934" i="2"/>
  <c r="E935" i="2"/>
  <c r="E4152" i="2"/>
  <c r="E936" i="2"/>
  <c r="E937" i="2"/>
  <c r="E938" i="2"/>
  <c r="E939" i="2"/>
  <c r="E940" i="2"/>
  <c r="E941" i="2"/>
  <c r="E4506" i="2"/>
  <c r="E942" i="2"/>
  <c r="E943" i="2"/>
  <c r="E3978" i="2"/>
  <c r="E944" i="2"/>
  <c r="E3583" i="2"/>
  <c r="E3584" i="2"/>
  <c r="E3979" i="2"/>
  <c r="E945" i="2"/>
  <c r="E4507" i="2"/>
  <c r="E946" i="2"/>
  <c r="E3585" i="2"/>
  <c r="E947" i="2"/>
  <c r="E948" i="2"/>
  <c r="E4153" i="2"/>
  <c r="E949" i="2"/>
  <c r="E950" i="2"/>
  <c r="E4508" i="2"/>
  <c r="E951" i="2"/>
  <c r="E952" i="2"/>
  <c r="E953" i="2"/>
  <c r="E954" i="2"/>
  <c r="E955" i="2"/>
  <c r="E956" i="2"/>
  <c r="E4154" i="2"/>
  <c r="E957" i="2"/>
  <c r="E958" i="2"/>
  <c r="E959" i="2"/>
  <c r="E960" i="2"/>
  <c r="E961" i="2"/>
  <c r="E962" i="2"/>
  <c r="E963" i="2"/>
  <c r="E3586" i="2"/>
  <c r="E3587" i="2"/>
  <c r="E3588" i="2"/>
  <c r="E3980" i="2"/>
  <c r="E964" i="2"/>
  <c r="E965" i="2"/>
  <c r="E966" i="2"/>
  <c r="E967" i="2"/>
  <c r="E4509" i="2"/>
  <c r="E3589" i="2"/>
  <c r="E968" i="2"/>
  <c r="E4510" i="2"/>
  <c r="E969" i="2"/>
  <c r="E4155" i="2"/>
  <c r="E3981" i="2"/>
  <c r="E970" i="2"/>
  <c r="E971" i="2"/>
  <c r="E972" i="2"/>
  <c r="E3982" i="2"/>
  <c r="E973" i="2"/>
  <c r="E974" i="2"/>
  <c r="E975" i="2"/>
  <c r="E4511" i="2"/>
  <c r="E3590" i="2"/>
  <c r="E976" i="2"/>
  <c r="E3591" i="2"/>
  <c r="E977" i="2"/>
  <c r="E978" i="2"/>
  <c r="E979" i="2"/>
  <c r="E980" i="2"/>
  <c r="E3592" i="2"/>
  <c r="E3983" i="2"/>
  <c r="E981" i="2"/>
  <c r="E982" i="2"/>
  <c r="E983" i="2"/>
  <c r="E984" i="2"/>
  <c r="E985" i="2"/>
  <c r="E986" i="2"/>
  <c r="E3593" i="2"/>
  <c r="E3903" i="2"/>
  <c r="E3984" i="2"/>
  <c r="E987" i="2"/>
  <c r="E988" i="2"/>
  <c r="E4156" i="2"/>
  <c r="E989" i="2"/>
  <c r="E3594" i="2"/>
  <c r="E990" i="2"/>
  <c r="E3985" i="2"/>
  <c r="E3986" i="2"/>
  <c r="E991" i="2"/>
  <c r="E4512" i="2"/>
  <c r="E992" i="2"/>
  <c r="E993" i="2"/>
  <c r="E3987" i="2"/>
  <c r="E994" i="2"/>
  <c r="E995" i="2"/>
  <c r="E4513" i="2"/>
  <c r="E996" i="2"/>
  <c r="E997" i="2"/>
  <c r="E998" i="2"/>
  <c r="E4157" i="2"/>
  <c r="E999" i="2"/>
  <c r="E3595" i="2"/>
  <c r="E4514" i="2"/>
  <c r="E1000" i="2"/>
  <c r="E1001" i="2"/>
  <c r="E4158" i="2"/>
  <c r="E4515" i="2"/>
  <c r="E1002" i="2"/>
  <c r="E1003" i="2"/>
  <c r="E1004" i="2"/>
  <c r="E1005" i="2"/>
  <c r="E1006" i="2"/>
  <c r="E4159" i="2"/>
  <c r="E1007" i="2"/>
  <c r="E3596" i="2"/>
  <c r="E1008" i="2"/>
  <c r="E1009" i="2"/>
  <c r="E1010" i="2"/>
  <c r="E3597" i="2"/>
  <c r="E4516" i="2"/>
  <c r="E1011" i="2"/>
  <c r="E1012" i="2"/>
  <c r="E1013" i="2"/>
  <c r="E1014" i="2"/>
  <c r="E4517" i="2"/>
  <c r="E1015" i="2"/>
  <c r="E1016" i="2"/>
  <c r="E1017" i="2"/>
  <c r="E1018" i="2"/>
  <c r="E1019" i="2"/>
  <c r="E1020" i="2"/>
  <c r="E4518" i="2"/>
  <c r="E1021" i="2"/>
  <c r="E1022" i="2"/>
  <c r="E1023" i="2"/>
  <c r="E4519" i="2"/>
  <c r="E1024" i="2"/>
  <c r="E4520" i="2"/>
  <c r="E1025" i="2"/>
  <c r="E3988" i="2"/>
  <c r="E1026" i="2"/>
  <c r="E1027" i="2"/>
  <c r="E1028" i="2"/>
  <c r="E1029" i="2"/>
  <c r="E1030" i="2"/>
  <c r="E1031" i="2"/>
  <c r="E1032" i="2"/>
  <c r="E1033" i="2"/>
  <c r="E1034" i="2"/>
  <c r="E4521" i="2"/>
  <c r="E1035" i="2"/>
  <c r="E4522" i="2"/>
  <c r="E4160" i="2"/>
  <c r="E3598" i="2"/>
  <c r="E1036" i="2"/>
  <c r="E1037" i="2"/>
  <c r="E1038" i="2"/>
  <c r="E1039" i="2"/>
  <c r="E1040" i="2"/>
  <c r="E1041" i="2"/>
  <c r="E1042" i="2"/>
  <c r="E1043" i="2"/>
  <c r="E3599" i="2"/>
  <c r="E3989" i="2"/>
  <c r="E1044" i="2"/>
  <c r="E1045" i="2"/>
  <c r="E1046" i="2"/>
  <c r="E1047" i="2"/>
  <c r="E3600" i="2"/>
  <c r="E4523" i="2"/>
  <c r="E4524" i="2"/>
  <c r="E1048" i="2"/>
  <c r="E1049" i="2"/>
  <c r="E4525" i="2"/>
  <c r="E1050" i="2"/>
  <c r="E3921" i="2"/>
  <c r="E1051" i="2"/>
  <c r="E1052" i="2"/>
  <c r="E1053" i="2"/>
  <c r="E1054" i="2"/>
  <c r="E3601" i="2"/>
  <c r="E1055" i="2"/>
  <c r="E4161" i="2"/>
  <c r="E1056" i="2"/>
  <c r="E4526" i="2"/>
  <c r="E1057" i="2"/>
  <c r="E4527" i="2"/>
  <c r="E1058" i="2"/>
  <c r="E1059" i="2"/>
  <c r="E3602" i="2"/>
  <c r="E1060" i="2"/>
  <c r="E1061" i="2"/>
  <c r="E1062" i="2"/>
  <c r="E1063" i="2"/>
  <c r="E1064" i="2"/>
  <c r="E1065" i="2"/>
  <c r="E4528" i="2"/>
  <c r="E4529" i="2"/>
  <c r="E1066" i="2"/>
  <c r="E1067" i="2"/>
  <c r="E1068" i="2"/>
  <c r="E4530" i="2"/>
  <c r="E1069" i="2"/>
  <c r="E1070" i="2"/>
  <c r="E3603" i="2"/>
  <c r="E1071" i="2"/>
  <c r="E1072" i="2"/>
  <c r="E1073" i="2"/>
  <c r="E1074" i="2"/>
  <c r="E1075" i="2"/>
  <c r="E4162" i="2"/>
  <c r="E1076" i="2"/>
  <c r="E1077" i="2"/>
  <c r="E1078" i="2"/>
  <c r="E1079" i="2"/>
  <c r="E1080" i="2"/>
  <c r="E3604" i="2"/>
  <c r="E1081" i="2"/>
  <c r="E4163" i="2"/>
  <c r="E4531" i="2"/>
  <c r="E1082" i="2"/>
  <c r="E3605" i="2"/>
  <c r="E1083" i="2"/>
  <c r="E1084" i="2"/>
  <c r="E1085" i="2"/>
  <c r="E1086" i="2"/>
  <c r="E4532" i="2"/>
  <c r="E1087" i="2"/>
  <c r="E1088" i="2"/>
  <c r="E1089" i="2"/>
  <c r="E1090" i="2"/>
  <c r="E1091" i="2"/>
  <c r="E4533" i="2"/>
  <c r="E1092" i="2"/>
  <c r="E1093" i="2"/>
  <c r="E1094" i="2"/>
  <c r="E1095" i="2"/>
  <c r="E1096" i="2"/>
  <c r="E1097" i="2"/>
  <c r="E4534" i="2"/>
  <c r="E1098" i="2"/>
  <c r="E1099" i="2"/>
  <c r="E1100" i="2"/>
  <c r="E4535" i="2"/>
  <c r="E1101" i="2"/>
  <c r="E4536" i="2"/>
  <c r="E3606" i="2"/>
  <c r="E1102" i="2"/>
  <c r="E1103" i="2"/>
  <c r="E1104" i="2"/>
  <c r="E4537" i="2"/>
  <c r="E1105" i="2"/>
  <c r="E1106" i="2"/>
  <c r="E1107" i="2"/>
  <c r="E1108" i="2"/>
  <c r="E4538" i="2"/>
  <c r="E3607" i="2"/>
  <c r="E3608" i="2"/>
  <c r="E1109" i="2"/>
  <c r="E1110" i="2"/>
  <c r="E1111" i="2"/>
  <c r="E1112" i="2"/>
  <c r="E1113" i="2"/>
  <c r="E1114" i="2"/>
  <c r="E1115" i="2"/>
  <c r="E4539" i="2"/>
  <c r="E4540" i="2"/>
  <c r="E1116" i="2"/>
  <c r="E1117" i="2"/>
  <c r="E4541" i="2"/>
  <c r="E4164" i="2"/>
  <c r="E3609" i="2"/>
  <c r="E1118" i="2"/>
  <c r="E1119" i="2"/>
  <c r="E3922" i="2"/>
  <c r="E1120" i="2"/>
  <c r="E1121" i="2"/>
  <c r="E1122" i="2"/>
  <c r="E1123" i="2"/>
  <c r="E3610" i="2"/>
  <c r="E3990" i="2"/>
  <c r="E1124" i="2"/>
  <c r="E1125" i="2"/>
  <c r="E1126" i="2"/>
  <c r="E1127" i="2"/>
  <c r="E1128" i="2"/>
  <c r="E1129" i="2"/>
  <c r="E1130" i="2"/>
  <c r="E1131" i="2"/>
  <c r="E1132" i="2"/>
  <c r="E3611" i="2"/>
  <c r="E1133" i="2"/>
  <c r="E1134" i="2"/>
  <c r="E1135" i="2"/>
  <c r="E1136" i="2"/>
  <c r="E4165" i="2"/>
  <c r="E1137" i="2"/>
  <c r="E1138" i="2"/>
  <c r="E1139" i="2"/>
  <c r="E1140" i="2"/>
  <c r="E3612" i="2"/>
  <c r="E3613" i="2"/>
  <c r="E1141" i="2"/>
  <c r="E4542" i="2"/>
  <c r="E1142" i="2"/>
  <c r="E4543" i="2"/>
  <c r="E1143" i="2"/>
  <c r="E1144" i="2"/>
  <c r="E1145" i="2"/>
  <c r="E1146" i="2"/>
  <c r="E1147" i="2"/>
  <c r="E1148" i="2"/>
  <c r="E1149" i="2"/>
  <c r="E1150" i="2"/>
  <c r="E1151" i="2"/>
  <c r="E1152" i="2"/>
  <c r="E1153" i="2"/>
  <c r="E3614" i="2"/>
  <c r="E3991" i="2"/>
  <c r="E1154" i="2"/>
  <c r="E4544" i="2"/>
  <c r="E1155" i="2"/>
  <c r="E1156" i="2"/>
  <c r="E4545" i="2"/>
  <c r="E1157" i="2"/>
  <c r="E3615" i="2"/>
  <c r="E1158" i="2"/>
  <c r="E1159" i="2"/>
  <c r="E1160" i="2"/>
  <c r="E1161" i="2"/>
  <c r="E1162" i="2"/>
  <c r="E1163" i="2"/>
  <c r="E4166" i="2"/>
  <c r="E1164" i="2"/>
  <c r="E4546" i="2"/>
  <c r="E1165" i="2"/>
  <c r="E1166" i="2"/>
  <c r="E1167" i="2"/>
  <c r="E4167" i="2"/>
  <c r="E1168" i="2"/>
  <c r="E1169" i="2"/>
  <c r="E3992" i="2"/>
  <c r="E1170" i="2"/>
  <c r="E4168" i="2"/>
  <c r="E4547" i="2"/>
  <c r="E1171" i="2"/>
  <c r="E1172" i="2"/>
  <c r="E1173" i="2"/>
  <c r="E1174" i="2"/>
  <c r="E4169" i="2"/>
  <c r="E1175" i="2"/>
  <c r="E4170" i="2"/>
  <c r="E1176" i="2"/>
  <c r="E4171" i="2"/>
  <c r="E1177" i="2"/>
  <c r="E1178" i="2"/>
  <c r="E3616" i="2"/>
  <c r="E1179" i="2"/>
  <c r="E4548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4549" i="2"/>
  <c r="E1196" i="2"/>
  <c r="E1197" i="2"/>
  <c r="E1198" i="2"/>
  <c r="E1199" i="2"/>
  <c r="E1200" i="2"/>
  <c r="E3993" i="2"/>
  <c r="E4550" i="2"/>
  <c r="E1201" i="2"/>
  <c r="E1202" i="2"/>
  <c r="E4551" i="2"/>
  <c r="E3617" i="2"/>
  <c r="E3618" i="2"/>
  <c r="E1203" i="2"/>
  <c r="E4552" i="2"/>
  <c r="E1204" i="2"/>
  <c r="E4553" i="2"/>
  <c r="E1205" i="2"/>
  <c r="E1206" i="2"/>
  <c r="E3619" i="2"/>
  <c r="E1207" i="2"/>
  <c r="E3620" i="2"/>
  <c r="E1208" i="2"/>
  <c r="E1209" i="2"/>
  <c r="E1210" i="2"/>
  <c r="E3621" i="2"/>
  <c r="E1211" i="2"/>
  <c r="E1212" i="2"/>
  <c r="E1213" i="2"/>
  <c r="E1214" i="2"/>
  <c r="E1215" i="2"/>
  <c r="E1216" i="2"/>
  <c r="E1217" i="2"/>
  <c r="E1218" i="2"/>
  <c r="E4554" i="2"/>
  <c r="E1219" i="2"/>
  <c r="E1220" i="2"/>
  <c r="E3622" i="2"/>
  <c r="E3623" i="2"/>
  <c r="E1221" i="2"/>
  <c r="E4555" i="2"/>
  <c r="E1222" i="2"/>
  <c r="E1223" i="2"/>
  <c r="E1224" i="2"/>
  <c r="E1225" i="2"/>
  <c r="E1226" i="2"/>
  <c r="E4556" i="2"/>
  <c r="E1227" i="2"/>
  <c r="E4557" i="2"/>
  <c r="E1228" i="2"/>
  <c r="E1229" i="2"/>
  <c r="E1230" i="2"/>
  <c r="E4558" i="2"/>
  <c r="E1231" i="2"/>
  <c r="E1232" i="2"/>
  <c r="E1233" i="2"/>
  <c r="E1234" i="2"/>
  <c r="E1235" i="2"/>
  <c r="E4559" i="2"/>
  <c r="E1236" i="2"/>
  <c r="E1237" i="2"/>
  <c r="E1238" i="2"/>
  <c r="E1239" i="2"/>
  <c r="E3624" i="2"/>
  <c r="E1240" i="2"/>
  <c r="E3625" i="2"/>
  <c r="E3626" i="2"/>
  <c r="E4560" i="2"/>
  <c r="E1241" i="2"/>
  <c r="E4561" i="2"/>
  <c r="E1242" i="2"/>
  <c r="E4562" i="2"/>
  <c r="E4563" i="2"/>
  <c r="E1243" i="2"/>
  <c r="E1244" i="2"/>
  <c r="E1245" i="2"/>
  <c r="E1246" i="2"/>
  <c r="E3627" i="2"/>
  <c r="E1247" i="2"/>
  <c r="E1248" i="2"/>
  <c r="E1249" i="2"/>
  <c r="E1250" i="2"/>
  <c r="E1251" i="2"/>
  <c r="E3628" i="2"/>
  <c r="E1252" i="2"/>
  <c r="E1253" i="2"/>
  <c r="E1254" i="2"/>
  <c r="E1255" i="2"/>
  <c r="E1256" i="2"/>
  <c r="E4564" i="2"/>
  <c r="E3629" i="2"/>
  <c r="E1257" i="2"/>
  <c r="E1258" i="2"/>
  <c r="E1259" i="2"/>
  <c r="E1260" i="2"/>
  <c r="E4565" i="2"/>
  <c r="E4566" i="2"/>
  <c r="E1261" i="2"/>
  <c r="E3630" i="2"/>
  <c r="E1262" i="2"/>
  <c r="E4567" i="2"/>
  <c r="E4568" i="2"/>
  <c r="E1263" i="2"/>
  <c r="E1264" i="2"/>
  <c r="E3631" i="2"/>
  <c r="E1265" i="2"/>
  <c r="E1266" i="2"/>
  <c r="E1267" i="2"/>
  <c r="E4569" i="2"/>
  <c r="E1268" i="2"/>
  <c r="E1269" i="2"/>
  <c r="E1270" i="2"/>
  <c r="E1271" i="2"/>
  <c r="E1272" i="2"/>
  <c r="E4570" i="2"/>
  <c r="E1273" i="2"/>
  <c r="E3632" i="2"/>
  <c r="E1274" i="2"/>
  <c r="E1275" i="2"/>
  <c r="E1276" i="2"/>
  <c r="E4571" i="2"/>
  <c r="E1277" i="2"/>
  <c r="E1278" i="2"/>
  <c r="E4572" i="2"/>
  <c r="E1279" i="2"/>
  <c r="E1280" i="2"/>
  <c r="E1281" i="2"/>
  <c r="E1282" i="2"/>
  <c r="E1283" i="2"/>
  <c r="E1284" i="2"/>
  <c r="E4573" i="2"/>
  <c r="E4172" i="2"/>
  <c r="E4574" i="2"/>
  <c r="E1285" i="2"/>
  <c r="E1286" i="2"/>
  <c r="E3994" i="2"/>
  <c r="E1287" i="2"/>
  <c r="E1288" i="2"/>
  <c r="E3904" i="2"/>
  <c r="E1289" i="2"/>
  <c r="E1290" i="2"/>
  <c r="E1291" i="2"/>
  <c r="E1292" i="2"/>
  <c r="E1293" i="2"/>
  <c r="E1294" i="2"/>
  <c r="E1295" i="2"/>
  <c r="E1296" i="2"/>
  <c r="E1297" i="2"/>
  <c r="E1298" i="2"/>
  <c r="E4575" i="2"/>
  <c r="E1299" i="2"/>
  <c r="E1300" i="2"/>
  <c r="E4576" i="2"/>
  <c r="E3633" i="2"/>
  <c r="E4577" i="2"/>
  <c r="E1301" i="2"/>
  <c r="E3634" i="2"/>
  <c r="E3995" i="2"/>
  <c r="E1302" i="2"/>
  <c r="E1303" i="2"/>
  <c r="E1304" i="2"/>
  <c r="E3635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3636" i="2"/>
  <c r="E4173" i="2"/>
  <c r="E1319" i="2"/>
  <c r="E1320" i="2"/>
  <c r="E1321" i="2"/>
  <c r="E4578" i="2"/>
  <c r="E1322" i="2"/>
  <c r="E4579" i="2"/>
  <c r="E1323" i="2"/>
  <c r="E3637" i="2"/>
  <c r="E4580" i="2"/>
  <c r="E1324" i="2"/>
  <c r="E1325" i="2"/>
  <c r="E4581" i="2"/>
  <c r="E1326" i="2"/>
  <c r="E1327" i="2"/>
  <c r="E1328" i="2"/>
  <c r="E1329" i="2"/>
  <c r="E1330" i="2"/>
  <c r="E1331" i="2"/>
  <c r="E3996" i="2"/>
  <c r="E1332" i="2"/>
  <c r="E1333" i="2"/>
  <c r="E1334" i="2"/>
  <c r="E4582" i="2"/>
  <c r="E4583" i="2"/>
  <c r="E1335" i="2"/>
  <c r="E3638" i="2"/>
  <c r="E3997" i="2"/>
  <c r="E1336" i="2"/>
  <c r="E1337" i="2"/>
  <c r="E1338" i="2"/>
  <c r="E4174" i="2"/>
  <c r="E3639" i="2"/>
  <c r="E3640" i="2"/>
  <c r="E1339" i="2"/>
  <c r="E4584" i="2"/>
  <c r="E1340" i="2"/>
  <c r="E4585" i="2"/>
  <c r="E1341" i="2"/>
  <c r="E4586" i="2"/>
  <c r="E1342" i="2"/>
  <c r="E1343" i="2"/>
  <c r="E4587" i="2"/>
  <c r="E1344" i="2"/>
  <c r="E1345" i="2"/>
  <c r="E1346" i="2"/>
  <c r="E4588" i="2"/>
  <c r="E4589" i="2"/>
  <c r="E1347" i="2"/>
  <c r="E4175" i="2"/>
  <c r="E4176" i="2"/>
  <c r="E1348" i="2"/>
  <c r="E4590" i="2"/>
  <c r="E1349" i="2"/>
  <c r="E3998" i="2"/>
  <c r="E3999" i="2"/>
  <c r="E1350" i="2"/>
  <c r="E1351" i="2"/>
  <c r="E1352" i="2"/>
  <c r="E3641" i="2"/>
  <c r="E1353" i="2"/>
  <c r="E1354" i="2"/>
  <c r="E1355" i="2"/>
  <c r="E1356" i="2"/>
  <c r="E1357" i="2"/>
  <c r="E1358" i="2"/>
  <c r="E4177" i="2"/>
  <c r="E1359" i="2"/>
  <c r="E1360" i="2"/>
  <c r="E4591" i="2"/>
  <c r="E1361" i="2"/>
  <c r="E4592" i="2"/>
  <c r="E4178" i="2"/>
  <c r="E1362" i="2"/>
  <c r="E1363" i="2"/>
  <c r="E1364" i="2"/>
  <c r="E1365" i="2"/>
  <c r="E1366" i="2"/>
  <c r="E4593" i="2"/>
  <c r="E1367" i="2"/>
  <c r="E1368" i="2"/>
  <c r="E1369" i="2"/>
  <c r="E1370" i="2"/>
  <c r="E1371" i="2"/>
  <c r="E3642" i="2"/>
  <c r="E1372" i="2"/>
  <c r="E1373" i="2"/>
  <c r="E1374" i="2"/>
  <c r="E4594" i="2"/>
  <c r="E4179" i="2"/>
  <c r="E1375" i="2"/>
  <c r="E4595" i="2"/>
  <c r="E1376" i="2"/>
  <c r="E3643" i="2"/>
  <c r="E3644" i="2"/>
  <c r="E1377" i="2"/>
  <c r="E1378" i="2"/>
  <c r="E1379" i="2"/>
  <c r="E4596" i="2"/>
  <c r="E1380" i="2"/>
  <c r="E3645" i="2"/>
  <c r="E4597" i="2"/>
  <c r="E4598" i="2"/>
  <c r="E1381" i="2"/>
  <c r="E3646" i="2"/>
  <c r="E1382" i="2"/>
  <c r="E1383" i="2"/>
  <c r="E1384" i="2"/>
  <c r="E1385" i="2"/>
  <c r="E4599" i="2"/>
  <c r="E1386" i="2"/>
  <c r="E1387" i="2"/>
  <c r="E1388" i="2"/>
  <c r="E4180" i="2"/>
  <c r="E1389" i="2"/>
  <c r="E4600" i="2"/>
  <c r="E1390" i="2"/>
  <c r="E1391" i="2"/>
  <c r="E1392" i="2"/>
  <c r="E1393" i="2"/>
  <c r="E1394" i="2"/>
  <c r="E4601" i="2"/>
  <c r="E1395" i="2"/>
  <c r="E1396" i="2"/>
  <c r="E1397" i="2"/>
  <c r="E1398" i="2"/>
  <c r="E1399" i="2"/>
  <c r="E4181" i="2"/>
  <c r="E3647" i="2"/>
  <c r="E1400" i="2"/>
  <c r="E1401" i="2"/>
  <c r="E4602" i="2"/>
  <c r="E1402" i="2"/>
  <c r="E1403" i="2"/>
  <c r="E4603" i="2"/>
  <c r="E1404" i="2"/>
  <c r="E1405" i="2"/>
  <c r="E3648" i="2"/>
  <c r="E1406" i="2"/>
  <c r="E1407" i="2"/>
  <c r="E1408" i="2"/>
  <c r="E1409" i="2"/>
  <c r="E1410" i="2"/>
  <c r="E4604" i="2"/>
  <c r="E1411" i="2"/>
  <c r="E4000" i="2"/>
  <c r="E1412" i="2"/>
  <c r="E4605" i="2"/>
  <c r="E4182" i="2"/>
  <c r="E3649" i="2"/>
  <c r="E1413" i="2"/>
  <c r="E1414" i="2"/>
  <c r="E4606" i="2"/>
  <c r="E1415" i="2"/>
  <c r="E1416" i="2"/>
  <c r="E1417" i="2"/>
  <c r="E4607" i="2"/>
  <c r="E1418" i="2"/>
  <c r="E1419" i="2"/>
  <c r="E1420" i="2"/>
  <c r="E4183" i="2"/>
  <c r="E1421" i="2"/>
  <c r="E1422" i="2"/>
  <c r="E1423" i="2"/>
  <c r="E1424" i="2"/>
  <c r="E1425" i="2"/>
  <c r="E1426" i="2"/>
  <c r="E1427" i="2"/>
  <c r="E1428" i="2"/>
  <c r="E1429" i="2"/>
  <c r="E1430" i="2"/>
  <c r="E1431" i="2"/>
  <c r="E3650" i="2"/>
  <c r="E1432" i="2"/>
  <c r="E1433" i="2"/>
  <c r="E1434" i="2"/>
  <c r="E1435" i="2"/>
  <c r="E1436" i="2"/>
  <c r="E1437" i="2"/>
  <c r="E1438" i="2"/>
  <c r="E4608" i="2"/>
  <c r="E1439" i="2"/>
  <c r="E1440" i="2"/>
  <c r="E1441" i="2"/>
  <c r="E1442" i="2"/>
  <c r="E1443" i="2"/>
  <c r="E1444" i="2"/>
  <c r="E4609" i="2"/>
  <c r="E3651" i="2"/>
  <c r="E1445" i="2"/>
  <c r="E1446" i="2"/>
  <c r="E1447" i="2"/>
  <c r="E1448" i="2"/>
  <c r="E1449" i="2"/>
  <c r="E1450" i="2"/>
  <c r="E1451" i="2"/>
  <c r="E1452" i="2"/>
  <c r="E4184" i="2"/>
  <c r="E4610" i="2"/>
  <c r="E4611" i="2"/>
  <c r="E1453" i="2"/>
  <c r="E1454" i="2"/>
  <c r="E3652" i="2"/>
  <c r="E4612" i="2"/>
  <c r="E1455" i="2"/>
  <c r="E1456" i="2"/>
  <c r="E4613" i="2"/>
  <c r="E4001" i="2"/>
  <c r="E4614" i="2"/>
  <c r="E4615" i="2"/>
  <c r="E1457" i="2"/>
  <c r="E1458" i="2"/>
  <c r="E1459" i="2"/>
  <c r="E3653" i="2"/>
  <c r="E4185" i="2"/>
  <c r="E1460" i="2"/>
  <c r="E1461" i="2"/>
  <c r="E1462" i="2"/>
  <c r="E1463" i="2"/>
  <c r="E1464" i="2"/>
  <c r="E4616" i="2"/>
  <c r="E1465" i="2"/>
  <c r="E4186" i="2"/>
  <c r="E1466" i="2"/>
  <c r="E1467" i="2"/>
  <c r="E1468" i="2"/>
  <c r="E1469" i="2"/>
  <c r="E1470" i="2"/>
  <c r="E3654" i="2"/>
  <c r="E4187" i="2"/>
  <c r="E3655" i="2"/>
  <c r="E4617" i="2"/>
  <c r="E1471" i="2"/>
  <c r="E4188" i="2"/>
  <c r="E1472" i="2"/>
  <c r="E1473" i="2"/>
  <c r="E1474" i="2"/>
  <c r="E1475" i="2"/>
  <c r="E1476" i="2"/>
  <c r="E1477" i="2"/>
  <c r="E4618" i="2"/>
  <c r="E1478" i="2"/>
  <c r="E3656" i="2"/>
  <c r="E1479" i="2"/>
  <c r="E1480" i="2"/>
  <c r="E1481" i="2"/>
  <c r="E4619" i="2"/>
  <c r="E1482" i="2"/>
  <c r="E1483" i="2"/>
  <c r="E1484" i="2"/>
  <c r="E1485" i="2"/>
  <c r="E1486" i="2"/>
  <c r="E1487" i="2"/>
  <c r="E1488" i="2"/>
  <c r="E1489" i="2"/>
  <c r="E1490" i="2"/>
  <c r="E4620" i="2"/>
  <c r="E1491" i="2"/>
  <c r="E1492" i="2"/>
  <c r="E1493" i="2"/>
  <c r="E1494" i="2"/>
  <c r="E1495" i="2"/>
  <c r="E4189" i="2"/>
  <c r="E3657" i="2"/>
  <c r="E3658" i="2"/>
  <c r="E1496" i="2"/>
  <c r="E1497" i="2"/>
  <c r="E1498" i="2"/>
  <c r="E1499" i="2"/>
  <c r="E1500" i="2"/>
  <c r="E1501" i="2"/>
  <c r="E4190" i="2"/>
  <c r="E1502" i="2"/>
  <c r="E1503" i="2"/>
  <c r="E4621" i="2"/>
  <c r="E1504" i="2"/>
  <c r="E3659" i="2"/>
  <c r="E1505" i="2"/>
  <c r="E1506" i="2"/>
  <c r="E4002" i="2"/>
  <c r="E3660" i="2"/>
  <c r="E4191" i="2"/>
  <c r="E1507" i="2"/>
  <c r="E1508" i="2"/>
  <c r="E1509" i="2"/>
  <c r="E1510" i="2"/>
  <c r="E1511" i="2"/>
  <c r="E1512" i="2"/>
  <c r="E4622" i="2"/>
  <c r="E4623" i="2"/>
  <c r="E1513" i="2"/>
  <c r="E4624" i="2"/>
  <c r="E1514" i="2"/>
  <c r="E1515" i="2"/>
  <c r="E3661" i="2"/>
  <c r="E1516" i="2"/>
  <c r="E3662" i="2"/>
  <c r="E4625" i="2"/>
  <c r="E1517" i="2"/>
  <c r="E1518" i="2"/>
  <c r="E1519" i="2"/>
  <c r="E1520" i="2"/>
  <c r="E1521" i="2"/>
  <c r="E1522" i="2"/>
  <c r="E3663" i="2"/>
  <c r="E1523" i="2"/>
  <c r="E3664" i="2"/>
  <c r="E4626" i="2"/>
  <c r="E1524" i="2"/>
  <c r="E4627" i="2"/>
  <c r="E1525" i="2"/>
  <c r="E1526" i="2"/>
  <c r="E4192" i="2"/>
  <c r="E4003" i="2"/>
  <c r="E1527" i="2"/>
  <c r="E1528" i="2"/>
  <c r="E1529" i="2"/>
  <c r="E1530" i="2"/>
  <c r="E4628" i="2"/>
  <c r="E1531" i="2"/>
  <c r="E1532" i="2"/>
  <c r="E1533" i="2"/>
  <c r="E1534" i="2"/>
  <c r="E1535" i="2"/>
  <c r="E1536" i="2"/>
  <c r="E1537" i="2"/>
  <c r="E1538" i="2"/>
  <c r="E1539" i="2"/>
  <c r="E1540" i="2"/>
  <c r="E4629" i="2"/>
  <c r="E1541" i="2"/>
  <c r="E1542" i="2"/>
  <c r="E1543" i="2"/>
  <c r="E1544" i="2"/>
  <c r="E1545" i="2"/>
  <c r="E1546" i="2"/>
  <c r="E1547" i="2"/>
  <c r="E4630" i="2"/>
  <c r="E1548" i="2"/>
  <c r="E1549" i="2"/>
  <c r="E1550" i="2"/>
  <c r="E1551" i="2"/>
  <c r="E4631" i="2"/>
  <c r="E1552" i="2"/>
  <c r="E1553" i="2"/>
  <c r="E1554" i="2"/>
  <c r="E1555" i="2"/>
  <c r="E1556" i="2"/>
  <c r="E3665" i="2"/>
  <c r="E4193" i="2"/>
  <c r="E1557" i="2"/>
  <c r="E4632" i="2"/>
  <c r="E1558" i="2"/>
  <c r="E4633" i="2"/>
  <c r="E1559" i="2"/>
  <c r="E4194" i="2"/>
  <c r="E4004" i="2"/>
  <c r="E1560" i="2"/>
  <c r="E1561" i="2"/>
  <c r="E1562" i="2"/>
  <c r="E1563" i="2"/>
  <c r="E4634" i="2"/>
  <c r="E1564" i="2"/>
  <c r="E4635" i="2"/>
  <c r="E1565" i="2"/>
  <c r="E1566" i="2"/>
  <c r="E4636" i="2"/>
  <c r="E4005" i="2"/>
  <c r="E3666" i="2"/>
  <c r="E1567" i="2"/>
  <c r="E1568" i="2"/>
  <c r="E1569" i="2"/>
  <c r="E3667" i="2"/>
  <c r="E4637" i="2"/>
  <c r="E3668" i="2"/>
  <c r="E1570" i="2"/>
  <c r="E3669" i="2"/>
  <c r="E1571" i="2"/>
  <c r="E1572" i="2"/>
  <c r="E1573" i="2"/>
  <c r="E4195" i="2"/>
  <c r="E1574" i="2"/>
  <c r="E4006" i="2"/>
  <c r="E1575" i="2"/>
  <c r="E1576" i="2"/>
  <c r="E4007" i="2"/>
  <c r="E4638" i="2"/>
  <c r="E4639" i="2"/>
  <c r="E1577" i="2"/>
  <c r="E1578" i="2"/>
  <c r="E1579" i="2"/>
  <c r="E1580" i="2"/>
  <c r="E1581" i="2"/>
  <c r="E4196" i="2"/>
  <c r="E3670" i="2"/>
  <c r="E1582" i="2"/>
  <c r="E4197" i="2"/>
  <c r="E1583" i="2"/>
  <c r="E4640" i="2"/>
  <c r="E1584" i="2"/>
  <c r="E4641" i="2"/>
  <c r="E1585" i="2"/>
  <c r="E4642" i="2"/>
  <c r="E1586" i="2"/>
  <c r="E1587" i="2"/>
  <c r="E1588" i="2"/>
  <c r="E4198" i="2"/>
  <c r="E1589" i="2"/>
  <c r="E3671" i="2"/>
  <c r="E1590" i="2"/>
  <c r="E1591" i="2"/>
  <c r="E4199" i="2"/>
  <c r="E1592" i="2"/>
  <c r="E1593" i="2"/>
  <c r="E1594" i="2"/>
  <c r="E1595" i="2"/>
  <c r="E1596" i="2"/>
  <c r="E4643" i="2"/>
  <c r="E1597" i="2"/>
  <c r="E3672" i="2"/>
  <c r="E1598" i="2"/>
  <c r="E1599" i="2"/>
  <c r="E4644" i="2"/>
  <c r="E1600" i="2"/>
  <c r="E1601" i="2"/>
  <c r="E3923" i="2"/>
  <c r="E4008" i="2"/>
  <c r="E3673" i="2"/>
  <c r="E1602" i="2"/>
  <c r="E1603" i="2"/>
  <c r="E1604" i="2"/>
  <c r="E1605" i="2"/>
  <c r="E4645" i="2"/>
  <c r="E1606" i="2"/>
  <c r="E3674" i="2"/>
  <c r="E1607" i="2"/>
  <c r="E4646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4647" i="2"/>
  <c r="E1621" i="2"/>
  <c r="E1622" i="2"/>
  <c r="E1623" i="2"/>
  <c r="E1624" i="2"/>
  <c r="E3675" i="2"/>
  <c r="E1625" i="2"/>
  <c r="E1626" i="2"/>
  <c r="E3676" i="2"/>
  <c r="E1627" i="2"/>
  <c r="E1628" i="2"/>
  <c r="E4648" i="2"/>
  <c r="E4649" i="2"/>
  <c r="E1629" i="2"/>
  <c r="E1630" i="2"/>
  <c r="E4009" i="2"/>
  <c r="E4650" i="2"/>
  <c r="E4651" i="2"/>
  <c r="E1631" i="2"/>
  <c r="E1632" i="2"/>
  <c r="E1633" i="2"/>
  <c r="E1634" i="2"/>
  <c r="E1635" i="2"/>
  <c r="E4652" i="2"/>
  <c r="E1636" i="2"/>
  <c r="E1637" i="2"/>
  <c r="E1638" i="2"/>
  <c r="E4653" i="2"/>
  <c r="E1639" i="2"/>
  <c r="E1640" i="2"/>
  <c r="E1641" i="2"/>
  <c r="E1642" i="2"/>
  <c r="E4200" i="2"/>
  <c r="E1643" i="2"/>
  <c r="E1644" i="2"/>
  <c r="E1645" i="2"/>
  <c r="E3677" i="2"/>
  <c r="E1646" i="2"/>
  <c r="E1647" i="2"/>
  <c r="E1648" i="2"/>
  <c r="E4201" i="2"/>
  <c r="E4654" i="2"/>
  <c r="E1649" i="2"/>
  <c r="E4655" i="2"/>
  <c r="E1650" i="2"/>
  <c r="E1651" i="2"/>
  <c r="E1652" i="2"/>
  <c r="E3678" i="2"/>
  <c r="E1653" i="2"/>
  <c r="E4656" i="2"/>
  <c r="E1654" i="2"/>
  <c r="E3679" i="2"/>
  <c r="E1655" i="2"/>
  <c r="E1656" i="2"/>
  <c r="E1657" i="2"/>
  <c r="E1658" i="2"/>
  <c r="E1659" i="2"/>
  <c r="E1660" i="2"/>
  <c r="E1661" i="2"/>
  <c r="E1662" i="2"/>
  <c r="E4202" i="2"/>
  <c r="E4657" i="2"/>
  <c r="E1663" i="2"/>
  <c r="E1664" i="2"/>
  <c r="E4658" i="2"/>
  <c r="E4010" i="2"/>
  <c r="E4203" i="2"/>
  <c r="E1665" i="2"/>
  <c r="E4659" i="2"/>
  <c r="E1666" i="2"/>
  <c r="E1667" i="2"/>
  <c r="E1668" i="2"/>
  <c r="E1669" i="2"/>
  <c r="E1670" i="2"/>
  <c r="E4660" i="2"/>
  <c r="E1671" i="2"/>
  <c r="E4661" i="2"/>
  <c r="E1672" i="2"/>
  <c r="E1673" i="2"/>
  <c r="E4662" i="2"/>
  <c r="E1674" i="2"/>
  <c r="E4663" i="2"/>
  <c r="E1675" i="2"/>
  <c r="E1676" i="2"/>
  <c r="E1677" i="2"/>
  <c r="E3680" i="2"/>
  <c r="E3681" i="2"/>
  <c r="E1678" i="2"/>
  <c r="E3682" i="2"/>
  <c r="E4664" i="2"/>
  <c r="E1679" i="2"/>
  <c r="E4011" i="2"/>
  <c r="E1680" i="2"/>
  <c r="E3683" i="2"/>
  <c r="E1681" i="2"/>
  <c r="E4665" i="2"/>
  <c r="E1682" i="2"/>
  <c r="E4204" i="2"/>
  <c r="E1683" i="2"/>
  <c r="E1684" i="2"/>
  <c r="E1685" i="2"/>
  <c r="E1686" i="2"/>
  <c r="E1687" i="2"/>
  <c r="E4666" i="2"/>
  <c r="E4205" i="2"/>
  <c r="E4206" i="2"/>
  <c r="E4012" i="2"/>
  <c r="E4667" i="2"/>
  <c r="E1688" i="2"/>
  <c r="E1689" i="2"/>
  <c r="E1690" i="2"/>
  <c r="E3684" i="2"/>
  <c r="E1691" i="2"/>
  <c r="E1692" i="2"/>
  <c r="E1693" i="2"/>
  <c r="E1694" i="2"/>
  <c r="E1695" i="2"/>
  <c r="E1696" i="2"/>
  <c r="E1697" i="2"/>
  <c r="E1698" i="2"/>
  <c r="E4668" i="2"/>
  <c r="E4207" i="2"/>
  <c r="E1699" i="2"/>
  <c r="E1700" i="2"/>
  <c r="E3685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4669" i="2"/>
  <c r="E4670" i="2"/>
  <c r="E4671" i="2"/>
  <c r="E1714" i="2"/>
  <c r="E4672" i="2"/>
  <c r="E1715" i="2"/>
  <c r="E1716" i="2"/>
  <c r="E1717" i="2"/>
  <c r="E1718" i="2"/>
  <c r="E4673" i="2"/>
  <c r="E1719" i="2"/>
  <c r="E3686" i="2"/>
  <c r="E3687" i="2"/>
  <c r="E1720" i="2"/>
  <c r="E4674" i="2"/>
  <c r="E1721" i="2"/>
  <c r="E4675" i="2"/>
  <c r="E1722" i="2"/>
  <c r="E1723" i="2"/>
  <c r="E1724" i="2"/>
  <c r="E1725" i="2"/>
  <c r="E4676" i="2"/>
  <c r="E1726" i="2"/>
  <c r="E1727" i="2"/>
  <c r="E3688" i="2"/>
  <c r="E1728" i="2"/>
  <c r="E1729" i="2"/>
  <c r="E1730" i="2"/>
  <c r="E1731" i="2"/>
  <c r="E1732" i="2"/>
  <c r="E1733" i="2"/>
  <c r="E1734" i="2"/>
  <c r="E1735" i="2"/>
  <c r="E3689" i="2"/>
  <c r="E1736" i="2"/>
  <c r="E1737" i="2"/>
  <c r="E1738" i="2"/>
  <c r="E4013" i="2"/>
  <c r="E1739" i="2"/>
  <c r="E1740" i="2"/>
  <c r="E1741" i="2"/>
  <c r="E1742" i="2"/>
  <c r="E1743" i="2"/>
  <c r="E1744" i="2"/>
  <c r="E1745" i="2"/>
  <c r="E3690" i="2"/>
  <c r="E1746" i="2"/>
  <c r="E4014" i="2"/>
  <c r="E1747" i="2"/>
  <c r="E1748" i="2"/>
  <c r="E1749" i="2"/>
  <c r="E1750" i="2"/>
  <c r="E1751" i="2"/>
  <c r="E1752" i="2"/>
  <c r="E4677" i="2"/>
  <c r="E3905" i="2"/>
  <c r="E1753" i="2"/>
  <c r="E4208" i="2"/>
  <c r="E1754" i="2"/>
  <c r="E1755" i="2"/>
  <c r="E1756" i="2"/>
  <c r="E4678" i="2"/>
  <c r="E1757" i="2"/>
  <c r="E1758" i="2"/>
  <c r="E1759" i="2"/>
  <c r="E1760" i="2"/>
  <c r="E1761" i="2"/>
  <c r="E3691" i="2"/>
  <c r="E1762" i="2"/>
  <c r="E4679" i="2"/>
  <c r="E3692" i="2"/>
  <c r="E4209" i="2"/>
  <c r="E1763" i="2"/>
  <c r="E1764" i="2"/>
  <c r="E1765" i="2"/>
  <c r="E4680" i="2"/>
  <c r="E1766" i="2"/>
  <c r="E1767" i="2"/>
  <c r="E1768" i="2"/>
  <c r="E1769" i="2"/>
  <c r="E1770" i="2"/>
  <c r="E1771" i="2"/>
  <c r="E4681" i="2"/>
  <c r="E1772" i="2"/>
  <c r="E1773" i="2"/>
  <c r="E1774" i="2"/>
  <c r="E3906" i="2"/>
  <c r="E4682" i="2"/>
  <c r="E1775" i="2"/>
  <c r="E4683" i="2"/>
  <c r="E1776" i="2"/>
  <c r="E1777" i="2"/>
  <c r="E4210" i="2"/>
  <c r="E1778" i="2"/>
  <c r="E3693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4684" i="2"/>
  <c r="E4685" i="2"/>
  <c r="E1792" i="2"/>
  <c r="E1793" i="2"/>
  <c r="E1794" i="2"/>
  <c r="E1795" i="2"/>
  <c r="E1796" i="2"/>
  <c r="E4015" i="2"/>
  <c r="E1797" i="2"/>
  <c r="E1798" i="2"/>
  <c r="E1799" i="2"/>
  <c r="E4016" i="2"/>
  <c r="E3694" i="2"/>
  <c r="E1800" i="2"/>
  <c r="E1801" i="2"/>
  <c r="E1802" i="2"/>
  <c r="E1803" i="2"/>
  <c r="E3695" i="2"/>
  <c r="E1804" i="2"/>
  <c r="E1805" i="2"/>
  <c r="E4686" i="2"/>
  <c r="E1806" i="2"/>
  <c r="E4687" i="2"/>
  <c r="E1807" i="2"/>
  <c r="E1808" i="2"/>
  <c r="E1809" i="2"/>
  <c r="E4688" i="2"/>
  <c r="E4211" i="2"/>
  <c r="E1810" i="2"/>
  <c r="E4689" i="2"/>
  <c r="E1811" i="2"/>
  <c r="E1812" i="2"/>
  <c r="E1813" i="2"/>
  <c r="E4690" i="2"/>
  <c r="E1814" i="2"/>
  <c r="E1815" i="2"/>
  <c r="E1816" i="2"/>
  <c r="E1817" i="2"/>
  <c r="E1818" i="2"/>
  <c r="E1819" i="2"/>
  <c r="E1820" i="2"/>
  <c r="E1821" i="2"/>
  <c r="E1822" i="2"/>
  <c r="E3696" i="2"/>
  <c r="E4691" i="2"/>
  <c r="E1823" i="2"/>
  <c r="E4692" i="2"/>
  <c r="E1824" i="2"/>
  <c r="E1825" i="2"/>
  <c r="E1826" i="2"/>
  <c r="E1827" i="2"/>
  <c r="E1828" i="2"/>
  <c r="E1829" i="2"/>
  <c r="E1830" i="2"/>
  <c r="E4212" i="2"/>
  <c r="E1831" i="2"/>
  <c r="E4693" i="2"/>
  <c r="E3697" i="2"/>
  <c r="E1832" i="2"/>
  <c r="E1833" i="2"/>
  <c r="E1834" i="2"/>
  <c r="E1835" i="2"/>
  <c r="E1836" i="2"/>
  <c r="E1837" i="2"/>
  <c r="E1838" i="2"/>
  <c r="E1839" i="2"/>
  <c r="E3698" i="2"/>
  <c r="E1840" i="2"/>
  <c r="E1841" i="2"/>
  <c r="E1842" i="2"/>
  <c r="E1843" i="2"/>
  <c r="E1844" i="2"/>
  <c r="E4017" i="2"/>
  <c r="E1845" i="2"/>
  <c r="E1846" i="2"/>
  <c r="E1847" i="2"/>
  <c r="E1848" i="2"/>
  <c r="E1849" i="2"/>
  <c r="E1850" i="2"/>
  <c r="E1851" i="2"/>
  <c r="E1852" i="2"/>
  <c r="E4213" i="2"/>
  <c r="E1853" i="2"/>
  <c r="E1854" i="2"/>
  <c r="E4694" i="2"/>
  <c r="E1855" i="2"/>
  <c r="E1856" i="2"/>
  <c r="E1857" i="2"/>
  <c r="E4695" i="2"/>
  <c r="E1858" i="2"/>
  <c r="E1859" i="2"/>
  <c r="E1860" i="2"/>
  <c r="E3699" i="2"/>
  <c r="E1861" i="2"/>
  <c r="E1862" i="2"/>
  <c r="E1863" i="2"/>
  <c r="E4018" i="2"/>
  <c r="E1864" i="2"/>
  <c r="E3700" i="2"/>
  <c r="E1865" i="2"/>
  <c r="E3701" i="2"/>
  <c r="E1866" i="2"/>
  <c r="E1867" i="2"/>
  <c r="E1868" i="2"/>
  <c r="E4696" i="2"/>
  <c r="E1869" i="2"/>
  <c r="E3702" i="2"/>
  <c r="E1870" i="2"/>
  <c r="E1871" i="2"/>
  <c r="E1872" i="2"/>
  <c r="E1873" i="2"/>
  <c r="E1874" i="2"/>
  <c r="E3703" i="2"/>
  <c r="E1875" i="2"/>
  <c r="E1876" i="2"/>
  <c r="E1877" i="2"/>
  <c r="E1878" i="2"/>
  <c r="E3907" i="2"/>
  <c r="E4214" i="2"/>
  <c r="E1879" i="2"/>
  <c r="E1880" i="2"/>
  <c r="E1881" i="2"/>
  <c r="E1882" i="2"/>
  <c r="E3704" i="2"/>
  <c r="E1883" i="2"/>
  <c r="E1884" i="2"/>
  <c r="E1885" i="2"/>
  <c r="E1886" i="2"/>
  <c r="E1887" i="2"/>
  <c r="E1888" i="2"/>
  <c r="E4697" i="2"/>
  <c r="E4698" i="2"/>
  <c r="E1889" i="2"/>
  <c r="E1890" i="2"/>
  <c r="E1891" i="2"/>
  <c r="E1892" i="2"/>
  <c r="E4699" i="2"/>
  <c r="E4700" i="2"/>
  <c r="E1893" i="2"/>
  <c r="E4019" i="2"/>
  <c r="E3926" i="2"/>
  <c r="E1894" i="2"/>
  <c r="E1895" i="2"/>
  <c r="E1896" i="2"/>
  <c r="E1897" i="2"/>
  <c r="E1898" i="2"/>
  <c r="E3924" i="2"/>
  <c r="E1899" i="2"/>
  <c r="E1900" i="2"/>
  <c r="E1901" i="2"/>
  <c r="E1902" i="2"/>
  <c r="E4701" i="2"/>
  <c r="E1903" i="2"/>
  <c r="E1904" i="2"/>
  <c r="E1905" i="2"/>
  <c r="E1906" i="2"/>
  <c r="E4702" i="2"/>
  <c r="E1907" i="2"/>
  <c r="E1908" i="2"/>
  <c r="E4703" i="2"/>
  <c r="E4704" i="2"/>
  <c r="E1909" i="2"/>
  <c r="E3917" i="2"/>
  <c r="E1910" i="2"/>
  <c r="E1911" i="2"/>
  <c r="E1912" i="2"/>
  <c r="E1913" i="2"/>
  <c r="E4020" i="2"/>
  <c r="E1914" i="2"/>
  <c r="E1915" i="2"/>
  <c r="E1916" i="2"/>
  <c r="E1917" i="2"/>
  <c r="E1918" i="2"/>
  <c r="E3927" i="2"/>
  <c r="E1919" i="2"/>
  <c r="E4705" i="2"/>
  <c r="E1920" i="2"/>
  <c r="E3705" i="2"/>
  <c r="E1921" i="2"/>
  <c r="E1922" i="2"/>
  <c r="E1923" i="2"/>
  <c r="E1924" i="2"/>
  <c r="E1925" i="2"/>
  <c r="E1926" i="2"/>
  <c r="E1927" i="2"/>
  <c r="E4215" i="2"/>
  <c r="E4706" i="2"/>
  <c r="E1928" i="2"/>
  <c r="E1929" i="2"/>
  <c r="E1930" i="2"/>
  <c r="E1931" i="2"/>
  <c r="E3706" i="2"/>
  <c r="E1932" i="2"/>
  <c r="E1933" i="2"/>
  <c r="E1934" i="2"/>
  <c r="E1935" i="2"/>
  <c r="E1936" i="2"/>
  <c r="E1937" i="2"/>
  <c r="E1938" i="2"/>
  <c r="E4216" i="2"/>
  <c r="E4707" i="2"/>
  <c r="E1939" i="2"/>
  <c r="E1940" i="2"/>
  <c r="E1941" i="2"/>
  <c r="E1942" i="2"/>
  <c r="E1943" i="2"/>
  <c r="E1944" i="2"/>
  <c r="E1945" i="2"/>
  <c r="E1946" i="2"/>
  <c r="E1947" i="2"/>
  <c r="E4708" i="2"/>
  <c r="E1948" i="2"/>
  <c r="E1949" i="2"/>
  <c r="E1950" i="2"/>
  <c r="E1951" i="2"/>
  <c r="E1952" i="2"/>
  <c r="E4217" i="2"/>
  <c r="E4021" i="2"/>
  <c r="E1953" i="2"/>
  <c r="E1954" i="2"/>
  <c r="E1955" i="2"/>
  <c r="E1956" i="2"/>
  <c r="E3707" i="2"/>
  <c r="E1957" i="2"/>
  <c r="E1958" i="2"/>
  <c r="E1959" i="2"/>
  <c r="E3708" i="2"/>
  <c r="E1960" i="2"/>
  <c r="E1961" i="2"/>
  <c r="E1962" i="2"/>
  <c r="E1963" i="2"/>
  <c r="E4709" i="2"/>
  <c r="E3709" i="2"/>
  <c r="E1964" i="2"/>
  <c r="E4710" i="2"/>
  <c r="E1965" i="2"/>
  <c r="E3710" i="2"/>
  <c r="E1966" i="2"/>
  <c r="E1967" i="2"/>
  <c r="E4711" i="2"/>
  <c r="E1968" i="2"/>
  <c r="E1969" i="2"/>
  <c r="E4712" i="2"/>
  <c r="E1970" i="2"/>
  <c r="E1971" i="2"/>
  <c r="E3711" i="2"/>
  <c r="E1972" i="2"/>
  <c r="E4022" i="2"/>
  <c r="E1973" i="2"/>
  <c r="E4218" i="2"/>
  <c r="E1974" i="2"/>
  <c r="E4713" i="2"/>
  <c r="E1975" i="2"/>
  <c r="E1976" i="2"/>
  <c r="E1977" i="2"/>
  <c r="E1978" i="2"/>
  <c r="E1979" i="2"/>
  <c r="E1980" i="2"/>
  <c r="E4023" i="2"/>
  <c r="E1981" i="2"/>
  <c r="E1982" i="2"/>
  <c r="E3712" i="2"/>
  <c r="E1983" i="2"/>
  <c r="E1984" i="2"/>
  <c r="E1985" i="2"/>
  <c r="E1986" i="2"/>
  <c r="E1987" i="2"/>
  <c r="E1988" i="2"/>
  <c r="E1989" i="2"/>
  <c r="E4219" i="2"/>
  <c r="E3913" i="2"/>
  <c r="E1990" i="2"/>
  <c r="E3713" i="2"/>
  <c r="E1991" i="2"/>
  <c r="E1992" i="2"/>
  <c r="E4714" i="2"/>
  <c r="E1993" i="2"/>
  <c r="E3714" i="2"/>
  <c r="E1994" i="2"/>
  <c r="E1995" i="2"/>
  <c r="E1996" i="2"/>
  <c r="E4715" i="2"/>
  <c r="E1997" i="2"/>
  <c r="E1998" i="2"/>
  <c r="E1999" i="2"/>
  <c r="E2000" i="2"/>
  <c r="E2001" i="2"/>
  <c r="E2002" i="2"/>
  <c r="E2003" i="2"/>
  <c r="E4716" i="2"/>
  <c r="E2004" i="2"/>
  <c r="E2005" i="2"/>
  <c r="E4717" i="2"/>
  <c r="E2006" i="2"/>
  <c r="E3715" i="2"/>
  <c r="E2007" i="2"/>
  <c r="E2008" i="2"/>
  <c r="E2009" i="2"/>
  <c r="E2010" i="2"/>
  <c r="E2011" i="2"/>
  <c r="E2012" i="2"/>
  <c r="E2013" i="2"/>
  <c r="E2014" i="2"/>
  <c r="E4718" i="2"/>
  <c r="E2015" i="2"/>
  <c r="E2016" i="2"/>
  <c r="E4719" i="2"/>
  <c r="E2017" i="2"/>
  <c r="E2018" i="2"/>
  <c r="E2019" i="2"/>
  <c r="E2020" i="2"/>
  <c r="E4220" i="2"/>
  <c r="E2021" i="2"/>
  <c r="E3716" i="2"/>
  <c r="E3928" i="2"/>
  <c r="E2022" i="2"/>
  <c r="E3717" i="2"/>
  <c r="E2023" i="2"/>
  <c r="E3718" i="2"/>
  <c r="E4720" i="2"/>
  <c r="E4221" i="2"/>
  <c r="E4222" i="2"/>
  <c r="E2024" i="2"/>
  <c r="E2025" i="2"/>
  <c r="E2026" i="2"/>
  <c r="E2027" i="2"/>
  <c r="E2028" i="2"/>
  <c r="E2029" i="2"/>
  <c r="E2030" i="2"/>
  <c r="E2031" i="2"/>
  <c r="E2032" i="2"/>
  <c r="E4721" i="2"/>
  <c r="E2033" i="2"/>
  <c r="E2034" i="2"/>
  <c r="E4722" i="2"/>
  <c r="E2035" i="2"/>
  <c r="E2036" i="2"/>
  <c r="E2037" i="2"/>
  <c r="E2038" i="2"/>
  <c r="E4723" i="2"/>
  <c r="E2039" i="2"/>
  <c r="E2040" i="2"/>
  <c r="E2041" i="2"/>
  <c r="E2042" i="2"/>
  <c r="E4724" i="2"/>
  <c r="E2043" i="2"/>
  <c r="E3719" i="2"/>
  <c r="E2044" i="2"/>
  <c r="E4725" i="2"/>
  <c r="E4726" i="2"/>
  <c r="E3720" i="2"/>
  <c r="E2045" i="2"/>
  <c r="E2046" i="2"/>
  <c r="E2047" i="2"/>
  <c r="E2048" i="2"/>
  <c r="E2049" i="2"/>
  <c r="E2050" i="2"/>
  <c r="E3721" i="2"/>
  <c r="E2051" i="2"/>
  <c r="E2052" i="2"/>
  <c r="E2053" i="2"/>
  <c r="E3722" i="2"/>
  <c r="E4727" i="2"/>
  <c r="E3723" i="2"/>
  <c r="E4728" i="2"/>
  <c r="E3724" i="2"/>
  <c r="E4729" i="2"/>
  <c r="E2054" i="2"/>
  <c r="E2055" i="2"/>
  <c r="E2056" i="2"/>
  <c r="E3725" i="2"/>
  <c r="E2057" i="2"/>
  <c r="E2058" i="2"/>
  <c r="E2059" i="2"/>
  <c r="E2060" i="2"/>
  <c r="E2061" i="2"/>
  <c r="E2062" i="2"/>
  <c r="E2063" i="2"/>
  <c r="E3726" i="2"/>
  <c r="E2064" i="2"/>
  <c r="E4730" i="2"/>
  <c r="E2065" i="2"/>
  <c r="E2066" i="2"/>
  <c r="E2067" i="2"/>
  <c r="E2068" i="2"/>
  <c r="E2069" i="2"/>
  <c r="E3727" i="2"/>
  <c r="E2070" i="2"/>
  <c r="E2071" i="2"/>
  <c r="E2072" i="2"/>
  <c r="E2073" i="2"/>
  <c r="E4024" i="2"/>
  <c r="E2074" i="2"/>
  <c r="E2075" i="2"/>
  <c r="E2076" i="2"/>
  <c r="E4731" i="2"/>
  <c r="E4223" i="2"/>
  <c r="E3728" i="2"/>
  <c r="E4025" i="2"/>
  <c r="E2077" i="2"/>
  <c r="E3729" i="2"/>
  <c r="E2078" i="2"/>
  <c r="E2079" i="2"/>
  <c r="E3730" i="2"/>
  <c r="E2080" i="2"/>
  <c r="E2081" i="2"/>
  <c r="E2082" i="2"/>
  <c r="E2083" i="2"/>
  <c r="E4026" i="2"/>
  <c r="E4224" i="2"/>
  <c r="E2084" i="2"/>
  <c r="E2085" i="2"/>
  <c r="E2086" i="2"/>
  <c r="E4732" i="2"/>
  <c r="E2087" i="2"/>
  <c r="E3731" i="2"/>
  <c r="E2088" i="2"/>
  <c r="E3930" i="2"/>
  <c r="E2089" i="2"/>
  <c r="E2090" i="2"/>
  <c r="E2091" i="2"/>
  <c r="E2092" i="2"/>
  <c r="E3732" i="2"/>
  <c r="E2093" i="2"/>
  <c r="E2094" i="2"/>
  <c r="E2095" i="2"/>
  <c r="E3733" i="2"/>
  <c r="E2096" i="2"/>
  <c r="E3734" i="2"/>
  <c r="E2097" i="2"/>
  <c r="E4225" i="2"/>
  <c r="E3735" i="2"/>
  <c r="E2098" i="2"/>
  <c r="E4733" i="2"/>
  <c r="E4734" i="2"/>
  <c r="E4735" i="2"/>
  <c r="E2099" i="2"/>
  <c r="E2100" i="2"/>
  <c r="E4027" i="2"/>
  <c r="E2101" i="2"/>
  <c r="E2102" i="2"/>
  <c r="E4736" i="2"/>
  <c r="E2103" i="2"/>
  <c r="E2104" i="2"/>
  <c r="E2105" i="2"/>
  <c r="E3736" i="2"/>
  <c r="E2106" i="2"/>
  <c r="E4737" i="2"/>
  <c r="E4226" i="2"/>
  <c r="E4738" i="2"/>
  <c r="E2107" i="2"/>
  <c r="E2108" i="2"/>
  <c r="E2109" i="2"/>
  <c r="E2110" i="2"/>
  <c r="E2111" i="2"/>
  <c r="E3737" i="2"/>
  <c r="E2112" i="2"/>
  <c r="E2113" i="2"/>
  <c r="E3738" i="2"/>
  <c r="E2114" i="2"/>
  <c r="E2115" i="2"/>
  <c r="E2116" i="2"/>
  <c r="E4739" i="2"/>
  <c r="E2117" i="2"/>
  <c r="E4740" i="2"/>
  <c r="E2118" i="2"/>
  <c r="E2119" i="2"/>
  <c r="E3739" i="2"/>
  <c r="E2120" i="2"/>
  <c r="E2121" i="2"/>
  <c r="E4741" i="2"/>
  <c r="E2122" i="2"/>
  <c r="E2123" i="2"/>
  <c r="E2124" i="2"/>
  <c r="E2125" i="2"/>
  <c r="E2126" i="2"/>
  <c r="E2127" i="2"/>
  <c r="E2128" i="2"/>
  <c r="E2129" i="2"/>
  <c r="E2130" i="2"/>
  <c r="E2131" i="2"/>
  <c r="E3740" i="2"/>
  <c r="E4742" i="2"/>
  <c r="E4227" i="2"/>
  <c r="E3741" i="2"/>
  <c r="E2132" i="2"/>
  <c r="E4743" i="2"/>
  <c r="E4028" i="2"/>
  <c r="E4029" i="2"/>
  <c r="E2133" i="2"/>
  <c r="E2134" i="2"/>
  <c r="E4744" i="2"/>
  <c r="E4745" i="2"/>
  <c r="E3742" i="2"/>
  <c r="E2135" i="2"/>
  <c r="E2136" i="2"/>
  <c r="E4746" i="2"/>
  <c r="E4747" i="2"/>
  <c r="E2137" i="2"/>
  <c r="E2138" i="2"/>
  <c r="E2139" i="2"/>
  <c r="E4228" i="2"/>
  <c r="E4748" i="2"/>
  <c r="E4749" i="2"/>
  <c r="E4750" i="2"/>
  <c r="E3743" i="2"/>
  <c r="E2140" i="2"/>
  <c r="E2141" i="2"/>
  <c r="E2142" i="2"/>
  <c r="E2143" i="2"/>
  <c r="E2144" i="2"/>
  <c r="E4751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3744" i="2"/>
  <c r="E2158" i="2"/>
  <c r="E4752" i="2"/>
  <c r="E4753" i="2"/>
  <c r="E4229" i="2"/>
  <c r="E2159" i="2"/>
  <c r="E4754" i="2"/>
  <c r="E4755" i="2"/>
  <c r="E2160" i="2"/>
  <c r="E2161" i="2"/>
  <c r="E2162" i="2"/>
  <c r="E2163" i="2"/>
  <c r="E2164" i="2"/>
  <c r="E2165" i="2"/>
  <c r="E2166" i="2"/>
  <c r="E2167" i="2"/>
  <c r="E2168" i="2"/>
  <c r="E2169" i="2"/>
  <c r="E4756" i="2"/>
  <c r="E4230" i="2"/>
  <c r="E2170" i="2"/>
  <c r="E2171" i="2"/>
  <c r="E2172" i="2"/>
  <c r="E2173" i="2"/>
  <c r="E2174" i="2"/>
  <c r="E2175" i="2"/>
  <c r="E2176" i="2"/>
  <c r="E2177" i="2"/>
  <c r="E2178" i="2"/>
  <c r="E4757" i="2"/>
  <c r="E4758" i="2"/>
  <c r="E2179" i="2"/>
  <c r="E2180" i="2"/>
  <c r="E2181" i="2"/>
  <c r="E4030" i="2"/>
  <c r="E2182" i="2"/>
  <c r="E2183" i="2"/>
  <c r="E2184" i="2"/>
  <c r="E3745" i="2"/>
  <c r="E2185" i="2"/>
  <c r="E2186" i="2"/>
  <c r="E2187" i="2"/>
  <c r="E2188" i="2"/>
  <c r="E2189" i="2"/>
  <c r="E4759" i="2"/>
  <c r="E4031" i="2"/>
  <c r="E2190" i="2"/>
  <c r="E4760" i="2"/>
  <c r="E2191" i="2"/>
  <c r="E2192" i="2"/>
  <c r="E2193" i="2"/>
  <c r="E2194" i="2"/>
  <c r="E3746" i="2"/>
  <c r="E2195" i="2"/>
  <c r="E3914" i="2"/>
  <c r="E2196" i="2"/>
  <c r="E3747" i="2"/>
  <c r="E2197" i="2"/>
  <c r="E2198" i="2"/>
  <c r="E4761" i="2"/>
  <c r="E2199" i="2"/>
  <c r="E4762" i="2"/>
  <c r="E2200" i="2"/>
  <c r="E2201" i="2"/>
  <c r="E4763" i="2"/>
  <c r="E2202" i="2"/>
  <c r="E3748" i="2"/>
  <c r="E2203" i="2"/>
  <c r="E2204" i="2"/>
  <c r="E2205" i="2"/>
  <c r="E3749" i="2"/>
  <c r="E2206" i="2"/>
  <c r="E4032" i="2"/>
  <c r="E2207" i="2"/>
  <c r="E2208" i="2"/>
  <c r="E2209" i="2"/>
  <c r="E4764" i="2"/>
  <c r="E2210" i="2"/>
  <c r="E4033" i="2"/>
  <c r="E3750" i="2"/>
  <c r="E2211" i="2"/>
  <c r="E2212" i="2"/>
  <c r="E4231" i="2"/>
  <c r="E2213" i="2"/>
  <c r="E2214" i="2"/>
  <c r="E4034" i="2"/>
  <c r="E2215" i="2"/>
  <c r="E4765" i="2"/>
  <c r="E4766" i="2"/>
  <c r="E2216" i="2"/>
  <c r="E2217" i="2"/>
  <c r="E4767" i="2"/>
  <c r="E2218" i="2"/>
  <c r="E4768" i="2"/>
  <c r="E2219" i="2"/>
  <c r="E2220" i="2"/>
  <c r="E2221" i="2"/>
  <c r="E3751" i="2"/>
  <c r="E2222" i="2"/>
  <c r="E2223" i="2"/>
  <c r="E4769" i="2"/>
  <c r="E2224" i="2"/>
  <c r="E2225" i="2"/>
  <c r="E4232" i="2"/>
  <c r="E2226" i="2"/>
  <c r="E2227" i="2"/>
  <c r="E2228" i="2"/>
  <c r="E2229" i="2"/>
  <c r="E2230" i="2"/>
  <c r="E2231" i="2"/>
  <c r="E2232" i="2"/>
  <c r="E4770" i="2"/>
  <c r="E2233" i="2"/>
  <c r="E2234" i="2"/>
  <c r="E2235" i="2"/>
  <c r="E2236" i="2"/>
  <c r="E3752" i="2"/>
  <c r="E2237" i="2"/>
  <c r="E2238" i="2"/>
  <c r="E3753" i="2"/>
  <c r="E2239" i="2"/>
  <c r="E2240" i="2"/>
  <c r="E3754" i="2"/>
  <c r="E4771" i="2"/>
  <c r="E4233" i="2"/>
  <c r="E4772" i="2"/>
  <c r="E4773" i="2"/>
  <c r="E2241" i="2"/>
  <c r="E4234" i="2"/>
  <c r="E4774" i="2"/>
  <c r="E4035" i="2"/>
  <c r="E2242" i="2"/>
  <c r="E2243" i="2"/>
  <c r="E2244" i="2"/>
  <c r="E4775" i="2"/>
  <c r="E2245" i="2"/>
  <c r="E2246" i="2"/>
  <c r="E2247" i="2"/>
  <c r="E3755" i="2"/>
  <c r="E2248" i="2"/>
  <c r="E2249" i="2"/>
  <c r="E2250" i="2"/>
  <c r="E4036" i="2"/>
  <c r="E2251" i="2"/>
  <c r="E2252" i="2"/>
  <c r="E4776" i="2"/>
  <c r="E2253" i="2"/>
  <c r="E2254" i="2"/>
  <c r="E4777" i="2"/>
  <c r="E3756" i="2"/>
  <c r="E4778" i="2"/>
  <c r="E2255" i="2"/>
  <c r="E2256" i="2"/>
  <c r="E2257" i="2"/>
  <c r="E2258" i="2"/>
  <c r="E3757" i="2"/>
  <c r="E4235" i="2"/>
  <c r="E4037" i="2"/>
  <c r="E2259" i="2"/>
  <c r="E2260" i="2"/>
  <c r="E2261" i="2"/>
  <c r="E2262" i="2"/>
  <c r="E2263" i="2"/>
  <c r="E4779" i="2"/>
  <c r="E2264" i="2"/>
  <c r="E2265" i="2"/>
  <c r="E2266" i="2"/>
  <c r="E4236" i="2"/>
  <c r="E2267" i="2"/>
  <c r="E3758" i="2"/>
  <c r="E2268" i="2"/>
  <c r="E2269" i="2"/>
  <c r="E3759" i="2"/>
  <c r="E2270" i="2"/>
  <c r="E2271" i="2"/>
  <c r="E2272" i="2"/>
  <c r="E3760" i="2"/>
  <c r="E2273" i="2"/>
  <c r="E2274" i="2"/>
  <c r="E2275" i="2"/>
  <c r="E2276" i="2"/>
  <c r="E2277" i="2"/>
  <c r="E2278" i="2"/>
  <c r="E2279" i="2"/>
  <c r="E2280" i="2"/>
  <c r="E4780" i="2"/>
  <c r="E2281" i="2"/>
  <c r="E2282" i="2"/>
  <c r="E2283" i="2"/>
  <c r="E2284" i="2"/>
  <c r="E2285" i="2"/>
  <c r="E2286" i="2"/>
  <c r="E2287" i="2"/>
  <c r="E2288" i="2"/>
  <c r="E3761" i="2"/>
  <c r="E2289" i="2"/>
  <c r="E4781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3762" i="2"/>
  <c r="E2305" i="2"/>
  <c r="E2306" i="2"/>
  <c r="E2307" i="2"/>
  <c r="E2308" i="2"/>
  <c r="E2309" i="2"/>
  <c r="E2310" i="2"/>
  <c r="E3763" i="2"/>
  <c r="E2311" i="2"/>
  <c r="E2312" i="2"/>
  <c r="E2313" i="2"/>
  <c r="E3764" i="2"/>
  <c r="E2314" i="2"/>
  <c r="E2315" i="2"/>
  <c r="E4237" i="2"/>
  <c r="E3765" i="2"/>
  <c r="E3766" i="2"/>
  <c r="E4782" i="2"/>
  <c r="E2316" i="2"/>
  <c r="E4038" i="2"/>
  <c r="E4783" i="2"/>
  <c r="E2317" i="2"/>
  <c r="E3908" i="2"/>
  <c r="E2318" i="2"/>
  <c r="E2319" i="2"/>
  <c r="E2320" i="2"/>
  <c r="E2321" i="2"/>
  <c r="E4039" i="2"/>
  <c r="E4784" i="2"/>
  <c r="E2322" i="2"/>
  <c r="E2323" i="2"/>
  <c r="E2324" i="2"/>
  <c r="E2325" i="2"/>
  <c r="E2326" i="2"/>
  <c r="E2327" i="2"/>
  <c r="E2328" i="2"/>
  <c r="E2329" i="2"/>
  <c r="E4785" i="2"/>
  <c r="E4786" i="2"/>
  <c r="E2330" i="2"/>
  <c r="E2331" i="2"/>
  <c r="E4787" i="2"/>
  <c r="E3767" i="2"/>
  <c r="E2332" i="2"/>
  <c r="E3768" i="2"/>
  <c r="E2333" i="2"/>
  <c r="E2334" i="2"/>
  <c r="E2335" i="2"/>
  <c r="E2336" i="2"/>
  <c r="E2337" i="2"/>
  <c r="E2338" i="2"/>
  <c r="E2339" i="2"/>
  <c r="E2340" i="2"/>
  <c r="E4788" i="2"/>
  <c r="E2341" i="2"/>
  <c r="E2342" i="2"/>
  <c r="E2343" i="2"/>
  <c r="E2344" i="2"/>
  <c r="E2345" i="2"/>
  <c r="E2346" i="2"/>
  <c r="E2347" i="2"/>
  <c r="E4238" i="2"/>
  <c r="E2348" i="2"/>
  <c r="E2349" i="2"/>
  <c r="E4789" i="2"/>
  <c r="E2350" i="2"/>
  <c r="E2351" i="2"/>
  <c r="E2352" i="2"/>
  <c r="E2353" i="2"/>
  <c r="E2354" i="2"/>
  <c r="E2355" i="2"/>
  <c r="E2356" i="2"/>
  <c r="E2357" i="2"/>
  <c r="E4790" i="2"/>
  <c r="E2358" i="2"/>
  <c r="E4791" i="2"/>
  <c r="E2359" i="2"/>
  <c r="E3769" i="2"/>
  <c r="E2360" i="2"/>
  <c r="E3770" i="2"/>
  <c r="E2361" i="2"/>
  <c r="E4040" i="2"/>
  <c r="E2362" i="2"/>
  <c r="E2363" i="2"/>
  <c r="E2364" i="2"/>
  <c r="E2365" i="2"/>
  <c r="E2366" i="2"/>
  <c r="E2367" i="2"/>
  <c r="E2368" i="2"/>
  <c r="E2369" i="2"/>
  <c r="E2370" i="2"/>
  <c r="E2371" i="2"/>
  <c r="E2372" i="2"/>
  <c r="E3771" i="2"/>
  <c r="E2373" i="2"/>
  <c r="E4792" i="2"/>
  <c r="E2374" i="2"/>
  <c r="E2375" i="2"/>
  <c r="E2376" i="2"/>
  <c r="E4239" i="2"/>
  <c r="E2377" i="2"/>
  <c r="E2378" i="2"/>
  <c r="E2379" i="2"/>
  <c r="E2380" i="2"/>
  <c r="E3772" i="2"/>
  <c r="E2381" i="2"/>
  <c r="E2382" i="2"/>
  <c r="E2383" i="2"/>
  <c r="E2384" i="2"/>
  <c r="E2385" i="2"/>
  <c r="E3773" i="2"/>
  <c r="E2386" i="2"/>
  <c r="E2387" i="2"/>
  <c r="E2388" i="2"/>
  <c r="E4793" i="2"/>
  <c r="E2389" i="2"/>
  <c r="E4794" i="2"/>
  <c r="E3774" i="2"/>
  <c r="E2390" i="2"/>
  <c r="E2391" i="2"/>
  <c r="E4240" i="2"/>
  <c r="E2392" i="2"/>
  <c r="E2393" i="2"/>
  <c r="E2394" i="2"/>
  <c r="E2395" i="2"/>
  <c r="E2396" i="2"/>
  <c r="E2397" i="2"/>
  <c r="E2398" i="2"/>
  <c r="E4795" i="2"/>
  <c r="E4796" i="2"/>
  <c r="E2399" i="2"/>
  <c r="E2400" i="2"/>
  <c r="E2401" i="2"/>
  <c r="E2402" i="2"/>
  <c r="E2403" i="2"/>
  <c r="E3775" i="2"/>
  <c r="E2404" i="2"/>
  <c r="E2405" i="2"/>
  <c r="E2406" i="2"/>
  <c r="E2407" i="2"/>
  <c r="E2408" i="2"/>
  <c r="E2409" i="2"/>
  <c r="E4797" i="2"/>
  <c r="E2410" i="2"/>
  <c r="E4041" i="2"/>
  <c r="E4798" i="2"/>
  <c r="E2411" i="2"/>
  <c r="E2412" i="2"/>
  <c r="E2413" i="2"/>
  <c r="E2414" i="2"/>
  <c r="E2415" i="2"/>
  <c r="E2416" i="2"/>
  <c r="E2417" i="2"/>
  <c r="E2418" i="2"/>
  <c r="E2419" i="2"/>
  <c r="E4241" i="2"/>
  <c r="E2420" i="2"/>
  <c r="E4799" i="2"/>
  <c r="E4042" i="2"/>
  <c r="E4800" i="2"/>
  <c r="E2421" i="2"/>
  <c r="E3776" i="2"/>
  <c r="E2422" i="2"/>
  <c r="E2423" i="2"/>
  <c r="E4801" i="2"/>
  <c r="E2424" i="2"/>
  <c r="E2425" i="2"/>
  <c r="E2426" i="2"/>
  <c r="E2427" i="2"/>
  <c r="E2428" i="2"/>
  <c r="E4802" i="2"/>
  <c r="E2429" i="2"/>
  <c r="E2430" i="2"/>
  <c r="E2431" i="2"/>
  <c r="E3777" i="2"/>
  <c r="E4242" i="2"/>
  <c r="E2432" i="2"/>
  <c r="E4803" i="2"/>
  <c r="E4804" i="2"/>
  <c r="E2433" i="2"/>
  <c r="E2434" i="2"/>
  <c r="E2435" i="2"/>
  <c r="E2436" i="2"/>
  <c r="E2437" i="2"/>
  <c r="E2438" i="2"/>
  <c r="E4805" i="2"/>
  <c r="E2439" i="2"/>
  <c r="E3778" i="2"/>
  <c r="E2440" i="2"/>
  <c r="E4243" i="2"/>
  <c r="E3779" i="2"/>
  <c r="E2441" i="2"/>
  <c r="E2442" i="2"/>
  <c r="E4806" i="2"/>
  <c r="E4807" i="2"/>
  <c r="E2443" i="2"/>
  <c r="E2444" i="2"/>
  <c r="E2445" i="2"/>
  <c r="E2446" i="2"/>
  <c r="E4808" i="2"/>
  <c r="E2447" i="2"/>
  <c r="E2448" i="2"/>
  <c r="E3780" i="2"/>
  <c r="E2449" i="2"/>
  <c r="E2450" i="2"/>
  <c r="E4809" i="2"/>
  <c r="E2451" i="2"/>
  <c r="E3781" i="2"/>
  <c r="E2452" i="2"/>
  <c r="E2453" i="2"/>
  <c r="E2454" i="2"/>
  <c r="E2455" i="2"/>
  <c r="E2456" i="2"/>
  <c r="E4810" i="2"/>
  <c r="E2457" i="2"/>
  <c r="E2458" i="2"/>
  <c r="E2459" i="2"/>
  <c r="E2460" i="2"/>
  <c r="E2461" i="2"/>
  <c r="E4811" i="2"/>
  <c r="E2462" i="2"/>
  <c r="E4244" i="2"/>
  <c r="E2463" i="2"/>
  <c r="E4043" i="2"/>
  <c r="E2464" i="2"/>
  <c r="E2465" i="2"/>
  <c r="E2466" i="2"/>
  <c r="E2467" i="2"/>
  <c r="E2468" i="2"/>
  <c r="E4812" i="2"/>
  <c r="E2469" i="2"/>
  <c r="E4044" i="2"/>
  <c r="E2470" i="2"/>
  <c r="E3782" i="2"/>
  <c r="E2471" i="2"/>
  <c r="E2472" i="2"/>
  <c r="E2473" i="2"/>
  <c r="E2474" i="2"/>
  <c r="E2475" i="2"/>
  <c r="E2476" i="2"/>
  <c r="E2477" i="2"/>
  <c r="E4813" i="2"/>
  <c r="E2478" i="2"/>
  <c r="E2479" i="2"/>
  <c r="E4045" i="2"/>
  <c r="E2480" i="2"/>
  <c r="E4814" i="2"/>
  <c r="E3783" i="2"/>
  <c r="E4815" i="2"/>
  <c r="E3784" i="2"/>
  <c r="E2481" i="2"/>
  <c r="E3785" i="2"/>
  <c r="E2482" i="2"/>
  <c r="E4816" i="2"/>
  <c r="E4817" i="2"/>
  <c r="E2483" i="2"/>
  <c r="E2484" i="2"/>
  <c r="E2485" i="2"/>
  <c r="E2486" i="2"/>
  <c r="E2487" i="2"/>
  <c r="E2488" i="2"/>
  <c r="E4818" i="2"/>
  <c r="E2489" i="2"/>
  <c r="E4819" i="2"/>
  <c r="E2490" i="2"/>
  <c r="E2491" i="2"/>
  <c r="E2492" i="2"/>
  <c r="E2493" i="2"/>
  <c r="E2494" i="2"/>
  <c r="E2495" i="2"/>
  <c r="E4820" i="2"/>
  <c r="E2496" i="2"/>
  <c r="E2497" i="2"/>
  <c r="E2498" i="2"/>
  <c r="E2499" i="2"/>
  <c r="E2500" i="2"/>
  <c r="E2501" i="2"/>
  <c r="E4821" i="2"/>
  <c r="E4822" i="2"/>
  <c r="E2502" i="2"/>
  <c r="E4046" i="2"/>
  <c r="E4823" i="2"/>
  <c r="E3786" i="2"/>
  <c r="E2503" i="2"/>
  <c r="E4824" i="2"/>
  <c r="E2504" i="2"/>
  <c r="E2505" i="2"/>
  <c r="E2506" i="2"/>
  <c r="E2507" i="2"/>
  <c r="E2508" i="2"/>
  <c r="E2509" i="2"/>
  <c r="E2510" i="2"/>
  <c r="E4825" i="2"/>
  <c r="E2511" i="2"/>
  <c r="E2512" i="2"/>
  <c r="E2513" i="2"/>
  <c r="E2514" i="2"/>
  <c r="E2515" i="2"/>
  <c r="E2516" i="2"/>
  <c r="E2517" i="2"/>
  <c r="E2518" i="2"/>
  <c r="E2519" i="2"/>
  <c r="E2520" i="2"/>
  <c r="E4826" i="2"/>
  <c r="E2521" i="2"/>
  <c r="E3787" i="2"/>
  <c r="E2522" i="2"/>
  <c r="E3788" i="2"/>
  <c r="E2523" i="2"/>
  <c r="E2524" i="2"/>
  <c r="E3909" i="2"/>
  <c r="E4047" i="2"/>
  <c r="E2525" i="2"/>
  <c r="E2526" i="2"/>
  <c r="E4048" i="2"/>
  <c r="E4245" i="2"/>
  <c r="E2527" i="2"/>
  <c r="E2528" i="2"/>
  <c r="E3789" i="2"/>
  <c r="E4827" i="2"/>
  <c r="E2529" i="2"/>
  <c r="E2530" i="2"/>
  <c r="E4049" i="2"/>
  <c r="E2531" i="2"/>
  <c r="E2532" i="2"/>
  <c r="E3790" i="2"/>
  <c r="E2533" i="2"/>
  <c r="E3791" i="2"/>
  <c r="E2534" i="2"/>
  <c r="E2535" i="2"/>
  <c r="E2536" i="2"/>
  <c r="E2537" i="2"/>
  <c r="E2538" i="2"/>
  <c r="E2539" i="2"/>
  <c r="E3792" i="2"/>
  <c r="E4828" i="2"/>
  <c r="E2540" i="2"/>
  <c r="E2541" i="2"/>
  <c r="E2542" i="2"/>
  <c r="E3918" i="2"/>
  <c r="E2543" i="2"/>
  <c r="E2544" i="2"/>
  <c r="E2545" i="2"/>
  <c r="E2546" i="2"/>
  <c r="E2547" i="2"/>
  <c r="E2548" i="2"/>
  <c r="E2549" i="2"/>
  <c r="E2550" i="2"/>
  <c r="E2551" i="2"/>
  <c r="E4829" i="2"/>
  <c r="E4830" i="2"/>
  <c r="E2552" i="2"/>
  <c r="E2553" i="2"/>
  <c r="E4050" i="2"/>
  <c r="E2554" i="2"/>
  <c r="E4831" i="2"/>
  <c r="E2555" i="2"/>
  <c r="E2556" i="2"/>
  <c r="E2557" i="2"/>
  <c r="E2558" i="2"/>
  <c r="E3793" i="2"/>
  <c r="E3794" i="2"/>
  <c r="E2559" i="2"/>
  <c r="E2560" i="2"/>
  <c r="E2561" i="2"/>
  <c r="E2562" i="2"/>
  <c r="E2563" i="2"/>
  <c r="E2564" i="2"/>
  <c r="E2565" i="2"/>
  <c r="E4832" i="2"/>
  <c r="E2566" i="2"/>
  <c r="E2567" i="2"/>
  <c r="E2568" i="2"/>
  <c r="E2569" i="2"/>
  <c r="E2570" i="2"/>
  <c r="E2571" i="2"/>
  <c r="E2572" i="2"/>
  <c r="E2573" i="2"/>
  <c r="E2574" i="2"/>
  <c r="E2575" i="2"/>
  <c r="E4246" i="2"/>
  <c r="E2576" i="2"/>
  <c r="E4833" i="2"/>
  <c r="E2577" i="2"/>
  <c r="E2578" i="2"/>
  <c r="E2579" i="2"/>
  <c r="E2580" i="2"/>
  <c r="E2581" i="2"/>
  <c r="E2582" i="2"/>
  <c r="E2583" i="2"/>
  <c r="E2584" i="2"/>
  <c r="E4834" i="2"/>
  <c r="E2585" i="2"/>
  <c r="E2586" i="2"/>
  <c r="E2587" i="2"/>
  <c r="E2588" i="2"/>
  <c r="E2589" i="2"/>
  <c r="E2590" i="2"/>
  <c r="E2591" i="2"/>
  <c r="E3919" i="2"/>
  <c r="E2592" i="2"/>
  <c r="E2593" i="2"/>
  <c r="E2594" i="2"/>
  <c r="E2595" i="2"/>
  <c r="E2596" i="2"/>
  <c r="E4835" i="2"/>
  <c r="E2597" i="2"/>
  <c r="E2598" i="2"/>
  <c r="E3795" i="2"/>
  <c r="E4836" i="2"/>
  <c r="E2599" i="2"/>
  <c r="E2600" i="2"/>
  <c r="E2601" i="2"/>
  <c r="E2602" i="2"/>
  <c r="E4837" i="2"/>
  <c r="E2603" i="2"/>
  <c r="E2604" i="2"/>
  <c r="E2605" i="2"/>
  <c r="E2606" i="2"/>
  <c r="E2607" i="2"/>
  <c r="E2608" i="2"/>
  <c r="E2609" i="2"/>
  <c r="E2610" i="2"/>
  <c r="E2611" i="2"/>
  <c r="E2612" i="2"/>
  <c r="E2613" i="2"/>
  <c r="E4838" i="2"/>
  <c r="E4839" i="2"/>
  <c r="E2614" i="2"/>
  <c r="E4840" i="2"/>
  <c r="E2615" i="2"/>
  <c r="E4247" i="2"/>
  <c r="E2616" i="2"/>
  <c r="E2617" i="2"/>
  <c r="E2618" i="2"/>
  <c r="E4248" i="2"/>
  <c r="E2619" i="2"/>
  <c r="E4051" i="2"/>
  <c r="E2620" i="2"/>
  <c r="E3796" i="2"/>
  <c r="E3797" i="2"/>
  <c r="E3798" i="2"/>
  <c r="E2621" i="2"/>
  <c r="E2622" i="2"/>
  <c r="E3799" i="2"/>
  <c r="E2623" i="2"/>
  <c r="E2624" i="2"/>
  <c r="E2625" i="2"/>
  <c r="E2626" i="2"/>
  <c r="E3800" i="2"/>
  <c r="E2627" i="2"/>
  <c r="E2628" i="2"/>
  <c r="E4841" i="2"/>
  <c r="E2629" i="2"/>
  <c r="E4842" i="2"/>
  <c r="E4843" i="2"/>
  <c r="E2630" i="2"/>
  <c r="E2631" i="2"/>
  <c r="E2632" i="2"/>
  <c r="E4249" i="2"/>
  <c r="E2633" i="2"/>
  <c r="E2634" i="2"/>
  <c r="E4052" i="2"/>
  <c r="E4250" i="2"/>
  <c r="E2635" i="2"/>
  <c r="E2636" i="2"/>
  <c r="E4844" i="2"/>
  <c r="E2637" i="2"/>
  <c r="E4251" i="2"/>
  <c r="E2638" i="2"/>
  <c r="E2639" i="2"/>
  <c r="E4845" i="2"/>
  <c r="E2640" i="2"/>
  <c r="E3801" i="2"/>
  <c r="E2641" i="2"/>
  <c r="E2642" i="2"/>
  <c r="E2643" i="2"/>
  <c r="E3802" i="2"/>
  <c r="E2644" i="2"/>
  <c r="E2645" i="2"/>
  <c r="E2646" i="2"/>
  <c r="E2647" i="2"/>
  <c r="E2648" i="2"/>
  <c r="E2649" i="2"/>
  <c r="E4053" i="2"/>
  <c r="E4252" i="2"/>
  <c r="E2650" i="2"/>
  <c r="E4846" i="2"/>
  <c r="E2651" i="2"/>
  <c r="E2652" i="2"/>
  <c r="E3931" i="2"/>
  <c r="E2653" i="2"/>
  <c r="E2654" i="2"/>
  <c r="E2655" i="2"/>
  <c r="E2656" i="2"/>
  <c r="E2657" i="2"/>
  <c r="E2658" i="2"/>
  <c r="E4253" i="2"/>
  <c r="E2659" i="2"/>
  <c r="E4847" i="2"/>
  <c r="E2660" i="2"/>
  <c r="E2661" i="2"/>
  <c r="E2662" i="2"/>
  <c r="E4848" i="2"/>
  <c r="E4849" i="2"/>
  <c r="E2663" i="2"/>
  <c r="E4054" i="2"/>
  <c r="E2664" i="2"/>
  <c r="E2665" i="2"/>
  <c r="E2666" i="2"/>
  <c r="E4850" i="2"/>
  <c r="E2667" i="2"/>
  <c r="E2668" i="2"/>
  <c r="E2669" i="2"/>
  <c r="E2670" i="2"/>
  <c r="E2671" i="2"/>
  <c r="E2672" i="2"/>
  <c r="E2673" i="2"/>
  <c r="E4851" i="2"/>
  <c r="E2674" i="2"/>
  <c r="E3803" i="2"/>
  <c r="E2675" i="2"/>
  <c r="E3804" i="2"/>
  <c r="E2676" i="2"/>
  <c r="E2677" i="2"/>
  <c r="E3805" i="2"/>
  <c r="E2678" i="2"/>
  <c r="E2679" i="2"/>
  <c r="E4852" i="2"/>
  <c r="E4254" i="2"/>
  <c r="E3806" i="2"/>
  <c r="E2680" i="2"/>
  <c r="E2681" i="2"/>
  <c r="E2682" i="2"/>
  <c r="E2683" i="2"/>
  <c r="E4853" i="2"/>
  <c r="E3807" i="2"/>
  <c r="E2684" i="2"/>
  <c r="E2685" i="2"/>
  <c r="E2686" i="2"/>
  <c r="E2687" i="2"/>
  <c r="E2688" i="2"/>
  <c r="E2689" i="2"/>
  <c r="E4854" i="2"/>
  <c r="E2690" i="2"/>
  <c r="E2691" i="2"/>
  <c r="E2692" i="2"/>
  <c r="E4855" i="2"/>
  <c r="E2693" i="2"/>
  <c r="E2694" i="2"/>
  <c r="E2695" i="2"/>
  <c r="E2696" i="2"/>
  <c r="E2697" i="2"/>
  <c r="E4255" i="2"/>
  <c r="E2698" i="2"/>
  <c r="E3808" i="2"/>
  <c r="E4856" i="2"/>
  <c r="E2699" i="2"/>
  <c r="E4857" i="2"/>
  <c r="E3809" i="2"/>
  <c r="E2700" i="2"/>
  <c r="E3810" i="2"/>
  <c r="E2701" i="2"/>
  <c r="E4858" i="2"/>
  <c r="E2702" i="2"/>
  <c r="E2703" i="2"/>
  <c r="E4859" i="2"/>
  <c r="E3811" i="2"/>
  <c r="E2704" i="2"/>
  <c r="E2705" i="2"/>
  <c r="E2706" i="2"/>
  <c r="E4860" i="2"/>
  <c r="E2707" i="2"/>
  <c r="E2708" i="2"/>
  <c r="E2709" i="2"/>
  <c r="E2710" i="2"/>
  <c r="E2711" i="2"/>
  <c r="E2712" i="2"/>
  <c r="E4055" i="2"/>
  <c r="E2713" i="2"/>
  <c r="E2714" i="2"/>
  <c r="E2715" i="2"/>
  <c r="E2716" i="2"/>
  <c r="E4256" i="2"/>
  <c r="E4861" i="2"/>
  <c r="E2717" i="2"/>
  <c r="E2718" i="2"/>
  <c r="E4056" i="2"/>
  <c r="E4057" i="2"/>
  <c r="E4862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4257" i="2"/>
  <c r="E2733" i="2"/>
  <c r="E2734" i="2"/>
  <c r="E2735" i="2"/>
  <c r="E2736" i="2"/>
  <c r="E2737" i="2"/>
  <c r="E2738" i="2"/>
  <c r="E4058" i="2"/>
  <c r="E2739" i="2"/>
  <c r="E2740" i="2"/>
  <c r="E2741" i="2"/>
  <c r="E2742" i="2"/>
  <c r="E2743" i="2"/>
  <c r="E2744" i="2"/>
  <c r="E3812" i="2"/>
  <c r="E2745" i="2"/>
  <c r="E3813" i="2"/>
  <c r="E4863" i="2"/>
  <c r="E2746" i="2"/>
  <c r="E2747" i="2"/>
  <c r="E2748" i="2"/>
  <c r="E2749" i="2"/>
  <c r="E2750" i="2"/>
  <c r="E4864" i="2"/>
  <c r="E3814" i="2"/>
  <c r="E2751" i="2"/>
  <c r="E2752" i="2"/>
  <c r="E3815" i="2"/>
  <c r="E2753" i="2"/>
  <c r="E2754" i="2"/>
  <c r="E2755" i="2"/>
  <c r="E2756" i="2"/>
  <c r="E2757" i="2"/>
  <c r="E2758" i="2"/>
  <c r="E2759" i="2"/>
  <c r="E2760" i="2"/>
  <c r="E4865" i="2"/>
  <c r="E2761" i="2"/>
  <c r="E2762" i="2"/>
  <c r="E2763" i="2"/>
  <c r="E4866" i="2"/>
  <c r="E2764" i="2"/>
  <c r="E2765" i="2"/>
  <c r="E4867" i="2"/>
  <c r="E2766" i="2"/>
  <c r="E3816" i="2"/>
  <c r="E3817" i="2"/>
  <c r="E4258" i="2"/>
  <c r="E2767" i="2"/>
  <c r="E3818" i="2"/>
  <c r="E2768" i="2"/>
  <c r="E2769" i="2"/>
  <c r="E2770" i="2"/>
  <c r="E2771" i="2"/>
  <c r="E4259" i="2"/>
  <c r="E2772" i="2"/>
  <c r="E2773" i="2"/>
  <c r="E4260" i="2"/>
  <c r="E2774" i="2"/>
  <c r="E4059" i="2"/>
  <c r="E2775" i="2"/>
  <c r="E2776" i="2"/>
  <c r="E2777" i="2"/>
  <c r="E2778" i="2"/>
  <c r="E2779" i="2"/>
  <c r="E381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3820" i="2"/>
  <c r="E2795" i="2"/>
  <c r="E2796" i="2"/>
  <c r="E2797" i="2"/>
  <c r="E2798" i="2"/>
  <c r="E2799" i="2"/>
  <c r="E2800" i="2"/>
  <c r="E2801" i="2"/>
  <c r="E2802" i="2"/>
  <c r="E4060" i="2"/>
  <c r="E2803" i="2"/>
  <c r="E4868" i="2"/>
  <c r="E4869" i="2"/>
  <c r="E2804" i="2"/>
  <c r="E4261" i="2"/>
  <c r="E2805" i="2"/>
  <c r="E4061" i="2"/>
  <c r="E2806" i="2"/>
  <c r="E2807" i="2"/>
  <c r="E2808" i="2"/>
  <c r="E2809" i="2"/>
  <c r="E2810" i="2"/>
  <c r="E2811" i="2"/>
  <c r="E4870" i="2"/>
  <c r="E2812" i="2"/>
  <c r="E2813" i="2"/>
  <c r="E4871" i="2"/>
  <c r="E2814" i="2"/>
  <c r="E2815" i="2"/>
  <c r="E2816" i="2"/>
  <c r="E2817" i="2"/>
  <c r="E4062" i="2"/>
  <c r="E4872" i="2"/>
  <c r="E4262" i="2"/>
  <c r="E2818" i="2"/>
  <c r="E2819" i="2"/>
  <c r="E2820" i="2"/>
  <c r="E2821" i="2"/>
  <c r="E2822" i="2"/>
  <c r="E2823" i="2"/>
  <c r="E4063" i="2"/>
  <c r="E2824" i="2"/>
  <c r="E4263" i="2"/>
  <c r="E2825" i="2"/>
  <c r="E2826" i="2"/>
  <c r="E2827" i="2"/>
  <c r="E4873" i="2"/>
  <c r="E2828" i="2"/>
  <c r="E2829" i="2"/>
  <c r="E2830" i="2"/>
  <c r="E3821" i="2"/>
  <c r="E3822" i="2"/>
  <c r="E2831" i="2"/>
  <c r="E2832" i="2"/>
  <c r="E2833" i="2"/>
  <c r="E4874" i="2"/>
  <c r="E3823" i="2"/>
  <c r="E2834" i="2"/>
  <c r="E4264" i="2"/>
  <c r="E2835" i="2"/>
  <c r="E2836" i="2"/>
  <c r="E2837" i="2"/>
  <c r="E3824" i="2"/>
  <c r="E2838" i="2"/>
  <c r="E2839" i="2"/>
  <c r="E2840" i="2"/>
  <c r="E2841" i="2"/>
  <c r="E2842" i="2"/>
  <c r="E2843" i="2"/>
  <c r="E4875" i="2"/>
  <c r="E2844" i="2"/>
  <c r="E2845" i="2"/>
  <c r="E2846" i="2"/>
  <c r="E2847" i="2"/>
  <c r="E3825" i="2"/>
  <c r="E4876" i="2"/>
  <c r="E2848" i="2"/>
  <c r="E4877" i="2"/>
  <c r="E4878" i="2"/>
  <c r="E2849" i="2"/>
  <c r="E2850" i="2"/>
  <c r="E2851" i="2"/>
  <c r="E4879" i="2"/>
  <c r="E2852" i="2"/>
  <c r="E4265" i="2"/>
  <c r="E2853" i="2"/>
  <c r="E4880" i="2"/>
  <c r="E4881" i="2"/>
  <c r="E2854" i="2"/>
  <c r="E2855" i="2"/>
  <c r="E2856" i="2"/>
  <c r="E4882" i="2"/>
  <c r="E2857" i="2"/>
  <c r="E4883" i="2"/>
  <c r="E2858" i="2"/>
  <c r="E2859" i="2"/>
  <c r="E3826" i="2"/>
  <c r="E2860" i="2"/>
  <c r="E2861" i="2"/>
  <c r="E4064" i="2"/>
  <c r="E2862" i="2"/>
  <c r="E4266" i="2"/>
  <c r="E2863" i="2"/>
  <c r="E2864" i="2"/>
  <c r="E2865" i="2"/>
  <c r="E2866" i="2"/>
  <c r="E2867" i="2"/>
  <c r="E3827" i="2"/>
  <c r="E4884" i="2"/>
  <c r="E2868" i="2"/>
  <c r="E3910" i="2"/>
  <c r="E4885" i="2"/>
  <c r="E2869" i="2"/>
  <c r="E2870" i="2"/>
  <c r="E2871" i="2"/>
  <c r="E4886" i="2"/>
  <c r="E2872" i="2"/>
  <c r="E2873" i="2"/>
  <c r="E2874" i="2"/>
  <c r="E2875" i="2"/>
  <c r="E2876" i="2"/>
  <c r="E2877" i="2"/>
  <c r="E2878" i="2"/>
  <c r="E4267" i="2"/>
  <c r="E2879" i="2"/>
  <c r="E3828" i="2"/>
  <c r="E2880" i="2"/>
  <c r="E2881" i="2"/>
  <c r="E2882" i="2"/>
  <c r="E4268" i="2"/>
  <c r="E3829" i="2"/>
  <c r="E2883" i="2"/>
  <c r="E2884" i="2"/>
  <c r="E2885" i="2"/>
  <c r="E3929" i="2"/>
  <c r="E4269" i="2"/>
  <c r="E2886" i="2"/>
  <c r="E2887" i="2"/>
  <c r="E2888" i="2"/>
  <c r="E2889" i="2"/>
  <c r="E2890" i="2"/>
  <c r="E2891" i="2"/>
  <c r="E2892" i="2"/>
  <c r="E2893" i="2"/>
  <c r="E2894" i="2"/>
  <c r="E2895" i="2"/>
  <c r="E4887" i="2"/>
  <c r="E4270" i="2"/>
  <c r="E4888" i="2"/>
  <c r="E2896" i="2"/>
  <c r="E4065" i="2"/>
  <c r="E4889" i="2"/>
  <c r="E4890" i="2"/>
  <c r="E2897" i="2"/>
  <c r="E2898" i="2"/>
  <c r="E4891" i="2"/>
  <c r="E2899" i="2"/>
  <c r="E3915" i="2"/>
  <c r="E2900" i="2"/>
  <c r="E4892" i="2"/>
  <c r="E2901" i="2"/>
  <c r="E3830" i="2"/>
  <c r="E2902" i="2"/>
  <c r="E4893" i="2"/>
  <c r="E2903" i="2"/>
  <c r="E2904" i="2"/>
  <c r="E2905" i="2"/>
  <c r="E2906" i="2"/>
  <c r="E2907" i="2"/>
  <c r="E2908" i="2"/>
  <c r="E4894" i="2"/>
  <c r="E2909" i="2"/>
  <c r="E4895" i="2"/>
  <c r="E2910" i="2"/>
  <c r="E3831" i="2"/>
  <c r="E2911" i="2"/>
  <c r="E2912" i="2"/>
  <c r="E4896" i="2"/>
  <c r="E4066" i="2"/>
  <c r="E2913" i="2"/>
  <c r="E2914" i="2"/>
  <c r="E2915" i="2"/>
  <c r="E2916" i="2"/>
  <c r="E4271" i="2"/>
  <c r="E2917" i="2"/>
  <c r="E2918" i="2"/>
  <c r="E2919" i="2"/>
  <c r="E2920" i="2"/>
  <c r="E2921" i="2"/>
  <c r="E2922" i="2"/>
  <c r="E4272" i="2"/>
  <c r="E2923" i="2"/>
  <c r="E4897" i="2"/>
  <c r="E4898" i="2"/>
  <c r="E2924" i="2"/>
  <c r="E4067" i="2"/>
  <c r="E2925" i="2"/>
  <c r="E4899" i="2"/>
  <c r="E3832" i="2"/>
  <c r="E2926" i="2"/>
  <c r="E2927" i="2"/>
  <c r="E2928" i="2"/>
  <c r="E2929" i="2"/>
  <c r="E2930" i="2"/>
  <c r="E4900" i="2"/>
  <c r="E2931" i="2"/>
  <c r="E2932" i="2"/>
  <c r="E2933" i="2"/>
  <c r="E2934" i="2"/>
  <c r="E2935" i="2"/>
  <c r="E2936" i="2"/>
  <c r="E2937" i="2"/>
  <c r="E2938" i="2"/>
  <c r="E2939" i="2"/>
  <c r="E3833" i="2"/>
  <c r="E2940" i="2"/>
  <c r="E3834" i="2"/>
  <c r="E2941" i="2"/>
  <c r="E2942" i="2"/>
  <c r="E3835" i="2"/>
  <c r="E2943" i="2"/>
  <c r="E2944" i="2"/>
  <c r="E4901" i="2"/>
  <c r="E4902" i="2"/>
  <c r="E2945" i="2"/>
  <c r="E2946" i="2"/>
  <c r="E2947" i="2"/>
  <c r="E3836" i="2"/>
  <c r="E3837" i="2"/>
  <c r="E2948" i="2"/>
  <c r="E2949" i="2"/>
  <c r="E2950" i="2"/>
  <c r="E2951" i="2"/>
  <c r="E2952" i="2"/>
  <c r="E2953" i="2"/>
  <c r="E2954" i="2"/>
  <c r="E2955" i="2"/>
  <c r="E4903" i="2"/>
  <c r="E2956" i="2"/>
  <c r="E2957" i="2"/>
  <c r="E2958" i="2"/>
  <c r="E2959" i="2"/>
  <c r="E2960" i="2"/>
  <c r="E2961" i="2"/>
  <c r="E2962" i="2"/>
  <c r="E3838" i="2"/>
  <c r="E2963" i="2"/>
  <c r="E2964" i="2"/>
  <c r="E4904" i="2"/>
  <c r="E2965" i="2"/>
  <c r="E3839" i="2"/>
  <c r="E2966" i="2"/>
  <c r="E2967" i="2"/>
  <c r="E2968" i="2"/>
  <c r="E2969" i="2"/>
  <c r="E2970" i="2"/>
  <c r="E4273" i="2"/>
  <c r="E4068" i="2"/>
  <c r="E2971" i="2"/>
  <c r="E3840" i="2"/>
  <c r="E2972" i="2"/>
  <c r="E2973" i="2"/>
  <c r="E2974" i="2"/>
  <c r="E2975" i="2"/>
  <c r="E2976" i="2"/>
  <c r="E4069" i="2"/>
  <c r="E2977" i="2"/>
  <c r="E2978" i="2"/>
  <c r="E2979" i="2"/>
  <c r="E4274" i="2"/>
  <c r="E4905" i="2"/>
  <c r="E3841" i="2"/>
  <c r="E4906" i="2"/>
  <c r="E4907" i="2"/>
  <c r="E2980" i="2"/>
  <c r="E2981" i="2"/>
  <c r="E2982" i="2"/>
  <c r="E3842" i="2"/>
  <c r="E2983" i="2"/>
  <c r="E4275" i="2"/>
  <c r="E2984" i="2"/>
  <c r="E2985" i="2"/>
  <c r="E2986" i="2"/>
  <c r="E2987" i="2"/>
  <c r="E2988" i="2"/>
  <c r="E2989" i="2"/>
  <c r="E2990" i="2"/>
  <c r="E4908" i="2"/>
  <c r="E2991" i="2"/>
  <c r="E2992" i="2"/>
  <c r="E4276" i="2"/>
  <c r="E2993" i="2"/>
  <c r="E2994" i="2"/>
  <c r="E2995" i="2"/>
  <c r="E2996" i="2"/>
  <c r="E4909" i="2"/>
  <c r="E2997" i="2"/>
  <c r="E4910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4277" i="2"/>
  <c r="E3013" i="2"/>
  <c r="E4070" i="2"/>
  <c r="E3014" i="2"/>
  <c r="E3843" i="2"/>
  <c r="E3015" i="2"/>
  <c r="E4911" i="2"/>
  <c r="E3016" i="2"/>
  <c r="E3017" i="2"/>
  <c r="E3844" i="2"/>
  <c r="E3018" i="2"/>
  <c r="E3019" i="2"/>
  <c r="E4278" i="2"/>
  <c r="E4279" i="2"/>
  <c r="E3020" i="2"/>
  <c r="E3021" i="2"/>
  <c r="E3022" i="2"/>
  <c r="E3023" i="2"/>
  <c r="E4912" i="2"/>
  <c r="E3845" i="2"/>
  <c r="E3024" i="2"/>
  <c r="E3025" i="2"/>
  <c r="E3026" i="2"/>
  <c r="E3846" i="2"/>
  <c r="E4913" i="2"/>
  <c r="E3027" i="2"/>
  <c r="E3028" i="2"/>
  <c r="E3029" i="2"/>
  <c r="E3030" i="2"/>
  <c r="E3031" i="2"/>
  <c r="E3032" i="2"/>
  <c r="E4914" i="2"/>
  <c r="E3033" i="2"/>
  <c r="E4915" i="2"/>
  <c r="E3034" i="2"/>
  <c r="E3035" i="2"/>
  <c r="E3036" i="2"/>
  <c r="E4071" i="2"/>
  <c r="E3847" i="2"/>
  <c r="E3037" i="2"/>
  <c r="E3038" i="2"/>
  <c r="E4916" i="2"/>
  <c r="E4917" i="2"/>
  <c r="E3039" i="2"/>
  <c r="E3040" i="2"/>
  <c r="E3041" i="2"/>
  <c r="E3848" i="2"/>
  <c r="E3849" i="2"/>
  <c r="E3042" i="2"/>
  <c r="E3043" i="2"/>
  <c r="E4918" i="2"/>
  <c r="E3044" i="2"/>
  <c r="E3045" i="2"/>
  <c r="E3046" i="2"/>
  <c r="E3047" i="2"/>
  <c r="E3048" i="2"/>
  <c r="E3049" i="2"/>
  <c r="E4280" i="2"/>
  <c r="E3050" i="2"/>
  <c r="E4919" i="2"/>
  <c r="E3051" i="2"/>
  <c r="E4920" i="2"/>
  <c r="E4921" i="2"/>
  <c r="E3052" i="2"/>
  <c r="E3053" i="2"/>
  <c r="E3054" i="2"/>
  <c r="E3055" i="2"/>
  <c r="E4922" i="2"/>
  <c r="E3056" i="2"/>
  <c r="E3057" i="2"/>
  <c r="E3058" i="2"/>
  <c r="E3059" i="2"/>
  <c r="E4923" i="2"/>
  <c r="E3060" i="2"/>
  <c r="E4924" i="2"/>
  <c r="E4925" i="2"/>
  <c r="E3061" i="2"/>
  <c r="E3062" i="2"/>
  <c r="E3063" i="2"/>
  <c r="E3064" i="2"/>
  <c r="E4072" i="2"/>
  <c r="E3850" i="2"/>
  <c r="E3065" i="2"/>
  <c r="E3066" i="2"/>
  <c r="E3067" i="2"/>
  <c r="E4073" i="2"/>
  <c r="E3068" i="2"/>
  <c r="E3069" i="2"/>
  <c r="E3070" i="2"/>
  <c r="E4926" i="2"/>
  <c r="E4927" i="2"/>
  <c r="E3071" i="2"/>
  <c r="E3072" i="2"/>
  <c r="E3851" i="2"/>
  <c r="E3073" i="2"/>
  <c r="E3074" i="2"/>
  <c r="E3075" i="2"/>
  <c r="E4928" i="2"/>
  <c r="E4281" i="2"/>
  <c r="E3852" i="2"/>
  <c r="E3076" i="2"/>
  <c r="E4282" i="2"/>
  <c r="E3077" i="2"/>
  <c r="E3078" i="2"/>
  <c r="E3079" i="2"/>
  <c r="E3080" i="2"/>
  <c r="E3081" i="2"/>
  <c r="E3082" i="2"/>
  <c r="E4929" i="2"/>
  <c r="E3853" i="2"/>
  <c r="E3083" i="2"/>
  <c r="E3084" i="2"/>
  <c r="E3085" i="2"/>
  <c r="E3086" i="2"/>
  <c r="E3087" i="2"/>
  <c r="E3088" i="2"/>
  <c r="E4930" i="2"/>
  <c r="E3089" i="2"/>
  <c r="E3090" i="2"/>
  <c r="E3091" i="2"/>
  <c r="E4931" i="2"/>
  <c r="E4932" i="2"/>
  <c r="E3092" i="2"/>
  <c r="E3093" i="2"/>
  <c r="E3094" i="2"/>
  <c r="E3854" i="2"/>
  <c r="E3095" i="2"/>
  <c r="E3096" i="2"/>
  <c r="E3097" i="2"/>
  <c r="E3098" i="2"/>
  <c r="E3099" i="2"/>
  <c r="E3100" i="2"/>
  <c r="E3101" i="2"/>
  <c r="E4933" i="2"/>
  <c r="E3855" i="2"/>
  <c r="E3856" i="2"/>
  <c r="E3102" i="2"/>
  <c r="E3857" i="2"/>
  <c r="E3103" i="2"/>
  <c r="E4934" i="2"/>
  <c r="E4935" i="2"/>
  <c r="E3104" i="2"/>
  <c r="E3105" i="2"/>
  <c r="E3106" i="2"/>
  <c r="E4936" i="2"/>
  <c r="E4937" i="2"/>
  <c r="E3107" i="2"/>
  <c r="E3108" i="2"/>
  <c r="E3109" i="2"/>
  <c r="E3110" i="2"/>
  <c r="E3111" i="2"/>
  <c r="E3858" i="2"/>
  <c r="E3112" i="2"/>
  <c r="E4938" i="2"/>
  <c r="E3113" i="2"/>
  <c r="E3114" i="2"/>
  <c r="E3115" i="2"/>
  <c r="E3116" i="2"/>
  <c r="E4939" i="2"/>
  <c r="E4940" i="2"/>
  <c r="E3117" i="2"/>
  <c r="E3118" i="2"/>
  <c r="E3119" i="2"/>
  <c r="E3120" i="2"/>
  <c r="E4941" i="2"/>
  <c r="E3121" i="2"/>
  <c r="E3122" i="2"/>
  <c r="E3123" i="2"/>
  <c r="E4942" i="2"/>
  <c r="E3124" i="2"/>
  <c r="E3125" i="2"/>
  <c r="E3126" i="2"/>
  <c r="E3859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4074" i="2"/>
  <c r="E3139" i="2"/>
  <c r="E3140" i="2"/>
  <c r="E3141" i="2"/>
  <c r="E3142" i="2"/>
  <c r="E4943" i="2"/>
  <c r="E3860" i="2"/>
  <c r="E3143" i="2"/>
  <c r="E3144" i="2"/>
  <c r="E3145" i="2"/>
  <c r="E3146" i="2"/>
  <c r="E3147" i="2"/>
  <c r="E4944" i="2"/>
  <c r="E3148" i="2"/>
  <c r="E3149" i="2"/>
  <c r="E3861" i="2"/>
  <c r="E3150" i="2"/>
  <c r="E3862" i="2"/>
  <c r="E3151" i="2"/>
  <c r="E3152" i="2"/>
  <c r="E3153" i="2"/>
  <c r="E4283" i="2"/>
  <c r="E3154" i="2"/>
  <c r="E4945" i="2"/>
  <c r="E3155" i="2"/>
  <c r="E4946" i="2"/>
  <c r="E3156" i="2"/>
  <c r="E3863" i="2"/>
  <c r="E3157" i="2"/>
  <c r="E3158" i="2"/>
  <c r="E3159" i="2"/>
  <c r="E3160" i="2"/>
  <c r="E3864" i="2"/>
  <c r="E3161" i="2"/>
  <c r="E4947" i="2"/>
  <c r="E3865" i="2"/>
  <c r="E3162" i="2"/>
  <c r="E3163" i="2"/>
  <c r="E4948" i="2"/>
  <c r="E3164" i="2"/>
  <c r="E4949" i="2"/>
  <c r="E4950" i="2"/>
  <c r="E3165" i="2"/>
  <c r="E3166" i="2"/>
  <c r="E3167" i="2"/>
  <c r="E3866" i="2"/>
  <c r="E4951" i="2"/>
  <c r="E3168" i="2"/>
  <c r="E4952" i="2"/>
  <c r="E3169" i="2"/>
  <c r="E3170" i="2"/>
  <c r="E3171" i="2"/>
  <c r="E3172" i="2"/>
  <c r="E3173" i="2"/>
  <c r="E4284" i="2"/>
  <c r="E3174" i="2"/>
  <c r="E3175" i="2"/>
  <c r="E3867" i="2"/>
  <c r="E3176" i="2"/>
  <c r="E3177" i="2"/>
  <c r="E3178" i="2"/>
  <c r="E4285" i="2"/>
  <c r="E3179" i="2"/>
  <c r="E3180" i="2"/>
  <c r="E3181" i="2"/>
  <c r="E3182" i="2"/>
  <c r="E3183" i="2"/>
  <c r="E3868" i="2"/>
  <c r="E4075" i="2"/>
  <c r="E3869" i="2"/>
  <c r="E3184" i="2"/>
  <c r="E3185" i="2"/>
  <c r="E4953" i="2"/>
  <c r="E4954" i="2"/>
  <c r="E4955" i="2"/>
  <c r="E3186" i="2"/>
  <c r="E3187" i="2"/>
  <c r="E3188" i="2"/>
  <c r="E3189" i="2"/>
  <c r="E3190" i="2"/>
  <c r="E3191" i="2"/>
  <c r="E3192" i="2"/>
  <c r="E3193" i="2"/>
  <c r="E4956" i="2"/>
  <c r="E3194" i="2"/>
  <c r="E3195" i="2"/>
  <c r="E3196" i="2"/>
  <c r="E3197" i="2"/>
  <c r="E3198" i="2"/>
  <c r="E4957" i="2"/>
  <c r="E3199" i="2"/>
  <c r="E3200" i="2"/>
  <c r="E3201" i="2"/>
  <c r="E3202" i="2"/>
  <c r="E4286" i="2"/>
  <c r="E3203" i="2"/>
  <c r="E3204" i="2"/>
  <c r="E3205" i="2"/>
  <c r="E3870" i="2"/>
  <c r="E3206" i="2"/>
  <c r="E3207" i="2"/>
  <c r="E3208" i="2"/>
  <c r="E3209" i="2"/>
  <c r="E4958" i="2"/>
  <c r="E4959" i="2"/>
  <c r="E3210" i="2"/>
  <c r="E3211" i="2"/>
  <c r="E3212" i="2"/>
  <c r="E3213" i="2"/>
  <c r="E3871" i="2"/>
  <c r="E3214" i="2"/>
  <c r="E3215" i="2"/>
  <c r="E4960" i="2"/>
  <c r="E4961" i="2"/>
  <c r="E3216" i="2"/>
  <c r="E3217" i="2"/>
  <c r="E3218" i="2"/>
  <c r="E3219" i="2"/>
  <c r="E3220" i="2"/>
  <c r="E3221" i="2"/>
  <c r="E3222" i="2"/>
  <c r="E3223" i="2"/>
  <c r="E3224" i="2"/>
  <c r="E4287" i="2"/>
  <c r="E4288" i="2"/>
  <c r="E3225" i="2"/>
  <c r="E3226" i="2"/>
  <c r="E3227" i="2"/>
  <c r="E3228" i="2"/>
  <c r="E4289" i="2"/>
  <c r="E3229" i="2"/>
  <c r="E3872" i="2"/>
  <c r="E3230" i="2"/>
  <c r="E3231" i="2"/>
  <c r="E3873" i="2"/>
  <c r="E3232" i="2"/>
  <c r="E3233" i="2"/>
  <c r="E3234" i="2"/>
  <c r="E3235" i="2"/>
  <c r="E3236" i="2"/>
  <c r="E4076" i="2"/>
  <c r="E3237" i="2"/>
  <c r="E3238" i="2"/>
  <c r="E4962" i="2"/>
  <c r="E3239" i="2"/>
  <c r="E3240" i="2"/>
  <c r="E3241" i="2"/>
  <c r="E3242" i="2"/>
  <c r="E3243" i="2"/>
  <c r="E3244" i="2"/>
  <c r="E3245" i="2"/>
  <c r="E3874" i="2"/>
  <c r="E3246" i="2"/>
  <c r="E4290" i="2"/>
  <c r="E3875" i="2"/>
  <c r="E3247" i="2"/>
  <c r="E3248" i="2"/>
  <c r="E3249" i="2"/>
  <c r="E3250" i="2"/>
  <c r="E3251" i="2"/>
  <c r="E4963" i="2"/>
  <c r="E3252" i="2"/>
  <c r="E4964" i="2"/>
  <c r="E3253" i="2"/>
  <c r="E3254" i="2"/>
  <c r="E4965" i="2"/>
  <c r="E3255" i="2"/>
  <c r="E3920" i="2"/>
  <c r="E3256" i="2"/>
  <c r="E3257" i="2"/>
  <c r="E3258" i="2"/>
  <c r="E3259" i="2"/>
  <c r="E3260" i="2"/>
  <c r="E3261" i="2"/>
  <c r="E3262" i="2"/>
  <c r="E3876" i="2"/>
  <c r="E3263" i="2"/>
  <c r="E3264" i="2"/>
  <c r="E3265" i="2"/>
  <c r="E4077" i="2"/>
  <c r="E3266" i="2"/>
  <c r="E3877" i="2"/>
  <c r="E3267" i="2"/>
  <c r="E3268" i="2"/>
  <c r="E4966" i="2"/>
  <c r="E3269" i="2"/>
  <c r="E3270" i="2"/>
  <c r="E3271" i="2"/>
  <c r="E3272" i="2"/>
  <c r="E3273" i="2"/>
  <c r="E3274" i="2"/>
  <c r="E3275" i="2"/>
  <c r="E3276" i="2"/>
  <c r="E4967" i="2"/>
  <c r="E3277" i="2"/>
  <c r="E3278" i="2"/>
  <c r="E3279" i="2"/>
  <c r="E3280" i="2"/>
  <c r="E3281" i="2"/>
  <c r="E3282" i="2"/>
  <c r="E3878" i="2"/>
  <c r="E3283" i="2"/>
  <c r="E3284" i="2"/>
  <c r="E3285" i="2"/>
  <c r="E4968" i="2"/>
  <c r="E3286" i="2"/>
  <c r="E3879" i="2"/>
  <c r="E3287" i="2"/>
  <c r="E4969" i="2"/>
  <c r="E3288" i="2"/>
  <c r="E3289" i="2"/>
  <c r="E3880" i="2"/>
  <c r="E3290" i="2"/>
  <c r="E3291" i="2"/>
  <c r="E3292" i="2"/>
  <c r="E3293" i="2"/>
  <c r="E3294" i="2"/>
  <c r="E3295" i="2"/>
  <c r="E3296" i="2"/>
  <c r="E3297" i="2"/>
  <c r="E4078" i="2"/>
  <c r="E4970" i="2"/>
  <c r="E3298" i="2"/>
  <c r="E4079" i="2"/>
  <c r="E3299" i="2"/>
  <c r="E3300" i="2"/>
  <c r="E4971" i="2"/>
  <c r="E3301" i="2"/>
  <c r="E3302" i="2"/>
  <c r="E3303" i="2"/>
  <c r="E3304" i="2"/>
  <c r="E3305" i="2"/>
  <c r="E3881" i="2"/>
  <c r="E4972" i="2"/>
  <c r="E3306" i="2"/>
  <c r="E3307" i="2"/>
  <c r="E4973" i="2"/>
  <c r="E3308" i="2"/>
  <c r="E3309" i="2"/>
  <c r="E3310" i="2"/>
  <c r="E4974" i="2"/>
  <c r="E3311" i="2"/>
  <c r="E3312" i="2"/>
  <c r="E3313" i="2"/>
  <c r="E3314" i="2"/>
  <c r="E3315" i="2"/>
  <c r="E4080" i="2"/>
  <c r="E3316" i="2"/>
  <c r="E3317" i="2"/>
  <c r="E3318" i="2"/>
  <c r="E3882" i="2"/>
  <c r="E3883" i="2"/>
  <c r="E3319" i="2"/>
  <c r="E3320" i="2"/>
  <c r="E3321" i="2"/>
  <c r="E3884" i="2"/>
  <c r="E3322" i="2"/>
  <c r="E3323" i="2"/>
  <c r="E4975" i="2"/>
  <c r="E4081" i="2"/>
  <c r="E3324" i="2"/>
  <c r="E3325" i="2"/>
  <c r="E3326" i="2"/>
  <c r="E3327" i="2"/>
  <c r="E4291" i="2"/>
  <c r="E4976" i="2"/>
  <c r="E3328" i="2"/>
  <c r="E3329" i="2"/>
  <c r="E3330" i="2"/>
  <c r="E3331" i="2"/>
  <c r="E3332" i="2"/>
  <c r="E3333" i="2"/>
  <c r="E3334" i="2"/>
  <c r="E4292" i="2"/>
  <c r="E3335" i="2"/>
  <c r="E3336" i="2"/>
  <c r="E4977" i="2"/>
  <c r="E4978" i="2"/>
  <c r="E4293" i="2"/>
  <c r="E3337" i="2"/>
  <c r="E3338" i="2"/>
  <c r="E3339" i="2"/>
  <c r="E3340" i="2"/>
  <c r="E3341" i="2"/>
  <c r="E3342" i="2"/>
  <c r="E3343" i="2"/>
  <c r="E4979" i="2"/>
  <c r="E3344" i="2"/>
  <c r="E3345" i="2"/>
  <c r="E3346" i="2"/>
  <c r="E4980" i="2"/>
  <c r="E3347" i="2"/>
  <c r="E3348" i="2"/>
  <c r="E3349" i="2"/>
  <c r="E3885" i="2"/>
  <c r="E3350" i="2"/>
  <c r="E4082" i="2"/>
  <c r="E3351" i="2"/>
  <c r="E4981" i="2"/>
  <c r="E3352" i="2"/>
  <c r="E3353" i="2"/>
  <c r="E3354" i="2"/>
  <c r="E3355" i="2"/>
  <c r="E4982" i="2"/>
  <c r="E3356" i="2"/>
  <c r="E3357" i="2"/>
  <c r="E3358" i="2"/>
  <c r="E3359" i="2"/>
  <c r="E3360" i="2"/>
  <c r="E3361" i="2"/>
  <c r="E3886" i="2"/>
  <c r="E3362" i="2"/>
  <c r="E4983" i="2"/>
  <c r="E3363" i="2"/>
  <c r="E3364" i="2"/>
  <c r="E3887" i="2"/>
  <c r="E3888" i="2"/>
  <c r="E4294" i="2"/>
  <c r="E3365" i="2"/>
  <c r="E3366" i="2"/>
  <c r="E3367" i="2"/>
  <c r="E3368" i="2"/>
  <c r="E3369" i="2"/>
  <c r="E3370" i="2"/>
  <c r="E4984" i="2"/>
  <c r="E3371" i="2"/>
  <c r="E3372" i="2"/>
  <c r="E3373" i="2"/>
  <c r="E3374" i="2"/>
  <c r="E3375" i="2"/>
  <c r="E4985" i="2"/>
  <c r="E3376" i="2"/>
  <c r="E3377" i="2"/>
  <c r="E3378" i="2"/>
  <c r="E3379" i="2"/>
  <c r="E3380" i="2"/>
  <c r="E3381" i="2"/>
  <c r="E4295" i="2"/>
  <c r="E4083" i="2"/>
  <c r="E3382" i="2"/>
  <c r="E3383" i="2"/>
  <c r="E3384" i="2"/>
  <c r="E3385" i="2"/>
  <c r="E3386" i="2"/>
  <c r="E4084" i="2"/>
  <c r="E3387" i="2"/>
  <c r="E3388" i="2"/>
  <c r="E3389" i="2"/>
  <c r="E3390" i="2"/>
  <c r="E3391" i="2"/>
  <c r="E4085" i="2"/>
  <c r="E3392" i="2"/>
  <c r="E4296" i="2"/>
  <c r="E3393" i="2"/>
  <c r="E4986" i="2"/>
  <c r="E4297" i="2"/>
  <c r="E3394" i="2"/>
  <c r="E3395" i="2"/>
  <c r="E3396" i="2"/>
  <c r="E4987" i="2"/>
  <c r="E3397" i="2"/>
  <c r="E4086" i="2"/>
  <c r="E4988" i="2"/>
  <c r="E3398" i="2"/>
  <c r="E3399" i="2"/>
  <c r="E3889" i="2"/>
  <c r="E3400" i="2"/>
  <c r="E4989" i="2"/>
  <c r="E4990" i="2"/>
  <c r="E3401" i="2"/>
  <c r="E3402" i="2"/>
  <c r="E4991" i="2"/>
  <c r="E3403" i="2"/>
  <c r="E3404" i="2"/>
  <c r="E3405" i="2"/>
  <c r="E3406" i="2"/>
  <c r="E3890" i="2"/>
  <c r="E3407" i="2"/>
  <c r="E3408" i="2"/>
  <c r="E4992" i="2"/>
  <c r="E3409" i="2"/>
  <c r="E3410" i="2"/>
  <c r="E4087" i="2"/>
  <c r="E3411" i="2"/>
  <c r="E3412" i="2"/>
  <c r="E3413" i="2"/>
  <c r="E3414" i="2"/>
  <c r="E3415" i="2"/>
  <c r="E3891" i="2"/>
  <c r="E3416" i="2"/>
  <c r="E3892" i="2"/>
  <c r="E3417" i="2"/>
  <c r="E4298" i="2"/>
  <c r="E3418" i="2"/>
  <c r="E3419" i="2"/>
  <c r="E3420" i="2"/>
  <c r="E3421" i="2"/>
  <c r="E4993" i="2"/>
  <c r="E3422" i="2"/>
  <c r="E3893" i="2"/>
  <c r="E3894" i="2"/>
  <c r="E3423" i="2"/>
  <c r="E3424" i="2"/>
  <c r="E3425" i="2"/>
  <c r="E3895" i="2"/>
  <c r="E4088" i="2"/>
  <c r="E3426" i="2"/>
  <c r="E3896" i="2"/>
  <c r="E4299" i="2"/>
  <c r="E3427" i="2"/>
  <c r="E3428" i="2"/>
  <c r="E3429" i="2"/>
  <c r="E3897" i="2"/>
  <c r="E3430" i="2"/>
  <c r="E3431" i="2"/>
  <c r="E3432" i="2"/>
  <c r="E3433" i="2"/>
  <c r="E3434" i="2"/>
  <c r="E3435" i="2"/>
  <c r="E3436" i="2"/>
  <c r="E4994" i="2"/>
  <c r="E3437" i="2"/>
  <c r="E3438" i="2"/>
  <c r="E3898" i="2"/>
  <c r="E3439" i="2"/>
  <c r="E3899" i="2"/>
  <c r="E3440" i="2"/>
  <c r="E3441" i="2"/>
  <c r="E3442" i="2"/>
  <c r="E4995" i="2"/>
  <c r="E3443" i="2"/>
  <c r="E3444" i="2"/>
  <c r="E3445" i="2"/>
  <c r="E3446" i="2"/>
  <c r="E4300" i="2"/>
  <c r="E4996" i="2"/>
  <c r="E3447" i="2"/>
  <c r="E3448" i="2"/>
  <c r="E3925" i="2"/>
  <c r="E4997" i="2"/>
  <c r="E4998" i="2"/>
  <c r="E3900" i="2"/>
  <c r="E3449" i="2"/>
  <c r="E4999" i="2"/>
  <c r="E3450" i="2"/>
  <c r="E500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C2" i="1"/>
  <c r="C7" i="1"/>
  <c r="B7" i="1"/>
  <c r="B2" i="1"/>
  <c r="C3" i="5"/>
  <c r="C4" i="5"/>
  <c r="C5" i="5"/>
  <c r="C6" i="5"/>
  <c r="C7" i="5"/>
  <c r="C8" i="5"/>
  <c r="C9" i="5"/>
  <c r="C10" i="5"/>
  <c r="C11" i="5"/>
  <c r="C12" i="5"/>
  <c r="C13" i="5"/>
  <c r="C14" i="5"/>
  <c r="C2" i="5"/>
  <c r="B12" i="5"/>
  <c r="D12" i="5" s="1"/>
  <c r="B11" i="5"/>
  <c r="D11" i="5" s="1"/>
  <c r="B10" i="5"/>
  <c r="D10" i="5" s="1"/>
  <c r="B9" i="5"/>
  <c r="D9" i="5" s="1"/>
  <c r="B8" i="5"/>
  <c r="D8" i="5" s="1"/>
  <c r="B7" i="5"/>
  <c r="D7" i="5" s="1"/>
  <c r="B4" i="5"/>
  <c r="D4" i="5" s="1"/>
  <c r="B3" i="5"/>
  <c r="D3" i="5" s="1"/>
  <c r="B2" i="5"/>
  <c r="D2" i="5"/>
  <c r="B3" i="1"/>
  <c r="C3" i="1"/>
  <c r="B4" i="1"/>
  <c r="C4" i="1"/>
  <c r="C6" i="1"/>
  <c r="C5" i="1"/>
  <c r="B6" i="1"/>
  <c r="F4148" i="2"/>
  <c r="G4148" i="2" s="1"/>
  <c r="P2" i="2" l="1"/>
  <c r="C20" i="7"/>
  <c r="C19" i="7"/>
  <c r="C18" i="7"/>
  <c r="C17" i="7"/>
  <c r="C16" i="7"/>
  <c r="C15" i="7"/>
  <c r="C24" i="6"/>
  <c r="C23" i="6"/>
  <c r="C22" i="6"/>
  <c r="C21" i="6"/>
  <c r="C20" i="6"/>
  <c r="C19" i="6"/>
  <c r="O43" i="2"/>
  <c r="O44" i="2"/>
  <c r="P44" i="2" s="1"/>
  <c r="O3469" i="2"/>
  <c r="P3469" i="2" s="1"/>
  <c r="E3" i="2"/>
  <c r="E19" i="2"/>
  <c r="E31" i="2"/>
  <c r="Q4148" i="2"/>
  <c r="R4148" i="2" s="1"/>
  <c r="Q4279" i="2"/>
  <c r="R4279" i="2" s="1"/>
  <c r="Q21" i="2"/>
  <c r="R21" i="2" s="1"/>
  <c r="Q468" i="2"/>
  <c r="R468" i="2" s="1"/>
  <c r="Q875" i="2"/>
  <c r="R875" i="2" s="1"/>
  <c r="Q1159" i="2"/>
  <c r="R1159" i="2" s="1"/>
  <c r="Q1570" i="2"/>
  <c r="R1570" i="2" s="1"/>
  <c r="Q1620" i="2"/>
  <c r="R1620" i="2" s="1"/>
  <c r="Q1930" i="2"/>
  <c r="R1930" i="2" s="1"/>
  <c r="Q2024" i="2"/>
  <c r="R2024" i="2" s="1"/>
  <c r="Q2995" i="2"/>
  <c r="R2995" i="2" s="1"/>
  <c r="Q3422" i="2"/>
  <c r="R3422" i="2" s="1"/>
  <c r="Q144" i="2"/>
  <c r="R144" i="2" s="1"/>
  <c r="Q321" i="2"/>
  <c r="R321" i="2" s="1"/>
  <c r="Q353" i="2"/>
  <c r="R353" i="2" s="1"/>
  <c r="Q3515" i="2"/>
  <c r="R3515" i="2" s="1"/>
  <c r="Q3550" i="2"/>
  <c r="R3550" i="2" s="1"/>
  <c r="Q709" i="2"/>
  <c r="R709" i="2" s="1"/>
  <c r="Q4466" i="2"/>
  <c r="R4466" i="2" s="1"/>
  <c r="Q749" i="2"/>
  <c r="R749" i="2" s="1"/>
  <c r="Q770" i="2"/>
  <c r="R770" i="2" s="1"/>
  <c r="Q794" i="2"/>
  <c r="R794" i="2" s="1"/>
  <c r="Q3569" i="2"/>
  <c r="R3569" i="2" s="1"/>
  <c r="Q1129" i="2"/>
  <c r="R1129" i="2" s="1"/>
  <c r="Q1140" i="2"/>
  <c r="R1140" i="2" s="1"/>
  <c r="Q1206" i="2"/>
  <c r="R1206" i="2" s="1"/>
  <c r="Q1307" i="2"/>
  <c r="R1307" i="2" s="1"/>
  <c r="Q1464" i="2"/>
  <c r="R1464" i="2" s="1"/>
  <c r="Q1474" i="2"/>
  <c r="R1474" i="2" s="1"/>
  <c r="Q1652" i="2"/>
  <c r="R1652" i="2" s="1"/>
  <c r="Q1789" i="2"/>
  <c r="R1789" i="2" s="1"/>
  <c r="Q1831" i="2"/>
  <c r="R1831" i="2" s="1"/>
  <c r="Q3707" i="2"/>
  <c r="R3707" i="2" s="1"/>
  <c r="Q2023" i="2"/>
  <c r="R2023" i="2" s="1"/>
  <c r="Q2078" i="2"/>
  <c r="R2078" i="2" s="1"/>
  <c r="Q2240" i="2"/>
  <c r="R2240" i="2" s="1"/>
  <c r="Q2317" i="2"/>
  <c r="R2317" i="2" s="1"/>
  <c r="Q2484" i="2"/>
  <c r="R2484" i="2" s="1"/>
  <c r="Q2524" i="2"/>
  <c r="R2524" i="2" s="1"/>
  <c r="Q2614" i="2"/>
  <c r="R2614" i="2" s="1"/>
  <c r="Q2721" i="2"/>
  <c r="R2721" i="2" s="1"/>
  <c r="Q3037" i="2"/>
  <c r="R3037" i="2" s="1"/>
  <c r="Q3062" i="2"/>
  <c r="R3062" i="2" s="1"/>
  <c r="Q3221" i="2"/>
  <c r="R3221" i="2" s="1"/>
  <c r="Q175" i="2"/>
  <c r="R175" i="2" s="1"/>
  <c r="Q216" i="2"/>
  <c r="R216" i="2" s="1"/>
  <c r="Q269" i="2"/>
  <c r="R269" i="2" s="1"/>
  <c r="Q344" i="2"/>
  <c r="R344" i="2" s="1"/>
  <c r="Q428" i="2"/>
  <c r="R428" i="2" s="1"/>
  <c r="Q499" i="2"/>
  <c r="R499" i="2" s="1"/>
  <c r="Q550" i="2"/>
  <c r="R550" i="2" s="1"/>
  <c r="Q629" i="2"/>
  <c r="R629" i="2" s="1"/>
  <c r="Q632" i="2"/>
  <c r="R632" i="2" s="1"/>
  <c r="Q659" i="2"/>
  <c r="R659" i="2" s="1"/>
  <c r="Q711" i="2"/>
  <c r="R711" i="2" s="1"/>
  <c r="Q742" i="2"/>
  <c r="R742" i="2" s="1"/>
  <c r="Q759" i="2"/>
  <c r="R759" i="2" s="1"/>
  <c r="Q786" i="2"/>
  <c r="R786" i="2" s="1"/>
  <c r="Q820" i="2"/>
  <c r="R820" i="2" s="1"/>
  <c r="Q1044" i="2"/>
  <c r="R1044" i="2" s="1"/>
  <c r="Q1094" i="2"/>
  <c r="R1094" i="2" s="1"/>
  <c r="Q1119" i="2"/>
  <c r="R1119" i="2" s="1"/>
  <c r="Q1138" i="2"/>
  <c r="R1138" i="2" s="1"/>
  <c r="Q1242" i="2"/>
  <c r="R1242" i="2" s="1"/>
  <c r="Q1319" i="2"/>
  <c r="R1319" i="2" s="1"/>
  <c r="Q1330" i="2"/>
  <c r="R1330" i="2" s="1"/>
  <c r="Q1359" i="2"/>
  <c r="R1359" i="2" s="1"/>
  <c r="Q1384" i="2"/>
  <c r="R1384" i="2" s="1"/>
  <c r="Q1421" i="2"/>
  <c r="R1421" i="2" s="1"/>
  <c r="Q4618" i="2"/>
  <c r="R4618" i="2" s="1"/>
  <c r="Q1550" i="2"/>
  <c r="R1550" i="2" s="1"/>
  <c r="Q1582" i="2"/>
  <c r="R1582" i="2" s="1"/>
  <c r="Q3671" i="2"/>
  <c r="R3671" i="2" s="1"/>
  <c r="Q1640" i="2"/>
  <c r="R1640" i="2" s="1"/>
  <c r="Q1740" i="2"/>
  <c r="R1740" i="2" s="1"/>
  <c r="Q1835" i="2"/>
  <c r="R1835" i="2" s="1"/>
  <c r="Q1933" i="2"/>
  <c r="R1933" i="2" s="1"/>
  <c r="Q1937" i="2"/>
  <c r="R1937" i="2" s="1"/>
  <c r="Q2041" i="2"/>
  <c r="R2041" i="2" s="1"/>
  <c r="Q2410" i="2"/>
  <c r="R2410" i="2" s="1"/>
  <c r="Q2444" i="2"/>
  <c r="R2444" i="2" s="1"/>
  <c r="Q3788" i="2"/>
  <c r="R3788" i="2" s="1"/>
  <c r="Q2530" i="2"/>
  <c r="R2530" i="2" s="1"/>
  <c r="Q2583" i="2"/>
  <c r="R2583" i="2" s="1"/>
  <c r="Q2618" i="2"/>
  <c r="R2618" i="2" s="1"/>
  <c r="Q2628" i="2"/>
  <c r="R2628" i="2" s="1"/>
  <c r="Q2638" i="2"/>
  <c r="R2638" i="2" s="1"/>
  <c r="Q2698" i="2"/>
  <c r="R2698" i="2" s="1"/>
  <c r="Q2720" i="2"/>
  <c r="R2720" i="2" s="1"/>
  <c r="Q2740" i="2"/>
  <c r="R2740" i="2" s="1"/>
  <c r="Q2851" i="2"/>
  <c r="R2851" i="2" s="1"/>
  <c r="Q3910" i="2"/>
  <c r="R3910" i="2" s="1"/>
  <c r="Q4072" i="2"/>
  <c r="R4072" i="2" s="1"/>
  <c r="Q3107" i="2"/>
  <c r="R3107" i="2" s="1"/>
  <c r="Q3165" i="2"/>
  <c r="R3165" i="2" s="1"/>
  <c r="Q3866" i="2"/>
  <c r="R3866" i="2" s="1"/>
  <c r="Q3315" i="2"/>
  <c r="R3315" i="2" s="1"/>
  <c r="Q3386" i="2"/>
  <c r="R3386" i="2" s="1"/>
  <c r="Q3421" i="2"/>
  <c r="R3421" i="2" s="1"/>
  <c r="Q3428" i="2"/>
  <c r="R3428" i="2" s="1"/>
  <c r="Q10" i="2"/>
  <c r="R10" i="2" s="1"/>
  <c r="Q72" i="2"/>
  <c r="R72" i="2" s="1"/>
  <c r="Q84" i="2"/>
  <c r="R84" i="2" s="1"/>
  <c r="Q109" i="2"/>
  <c r="R109" i="2" s="1"/>
  <c r="Q169" i="2"/>
  <c r="R169" i="2" s="1"/>
  <c r="Q176" i="2"/>
  <c r="R176" i="2" s="1"/>
  <c r="Q4357" i="2"/>
  <c r="R4357" i="2" s="1"/>
  <c r="Q409" i="2"/>
  <c r="R409" i="2" s="1"/>
  <c r="Q433" i="2"/>
  <c r="R433" i="2" s="1"/>
  <c r="Q470" i="2"/>
  <c r="R470" i="2" s="1"/>
  <c r="Q495" i="2"/>
  <c r="R495" i="2" s="1"/>
  <c r="Q638" i="2"/>
  <c r="R638" i="2" s="1"/>
  <c r="Q652" i="2"/>
  <c r="R652" i="2" s="1"/>
  <c r="Q739" i="2"/>
  <c r="R739" i="2" s="1"/>
  <c r="Q757" i="2"/>
  <c r="R757" i="2" s="1"/>
  <c r="Q3563" i="2"/>
  <c r="R3563" i="2" s="1"/>
  <c r="Q817" i="2"/>
  <c r="R817" i="2" s="1"/>
  <c r="Q905" i="2"/>
  <c r="R905" i="2" s="1"/>
  <c r="Q956" i="2"/>
  <c r="R956" i="2" s="1"/>
  <c r="Q987" i="2"/>
  <c r="R987" i="2" s="1"/>
  <c r="Q1002" i="2"/>
  <c r="R1002" i="2" s="1"/>
  <c r="Q1005" i="2"/>
  <c r="R1005" i="2" s="1"/>
  <c r="Q1066" i="2"/>
  <c r="R1066" i="2" s="1"/>
  <c r="Q3605" i="2"/>
  <c r="R3605" i="2" s="1"/>
  <c r="Q1092" i="2"/>
  <c r="R1092" i="2" s="1"/>
  <c r="Q1127" i="2"/>
  <c r="R1127" i="2" s="1"/>
  <c r="Q3614" i="2"/>
  <c r="R3614" i="2" s="1"/>
  <c r="Q1219" i="2"/>
  <c r="R1219" i="2" s="1"/>
  <c r="Q1326" i="2"/>
  <c r="R1326" i="2" s="1"/>
  <c r="Q1338" i="2"/>
  <c r="R1338" i="2" s="1"/>
  <c r="Q1353" i="2"/>
  <c r="R1353" i="2" s="1"/>
  <c r="Q1394" i="2"/>
  <c r="R1394" i="2" s="1"/>
  <c r="Q1477" i="2"/>
  <c r="R1477" i="2" s="1"/>
  <c r="Q1573" i="2"/>
  <c r="R1573" i="2" s="1"/>
  <c r="Q1641" i="2"/>
  <c r="R1641" i="2" s="1"/>
  <c r="Q1670" i="2"/>
  <c r="R1670" i="2" s="1"/>
  <c r="Q1743" i="2"/>
  <c r="R1743" i="2" s="1"/>
  <c r="Q1784" i="2"/>
  <c r="R1784" i="2" s="1"/>
  <c r="Q1834" i="2"/>
  <c r="R1834" i="2" s="1"/>
  <c r="Q2007" i="2"/>
  <c r="R2007" i="2" s="1"/>
  <c r="Q2034" i="2"/>
  <c r="R2034" i="2" s="1"/>
  <c r="Q2140" i="2"/>
  <c r="R2140" i="2" s="1"/>
  <c r="Q2152" i="2"/>
  <c r="R2152" i="2" s="1"/>
  <c r="Q2201" i="2"/>
  <c r="R2201" i="2" s="1"/>
  <c r="Q2363" i="2"/>
  <c r="R2363" i="2" s="1"/>
  <c r="Q2424" i="2"/>
  <c r="R2424" i="2" s="1"/>
  <c r="Q2507" i="2"/>
  <c r="R2507" i="2" s="1"/>
  <c r="Q2541" i="2"/>
  <c r="R2541" i="2" s="1"/>
  <c r="Q2548" i="2"/>
  <c r="R2548" i="2" s="1"/>
  <c r="Q2593" i="2"/>
  <c r="R2593" i="2" s="1"/>
  <c r="Q2594" i="2"/>
  <c r="R2594" i="2" s="1"/>
  <c r="Q2639" i="2"/>
  <c r="R2639" i="2" s="1"/>
  <c r="Q2657" i="2"/>
  <c r="R2657" i="2" s="1"/>
  <c r="Q2728" i="2"/>
  <c r="R2728" i="2" s="1"/>
  <c r="Q2748" i="2"/>
  <c r="R2748" i="2" s="1"/>
  <c r="Q2779" i="2"/>
  <c r="R2779" i="2" s="1"/>
  <c r="Q2815" i="2"/>
  <c r="R2815" i="2" s="1"/>
  <c r="Q2900" i="2"/>
  <c r="R2900" i="2" s="1"/>
  <c r="Q4276" i="2"/>
  <c r="R4276" i="2" s="1"/>
  <c r="Q3002" i="2"/>
  <c r="R3002" i="2" s="1"/>
  <c r="Q3003" i="2"/>
  <c r="R3003" i="2" s="1"/>
  <c r="Q3006" i="2"/>
  <c r="R3006" i="2" s="1"/>
  <c r="Q3065" i="2"/>
  <c r="R3065" i="2" s="1"/>
  <c r="Q3073" i="2"/>
  <c r="R3073" i="2" s="1"/>
  <c r="Q3074" i="2"/>
  <c r="R3074" i="2" s="1"/>
  <c r="Q3087" i="2"/>
  <c r="R3087" i="2" s="1"/>
  <c r="Q3222" i="2"/>
  <c r="R3222" i="2" s="1"/>
  <c r="Q4963" i="2"/>
  <c r="R4963" i="2" s="1"/>
  <c r="Q3280" i="2"/>
  <c r="R3280" i="2" s="1"/>
  <c r="Q3291" i="2"/>
  <c r="R3291" i="2" s="1"/>
  <c r="Q3293" i="2"/>
  <c r="R3293" i="2" s="1"/>
  <c r="Q3305" i="2"/>
  <c r="R3305" i="2" s="1"/>
  <c r="Q3337" i="2"/>
  <c r="R3337" i="2" s="1"/>
  <c r="Q3355" i="2"/>
  <c r="R3355" i="2" s="1"/>
  <c r="Q24" i="2"/>
  <c r="R24" i="2" s="1"/>
  <c r="Q3934" i="2"/>
  <c r="R3934" i="2" s="1"/>
  <c r="Q74" i="2"/>
  <c r="R74" i="2" s="1"/>
  <c r="Q246" i="2"/>
  <c r="R246" i="2" s="1"/>
  <c r="Q280" i="2"/>
  <c r="R280" i="2" s="1"/>
  <c r="Q284" i="2"/>
  <c r="R284" i="2" s="1"/>
  <c r="Q291" i="2"/>
  <c r="R291" i="2" s="1"/>
  <c r="Q310" i="2"/>
  <c r="R310" i="2" s="1"/>
  <c r="Q370" i="2"/>
  <c r="R370" i="2" s="1"/>
  <c r="Q404" i="2"/>
  <c r="R404" i="2" s="1"/>
  <c r="Q460" i="2"/>
  <c r="R460" i="2" s="1"/>
  <c r="Q503" i="2"/>
  <c r="R503" i="2" s="1"/>
  <c r="Q531" i="2"/>
  <c r="R531" i="2" s="1"/>
  <c r="Q612" i="2"/>
  <c r="R612" i="2" s="1"/>
  <c r="Q621" i="2"/>
  <c r="R621" i="2" s="1"/>
  <c r="Q670" i="2"/>
  <c r="R670" i="2" s="1"/>
  <c r="Q712" i="2"/>
  <c r="R712" i="2" s="1"/>
  <c r="Q3553" i="2"/>
  <c r="R3553" i="2" s="1"/>
  <c r="Q745" i="2"/>
  <c r="R745" i="2" s="1"/>
  <c r="Q814" i="2"/>
  <c r="R814" i="2" s="1"/>
  <c r="Q891" i="2"/>
  <c r="R891" i="2" s="1"/>
  <c r="Q900" i="2"/>
  <c r="R900" i="2" s="1"/>
  <c r="Q922" i="2"/>
  <c r="R922" i="2" s="1"/>
  <c r="Q931" i="2"/>
  <c r="R931" i="2" s="1"/>
  <c r="Q969" i="2"/>
  <c r="R969" i="2" s="1"/>
  <c r="Q976" i="2"/>
  <c r="R976" i="2" s="1"/>
  <c r="Q997" i="2"/>
  <c r="R997" i="2" s="1"/>
  <c r="Q1019" i="2"/>
  <c r="R1019" i="2" s="1"/>
  <c r="Q1036" i="2"/>
  <c r="R1036" i="2" s="1"/>
  <c r="Q1047" i="2"/>
  <c r="R1047" i="2" s="1"/>
  <c r="Q1102" i="2"/>
  <c r="R1102" i="2" s="1"/>
  <c r="Q1163" i="2"/>
  <c r="R1163" i="2" s="1"/>
  <c r="Q1203" i="2"/>
  <c r="R1203" i="2" s="1"/>
  <c r="Q1332" i="2"/>
  <c r="R1332" i="2" s="1"/>
  <c r="Q1479" i="2"/>
  <c r="R1479" i="2" s="1"/>
  <c r="Q1530" i="2"/>
  <c r="R1530" i="2" s="1"/>
  <c r="Q1572" i="2"/>
  <c r="R1572" i="2" s="1"/>
  <c r="Q1598" i="2"/>
  <c r="R1598" i="2" s="1"/>
  <c r="Q1653" i="2"/>
  <c r="R1653" i="2" s="1"/>
  <c r="Q4012" i="2"/>
  <c r="R4012" i="2" s="1"/>
  <c r="Q1691" i="2"/>
  <c r="R1691" i="2" s="1"/>
  <c r="Q1725" i="2"/>
  <c r="R1725" i="2" s="1"/>
  <c r="Q1759" i="2"/>
  <c r="R1759" i="2" s="1"/>
  <c r="Q4683" i="2"/>
  <c r="R4683" i="2" s="1"/>
  <c r="Q1804" i="2"/>
  <c r="R1804" i="2" s="1"/>
  <c r="Q1813" i="2"/>
  <c r="R1813" i="2" s="1"/>
  <c r="Q1822" i="2"/>
  <c r="R1822" i="2" s="1"/>
  <c r="Q1833" i="2"/>
  <c r="R1833" i="2" s="1"/>
  <c r="Q1851" i="2"/>
  <c r="R1851" i="2" s="1"/>
  <c r="Q1877" i="2"/>
  <c r="R1877" i="2" s="1"/>
  <c r="Q1943" i="2"/>
  <c r="R1943" i="2" s="1"/>
  <c r="Q1965" i="2"/>
  <c r="R1965" i="2" s="1"/>
  <c r="Q2129" i="2"/>
  <c r="R2129" i="2" s="1"/>
  <c r="Q2139" i="2"/>
  <c r="R2139" i="2" s="1"/>
  <c r="Q2212" i="2"/>
  <c r="R2212" i="2" s="1"/>
  <c r="Q3757" i="2"/>
  <c r="R3757" i="2" s="1"/>
  <c r="Q2306" i="2"/>
  <c r="R2306" i="2" s="1"/>
  <c r="Q2352" i="2"/>
  <c r="R2352" i="2" s="1"/>
  <c r="Q2376" i="2"/>
  <c r="R2376" i="2" s="1"/>
  <c r="Q2392" i="2"/>
  <c r="R2392" i="2" s="1"/>
  <c r="Q2396" i="2"/>
  <c r="R2396" i="2" s="1"/>
  <c r="Q2412" i="2"/>
  <c r="R2412" i="2" s="1"/>
  <c r="Q2508" i="2"/>
  <c r="R2508" i="2" s="1"/>
  <c r="Q2559" i="2"/>
  <c r="R2559" i="2" s="1"/>
  <c r="Q2573" i="2"/>
  <c r="R2573" i="2" s="1"/>
  <c r="Q2580" i="2"/>
  <c r="R2580" i="2" s="1"/>
  <c r="Q2600" i="2"/>
  <c r="R2600" i="2" s="1"/>
  <c r="Q2832" i="2"/>
  <c r="R2832" i="2" s="1"/>
  <c r="Q2880" i="2"/>
  <c r="R2880" i="2" s="1"/>
  <c r="Q2897" i="2"/>
  <c r="R2897" i="2" s="1"/>
  <c r="Q2924" i="2"/>
  <c r="R2924" i="2" s="1"/>
  <c r="Q3030" i="2"/>
  <c r="R3030" i="2" s="1"/>
  <c r="Q3054" i="2"/>
  <c r="R3054" i="2" s="1"/>
  <c r="Q3081" i="2"/>
  <c r="R3081" i="2" s="1"/>
  <c r="Q3166" i="2"/>
  <c r="R3166" i="2" s="1"/>
  <c r="Q3187" i="2"/>
  <c r="R3187" i="2" s="1"/>
  <c r="Q3201" i="2"/>
  <c r="R3201" i="2" s="1"/>
  <c r="Q3220" i="2"/>
  <c r="R3220" i="2" s="1"/>
  <c r="Q3262" i="2"/>
  <c r="R3262" i="2" s="1"/>
  <c r="Q3285" i="2"/>
  <c r="R3285" i="2" s="1"/>
  <c r="Q3366" i="2"/>
  <c r="R3366" i="2" s="1"/>
  <c r="Q3401" i="2"/>
  <c r="R3401" i="2" s="1"/>
  <c r="Q3406" i="2"/>
  <c r="R3406" i="2" s="1"/>
  <c r="Q3415" i="2"/>
  <c r="R3415" i="2" s="1"/>
  <c r="Q3447" i="2"/>
  <c r="R3447" i="2" s="1"/>
  <c r="Q3933" i="2"/>
  <c r="R3933" i="2" s="1"/>
  <c r="Q122" i="2"/>
  <c r="R122" i="2" s="1"/>
  <c r="Q180" i="2"/>
  <c r="R180" i="2" s="1"/>
  <c r="Q298" i="2"/>
  <c r="R298" i="2" s="1"/>
  <c r="Q305" i="2"/>
  <c r="R305" i="2" s="1"/>
  <c r="Q392" i="2"/>
  <c r="R392" i="2" s="1"/>
  <c r="Q429" i="2"/>
  <c r="R429" i="2" s="1"/>
  <c r="Q496" i="2"/>
  <c r="R496" i="2" s="1"/>
  <c r="Q572" i="2"/>
  <c r="R572" i="2" s="1"/>
  <c r="Q579" i="2"/>
  <c r="R579" i="2" s="1"/>
  <c r="Q610" i="2"/>
  <c r="R610" i="2" s="1"/>
  <c r="Q657" i="2"/>
  <c r="R657" i="2" s="1"/>
  <c r="Q674" i="2"/>
  <c r="R674" i="2" s="1"/>
  <c r="Q694" i="2"/>
  <c r="R694" i="2" s="1"/>
  <c r="Q873" i="2"/>
  <c r="R873" i="2" s="1"/>
  <c r="Q894" i="2"/>
  <c r="R894" i="2" s="1"/>
  <c r="Q904" i="2"/>
  <c r="R904" i="2" s="1"/>
  <c r="Q3590" i="2"/>
  <c r="R3590" i="2" s="1"/>
  <c r="Q1013" i="2"/>
  <c r="R1013" i="2" s="1"/>
  <c r="Q1037" i="2"/>
  <c r="R1037" i="2" s="1"/>
  <c r="Q1075" i="2"/>
  <c r="R1075" i="2" s="1"/>
  <c r="Q1173" i="2"/>
  <c r="R1173" i="2" s="1"/>
  <c r="Q1207" i="2"/>
  <c r="R1207" i="2" s="1"/>
  <c r="Q1295" i="2"/>
  <c r="R1295" i="2" s="1"/>
  <c r="Q1348" i="2"/>
  <c r="R1348" i="2" s="1"/>
  <c r="Q1396" i="2"/>
  <c r="R1396" i="2" s="1"/>
  <c r="Q1408" i="2"/>
  <c r="R1408" i="2" s="1"/>
  <c r="Q1470" i="2"/>
  <c r="R1470" i="2" s="1"/>
  <c r="Q1588" i="2"/>
  <c r="R1588" i="2" s="1"/>
  <c r="Q1593" i="2"/>
  <c r="R1593" i="2" s="1"/>
  <c r="Q1645" i="2"/>
  <c r="R1645" i="2" s="1"/>
  <c r="Q1646" i="2"/>
  <c r="R1646" i="2" s="1"/>
  <c r="Q1696" i="2"/>
  <c r="R1696" i="2" s="1"/>
  <c r="Q1732" i="2"/>
  <c r="R1732" i="2" s="1"/>
  <c r="Q1760" i="2"/>
  <c r="R1760" i="2" s="1"/>
  <c r="Q4703" i="2"/>
  <c r="R4703" i="2" s="1"/>
  <c r="Q1918" i="2"/>
  <c r="R1918" i="2" s="1"/>
  <c r="Q1922" i="2"/>
  <c r="R1922" i="2" s="1"/>
  <c r="Q4021" i="2"/>
  <c r="R4021" i="2" s="1"/>
  <c r="Q1997" i="2"/>
  <c r="R1997" i="2" s="1"/>
  <c r="Q2068" i="2"/>
  <c r="R2068" i="2" s="1"/>
  <c r="Q2104" i="2"/>
  <c r="R2104" i="2" s="1"/>
  <c r="Q2150" i="2"/>
  <c r="R2150" i="2" s="1"/>
  <c r="Q2160" i="2"/>
  <c r="R2160" i="2" s="1"/>
  <c r="Q2180" i="2"/>
  <c r="R2180" i="2" s="1"/>
  <c r="Q2237" i="2"/>
  <c r="R2237" i="2" s="1"/>
  <c r="Q2246" i="2"/>
  <c r="R2246" i="2" s="1"/>
  <c r="Q2339" i="2"/>
  <c r="R2339" i="2" s="1"/>
  <c r="Q2499" i="2"/>
  <c r="R2499" i="2" s="1"/>
  <c r="Q2511" i="2"/>
  <c r="R2511" i="2" s="1"/>
  <c r="Q2545" i="2"/>
  <c r="R2545" i="2" s="1"/>
  <c r="Q2599" i="2"/>
  <c r="R2599" i="2" s="1"/>
  <c r="Q2700" i="2"/>
  <c r="R2700" i="2" s="1"/>
  <c r="Q2762" i="2"/>
  <c r="R2762" i="2" s="1"/>
  <c r="Q2765" i="2"/>
  <c r="R2765" i="2" s="1"/>
  <c r="Q2773" i="2"/>
  <c r="R2773" i="2" s="1"/>
  <c r="Q2784" i="2"/>
  <c r="R2784" i="2" s="1"/>
  <c r="Q2808" i="2"/>
  <c r="R2808" i="2" s="1"/>
  <c r="Q2814" i="2"/>
  <c r="R2814" i="2" s="1"/>
  <c r="Q4874" i="2"/>
  <c r="R4874" i="2" s="1"/>
  <c r="Q2956" i="2"/>
  <c r="R2956" i="2" s="1"/>
  <c r="Q3039" i="2"/>
  <c r="R3039" i="2" s="1"/>
  <c r="Q3058" i="2"/>
  <c r="R3058" i="2" s="1"/>
  <c r="Q3195" i="2"/>
  <c r="R3195" i="2" s="1"/>
  <c r="Q3213" i="2"/>
  <c r="R3213" i="2" s="1"/>
  <c r="Q3235" i="2"/>
  <c r="R3235" i="2" s="1"/>
  <c r="Q3245" i="2"/>
  <c r="R3245" i="2" s="1"/>
  <c r="Q3248" i="2"/>
  <c r="R3248" i="2" s="1"/>
  <c r="Q3309" i="2"/>
  <c r="R3309" i="2" s="1"/>
  <c r="Q4995" i="2"/>
  <c r="R4995" i="2" s="1"/>
  <c r="Q54" i="2"/>
  <c r="R54" i="2" s="1"/>
  <c r="Q56" i="2"/>
  <c r="R56" i="2" s="1"/>
  <c r="Q3901" i="2"/>
  <c r="R3901" i="2" s="1"/>
  <c r="Q141" i="2"/>
  <c r="R141" i="2" s="1"/>
  <c r="Q171" i="2"/>
  <c r="R171" i="2" s="1"/>
  <c r="Q3490" i="2"/>
  <c r="R3490" i="2" s="1"/>
  <c r="Q203" i="2"/>
  <c r="R203" i="2" s="1"/>
  <c r="Q207" i="2"/>
  <c r="R207" i="2" s="1"/>
  <c r="Q234" i="2"/>
  <c r="R234" i="2" s="1"/>
  <c r="Q319" i="2"/>
  <c r="R319" i="2" s="1"/>
  <c r="Q431" i="2"/>
  <c r="R431" i="2" s="1"/>
  <c r="Q456" i="2"/>
  <c r="R456" i="2" s="1"/>
  <c r="Q472" i="2"/>
  <c r="R472" i="2" s="1"/>
  <c r="Q527" i="2"/>
  <c r="R527" i="2" s="1"/>
  <c r="Q560" i="2"/>
  <c r="R560" i="2" s="1"/>
  <c r="Q562" i="2"/>
  <c r="R562" i="2" s="1"/>
  <c r="Q645" i="2"/>
  <c r="R645" i="2" s="1"/>
  <c r="Q3542" i="2"/>
  <c r="R3542" i="2" s="1"/>
  <c r="Q679" i="2"/>
  <c r="R679" i="2" s="1"/>
  <c r="Q3966" i="2"/>
  <c r="R3966" i="2" s="1"/>
  <c r="Q778" i="2"/>
  <c r="R778" i="2" s="1"/>
  <c r="Q828" i="2"/>
  <c r="R828" i="2" s="1"/>
  <c r="Q860" i="2"/>
  <c r="R860" i="2" s="1"/>
  <c r="Q889" i="2"/>
  <c r="R889" i="2" s="1"/>
  <c r="Q902" i="2"/>
  <c r="R902" i="2" s="1"/>
  <c r="Q926" i="2"/>
  <c r="R926" i="2" s="1"/>
  <c r="Q945" i="2"/>
  <c r="R945" i="2" s="1"/>
  <c r="Q1123" i="2"/>
  <c r="R1123" i="2" s="1"/>
  <c r="Q1148" i="2"/>
  <c r="R1148" i="2" s="1"/>
  <c r="Q1166" i="2"/>
  <c r="R1166" i="2" s="1"/>
  <c r="Q1167" i="2"/>
  <c r="R1167" i="2" s="1"/>
  <c r="Q1205" i="2"/>
  <c r="R1205" i="2" s="1"/>
  <c r="Q1236" i="2"/>
  <c r="R1236" i="2" s="1"/>
  <c r="Q1250" i="2"/>
  <c r="R1250" i="2" s="1"/>
  <c r="Q4564" i="2"/>
  <c r="R4564" i="2" s="1"/>
  <c r="Q1350" i="2"/>
  <c r="R1350" i="2" s="1"/>
  <c r="Q1369" i="2"/>
  <c r="R1369" i="2" s="1"/>
  <c r="Q1401" i="2"/>
  <c r="R1401" i="2" s="1"/>
  <c r="Q1424" i="2"/>
  <c r="R1424" i="2" s="1"/>
  <c r="Q1429" i="2"/>
  <c r="R1429" i="2" s="1"/>
  <c r="Q1444" i="2"/>
  <c r="R1444" i="2" s="1"/>
  <c r="Q1446" i="2"/>
  <c r="R1446" i="2" s="1"/>
  <c r="Q1448" i="2"/>
  <c r="R1448" i="2" s="1"/>
  <c r="Q1459" i="2"/>
  <c r="R1459" i="2" s="1"/>
  <c r="Q1482" i="2"/>
  <c r="R1482" i="2" s="1"/>
  <c r="Q1487" i="2"/>
  <c r="R1487" i="2" s="1"/>
  <c r="Q3658" i="2"/>
  <c r="R3658" i="2" s="1"/>
  <c r="Q1505" i="2"/>
  <c r="R1505" i="2" s="1"/>
  <c r="Q1559" i="2"/>
  <c r="R1559" i="2" s="1"/>
  <c r="Q1600" i="2"/>
  <c r="R1600" i="2" s="1"/>
  <c r="Q3676" i="2"/>
  <c r="R3676" i="2" s="1"/>
  <c r="Q1632" i="2"/>
  <c r="R1632" i="2" s="1"/>
  <c r="Q1664" i="2"/>
  <c r="R1664" i="2" s="1"/>
  <c r="Q1677" i="2"/>
  <c r="R1677" i="2" s="1"/>
  <c r="Q1684" i="2"/>
  <c r="R1684" i="2" s="1"/>
  <c r="Q1715" i="2"/>
  <c r="R1715" i="2" s="1"/>
  <c r="Q1774" i="2"/>
  <c r="R1774" i="2" s="1"/>
  <c r="Q1799" i="2"/>
  <c r="R1799" i="2" s="1"/>
  <c r="Q1812" i="2"/>
  <c r="R1812" i="2" s="1"/>
  <c r="Q1821" i="2"/>
  <c r="R1821" i="2" s="1"/>
  <c r="Q1823" i="2"/>
  <c r="R1823" i="2" s="1"/>
  <c r="Q1849" i="2"/>
  <c r="R1849" i="2" s="1"/>
  <c r="Q4700" i="2"/>
  <c r="R4700" i="2" s="1"/>
  <c r="Q1893" i="2"/>
  <c r="R1893" i="2" s="1"/>
  <c r="Q4019" i="2"/>
  <c r="R4019" i="2" s="1"/>
  <c r="Q1989" i="2"/>
  <c r="R1989" i="2" s="1"/>
  <c r="Q2002" i="2"/>
  <c r="R2002" i="2" s="1"/>
  <c r="Q2026" i="2"/>
  <c r="R2026" i="2" s="1"/>
  <c r="Q2043" i="2"/>
  <c r="R2043" i="2" s="1"/>
  <c r="Q2185" i="2"/>
  <c r="R2185" i="2" s="1"/>
  <c r="Q2228" i="2"/>
  <c r="R2228" i="2" s="1"/>
  <c r="Q2234" i="2"/>
  <c r="R2234" i="2" s="1"/>
  <c r="Q2287" i="2"/>
  <c r="R2287" i="2" s="1"/>
  <c r="Q2327" i="2"/>
  <c r="R2327" i="2" s="1"/>
  <c r="Q2362" i="2"/>
  <c r="R2362" i="2" s="1"/>
  <c r="Q2414" i="2"/>
  <c r="R2414" i="2" s="1"/>
  <c r="Q2415" i="2"/>
  <c r="R2415" i="2" s="1"/>
  <c r="Q2531" i="2"/>
  <c r="R2531" i="2" s="1"/>
  <c r="Q2574" i="2"/>
  <c r="R2574" i="2" s="1"/>
  <c r="Q2588" i="2"/>
  <c r="R2588" i="2" s="1"/>
  <c r="Q4838" i="2"/>
  <c r="R4838" i="2" s="1"/>
  <c r="Q2624" i="2"/>
  <c r="R2624" i="2" s="1"/>
  <c r="Q2667" i="2"/>
  <c r="R2667" i="2" s="1"/>
  <c r="Q2678" i="2"/>
  <c r="R2678" i="2" s="1"/>
  <c r="Q4860" i="2"/>
  <c r="R4860" i="2" s="1"/>
  <c r="Q4056" i="2"/>
  <c r="R4056" i="2" s="1"/>
  <c r="Q2760" i="2"/>
  <c r="R2760" i="2" s="1"/>
  <c r="Q2766" i="2"/>
  <c r="R2766" i="2" s="1"/>
  <c r="Q2798" i="2"/>
  <c r="R2798" i="2" s="1"/>
  <c r="Q2867" i="2"/>
  <c r="R2867" i="2" s="1"/>
  <c r="Q4889" i="2"/>
  <c r="R4889" i="2" s="1"/>
  <c r="Q2926" i="2"/>
  <c r="R2926" i="2" s="1"/>
  <c r="Q2932" i="2"/>
  <c r="R2932" i="2" s="1"/>
  <c r="Q2942" i="2"/>
  <c r="R2942" i="2" s="1"/>
  <c r="Q2985" i="2"/>
  <c r="R2985" i="2" s="1"/>
  <c r="Q3843" i="2"/>
  <c r="R3843" i="2" s="1"/>
  <c r="Q3067" i="2"/>
  <c r="R3067" i="2" s="1"/>
  <c r="Q3103" i="2"/>
  <c r="R3103" i="2" s="1"/>
  <c r="Q3158" i="2"/>
  <c r="R3158" i="2" s="1"/>
  <c r="Q3185" i="2"/>
  <c r="R3185" i="2" s="1"/>
  <c r="Q3212" i="2"/>
  <c r="R3212" i="2" s="1"/>
  <c r="Q3241" i="2"/>
  <c r="R3241" i="2" s="1"/>
  <c r="Q4972" i="2"/>
  <c r="R4972" i="2" s="1"/>
  <c r="Q3376" i="2"/>
  <c r="R3376" i="2" s="1"/>
  <c r="Q3399" i="2"/>
  <c r="R3399" i="2" s="1"/>
  <c r="Q3896" i="2"/>
  <c r="R3896" i="2" s="1"/>
  <c r="Q35" i="2"/>
  <c r="R35" i="2" s="1"/>
  <c r="Q165" i="2"/>
  <c r="R165" i="2" s="1"/>
  <c r="Q338" i="2"/>
  <c r="R338" i="2" s="1"/>
  <c r="Q379" i="2"/>
  <c r="R379" i="2" s="1"/>
  <c r="Q383" i="2"/>
  <c r="R383" i="2" s="1"/>
  <c r="Q385" i="2"/>
  <c r="R385" i="2" s="1"/>
  <c r="Q389" i="2"/>
  <c r="R389" i="2" s="1"/>
  <c r="Q455" i="2"/>
  <c r="R455" i="2" s="1"/>
  <c r="Q479" i="2"/>
  <c r="R479" i="2" s="1"/>
  <c r="Q504" i="2"/>
  <c r="R504" i="2" s="1"/>
  <c r="Q510" i="2"/>
  <c r="R510" i="2" s="1"/>
  <c r="Q549" i="2"/>
  <c r="R549" i="2" s="1"/>
  <c r="Q563" i="2"/>
  <c r="R563" i="2" s="1"/>
  <c r="Q587" i="2"/>
  <c r="R587" i="2" s="1"/>
  <c r="Q617" i="2"/>
  <c r="R617" i="2" s="1"/>
  <c r="Q627" i="2"/>
  <c r="R627" i="2" s="1"/>
  <c r="Q661" i="2"/>
  <c r="R661" i="2" s="1"/>
  <c r="Q666" i="2"/>
  <c r="R666" i="2" s="1"/>
  <c r="Q726" i="2"/>
  <c r="R726" i="2" s="1"/>
  <c r="Q774" i="2"/>
  <c r="R774" i="2" s="1"/>
  <c r="Q807" i="2"/>
  <c r="R807" i="2" s="1"/>
  <c r="Q818" i="2"/>
  <c r="R818" i="2" s="1"/>
  <c r="Q861" i="2"/>
  <c r="R861" i="2" s="1"/>
  <c r="Q935" i="2"/>
  <c r="R935" i="2" s="1"/>
  <c r="Q980" i="2"/>
  <c r="R980" i="2" s="1"/>
  <c r="Q990" i="2"/>
  <c r="R990" i="2" s="1"/>
  <c r="Q3596" i="2"/>
  <c r="R3596" i="2" s="1"/>
  <c r="Q1009" i="2"/>
  <c r="R1009" i="2" s="1"/>
  <c r="Q1012" i="2"/>
  <c r="R1012" i="2" s="1"/>
  <c r="Q1022" i="2"/>
  <c r="R1022" i="2" s="1"/>
  <c r="Q1039" i="2"/>
  <c r="R1039" i="2" s="1"/>
  <c r="Q1042" i="2"/>
  <c r="R1042" i="2" s="1"/>
  <c r="Q3599" i="2"/>
  <c r="R3599" i="2" s="1"/>
  <c r="Q3989" i="2"/>
  <c r="R3989" i="2" s="1"/>
  <c r="Q1122" i="2"/>
  <c r="R1122" i="2" s="1"/>
  <c r="Q1146" i="2"/>
  <c r="R1146" i="2" s="1"/>
  <c r="Q1149" i="2"/>
  <c r="R1149" i="2" s="1"/>
  <c r="Q1216" i="2"/>
  <c r="R1216" i="2" s="1"/>
  <c r="Q1251" i="2"/>
  <c r="R1251" i="2" s="1"/>
  <c r="Q3628" i="2"/>
  <c r="R3628" i="2" s="1"/>
  <c r="Q1255" i="2"/>
  <c r="R1255" i="2" s="1"/>
  <c r="Q1266" i="2"/>
  <c r="R1266" i="2" s="1"/>
  <c r="Q4570" i="2"/>
  <c r="R4570" i="2" s="1"/>
  <c r="Q1318" i="2"/>
  <c r="R1318" i="2" s="1"/>
  <c r="Q3639" i="2"/>
  <c r="R3639" i="2" s="1"/>
  <c r="Q1363" i="2"/>
  <c r="R1363" i="2" s="1"/>
  <c r="Q4597" i="2"/>
  <c r="R4597" i="2" s="1"/>
  <c r="Q1414" i="2"/>
  <c r="R1414" i="2" s="1"/>
  <c r="Q1423" i="2"/>
  <c r="R1423" i="2" s="1"/>
  <c r="Q4612" i="2"/>
  <c r="R4612" i="2" s="1"/>
  <c r="Q1457" i="2"/>
  <c r="R1457" i="2" s="1"/>
  <c r="Q1467" i="2"/>
  <c r="R1467" i="2" s="1"/>
  <c r="Q1496" i="2"/>
  <c r="R1496" i="2" s="1"/>
  <c r="Q1517" i="2"/>
  <c r="R1517" i="2" s="1"/>
  <c r="Q1554" i="2"/>
  <c r="R1554" i="2" s="1"/>
  <c r="Q1563" i="2"/>
  <c r="R1563" i="2" s="1"/>
  <c r="Q1574" i="2"/>
  <c r="R1574" i="2" s="1"/>
  <c r="Q1690" i="2"/>
  <c r="R1690" i="2" s="1"/>
  <c r="Q1766" i="2"/>
  <c r="R1766" i="2" s="1"/>
  <c r="Q1770" i="2"/>
  <c r="R1770" i="2" s="1"/>
  <c r="Q3906" i="2"/>
  <c r="R3906" i="2" s="1"/>
  <c r="Q1775" i="2"/>
  <c r="R1775" i="2" s="1"/>
  <c r="Q1788" i="2"/>
  <c r="R1788" i="2" s="1"/>
  <c r="Q3694" i="2"/>
  <c r="R3694" i="2" s="1"/>
  <c r="Q1807" i="2"/>
  <c r="R1807" i="2" s="1"/>
  <c r="Q1844" i="2"/>
  <c r="R1844" i="2" s="1"/>
  <c r="Q1901" i="2"/>
  <c r="R1901" i="2" s="1"/>
  <c r="Q1911" i="2"/>
  <c r="R1911" i="2" s="1"/>
  <c r="Q4020" i="2"/>
  <c r="R4020" i="2" s="1"/>
  <c r="Q4711" i="2"/>
  <c r="R4711" i="2" s="1"/>
  <c r="Q1976" i="2"/>
  <c r="R1976" i="2" s="1"/>
  <c r="Q1992" i="2"/>
  <c r="R1992" i="2" s="1"/>
  <c r="Q2008" i="2"/>
  <c r="R2008" i="2" s="1"/>
  <c r="Q2032" i="2"/>
  <c r="R2032" i="2" s="1"/>
  <c r="Q2047" i="2"/>
  <c r="R2047" i="2" s="1"/>
  <c r="Q2063" i="2"/>
  <c r="R2063" i="2" s="1"/>
  <c r="Q2153" i="2"/>
  <c r="R2153" i="2" s="1"/>
  <c r="Q3744" i="2"/>
  <c r="R3744" i="2" s="1"/>
  <c r="Q2158" i="2"/>
  <c r="R2158" i="2" s="1"/>
  <c r="Q2171" i="2"/>
  <c r="R2171" i="2" s="1"/>
  <c r="Q2198" i="2"/>
  <c r="R2198" i="2" s="1"/>
  <c r="Q4035" i="2"/>
  <c r="R4035" i="2" s="1"/>
  <c r="Q2266" i="2"/>
  <c r="R2266" i="2" s="1"/>
  <c r="Q2293" i="2"/>
  <c r="R2293" i="2" s="1"/>
  <c r="Q2318" i="2"/>
  <c r="R2318" i="2" s="1"/>
  <c r="Q2375" i="2"/>
  <c r="R2375" i="2" s="1"/>
  <c r="Q2393" i="2"/>
  <c r="R2393" i="2" s="1"/>
  <c r="Q2427" i="2"/>
  <c r="R2427" i="2" s="1"/>
  <c r="Q3782" i="2"/>
  <c r="R3782" i="2" s="1"/>
  <c r="Q2498" i="2"/>
  <c r="R2498" i="2" s="1"/>
  <c r="Q2626" i="2"/>
  <c r="R2626" i="2" s="1"/>
  <c r="Q2755" i="2"/>
  <c r="R2755" i="2" s="1"/>
  <c r="Q2829" i="2"/>
  <c r="R2829" i="2" s="1"/>
  <c r="Q2850" i="2"/>
  <c r="R2850" i="2" s="1"/>
  <c r="Q2858" i="2"/>
  <c r="R2858" i="2" s="1"/>
  <c r="Q2936" i="2"/>
  <c r="R2936" i="2" s="1"/>
  <c r="Q2980" i="2"/>
  <c r="R2980" i="2" s="1"/>
  <c r="Q2989" i="2"/>
  <c r="R2989" i="2" s="1"/>
  <c r="Q2998" i="2"/>
  <c r="R2998" i="2" s="1"/>
  <c r="Q4911" i="2"/>
  <c r="R4911" i="2" s="1"/>
  <c r="Q3026" i="2"/>
  <c r="R3026" i="2" s="1"/>
  <c r="Q3035" i="2"/>
  <c r="R3035" i="2" s="1"/>
  <c r="Q3048" i="2"/>
  <c r="R3048" i="2" s="1"/>
  <c r="Q3059" i="2"/>
  <c r="R3059" i="2" s="1"/>
  <c r="Q3077" i="2"/>
  <c r="R3077" i="2" s="1"/>
  <c r="Q3083" i="2"/>
  <c r="R3083" i="2" s="1"/>
  <c r="Q3143" i="2"/>
  <c r="R3143" i="2" s="1"/>
  <c r="Q3161" i="2"/>
  <c r="R3161" i="2" s="1"/>
  <c r="Q4950" i="2"/>
  <c r="R4950" i="2" s="1"/>
  <c r="Q3170" i="2"/>
  <c r="R3170" i="2" s="1"/>
  <c r="Q3200" i="2"/>
  <c r="R3200" i="2" s="1"/>
  <c r="Q3873" i="2"/>
  <c r="R3873" i="2" s="1"/>
  <c r="Q3320" i="2"/>
  <c r="R3320" i="2" s="1"/>
  <c r="Q3429" i="2"/>
  <c r="R3429" i="2" s="1"/>
  <c r="Q3430" i="2"/>
  <c r="R3430" i="2" s="1"/>
  <c r="Q4996" i="2"/>
  <c r="R4996" i="2" s="1"/>
  <c r="Q71" i="2"/>
  <c r="R71" i="2" s="1"/>
  <c r="Q129" i="2"/>
  <c r="R129" i="2" s="1"/>
  <c r="Q167" i="2"/>
  <c r="R167" i="2" s="1"/>
  <c r="Q3489" i="2"/>
  <c r="R3489" i="2" s="1"/>
  <c r="Q209" i="2"/>
  <c r="R209" i="2" s="1"/>
  <c r="Q238" i="2"/>
  <c r="R238" i="2" s="1"/>
  <c r="Q340" i="2"/>
  <c r="R340" i="2" s="1"/>
  <c r="Q358" i="2"/>
  <c r="R358" i="2" s="1"/>
  <c r="Q387" i="2"/>
  <c r="R387" i="2" s="1"/>
  <c r="Q403" i="2"/>
  <c r="R403" i="2" s="1"/>
  <c r="Q3510" i="2"/>
  <c r="R3510" i="2" s="1"/>
  <c r="Q3953" i="2"/>
  <c r="R3953" i="2" s="1"/>
  <c r="Q444" i="2"/>
  <c r="R444" i="2" s="1"/>
  <c r="Q481" i="2"/>
  <c r="R481" i="2" s="1"/>
  <c r="Q486" i="2"/>
  <c r="R486" i="2" s="1"/>
  <c r="Q548" i="2"/>
  <c r="R548" i="2" s="1"/>
  <c r="Q570" i="2"/>
  <c r="R570" i="2" s="1"/>
  <c r="Q574" i="2"/>
  <c r="R574" i="2" s="1"/>
  <c r="Q601" i="2"/>
  <c r="R601" i="2" s="1"/>
  <c r="Q3902" i="2"/>
  <c r="R3902" i="2" s="1"/>
  <c r="Q737" i="2"/>
  <c r="R737" i="2" s="1"/>
  <c r="Q751" i="2"/>
  <c r="R751" i="2" s="1"/>
  <c r="Q765" i="2"/>
  <c r="R765" i="2" s="1"/>
  <c r="Q777" i="2"/>
  <c r="R777" i="2" s="1"/>
  <c r="Q788" i="2"/>
  <c r="R788" i="2" s="1"/>
  <c r="Q801" i="2"/>
  <c r="R801" i="2" s="1"/>
  <c r="Q3571" i="2"/>
  <c r="R3571" i="2" s="1"/>
  <c r="Q846" i="2"/>
  <c r="R846" i="2" s="1"/>
  <c r="Q872" i="2"/>
  <c r="R872" i="2" s="1"/>
  <c r="Q885" i="2"/>
  <c r="R885" i="2" s="1"/>
  <c r="Q908" i="2"/>
  <c r="R908" i="2" s="1"/>
  <c r="Q954" i="2"/>
  <c r="R954" i="2" s="1"/>
  <c r="Q1080" i="2"/>
  <c r="R1080" i="2" s="1"/>
  <c r="Q4536" i="2"/>
  <c r="R4536" i="2" s="1"/>
  <c r="Q1116" i="2"/>
  <c r="R1116" i="2" s="1"/>
  <c r="Q1188" i="2"/>
  <c r="R1188" i="2" s="1"/>
  <c r="Q1198" i="2"/>
  <c r="R1198" i="2" s="1"/>
  <c r="Q1230" i="2"/>
  <c r="R1230" i="2" s="1"/>
  <c r="Q1249" i="2"/>
  <c r="R1249" i="2" s="1"/>
  <c r="Q1253" i="2"/>
  <c r="R1253" i="2" s="1"/>
  <c r="Q3904" i="2"/>
  <c r="R3904" i="2" s="1"/>
  <c r="Q1334" i="2"/>
  <c r="R1334" i="2" s="1"/>
  <c r="Q3644" i="2"/>
  <c r="R3644" i="2" s="1"/>
  <c r="Q1400" i="2"/>
  <c r="R1400" i="2" s="1"/>
  <c r="Q1406" i="2"/>
  <c r="R1406" i="2" s="1"/>
  <c r="Q1442" i="2"/>
  <c r="R1442" i="2" s="1"/>
  <c r="Q1469" i="2"/>
  <c r="R1469" i="2" s="1"/>
  <c r="Q1480" i="2"/>
  <c r="R1480" i="2" s="1"/>
  <c r="Q1556" i="2"/>
  <c r="R1556" i="2" s="1"/>
  <c r="Q1651" i="2"/>
  <c r="R1651" i="2" s="1"/>
  <c r="Q1663" i="2"/>
  <c r="R1663" i="2" s="1"/>
  <c r="Q1692" i="2"/>
  <c r="R1692" i="2" s="1"/>
  <c r="Q1888" i="2"/>
  <c r="R1888" i="2" s="1"/>
  <c r="Q1906" i="2"/>
  <c r="R1906" i="2" s="1"/>
  <c r="Q1910" i="2"/>
  <c r="R1910" i="2" s="1"/>
  <c r="Q1981" i="2"/>
  <c r="R1981" i="2" s="1"/>
  <c r="Q2006" i="2"/>
  <c r="R2006" i="2" s="1"/>
  <c r="Q2009" i="2"/>
  <c r="R2009" i="2" s="1"/>
  <c r="Q2035" i="2"/>
  <c r="R2035" i="2" s="1"/>
  <c r="Q2100" i="2"/>
  <c r="R2100" i="2" s="1"/>
  <c r="Q4027" i="2"/>
  <c r="R4027" i="2" s="1"/>
  <c r="Q2116" i="2"/>
  <c r="R2116" i="2" s="1"/>
  <c r="Q2133" i="2"/>
  <c r="R2133" i="2" s="1"/>
  <c r="Q2149" i="2"/>
  <c r="R2149" i="2" s="1"/>
  <c r="Q2164" i="2"/>
  <c r="R2164" i="2" s="1"/>
  <c r="Q3745" i="2"/>
  <c r="R3745" i="2" s="1"/>
  <c r="Q2267" i="2"/>
  <c r="R2267" i="2" s="1"/>
  <c r="Q2278" i="2"/>
  <c r="R2278" i="2" s="1"/>
  <c r="Q2345" i="2"/>
  <c r="R2345" i="2" s="1"/>
  <c r="Q2350" i="2"/>
  <c r="R2350" i="2" s="1"/>
  <c r="Q2405" i="2"/>
  <c r="R2405" i="2" s="1"/>
  <c r="Q3785" i="2"/>
  <c r="R3785" i="2" s="1"/>
  <c r="Q2510" i="2"/>
  <c r="R2510" i="2" s="1"/>
  <c r="Q2518" i="2"/>
  <c r="R2518" i="2" s="1"/>
  <c r="Q3789" i="2"/>
  <c r="R3789" i="2" s="1"/>
  <c r="Q3796" i="2"/>
  <c r="R3796" i="2" s="1"/>
  <c r="Q2631" i="2"/>
  <c r="R2631" i="2" s="1"/>
  <c r="Q2637" i="2"/>
  <c r="R2637" i="2" s="1"/>
  <c r="Q2669" i="2"/>
  <c r="R2669" i="2" s="1"/>
  <c r="Q3808" i="2"/>
  <c r="R3808" i="2" s="1"/>
  <c r="Q2716" i="2"/>
  <c r="R2716" i="2" s="1"/>
  <c r="Q2745" i="2"/>
  <c r="R2745" i="2" s="1"/>
  <c r="Q2812" i="2"/>
  <c r="R2812" i="2" s="1"/>
  <c r="Q2813" i="2"/>
  <c r="R2813" i="2" s="1"/>
  <c r="Q2849" i="2"/>
  <c r="R2849" i="2" s="1"/>
  <c r="Q2869" i="2"/>
  <c r="R2869" i="2" s="1"/>
  <c r="Q2872" i="2"/>
  <c r="R2872" i="2" s="1"/>
  <c r="Q2917" i="2"/>
  <c r="R2917" i="2" s="1"/>
  <c r="Q2935" i="2"/>
  <c r="R2935" i="2" s="1"/>
  <c r="Q2937" i="2"/>
  <c r="R2937" i="2" s="1"/>
  <c r="Q2938" i="2"/>
  <c r="R2938" i="2" s="1"/>
  <c r="Q2945" i="2"/>
  <c r="R2945" i="2" s="1"/>
  <c r="Q2946" i="2"/>
  <c r="R2946" i="2" s="1"/>
  <c r="Q2975" i="2"/>
  <c r="R2975" i="2" s="1"/>
  <c r="Q4905" i="2"/>
  <c r="R4905" i="2" s="1"/>
  <c r="Q2981" i="2"/>
  <c r="R2981" i="2" s="1"/>
  <c r="Q3036" i="2"/>
  <c r="R3036" i="2" s="1"/>
  <c r="Q3055" i="2"/>
  <c r="R3055" i="2" s="1"/>
  <c r="Q4926" i="2"/>
  <c r="R4926" i="2" s="1"/>
  <c r="Q3099" i="2"/>
  <c r="R3099" i="2" s="1"/>
  <c r="Q3183" i="2"/>
  <c r="R3183" i="2" s="1"/>
  <c r="Q3191" i="2"/>
  <c r="R3191" i="2" s="1"/>
  <c r="Q3194" i="2"/>
  <c r="R3194" i="2" s="1"/>
  <c r="Q3206" i="2"/>
  <c r="R3206" i="2" s="1"/>
  <c r="Q3259" i="2"/>
  <c r="R3259" i="2" s="1"/>
  <c r="Q3317" i="2"/>
  <c r="R3317" i="2" s="1"/>
  <c r="Q3392" i="2"/>
  <c r="R3392" i="2" s="1"/>
  <c r="Q3417" i="2"/>
  <c r="R3417" i="2" s="1"/>
  <c r="Q3418" i="2"/>
  <c r="R3418" i="2" s="1"/>
  <c r="Q3424" i="2"/>
  <c r="R3424" i="2" s="1"/>
  <c r="Q3457" i="2"/>
  <c r="R3457" i="2" s="1"/>
  <c r="Q38" i="2"/>
  <c r="R38" i="2" s="1"/>
  <c r="Q4307" i="2"/>
  <c r="R4307" i="2" s="1"/>
  <c r="Q59" i="2"/>
  <c r="R59" i="2" s="1"/>
  <c r="Q87" i="2"/>
  <c r="R87" i="2" s="1"/>
  <c r="Q113" i="2"/>
  <c r="R113" i="2" s="1"/>
  <c r="Q128" i="2"/>
  <c r="R128" i="2" s="1"/>
  <c r="Q138" i="2"/>
  <c r="R138" i="2" s="1"/>
  <c r="Q186" i="2"/>
  <c r="R186" i="2" s="1"/>
  <c r="Q198" i="2"/>
  <c r="R198" i="2" s="1"/>
  <c r="Q3492" i="2"/>
  <c r="R3492" i="2" s="1"/>
  <c r="Q4348" i="2"/>
  <c r="R4348" i="2" s="1"/>
  <c r="Q251" i="2"/>
  <c r="R251" i="2" s="1"/>
  <c r="Q322" i="2"/>
  <c r="R322" i="2" s="1"/>
  <c r="Q331" i="2"/>
  <c r="R331" i="2" s="1"/>
  <c r="Q362" i="2"/>
  <c r="R362" i="2" s="1"/>
  <c r="Q398" i="2"/>
  <c r="R398" i="2" s="1"/>
  <c r="Q461" i="2"/>
  <c r="R461" i="2" s="1"/>
  <c r="Q491" i="2"/>
  <c r="R491" i="2" s="1"/>
  <c r="Q580" i="2"/>
  <c r="R580" i="2" s="1"/>
  <c r="Q596" i="2"/>
  <c r="R596" i="2" s="1"/>
  <c r="Q604" i="2"/>
  <c r="R604" i="2" s="1"/>
  <c r="Q609" i="2"/>
  <c r="R609" i="2" s="1"/>
  <c r="Q710" i="2"/>
  <c r="R710" i="2" s="1"/>
  <c r="Q714" i="2"/>
  <c r="R714" i="2" s="1"/>
  <c r="Q763" i="2"/>
  <c r="R763" i="2" s="1"/>
  <c r="Q803" i="2"/>
  <c r="R803" i="2" s="1"/>
  <c r="Q804" i="2"/>
  <c r="R804" i="2" s="1"/>
  <c r="Q805" i="2"/>
  <c r="R805" i="2" s="1"/>
  <c r="Q811" i="2"/>
  <c r="R811" i="2" s="1"/>
  <c r="Q850" i="2"/>
  <c r="R850" i="2" s="1"/>
  <c r="Q851" i="2"/>
  <c r="R851" i="2" s="1"/>
  <c r="Q876" i="2"/>
  <c r="R876" i="2" s="1"/>
  <c r="Q895" i="2"/>
  <c r="R895" i="2" s="1"/>
  <c r="Q929" i="2"/>
  <c r="R929" i="2" s="1"/>
  <c r="Q958" i="2"/>
  <c r="R958" i="2" s="1"/>
  <c r="Q3589" i="2"/>
  <c r="R3589" i="2" s="1"/>
  <c r="Q974" i="2"/>
  <c r="R974" i="2" s="1"/>
  <c r="Q3903" i="2"/>
  <c r="R3903" i="2" s="1"/>
  <c r="Q1049" i="2"/>
  <c r="R1049" i="2" s="1"/>
  <c r="Q3990" i="2"/>
  <c r="R3990" i="2" s="1"/>
  <c r="Q1136" i="2"/>
  <c r="R1136" i="2" s="1"/>
  <c r="Q1160" i="2"/>
  <c r="R1160" i="2" s="1"/>
  <c r="Q1224" i="2"/>
  <c r="R1224" i="2" s="1"/>
  <c r="Q1234" i="2"/>
  <c r="R1234" i="2" s="1"/>
  <c r="Q1271" i="2"/>
  <c r="R1271" i="2" s="1"/>
  <c r="Q1294" i="2"/>
  <c r="R1294" i="2" s="1"/>
  <c r="Q1297" i="2"/>
  <c r="R1297" i="2" s="1"/>
  <c r="Q4578" i="2"/>
  <c r="R4578" i="2" s="1"/>
  <c r="Q1328" i="2"/>
  <c r="R1328" i="2" s="1"/>
  <c r="Q1343" i="2"/>
  <c r="R1343" i="2" s="1"/>
  <c r="Q1346" i="2"/>
  <c r="R1346" i="2" s="1"/>
  <c r="Q3999" i="2"/>
  <c r="R3999" i="2" s="1"/>
  <c r="Q3643" i="2"/>
  <c r="R3643" i="2" s="1"/>
  <c r="Q1382" i="2"/>
  <c r="R1382" i="2" s="1"/>
  <c r="Q1445" i="2"/>
  <c r="R1445" i="2" s="1"/>
  <c r="Q1449" i="2"/>
  <c r="R1449" i="2" s="1"/>
  <c r="Q1450" i="2"/>
  <c r="R1450" i="2" s="1"/>
  <c r="Q3653" i="2"/>
  <c r="R3653" i="2" s="1"/>
  <c r="Q1475" i="2"/>
  <c r="R1475" i="2" s="1"/>
  <c r="Q1498" i="2"/>
  <c r="R1498" i="2" s="1"/>
  <c r="Q1500" i="2"/>
  <c r="R1500" i="2" s="1"/>
  <c r="Q1521" i="2"/>
  <c r="R1521" i="2" s="1"/>
  <c r="Q1545" i="2"/>
  <c r="R1545" i="2" s="1"/>
  <c r="Q1555" i="2"/>
  <c r="R1555" i="2" s="1"/>
  <c r="Q3673" i="2"/>
  <c r="R3673" i="2" s="1"/>
  <c r="Q1610" i="2"/>
  <c r="R1610" i="2" s="1"/>
  <c r="Q1678" i="2"/>
  <c r="R1678" i="2" s="1"/>
  <c r="Q1688" i="2"/>
  <c r="R1688" i="2" s="1"/>
  <c r="Q1728" i="2"/>
  <c r="R1728" i="2" s="1"/>
  <c r="Q1733" i="2"/>
  <c r="R1733" i="2" s="1"/>
  <c r="Q4677" i="2"/>
  <c r="R4677" i="2" s="1"/>
  <c r="Q1825" i="2"/>
  <c r="R1825" i="2" s="1"/>
  <c r="Q1857" i="2"/>
  <c r="R1857" i="2" s="1"/>
  <c r="Q1871" i="2"/>
  <c r="R1871" i="2" s="1"/>
  <c r="Q3907" i="2"/>
  <c r="R3907" i="2" s="1"/>
  <c r="Q1890" i="2"/>
  <c r="R1890" i="2" s="1"/>
  <c r="Q1967" i="2"/>
  <c r="R1967" i="2" s="1"/>
  <c r="Q1980" i="2"/>
  <c r="R1980" i="2" s="1"/>
  <c r="Q1985" i="2"/>
  <c r="R1985" i="2" s="1"/>
  <c r="Q1988" i="2"/>
  <c r="R1988" i="2" s="1"/>
  <c r="Q1995" i="2"/>
  <c r="R1995" i="2" s="1"/>
  <c r="Q2016" i="2"/>
  <c r="R2016" i="2" s="1"/>
  <c r="Q2022" i="2"/>
  <c r="R2022" i="2" s="1"/>
  <c r="Q2054" i="2"/>
  <c r="R2054" i="2" s="1"/>
  <c r="Q2073" i="2"/>
  <c r="R2073" i="2" s="1"/>
  <c r="Q3728" i="2"/>
  <c r="R3728" i="2" s="1"/>
  <c r="Q2089" i="2"/>
  <c r="R2089" i="2" s="1"/>
  <c r="Q2090" i="2"/>
  <c r="R2090" i="2" s="1"/>
  <c r="Q2091" i="2"/>
  <c r="R2091" i="2" s="1"/>
  <c r="Q2126" i="2"/>
  <c r="R2126" i="2" s="1"/>
  <c r="Q2207" i="2"/>
  <c r="R2207" i="2" s="1"/>
  <c r="Q2221" i="2"/>
  <c r="R2221" i="2" s="1"/>
  <c r="Q2255" i="2"/>
  <c r="R2255" i="2" s="1"/>
  <c r="Q2312" i="2"/>
  <c r="R2312" i="2" s="1"/>
  <c r="Q3908" i="2"/>
  <c r="R3908" i="2" s="1"/>
  <c r="Q2326" i="2"/>
  <c r="R2326" i="2" s="1"/>
  <c r="Q2343" i="2"/>
  <c r="R2343" i="2" s="1"/>
  <c r="Q2351" i="2"/>
  <c r="R2351" i="2" s="1"/>
  <c r="Q2374" i="2"/>
  <c r="R2374" i="2" s="1"/>
  <c r="Q2390" i="2"/>
  <c r="R2390" i="2" s="1"/>
  <c r="Q3780" i="2"/>
  <c r="R3780" i="2" s="1"/>
  <c r="Q2450" i="2"/>
  <c r="R2450" i="2" s="1"/>
  <c r="Q2512" i="2"/>
  <c r="R2512" i="2" s="1"/>
  <c r="Q2521" i="2"/>
  <c r="R2521" i="2" s="1"/>
  <c r="Q2529" i="2"/>
  <c r="R2529" i="2" s="1"/>
  <c r="Q2571" i="2"/>
  <c r="R2571" i="2" s="1"/>
  <c r="Q2586" i="2"/>
  <c r="R2586" i="2" s="1"/>
  <c r="Q2619" i="2"/>
  <c r="R2619" i="2" s="1"/>
  <c r="Q2630" i="2"/>
  <c r="R2630" i="2" s="1"/>
  <c r="Q2634" i="2"/>
  <c r="R2634" i="2" s="1"/>
  <c r="Q2649" i="2"/>
  <c r="R2649" i="2" s="1"/>
  <c r="Q2656" i="2"/>
  <c r="R2656" i="2" s="1"/>
  <c r="Q2659" i="2"/>
  <c r="R2659" i="2" s="1"/>
  <c r="Q2697" i="2"/>
  <c r="R2697" i="2" s="1"/>
  <c r="Q2714" i="2"/>
  <c r="R2714" i="2" s="1"/>
  <c r="Q2722" i="2"/>
  <c r="R2722" i="2" s="1"/>
  <c r="Q2730" i="2"/>
  <c r="R2730" i="2" s="1"/>
  <c r="Q3812" i="2"/>
  <c r="R3812" i="2" s="1"/>
  <c r="Q2802" i="2"/>
  <c r="R2802" i="2" s="1"/>
  <c r="Q2828" i="2"/>
  <c r="R2828" i="2" s="1"/>
  <c r="Q2928" i="2"/>
  <c r="R2928" i="2" s="1"/>
  <c r="Q2930" i="2"/>
  <c r="R2930" i="2" s="1"/>
  <c r="Q2949" i="2"/>
  <c r="R2949" i="2" s="1"/>
  <c r="Q2957" i="2"/>
  <c r="R2957" i="2" s="1"/>
  <c r="Q2968" i="2"/>
  <c r="R2968" i="2" s="1"/>
  <c r="Q3013" i="2"/>
  <c r="R3013" i="2" s="1"/>
  <c r="Q3021" i="2"/>
  <c r="R3021" i="2" s="1"/>
  <c r="Q3028" i="2"/>
  <c r="R3028" i="2" s="1"/>
  <c r="Q4071" i="2"/>
  <c r="R4071" i="2" s="1"/>
  <c r="Q4917" i="2"/>
  <c r="R4917" i="2" s="1"/>
  <c r="Q4922" i="2"/>
  <c r="R4922" i="2" s="1"/>
  <c r="Q3063" i="2"/>
  <c r="R3063" i="2" s="1"/>
  <c r="Q3080" i="2"/>
  <c r="R3080" i="2" s="1"/>
  <c r="Q3857" i="2"/>
  <c r="R3857" i="2" s="1"/>
  <c r="Q3133" i="2"/>
  <c r="R3133" i="2" s="1"/>
  <c r="Q3152" i="2"/>
  <c r="R3152" i="2" s="1"/>
  <c r="Q3163" i="2"/>
  <c r="R3163" i="2" s="1"/>
  <c r="Q3168" i="2"/>
  <c r="R3168" i="2" s="1"/>
  <c r="Q3179" i="2"/>
  <c r="R3179" i="2" s="1"/>
  <c r="Q3237" i="2"/>
  <c r="R3237" i="2" s="1"/>
  <c r="Q3240" i="2"/>
  <c r="R3240" i="2" s="1"/>
  <c r="Q3876" i="2"/>
  <c r="R3876" i="2" s="1"/>
  <c r="Q3281" i="2"/>
  <c r="R3281" i="2" s="1"/>
  <c r="Q3879" i="2"/>
  <c r="R3879" i="2" s="1"/>
  <c r="Q3333" i="2"/>
  <c r="R3333" i="2" s="1"/>
  <c r="Q3334" i="2"/>
  <c r="R3334" i="2" s="1"/>
  <c r="Q3348" i="2"/>
  <c r="R3348" i="2" s="1"/>
  <c r="Q3363" i="2"/>
  <c r="R3363" i="2" s="1"/>
  <c r="Q3388" i="2"/>
  <c r="R3388" i="2" s="1"/>
  <c r="Q3400" i="2"/>
  <c r="R3400" i="2" s="1"/>
  <c r="Q3405" i="2"/>
  <c r="R3405" i="2" s="1"/>
  <c r="Q19" i="2"/>
  <c r="R19" i="2" s="1"/>
  <c r="Q29" i="2"/>
  <c r="R29" i="2" s="1"/>
  <c r="Q39" i="2"/>
  <c r="R39" i="2" s="1"/>
  <c r="Q45" i="2"/>
  <c r="R45" i="2" s="1"/>
  <c r="Q58" i="2"/>
  <c r="R58" i="2" s="1"/>
  <c r="Q70" i="2"/>
  <c r="R70" i="2" s="1"/>
  <c r="Q89" i="2"/>
  <c r="R89" i="2" s="1"/>
  <c r="Q103" i="2"/>
  <c r="R103" i="2" s="1"/>
  <c r="Q3937" i="2"/>
  <c r="R3937" i="2" s="1"/>
  <c r="Q121" i="2"/>
  <c r="R121" i="2" s="1"/>
  <c r="Q123" i="2"/>
  <c r="R123" i="2" s="1"/>
  <c r="Q152" i="2"/>
  <c r="R152" i="2" s="1"/>
  <c r="Q4331" i="2"/>
  <c r="R4331" i="2" s="1"/>
  <c r="Q185" i="2"/>
  <c r="R185" i="2" s="1"/>
  <c r="Q189" i="2"/>
  <c r="R189" i="2" s="1"/>
  <c r="Q202" i="2"/>
  <c r="R202" i="2" s="1"/>
  <c r="Q214" i="2"/>
  <c r="R214" i="2" s="1"/>
  <c r="Q221" i="2"/>
  <c r="R221" i="2" s="1"/>
  <c r="Q227" i="2"/>
  <c r="R227" i="2" s="1"/>
  <c r="Q233" i="2"/>
  <c r="R233" i="2" s="1"/>
  <c r="Q243" i="2"/>
  <c r="R243" i="2" s="1"/>
  <c r="Q4352" i="2"/>
  <c r="R4352" i="2" s="1"/>
  <c r="Q257" i="2"/>
  <c r="R257" i="2" s="1"/>
  <c r="Q328" i="2"/>
  <c r="R328" i="2" s="1"/>
  <c r="Q349" i="2"/>
  <c r="R349" i="2" s="1"/>
  <c r="Q357" i="2"/>
  <c r="R357" i="2" s="1"/>
  <c r="Q405" i="2"/>
  <c r="R405" i="2" s="1"/>
  <c r="Q490" i="2"/>
  <c r="R490" i="2" s="1"/>
  <c r="Q511" i="2"/>
  <c r="R511" i="2" s="1"/>
  <c r="Q561" i="2"/>
  <c r="R561" i="2" s="1"/>
  <c r="Q565" i="2"/>
  <c r="R565" i="2" s="1"/>
  <c r="Q616" i="2"/>
  <c r="R616" i="2" s="1"/>
  <c r="Q628" i="2"/>
  <c r="R628" i="2" s="1"/>
  <c r="Q3541" i="2"/>
  <c r="R3541" i="2" s="1"/>
  <c r="Q663" i="2"/>
  <c r="R663" i="2" s="1"/>
  <c r="Q692" i="2"/>
  <c r="R692" i="2" s="1"/>
  <c r="Q4465" i="2"/>
  <c r="R4465" i="2" s="1"/>
  <c r="Q721" i="2"/>
  <c r="R721" i="2" s="1"/>
  <c r="Q767" i="2"/>
  <c r="R767" i="2" s="1"/>
  <c r="Q781" i="2"/>
  <c r="R781" i="2" s="1"/>
  <c r="Q4482" i="2"/>
  <c r="R4482" i="2" s="1"/>
  <c r="Q787" i="2"/>
  <c r="R787" i="2" s="1"/>
  <c r="Q854" i="2"/>
  <c r="R854" i="2" s="1"/>
  <c r="Q883" i="2"/>
  <c r="R883" i="2" s="1"/>
  <c r="Q3577" i="2"/>
  <c r="R3577" i="2" s="1"/>
  <c r="Q921" i="2"/>
  <c r="R921" i="2" s="1"/>
  <c r="Q944" i="2"/>
  <c r="R944" i="2" s="1"/>
  <c r="Q948" i="2"/>
  <c r="R948" i="2" s="1"/>
  <c r="Q949" i="2"/>
  <c r="R949" i="2" s="1"/>
  <c r="Q978" i="2"/>
  <c r="R978" i="2" s="1"/>
  <c r="Q1033" i="2"/>
  <c r="R1033" i="2" s="1"/>
  <c r="Q1076" i="2"/>
  <c r="R1076" i="2" s="1"/>
  <c r="Q1085" i="2"/>
  <c r="R1085" i="2" s="1"/>
  <c r="Q1142" i="2"/>
  <c r="R1142" i="2" s="1"/>
  <c r="Q1161" i="2"/>
  <c r="R1161" i="2" s="1"/>
  <c r="Q1165" i="2"/>
  <c r="R1165" i="2" s="1"/>
  <c r="Q1179" i="2"/>
  <c r="R1179" i="2" s="1"/>
  <c r="Q1192" i="2"/>
  <c r="R1192" i="2" s="1"/>
  <c r="Q1214" i="2"/>
  <c r="R1214" i="2" s="1"/>
  <c r="Q1231" i="2"/>
  <c r="R1231" i="2" s="1"/>
  <c r="Q1232" i="2"/>
  <c r="R1232" i="2" s="1"/>
  <c r="Q1243" i="2"/>
  <c r="R1243" i="2" s="1"/>
  <c r="Q1244" i="2"/>
  <c r="R1244" i="2" s="1"/>
  <c r="Q1263" i="2"/>
  <c r="R1263" i="2" s="1"/>
  <c r="Q1345" i="2"/>
  <c r="R1345" i="2" s="1"/>
  <c r="Q1349" i="2"/>
  <c r="R1349" i="2" s="1"/>
  <c r="Q4599" i="2"/>
  <c r="R4599" i="2" s="1"/>
  <c r="Q1388" i="2"/>
  <c r="R1388" i="2" s="1"/>
  <c r="Q1392" i="2"/>
  <c r="R1392" i="2" s="1"/>
  <c r="Q3656" i="2"/>
  <c r="R3656" i="2" s="1"/>
  <c r="Q4620" i="2"/>
  <c r="R4620" i="2" s="1"/>
  <c r="Q3661" i="2"/>
  <c r="R3661" i="2" s="1"/>
  <c r="Q1531" i="2"/>
  <c r="R1531" i="2" s="1"/>
  <c r="Q1586" i="2"/>
  <c r="R1586" i="2" s="1"/>
  <c r="Q4645" i="2"/>
  <c r="R4645" i="2" s="1"/>
  <c r="Q4009" i="2"/>
  <c r="R4009" i="2" s="1"/>
  <c r="Q1672" i="2"/>
  <c r="R1672" i="2" s="1"/>
  <c r="Q4014" i="2"/>
  <c r="R4014" i="2" s="1"/>
  <c r="Q3905" i="2"/>
  <c r="R3905" i="2" s="1"/>
  <c r="Q1762" i="2"/>
  <c r="R1762" i="2" s="1"/>
  <c r="Q1781" i="2"/>
  <c r="R1781" i="2" s="1"/>
  <c r="Q1793" i="2"/>
  <c r="R1793" i="2" s="1"/>
  <c r="Q1800" i="2"/>
  <c r="R1800" i="2" s="1"/>
  <c r="Q4687" i="2"/>
  <c r="R4687" i="2" s="1"/>
  <c r="Q1836" i="2"/>
  <c r="R1836" i="2" s="1"/>
  <c r="Q1866" i="2"/>
  <c r="R1866" i="2" s="1"/>
  <c r="Q1875" i="2"/>
  <c r="R1875" i="2" s="1"/>
  <c r="Q1884" i="2"/>
  <c r="R1884" i="2" s="1"/>
  <c r="Q4701" i="2"/>
  <c r="R4701" i="2" s="1"/>
  <c r="Q1955" i="2"/>
  <c r="R1955" i="2" s="1"/>
  <c r="Q1964" i="2"/>
  <c r="R1964" i="2" s="1"/>
  <c r="Q1982" i="2"/>
  <c r="R1982" i="2" s="1"/>
  <c r="Q2028" i="2"/>
  <c r="R2028" i="2" s="1"/>
  <c r="Q2066" i="2"/>
  <c r="R2066" i="2" s="1"/>
  <c r="Q4736" i="2"/>
  <c r="R4736" i="2" s="1"/>
  <c r="Q2107" i="2"/>
  <c r="R2107" i="2" s="1"/>
  <c r="Q2122" i="2"/>
  <c r="R2122" i="2" s="1"/>
  <c r="Q4749" i="2"/>
  <c r="R4749" i="2" s="1"/>
  <c r="Q2250" i="2"/>
  <c r="R2250" i="2" s="1"/>
  <c r="Q2252" i="2"/>
  <c r="R2252" i="2" s="1"/>
  <c r="Q4777" i="2"/>
  <c r="R4777" i="2" s="1"/>
  <c r="Q2257" i="2"/>
  <c r="R2257" i="2" s="1"/>
  <c r="Q2264" i="2"/>
  <c r="R2264" i="2" s="1"/>
  <c r="Q2381" i="2"/>
  <c r="R2381" i="2" s="1"/>
  <c r="Q2395" i="2"/>
  <c r="R2395" i="2" s="1"/>
  <c r="Q3777" i="2"/>
  <c r="R3777" i="2" s="1"/>
  <c r="Q2449" i="2"/>
  <c r="R2449" i="2" s="1"/>
  <c r="Q2456" i="2"/>
  <c r="R2456" i="2" s="1"/>
  <c r="Q2467" i="2"/>
  <c r="R2467" i="2" s="1"/>
  <c r="Q2478" i="2"/>
  <c r="R2478" i="2" s="1"/>
  <c r="Q2534" i="2"/>
  <c r="R2534" i="2" s="1"/>
  <c r="Q2565" i="2"/>
  <c r="R2565" i="2" s="1"/>
  <c r="Q2575" i="2"/>
  <c r="R2575" i="2" s="1"/>
  <c r="Q2576" i="2"/>
  <c r="R2576" i="2" s="1"/>
  <c r="Q2590" i="2"/>
  <c r="R2590" i="2" s="1"/>
  <c r="Q2622" i="2"/>
  <c r="R2622" i="2" s="1"/>
  <c r="Q2641" i="2"/>
  <c r="R2641" i="2" s="1"/>
  <c r="Q2651" i="2"/>
  <c r="R2651" i="2" s="1"/>
  <c r="Q2652" i="2"/>
  <c r="R2652" i="2" s="1"/>
  <c r="Q2653" i="2"/>
  <c r="R2653" i="2" s="1"/>
  <c r="Q2654" i="2"/>
  <c r="R2654" i="2" s="1"/>
  <c r="Q4057" i="2"/>
  <c r="R4057" i="2" s="1"/>
  <c r="Q2752" i="2"/>
  <c r="R2752" i="2" s="1"/>
  <c r="Q2783" i="2"/>
  <c r="R2783" i="2" s="1"/>
  <c r="Q2803" i="2"/>
  <c r="R2803" i="2" s="1"/>
  <c r="Q4883" i="2"/>
  <c r="R4883" i="2" s="1"/>
  <c r="Q2875" i="2"/>
  <c r="R2875" i="2" s="1"/>
  <c r="Q2891" i="2"/>
  <c r="R2891" i="2" s="1"/>
  <c r="Q2894" i="2"/>
  <c r="R2894" i="2" s="1"/>
  <c r="Q2920" i="2"/>
  <c r="R2920" i="2" s="1"/>
  <c r="Q2934" i="2"/>
  <c r="R2934" i="2" s="1"/>
  <c r="Q2947" i="2"/>
  <c r="R2947" i="2" s="1"/>
  <c r="Q2950" i="2"/>
  <c r="R2950" i="2" s="1"/>
  <c r="Q2997" i="2"/>
  <c r="R2997" i="2" s="1"/>
  <c r="Q3017" i="2"/>
  <c r="R3017" i="2" s="1"/>
  <c r="Q3040" i="2"/>
  <c r="R3040" i="2" s="1"/>
  <c r="Q3096" i="2"/>
  <c r="R3096" i="2" s="1"/>
  <c r="Q3104" i="2"/>
  <c r="R3104" i="2" s="1"/>
  <c r="Q3135" i="2"/>
  <c r="R3135" i="2" s="1"/>
  <c r="Q3140" i="2"/>
  <c r="R3140" i="2" s="1"/>
  <c r="Q3160" i="2"/>
  <c r="R3160" i="2" s="1"/>
  <c r="Q3197" i="2"/>
  <c r="R3197" i="2" s="1"/>
  <c r="Q3872" i="2"/>
  <c r="R3872" i="2" s="1"/>
  <c r="Q3253" i="2"/>
  <c r="R3253" i="2" s="1"/>
  <c r="Q3263" i="2"/>
  <c r="R3263" i="2" s="1"/>
  <c r="Q3273" i="2"/>
  <c r="R3273" i="2" s="1"/>
  <c r="Q3290" i="2"/>
  <c r="R3290" i="2" s="1"/>
  <c r="Q3292" i="2"/>
  <c r="R3292" i="2" s="1"/>
  <c r="Q3307" i="2"/>
  <c r="R3307" i="2" s="1"/>
  <c r="Q3323" i="2"/>
  <c r="R3323" i="2" s="1"/>
  <c r="Q3380" i="2"/>
  <c r="R3380" i="2" s="1"/>
  <c r="Q3391" i="2"/>
  <c r="R3391" i="2" s="1"/>
  <c r="Q3407" i="2"/>
  <c r="R3407" i="2" s="1"/>
  <c r="Q3413" i="2"/>
  <c r="R3413" i="2" s="1"/>
  <c r="Q3470" i="2"/>
  <c r="R3470" i="2" s="1"/>
  <c r="Q107" i="2"/>
  <c r="R107" i="2" s="1"/>
  <c r="Q191" i="2"/>
  <c r="R191" i="2" s="1"/>
  <c r="Q217" i="2"/>
  <c r="R217" i="2" s="1"/>
  <c r="Q239" i="2"/>
  <c r="R239" i="2" s="1"/>
  <c r="Q247" i="2"/>
  <c r="R247" i="2" s="1"/>
  <c r="Q259" i="2"/>
  <c r="R259" i="2" s="1"/>
  <c r="Q315" i="2"/>
  <c r="R315" i="2" s="1"/>
  <c r="Q373" i="2"/>
  <c r="R373" i="2" s="1"/>
  <c r="Q3506" i="2"/>
  <c r="R3506" i="2" s="1"/>
  <c r="Q377" i="2"/>
  <c r="R377" i="2" s="1"/>
  <c r="Q393" i="2"/>
  <c r="R393" i="2" s="1"/>
  <c r="Q418" i="2"/>
  <c r="R418" i="2" s="1"/>
  <c r="Q421" i="2"/>
  <c r="R421" i="2" s="1"/>
  <c r="Q523" i="2"/>
  <c r="R523" i="2" s="1"/>
  <c r="Q533" i="2"/>
  <c r="R533" i="2" s="1"/>
  <c r="Q541" i="2"/>
  <c r="R541" i="2" s="1"/>
  <c r="Q567" i="2"/>
  <c r="R567" i="2" s="1"/>
  <c r="Q578" i="2"/>
  <c r="R578" i="2" s="1"/>
  <c r="Q591" i="2"/>
  <c r="R591" i="2" s="1"/>
  <c r="Q606" i="2"/>
  <c r="R606" i="2" s="1"/>
  <c r="Q4445" i="2"/>
  <c r="R4445" i="2" s="1"/>
  <c r="Q664" i="2"/>
  <c r="R664" i="2" s="1"/>
  <c r="Q3965" i="2"/>
  <c r="R3965" i="2" s="1"/>
  <c r="Q802" i="2"/>
  <c r="R802" i="2" s="1"/>
  <c r="Q4493" i="2"/>
  <c r="R4493" i="2" s="1"/>
  <c r="Q830" i="2"/>
  <c r="R830" i="2" s="1"/>
  <c r="Q3576" i="2"/>
  <c r="R3576" i="2" s="1"/>
  <c r="Q888" i="2"/>
  <c r="R888" i="2" s="1"/>
  <c r="Q915" i="2"/>
  <c r="R915" i="2" s="1"/>
  <c r="Q991" i="2"/>
  <c r="R991" i="2" s="1"/>
  <c r="Q1003" i="2"/>
  <c r="R1003" i="2" s="1"/>
  <c r="Q1004" i="2"/>
  <c r="R1004" i="2" s="1"/>
  <c r="Q1016" i="2"/>
  <c r="R1016" i="2" s="1"/>
  <c r="Q4520" i="2"/>
  <c r="R4520" i="2" s="1"/>
  <c r="Q1062" i="2"/>
  <c r="R1062" i="2" s="1"/>
  <c r="Q1105" i="2"/>
  <c r="R1105" i="2" s="1"/>
  <c r="Q4541" i="2"/>
  <c r="R4541" i="2" s="1"/>
  <c r="Q1134" i="2"/>
  <c r="R1134" i="2" s="1"/>
  <c r="Q1141" i="2"/>
  <c r="R1141" i="2" s="1"/>
  <c r="Q1155" i="2"/>
  <c r="R1155" i="2" s="1"/>
  <c r="Q1168" i="2"/>
  <c r="R1168" i="2" s="1"/>
  <c r="Q1193" i="2"/>
  <c r="R1193" i="2" s="1"/>
  <c r="Q1213" i="2"/>
  <c r="R1213" i="2" s="1"/>
  <c r="Q4558" i="2"/>
  <c r="R4558" i="2" s="1"/>
  <c r="Q1238" i="2"/>
  <c r="R1238" i="2" s="1"/>
  <c r="Q1247" i="2"/>
  <c r="R1247" i="2" s="1"/>
  <c r="Q1286" i="2"/>
  <c r="R1286" i="2" s="1"/>
  <c r="Q1302" i="2"/>
  <c r="R1302" i="2" s="1"/>
  <c r="Q1320" i="2"/>
  <c r="R1320" i="2" s="1"/>
  <c r="Q1327" i="2"/>
  <c r="R1327" i="2" s="1"/>
  <c r="Q4587" i="2"/>
  <c r="R4587" i="2" s="1"/>
  <c r="Q1361" i="2"/>
  <c r="R1361" i="2" s="1"/>
  <c r="Q1376" i="2"/>
  <c r="R1376" i="2" s="1"/>
  <c r="Q1391" i="2"/>
  <c r="R1391" i="2" s="1"/>
  <c r="Q1395" i="2"/>
  <c r="R1395" i="2" s="1"/>
  <c r="Q4609" i="2"/>
  <c r="R4609" i="2" s="1"/>
  <c r="Q1481" i="2"/>
  <c r="R1481" i="2" s="1"/>
  <c r="Q1532" i="2"/>
  <c r="R1532" i="2" s="1"/>
  <c r="Q1546" i="2"/>
  <c r="R1546" i="2" s="1"/>
  <c r="Q1553" i="2"/>
  <c r="R1553" i="2" s="1"/>
  <c r="Q1584" i="2"/>
  <c r="R1584" i="2" s="1"/>
  <c r="Q1597" i="2"/>
  <c r="R1597" i="2" s="1"/>
  <c r="Q1624" i="2"/>
  <c r="R1624" i="2" s="1"/>
  <c r="Q4658" i="2"/>
  <c r="R4658" i="2" s="1"/>
  <c r="Q1708" i="2"/>
  <c r="R1708" i="2" s="1"/>
  <c r="Q1787" i="2"/>
  <c r="R1787" i="2" s="1"/>
  <c r="Q3695" i="2"/>
  <c r="R3695" i="2" s="1"/>
  <c r="Q1827" i="2"/>
  <c r="R1827" i="2" s="1"/>
  <c r="Q1841" i="2"/>
  <c r="R1841" i="2" s="1"/>
  <c r="Q1843" i="2"/>
  <c r="R1843" i="2" s="1"/>
  <c r="Q1855" i="2"/>
  <c r="R1855" i="2" s="1"/>
  <c r="Q1874" i="2"/>
  <c r="R1874" i="2" s="1"/>
  <c r="Q1898" i="2"/>
  <c r="R1898" i="2" s="1"/>
  <c r="Q1905" i="2"/>
  <c r="R1905" i="2" s="1"/>
  <c r="Q1921" i="2"/>
  <c r="R1921" i="2" s="1"/>
  <c r="Q1934" i="2"/>
  <c r="R1934" i="2" s="1"/>
  <c r="Q4708" i="2"/>
  <c r="R4708" i="2" s="1"/>
  <c r="Q3711" i="2"/>
  <c r="R3711" i="2" s="1"/>
  <c r="Q3715" i="2"/>
  <c r="R3715" i="2" s="1"/>
  <c r="Q2093" i="2"/>
  <c r="R2093" i="2" s="1"/>
  <c r="Q3734" i="2"/>
  <c r="R3734" i="2" s="1"/>
  <c r="Q2110" i="2"/>
  <c r="R2110" i="2" s="1"/>
  <c r="Q2127" i="2"/>
  <c r="R2127" i="2" s="1"/>
  <c r="Q2177" i="2"/>
  <c r="R2177" i="2" s="1"/>
  <c r="Q2187" i="2"/>
  <c r="R2187" i="2" s="1"/>
  <c r="Q2191" i="2"/>
  <c r="R2191" i="2" s="1"/>
  <c r="Q2197" i="2"/>
  <c r="R2197" i="2" s="1"/>
  <c r="Q2280" i="2"/>
  <c r="R2280" i="2" s="1"/>
  <c r="Q3764" i="2"/>
  <c r="R3764" i="2" s="1"/>
  <c r="Q4039" i="2"/>
  <c r="R4039" i="2" s="1"/>
  <c r="Q4040" i="2"/>
  <c r="R4040" i="2" s="1"/>
  <c r="Q2370" i="2"/>
  <c r="R2370" i="2" s="1"/>
  <c r="Q2389" i="2"/>
  <c r="R2389" i="2" s="1"/>
  <c r="Q4795" i="2"/>
  <c r="R4795" i="2" s="1"/>
  <c r="Q2401" i="2"/>
  <c r="R2401" i="2" s="1"/>
  <c r="Q2419" i="2"/>
  <c r="R2419" i="2" s="1"/>
  <c r="Q2441" i="2"/>
  <c r="R2441" i="2" s="1"/>
  <c r="Q2491" i="2"/>
  <c r="R2491" i="2" s="1"/>
  <c r="Q2497" i="2"/>
  <c r="R2497" i="2" s="1"/>
  <c r="Q3909" i="2"/>
  <c r="R3909" i="2" s="1"/>
  <c r="Q2557" i="2"/>
  <c r="R2557" i="2" s="1"/>
  <c r="Q2587" i="2"/>
  <c r="R2587" i="2" s="1"/>
  <c r="Q3797" i="2"/>
  <c r="R3797" i="2" s="1"/>
  <c r="Q2621" i="2"/>
  <c r="R2621" i="2" s="1"/>
  <c r="Q4843" i="2"/>
  <c r="R4843" i="2" s="1"/>
  <c r="Q2645" i="2"/>
  <c r="R2645" i="2" s="1"/>
  <c r="Q2655" i="2"/>
  <c r="R2655" i="2" s="1"/>
  <c r="Q2681" i="2"/>
  <c r="R2681" i="2" s="1"/>
  <c r="Q2704" i="2"/>
  <c r="R2704" i="2" s="1"/>
  <c r="Q2789" i="2"/>
  <c r="R2789" i="2" s="1"/>
  <c r="Q2792" i="2"/>
  <c r="R2792" i="2" s="1"/>
  <c r="Q2820" i="2"/>
  <c r="R2820" i="2" s="1"/>
  <c r="Q2839" i="2"/>
  <c r="R2839" i="2" s="1"/>
  <c r="Q2841" i="2"/>
  <c r="R2841" i="2" s="1"/>
  <c r="Q2842" i="2"/>
  <c r="R2842" i="2" s="1"/>
  <c r="Q2866" i="2"/>
  <c r="R2866" i="2" s="1"/>
  <c r="Q3827" i="2"/>
  <c r="R3827" i="2" s="1"/>
  <c r="Q2913" i="2"/>
  <c r="R2913" i="2" s="1"/>
  <c r="Q2965" i="2"/>
  <c r="R2965" i="2" s="1"/>
  <c r="Q3031" i="2"/>
  <c r="R3031" i="2" s="1"/>
  <c r="Q3060" i="2"/>
  <c r="R3060" i="2" s="1"/>
  <c r="Q4927" i="2"/>
  <c r="R4927" i="2" s="1"/>
  <c r="Q3079" i="2"/>
  <c r="R3079" i="2" s="1"/>
  <c r="Q4937" i="2"/>
  <c r="R4937" i="2" s="1"/>
  <c r="Q3159" i="2"/>
  <c r="R3159" i="2" s="1"/>
  <c r="Q3167" i="2"/>
  <c r="R3167" i="2" s="1"/>
  <c r="Q3867" i="2"/>
  <c r="R3867" i="2" s="1"/>
  <c r="Q3313" i="2"/>
  <c r="R3313" i="2" s="1"/>
  <c r="Q3314" i="2"/>
  <c r="R3314" i="2" s="1"/>
  <c r="Q3321" i="2"/>
  <c r="R3321" i="2" s="1"/>
  <c r="Q3436" i="2"/>
  <c r="R3436" i="2" s="1"/>
  <c r="Q3456" i="2"/>
  <c r="R3456" i="2" s="1"/>
  <c r="Q12" i="2"/>
  <c r="R12" i="2" s="1"/>
  <c r="Q65" i="2"/>
  <c r="R65" i="2" s="1"/>
  <c r="Q69" i="2"/>
  <c r="R69" i="2" s="1"/>
  <c r="Q78" i="2"/>
  <c r="R78" i="2" s="1"/>
  <c r="Q80" i="2"/>
  <c r="R80" i="2" s="1"/>
  <c r="Q4310" i="2"/>
  <c r="R4310" i="2" s="1"/>
  <c r="Q3936" i="2"/>
  <c r="R3936" i="2" s="1"/>
  <c r="Q88" i="2"/>
  <c r="R88" i="2" s="1"/>
  <c r="Q108" i="2"/>
  <c r="R108" i="2" s="1"/>
  <c r="Q116" i="2"/>
  <c r="R116" i="2" s="1"/>
  <c r="Q148" i="2"/>
  <c r="R148" i="2" s="1"/>
  <c r="Q150" i="2"/>
  <c r="R150" i="2" s="1"/>
  <c r="Q158" i="2"/>
  <c r="R158" i="2" s="1"/>
  <c r="Q193" i="2"/>
  <c r="R193" i="2" s="1"/>
  <c r="Q201" i="2"/>
  <c r="R201" i="2" s="1"/>
  <c r="Q236" i="2"/>
  <c r="R236" i="2" s="1"/>
  <c r="Q249" i="2"/>
  <c r="R249" i="2" s="1"/>
  <c r="Q4354" i="2"/>
  <c r="R4354" i="2" s="1"/>
  <c r="Q3494" i="2"/>
  <c r="R3494" i="2" s="1"/>
  <c r="Q258" i="2"/>
  <c r="R258" i="2" s="1"/>
  <c r="Q287" i="2"/>
  <c r="R287" i="2" s="1"/>
  <c r="Q293" i="2"/>
  <c r="R293" i="2" s="1"/>
  <c r="Q335" i="2"/>
  <c r="R335" i="2" s="1"/>
  <c r="Q4384" i="2"/>
  <c r="R4384" i="2" s="1"/>
  <c r="Q372" i="2"/>
  <c r="R372" i="2" s="1"/>
  <c r="Q3950" i="2"/>
  <c r="R3950" i="2" s="1"/>
  <c r="Q3509" i="2"/>
  <c r="R3509" i="2" s="1"/>
  <c r="Q3517" i="2"/>
  <c r="R3517" i="2" s="1"/>
  <c r="Q4404" i="2"/>
  <c r="R4404" i="2" s="1"/>
  <c r="Q452" i="2"/>
  <c r="R452" i="2" s="1"/>
  <c r="Q484" i="2"/>
  <c r="R484" i="2" s="1"/>
  <c r="Q4417" i="2"/>
  <c r="R4417" i="2" s="1"/>
  <c r="Q4430" i="2"/>
  <c r="R4430" i="2" s="1"/>
  <c r="Q599" i="2"/>
  <c r="R599" i="2" s="1"/>
  <c r="Q3961" i="2"/>
  <c r="R3961" i="2" s="1"/>
  <c r="Q678" i="2"/>
  <c r="R678" i="2" s="1"/>
  <c r="Q697" i="2"/>
  <c r="R697" i="2" s="1"/>
  <c r="Q698" i="2"/>
  <c r="R698" i="2" s="1"/>
  <c r="Q4472" i="2"/>
  <c r="R4472" i="2" s="1"/>
  <c r="Q808" i="2"/>
  <c r="R808" i="2" s="1"/>
  <c r="Q4495" i="2"/>
  <c r="R4495" i="2" s="1"/>
  <c r="Q923" i="2"/>
  <c r="R923" i="2" s="1"/>
  <c r="Q941" i="2"/>
  <c r="R941" i="2" s="1"/>
  <c r="Q983" i="2"/>
  <c r="R983" i="2" s="1"/>
  <c r="Q1057" i="2"/>
  <c r="R1057" i="2" s="1"/>
  <c r="Q1068" i="2"/>
  <c r="R1068" i="2" s="1"/>
  <c r="Q1071" i="2"/>
  <c r="R1071" i="2" s="1"/>
  <c r="Q1109" i="2"/>
  <c r="R1109" i="2" s="1"/>
  <c r="Q1131" i="2"/>
  <c r="R1131" i="2" s="1"/>
  <c r="Q1233" i="2"/>
  <c r="R1233" i="2" s="1"/>
  <c r="Q1299" i="2"/>
  <c r="R1299" i="2" s="1"/>
  <c r="Q1333" i="2"/>
  <c r="R1333" i="2" s="1"/>
  <c r="Q4590" i="2"/>
  <c r="R4590" i="2" s="1"/>
  <c r="Q3648" i="2"/>
  <c r="R3648" i="2" s="1"/>
  <c r="Q4611" i="2"/>
  <c r="R4611" i="2" s="1"/>
  <c r="Q3654" i="2"/>
  <c r="R3654" i="2" s="1"/>
  <c r="Q1478" i="2"/>
  <c r="R1478" i="2" s="1"/>
  <c r="Q1488" i="2"/>
  <c r="R1488" i="2" s="1"/>
  <c r="Q3664" i="2"/>
  <c r="R3664" i="2" s="1"/>
  <c r="Q1558" i="2"/>
  <c r="R1558" i="2" s="1"/>
  <c r="Q4637" i="2"/>
  <c r="R4637" i="2" s="1"/>
  <c r="Q1571" i="2"/>
  <c r="R1571" i="2" s="1"/>
  <c r="Q1602" i="2"/>
  <c r="R1602" i="2" s="1"/>
  <c r="Q1627" i="2"/>
  <c r="R1627" i="2" s="1"/>
  <c r="Q1634" i="2"/>
  <c r="R1634" i="2" s="1"/>
  <c r="Q4660" i="2"/>
  <c r="R4660" i="2" s="1"/>
  <c r="Q1695" i="2"/>
  <c r="R1695" i="2" s="1"/>
  <c r="Q3686" i="2"/>
  <c r="R3686" i="2" s="1"/>
  <c r="Q1783" i="2"/>
  <c r="R1783" i="2" s="1"/>
  <c r="Q1810" i="2"/>
  <c r="R1810" i="2" s="1"/>
  <c r="Q4018" i="2"/>
  <c r="R4018" i="2" s="1"/>
  <c r="Q1895" i="2"/>
  <c r="R1895" i="2" s="1"/>
  <c r="Q1903" i="2"/>
  <c r="R1903" i="2" s="1"/>
  <c r="Q1912" i="2"/>
  <c r="R1912" i="2" s="1"/>
  <c r="Q1954" i="2"/>
  <c r="R1954" i="2" s="1"/>
  <c r="Q1958" i="2"/>
  <c r="R1958" i="2" s="1"/>
  <c r="Q1993" i="2"/>
  <c r="R1993" i="2" s="1"/>
  <c r="Q1999" i="2"/>
  <c r="R1999" i="2" s="1"/>
  <c r="Q2141" i="2"/>
  <c r="R2141" i="2" s="1"/>
  <c r="Q2176" i="2"/>
  <c r="R2176" i="2" s="1"/>
  <c r="Q2202" i="2"/>
  <c r="R2202" i="2" s="1"/>
  <c r="Q2241" i="2"/>
  <c r="R2241" i="2" s="1"/>
  <c r="Q4036" i="2"/>
  <c r="R4036" i="2" s="1"/>
  <c r="Q2296" i="2"/>
  <c r="R2296" i="2" s="1"/>
  <c r="Q2337" i="2"/>
  <c r="R2337" i="2" s="1"/>
  <c r="Q2341" i="2"/>
  <c r="R2341" i="2" s="1"/>
  <c r="Q2368" i="2"/>
  <c r="R2368" i="2" s="1"/>
  <c r="Q2380" i="2"/>
  <c r="R2380" i="2" s="1"/>
  <c r="Q2436" i="2"/>
  <c r="R2436" i="2" s="1"/>
  <c r="Q2463" i="2"/>
  <c r="R2463" i="2" s="1"/>
  <c r="Q2469" i="2"/>
  <c r="R2469" i="2" s="1"/>
  <c r="Q2483" i="2"/>
  <c r="R2483" i="2" s="1"/>
  <c r="Q4819" i="2"/>
  <c r="R4819" i="2" s="1"/>
  <c r="Q4820" i="2"/>
  <c r="R4820" i="2" s="1"/>
  <c r="Q2505" i="2"/>
  <c r="R2505" i="2" s="1"/>
  <c r="Q2516" i="2"/>
  <c r="R2516" i="2" s="1"/>
  <c r="Q2519" i="2"/>
  <c r="R2519" i="2" s="1"/>
  <c r="Q2523" i="2"/>
  <c r="R2523" i="2" s="1"/>
  <c r="Q2581" i="2"/>
  <c r="R2581" i="2" s="1"/>
  <c r="Q2646" i="2"/>
  <c r="R2646" i="2" s="1"/>
  <c r="Q2679" i="2"/>
  <c r="R2679" i="2" s="1"/>
  <c r="Q2688" i="2"/>
  <c r="R2688" i="2" s="1"/>
  <c r="Q2734" i="2"/>
  <c r="R2734" i="2" s="1"/>
  <c r="Q2739" i="2"/>
  <c r="R2739" i="2" s="1"/>
  <c r="Q3814" i="2"/>
  <c r="R3814" i="2" s="1"/>
  <c r="Q4866" i="2"/>
  <c r="R4866" i="2" s="1"/>
  <c r="Q2837" i="2"/>
  <c r="R2837" i="2" s="1"/>
  <c r="Q2906" i="2"/>
  <c r="R2906" i="2" s="1"/>
  <c r="Q2933" i="2"/>
  <c r="R2933" i="2" s="1"/>
  <c r="Q2953" i="2"/>
  <c r="R2953" i="2" s="1"/>
  <c r="Q2979" i="2"/>
  <c r="R2979" i="2" s="1"/>
  <c r="Q3046" i="2"/>
  <c r="R3046" i="2" s="1"/>
  <c r="Q3049" i="2"/>
  <c r="R3049" i="2" s="1"/>
  <c r="Q3109" i="2"/>
  <c r="R3109" i="2" s="1"/>
  <c r="Q4956" i="2"/>
  <c r="R4956" i="2" s="1"/>
  <c r="Q4958" i="2"/>
  <c r="R4958" i="2" s="1"/>
  <c r="Q3225" i="2"/>
  <c r="R3225" i="2" s="1"/>
  <c r="Q3233" i="2"/>
  <c r="R3233" i="2" s="1"/>
  <c r="Q3244" i="2"/>
  <c r="R3244" i="2" s="1"/>
  <c r="Q3247" i="2"/>
  <c r="R3247" i="2" s="1"/>
  <c r="Q3261" i="2"/>
  <c r="R3261" i="2" s="1"/>
  <c r="Q3282" i="2"/>
  <c r="R3282" i="2" s="1"/>
  <c r="Q3287" i="2"/>
  <c r="R3287" i="2" s="1"/>
  <c r="Q3324" i="2"/>
  <c r="R3324" i="2" s="1"/>
  <c r="Q3325" i="2"/>
  <c r="R3325" i="2" s="1"/>
  <c r="Q3383" i="2"/>
  <c r="R3383" i="2" s="1"/>
  <c r="Q3441" i="2"/>
  <c r="R3441" i="2" s="1"/>
  <c r="Q64" i="2"/>
  <c r="R64" i="2" s="1"/>
  <c r="Q100" i="2"/>
  <c r="R100" i="2" s="1"/>
  <c r="Q136" i="2"/>
  <c r="R136" i="2" s="1"/>
  <c r="Q140" i="2"/>
  <c r="R140" i="2" s="1"/>
  <c r="Q197" i="2"/>
  <c r="R197" i="2" s="1"/>
  <c r="Q219" i="2"/>
  <c r="R219" i="2" s="1"/>
  <c r="Q231" i="2"/>
  <c r="R231" i="2" s="1"/>
  <c r="Q296" i="2"/>
  <c r="R296" i="2" s="1"/>
  <c r="Q313" i="2"/>
  <c r="R313" i="2" s="1"/>
  <c r="Q360" i="2"/>
  <c r="R360" i="2" s="1"/>
  <c r="Q422" i="2"/>
  <c r="R422" i="2" s="1"/>
  <c r="Q426" i="2"/>
  <c r="R426" i="2" s="1"/>
  <c r="Q3516" i="2"/>
  <c r="R3516" i="2" s="1"/>
  <c r="Q447" i="2"/>
  <c r="R447" i="2" s="1"/>
  <c r="Q451" i="2"/>
  <c r="R451" i="2" s="1"/>
  <c r="Q493" i="2"/>
  <c r="R493" i="2" s="1"/>
  <c r="Q509" i="2"/>
  <c r="R509" i="2" s="1"/>
  <c r="Q615" i="2"/>
  <c r="R615" i="2" s="1"/>
  <c r="Q643" i="2"/>
  <c r="R643" i="2" s="1"/>
  <c r="Q649" i="2"/>
  <c r="R649" i="2" s="1"/>
  <c r="Q682" i="2"/>
  <c r="R682" i="2" s="1"/>
  <c r="Q695" i="2"/>
  <c r="R695" i="2" s="1"/>
  <c r="Q713" i="2"/>
  <c r="R713" i="2" s="1"/>
  <c r="Q735" i="2"/>
  <c r="R735" i="2" s="1"/>
  <c r="Q4469" i="2"/>
  <c r="R4469" i="2" s="1"/>
  <c r="Q3967" i="2"/>
  <c r="R3967" i="2" s="1"/>
  <c r="Q780" i="2"/>
  <c r="R780" i="2" s="1"/>
  <c r="Q798" i="2"/>
  <c r="R798" i="2" s="1"/>
  <c r="Q3570" i="2"/>
  <c r="R3570" i="2" s="1"/>
  <c r="Q845" i="2"/>
  <c r="R845" i="2" s="1"/>
  <c r="Q906" i="2"/>
  <c r="R906" i="2" s="1"/>
  <c r="Q3579" i="2"/>
  <c r="R3579" i="2" s="1"/>
  <c r="Q917" i="2"/>
  <c r="R917" i="2" s="1"/>
  <c r="Q925" i="2"/>
  <c r="R925" i="2" s="1"/>
  <c r="Q947" i="2"/>
  <c r="R947" i="2" s="1"/>
  <c r="Q3586" i="2"/>
  <c r="R3586" i="2" s="1"/>
  <c r="Q977" i="2"/>
  <c r="R977" i="2" s="1"/>
  <c r="Q1000" i="2"/>
  <c r="R1000" i="2" s="1"/>
  <c r="Q1014" i="2"/>
  <c r="R1014" i="2" s="1"/>
  <c r="Q1103" i="2"/>
  <c r="R1103" i="2" s="1"/>
  <c r="Q1118" i="2"/>
  <c r="R1118" i="2" s="1"/>
  <c r="Q1135" i="2"/>
  <c r="R1135" i="2" s="1"/>
  <c r="Q1139" i="2"/>
  <c r="R1139" i="2" s="1"/>
  <c r="Q4545" i="2"/>
  <c r="R4545" i="2" s="1"/>
  <c r="Q1178" i="2"/>
  <c r="R1178" i="2" s="1"/>
  <c r="Q1336" i="2"/>
  <c r="R1336" i="2" s="1"/>
  <c r="Q4596" i="2"/>
  <c r="R4596" i="2" s="1"/>
  <c r="Q1387" i="2"/>
  <c r="R1387" i="2" s="1"/>
  <c r="Q3647" i="2"/>
  <c r="R3647" i="2" s="1"/>
  <c r="Q1434" i="2"/>
  <c r="R1434" i="2" s="1"/>
  <c r="Q1452" i="2"/>
  <c r="R1452" i="2" s="1"/>
  <c r="Q1509" i="2"/>
  <c r="R1509" i="2" s="1"/>
  <c r="Q1529" i="2"/>
  <c r="R1529" i="2" s="1"/>
  <c r="Q1564" i="2"/>
  <c r="R1564" i="2" s="1"/>
  <c r="Q1592" i="2"/>
  <c r="R1592" i="2" s="1"/>
  <c r="Q1599" i="2"/>
  <c r="R1599" i="2" s="1"/>
  <c r="Q1649" i="2"/>
  <c r="R1649" i="2" s="1"/>
  <c r="Q1655" i="2"/>
  <c r="R1655" i="2" s="1"/>
  <c r="Q3684" i="2"/>
  <c r="R3684" i="2" s="1"/>
  <c r="Q1706" i="2"/>
  <c r="R1706" i="2" s="1"/>
  <c r="Q1714" i="2"/>
  <c r="R1714" i="2" s="1"/>
  <c r="Q1829" i="2"/>
  <c r="R1829" i="2" s="1"/>
  <c r="Q1847" i="2"/>
  <c r="R1847" i="2" s="1"/>
  <c r="Q1862" i="2"/>
  <c r="R1862" i="2" s="1"/>
  <c r="Q1885" i="2"/>
  <c r="R1885" i="2" s="1"/>
  <c r="Q1908" i="2"/>
  <c r="R1908" i="2" s="1"/>
  <c r="Q1952" i="2"/>
  <c r="R1952" i="2" s="1"/>
  <c r="Q1961" i="2"/>
  <c r="R1961" i="2" s="1"/>
  <c r="Q1975" i="2"/>
  <c r="R1975" i="2" s="1"/>
  <c r="Q3713" i="2"/>
  <c r="R3713" i="2" s="1"/>
  <c r="Q2019" i="2"/>
  <c r="R2019" i="2" s="1"/>
  <c r="Q2027" i="2"/>
  <c r="R2027" i="2" s="1"/>
  <c r="Q2101" i="2"/>
  <c r="R2101" i="2" s="1"/>
  <c r="Q2113" i="2"/>
  <c r="R2113" i="2" s="1"/>
  <c r="Q2151" i="2"/>
  <c r="R2151" i="2" s="1"/>
  <c r="Q4753" i="2"/>
  <c r="R4753" i="2" s="1"/>
  <c r="Q2163" i="2"/>
  <c r="R2163" i="2" s="1"/>
  <c r="Q2204" i="2"/>
  <c r="R2204" i="2" s="1"/>
  <c r="Q2219" i="2"/>
  <c r="R2219" i="2" s="1"/>
  <c r="Q2236" i="2"/>
  <c r="R2236" i="2" s="1"/>
  <c r="Q2261" i="2"/>
  <c r="R2261" i="2" s="1"/>
  <c r="Q2279" i="2"/>
  <c r="R2279" i="2" s="1"/>
  <c r="Q2316" i="2"/>
  <c r="R2316" i="2" s="1"/>
  <c r="Q2320" i="2"/>
  <c r="R2320" i="2" s="1"/>
  <c r="Q2325" i="2"/>
  <c r="R2325" i="2" s="1"/>
  <c r="Q2422" i="2"/>
  <c r="R2422" i="2" s="1"/>
  <c r="Q2509" i="2"/>
  <c r="R2509" i="2" s="1"/>
  <c r="Q2514" i="2"/>
  <c r="R2514" i="2" s="1"/>
  <c r="Q2525" i="2"/>
  <c r="R2525" i="2" s="1"/>
  <c r="Q3794" i="2"/>
  <c r="R3794" i="2" s="1"/>
  <c r="Q2592" i="2"/>
  <c r="R2592" i="2" s="1"/>
  <c r="Q2623" i="2"/>
  <c r="R2623" i="2" s="1"/>
  <c r="Q2632" i="2"/>
  <c r="R2632" i="2" s="1"/>
  <c r="Q2643" i="2"/>
  <c r="R2643" i="2" s="1"/>
  <c r="Q2648" i="2"/>
  <c r="R2648" i="2" s="1"/>
  <c r="Q2661" i="2"/>
  <c r="R2661" i="2" s="1"/>
  <c r="Q2682" i="2"/>
  <c r="R2682" i="2" s="1"/>
  <c r="Q4857" i="2"/>
  <c r="R4857" i="2" s="1"/>
  <c r="Q2712" i="2"/>
  <c r="R2712" i="2" s="1"/>
  <c r="Q2763" i="2"/>
  <c r="R2763" i="2" s="1"/>
  <c r="Q2774" i="2"/>
  <c r="R2774" i="2" s="1"/>
  <c r="Q2776" i="2"/>
  <c r="R2776" i="2" s="1"/>
  <c r="Q2782" i="2"/>
  <c r="R2782" i="2" s="1"/>
  <c r="Q2790" i="2"/>
  <c r="R2790" i="2" s="1"/>
  <c r="Q2793" i="2"/>
  <c r="R2793" i="2" s="1"/>
  <c r="Q2807" i="2"/>
  <c r="R2807" i="2" s="1"/>
  <c r="Q2877" i="2"/>
  <c r="R2877" i="2" s="1"/>
  <c r="Q2914" i="2"/>
  <c r="R2914" i="2" s="1"/>
  <c r="Q2944" i="2"/>
  <c r="R2944" i="2" s="1"/>
  <c r="Q3047" i="2"/>
  <c r="R3047" i="2" s="1"/>
  <c r="Q3071" i="2"/>
  <c r="R3071" i="2" s="1"/>
  <c r="Q4931" i="2"/>
  <c r="R4931" i="2" s="1"/>
  <c r="Q3108" i="2"/>
  <c r="R3108" i="2" s="1"/>
  <c r="Q3127" i="2"/>
  <c r="R3127" i="2" s="1"/>
  <c r="Q3862" i="2"/>
  <c r="R3862" i="2" s="1"/>
  <c r="Q3151" i="2"/>
  <c r="R3151" i="2" s="1"/>
  <c r="Q3180" i="2"/>
  <c r="R3180" i="2" s="1"/>
  <c r="Q3190" i="2"/>
  <c r="R3190" i="2" s="1"/>
  <c r="Q3216" i="2"/>
  <c r="R3216" i="2" s="1"/>
  <c r="Q3230" i="2"/>
  <c r="R3230" i="2" s="1"/>
  <c r="Q3302" i="2"/>
  <c r="R3302" i="2" s="1"/>
  <c r="Q3306" i="2"/>
  <c r="R3306" i="2" s="1"/>
  <c r="Q3884" i="2"/>
  <c r="R3884" i="2" s="1"/>
  <c r="Q3340" i="2"/>
  <c r="R3340" i="2" s="1"/>
  <c r="Q3385" i="2"/>
  <c r="R3385" i="2" s="1"/>
  <c r="Q4993" i="2"/>
  <c r="R4993" i="2" s="1"/>
  <c r="Q3438" i="2"/>
  <c r="R3438" i="2" s="1"/>
  <c r="Q3898" i="2"/>
  <c r="R3898" i="2" s="1"/>
  <c r="Q3454" i="2"/>
  <c r="R3454" i="2" s="1"/>
  <c r="Q20" i="2"/>
  <c r="R20" i="2" s="1"/>
  <c r="Q47" i="2"/>
  <c r="R47" i="2" s="1"/>
  <c r="Q49" i="2"/>
  <c r="R49" i="2" s="1"/>
  <c r="Q52" i="2"/>
  <c r="R52" i="2" s="1"/>
  <c r="Q85" i="2"/>
  <c r="R85" i="2" s="1"/>
  <c r="Q92" i="2"/>
  <c r="R92" i="2" s="1"/>
  <c r="Q4324" i="2"/>
  <c r="R4324" i="2" s="1"/>
  <c r="Q137" i="2"/>
  <c r="R137" i="2" s="1"/>
  <c r="Q143" i="2"/>
  <c r="R143" i="2" s="1"/>
  <c r="Q4327" i="2"/>
  <c r="R4327" i="2" s="1"/>
  <c r="Q151" i="2"/>
  <c r="R151" i="2" s="1"/>
  <c r="Q172" i="2"/>
  <c r="R172" i="2" s="1"/>
  <c r="Q199" i="2"/>
  <c r="R199" i="2" s="1"/>
  <c r="Q204" i="2"/>
  <c r="R204" i="2" s="1"/>
  <c r="Q4340" i="2"/>
  <c r="R4340" i="2" s="1"/>
  <c r="Q215" i="2"/>
  <c r="R215" i="2" s="1"/>
  <c r="Q3911" i="2"/>
  <c r="R3911" i="2" s="1"/>
  <c r="Q248" i="2"/>
  <c r="R248" i="2" s="1"/>
  <c r="Q4360" i="2"/>
  <c r="R4360" i="2" s="1"/>
  <c r="Q272" i="2"/>
  <c r="R272" i="2" s="1"/>
  <c r="Q295" i="2"/>
  <c r="R295" i="2" s="1"/>
  <c r="Q309" i="2"/>
  <c r="R309" i="2" s="1"/>
  <c r="Q311" i="2"/>
  <c r="R311" i="2" s="1"/>
  <c r="Q345" i="2"/>
  <c r="R345" i="2" s="1"/>
  <c r="Q3508" i="2"/>
  <c r="R3508" i="2" s="1"/>
  <c r="Q401" i="2"/>
  <c r="R401" i="2" s="1"/>
  <c r="Q446" i="2"/>
  <c r="R446" i="2" s="1"/>
  <c r="Q507" i="2"/>
  <c r="R507" i="2" s="1"/>
  <c r="Q536" i="2"/>
  <c r="R536" i="2" s="1"/>
  <c r="Q554" i="2"/>
  <c r="R554" i="2" s="1"/>
  <c r="Q569" i="2"/>
  <c r="R569" i="2" s="1"/>
  <c r="Q590" i="2"/>
  <c r="R590" i="2" s="1"/>
  <c r="Q685" i="2"/>
  <c r="R685" i="2" s="1"/>
  <c r="Q696" i="2"/>
  <c r="R696" i="2" s="1"/>
  <c r="Q700" i="2"/>
  <c r="R700" i="2" s="1"/>
  <c r="Q728" i="2"/>
  <c r="R728" i="2" s="1"/>
  <c r="Q754" i="2"/>
  <c r="R754" i="2" s="1"/>
  <c r="Q4483" i="2"/>
  <c r="R4483" i="2" s="1"/>
  <c r="Q4496" i="2"/>
  <c r="R4496" i="2" s="1"/>
  <c r="Q858" i="2"/>
  <c r="R858" i="2" s="1"/>
  <c r="Q918" i="2"/>
  <c r="R918" i="2" s="1"/>
  <c r="Q924" i="2"/>
  <c r="R924" i="2" s="1"/>
  <c r="Q934" i="2"/>
  <c r="R934" i="2" s="1"/>
  <c r="Q942" i="2"/>
  <c r="R942" i="2" s="1"/>
  <c r="Q3979" i="2"/>
  <c r="R3979" i="2" s="1"/>
  <c r="Q970" i="2"/>
  <c r="R970" i="2" s="1"/>
  <c r="Q989" i="2"/>
  <c r="R989" i="2" s="1"/>
  <c r="Q3594" i="2"/>
  <c r="R3594" i="2" s="1"/>
  <c r="Q994" i="2"/>
  <c r="R994" i="2" s="1"/>
  <c r="Q4515" i="2"/>
  <c r="R4515" i="2" s="1"/>
  <c r="Q1034" i="2"/>
  <c r="R1034" i="2" s="1"/>
  <c r="Q1041" i="2"/>
  <c r="R1041" i="2" s="1"/>
  <c r="Q1045" i="2"/>
  <c r="R1045" i="2" s="1"/>
  <c r="Q4524" i="2"/>
  <c r="R4524" i="2" s="1"/>
  <c r="Q1073" i="2"/>
  <c r="R1073" i="2" s="1"/>
  <c r="Q1077" i="2"/>
  <c r="R1077" i="2" s="1"/>
  <c r="Q1084" i="2"/>
  <c r="R1084" i="2" s="1"/>
  <c r="Q1112" i="2"/>
  <c r="R1112" i="2" s="1"/>
  <c r="Q1121" i="2"/>
  <c r="R1121" i="2" s="1"/>
  <c r="Q1143" i="2"/>
  <c r="R1143" i="2" s="1"/>
  <c r="Q1144" i="2"/>
  <c r="R1144" i="2" s="1"/>
  <c r="Q1153" i="2"/>
  <c r="R1153" i="2" s="1"/>
  <c r="Q1157" i="2"/>
  <c r="R1157" i="2" s="1"/>
  <c r="Q4547" i="2"/>
  <c r="R4547" i="2" s="1"/>
  <c r="Q1199" i="2"/>
  <c r="R1199" i="2" s="1"/>
  <c r="Q1208" i="2"/>
  <c r="R1208" i="2" s="1"/>
  <c r="Q1210" i="2"/>
  <c r="R1210" i="2" s="1"/>
  <c r="Q1218" i="2"/>
  <c r="R1218" i="2" s="1"/>
  <c r="Q4563" i="2"/>
  <c r="R4563" i="2" s="1"/>
  <c r="Q3627" i="2"/>
  <c r="R3627" i="2" s="1"/>
  <c r="Q1261" i="2"/>
  <c r="R1261" i="2" s="1"/>
  <c r="Q1300" i="2"/>
  <c r="R1300" i="2" s="1"/>
  <c r="Q4577" i="2"/>
  <c r="R4577" i="2" s="1"/>
  <c r="Q1305" i="2"/>
  <c r="R1305" i="2" s="1"/>
  <c r="Q1308" i="2"/>
  <c r="R1308" i="2" s="1"/>
  <c r="Q1356" i="2"/>
  <c r="R1356" i="2" s="1"/>
  <c r="Q1458" i="2"/>
  <c r="R1458" i="2" s="1"/>
  <c r="Q1539" i="2"/>
  <c r="R1539" i="2" s="1"/>
  <c r="Q1544" i="2"/>
  <c r="R1544" i="2" s="1"/>
  <c r="Q1579" i="2"/>
  <c r="R1579" i="2" s="1"/>
  <c r="Q1590" i="2"/>
  <c r="R1590" i="2" s="1"/>
  <c r="Q4008" i="2"/>
  <c r="R4008" i="2" s="1"/>
  <c r="Q1737" i="2"/>
  <c r="R1737" i="2" s="1"/>
  <c r="Q1802" i="2"/>
  <c r="R1802" i="2" s="1"/>
  <c r="Q1848" i="2"/>
  <c r="R1848" i="2" s="1"/>
  <c r="Q1850" i="2"/>
  <c r="R1850" i="2" s="1"/>
  <c r="Q1852" i="2"/>
  <c r="R1852" i="2" s="1"/>
  <c r="Q1870" i="2"/>
  <c r="R1870" i="2" s="1"/>
  <c r="Q1876" i="2"/>
  <c r="R1876" i="2" s="1"/>
  <c r="Q1881" i="2"/>
  <c r="R1881" i="2" s="1"/>
  <c r="Q1889" i="2"/>
  <c r="R1889" i="2" s="1"/>
  <c r="Q1928" i="2"/>
  <c r="R1928" i="2" s="1"/>
  <c r="Q1939" i="2"/>
  <c r="R1939" i="2" s="1"/>
  <c r="Q1950" i="2"/>
  <c r="R1950" i="2" s="1"/>
  <c r="Q4023" i="2"/>
  <c r="R4023" i="2" s="1"/>
  <c r="Q2042" i="2"/>
  <c r="R2042" i="2" s="1"/>
  <c r="Q2075" i="2"/>
  <c r="R2075" i="2" s="1"/>
  <c r="Q2130" i="2"/>
  <c r="R2130" i="2" s="1"/>
  <c r="Q2188" i="2"/>
  <c r="R2188" i="2" s="1"/>
  <c r="Q3914" i="2"/>
  <c r="R3914" i="2" s="1"/>
  <c r="Q2208" i="2"/>
  <c r="R2208" i="2" s="1"/>
  <c r="Q2215" i="2"/>
  <c r="R2215" i="2" s="1"/>
  <c r="Q2242" i="2"/>
  <c r="R2242" i="2" s="1"/>
  <c r="Q2254" i="2"/>
  <c r="R2254" i="2" s="1"/>
  <c r="Q2268" i="2"/>
  <c r="R2268" i="2" s="1"/>
  <c r="Q2297" i="2"/>
  <c r="R2297" i="2" s="1"/>
  <c r="Q2332" i="2"/>
  <c r="R2332" i="2" s="1"/>
  <c r="Q3770" i="2"/>
  <c r="R3770" i="2" s="1"/>
  <c r="Q2371" i="2"/>
  <c r="R2371" i="2" s="1"/>
  <c r="Q2379" i="2"/>
  <c r="R2379" i="2" s="1"/>
  <c r="Q2421" i="2"/>
  <c r="R2421" i="2" s="1"/>
  <c r="Q2453" i="2"/>
  <c r="R2453" i="2" s="1"/>
  <c r="Q2477" i="2"/>
  <c r="R2477" i="2" s="1"/>
  <c r="Q2485" i="2"/>
  <c r="R2485" i="2" s="1"/>
  <c r="Q2496" i="2"/>
  <c r="R2496" i="2" s="1"/>
  <c r="Q4046" i="2"/>
  <c r="R4046" i="2" s="1"/>
  <c r="Q2506" i="2"/>
  <c r="R2506" i="2" s="1"/>
  <c r="Q2522" i="2"/>
  <c r="R2522" i="2" s="1"/>
  <c r="Q2528" i="2"/>
  <c r="R2528" i="2" s="1"/>
  <c r="Q2569" i="2"/>
  <c r="R2569" i="2" s="1"/>
  <c r="Q3800" i="2"/>
  <c r="R3800" i="2" s="1"/>
  <c r="Q2629" i="2"/>
  <c r="R2629" i="2" s="1"/>
  <c r="Q2675" i="2"/>
  <c r="R2675" i="2" s="1"/>
  <c r="Q4854" i="2"/>
  <c r="R4854" i="2" s="1"/>
  <c r="Q2756" i="2"/>
  <c r="R2756" i="2" s="1"/>
  <c r="Q2786" i="2"/>
  <c r="R2786" i="2" s="1"/>
  <c r="Q4061" i="2"/>
  <c r="R4061" i="2" s="1"/>
  <c r="Q2860" i="2"/>
  <c r="R2860" i="2" s="1"/>
  <c r="Q2865" i="2"/>
  <c r="R2865" i="2" s="1"/>
  <c r="Q2883" i="2"/>
  <c r="R2883" i="2" s="1"/>
  <c r="Q2884" i="2"/>
  <c r="R2884" i="2" s="1"/>
  <c r="Q2885" i="2"/>
  <c r="R2885" i="2" s="1"/>
  <c r="Q2921" i="2"/>
  <c r="R2921" i="2" s="1"/>
  <c r="Q2954" i="2"/>
  <c r="R2954" i="2" s="1"/>
  <c r="Q4906" i="2"/>
  <c r="R4906" i="2" s="1"/>
  <c r="Q2990" i="2"/>
  <c r="R2990" i="2" s="1"/>
  <c r="Q3012" i="2"/>
  <c r="R3012" i="2" s="1"/>
  <c r="Q3042" i="2"/>
  <c r="R3042" i="2" s="1"/>
  <c r="Q3044" i="2"/>
  <c r="R3044" i="2" s="1"/>
  <c r="Q3053" i="2"/>
  <c r="R3053" i="2" s="1"/>
  <c r="Q3854" i="2"/>
  <c r="R3854" i="2" s="1"/>
  <c r="Q4935" i="2"/>
  <c r="R4935" i="2" s="1"/>
  <c r="Q3123" i="2"/>
  <c r="R3123" i="2" s="1"/>
  <c r="Q3129" i="2"/>
  <c r="R3129" i="2" s="1"/>
  <c r="Q3149" i="2"/>
  <c r="R3149" i="2" s="1"/>
  <c r="Q3227" i="2"/>
  <c r="R3227" i="2" s="1"/>
  <c r="Q3231" i="2"/>
  <c r="R3231" i="2" s="1"/>
  <c r="Q3284" i="2"/>
  <c r="R3284" i="2" s="1"/>
  <c r="Q3299" i="2"/>
  <c r="R3299" i="2" s="1"/>
  <c r="Q3300" i="2"/>
  <c r="R3300" i="2" s="1"/>
  <c r="Q4971" i="2"/>
  <c r="R4971" i="2" s="1"/>
  <c r="Q3331" i="2"/>
  <c r="R3331" i="2" s="1"/>
  <c r="Q3343" i="2"/>
  <c r="R3343" i="2" s="1"/>
  <c r="Q3364" i="2"/>
  <c r="R3364" i="2" s="1"/>
  <c r="Q3379" i="2"/>
  <c r="R3379" i="2" s="1"/>
  <c r="Q3397" i="2"/>
  <c r="R3397" i="2" s="1"/>
  <c r="Q3410" i="2"/>
  <c r="R3410" i="2" s="1"/>
  <c r="Q36" i="2"/>
  <c r="R36" i="2" s="1"/>
  <c r="Q66" i="2"/>
  <c r="R66" i="2" s="1"/>
  <c r="Q76" i="2"/>
  <c r="R76" i="2" s="1"/>
  <c r="Q94" i="2"/>
  <c r="R94" i="2" s="1"/>
  <c r="Q117" i="2"/>
  <c r="R117" i="2" s="1"/>
  <c r="Q4318" i="2"/>
  <c r="R4318" i="2" s="1"/>
  <c r="Q139" i="2"/>
  <c r="R139" i="2" s="1"/>
  <c r="Q155" i="2"/>
  <c r="R155" i="2" s="1"/>
  <c r="Q240" i="2"/>
  <c r="R240" i="2" s="1"/>
  <c r="Q263" i="2"/>
  <c r="R263" i="2" s="1"/>
  <c r="Q289" i="2"/>
  <c r="R289" i="2" s="1"/>
  <c r="Q359" i="2"/>
  <c r="R359" i="2" s="1"/>
  <c r="Q4389" i="2"/>
  <c r="R4389" i="2" s="1"/>
  <c r="Q459" i="2"/>
  <c r="R459" i="2" s="1"/>
  <c r="Q497" i="2"/>
  <c r="R497" i="2" s="1"/>
  <c r="Q505" i="2"/>
  <c r="R505" i="2" s="1"/>
  <c r="Q558" i="2"/>
  <c r="R558" i="2" s="1"/>
  <c r="Q566" i="2"/>
  <c r="R566" i="2" s="1"/>
  <c r="Q575" i="2"/>
  <c r="R575" i="2" s="1"/>
  <c r="Q602" i="2"/>
  <c r="R602" i="2" s="1"/>
  <c r="Q625" i="2"/>
  <c r="R625" i="2" s="1"/>
  <c r="Q4459" i="2"/>
  <c r="R4459" i="2" s="1"/>
  <c r="Q4471" i="2"/>
  <c r="R4471" i="2" s="1"/>
  <c r="Q4474" i="2"/>
  <c r="R4474" i="2" s="1"/>
  <c r="Q813" i="2"/>
  <c r="R813" i="2" s="1"/>
  <c r="Q824" i="2"/>
  <c r="R824" i="2" s="1"/>
  <c r="Q827" i="2"/>
  <c r="R827" i="2" s="1"/>
  <c r="Q832" i="2"/>
  <c r="R832" i="2" s="1"/>
  <c r="Q836" i="2"/>
  <c r="R836" i="2" s="1"/>
  <c r="Q847" i="2"/>
  <c r="R847" i="2" s="1"/>
  <c r="Q862" i="2"/>
  <c r="R862" i="2" s="1"/>
  <c r="Q877" i="2"/>
  <c r="R877" i="2" s="1"/>
  <c r="Q879" i="2"/>
  <c r="R879" i="2" s="1"/>
  <c r="Q4503" i="2"/>
  <c r="R4503" i="2" s="1"/>
  <c r="Q897" i="2"/>
  <c r="R897" i="2" s="1"/>
  <c r="Q3588" i="2"/>
  <c r="R3588" i="2" s="1"/>
  <c r="Q992" i="2"/>
  <c r="R992" i="2" s="1"/>
  <c r="Q4513" i="2"/>
  <c r="R4513" i="2" s="1"/>
  <c r="Q1025" i="2"/>
  <c r="R1025" i="2" s="1"/>
  <c r="Q1035" i="2"/>
  <c r="R1035" i="2" s="1"/>
  <c r="Q1054" i="2"/>
  <c r="R1054" i="2" s="1"/>
  <c r="Q1200" i="2"/>
  <c r="R1200" i="2" s="1"/>
  <c r="Q1229" i="2"/>
  <c r="R1229" i="2" s="1"/>
  <c r="Q1257" i="2"/>
  <c r="R1257" i="2" s="1"/>
  <c r="Q1276" i="2"/>
  <c r="R1276" i="2" s="1"/>
  <c r="Q1323" i="2"/>
  <c r="R1323" i="2" s="1"/>
  <c r="Q4585" i="2"/>
  <c r="R4585" i="2" s="1"/>
  <c r="Q1370" i="2"/>
  <c r="R1370" i="2" s="1"/>
  <c r="Q1372" i="2"/>
  <c r="R1372" i="2" s="1"/>
  <c r="Q1432" i="2"/>
  <c r="R1432" i="2" s="1"/>
  <c r="Q1468" i="2"/>
  <c r="R1468" i="2" s="1"/>
  <c r="Q1491" i="2"/>
  <c r="R1491" i="2" s="1"/>
  <c r="Q3665" i="2"/>
  <c r="R3665" i="2" s="1"/>
  <c r="Q3675" i="2"/>
  <c r="R3675" i="2" s="1"/>
  <c r="Q4654" i="2"/>
  <c r="R4654" i="2" s="1"/>
  <c r="Q1674" i="2"/>
  <c r="R1674" i="2" s="1"/>
  <c r="Q1682" i="2"/>
  <c r="R1682" i="2" s="1"/>
  <c r="Q1685" i="2"/>
  <c r="R1685" i="2" s="1"/>
  <c r="Q1726" i="2"/>
  <c r="R1726" i="2" s="1"/>
  <c r="Q1751" i="2"/>
  <c r="R1751" i="2" s="1"/>
  <c r="Q1755" i="2"/>
  <c r="R1755" i="2" s="1"/>
  <c r="Q4684" i="2"/>
  <c r="R4684" i="2" s="1"/>
  <c r="Q1840" i="2"/>
  <c r="R1840" i="2" s="1"/>
  <c r="Q1858" i="2"/>
  <c r="R1858" i="2" s="1"/>
  <c r="Q1886" i="2"/>
  <c r="R1886" i="2" s="1"/>
  <c r="Q1894" i="2"/>
  <c r="R1894" i="2" s="1"/>
  <c r="Q1909" i="2"/>
  <c r="R1909" i="2" s="1"/>
  <c r="Q1948" i="2"/>
  <c r="R1948" i="2" s="1"/>
  <c r="Q1969" i="2"/>
  <c r="R1969" i="2" s="1"/>
  <c r="Q2000" i="2"/>
  <c r="R2000" i="2" s="1"/>
  <c r="Q2017" i="2"/>
  <c r="R2017" i="2" s="1"/>
  <c r="Q2018" i="2"/>
  <c r="R2018" i="2" s="1"/>
  <c r="Q3718" i="2"/>
  <c r="R3718" i="2" s="1"/>
  <c r="Q2038" i="2"/>
  <c r="R2038" i="2" s="1"/>
  <c r="Q2099" i="2"/>
  <c r="R2099" i="2" s="1"/>
  <c r="Q3736" i="2"/>
  <c r="R3736" i="2" s="1"/>
  <c r="Q2112" i="2"/>
  <c r="R2112" i="2" s="1"/>
  <c r="Q4028" i="2"/>
  <c r="R4028" i="2" s="1"/>
  <c r="Q2136" i="2"/>
  <c r="R2136" i="2" s="1"/>
  <c r="Q4752" i="2"/>
  <c r="R4752" i="2" s="1"/>
  <c r="Q2170" i="2"/>
  <c r="R2170" i="2" s="1"/>
  <c r="Q2183" i="2"/>
  <c r="R2183" i="2" s="1"/>
  <c r="Q2196" i="2"/>
  <c r="R2196" i="2" s="1"/>
  <c r="Q2245" i="2"/>
  <c r="R2245" i="2" s="1"/>
  <c r="Q2262" i="2"/>
  <c r="R2262" i="2" s="1"/>
  <c r="Q2263" i="2"/>
  <c r="R2263" i="2" s="1"/>
  <c r="Q4779" i="2"/>
  <c r="R4779" i="2" s="1"/>
  <c r="Q2430" i="2"/>
  <c r="R2430" i="2" s="1"/>
  <c r="Q2501" i="2"/>
  <c r="R2501" i="2" s="1"/>
  <c r="Q4822" i="2"/>
  <c r="R4822" i="2" s="1"/>
  <c r="Q4828" i="2"/>
  <c r="R4828" i="2" s="1"/>
  <c r="Q4829" i="2"/>
  <c r="R4829" i="2" s="1"/>
  <c r="Q2591" i="2"/>
  <c r="R2591" i="2" s="1"/>
  <c r="Q2605" i="2"/>
  <c r="R2605" i="2" s="1"/>
  <c r="Q3801" i="2"/>
  <c r="R3801" i="2" s="1"/>
  <c r="Q2666" i="2"/>
  <c r="R2666" i="2" s="1"/>
  <c r="Q2692" i="2"/>
  <c r="R2692" i="2" s="1"/>
  <c r="Q3813" i="2"/>
  <c r="R3813" i="2" s="1"/>
  <c r="Q2771" i="2"/>
  <c r="R2771" i="2" s="1"/>
  <c r="Q2791" i="2"/>
  <c r="R2791" i="2" s="1"/>
  <c r="Q2821" i="2"/>
  <c r="R2821" i="2" s="1"/>
  <c r="Q2862" i="2"/>
  <c r="R2862" i="2" s="1"/>
  <c r="Q2874" i="2"/>
  <c r="R2874" i="2" s="1"/>
  <c r="Q2916" i="2"/>
  <c r="R2916" i="2" s="1"/>
  <c r="Q2967" i="2"/>
  <c r="R2967" i="2" s="1"/>
  <c r="Q2972" i="2"/>
  <c r="R2972" i="2" s="1"/>
  <c r="Q3011" i="2"/>
  <c r="R3011" i="2" s="1"/>
  <c r="Q4934" i="2"/>
  <c r="R4934" i="2" s="1"/>
  <c r="Q3147" i="2"/>
  <c r="R3147" i="2" s="1"/>
  <c r="Q3162" i="2"/>
  <c r="R3162" i="2" s="1"/>
  <c r="Q3182" i="2"/>
  <c r="R3182" i="2" s="1"/>
  <c r="Q3276" i="2"/>
  <c r="R3276" i="2" s="1"/>
  <c r="Q3289" i="2"/>
  <c r="R3289" i="2" s="1"/>
  <c r="Q3311" i="2"/>
  <c r="R3311" i="2" s="1"/>
  <c r="Q4982" i="2"/>
  <c r="R4982" i="2" s="1"/>
  <c r="Q3357" i="2"/>
  <c r="R3357" i="2" s="1"/>
  <c r="Q3416" i="2"/>
  <c r="R3416" i="2" s="1"/>
  <c r="Q3892" i="2"/>
  <c r="R3892" i="2" s="1"/>
  <c r="Q3442" i="2"/>
  <c r="R3442" i="2" s="1"/>
  <c r="Q3444" i="2"/>
  <c r="R3444" i="2" s="1"/>
  <c r="Q3450" i="2"/>
  <c r="R3450" i="2" s="1"/>
  <c r="Q4308" i="2"/>
  <c r="R4308" i="2" s="1"/>
  <c r="Q4329" i="2"/>
  <c r="R4329" i="2" s="1"/>
  <c r="Q187" i="2"/>
  <c r="R187" i="2" s="1"/>
  <c r="Q210" i="2"/>
  <c r="R210" i="2" s="1"/>
  <c r="Q230" i="2"/>
  <c r="R230" i="2" s="1"/>
  <c r="Q242" i="2"/>
  <c r="R242" i="2" s="1"/>
  <c r="Q245" i="2"/>
  <c r="R245" i="2" s="1"/>
  <c r="Q255" i="2"/>
  <c r="R255" i="2" s="1"/>
  <c r="Q264" i="2"/>
  <c r="R264" i="2" s="1"/>
  <c r="Q4363" i="2"/>
  <c r="R4363" i="2" s="1"/>
  <c r="Q276" i="2"/>
  <c r="R276" i="2" s="1"/>
  <c r="Q300" i="2"/>
  <c r="R300" i="2" s="1"/>
  <c r="Q325" i="2"/>
  <c r="R325" i="2" s="1"/>
  <c r="Q330" i="2"/>
  <c r="R330" i="2" s="1"/>
  <c r="Q4387" i="2"/>
  <c r="R4387" i="2" s="1"/>
  <c r="Q436" i="2"/>
  <c r="R436" i="2" s="1"/>
  <c r="Q448" i="2"/>
  <c r="R448" i="2" s="1"/>
  <c r="Q475" i="2"/>
  <c r="R475" i="2" s="1"/>
  <c r="Q487" i="2"/>
  <c r="R487" i="2" s="1"/>
  <c r="Q513" i="2"/>
  <c r="R513" i="2" s="1"/>
  <c r="Q517" i="2"/>
  <c r="R517" i="2" s="1"/>
  <c r="Q518" i="2"/>
  <c r="R518" i="2" s="1"/>
  <c r="Q526" i="2"/>
  <c r="R526" i="2" s="1"/>
  <c r="Q544" i="2"/>
  <c r="R544" i="2" s="1"/>
  <c r="Q4435" i="2"/>
  <c r="R4435" i="2" s="1"/>
  <c r="Q4441" i="2"/>
  <c r="R4441" i="2" s="1"/>
  <c r="Q4444" i="2"/>
  <c r="R4444" i="2" s="1"/>
  <c r="Q636" i="2"/>
  <c r="R636" i="2" s="1"/>
  <c r="Q686" i="2"/>
  <c r="R686" i="2" s="1"/>
  <c r="Q729" i="2"/>
  <c r="R729" i="2" s="1"/>
  <c r="Q3556" i="2"/>
  <c r="R3556" i="2" s="1"/>
  <c r="Q756" i="2"/>
  <c r="R756" i="2" s="1"/>
  <c r="Q772" i="2"/>
  <c r="R772" i="2" s="1"/>
  <c r="Q785" i="2"/>
  <c r="R785" i="2" s="1"/>
  <c r="Q815" i="2"/>
  <c r="R815" i="2" s="1"/>
  <c r="Q859" i="2"/>
  <c r="R859" i="2" s="1"/>
  <c r="Q874" i="2"/>
  <c r="R874" i="2" s="1"/>
  <c r="Q4510" i="2"/>
  <c r="R4510" i="2" s="1"/>
  <c r="Q3986" i="2"/>
  <c r="R3986" i="2" s="1"/>
  <c r="Q1015" i="2"/>
  <c r="R1015" i="2" s="1"/>
  <c r="Q1031" i="2"/>
  <c r="R1031" i="2" s="1"/>
  <c r="Q1051" i="2"/>
  <c r="R1051" i="2" s="1"/>
  <c r="Q1074" i="2"/>
  <c r="R1074" i="2" s="1"/>
  <c r="Q1083" i="2"/>
  <c r="R1083" i="2" s="1"/>
  <c r="Q4554" i="2"/>
  <c r="R4554" i="2" s="1"/>
  <c r="Q4560" i="2"/>
  <c r="R4560" i="2" s="1"/>
  <c r="Q1256" i="2"/>
  <c r="R1256" i="2" s="1"/>
  <c r="Q1264" i="2"/>
  <c r="R1264" i="2" s="1"/>
  <c r="Q1270" i="2"/>
  <c r="R1270" i="2" s="1"/>
  <c r="Q1275" i="2"/>
  <c r="R1275" i="2" s="1"/>
  <c r="Q1298" i="2"/>
  <c r="R1298" i="2" s="1"/>
  <c r="Q1374" i="2"/>
  <c r="R1374" i="2" s="1"/>
  <c r="Q1425" i="2"/>
  <c r="R1425" i="2" s="1"/>
  <c r="Q1431" i="2"/>
  <c r="R1431" i="2" s="1"/>
  <c r="Q1490" i="2"/>
  <c r="R1490" i="2" s="1"/>
  <c r="Q1506" i="2"/>
  <c r="R1506" i="2" s="1"/>
  <c r="Q1518" i="2"/>
  <c r="R1518" i="2" s="1"/>
  <c r="Q1520" i="2"/>
  <c r="R1520" i="2" s="1"/>
  <c r="Q1541" i="2"/>
  <c r="R1541" i="2" s="1"/>
  <c r="Q1552" i="2"/>
  <c r="R1552" i="2" s="1"/>
  <c r="Q1583" i="2"/>
  <c r="R1583" i="2" s="1"/>
  <c r="Q1623" i="2"/>
  <c r="R1623" i="2" s="1"/>
  <c r="Q1637" i="2"/>
  <c r="R1637" i="2" s="1"/>
  <c r="Q3677" i="2"/>
  <c r="R3677" i="2" s="1"/>
  <c r="Q1654" i="2"/>
  <c r="R1654" i="2" s="1"/>
  <c r="Q1661" i="2"/>
  <c r="R1661" i="2" s="1"/>
  <c r="Q4663" i="2"/>
  <c r="R4663" i="2" s="1"/>
  <c r="Q1676" i="2"/>
  <c r="R1676" i="2" s="1"/>
  <c r="Q1697" i="2"/>
  <c r="R1697" i="2" s="1"/>
  <c r="Q1719" i="2"/>
  <c r="R1719" i="2" s="1"/>
  <c r="Q1757" i="2"/>
  <c r="R1757" i="2" s="1"/>
  <c r="Q3692" i="2"/>
  <c r="R3692" i="2" s="1"/>
  <c r="Q1795" i="2"/>
  <c r="R1795" i="2" s="1"/>
  <c r="Q1797" i="2"/>
  <c r="R1797" i="2" s="1"/>
  <c r="Q4693" i="2"/>
  <c r="R4693" i="2" s="1"/>
  <c r="Q1878" i="2"/>
  <c r="R1878" i="2" s="1"/>
  <c r="Q1899" i="2"/>
  <c r="R1899" i="2" s="1"/>
  <c r="Q1913" i="2"/>
  <c r="R1913" i="2" s="1"/>
  <c r="Q1971" i="2"/>
  <c r="R1971" i="2" s="1"/>
  <c r="Q1987" i="2"/>
  <c r="R1987" i="2" s="1"/>
  <c r="Q2037" i="2"/>
  <c r="R2037" i="2" s="1"/>
  <c r="Q2058" i="2"/>
  <c r="R2058" i="2" s="1"/>
  <c r="Q2062" i="2"/>
  <c r="R2062" i="2" s="1"/>
  <c r="Q3740" i="2"/>
  <c r="R3740" i="2" s="1"/>
  <c r="Q2142" i="2"/>
  <c r="R2142" i="2" s="1"/>
  <c r="Q2155" i="2"/>
  <c r="R2155" i="2" s="1"/>
  <c r="Q2189" i="2"/>
  <c r="R2189" i="2" s="1"/>
  <c r="Q2190" i="2"/>
  <c r="R2190" i="2" s="1"/>
  <c r="Q2205" i="2"/>
  <c r="R2205" i="2" s="1"/>
  <c r="Q2211" i="2"/>
  <c r="R2211" i="2" s="1"/>
  <c r="Q2239" i="2"/>
  <c r="R2239" i="2" s="1"/>
  <c r="Q2247" i="2"/>
  <c r="R2247" i="2" s="1"/>
  <c r="Q2248" i="2"/>
  <c r="R2248" i="2" s="1"/>
  <c r="Q2329" i="2"/>
  <c r="R2329" i="2" s="1"/>
  <c r="Q2361" i="2"/>
  <c r="R2361" i="2" s="1"/>
  <c r="Q2454" i="2"/>
  <c r="R2454" i="2" s="1"/>
  <c r="Q4815" i="2"/>
  <c r="R4815" i="2" s="1"/>
  <c r="Q2502" i="2"/>
  <c r="R2502" i="2" s="1"/>
  <c r="Q2535" i="2"/>
  <c r="R2535" i="2" s="1"/>
  <c r="Q4053" i="2"/>
  <c r="R4053" i="2" s="1"/>
  <c r="Q3803" i="2"/>
  <c r="R3803" i="2" s="1"/>
  <c r="Q2708" i="2"/>
  <c r="R2708" i="2" s="1"/>
  <c r="Q2723" i="2"/>
  <c r="R2723" i="2" s="1"/>
  <c r="Q2727" i="2"/>
  <c r="R2727" i="2" s="1"/>
  <c r="Q2737" i="2"/>
  <c r="R2737" i="2" s="1"/>
  <c r="Q2761" i="2"/>
  <c r="R2761" i="2" s="1"/>
  <c r="Q2772" i="2"/>
  <c r="R2772" i="2" s="1"/>
  <c r="Q2780" i="2"/>
  <c r="R2780" i="2" s="1"/>
  <c r="Q2801" i="2"/>
  <c r="R2801" i="2" s="1"/>
  <c r="Q3822" i="2"/>
  <c r="R3822" i="2" s="1"/>
  <c r="Q3825" i="2"/>
  <c r="R3825" i="2" s="1"/>
  <c r="Q2868" i="2"/>
  <c r="R2868" i="2" s="1"/>
  <c r="Q4891" i="2"/>
  <c r="R4891" i="2" s="1"/>
  <c r="Q2903" i="2"/>
  <c r="R2903" i="2" s="1"/>
  <c r="Q2905" i="2"/>
  <c r="R2905" i="2" s="1"/>
  <c r="Q4898" i="2"/>
  <c r="R4898" i="2" s="1"/>
  <c r="Q4902" i="2"/>
  <c r="R4902" i="2" s="1"/>
  <c r="Q2977" i="2"/>
  <c r="R2977" i="2" s="1"/>
  <c r="Q4910" i="2"/>
  <c r="R4910" i="2" s="1"/>
  <c r="Q3014" i="2"/>
  <c r="R3014" i="2" s="1"/>
  <c r="Q3101" i="2"/>
  <c r="R3101" i="2" s="1"/>
  <c r="Q3169" i="2"/>
  <c r="R3169" i="2" s="1"/>
  <c r="Q4954" i="2"/>
  <c r="R4954" i="2" s="1"/>
  <c r="Q3218" i="2"/>
  <c r="R3218" i="2" s="1"/>
  <c r="Q3238" i="2"/>
  <c r="R3238" i="2" s="1"/>
  <c r="Q3260" i="2"/>
  <c r="R3260" i="2" s="1"/>
  <c r="Q3271" i="2"/>
  <c r="R3271" i="2" s="1"/>
  <c r="Q3878" i="2"/>
  <c r="R3878" i="2" s="1"/>
  <c r="Q3298" i="2"/>
  <c r="R3298" i="2" s="1"/>
  <c r="Q3360" i="2"/>
  <c r="R3360" i="2" s="1"/>
  <c r="Q3373" i="2"/>
  <c r="R3373" i="2" s="1"/>
  <c r="Q3387" i="2"/>
  <c r="R3387" i="2" s="1"/>
  <c r="Q3395" i="2"/>
  <c r="R3395" i="2" s="1"/>
  <c r="Q57" i="2"/>
  <c r="R57" i="2" s="1"/>
  <c r="Q79" i="2"/>
  <c r="R79" i="2" s="1"/>
  <c r="Q154" i="2"/>
  <c r="R154" i="2" s="1"/>
  <c r="Q4346" i="2"/>
  <c r="R4346" i="2" s="1"/>
  <c r="Q326" i="2"/>
  <c r="R326" i="2" s="1"/>
  <c r="Q369" i="2"/>
  <c r="R369" i="2" s="1"/>
  <c r="Q394" i="2"/>
  <c r="R394" i="2" s="1"/>
  <c r="Q424" i="2"/>
  <c r="R424" i="2" s="1"/>
  <c r="Q3513" i="2"/>
  <c r="R3513" i="2" s="1"/>
  <c r="Q4426" i="2"/>
  <c r="R4426" i="2" s="1"/>
  <c r="Q551" i="2"/>
  <c r="R551" i="2" s="1"/>
  <c r="Q557" i="2"/>
  <c r="R557" i="2" s="1"/>
  <c r="Q3534" i="2"/>
  <c r="R3534" i="2" s="1"/>
  <c r="Q613" i="2"/>
  <c r="R613" i="2" s="1"/>
  <c r="Q630" i="2"/>
  <c r="R630" i="2" s="1"/>
  <c r="Q4449" i="2"/>
  <c r="R4449" i="2" s="1"/>
  <c r="Q635" i="2"/>
  <c r="R635" i="2" s="1"/>
  <c r="Q644" i="2"/>
  <c r="R644" i="2" s="1"/>
  <c r="Q673" i="2"/>
  <c r="R673" i="2" s="1"/>
  <c r="Q705" i="2"/>
  <c r="R705" i="2" s="1"/>
  <c r="Q4467" i="2"/>
  <c r="R4467" i="2" s="1"/>
  <c r="Q730" i="2"/>
  <c r="R730" i="2" s="1"/>
  <c r="Q750" i="2"/>
  <c r="R750" i="2" s="1"/>
  <c r="Q809" i="2"/>
  <c r="R809" i="2" s="1"/>
  <c r="Q3912" i="2"/>
  <c r="R3912" i="2" s="1"/>
  <c r="Q930" i="2"/>
  <c r="R930" i="2" s="1"/>
  <c r="Q950" i="2"/>
  <c r="R950" i="2" s="1"/>
  <c r="Q3980" i="2"/>
  <c r="R3980" i="2" s="1"/>
  <c r="Q1029" i="2"/>
  <c r="R1029" i="2" s="1"/>
  <c r="Q1043" i="2"/>
  <c r="R1043" i="2" s="1"/>
  <c r="Q4523" i="2"/>
  <c r="R4523" i="2" s="1"/>
  <c r="Q1063" i="2"/>
  <c r="R1063" i="2" s="1"/>
  <c r="Q3609" i="2"/>
  <c r="R3609" i="2" s="1"/>
  <c r="Q4542" i="2"/>
  <c r="R4542" i="2" s="1"/>
  <c r="Q4543" i="2"/>
  <c r="R4543" i="2" s="1"/>
  <c r="Q1182" i="2"/>
  <c r="R1182" i="2" s="1"/>
  <c r="Q1246" i="2"/>
  <c r="R1246" i="2" s="1"/>
  <c r="Q1314" i="2"/>
  <c r="R1314" i="2" s="1"/>
  <c r="Q1317" i="2"/>
  <c r="R1317" i="2" s="1"/>
  <c r="Q1331" i="2"/>
  <c r="R1331" i="2" s="1"/>
  <c r="Q1403" i="2"/>
  <c r="R1403" i="2" s="1"/>
  <c r="Q1413" i="2"/>
  <c r="R1413" i="2" s="1"/>
  <c r="Q1426" i="2"/>
  <c r="R1426" i="2" s="1"/>
  <c r="Q1495" i="2"/>
  <c r="R1495" i="2" s="1"/>
  <c r="Q3657" i="2"/>
  <c r="R3657" i="2" s="1"/>
  <c r="Q1524" i="2"/>
  <c r="R1524" i="2" s="1"/>
  <c r="Q1527" i="2"/>
  <c r="R1527" i="2" s="1"/>
  <c r="Q1548" i="2"/>
  <c r="R1548" i="2" s="1"/>
  <c r="Q1633" i="2"/>
  <c r="R1633" i="2" s="1"/>
  <c r="Q1662" i="2"/>
  <c r="R1662" i="2" s="1"/>
  <c r="Q1667" i="2"/>
  <c r="R1667" i="2" s="1"/>
  <c r="Q1703" i="2"/>
  <c r="R1703" i="2" s="1"/>
  <c r="Q4669" i="2"/>
  <c r="R4669" i="2" s="1"/>
  <c r="Q1724" i="2"/>
  <c r="R1724" i="2" s="1"/>
  <c r="Q1745" i="2"/>
  <c r="R1745" i="2" s="1"/>
  <c r="Q1747" i="2"/>
  <c r="R1747" i="2" s="1"/>
  <c r="Q1792" i="2"/>
  <c r="R1792" i="2" s="1"/>
  <c r="Q1803" i="2"/>
  <c r="R1803" i="2" s="1"/>
  <c r="Q1838" i="2"/>
  <c r="R1838" i="2" s="1"/>
  <c r="Q4017" i="2"/>
  <c r="R4017" i="2" s="1"/>
  <c r="Q1887" i="2"/>
  <c r="R1887" i="2" s="1"/>
  <c r="Q1892" i="2"/>
  <c r="R1892" i="2" s="1"/>
  <c r="Q1919" i="2"/>
  <c r="R1919" i="2" s="1"/>
  <c r="Q1944" i="2"/>
  <c r="R1944" i="2" s="1"/>
  <c r="Q4712" i="2"/>
  <c r="R4712" i="2" s="1"/>
  <c r="Q3712" i="2"/>
  <c r="R3712" i="2" s="1"/>
  <c r="Q4716" i="2"/>
  <c r="R4716" i="2" s="1"/>
  <c r="Q2015" i="2"/>
  <c r="R2015" i="2" s="1"/>
  <c r="Q2044" i="2"/>
  <c r="R2044" i="2" s="1"/>
  <c r="Q2064" i="2"/>
  <c r="R2064" i="2" s="1"/>
  <c r="Q2105" i="2"/>
  <c r="R2105" i="2" s="1"/>
  <c r="Q2124" i="2"/>
  <c r="R2124" i="2" s="1"/>
  <c r="Q2162" i="2"/>
  <c r="R2162" i="2" s="1"/>
  <c r="Q2165" i="2"/>
  <c r="R2165" i="2" s="1"/>
  <c r="Q4030" i="2"/>
  <c r="R4030" i="2" s="1"/>
  <c r="Q2186" i="2"/>
  <c r="R2186" i="2" s="1"/>
  <c r="Q2193" i="2"/>
  <c r="R2193" i="2" s="1"/>
  <c r="Q4032" i="2"/>
  <c r="R4032" i="2" s="1"/>
  <c r="Q2231" i="2"/>
  <c r="R2231" i="2" s="1"/>
  <c r="Q2238" i="2"/>
  <c r="R2238" i="2" s="1"/>
  <c r="Q2259" i="2"/>
  <c r="R2259" i="2" s="1"/>
  <c r="Q2282" i="2"/>
  <c r="R2282" i="2" s="1"/>
  <c r="Q2377" i="2"/>
  <c r="R2377" i="2" s="1"/>
  <c r="Q2394" i="2"/>
  <c r="R2394" i="2" s="1"/>
  <c r="Q2418" i="2"/>
  <c r="R2418" i="2" s="1"/>
  <c r="Q2423" i="2"/>
  <c r="R2423" i="2" s="1"/>
  <c r="Q2443" i="2"/>
  <c r="R2443" i="2" s="1"/>
  <c r="Q2448" i="2"/>
  <c r="R2448" i="2" s="1"/>
  <c r="Q2455" i="2"/>
  <c r="R2455" i="2" s="1"/>
  <c r="Q2459" i="2"/>
  <c r="R2459" i="2" s="1"/>
  <c r="Q4043" i="2"/>
  <c r="R4043" i="2" s="1"/>
  <c r="Q2472" i="2"/>
  <c r="R2472" i="2" s="1"/>
  <c r="Q2480" i="2"/>
  <c r="R2480" i="2" s="1"/>
  <c r="Q3784" i="2"/>
  <c r="R3784" i="2" s="1"/>
  <c r="Q2564" i="2"/>
  <c r="R2564" i="2" s="1"/>
  <c r="Q2570" i="2"/>
  <c r="R2570" i="2" s="1"/>
  <c r="Q3799" i="2"/>
  <c r="R3799" i="2" s="1"/>
  <c r="Q2650" i="2"/>
  <c r="R2650" i="2" s="1"/>
  <c r="Q2726" i="2"/>
  <c r="R2726" i="2" s="1"/>
  <c r="Q2731" i="2"/>
  <c r="R2731" i="2" s="1"/>
  <c r="Q2736" i="2"/>
  <c r="R2736" i="2" s="1"/>
  <c r="Q2758" i="2"/>
  <c r="R2758" i="2" s="1"/>
  <c r="Q3818" i="2"/>
  <c r="R3818" i="2" s="1"/>
  <c r="Q2809" i="2"/>
  <c r="R2809" i="2" s="1"/>
  <c r="Q2848" i="2"/>
  <c r="R2848" i="2" s="1"/>
  <c r="Q2870" i="2"/>
  <c r="R2870" i="2" s="1"/>
  <c r="Q3829" i="2"/>
  <c r="R3829" i="2" s="1"/>
  <c r="Q2890" i="2"/>
  <c r="R2890" i="2" s="1"/>
  <c r="Q2895" i="2"/>
  <c r="R2895" i="2" s="1"/>
  <c r="Q2901" i="2"/>
  <c r="R2901" i="2" s="1"/>
  <c r="Q4899" i="2"/>
  <c r="R4899" i="2" s="1"/>
  <c r="Q2958" i="2"/>
  <c r="R2958" i="2" s="1"/>
  <c r="Q2971" i="2"/>
  <c r="R2971" i="2" s="1"/>
  <c r="Q4920" i="2"/>
  <c r="R4920" i="2" s="1"/>
  <c r="Q3853" i="2"/>
  <c r="R3853" i="2" s="1"/>
  <c r="Q3097" i="2"/>
  <c r="R3097" i="2" s="1"/>
  <c r="Q3139" i="2"/>
  <c r="R3139" i="2" s="1"/>
  <c r="Q4947" i="2"/>
  <c r="R4947" i="2" s="1"/>
  <c r="Q3173" i="2"/>
  <c r="R3173" i="2" s="1"/>
  <c r="Q3184" i="2"/>
  <c r="R3184" i="2" s="1"/>
  <c r="Q3208" i="2"/>
  <c r="R3208" i="2" s="1"/>
  <c r="Q3209" i="2"/>
  <c r="R3209" i="2" s="1"/>
  <c r="Q4959" i="2"/>
  <c r="R4959" i="2" s="1"/>
  <c r="Q3219" i="2"/>
  <c r="R3219" i="2" s="1"/>
  <c r="Q3234" i="2"/>
  <c r="R3234" i="2" s="1"/>
  <c r="Q3239" i="2"/>
  <c r="R3239" i="2" s="1"/>
  <c r="Q3242" i="2"/>
  <c r="R3242" i="2" s="1"/>
  <c r="Q3250" i="2"/>
  <c r="R3250" i="2" s="1"/>
  <c r="Q3252" i="2"/>
  <c r="R3252" i="2" s="1"/>
  <c r="Q3272" i="2"/>
  <c r="R3272" i="2" s="1"/>
  <c r="Q3294" i="2"/>
  <c r="R3294" i="2" s="1"/>
  <c r="Q3304" i="2"/>
  <c r="R3304" i="2" s="1"/>
  <c r="Q3326" i="2"/>
  <c r="R3326" i="2" s="1"/>
  <c r="Q4979" i="2"/>
  <c r="R4979" i="2" s="1"/>
  <c r="Q3344" i="2"/>
  <c r="R3344" i="2" s="1"/>
  <c r="Q3895" i="2"/>
  <c r="R3895" i="2" s="1"/>
  <c r="Q3448" i="2"/>
  <c r="R3448" i="2" s="1"/>
  <c r="Q3455" i="2"/>
  <c r="R3455" i="2" s="1"/>
  <c r="Q9" i="2"/>
  <c r="R9" i="2" s="1"/>
  <c r="Q16" i="2"/>
  <c r="R16" i="2" s="1"/>
  <c r="Q22" i="2"/>
  <c r="R22" i="2" s="1"/>
  <c r="Q41" i="2"/>
  <c r="R41" i="2" s="1"/>
  <c r="Q3472" i="2"/>
  <c r="R3472" i="2" s="1"/>
  <c r="Q4309" i="2"/>
  <c r="R4309" i="2" s="1"/>
  <c r="Q73" i="2"/>
  <c r="R73" i="2" s="1"/>
  <c r="Q124" i="2"/>
  <c r="R124" i="2" s="1"/>
  <c r="Q130" i="2"/>
  <c r="R130" i="2" s="1"/>
  <c r="Q135" i="2"/>
  <c r="R135" i="2" s="1"/>
  <c r="Q173" i="2"/>
  <c r="R173" i="2" s="1"/>
  <c r="Q237" i="2"/>
  <c r="R237" i="2" s="1"/>
  <c r="Q254" i="2"/>
  <c r="R254" i="2" s="1"/>
  <c r="Q265" i="2"/>
  <c r="R265" i="2" s="1"/>
  <c r="Q268" i="2"/>
  <c r="R268" i="2" s="1"/>
  <c r="Q273" i="2"/>
  <c r="R273" i="2" s="1"/>
  <c r="Q278" i="2"/>
  <c r="R278" i="2" s="1"/>
  <c r="Q3496" i="2"/>
  <c r="R3496" i="2" s="1"/>
  <c r="Q317" i="2"/>
  <c r="R317" i="2" s="1"/>
  <c r="Q342" i="2"/>
  <c r="R342" i="2" s="1"/>
  <c r="Q3502" i="2"/>
  <c r="R3502" i="2" s="1"/>
  <c r="Q351" i="2"/>
  <c r="R351" i="2" s="1"/>
  <c r="Q364" i="2"/>
  <c r="R364" i="2" s="1"/>
  <c r="Q376" i="2"/>
  <c r="R376" i="2" s="1"/>
  <c r="Q397" i="2"/>
  <c r="R397" i="2" s="1"/>
  <c r="Q4395" i="2"/>
  <c r="R4395" i="2" s="1"/>
  <c r="Q3512" i="2"/>
  <c r="R3512" i="2" s="1"/>
  <c r="Q4400" i="2"/>
  <c r="R4400" i="2" s="1"/>
  <c r="Q440" i="2"/>
  <c r="R440" i="2" s="1"/>
  <c r="Q457" i="2"/>
  <c r="R457" i="2" s="1"/>
  <c r="Q473" i="2"/>
  <c r="R473" i="2" s="1"/>
  <c r="Q478" i="2"/>
  <c r="R478" i="2" s="1"/>
  <c r="Q498" i="2"/>
  <c r="R498" i="2" s="1"/>
  <c r="Q521" i="2"/>
  <c r="R521" i="2" s="1"/>
  <c r="Q524" i="2"/>
  <c r="R524" i="2" s="1"/>
  <c r="Q4425" i="2"/>
  <c r="R4425" i="2" s="1"/>
  <c r="Q553" i="2"/>
  <c r="R553" i="2" s="1"/>
  <c r="Q4432" i="2"/>
  <c r="R4432" i="2" s="1"/>
  <c r="Q622" i="2"/>
  <c r="R622" i="2" s="1"/>
  <c r="Q639" i="2"/>
  <c r="R639" i="2" s="1"/>
  <c r="Q648" i="2"/>
  <c r="R648" i="2" s="1"/>
  <c r="Q654" i="2"/>
  <c r="R654" i="2" s="1"/>
  <c r="Q656" i="2"/>
  <c r="R656" i="2" s="1"/>
  <c r="Q704" i="2"/>
  <c r="R704" i="2" s="1"/>
  <c r="Q708" i="2"/>
  <c r="R708" i="2" s="1"/>
  <c r="Q731" i="2"/>
  <c r="R731" i="2" s="1"/>
  <c r="Q792" i="2"/>
  <c r="R792" i="2" s="1"/>
  <c r="Q4487" i="2"/>
  <c r="R4487" i="2" s="1"/>
  <c r="Q823" i="2"/>
  <c r="R823" i="2" s="1"/>
  <c r="Q835" i="2"/>
  <c r="R835" i="2" s="1"/>
  <c r="Q864" i="2"/>
  <c r="R864" i="2" s="1"/>
  <c r="Q870" i="2"/>
  <c r="R870" i="2" s="1"/>
  <c r="Q4501" i="2"/>
  <c r="R4501" i="2" s="1"/>
  <c r="Q878" i="2"/>
  <c r="R878" i="2" s="1"/>
  <c r="Q3976" i="2"/>
  <c r="R3976" i="2" s="1"/>
  <c r="Q4507" i="2"/>
  <c r="R4507" i="2" s="1"/>
  <c r="Q946" i="2"/>
  <c r="R946" i="2" s="1"/>
  <c r="Q3587" i="2"/>
  <c r="R3587" i="2" s="1"/>
  <c r="Q3592" i="2"/>
  <c r="R3592" i="2" s="1"/>
  <c r="Q999" i="2"/>
  <c r="R999" i="2" s="1"/>
  <c r="Q1024" i="2"/>
  <c r="R1024" i="2" s="1"/>
  <c r="Q4526" i="2"/>
  <c r="R4526" i="2" s="1"/>
  <c r="Q1060" i="2"/>
  <c r="R1060" i="2" s="1"/>
  <c r="Q1106" i="2"/>
  <c r="R1106" i="2" s="1"/>
  <c r="Q1113" i="2"/>
  <c r="R1113" i="2" s="1"/>
  <c r="Q1125" i="2"/>
  <c r="R1125" i="2" s="1"/>
  <c r="Q1130" i="2"/>
  <c r="R1130" i="2" s="1"/>
  <c r="Q3991" i="2"/>
  <c r="R3991" i="2" s="1"/>
  <c r="Q1175" i="2"/>
  <c r="R1175" i="2" s="1"/>
  <c r="Q1183" i="2"/>
  <c r="R1183" i="2" s="1"/>
  <c r="Q1252" i="2"/>
  <c r="R1252" i="2" s="1"/>
  <c r="Q1260" i="2"/>
  <c r="R1260" i="2" s="1"/>
  <c r="Q1281" i="2"/>
  <c r="R1281" i="2" s="1"/>
  <c r="Q1283" i="2"/>
  <c r="R1283" i="2" s="1"/>
  <c r="Q4574" i="2"/>
  <c r="R4574" i="2" s="1"/>
  <c r="Q1291" i="2"/>
  <c r="R1291" i="2" s="1"/>
  <c r="Q1292" i="2"/>
  <c r="R1292" i="2" s="1"/>
  <c r="Q1301" i="2"/>
  <c r="R1301" i="2" s="1"/>
  <c r="Q1340" i="2"/>
  <c r="R1340" i="2" s="1"/>
  <c r="Q1341" i="2"/>
  <c r="R1341" i="2" s="1"/>
  <c r="Q1352" i="2"/>
  <c r="R1352" i="2" s="1"/>
  <c r="Q4591" i="2"/>
  <c r="R4591" i="2" s="1"/>
  <c r="Q1364" i="2"/>
  <c r="R1364" i="2" s="1"/>
  <c r="Q1365" i="2"/>
  <c r="R1365" i="2" s="1"/>
  <c r="Q1397" i="2"/>
  <c r="R1397" i="2" s="1"/>
  <c r="Q4604" i="2"/>
  <c r="R4604" i="2" s="1"/>
  <c r="Q1416" i="2"/>
  <c r="R1416" i="2" s="1"/>
  <c r="Q3651" i="2"/>
  <c r="R3651" i="2" s="1"/>
  <c r="Q1453" i="2"/>
  <c r="R1453" i="2" s="1"/>
  <c r="Q1516" i="2"/>
  <c r="R1516" i="2" s="1"/>
  <c r="Q4668" i="2"/>
  <c r="R4668" i="2" s="1"/>
  <c r="Q1700" i="2"/>
  <c r="R1700" i="2" s="1"/>
  <c r="Q1702" i="2"/>
  <c r="R1702" i="2" s="1"/>
  <c r="Q1734" i="2"/>
  <c r="R1734" i="2" s="1"/>
  <c r="Q1763" i="2"/>
  <c r="R1763" i="2" s="1"/>
  <c r="Q1798" i="2"/>
  <c r="R1798" i="2" s="1"/>
  <c r="Q1816" i="2"/>
  <c r="R1816" i="2" s="1"/>
  <c r="Q1819" i="2"/>
  <c r="R1819" i="2" s="1"/>
  <c r="Q1904" i="2"/>
  <c r="R1904" i="2" s="1"/>
  <c r="Q1924" i="2"/>
  <c r="R1924" i="2" s="1"/>
  <c r="Q1940" i="2"/>
  <c r="R1940" i="2" s="1"/>
  <c r="Q1963" i="2"/>
  <c r="R1963" i="2" s="1"/>
  <c r="Q1984" i="2"/>
  <c r="R1984" i="2" s="1"/>
  <c r="Q4723" i="2"/>
  <c r="R4723" i="2" s="1"/>
  <c r="Q2050" i="2"/>
  <c r="R2050" i="2" s="1"/>
  <c r="Q2080" i="2"/>
  <c r="R2080" i="2" s="1"/>
  <c r="Q2087" i="2"/>
  <c r="R2087" i="2" s="1"/>
  <c r="Q2095" i="2"/>
  <c r="R2095" i="2" s="1"/>
  <c r="Q3735" i="2"/>
  <c r="R3735" i="2" s="1"/>
  <c r="Q2131" i="2"/>
  <c r="R2131" i="2" s="1"/>
  <c r="Q2157" i="2"/>
  <c r="R2157" i="2" s="1"/>
  <c r="Q4756" i="2"/>
  <c r="R4756" i="2" s="1"/>
  <c r="Q4757" i="2"/>
  <c r="R4757" i="2" s="1"/>
  <c r="Q2179" i="2"/>
  <c r="R2179" i="2" s="1"/>
  <c r="Q2227" i="2"/>
  <c r="R2227" i="2" s="1"/>
  <c r="Q4778" i="2"/>
  <c r="R4778" i="2" s="1"/>
  <c r="Q3758" i="2"/>
  <c r="R3758" i="2" s="1"/>
  <c r="Q2299" i="2"/>
  <c r="R2299" i="2" s="1"/>
  <c r="Q2302" i="2"/>
  <c r="R2302" i="2" s="1"/>
  <c r="Q2309" i="2"/>
  <c r="R2309" i="2" s="1"/>
  <c r="Q3767" i="2"/>
  <c r="R3767" i="2" s="1"/>
  <c r="Q2349" i="2"/>
  <c r="R2349" i="2" s="1"/>
  <c r="Q2359" i="2"/>
  <c r="R2359" i="2" s="1"/>
  <c r="Q2360" i="2"/>
  <c r="R2360" i="2" s="1"/>
  <c r="Q2365" i="2"/>
  <c r="R2365" i="2" s="1"/>
  <c r="Q2367" i="2"/>
  <c r="R2367" i="2" s="1"/>
  <c r="Q2404" i="2"/>
  <c r="R2404" i="2" s="1"/>
  <c r="Q2428" i="2"/>
  <c r="R2428" i="2" s="1"/>
  <c r="Q2439" i="2"/>
  <c r="R2439" i="2" s="1"/>
  <c r="Q2460" i="2"/>
  <c r="R2460" i="2" s="1"/>
  <c r="Q2473" i="2"/>
  <c r="R2473" i="2" s="1"/>
  <c r="Q2494" i="2"/>
  <c r="R2494" i="2" s="1"/>
  <c r="Q2537" i="2"/>
  <c r="R2537" i="2" s="1"/>
  <c r="Q2560" i="2"/>
  <c r="R2560" i="2" s="1"/>
  <c r="Q2608" i="2"/>
  <c r="R2608" i="2" s="1"/>
  <c r="Q2615" i="2"/>
  <c r="R2615" i="2" s="1"/>
  <c r="Q2640" i="2"/>
  <c r="R2640" i="2" s="1"/>
  <c r="Q2642" i="2"/>
  <c r="R2642" i="2" s="1"/>
  <c r="Q2665" i="2"/>
  <c r="R2665" i="2" s="1"/>
  <c r="Q2672" i="2"/>
  <c r="R2672" i="2" s="1"/>
  <c r="Q2686" i="2"/>
  <c r="R2686" i="2" s="1"/>
  <c r="Q2687" i="2"/>
  <c r="R2687" i="2" s="1"/>
  <c r="Q2706" i="2"/>
  <c r="R2706" i="2" s="1"/>
  <c r="Q2735" i="2"/>
  <c r="R2735" i="2" s="1"/>
  <c r="Q2749" i="2"/>
  <c r="R2749" i="2" s="1"/>
  <c r="Q2750" i="2"/>
  <c r="R2750" i="2" s="1"/>
  <c r="Q2751" i="2"/>
  <c r="R2751" i="2" s="1"/>
  <c r="Q2806" i="2"/>
  <c r="R2806" i="2" s="1"/>
  <c r="Q2830" i="2"/>
  <c r="R2830" i="2" s="1"/>
  <c r="Q2846" i="2"/>
  <c r="R2846" i="2" s="1"/>
  <c r="Q2857" i="2"/>
  <c r="R2857" i="2" s="1"/>
  <c r="Q2959" i="2"/>
  <c r="R2959" i="2" s="1"/>
  <c r="Q2960" i="2"/>
  <c r="R2960" i="2" s="1"/>
  <c r="Q3025" i="2"/>
  <c r="R3025" i="2" s="1"/>
  <c r="Q4914" i="2"/>
  <c r="R4914" i="2" s="1"/>
  <c r="Q3051" i="2"/>
  <c r="R3051" i="2" s="1"/>
  <c r="Q3056" i="2"/>
  <c r="R3056" i="2" s="1"/>
  <c r="Q3105" i="2"/>
  <c r="R3105" i="2" s="1"/>
  <c r="Q3111" i="2"/>
  <c r="R3111" i="2" s="1"/>
  <c r="Q3120" i="2"/>
  <c r="R3120" i="2" s="1"/>
  <c r="Q3131" i="2"/>
  <c r="R3131" i="2" s="1"/>
  <c r="Q3174" i="2"/>
  <c r="R3174" i="2" s="1"/>
  <c r="Q4077" i="2"/>
  <c r="R4077" i="2" s="1"/>
  <c r="Q3310" i="2"/>
  <c r="R3310" i="2" s="1"/>
  <c r="Q3338" i="2"/>
  <c r="R3338" i="2" s="1"/>
  <c r="Q3372" i="2"/>
  <c r="R3372" i="2" s="1"/>
  <c r="Q3408" i="2"/>
  <c r="R3408" i="2" s="1"/>
  <c r="Q3440" i="2"/>
  <c r="R3440" i="2" s="1"/>
  <c r="Q4997" i="2"/>
  <c r="R4997" i="2" s="1"/>
  <c r="Q3476" i="2"/>
  <c r="R3476" i="2" s="1"/>
  <c r="Q105" i="2"/>
  <c r="R105" i="2" s="1"/>
  <c r="Q157" i="2"/>
  <c r="R157" i="2" s="1"/>
  <c r="Q3940" i="2"/>
  <c r="R3940" i="2" s="1"/>
  <c r="Q170" i="2"/>
  <c r="R170" i="2" s="1"/>
  <c r="Q266" i="2"/>
  <c r="R266" i="2" s="1"/>
  <c r="Q312" i="2"/>
  <c r="R312" i="2" s="1"/>
  <c r="Q346" i="2"/>
  <c r="R346" i="2" s="1"/>
  <c r="Q378" i="2"/>
  <c r="R378" i="2" s="1"/>
  <c r="Q411" i="2"/>
  <c r="R411" i="2" s="1"/>
  <c r="Q4409" i="2"/>
  <c r="R4409" i="2" s="1"/>
  <c r="Q512" i="2"/>
  <c r="R512" i="2" s="1"/>
  <c r="Q537" i="2"/>
  <c r="R537" i="2" s="1"/>
  <c r="Q589" i="2"/>
  <c r="R589" i="2" s="1"/>
  <c r="Q3533" i="2"/>
  <c r="R3533" i="2" s="1"/>
  <c r="Q607" i="2"/>
  <c r="R607" i="2" s="1"/>
  <c r="Q608" i="2"/>
  <c r="R608" i="2" s="1"/>
  <c r="Q4448" i="2"/>
  <c r="R4448" i="2" s="1"/>
  <c r="Q669" i="2"/>
  <c r="R669" i="2" s="1"/>
  <c r="Q683" i="2"/>
  <c r="R683" i="2" s="1"/>
  <c r="Q688" i="2"/>
  <c r="R688" i="2" s="1"/>
  <c r="Q691" i="2"/>
  <c r="R691" i="2" s="1"/>
  <c r="Q748" i="2"/>
  <c r="R748" i="2" s="1"/>
  <c r="Q4470" i="2"/>
  <c r="R4470" i="2" s="1"/>
  <c r="Q752" i="2"/>
  <c r="R752" i="2" s="1"/>
  <c r="Q783" i="2"/>
  <c r="R783" i="2" s="1"/>
  <c r="Q784" i="2"/>
  <c r="R784" i="2" s="1"/>
  <c r="Q816" i="2"/>
  <c r="R816" i="2" s="1"/>
  <c r="Q893" i="2"/>
  <c r="R893" i="2" s="1"/>
  <c r="Q3977" i="2"/>
  <c r="R3977" i="2" s="1"/>
  <c r="Q907" i="2"/>
  <c r="R907" i="2" s="1"/>
  <c r="Q913" i="2"/>
  <c r="R913" i="2" s="1"/>
  <c r="Q919" i="2"/>
  <c r="R919" i="2" s="1"/>
  <c r="Q4512" i="2"/>
  <c r="R4512" i="2" s="1"/>
  <c r="Q995" i="2"/>
  <c r="R995" i="2" s="1"/>
  <c r="Q1032" i="2"/>
  <c r="R1032" i="2" s="1"/>
  <c r="Q1120" i="2"/>
  <c r="R1120" i="2" s="1"/>
  <c r="Q1132" i="2"/>
  <c r="R1132" i="2" s="1"/>
  <c r="Q1158" i="2"/>
  <c r="R1158" i="2" s="1"/>
  <c r="Q4550" i="2"/>
  <c r="R4550" i="2" s="1"/>
  <c r="Q1222" i="2"/>
  <c r="R1222" i="2" s="1"/>
  <c r="Q1237" i="2"/>
  <c r="R1237" i="2" s="1"/>
  <c r="Q3631" i="2"/>
  <c r="R3631" i="2" s="1"/>
  <c r="Q3994" i="2"/>
  <c r="R3994" i="2" s="1"/>
  <c r="Q1290" i="2"/>
  <c r="R1290" i="2" s="1"/>
  <c r="Q1306" i="2"/>
  <c r="R1306" i="2" s="1"/>
  <c r="Q1342" i="2"/>
  <c r="R1342" i="2" s="1"/>
  <c r="Q1377" i="2"/>
  <c r="R1377" i="2" s="1"/>
  <c r="Q3650" i="2"/>
  <c r="R3650" i="2" s="1"/>
  <c r="Q1435" i="2"/>
  <c r="R1435" i="2" s="1"/>
  <c r="Q1454" i="2"/>
  <c r="R1454" i="2" s="1"/>
  <c r="Q1455" i="2"/>
  <c r="R1455" i="2" s="1"/>
  <c r="Q1463" i="2"/>
  <c r="R1463" i="2" s="1"/>
  <c r="Q3659" i="2"/>
  <c r="R3659" i="2" s="1"/>
  <c r="Q1523" i="2"/>
  <c r="R1523" i="2" s="1"/>
  <c r="Q1525" i="2"/>
  <c r="R1525" i="2" s="1"/>
  <c r="Q4630" i="2"/>
  <c r="R4630" i="2" s="1"/>
  <c r="Q1565" i="2"/>
  <c r="R1565" i="2" s="1"/>
  <c r="Q1606" i="2"/>
  <c r="R1606" i="2" s="1"/>
  <c r="Q1612" i="2"/>
  <c r="R1612" i="2" s="1"/>
  <c r="Q1639" i="2"/>
  <c r="R1639" i="2" s="1"/>
  <c r="Q4655" i="2"/>
  <c r="R4655" i="2" s="1"/>
  <c r="Q1656" i="2"/>
  <c r="R1656" i="2" s="1"/>
  <c r="Q1658" i="2"/>
  <c r="R1658" i="2" s="1"/>
  <c r="Q1659" i="2"/>
  <c r="R1659" i="2" s="1"/>
  <c r="Q1668" i="2"/>
  <c r="R1668" i="2" s="1"/>
  <c r="Q1712" i="2"/>
  <c r="R1712" i="2" s="1"/>
  <c r="Q1721" i="2"/>
  <c r="R1721" i="2" s="1"/>
  <c r="Q4675" i="2"/>
  <c r="R4675" i="2" s="1"/>
  <c r="Q1735" i="2"/>
  <c r="R1735" i="2" s="1"/>
  <c r="Q1785" i="2"/>
  <c r="R1785" i="2" s="1"/>
  <c r="Q1790" i="2"/>
  <c r="R1790" i="2" s="1"/>
  <c r="Q4016" i="2"/>
  <c r="R4016" i="2" s="1"/>
  <c r="Q1806" i="2"/>
  <c r="R1806" i="2" s="1"/>
  <c r="Q1817" i="2"/>
  <c r="R1817" i="2" s="1"/>
  <c r="Q1820" i="2"/>
  <c r="R1820" i="2" s="1"/>
  <c r="Q1879" i="2"/>
  <c r="R1879" i="2" s="1"/>
  <c r="Q1945" i="2"/>
  <c r="R1945" i="2" s="1"/>
  <c r="Q1957" i="2"/>
  <c r="R1957" i="2" s="1"/>
  <c r="Q4710" i="2"/>
  <c r="R4710" i="2" s="1"/>
  <c r="Q2011" i="2"/>
  <c r="R2011" i="2" s="1"/>
  <c r="Q2049" i="2"/>
  <c r="R2049" i="2" s="1"/>
  <c r="Q2103" i="2"/>
  <c r="R2103" i="2" s="1"/>
  <c r="Q2108" i="2"/>
  <c r="R2108" i="2" s="1"/>
  <c r="Q4739" i="2"/>
  <c r="R4739" i="2" s="1"/>
  <c r="Q4751" i="2"/>
  <c r="R4751" i="2" s="1"/>
  <c r="Q2172" i="2"/>
  <c r="R2172" i="2" s="1"/>
  <c r="Q2256" i="2"/>
  <c r="R2256" i="2" s="1"/>
  <c r="Q2258" i="2"/>
  <c r="R2258" i="2" s="1"/>
  <c r="Q2284" i="2"/>
  <c r="R2284" i="2" s="1"/>
  <c r="Q2313" i="2"/>
  <c r="R2313" i="2" s="1"/>
  <c r="Q2355" i="2"/>
  <c r="R2355" i="2" s="1"/>
  <c r="Q2387" i="2"/>
  <c r="R2387" i="2" s="1"/>
  <c r="Q2407" i="2"/>
  <c r="R2407" i="2" s="1"/>
  <c r="Q2413" i="2"/>
  <c r="R2413" i="2" s="1"/>
  <c r="Q2417" i="2"/>
  <c r="R2417" i="2" s="1"/>
  <c r="Q2429" i="2"/>
  <c r="R2429" i="2" s="1"/>
  <c r="Q2446" i="2"/>
  <c r="R2446" i="2" s="1"/>
  <c r="Q2452" i="2"/>
  <c r="R2452" i="2" s="1"/>
  <c r="Q2464" i="2"/>
  <c r="R2464" i="2" s="1"/>
  <c r="Q2487" i="2"/>
  <c r="R2487" i="2" s="1"/>
  <c r="Q2527" i="2"/>
  <c r="R2527" i="2" s="1"/>
  <c r="Q2536" i="2"/>
  <c r="R2536" i="2" s="1"/>
  <c r="Q2549" i="2"/>
  <c r="R2549" i="2" s="1"/>
  <c r="Q2561" i="2"/>
  <c r="R2561" i="2" s="1"/>
  <c r="Q2563" i="2"/>
  <c r="R2563" i="2" s="1"/>
  <c r="Q2604" i="2"/>
  <c r="R2604" i="2" s="1"/>
  <c r="Q2658" i="2"/>
  <c r="R2658" i="2" s="1"/>
  <c r="Q2684" i="2"/>
  <c r="R2684" i="2" s="1"/>
  <c r="Q2694" i="2"/>
  <c r="R2694" i="2" s="1"/>
  <c r="Q2717" i="2"/>
  <c r="R2717" i="2" s="1"/>
  <c r="Q3815" i="2"/>
  <c r="R3815" i="2" s="1"/>
  <c r="Q2861" i="2"/>
  <c r="R2861" i="2" s="1"/>
  <c r="Q4884" i="2"/>
  <c r="R4884" i="2" s="1"/>
  <c r="Q2909" i="2"/>
  <c r="R2909" i="2" s="1"/>
  <c r="Q2915" i="2"/>
  <c r="R2915" i="2" s="1"/>
  <c r="Q2993" i="2"/>
  <c r="R2993" i="2" s="1"/>
  <c r="Q3024" i="2"/>
  <c r="R3024" i="2" s="1"/>
  <c r="Q3064" i="2"/>
  <c r="R3064" i="2" s="1"/>
  <c r="Q3852" i="2"/>
  <c r="R3852" i="2" s="1"/>
  <c r="Q3115" i="2"/>
  <c r="R3115" i="2" s="1"/>
  <c r="Q3121" i="2"/>
  <c r="R3121" i="2" s="1"/>
  <c r="Q3148" i="2"/>
  <c r="R3148" i="2" s="1"/>
  <c r="Q3188" i="2"/>
  <c r="R3188" i="2" s="1"/>
  <c r="Q3204" i="2"/>
  <c r="R3204" i="2" s="1"/>
  <c r="Q3214" i="2"/>
  <c r="R3214" i="2" s="1"/>
  <c r="Q3215" i="2"/>
  <c r="R3215" i="2" s="1"/>
  <c r="Q4969" i="2"/>
  <c r="R4969" i="2" s="1"/>
  <c r="Q3316" i="2"/>
  <c r="R3316" i="2" s="1"/>
  <c r="Q3361" i="2"/>
  <c r="R3361" i="2" s="1"/>
  <c r="Q3393" i="2"/>
  <c r="R3393" i="2" s="1"/>
  <c r="Q3402" i="2"/>
  <c r="R3402" i="2" s="1"/>
  <c r="Q4991" i="2"/>
  <c r="R4991" i="2" s="1"/>
  <c r="Q4088" i="2"/>
  <c r="R4088" i="2" s="1"/>
  <c r="Q3434" i="2"/>
  <c r="R3434" i="2" s="1"/>
  <c r="Q3446" i="2"/>
  <c r="R3446" i="2" s="1"/>
  <c r="Q8" i="2"/>
  <c r="R8" i="2" s="1"/>
  <c r="Q23" i="2"/>
  <c r="R23" i="2" s="1"/>
  <c r="Q26" i="2"/>
  <c r="R26" i="2" s="1"/>
  <c r="Q63" i="2"/>
  <c r="R63" i="2" s="1"/>
  <c r="Q120" i="2"/>
  <c r="R120" i="2" s="1"/>
  <c r="Q4320" i="2"/>
  <c r="R4320" i="2" s="1"/>
  <c r="Q4326" i="2"/>
  <c r="R4326" i="2" s="1"/>
  <c r="Q181" i="2"/>
  <c r="R181" i="2" s="1"/>
  <c r="Q262" i="2"/>
  <c r="R262" i="2" s="1"/>
  <c r="Q270" i="2"/>
  <c r="R270" i="2" s="1"/>
  <c r="Q282" i="2"/>
  <c r="R282" i="2" s="1"/>
  <c r="Q286" i="2"/>
  <c r="R286" i="2" s="1"/>
  <c r="Q307" i="2"/>
  <c r="R307" i="2" s="1"/>
  <c r="Q4372" i="2"/>
  <c r="R4372" i="2" s="1"/>
  <c r="Q348" i="2"/>
  <c r="R348" i="2" s="1"/>
  <c r="Q381" i="2"/>
  <c r="R381" i="2" s="1"/>
  <c r="Q382" i="2"/>
  <c r="R382" i="2" s="1"/>
  <c r="Q3954" i="2"/>
  <c r="R3954" i="2" s="1"/>
  <c r="Q458" i="2"/>
  <c r="R458" i="2" s="1"/>
  <c r="Q4413" i="2"/>
  <c r="R4413" i="2" s="1"/>
  <c r="Q514" i="2"/>
  <c r="R514" i="2" s="1"/>
  <c r="Q534" i="2"/>
  <c r="R534" i="2" s="1"/>
  <c r="Q535" i="2"/>
  <c r="R535" i="2" s="1"/>
  <c r="Q539" i="2"/>
  <c r="R539" i="2" s="1"/>
  <c r="Q546" i="2"/>
  <c r="R546" i="2" s="1"/>
  <c r="Q564" i="2"/>
  <c r="R564" i="2" s="1"/>
  <c r="Q3960" i="2"/>
  <c r="R3960" i="2" s="1"/>
  <c r="Q631" i="2"/>
  <c r="R631" i="2" s="1"/>
  <c r="Q662" i="2"/>
  <c r="R662" i="2" s="1"/>
  <c r="Q702" i="2"/>
  <c r="R702" i="2" s="1"/>
  <c r="Q734" i="2"/>
  <c r="R734" i="2" s="1"/>
  <c r="Q753" i="2"/>
  <c r="R753" i="2" s="1"/>
  <c r="Q3969" i="2"/>
  <c r="R3969" i="2" s="1"/>
  <c r="Q795" i="2"/>
  <c r="R795" i="2" s="1"/>
  <c r="Q4491" i="2"/>
  <c r="R4491" i="2" s="1"/>
  <c r="Q833" i="2"/>
  <c r="R833" i="2" s="1"/>
  <c r="Q840" i="2"/>
  <c r="R840" i="2" s="1"/>
  <c r="Q867" i="2"/>
  <c r="R867" i="2" s="1"/>
  <c r="Q910" i="2"/>
  <c r="R910" i="2" s="1"/>
  <c r="Q911" i="2"/>
  <c r="R911" i="2" s="1"/>
  <c r="Q914" i="2"/>
  <c r="R914" i="2" s="1"/>
  <c r="Q933" i="2"/>
  <c r="R933" i="2" s="1"/>
  <c r="Q940" i="2"/>
  <c r="R940" i="2" s="1"/>
  <c r="Q962" i="2"/>
  <c r="R962" i="2" s="1"/>
  <c r="Q1010" i="2"/>
  <c r="R1010" i="2" s="1"/>
  <c r="Q1052" i="2"/>
  <c r="R1052" i="2" s="1"/>
  <c r="Q1064" i="2"/>
  <c r="R1064" i="2" s="1"/>
  <c r="Q1095" i="2"/>
  <c r="R1095" i="2" s="1"/>
  <c r="Q1096" i="2"/>
  <c r="R1096" i="2" s="1"/>
  <c r="Q1114" i="2"/>
  <c r="R1114" i="2" s="1"/>
  <c r="Q4539" i="2"/>
  <c r="R4539" i="2" s="1"/>
  <c r="Q1124" i="2"/>
  <c r="R1124" i="2" s="1"/>
  <c r="Q3612" i="2"/>
  <c r="R3612" i="2" s="1"/>
  <c r="Q1151" i="2"/>
  <c r="R1151" i="2" s="1"/>
  <c r="Q1152" i="2"/>
  <c r="R1152" i="2" s="1"/>
  <c r="Q4552" i="2"/>
  <c r="R4552" i="2" s="1"/>
  <c r="Q1225" i="2"/>
  <c r="R1225" i="2" s="1"/>
  <c r="Q1240" i="2"/>
  <c r="R1240" i="2" s="1"/>
  <c r="Q1265" i="2"/>
  <c r="R1265" i="2" s="1"/>
  <c r="Q1304" i="2"/>
  <c r="R1304" i="2" s="1"/>
  <c r="Q1311" i="2"/>
  <c r="R1311" i="2" s="1"/>
  <c r="Q1339" i="2"/>
  <c r="R1339" i="2" s="1"/>
  <c r="Q4588" i="2"/>
  <c r="R4588" i="2" s="1"/>
  <c r="Q4592" i="2"/>
  <c r="R4592" i="2" s="1"/>
  <c r="Q4603" i="2"/>
  <c r="R4603" i="2" s="1"/>
  <c r="Q1476" i="2"/>
  <c r="R1476" i="2" s="1"/>
  <c r="Q1514" i="2"/>
  <c r="R1514" i="2" s="1"/>
  <c r="Q1543" i="2"/>
  <c r="R1543" i="2" s="1"/>
  <c r="Q1577" i="2"/>
  <c r="R1577" i="2" s="1"/>
  <c r="Q1617" i="2"/>
  <c r="R1617" i="2" s="1"/>
  <c r="Q4653" i="2"/>
  <c r="R4653" i="2" s="1"/>
  <c r="Q4657" i="2"/>
  <c r="R4657" i="2" s="1"/>
  <c r="Q1698" i="2"/>
  <c r="R1698" i="2" s="1"/>
  <c r="Q4670" i="2"/>
  <c r="R4670" i="2" s="1"/>
  <c r="Q1717" i="2"/>
  <c r="R1717" i="2" s="1"/>
  <c r="Q3687" i="2"/>
  <c r="R3687" i="2" s="1"/>
  <c r="Q1722" i="2"/>
  <c r="R1722" i="2" s="1"/>
  <c r="Q4682" i="2"/>
  <c r="R4682" i="2" s="1"/>
  <c r="Q1791" i="2"/>
  <c r="R1791" i="2" s="1"/>
  <c r="Q1796" i="2"/>
  <c r="R1796" i="2" s="1"/>
  <c r="Q1826" i="2"/>
  <c r="R1826" i="2" s="1"/>
  <c r="Q1853" i="2"/>
  <c r="R1853" i="2" s="1"/>
  <c r="Q1856" i="2"/>
  <c r="R1856" i="2" s="1"/>
  <c r="Q3913" i="2"/>
  <c r="R3913" i="2" s="1"/>
  <c r="Q2005" i="2"/>
  <c r="R2005" i="2" s="1"/>
  <c r="Q3717" i="2"/>
  <c r="R3717" i="2" s="1"/>
  <c r="Q4724" i="2"/>
  <c r="R4724" i="2" s="1"/>
  <c r="Q2055" i="2"/>
  <c r="R2055" i="2" s="1"/>
  <c r="Q2074" i="2"/>
  <c r="R2074" i="2" s="1"/>
  <c r="Q2084" i="2"/>
  <c r="R2084" i="2" s="1"/>
  <c r="Q2088" i="2"/>
  <c r="R2088" i="2" s="1"/>
  <c r="Q2092" i="2"/>
  <c r="R2092" i="2" s="1"/>
  <c r="Q2168" i="2"/>
  <c r="R2168" i="2" s="1"/>
  <c r="Q2218" i="2"/>
  <c r="R2218" i="2" s="1"/>
  <c r="Q4771" i="2"/>
  <c r="R4771" i="2" s="1"/>
  <c r="Q2271" i="2"/>
  <c r="R2271" i="2" s="1"/>
  <c r="Q2292" i="2"/>
  <c r="R2292" i="2" s="1"/>
  <c r="Q2315" i="2"/>
  <c r="R2315" i="2" s="1"/>
  <c r="Q3766" i="2"/>
  <c r="R3766" i="2" s="1"/>
  <c r="Q2398" i="2"/>
  <c r="R2398" i="2" s="1"/>
  <c r="Q2433" i="2"/>
  <c r="R2433" i="2" s="1"/>
  <c r="Q3778" i="2"/>
  <c r="R3778" i="2" s="1"/>
  <c r="Q2458" i="2"/>
  <c r="R2458" i="2" s="1"/>
  <c r="Q2471" i="2"/>
  <c r="R2471" i="2" s="1"/>
  <c r="Q2479" i="2"/>
  <c r="R2479" i="2" s="1"/>
  <c r="Q4814" i="2"/>
  <c r="R4814" i="2" s="1"/>
  <c r="Q2513" i="2"/>
  <c r="R2513" i="2" s="1"/>
  <c r="Q2553" i="2"/>
  <c r="R2553" i="2" s="1"/>
  <c r="Q2567" i="2"/>
  <c r="R2567" i="2" s="1"/>
  <c r="Q2606" i="2"/>
  <c r="R2606" i="2" s="1"/>
  <c r="Q2613" i="2"/>
  <c r="R2613" i="2" s="1"/>
  <c r="Q2673" i="2"/>
  <c r="R2673" i="2" s="1"/>
  <c r="Q2724" i="2"/>
  <c r="R2724" i="2" s="1"/>
  <c r="Q2775" i="2"/>
  <c r="R2775" i="2" s="1"/>
  <c r="Q2781" i="2"/>
  <c r="R2781" i="2" s="1"/>
  <c r="Q2797" i="2"/>
  <c r="R2797" i="2" s="1"/>
  <c r="Q2805" i="2"/>
  <c r="R2805" i="2" s="1"/>
  <c r="Q2823" i="2"/>
  <c r="R2823" i="2" s="1"/>
  <c r="Q2847" i="2"/>
  <c r="R2847" i="2" s="1"/>
  <c r="Q3828" i="2"/>
  <c r="R3828" i="2" s="1"/>
  <c r="Q3915" i="2"/>
  <c r="R3915" i="2" s="1"/>
  <c r="Q4896" i="2"/>
  <c r="R4896" i="2" s="1"/>
  <c r="Q4897" i="2"/>
  <c r="R4897" i="2" s="1"/>
  <c r="Q2951" i="2"/>
  <c r="R2951" i="2" s="1"/>
  <c r="Q2964" i="2"/>
  <c r="R2964" i="2" s="1"/>
  <c r="Q3043" i="2"/>
  <c r="R3043" i="2" s="1"/>
  <c r="Q3084" i="2"/>
  <c r="R3084" i="2" s="1"/>
  <c r="Q3095" i="2"/>
  <c r="R3095" i="2" s="1"/>
  <c r="Q3124" i="2"/>
  <c r="R3124" i="2" s="1"/>
  <c r="Q3145" i="2"/>
  <c r="R3145" i="2" s="1"/>
  <c r="Q3861" i="2"/>
  <c r="R3861" i="2" s="1"/>
  <c r="Q3198" i="2"/>
  <c r="R3198" i="2" s="1"/>
  <c r="Q3199" i="2"/>
  <c r="R3199" i="2" s="1"/>
  <c r="Q3224" i="2"/>
  <c r="R3224" i="2" s="1"/>
  <c r="Q4980" i="2"/>
  <c r="R4980" i="2" s="1"/>
  <c r="Q3371" i="2"/>
  <c r="R3371" i="2" s="1"/>
  <c r="Q3404" i="2"/>
  <c r="R3404" i="2" s="1"/>
  <c r="Q3449" i="2"/>
  <c r="R3449" i="2" s="1"/>
  <c r="Q3453" i="2"/>
  <c r="R3453" i="2" s="1"/>
  <c r="Q3459" i="2"/>
  <c r="R3459" i="2" s="1"/>
  <c r="Q17" i="2"/>
  <c r="R17" i="2" s="1"/>
  <c r="Q27" i="2"/>
  <c r="R27" i="2" s="1"/>
  <c r="Q42" i="2"/>
  <c r="R42" i="2" s="1"/>
  <c r="Q67" i="2"/>
  <c r="R67" i="2" s="1"/>
  <c r="Q131" i="2"/>
  <c r="R131" i="2" s="1"/>
  <c r="Q164" i="2"/>
  <c r="R164" i="2" s="1"/>
  <c r="Q228" i="2"/>
  <c r="R228" i="2" s="1"/>
  <c r="Q4345" i="2"/>
  <c r="R4345" i="2" s="1"/>
  <c r="Q4353" i="2"/>
  <c r="R4353" i="2" s="1"/>
  <c r="Q271" i="2"/>
  <c r="R271" i="2" s="1"/>
  <c r="Q297" i="2"/>
  <c r="R297" i="2" s="1"/>
  <c r="Q306" i="2"/>
  <c r="R306" i="2" s="1"/>
  <c r="Q316" i="2"/>
  <c r="R316" i="2" s="1"/>
  <c r="Q318" i="2"/>
  <c r="R318" i="2" s="1"/>
  <c r="Q3504" i="2"/>
  <c r="R3504" i="2" s="1"/>
  <c r="Q390" i="2"/>
  <c r="R390" i="2" s="1"/>
  <c r="Q417" i="2"/>
  <c r="R417" i="2" s="1"/>
  <c r="Q419" i="2"/>
  <c r="R419" i="2" s="1"/>
  <c r="Q423" i="2"/>
  <c r="R423" i="2" s="1"/>
  <c r="Q3514" i="2"/>
  <c r="R3514" i="2" s="1"/>
  <c r="Q450" i="2"/>
  <c r="R450" i="2" s="1"/>
  <c r="Q482" i="2"/>
  <c r="R482" i="2" s="1"/>
  <c r="Q4412" i="2"/>
  <c r="R4412" i="2" s="1"/>
  <c r="Q500" i="2"/>
  <c r="R500" i="2" s="1"/>
  <c r="Q4419" i="2"/>
  <c r="R4419" i="2" s="1"/>
  <c r="Q3524" i="2"/>
  <c r="R3524" i="2" s="1"/>
  <c r="Q515" i="2"/>
  <c r="R515" i="2" s="1"/>
  <c r="Q573" i="2"/>
  <c r="R573" i="2" s="1"/>
  <c r="Q619" i="2"/>
  <c r="R619" i="2" s="1"/>
  <c r="Q653" i="2"/>
  <c r="R653" i="2" s="1"/>
  <c r="Q4461" i="2"/>
  <c r="R4461" i="2" s="1"/>
  <c r="Q3968" i="2"/>
  <c r="R3968" i="2" s="1"/>
  <c r="Q773" i="2"/>
  <c r="R773" i="2" s="1"/>
  <c r="Q831" i="2"/>
  <c r="R831" i="2" s="1"/>
  <c r="Q881" i="2"/>
  <c r="R881" i="2" s="1"/>
  <c r="Q936" i="2"/>
  <c r="R936" i="2" s="1"/>
  <c r="Q961" i="2"/>
  <c r="R961" i="2" s="1"/>
  <c r="Q1082" i="2"/>
  <c r="R1082" i="2" s="1"/>
  <c r="Q1133" i="2"/>
  <c r="R1133" i="2" s="1"/>
  <c r="Q1174" i="2"/>
  <c r="R1174" i="2" s="1"/>
  <c r="Q3616" i="2"/>
  <c r="R3616" i="2" s="1"/>
  <c r="Q1197" i="2"/>
  <c r="R1197" i="2" s="1"/>
  <c r="Q1324" i="2"/>
  <c r="R1324" i="2" s="1"/>
  <c r="Q1355" i="2"/>
  <c r="R1355" i="2" s="1"/>
  <c r="Q1368" i="2"/>
  <c r="R1368" i="2" s="1"/>
  <c r="Q1375" i="2"/>
  <c r="R1375" i="2" s="1"/>
  <c r="Q1390" i="2"/>
  <c r="R1390" i="2" s="1"/>
  <c r="Q1415" i="2"/>
  <c r="R1415" i="2" s="1"/>
  <c r="Q4614" i="2"/>
  <c r="R4614" i="2" s="1"/>
  <c r="Q1536" i="2"/>
  <c r="R1536" i="2" s="1"/>
  <c r="Q1538" i="2"/>
  <c r="R1538" i="2" s="1"/>
  <c r="Q1542" i="2"/>
  <c r="R1542" i="2" s="1"/>
  <c r="Q4644" i="2"/>
  <c r="R4644" i="2" s="1"/>
  <c r="Q1628" i="2"/>
  <c r="R1628" i="2" s="1"/>
  <c r="Q4650" i="2"/>
  <c r="R4650" i="2" s="1"/>
  <c r="Q1635" i="2"/>
  <c r="R1635" i="2" s="1"/>
  <c r="Q4010" i="2"/>
  <c r="R4010" i="2" s="1"/>
  <c r="Q1681" i="2"/>
  <c r="R1681" i="2" s="1"/>
  <c r="Q4694" i="2"/>
  <c r="R4694" i="2" s="1"/>
  <c r="Q1861" i="2"/>
  <c r="R1861" i="2" s="1"/>
  <c r="Q1883" i="2"/>
  <c r="R1883" i="2" s="1"/>
  <c r="Q1915" i="2"/>
  <c r="R1915" i="2" s="1"/>
  <c r="Q4706" i="2"/>
  <c r="R4706" i="2" s="1"/>
  <c r="Q1960" i="2"/>
  <c r="R1960" i="2" s="1"/>
  <c r="Q2033" i="2"/>
  <c r="R2033" i="2" s="1"/>
  <c r="Q3725" i="2"/>
  <c r="R3725" i="2" s="1"/>
  <c r="Q2102" i="2"/>
  <c r="R2102" i="2" s="1"/>
  <c r="Q4759" i="2"/>
  <c r="R4759" i="2" s="1"/>
  <c r="Q2214" i="2"/>
  <c r="R2214" i="2" s="1"/>
  <c r="Q4768" i="2"/>
  <c r="R4768" i="2" s="1"/>
  <c r="Q2364" i="2"/>
  <c r="R2364" i="2" s="1"/>
  <c r="Q2378" i="2"/>
  <c r="R2378" i="2" s="1"/>
  <c r="Q2420" i="2"/>
  <c r="R2420" i="2" s="1"/>
  <c r="Q2431" i="2"/>
  <c r="R2431" i="2" s="1"/>
  <c r="Q2432" i="2"/>
  <c r="R2432" i="2" s="1"/>
  <c r="Q2434" i="2"/>
  <c r="R2434" i="2" s="1"/>
  <c r="Q2488" i="2"/>
  <c r="R2488" i="2" s="1"/>
  <c r="Q4831" i="2"/>
  <c r="R4831" i="2" s="1"/>
  <c r="Q2558" i="2"/>
  <c r="R2558" i="2" s="1"/>
  <c r="Q2598" i="2"/>
  <c r="R2598" i="2" s="1"/>
  <c r="Q4836" i="2"/>
  <c r="R4836" i="2" s="1"/>
  <c r="Q2625" i="2"/>
  <c r="R2625" i="2" s="1"/>
  <c r="Q2647" i="2"/>
  <c r="R2647" i="2" s="1"/>
  <c r="Q2664" i="2"/>
  <c r="R2664" i="2" s="1"/>
  <c r="Q2670" i="2"/>
  <c r="R2670" i="2" s="1"/>
  <c r="Q2794" i="2"/>
  <c r="R2794" i="2" s="1"/>
  <c r="Q2796" i="2"/>
  <c r="R2796" i="2" s="1"/>
  <c r="Q2810" i="2"/>
  <c r="R2810" i="2" s="1"/>
  <c r="Q2825" i="2"/>
  <c r="R2825" i="2" s="1"/>
  <c r="Q3821" i="2"/>
  <c r="R3821" i="2" s="1"/>
  <c r="Q2835" i="2"/>
  <c r="R2835" i="2" s="1"/>
  <c r="Q2836" i="2"/>
  <c r="R2836" i="2" s="1"/>
  <c r="Q4880" i="2"/>
  <c r="R4880" i="2" s="1"/>
  <c r="Q2892" i="2"/>
  <c r="R2892" i="2" s="1"/>
  <c r="Q2899" i="2"/>
  <c r="R2899" i="2" s="1"/>
  <c r="Q2962" i="2"/>
  <c r="R2962" i="2" s="1"/>
  <c r="Q2982" i="2"/>
  <c r="R2982" i="2" s="1"/>
  <c r="Q3082" i="2"/>
  <c r="R3082" i="2" s="1"/>
  <c r="Q3110" i="2"/>
  <c r="R3110" i="2" s="1"/>
  <c r="Q4945" i="2"/>
  <c r="R4945" i="2" s="1"/>
  <c r="Q3205" i="2"/>
  <c r="R3205" i="2" s="1"/>
  <c r="Q3256" i="2"/>
  <c r="R3256" i="2" s="1"/>
  <c r="Q3296" i="2"/>
  <c r="R3296" i="2" s="1"/>
  <c r="Q3881" i="2"/>
  <c r="R3881" i="2" s="1"/>
  <c r="Q3345" i="2"/>
  <c r="R3345" i="2" s="1"/>
  <c r="Q3353" i="2"/>
  <c r="R3353" i="2" s="1"/>
  <c r="Q3359" i="2"/>
  <c r="R3359" i="2" s="1"/>
  <c r="Q3889" i="2"/>
  <c r="R3889" i="2" s="1"/>
  <c r="Q3420" i="2"/>
  <c r="R3420" i="2" s="1"/>
  <c r="Q3426" i="2"/>
  <c r="R3426" i="2" s="1"/>
  <c r="Q3435" i="2"/>
  <c r="R3435" i="2" s="1"/>
  <c r="Q3443" i="2"/>
  <c r="R3443" i="2" s="1"/>
  <c r="Q4998" i="2"/>
  <c r="R4998" i="2" s="1"/>
  <c r="Q11" i="2"/>
  <c r="R11" i="2" s="1"/>
  <c r="Q14" i="2"/>
  <c r="R14" i="2" s="1"/>
  <c r="Q51" i="2"/>
  <c r="R51" i="2" s="1"/>
  <c r="Q3478" i="2"/>
  <c r="R3478" i="2" s="1"/>
  <c r="Q2" i="2"/>
  <c r="R2" i="2" s="1"/>
  <c r="Q183" i="2"/>
  <c r="R183" i="2" s="1"/>
  <c r="Q4336" i="2"/>
  <c r="R4336" i="2" s="1"/>
  <c r="Q205" i="2"/>
  <c r="R205" i="2" s="1"/>
  <c r="Q224" i="2"/>
  <c r="R224" i="2" s="1"/>
  <c r="Q235" i="2"/>
  <c r="R235" i="2" s="1"/>
  <c r="Q4349" i="2"/>
  <c r="R4349" i="2" s="1"/>
  <c r="Q288" i="2"/>
  <c r="R288" i="2" s="1"/>
  <c r="Q294" i="2"/>
  <c r="R294" i="2" s="1"/>
  <c r="Q308" i="2"/>
  <c r="R308" i="2" s="1"/>
  <c r="Q4376" i="2"/>
  <c r="R4376" i="2" s="1"/>
  <c r="Q336" i="2"/>
  <c r="R336" i="2" s="1"/>
  <c r="Q4382" i="2"/>
  <c r="R4382" i="2" s="1"/>
  <c r="Q347" i="2"/>
  <c r="R347" i="2" s="1"/>
  <c r="Q467" i="2"/>
  <c r="R467" i="2" s="1"/>
  <c r="Q4411" i="2"/>
  <c r="R4411" i="2" s="1"/>
  <c r="Q3956" i="2"/>
  <c r="R3956" i="2" s="1"/>
  <c r="Q519" i="2"/>
  <c r="R519" i="2" s="1"/>
  <c r="Q4429" i="2"/>
  <c r="R4429" i="2" s="1"/>
  <c r="Q4437" i="2"/>
  <c r="R4437" i="2" s="1"/>
  <c r="Q637" i="2"/>
  <c r="R637" i="2" s="1"/>
  <c r="Q647" i="2"/>
  <c r="R647" i="2" s="1"/>
  <c r="Q655" i="2"/>
  <c r="R655" i="2" s="1"/>
  <c r="Q3546" i="2"/>
  <c r="R3546" i="2" s="1"/>
  <c r="Q4460" i="2"/>
  <c r="R4460" i="2" s="1"/>
  <c r="Q707" i="2"/>
  <c r="R707" i="2" s="1"/>
  <c r="Q719" i="2"/>
  <c r="R719" i="2" s="1"/>
  <c r="Q793" i="2"/>
  <c r="R793" i="2" s="1"/>
  <c r="Q825" i="2"/>
  <c r="R825" i="2" s="1"/>
  <c r="Q841" i="2"/>
  <c r="R841" i="2" s="1"/>
  <c r="Q869" i="2"/>
  <c r="R869" i="2" s="1"/>
  <c r="Q3575" i="2"/>
  <c r="R3575" i="2" s="1"/>
  <c r="Q4498" i="2"/>
  <c r="R4498" i="2" s="1"/>
  <c r="Q890" i="2"/>
  <c r="R890" i="2" s="1"/>
  <c r="Q909" i="2"/>
  <c r="R909" i="2" s="1"/>
  <c r="Q3580" i="2"/>
  <c r="R3580" i="2" s="1"/>
  <c r="Q982" i="2"/>
  <c r="R982" i="2" s="1"/>
  <c r="Q3593" i="2"/>
  <c r="R3593" i="2" s="1"/>
  <c r="Q993" i="2"/>
  <c r="R993" i="2" s="1"/>
  <c r="Q1081" i="2"/>
  <c r="R1081" i="2" s="1"/>
  <c r="Q4532" i="2"/>
  <c r="R4532" i="2" s="1"/>
  <c r="Q1154" i="2"/>
  <c r="R1154" i="2" s="1"/>
  <c r="Q1215" i="2"/>
  <c r="R1215" i="2" s="1"/>
  <c r="Q1241" i="2"/>
  <c r="R1241" i="2" s="1"/>
  <c r="Q4568" i="2"/>
  <c r="R4568" i="2" s="1"/>
  <c r="Q4573" i="2"/>
  <c r="R4573" i="2" s="1"/>
  <c r="Q1316" i="2"/>
  <c r="R1316" i="2" s="1"/>
  <c r="Q1367" i="2"/>
  <c r="R1367" i="2" s="1"/>
  <c r="Q1383" i="2"/>
  <c r="R1383" i="2" s="1"/>
  <c r="Q1412" i="2"/>
  <c r="R1412" i="2" s="1"/>
  <c r="Q1427" i="2"/>
  <c r="R1427" i="2" s="1"/>
  <c r="Q1440" i="2"/>
  <c r="R1440" i="2" s="1"/>
  <c r="Q3660" i="2"/>
  <c r="R3660" i="2" s="1"/>
  <c r="Q1519" i="2"/>
  <c r="R1519" i="2" s="1"/>
  <c r="Q1534" i="2"/>
  <c r="R1534" i="2" s="1"/>
  <c r="Q4632" i="2"/>
  <c r="R4632" i="2" s="1"/>
  <c r="Q1575" i="2"/>
  <c r="R1575" i="2" s="1"/>
  <c r="Q1587" i="2"/>
  <c r="R1587" i="2" s="1"/>
  <c r="Q1603" i="2"/>
  <c r="R1603" i="2" s="1"/>
  <c r="Q4649" i="2"/>
  <c r="R4649" i="2" s="1"/>
  <c r="Q1630" i="2"/>
  <c r="R1630" i="2" s="1"/>
  <c r="Q3683" i="2"/>
  <c r="R3683" i="2" s="1"/>
  <c r="Q1713" i="2"/>
  <c r="R1713" i="2" s="1"/>
  <c r="Q4013" i="2"/>
  <c r="R4013" i="2" s="1"/>
  <c r="Q1746" i="2"/>
  <c r="R1746" i="2" s="1"/>
  <c r="Q1750" i="2"/>
  <c r="R1750" i="2" s="1"/>
  <c r="Q3691" i="2"/>
  <c r="R3691" i="2" s="1"/>
  <c r="Q1768" i="2"/>
  <c r="R1768" i="2" s="1"/>
  <c r="Q1782" i="2"/>
  <c r="R1782" i="2" s="1"/>
  <c r="Q1832" i="2"/>
  <c r="R1832" i="2" s="1"/>
  <c r="Q4022" i="2"/>
  <c r="R4022" i="2" s="1"/>
  <c r="Q2070" i="2"/>
  <c r="R2070" i="2" s="1"/>
  <c r="Q4026" i="2"/>
  <c r="R4026" i="2" s="1"/>
  <c r="Q2109" i="2"/>
  <c r="R2109" i="2" s="1"/>
  <c r="Q4741" i="2"/>
  <c r="R4741" i="2" s="1"/>
  <c r="Q4029" i="2"/>
  <c r="R4029" i="2" s="1"/>
  <c r="Q4747" i="2"/>
  <c r="R4747" i="2" s="1"/>
  <c r="Q2178" i="2"/>
  <c r="R2178" i="2" s="1"/>
  <c r="Q2194" i="2"/>
  <c r="R2194" i="2" s="1"/>
  <c r="Q2235" i="2"/>
  <c r="R2235" i="2" s="1"/>
  <c r="Q4780" i="2"/>
  <c r="R4780" i="2" s="1"/>
  <c r="Q2285" i="2"/>
  <c r="R2285" i="2" s="1"/>
  <c r="Q3762" i="2"/>
  <c r="R3762" i="2" s="1"/>
  <c r="Q2310" i="2"/>
  <c r="R2310" i="2" s="1"/>
  <c r="Q4783" i="2"/>
  <c r="R4783" i="2" s="1"/>
  <c r="Q2346" i="2"/>
  <c r="R2346" i="2" s="1"/>
  <c r="Q2358" i="2"/>
  <c r="R2358" i="2" s="1"/>
  <c r="Q2384" i="2"/>
  <c r="R2384" i="2" s="1"/>
  <c r="Q2386" i="2"/>
  <c r="R2386" i="2" s="1"/>
  <c r="Q2399" i="2"/>
  <c r="R2399" i="2" s="1"/>
  <c r="Q2445" i="2"/>
  <c r="R2445" i="2" s="1"/>
  <c r="Q2476" i="2"/>
  <c r="R2476" i="2" s="1"/>
  <c r="Q2489" i="2"/>
  <c r="R2489" i="2" s="1"/>
  <c r="Q2540" i="2"/>
  <c r="R2540" i="2" s="1"/>
  <c r="Q2555" i="2"/>
  <c r="R2555" i="2" s="1"/>
  <c r="Q4832" i="2"/>
  <c r="R4832" i="2" s="1"/>
  <c r="Q2578" i="2"/>
  <c r="R2578" i="2" s="1"/>
  <c r="Q3919" i="2"/>
  <c r="R3919" i="2" s="1"/>
  <c r="Q2602" i="2"/>
  <c r="R2602" i="2" s="1"/>
  <c r="Q4845" i="2"/>
  <c r="R4845" i="2" s="1"/>
  <c r="Q2711" i="2"/>
  <c r="R2711" i="2" s="1"/>
  <c r="Q2738" i="2"/>
  <c r="R2738" i="2" s="1"/>
  <c r="Q2754" i="2"/>
  <c r="R2754" i="2" s="1"/>
  <c r="Q2757" i="2"/>
  <c r="R2757" i="2" s="1"/>
  <c r="Q4258" i="2"/>
  <c r="R4258" i="2" s="1"/>
  <c r="Q2818" i="2"/>
  <c r="R2818" i="2" s="1"/>
  <c r="Q2824" i="2"/>
  <c r="R2824" i="2" s="1"/>
  <c r="Q2904" i="2"/>
  <c r="R2904" i="2" s="1"/>
  <c r="Q2940" i="2"/>
  <c r="R2940" i="2" s="1"/>
  <c r="Q2948" i="2"/>
  <c r="R2948" i="2" s="1"/>
  <c r="Q2976" i="2"/>
  <c r="R2976" i="2" s="1"/>
  <c r="Q3050" i="2"/>
  <c r="R3050" i="2" s="1"/>
  <c r="Q3075" i="2"/>
  <c r="R3075" i="2" s="1"/>
  <c r="Q4928" i="2"/>
  <c r="R4928" i="2" s="1"/>
  <c r="Q4932" i="2"/>
  <c r="R4932" i="2" s="1"/>
  <c r="Q3117" i="2"/>
  <c r="R3117" i="2" s="1"/>
  <c r="Q4942" i="2"/>
  <c r="R4942" i="2" s="1"/>
  <c r="Q3217" i="2"/>
  <c r="R3217" i="2" s="1"/>
  <c r="Q3246" i="2"/>
  <c r="R3246" i="2" s="1"/>
  <c r="Q3279" i="2"/>
  <c r="R3279" i="2" s="1"/>
  <c r="Q4973" i="2"/>
  <c r="R4973" i="2" s="1"/>
  <c r="Q3339" i="2"/>
  <c r="R3339" i="2" s="1"/>
  <c r="Q3358" i="2"/>
  <c r="R3358" i="2" s="1"/>
  <c r="Q3384" i="2"/>
  <c r="R3384" i="2" s="1"/>
  <c r="Q3893" i="2"/>
  <c r="R3893" i="2" s="1"/>
  <c r="Q28" i="2"/>
  <c r="R28" i="2" s="1"/>
  <c r="Q32" i="2"/>
  <c r="R32" i="2" s="1"/>
  <c r="Q90" i="2"/>
  <c r="R90" i="2" s="1"/>
  <c r="Q3481" i="2"/>
  <c r="R3481" i="2" s="1"/>
  <c r="Q111" i="2"/>
  <c r="R111" i="2" s="1"/>
  <c r="Q4328" i="2"/>
  <c r="R4328" i="2" s="1"/>
  <c r="Q188" i="2"/>
  <c r="R188" i="2" s="1"/>
  <c r="Q4335" i="2"/>
  <c r="R4335" i="2" s="1"/>
  <c r="Q212" i="2"/>
  <c r="R212" i="2" s="1"/>
  <c r="Q304" i="2"/>
  <c r="R304" i="2" s="1"/>
  <c r="Q4375" i="2"/>
  <c r="R4375" i="2" s="1"/>
  <c r="Q354" i="2"/>
  <c r="R354" i="2" s="1"/>
  <c r="Q386" i="2"/>
  <c r="R386" i="2" s="1"/>
  <c r="Q388" i="2"/>
  <c r="R388" i="2" s="1"/>
  <c r="Q416" i="2"/>
  <c r="R416" i="2" s="1"/>
  <c r="Q439" i="2"/>
  <c r="R439" i="2" s="1"/>
  <c r="Q4402" i="2"/>
  <c r="R4402" i="2" s="1"/>
  <c r="Q4405" i="2"/>
  <c r="R4405" i="2" s="1"/>
  <c r="Q489" i="2"/>
  <c r="R489" i="2" s="1"/>
  <c r="Q3958" i="2"/>
  <c r="R3958" i="2" s="1"/>
  <c r="Q4428" i="2"/>
  <c r="R4428" i="2" s="1"/>
  <c r="Q4434" i="2"/>
  <c r="R4434" i="2" s="1"/>
  <c r="Q584" i="2"/>
  <c r="R584" i="2" s="1"/>
  <c r="Q4450" i="2"/>
  <c r="R4450" i="2" s="1"/>
  <c r="Q687" i="2"/>
  <c r="R687" i="2" s="1"/>
  <c r="Q699" i="2"/>
  <c r="R699" i="2" s="1"/>
  <c r="Q716" i="2"/>
  <c r="R716" i="2" s="1"/>
  <c r="Q725" i="2"/>
  <c r="R725" i="2" s="1"/>
  <c r="Q738" i="2"/>
  <c r="R738" i="2" s="1"/>
  <c r="Q740" i="2"/>
  <c r="R740" i="2" s="1"/>
  <c r="Q3562" i="2"/>
  <c r="R3562" i="2" s="1"/>
  <c r="Q884" i="2"/>
  <c r="R884" i="2" s="1"/>
  <c r="Q892" i="2"/>
  <c r="R892" i="2" s="1"/>
  <c r="Q899" i="2"/>
  <c r="R899" i="2" s="1"/>
  <c r="Q937" i="2"/>
  <c r="R937" i="2" s="1"/>
  <c r="Q4506" i="2"/>
  <c r="R4506" i="2" s="1"/>
  <c r="Q957" i="2"/>
  <c r="R957" i="2" s="1"/>
  <c r="Q1017" i="2"/>
  <c r="R1017" i="2" s="1"/>
  <c r="Q1048" i="2"/>
  <c r="R1048" i="2" s="1"/>
  <c r="Q1050" i="2"/>
  <c r="R1050" i="2" s="1"/>
  <c r="Q1089" i="2"/>
  <c r="R1089" i="2" s="1"/>
  <c r="Q1104" i="2"/>
  <c r="R1104" i="2" s="1"/>
  <c r="Q1107" i="2"/>
  <c r="R1107" i="2" s="1"/>
  <c r="Q1171" i="2"/>
  <c r="R1171" i="2" s="1"/>
  <c r="Q1187" i="2"/>
  <c r="R1187" i="2" s="1"/>
  <c r="Q1195" i="2"/>
  <c r="R1195" i="2" s="1"/>
  <c r="Q1202" i="2"/>
  <c r="R1202" i="2" s="1"/>
  <c r="Q3623" i="2"/>
  <c r="R3623" i="2" s="1"/>
  <c r="Q4557" i="2"/>
  <c r="R4557" i="2" s="1"/>
  <c r="Q3629" i="2"/>
  <c r="R3629" i="2" s="1"/>
  <c r="Q1321" i="2"/>
  <c r="R1321" i="2" s="1"/>
  <c r="Q1362" i="2"/>
  <c r="R1362" i="2" s="1"/>
  <c r="Q1378" i="2"/>
  <c r="R1378" i="2" s="1"/>
  <c r="Q1473" i="2"/>
  <c r="R1473" i="2" s="1"/>
  <c r="Q4619" i="2"/>
  <c r="R4619" i="2" s="1"/>
  <c r="Q1511" i="2"/>
  <c r="R1511" i="2" s="1"/>
  <c r="Q4638" i="2"/>
  <c r="R4638" i="2" s="1"/>
  <c r="Q4639" i="2"/>
  <c r="R4639" i="2" s="1"/>
  <c r="Q1578" i="2"/>
  <c r="R1578" i="2" s="1"/>
  <c r="Q1613" i="2"/>
  <c r="R1613" i="2" s="1"/>
  <c r="Q1625" i="2"/>
  <c r="R1625" i="2" s="1"/>
  <c r="Q1642" i="2"/>
  <c r="R1642" i="2" s="1"/>
  <c r="Q1647" i="2"/>
  <c r="R1647" i="2" s="1"/>
  <c r="Q1657" i="2"/>
  <c r="R1657" i="2" s="1"/>
  <c r="Q4662" i="2"/>
  <c r="R4662" i="2" s="1"/>
  <c r="Q1701" i="2"/>
  <c r="R1701" i="2" s="1"/>
  <c r="Q4672" i="2"/>
  <c r="R4672" i="2" s="1"/>
  <c r="Q1730" i="2"/>
  <c r="R1730" i="2" s="1"/>
  <c r="Q1741" i="2"/>
  <c r="R1741" i="2" s="1"/>
  <c r="Q1742" i="2"/>
  <c r="R1742" i="2" s="1"/>
  <c r="Q1778" i="2"/>
  <c r="R1778" i="2" s="1"/>
  <c r="Q1779" i="2"/>
  <c r="R1779" i="2" s="1"/>
  <c r="Q1935" i="2"/>
  <c r="R1935" i="2" s="1"/>
  <c r="Q1951" i="2"/>
  <c r="R1951" i="2" s="1"/>
  <c r="Q4718" i="2"/>
  <c r="R4718" i="2" s="1"/>
  <c r="Q2030" i="2"/>
  <c r="R2030" i="2" s="1"/>
  <c r="Q2060" i="2"/>
  <c r="R2060" i="2" s="1"/>
  <c r="Q2069" i="2"/>
  <c r="R2069" i="2" s="1"/>
  <c r="Q2081" i="2"/>
  <c r="R2081" i="2" s="1"/>
  <c r="Q2083" i="2"/>
  <c r="R2083" i="2" s="1"/>
  <c r="Q3731" i="2"/>
  <c r="R3731" i="2" s="1"/>
  <c r="Q4744" i="2"/>
  <c r="R4744" i="2" s="1"/>
  <c r="Q2147" i="2"/>
  <c r="R2147" i="2" s="1"/>
  <c r="Q2224" i="2"/>
  <c r="R2224" i="2" s="1"/>
  <c r="Q2265" i="2"/>
  <c r="R2265" i="2" s="1"/>
  <c r="Q2273" i="2"/>
  <c r="R2273" i="2" s="1"/>
  <c r="Q2305" i="2"/>
  <c r="R2305" i="2" s="1"/>
  <c r="Q2314" i="2"/>
  <c r="R2314" i="2" s="1"/>
  <c r="Q2347" i="2"/>
  <c r="R2347" i="2" s="1"/>
  <c r="Q2403" i="2"/>
  <c r="R2403" i="2" s="1"/>
  <c r="Q2462" i="2"/>
  <c r="R2462" i="2" s="1"/>
  <c r="Q2466" i="2"/>
  <c r="R2466" i="2" s="1"/>
  <c r="Q2495" i="2"/>
  <c r="R2495" i="2" s="1"/>
  <c r="Q2500" i="2"/>
  <c r="R2500" i="2" s="1"/>
  <c r="Q4821" i="2"/>
  <c r="R4821" i="2" s="1"/>
  <c r="Q2544" i="2"/>
  <c r="R2544" i="2" s="1"/>
  <c r="Q4841" i="2"/>
  <c r="R4841" i="2" s="1"/>
  <c r="Q2671" i="2"/>
  <c r="R2671" i="2" s="1"/>
  <c r="Q4855" i="2"/>
  <c r="R4855" i="2" s="1"/>
  <c r="Q2725" i="2"/>
  <c r="R2725" i="2" s="1"/>
  <c r="Q2742" i="2"/>
  <c r="R2742" i="2" s="1"/>
  <c r="Q2795" i="2"/>
  <c r="R2795" i="2" s="1"/>
  <c r="Q2799" i="2"/>
  <c r="R2799" i="2" s="1"/>
  <c r="Q4872" i="2"/>
  <c r="R4872" i="2" s="1"/>
  <c r="Q2838" i="2"/>
  <c r="R2838" i="2" s="1"/>
  <c r="Q2840" i="2"/>
  <c r="R2840" i="2" s="1"/>
  <c r="Q4878" i="2"/>
  <c r="R4878" i="2" s="1"/>
  <c r="Q2879" i="2"/>
  <c r="R2879" i="2" s="1"/>
  <c r="Q2912" i="2"/>
  <c r="R2912" i="2" s="1"/>
  <c r="Q2927" i="2"/>
  <c r="R2927" i="2" s="1"/>
  <c r="Q2974" i="2"/>
  <c r="R2974" i="2" s="1"/>
  <c r="Q2986" i="2"/>
  <c r="R2986" i="2" s="1"/>
  <c r="Q3027" i="2"/>
  <c r="R3027" i="2" s="1"/>
  <c r="Q3057" i="2"/>
  <c r="R3057" i="2" s="1"/>
  <c r="Q3072" i="2"/>
  <c r="R3072" i="2" s="1"/>
  <c r="Q3089" i="2"/>
  <c r="R3089" i="2" s="1"/>
  <c r="Q3877" i="2"/>
  <c r="R3877" i="2" s="1"/>
  <c r="Q3274" i="2"/>
  <c r="R3274" i="2" s="1"/>
  <c r="Q3308" i="2"/>
  <c r="R3308" i="2" s="1"/>
  <c r="Q3327" i="2"/>
  <c r="R3327" i="2" s="1"/>
  <c r="Q3347" i="2"/>
  <c r="R3347" i="2" s="1"/>
  <c r="Q3354" i="2"/>
  <c r="R3354" i="2" s="1"/>
  <c r="Q3433" i="2"/>
  <c r="R3433" i="2" s="1"/>
  <c r="Q3445" i="2"/>
  <c r="R3445" i="2" s="1"/>
  <c r="Q3464" i="2"/>
  <c r="R3464" i="2" s="1"/>
  <c r="Q3" i="2"/>
  <c r="Q6" i="2"/>
  <c r="R6" i="2" s="1"/>
  <c r="Q25" i="2"/>
  <c r="R25" i="2" s="1"/>
  <c r="Q5001" i="2"/>
  <c r="R5001" i="2" s="1"/>
  <c r="Q4321" i="2"/>
  <c r="R4321" i="2" s="1"/>
  <c r="Q142" i="2"/>
  <c r="R142" i="2" s="1"/>
  <c r="Q146" i="2"/>
  <c r="R146" i="2" s="1"/>
  <c r="Q4330" i="2"/>
  <c r="R4330" i="2" s="1"/>
  <c r="Q3488" i="2"/>
  <c r="R3488" i="2" s="1"/>
  <c r="Q4334" i="2"/>
  <c r="R4334" i="2" s="1"/>
  <c r="Q4343" i="2"/>
  <c r="R4343" i="2" s="1"/>
  <c r="Q4350" i="2"/>
  <c r="R4350" i="2" s="1"/>
  <c r="Q252" i="2"/>
  <c r="R252" i="2" s="1"/>
  <c r="Q256" i="2"/>
  <c r="R256" i="2" s="1"/>
  <c r="Q279" i="2"/>
  <c r="R279" i="2" s="1"/>
  <c r="Q3945" i="2"/>
  <c r="R3945" i="2" s="1"/>
  <c r="Q323" i="2"/>
  <c r="R323" i="2" s="1"/>
  <c r="Q4379" i="2"/>
  <c r="R4379" i="2" s="1"/>
  <c r="Q367" i="2"/>
  <c r="R367" i="2" s="1"/>
  <c r="Q3505" i="2"/>
  <c r="R3505" i="2" s="1"/>
  <c r="Q384" i="2"/>
  <c r="R384" i="2" s="1"/>
  <c r="Q412" i="2"/>
  <c r="R412" i="2" s="1"/>
  <c r="Q454" i="2"/>
  <c r="R454" i="2" s="1"/>
  <c r="Q474" i="2"/>
  <c r="R474" i="2" s="1"/>
  <c r="Q525" i="2"/>
  <c r="R525" i="2" s="1"/>
  <c r="Q547" i="2"/>
  <c r="R547" i="2" s="1"/>
  <c r="Q623" i="2"/>
  <c r="R623" i="2" s="1"/>
  <c r="Q641" i="2"/>
  <c r="R641" i="2" s="1"/>
  <c r="Q668" i="2"/>
  <c r="R668" i="2" s="1"/>
  <c r="Q690" i="2"/>
  <c r="R690" i="2" s="1"/>
  <c r="Q743" i="2"/>
  <c r="R743" i="2" s="1"/>
  <c r="Q3561" i="2"/>
  <c r="R3561" i="2" s="1"/>
  <c r="Q782" i="2"/>
  <c r="R782" i="2" s="1"/>
  <c r="Q797" i="2"/>
  <c r="R797" i="2" s="1"/>
  <c r="Q3565" i="2"/>
  <c r="R3565" i="2" s="1"/>
  <c r="Q4485" i="2"/>
  <c r="R4485" i="2" s="1"/>
  <c r="Q812" i="2"/>
  <c r="R812" i="2" s="1"/>
  <c r="Q3971" i="2"/>
  <c r="R3971" i="2" s="1"/>
  <c r="Q853" i="2"/>
  <c r="R853" i="2" s="1"/>
  <c r="Q3574" i="2"/>
  <c r="R3574" i="2" s="1"/>
  <c r="Q882" i="2"/>
  <c r="R882" i="2" s="1"/>
  <c r="Q912" i="2"/>
  <c r="R912" i="2" s="1"/>
  <c r="Q952" i="2"/>
  <c r="R952" i="2" s="1"/>
  <c r="Q967" i="2"/>
  <c r="R967" i="2" s="1"/>
  <c r="Q971" i="2"/>
  <c r="R971" i="2" s="1"/>
  <c r="Q972" i="2"/>
  <c r="R972" i="2" s="1"/>
  <c r="Q984" i="2"/>
  <c r="R984" i="2" s="1"/>
  <c r="Q985" i="2"/>
  <c r="R985" i="2" s="1"/>
  <c r="Q986" i="2"/>
  <c r="R986" i="2" s="1"/>
  <c r="Q988" i="2"/>
  <c r="R988" i="2" s="1"/>
  <c r="Q1026" i="2"/>
  <c r="R1026" i="2" s="1"/>
  <c r="Q1072" i="2"/>
  <c r="R1072" i="2" s="1"/>
  <c r="Q1078" i="2"/>
  <c r="R1078" i="2" s="1"/>
  <c r="Q4533" i="2"/>
  <c r="R4533" i="2" s="1"/>
  <c r="Q3615" i="2"/>
  <c r="R3615" i="2" s="1"/>
  <c r="Q4562" i="2"/>
  <c r="R4562" i="2" s="1"/>
  <c r="Q1258" i="2"/>
  <c r="R1258" i="2" s="1"/>
  <c r="Q4566" i="2"/>
  <c r="R4566" i="2" s="1"/>
  <c r="Q1379" i="2"/>
  <c r="R1379" i="2" s="1"/>
  <c r="Q1437" i="2"/>
  <c r="R1437" i="2" s="1"/>
  <c r="Q1484" i="2"/>
  <c r="R1484" i="2" s="1"/>
  <c r="Q1489" i="2"/>
  <c r="R1489" i="2" s="1"/>
  <c r="Q4624" i="2"/>
  <c r="R4624" i="2" s="1"/>
  <c r="Q1526" i="2"/>
  <c r="R1526" i="2" s="1"/>
  <c r="Q1557" i="2"/>
  <c r="R1557" i="2" s="1"/>
  <c r="Q4633" i="2"/>
  <c r="R4633" i="2" s="1"/>
  <c r="Q1585" i="2"/>
  <c r="R1585" i="2" s="1"/>
  <c r="Q4642" i="2"/>
  <c r="R4642" i="2" s="1"/>
  <c r="Q1589" i="2"/>
  <c r="R1589" i="2" s="1"/>
  <c r="Q1619" i="2"/>
  <c r="R1619" i="2" s="1"/>
  <c r="Q4661" i="2"/>
  <c r="R4661" i="2" s="1"/>
  <c r="Q4664" i="2"/>
  <c r="R4664" i="2" s="1"/>
  <c r="Q1707" i="2"/>
  <c r="R1707" i="2" s="1"/>
  <c r="Q1716" i="2"/>
  <c r="R1716" i="2" s="1"/>
  <c r="Q4673" i="2"/>
  <c r="R4673" i="2" s="1"/>
  <c r="Q1723" i="2"/>
  <c r="R1723" i="2" s="1"/>
  <c r="Q1771" i="2"/>
  <c r="R1771" i="2" s="1"/>
  <c r="Q1772" i="2"/>
  <c r="R1772" i="2" s="1"/>
  <c r="Q1811" i="2"/>
  <c r="R1811" i="2" s="1"/>
  <c r="Q1828" i="2"/>
  <c r="R1828" i="2" s="1"/>
  <c r="Q1867" i="2"/>
  <c r="R1867" i="2" s="1"/>
  <c r="Q4698" i="2"/>
  <c r="R4698" i="2" s="1"/>
  <c r="Q1927" i="2"/>
  <c r="R1927" i="2" s="1"/>
  <c r="Q1968" i="2"/>
  <c r="R1968" i="2" s="1"/>
  <c r="Q4024" i="2"/>
  <c r="R4024" i="2" s="1"/>
  <c r="Q2085" i="2"/>
  <c r="R2085" i="2" s="1"/>
  <c r="Q2094" i="2"/>
  <c r="R2094" i="2" s="1"/>
  <c r="Q4735" i="2"/>
  <c r="R4735" i="2" s="1"/>
  <c r="Q2106" i="2"/>
  <c r="R2106" i="2" s="1"/>
  <c r="Q2144" i="2"/>
  <c r="R2144" i="2" s="1"/>
  <c r="Q2173" i="2"/>
  <c r="R2173" i="2" s="1"/>
  <c r="Q2213" i="2"/>
  <c r="R2213" i="2" s="1"/>
  <c r="Q4769" i="2"/>
  <c r="R4769" i="2" s="1"/>
  <c r="Q2298" i="2"/>
  <c r="R2298" i="2" s="1"/>
  <c r="Q2336" i="2"/>
  <c r="R2336" i="2" s="1"/>
  <c r="Q4796" i="2"/>
  <c r="R4796" i="2" s="1"/>
  <c r="Q2416" i="2"/>
  <c r="R2416" i="2" s="1"/>
  <c r="Q4825" i="2"/>
  <c r="R4825" i="2" s="1"/>
  <c r="Q2533" i="2"/>
  <c r="R2533" i="2" s="1"/>
  <c r="Q2585" i="2"/>
  <c r="R2585" i="2" s="1"/>
  <c r="Q2701" i="2"/>
  <c r="R2701" i="2" s="1"/>
  <c r="Q4859" i="2"/>
  <c r="R4859" i="2" s="1"/>
  <c r="Q4055" i="2"/>
  <c r="R4055" i="2" s="1"/>
  <c r="Q2732" i="2"/>
  <c r="R2732" i="2" s="1"/>
  <c r="Q2733" i="2"/>
  <c r="R2733" i="2" s="1"/>
  <c r="Q2744" i="2"/>
  <c r="R2744" i="2" s="1"/>
  <c r="Q3819" i="2"/>
  <c r="R3819" i="2" s="1"/>
  <c r="Q4869" i="2"/>
  <c r="R4869" i="2" s="1"/>
  <c r="Q2845" i="2"/>
  <c r="R2845" i="2" s="1"/>
  <c r="Q2852" i="2"/>
  <c r="R2852" i="2" s="1"/>
  <c r="Q2864" i="2"/>
  <c r="R2864" i="2" s="1"/>
  <c r="Q2961" i="2"/>
  <c r="R2961" i="2" s="1"/>
  <c r="Q2966" i="2"/>
  <c r="R2966" i="2" s="1"/>
  <c r="Q2991" i="2"/>
  <c r="R2991" i="2" s="1"/>
  <c r="Q3070" i="2"/>
  <c r="R3070" i="2" s="1"/>
  <c r="Q3088" i="2"/>
  <c r="R3088" i="2" s="1"/>
  <c r="Q4930" i="2"/>
  <c r="R4930" i="2" s="1"/>
  <c r="Q3106" i="2"/>
  <c r="R3106" i="2" s="1"/>
  <c r="Q3130" i="2"/>
  <c r="R3130" i="2" s="1"/>
  <c r="Q3153" i="2"/>
  <c r="R3153" i="2" s="1"/>
  <c r="Q4948" i="2"/>
  <c r="R4948" i="2" s="1"/>
  <c r="Q3186" i="2"/>
  <c r="R3186" i="2" s="1"/>
  <c r="Q3203" i="2"/>
  <c r="R3203" i="2" s="1"/>
  <c r="Q3332" i="2"/>
  <c r="R3332" i="2" s="1"/>
  <c r="Q4978" i="2"/>
  <c r="R4978" i="2" s="1"/>
  <c r="Q3377" i="2"/>
  <c r="R3377" i="2" s="1"/>
  <c r="Q4990" i="2"/>
  <c r="R4990" i="2" s="1"/>
  <c r="Q3403" i="2"/>
  <c r="R3403" i="2" s="1"/>
  <c r="Q3423" i="2"/>
  <c r="R3423" i="2" s="1"/>
  <c r="Q3463" i="2"/>
  <c r="R3463" i="2" s="1"/>
  <c r="Q30" i="2"/>
  <c r="R30" i="2" s="1"/>
  <c r="Q37" i="2"/>
  <c r="R37" i="2" s="1"/>
  <c r="Q4304" i="2"/>
  <c r="R4304" i="2" s="1"/>
  <c r="Q48" i="2"/>
  <c r="R48" i="2" s="1"/>
  <c r="Q81" i="2"/>
  <c r="R81" i="2" s="1"/>
  <c r="Q82" i="2"/>
  <c r="R82" i="2" s="1"/>
  <c r="Q98" i="2"/>
  <c r="R98" i="2" s="1"/>
  <c r="Q101" i="2"/>
  <c r="R101" i="2" s="1"/>
  <c r="Q178" i="2"/>
  <c r="R178" i="2" s="1"/>
  <c r="Q3942" i="2"/>
  <c r="R3942" i="2" s="1"/>
  <c r="Q4351" i="2"/>
  <c r="R4351" i="2" s="1"/>
  <c r="Q261" i="2"/>
  <c r="R261" i="2" s="1"/>
  <c r="Q314" i="2"/>
  <c r="R314" i="2" s="1"/>
  <c r="Q3946" i="2"/>
  <c r="R3946" i="2" s="1"/>
  <c r="Q343" i="2"/>
  <c r="R343" i="2" s="1"/>
  <c r="Q3507" i="2"/>
  <c r="R3507" i="2" s="1"/>
  <c r="Q410" i="2"/>
  <c r="R410" i="2" s="1"/>
  <c r="Q413" i="2"/>
  <c r="R413" i="2" s="1"/>
  <c r="Q425" i="2"/>
  <c r="R425" i="2" s="1"/>
  <c r="Q476" i="2"/>
  <c r="R476" i="2" s="1"/>
  <c r="Q4415" i="2"/>
  <c r="R4415" i="2" s="1"/>
  <c r="Q520" i="2"/>
  <c r="R520" i="2" s="1"/>
  <c r="Q556" i="2"/>
  <c r="R556" i="2" s="1"/>
  <c r="Q626" i="2"/>
  <c r="R626" i="2" s="1"/>
  <c r="Q646" i="2"/>
  <c r="R646" i="2" s="1"/>
  <c r="Q651" i="2"/>
  <c r="R651" i="2" s="1"/>
  <c r="Q3544" i="2"/>
  <c r="R3544" i="2" s="1"/>
  <c r="Q3552" i="2"/>
  <c r="R3552" i="2" s="1"/>
  <c r="Q717" i="2"/>
  <c r="R717" i="2" s="1"/>
  <c r="Q3558" i="2"/>
  <c r="R3558" i="2" s="1"/>
  <c r="Q4486" i="2"/>
  <c r="R4486" i="2" s="1"/>
  <c r="Q863" i="2"/>
  <c r="R863" i="2" s="1"/>
  <c r="Q3583" i="2"/>
  <c r="R3583" i="2" s="1"/>
  <c r="Q3598" i="2"/>
  <c r="R3598" i="2" s="1"/>
  <c r="Q3603" i="2"/>
  <c r="R3603" i="2" s="1"/>
  <c r="Q1099" i="2"/>
  <c r="R1099" i="2" s="1"/>
  <c r="Q4546" i="2"/>
  <c r="R4546" i="2" s="1"/>
  <c r="Q1181" i="2"/>
  <c r="R1181" i="2" s="1"/>
  <c r="Q1209" i="2"/>
  <c r="R1209" i="2" s="1"/>
  <c r="Q1220" i="2"/>
  <c r="R1220" i="2" s="1"/>
  <c r="Q3622" i="2"/>
  <c r="R3622" i="2" s="1"/>
  <c r="Q4559" i="2"/>
  <c r="R4559" i="2" s="1"/>
  <c r="Q1267" i="2"/>
  <c r="R1267" i="2" s="1"/>
  <c r="Q1284" i="2"/>
  <c r="R1284" i="2" s="1"/>
  <c r="Q1335" i="2"/>
  <c r="R1335" i="2" s="1"/>
  <c r="Q1404" i="2"/>
  <c r="R1404" i="2" s="1"/>
  <c r="Q1405" i="2"/>
  <c r="R1405" i="2" s="1"/>
  <c r="Q4000" i="2"/>
  <c r="R4000" i="2" s="1"/>
  <c r="Q4605" i="2"/>
  <c r="R4605" i="2" s="1"/>
  <c r="Q4606" i="2"/>
  <c r="R4606" i="2" s="1"/>
  <c r="Q4613" i="2"/>
  <c r="R4613" i="2" s="1"/>
  <c r="Q1466" i="2"/>
  <c r="R1466" i="2" s="1"/>
  <c r="Q1581" i="2"/>
  <c r="R1581" i="2" s="1"/>
  <c r="Q4640" i="2"/>
  <c r="R4640" i="2" s="1"/>
  <c r="Q1601" i="2"/>
  <c r="R1601" i="2" s="1"/>
  <c r="Q1626" i="2"/>
  <c r="R1626" i="2" s="1"/>
  <c r="Q4652" i="2"/>
  <c r="R4652" i="2" s="1"/>
  <c r="Q1660" i="2"/>
  <c r="R1660" i="2" s="1"/>
  <c r="Q1665" i="2"/>
  <c r="R1665" i="2" s="1"/>
  <c r="Q4674" i="2"/>
  <c r="R4674" i="2" s="1"/>
  <c r="Q1752" i="2"/>
  <c r="R1752" i="2" s="1"/>
  <c r="Q1769" i="2"/>
  <c r="R1769" i="2" s="1"/>
  <c r="Q1794" i="2"/>
  <c r="R1794" i="2" s="1"/>
  <c r="Q4015" i="2"/>
  <c r="R4015" i="2" s="1"/>
  <c r="Q1830" i="2"/>
  <c r="R1830" i="2" s="1"/>
  <c r="Q1873" i="2"/>
  <c r="R1873" i="2" s="1"/>
  <c r="Q1907" i="2"/>
  <c r="R1907" i="2" s="1"/>
  <c r="Q4705" i="2"/>
  <c r="R4705" i="2" s="1"/>
  <c r="Q1932" i="2"/>
  <c r="R1932" i="2" s="1"/>
  <c r="Q1941" i="2"/>
  <c r="R1941" i="2" s="1"/>
  <c r="Q1973" i="2"/>
  <c r="R1973" i="2" s="1"/>
  <c r="Q2001" i="2"/>
  <c r="R2001" i="2" s="1"/>
  <c r="Q2096" i="2"/>
  <c r="R2096" i="2" s="1"/>
  <c r="Q2111" i="2"/>
  <c r="R2111" i="2" s="1"/>
  <c r="Q2125" i="2"/>
  <c r="R2125" i="2" s="1"/>
  <c r="Q3742" i="2"/>
  <c r="R3742" i="2" s="1"/>
  <c r="Q2154" i="2"/>
  <c r="R2154" i="2" s="1"/>
  <c r="Q2175" i="2"/>
  <c r="R2175" i="2" s="1"/>
  <c r="Q3746" i="2"/>
  <c r="R3746" i="2" s="1"/>
  <c r="Q4773" i="2"/>
  <c r="R4773" i="2" s="1"/>
  <c r="Q4774" i="2"/>
  <c r="R4774" i="2" s="1"/>
  <c r="Q2270" i="2"/>
  <c r="R2270" i="2" s="1"/>
  <c r="Q2300" i="2"/>
  <c r="R2300" i="2" s="1"/>
  <c r="Q2323" i="2"/>
  <c r="R2323" i="2" s="1"/>
  <c r="Q4786" i="2"/>
  <c r="R4786" i="2" s="1"/>
  <c r="Q2356" i="2"/>
  <c r="R2356" i="2" s="1"/>
  <c r="Q2373" i="2"/>
  <c r="R2373" i="2" s="1"/>
  <c r="Q2408" i="2"/>
  <c r="R2408" i="2" s="1"/>
  <c r="Q2440" i="2"/>
  <c r="R2440" i="2" s="1"/>
  <c r="Q2468" i="2"/>
  <c r="R2468" i="2" s="1"/>
  <c r="Q3783" i="2"/>
  <c r="R3783" i="2" s="1"/>
  <c r="Q4047" i="2"/>
  <c r="R4047" i="2" s="1"/>
  <c r="Q2589" i="2"/>
  <c r="R2589" i="2" s="1"/>
  <c r="Q2595" i="2"/>
  <c r="R2595" i="2" s="1"/>
  <c r="Q2617" i="2"/>
  <c r="R2617" i="2" s="1"/>
  <c r="Q2620" i="2"/>
  <c r="R2620" i="2" s="1"/>
  <c r="Q3810" i="2"/>
  <c r="R3810" i="2" s="1"/>
  <c r="Q2718" i="2"/>
  <c r="R2718" i="2" s="1"/>
  <c r="Q2768" i="2"/>
  <c r="R2768" i="2" s="1"/>
  <c r="Q2831" i="2"/>
  <c r="R2831" i="2" s="1"/>
  <c r="Q2844" i="2"/>
  <c r="R2844" i="2" s="1"/>
  <c r="Q2887" i="2"/>
  <c r="R2887" i="2" s="1"/>
  <c r="Q3841" i="2"/>
  <c r="R3841" i="2" s="1"/>
  <c r="Q2987" i="2"/>
  <c r="R2987" i="2" s="1"/>
  <c r="Q2996" i="2"/>
  <c r="R2996" i="2" s="1"/>
  <c r="Q2999" i="2"/>
  <c r="R2999" i="2" s="1"/>
  <c r="Q4916" i="2"/>
  <c r="R4916" i="2" s="1"/>
  <c r="Q3069" i="2"/>
  <c r="R3069" i="2" s="1"/>
  <c r="Q3092" i="2"/>
  <c r="R3092" i="2" s="1"/>
  <c r="Q3116" i="2"/>
  <c r="R3116" i="2" s="1"/>
  <c r="Q3119" i="2"/>
  <c r="R3119" i="2" s="1"/>
  <c r="Q4074" i="2"/>
  <c r="R4074" i="2" s="1"/>
  <c r="Q3164" i="2"/>
  <c r="R3164" i="2" s="1"/>
  <c r="Q4951" i="2"/>
  <c r="R4951" i="2" s="1"/>
  <c r="Q3177" i="2"/>
  <c r="R3177" i="2" s="1"/>
  <c r="Q3229" i="2"/>
  <c r="R3229" i="2" s="1"/>
  <c r="Q3268" i="2"/>
  <c r="R3268" i="2" s="1"/>
  <c r="Q4992" i="2"/>
  <c r="R4992" i="2" s="1"/>
  <c r="Q3412" i="2"/>
  <c r="R3412" i="2" s="1"/>
  <c r="Q3899" i="2"/>
  <c r="R3899" i="2" s="1"/>
  <c r="Q3460" i="2"/>
  <c r="R3460" i="2" s="1"/>
  <c r="Q7" i="2"/>
  <c r="R7" i="2" s="1"/>
  <c r="Q3468" i="2"/>
  <c r="R3468" i="2" s="1"/>
  <c r="Q46" i="2"/>
  <c r="R46" i="2" s="1"/>
  <c r="Q4311" i="2"/>
  <c r="R4311" i="2" s="1"/>
  <c r="Q83" i="2"/>
  <c r="R83" i="2" s="1"/>
  <c r="Q91" i="2"/>
  <c r="R91" i="2" s="1"/>
  <c r="Q125" i="2"/>
  <c r="R125" i="2" s="1"/>
  <c r="Q194" i="2"/>
  <c r="R194" i="2" s="1"/>
  <c r="Q260" i="2"/>
  <c r="R260" i="2" s="1"/>
  <c r="Q3495" i="2"/>
  <c r="R3495" i="2" s="1"/>
  <c r="Q4374" i="2"/>
  <c r="R4374" i="2" s="1"/>
  <c r="Q368" i="2"/>
  <c r="R368" i="2" s="1"/>
  <c r="Q432" i="2"/>
  <c r="R432" i="2" s="1"/>
  <c r="Q442" i="2"/>
  <c r="R442" i="2" s="1"/>
  <c r="Q466" i="2"/>
  <c r="R466" i="2" s="1"/>
  <c r="Q492" i="2"/>
  <c r="R492" i="2" s="1"/>
  <c r="Q4418" i="2"/>
  <c r="R4418" i="2" s="1"/>
  <c r="Q545" i="2"/>
  <c r="R545" i="2" s="1"/>
  <c r="Q571" i="2"/>
  <c r="R571" i="2" s="1"/>
  <c r="Q585" i="2"/>
  <c r="R585" i="2" s="1"/>
  <c r="Q680" i="2"/>
  <c r="R680" i="2" s="1"/>
  <c r="Q760" i="2"/>
  <c r="R760" i="2" s="1"/>
  <c r="Q771" i="2"/>
  <c r="R771" i="2" s="1"/>
  <c r="Q776" i="2"/>
  <c r="R776" i="2" s="1"/>
  <c r="Q868" i="2"/>
  <c r="R868" i="2" s="1"/>
  <c r="Q887" i="2"/>
  <c r="R887" i="2" s="1"/>
  <c r="Q3591" i="2"/>
  <c r="R3591" i="2" s="1"/>
  <c r="Q996" i="2"/>
  <c r="R996" i="2" s="1"/>
  <c r="Q1040" i="2"/>
  <c r="R1040" i="2" s="1"/>
  <c r="Q1059" i="2"/>
  <c r="R1059" i="2" s="1"/>
  <c r="Q4530" i="2"/>
  <c r="R4530" i="2" s="1"/>
  <c r="Q1101" i="2"/>
  <c r="R1101" i="2" s="1"/>
  <c r="Q3613" i="2"/>
  <c r="R3613" i="2" s="1"/>
  <c r="Q3992" i="2"/>
  <c r="R3992" i="2" s="1"/>
  <c r="Q1185" i="2"/>
  <c r="R1185" i="2" s="1"/>
  <c r="Q1204" i="2"/>
  <c r="R1204" i="2" s="1"/>
  <c r="Q4553" i="2"/>
  <c r="R4553" i="2" s="1"/>
  <c r="Q3619" i="2"/>
  <c r="R3619" i="2" s="1"/>
  <c r="Q1411" i="2"/>
  <c r="R1411" i="2" s="1"/>
  <c r="Q1417" i="2"/>
  <c r="R1417" i="2" s="1"/>
  <c r="Q1418" i="2"/>
  <c r="R1418" i="2" s="1"/>
  <c r="Q4623" i="2"/>
  <c r="R4623" i="2" s="1"/>
  <c r="Q1568" i="2"/>
  <c r="R1568" i="2" s="1"/>
  <c r="Q1594" i="2"/>
  <c r="R1594" i="2" s="1"/>
  <c r="Q1596" i="2"/>
  <c r="R1596" i="2" s="1"/>
  <c r="Q4659" i="2"/>
  <c r="R4659" i="2" s="1"/>
  <c r="Q1679" i="2"/>
  <c r="R1679" i="2" s="1"/>
  <c r="Q4665" i="2"/>
  <c r="R4665" i="2" s="1"/>
  <c r="Q4671" i="2"/>
  <c r="R4671" i="2" s="1"/>
  <c r="Q1739" i="2"/>
  <c r="R1739" i="2" s="1"/>
  <c r="Q1761" i="2"/>
  <c r="R1761" i="2" s="1"/>
  <c r="Q1773" i="2"/>
  <c r="R1773" i="2" s="1"/>
  <c r="Q1863" i="2"/>
  <c r="R1863" i="2" s="1"/>
  <c r="Q3700" i="2"/>
  <c r="R3700" i="2" s="1"/>
  <c r="Q1900" i="2"/>
  <c r="R1900" i="2" s="1"/>
  <c r="Q1991" i="2"/>
  <c r="R1991" i="2" s="1"/>
  <c r="Q1994" i="2"/>
  <c r="R1994" i="2" s="1"/>
  <c r="Q4726" i="2"/>
  <c r="R4726" i="2" s="1"/>
  <c r="Q2076" i="2"/>
  <c r="R2076" i="2" s="1"/>
  <c r="Q2132" i="2"/>
  <c r="R2132" i="2" s="1"/>
  <c r="Q4750" i="2"/>
  <c r="R4750" i="2" s="1"/>
  <c r="Q2161" i="2"/>
  <c r="R2161" i="2" s="1"/>
  <c r="Q2199" i="2"/>
  <c r="R2199" i="2" s="1"/>
  <c r="Q2200" i="2"/>
  <c r="R2200" i="2" s="1"/>
  <c r="Q2233" i="2"/>
  <c r="R2233" i="2" s="1"/>
  <c r="Q3752" i="2"/>
  <c r="R3752" i="2" s="1"/>
  <c r="Q2244" i="2"/>
  <c r="R2244" i="2" s="1"/>
  <c r="Q4776" i="2"/>
  <c r="R4776" i="2" s="1"/>
  <c r="Q2275" i="2"/>
  <c r="R2275" i="2" s="1"/>
  <c r="Q2281" i="2"/>
  <c r="R2281" i="2" s="1"/>
  <c r="Q4038" i="2"/>
  <c r="R4038" i="2" s="1"/>
  <c r="Q2335" i="2"/>
  <c r="R2335" i="2" s="1"/>
  <c r="Q2397" i="2"/>
  <c r="R2397" i="2" s="1"/>
  <c r="Q4048" i="2"/>
  <c r="R4048" i="2" s="1"/>
  <c r="Q2663" i="2"/>
  <c r="R2663" i="2" s="1"/>
  <c r="Q4058" i="2"/>
  <c r="R4058" i="2" s="1"/>
  <c r="Q2886" i="2"/>
  <c r="R2886" i="2" s="1"/>
  <c r="Q2969" i="2"/>
  <c r="R2969" i="2" s="1"/>
  <c r="Q3015" i="2"/>
  <c r="R3015" i="2" s="1"/>
  <c r="Q3041" i="2"/>
  <c r="R3041" i="2" s="1"/>
  <c r="Q3076" i="2"/>
  <c r="R3076" i="2" s="1"/>
  <c r="Q3178" i="2"/>
  <c r="R3178" i="2" s="1"/>
  <c r="Q3243" i="2"/>
  <c r="R3243" i="2" s="1"/>
  <c r="Q3920" i="2"/>
  <c r="R3920" i="2" s="1"/>
  <c r="Q3301" i="2"/>
  <c r="R3301" i="2" s="1"/>
  <c r="Q3328" i="2"/>
  <c r="R3328" i="2" s="1"/>
  <c r="Q3352" i="2"/>
  <c r="R3352" i="2" s="1"/>
  <c r="Q4986" i="2"/>
  <c r="R4986" i="2" s="1"/>
  <c r="Q3452" i="2"/>
  <c r="R3452" i="2" s="1"/>
  <c r="Q4" i="2"/>
  <c r="R4" i="2" s="1"/>
  <c r="Q18" i="2"/>
  <c r="R18" i="2" s="1"/>
  <c r="Q4305" i="2"/>
  <c r="R4305" i="2" s="1"/>
  <c r="Q3477" i="2"/>
  <c r="R3477" i="2" s="1"/>
  <c r="Q93" i="2"/>
  <c r="R93" i="2" s="1"/>
  <c r="Q134" i="2"/>
  <c r="R134" i="2" s="1"/>
  <c r="Q166" i="2"/>
  <c r="R166" i="2" s="1"/>
  <c r="Q190" i="2"/>
  <c r="R190" i="2" s="1"/>
  <c r="Q223" i="2"/>
  <c r="R223" i="2" s="1"/>
  <c r="Q4367" i="2"/>
  <c r="R4367" i="2" s="1"/>
  <c r="Q292" i="2"/>
  <c r="R292" i="2" s="1"/>
  <c r="Q366" i="2"/>
  <c r="R366" i="2" s="1"/>
  <c r="Q391" i="2"/>
  <c r="R391" i="2" s="1"/>
  <c r="Q435" i="2"/>
  <c r="R435" i="2" s="1"/>
  <c r="Q4406" i="2"/>
  <c r="R4406" i="2" s="1"/>
  <c r="Q501" i="2"/>
  <c r="R501" i="2" s="1"/>
  <c r="Q4420" i="2"/>
  <c r="R4420" i="2" s="1"/>
  <c r="Q594" i="2"/>
  <c r="R594" i="2" s="1"/>
  <c r="Q600" i="2"/>
  <c r="R600" i="2" s="1"/>
  <c r="Q676" i="2"/>
  <c r="R676" i="2" s="1"/>
  <c r="Q681" i="2"/>
  <c r="R681" i="2" s="1"/>
  <c r="Q747" i="2"/>
  <c r="R747" i="2" s="1"/>
  <c r="Q826" i="2"/>
  <c r="R826" i="2" s="1"/>
  <c r="Q855" i="2"/>
  <c r="R855" i="2" s="1"/>
  <c r="Q3573" i="2"/>
  <c r="R3573" i="2" s="1"/>
  <c r="Q898" i="2"/>
  <c r="R898" i="2" s="1"/>
  <c r="Q901" i="2"/>
  <c r="R901" i="2" s="1"/>
  <c r="Q903" i="2"/>
  <c r="R903" i="2" s="1"/>
  <c r="Q927" i="2"/>
  <c r="R927" i="2" s="1"/>
  <c r="Q3581" i="2"/>
  <c r="R3581" i="2" s="1"/>
  <c r="Q1038" i="2"/>
  <c r="R1038" i="2" s="1"/>
  <c r="Q1055" i="2"/>
  <c r="R1055" i="2" s="1"/>
  <c r="Q1056" i="2"/>
  <c r="R1056" i="2" s="1"/>
  <c r="Q1058" i="2"/>
  <c r="R1058" i="2" s="1"/>
  <c r="Q1087" i="2"/>
  <c r="R1087" i="2" s="1"/>
  <c r="Q4535" i="2"/>
  <c r="R4535" i="2" s="1"/>
  <c r="Q4538" i="2"/>
  <c r="R4538" i="2" s="1"/>
  <c r="Q1126" i="2"/>
  <c r="R1126" i="2" s="1"/>
  <c r="Q3611" i="2"/>
  <c r="R3611" i="2" s="1"/>
  <c r="Q1145" i="2"/>
  <c r="R1145" i="2" s="1"/>
  <c r="Q1254" i="2"/>
  <c r="R1254" i="2" s="1"/>
  <c r="Q4565" i="2"/>
  <c r="R4565" i="2" s="1"/>
  <c r="Q1282" i="2"/>
  <c r="R1282" i="2" s="1"/>
  <c r="Q3640" i="2"/>
  <c r="R3640" i="2" s="1"/>
  <c r="Q4589" i="2"/>
  <c r="R4589" i="2" s="1"/>
  <c r="Q1366" i="2"/>
  <c r="R1366" i="2" s="1"/>
  <c r="Q1441" i="2"/>
  <c r="R1441" i="2" s="1"/>
  <c r="Q4615" i="2"/>
  <c r="R4615" i="2" s="1"/>
  <c r="Q1493" i="2"/>
  <c r="R1493" i="2" s="1"/>
  <c r="Q1567" i="2"/>
  <c r="R1567" i="2" s="1"/>
  <c r="Q4007" i="2"/>
  <c r="R4007" i="2" s="1"/>
  <c r="Q1611" i="2"/>
  <c r="R1611" i="2" s="1"/>
  <c r="Q1805" i="2"/>
  <c r="R1805" i="2" s="1"/>
  <c r="Q1815" i="2"/>
  <c r="R1815" i="2" s="1"/>
  <c r="Q1824" i="2"/>
  <c r="R1824" i="2" s="1"/>
  <c r="Q1860" i="2"/>
  <c r="R1860" i="2" s="1"/>
  <c r="Q1882" i="2"/>
  <c r="R1882" i="2" s="1"/>
  <c r="Q1917" i="2"/>
  <c r="R1917" i="2" s="1"/>
  <c r="Q1938" i="2"/>
  <c r="R1938" i="2" s="1"/>
  <c r="Q1956" i="2"/>
  <c r="R1956" i="2" s="1"/>
  <c r="Q1959" i="2"/>
  <c r="R1959" i="2" s="1"/>
  <c r="Q2036" i="2"/>
  <c r="R2036" i="2" s="1"/>
  <c r="Q2057" i="2"/>
  <c r="R2057" i="2" s="1"/>
  <c r="Q2082" i="2"/>
  <c r="R2082" i="2" s="1"/>
  <c r="Q4732" i="2"/>
  <c r="R4732" i="2" s="1"/>
  <c r="Q4737" i="2"/>
  <c r="R4737" i="2" s="1"/>
  <c r="Q4748" i="2"/>
  <c r="R4748" i="2" s="1"/>
  <c r="Q2145" i="2"/>
  <c r="R2145" i="2" s="1"/>
  <c r="Q2156" i="2"/>
  <c r="R2156" i="2" s="1"/>
  <c r="Q4031" i="2"/>
  <c r="R4031" i="2" s="1"/>
  <c r="Q4761" i="2"/>
  <c r="R4761" i="2" s="1"/>
  <c r="Q2206" i="2"/>
  <c r="R2206" i="2" s="1"/>
  <c r="Q2251" i="2"/>
  <c r="R2251" i="2" s="1"/>
  <c r="Q2295" i="2"/>
  <c r="R2295" i="2" s="1"/>
  <c r="Q4790" i="2"/>
  <c r="R4790" i="2" s="1"/>
  <c r="Q4792" i="2"/>
  <c r="R4792" i="2" s="1"/>
  <c r="Q4794" i="2"/>
  <c r="R4794" i="2" s="1"/>
  <c r="Q2425" i="2"/>
  <c r="R2425" i="2" s="1"/>
  <c r="Q2437" i="2"/>
  <c r="R2437" i="2" s="1"/>
  <c r="Q4807" i="2"/>
  <c r="R4807" i="2" s="1"/>
  <c r="Q2457" i="2"/>
  <c r="R2457" i="2" s="1"/>
  <c r="Q2685" i="2"/>
  <c r="R2685" i="2" s="1"/>
  <c r="Q2767" i="2"/>
  <c r="R2767" i="2" s="1"/>
  <c r="Q2854" i="2"/>
  <c r="R2854" i="2" s="1"/>
  <c r="Q4885" i="2"/>
  <c r="R4885" i="2" s="1"/>
  <c r="Q2889" i="2"/>
  <c r="R2889" i="2" s="1"/>
  <c r="Q4895" i="2"/>
  <c r="R4895" i="2" s="1"/>
  <c r="Q2919" i="2"/>
  <c r="R2919" i="2" s="1"/>
  <c r="Q2941" i="2"/>
  <c r="R2941" i="2" s="1"/>
  <c r="Q2943" i="2"/>
  <c r="R2943" i="2" s="1"/>
  <c r="Q4907" i="2"/>
  <c r="R4907" i="2" s="1"/>
  <c r="Q3022" i="2"/>
  <c r="R3022" i="2" s="1"/>
  <c r="Q4925" i="2"/>
  <c r="R4925" i="2" s="1"/>
  <c r="Q4939" i="2"/>
  <c r="R4939" i="2" s="1"/>
  <c r="Q3137" i="2"/>
  <c r="R3137" i="2" s="1"/>
  <c r="Q3146" i="2"/>
  <c r="R3146" i="2" s="1"/>
  <c r="Q3175" i="2"/>
  <c r="R3175" i="2" s="1"/>
  <c r="Q4966" i="2"/>
  <c r="R4966" i="2" s="1"/>
  <c r="Q3369" i="2"/>
  <c r="R3369" i="2" s="1"/>
  <c r="Q3396" i="2"/>
  <c r="R3396" i="2" s="1"/>
  <c r="Q3398" i="2"/>
  <c r="R3398" i="2" s="1"/>
  <c r="Q55" i="2"/>
  <c r="R55" i="2" s="1"/>
  <c r="Q102" i="2"/>
  <c r="R102" i="2" s="1"/>
  <c r="Q4315" i="2"/>
  <c r="R4315" i="2" s="1"/>
  <c r="Q4316" i="2"/>
  <c r="R4316" i="2" s="1"/>
  <c r="Q133" i="2"/>
  <c r="R133" i="2" s="1"/>
  <c r="Q3939" i="2"/>
  <c r="R3939" i="2" s="1"/>
  <c r="Q162" i="2"/>
  <c r="R162" i="2" s="1"/>
  <c r="Q211" i="2"/>
  <c r="R211" i="2" s="1"/>
  <c r="Q225" i="2"/>
  <c r="R225" i="2" s="1"/>
  <c r="Q290" i="2"/>
  <c r="R290" i="2" s="1"/>
  <c r="Q4377" i="2"/>
  <c r="R4377" i="2" s="1"/>
  <c r="Q339" i="2"/>
  <c r="R339" i="2" s="1"/>
  <c r="Q402" i="2"/>
  <c r="R402" i="2" s="1"/>
  <c r="Q414" i="2"/>
  <c r="R414" i="2" s="1"/>
  <c r="Q3916" i="2"/>
  <c r="R3916" i="2" s="1"/>
  <c r="Q469" i="2"/>
  <c r="R469" i="2" s="1"/>
  <c r="Q4431" i="2"/>
  <c r="R4431" i="2" s="1"/>
  <c r="Q642" i="2"/>
  <c r="R642" i="2" s="1"/>
  <c r="Q3540" i="2"/>
  <c r="R3540" i="2" s="1"/>
  <c r="Q703" i="2"/>
  <c r="R703" i="2" s="1"/>
  <c r="Q722" i="2"/>
  <c r="R722" i="2" s="1"/>
  <c r="Q744" i="2"/>
  <c r="R744" i="2" s="1"/>
  <c r="Q769" i="2"/>
  <c r="R769" i="2" s="1"/>
  <c r="Q3567" i="2"/>
  <c r="R3567" i="2" s="1"/>
  <c r="Q829" i="2"/>
  <c r="R829" i="2" s="1"/>
  <c r="Q857" i="2"/>
  <c r="R857" i="2" s="1"/>
  <c r="Q939" i="2"/>
  <c r="R939" i="2" s="1"/>
  <c r="Q964" i="2"/>
  <c r="R964" i="2" s="1"/>
  <c r="Q973" i="2"/>
  <c r="R973" i="2" s="1"/>
  <c r="Q4517" i="2"/>
  <c r="R4517" i="2" s="1"/>
  <c r="Q3602" i="2"/>
  <c r="R3602" i="2" s="1"/>
  <c r="Q1061" i="2"/>
  <c r="R1061" i="2" s="1"/>
  <c r="Q1108" i="2"/>
  <c r="R1108" i="2" s="1"/>
  <c r="Q1228" i="2"/>
  <c r="R1228" i="2" s="1"/>
  <c r="Q4575" i="2"/>
  <c r="R4575" i="2" s="1"/>
  <c r="Q1309" i="2"/>
  <c r="R1309" i="2" s="1"/>
  <c r="Q1310" i="2"/>
  <c r="R1310" i="2" s="1"/>
  <c r="Q1312" i="2"/>
  <c r="R1312" i="2" s="1"/>
  <c r="Q1322" i="2"/>
  <c r="R1322" i="2" s="1"/>
  <c r="Q1347" i="2"/>
  <c r="R1347" i="2" s="1"/>
  <c r="Q4594" i="2"/>
  <c r="R4594" i="2" s="1"/>
  <c r="Q1439" i="2"/>
  <c r="R1439" i="2" s="1"/>
  <c r="Q1461" i="2"/>
  <c r="R1461" i="2" s="1"/>
  <c r="Q1471" i="2"/>
  <c r="R1471" i="2" s="1"/>
  <c r="Q1483" i="2"/>
  <c r="R1483" i="2" s="1"/>
  <c r="Q1504" i="2"/>
  <c r="R1504" i="2" s="1"/>
  <c r="Q1537" i="2"/>
  <c r="R1537" i="2" s="1"/>
  <c r="Q4641" i="2"/>
  <c r="R4641" i="2" s="1"/>
  <c r="Q1591" i="2"/>
  <c r="R1591" i="2" s="1"/>
  <c r="Q1631" i="2"/>
  <c r="R1631" i="2" s="1"/>
  <c r="Q1643" i="2"/>
  <c r="R1643" i="2" s="1"/>
  <c r="Q1644" i="2"/>
  <c r="R1644" i="2" s="1"/>
  <c r="Q1758" i="2"/>
  <c r="R1758" i="2" s="1"/>
  <c r="Q1764" i="2"/>
  <c r="R1764" i="2" s="1"/>
  <c r="Q4681" i="2"/>
  <c r="R4681" i="2" s="1"/>
  <c r="Q1808" i="2"/>
  <c r="R1808" i="2" s="1"/>
  <c r="Q3699" i="2"/>
  <c r="R3699" i="2" s="1"/>
  <c r="Q1869" i="2"/>
  <c r="R1869" i="2" s="1"/>
  <c r="Q3702" i="2"/>
  <c r="R3702" i="2" s="1"/>
  <c r="Q1936" i="2"/>
  <c r="R1936" i="2" s="1"/>
  <c r="Q2025" i="2"/>
  <c r="R2025" i="2" s="1"/>
  <c r="Q2067" i="2"/>
  <c r="R2067" i="2" s="1"/>
  <c r="Q4731" i="2"/>
  <c r="R4731" i="2" s="1"/>
  <c r="Q3739" i="2"/>
  <c r="R3739" i="2" s="1"/>
  <c r="Q2184" i="2"/>
  <c r="R2184" i="2" s="1"/>
  <c r="Q2209" i="2"/>
  <c r="R2209" i="2" s="1"/>
  <c r="Q2272" i="2"/>
  <c r="R2272" i="2" s="1"/>
  <c r="Q2303" i="2"/>
  <c r="R2303" i="2" s="1"/>
  <c r="Q2515" i="2"/>
  <c r="R2515" i="2" s="1"/>
  <c r="Q2680" i="2"/>
  <c r="R2680" i="2" s="1"/>
  <c r="Q2695" i="2"/>
  <c r="R2695" i="2" s="1"/>
  <c r="Q4862" i="2"/>
  <c r="R4862" i="2" s="1"/>
  <c r="Q2741" i="2"/>
  <c r="R2741" i="2" s="1"/>
  <c r="Q4865" i="2"/>
  <c r="R4865" i="2" s="1"/>
  <c r="Q2770" i="2"/>
  <c r="R2770" i="2" s="1"/>
  <c r="Q2826" i="2"/>
  <c r="R2826" i="2" s="1"/>
  <c r="Q2855" i="2"/>
  <c r="R2855" i="2" s="1"/>
  <c r="Q2978" i="2"/>
  <c r="R2978" i="2" s="1"/>
  <c r="Q3004" i="2"/>
  <c r="R3004" i="2" s="1"/>
  <c r="Q4929" i="2"/>
  <c r="R4929" i="2" s="1"/>
  <c r="Q3094" i="2"/>
  <c r="R3094" i="2" s="1"/>
  <c r="Q3112" i="2"/>
  <c r="R3112" i="2" s="1"/>
  <c r="Q4952" i="2"/>
  <c r="R4952" i="2" s="1"/>
  <c r="Q3264" i="2"/>
  <c r="R3264" i="2" s="1"/>
  <c r="Q3269" i="2"/>
  <c r="R3269" i="2" s="1"/>
  <c r="Q4981" i="2"/>
  <c r="R4981" i="2" s="1"/>
  <c r="Q3409" i="2"/>
  <c r="R3409" i="2" s="1"/>
  <c r="Q3414" i="2"/>
  <c r="R3414" i="2" s="1"/>
  <c r="Q4994" i="2"/>
  <c r="R4994" i="2" s="1"/>
  <c r="Q3475" i="2"/>
  <c r="R3475" i="2" s="1"/>
  <c r="Q147" i="2"/>
  <c r="R147" i="2" s="1"/>
  <c r="Q196" i="2"/>
  <c r="R196" i="2" s="1"/>
  <c r="Q3498" i="2"/>
  <c r="R3498" i="2" s="1"/>
  <c r="Q327" i="2"/>
  <c r="R327" i="2" s="1"/>
  <c r="Q333" i="2"/>
  <c r="R333" i="2" s="1"/>
  <c r="Q334" i="2"/>
  <c r="R334" i="2" s="1"/>
  <c r="Q3947" i="2"/>
  <c r="R3947" i="2" s="1"/>
  <c r="Q4386" i="2"/>
  <c r="R4386" i="2" s="1"/>
  <c r="Q4410" i="2"/>
  <c r="R4410" i="2" s="1"/>
  <c r="Q506" i="2"/>
  <c r="R506" i="2" s="1"/>
  <c r="Q530" i="2"/>
  <c r="R530" i="2" s="1"/>
  <c r="Q542" i="2"/>
  <c r="R542" i="2" s="1"/>
  <c r="Q597" i="2"/>
  <c r="R597" i="2" s="1"/>
  <c r="Q4443" i="2"/>
  <c r="R4443" i="2" s="1"/>
  <c r="Q3543" i="2"/>
  <c r="R3543" i="2" s="1"/>
  <c r="Q3545" i="2"/>
  <c r="R3545" i="2" s="1"/>
  <c r="Q677" i="2"/>
  <c r="R677" i="2" s="1"/>
  <c r="Q693" i="2"/>
  <c r="R693" i="2" s="1"/>
  <c r="Q791" i="2"/>
  <c r="R791" i="2" s="1"/>
  <c r="Q852" i="2"/>
  <c r="R852" i="2" s="1"/>
  <c r="Q886" i="2"/>
  <c r="R886" i="2" s="1"/>
  <c r="Q896" i="2"/>
  <c r="R896" i="2" s="1"/>
  <c r="Q955" i="2"/>
  <c r="R955" i="2" s="1"/>
  <c r="Q959" i="2"/>
  <c r="R959" i="2" s="1"/>
  <c r="Q963" i="2"/>
  <c r="R963" i="2" s="1"/>
  <c r="Q975" i="2"/>
  <c r="R975" i="2" s="1"/>
  <c r="Q1011" i="2"/>
  <c r="R1011" i="2" s="1"/>
  <c r="Q1027" i="2"/>
  <c r="R1027" i="2" s="1"/>
  <c r="Q1028" i="2"/>
  <c r="R1028" i="2" s="1"/>
  <c r="Q4521" i="2"/>
  <c r="R4521" i="2" s="1"/>
  <c r="Q4527" i="2"/>
  <c r="R4527" i="2" s="1"/>
  <c r="Q3604" i="2"/>
  <c r="R3604" i="2" s="1"/>
  <c r="Q1086" i="2"/>
  <c r="R1086" i="2" s="1"/>
  <c r="Q1110" i="2"/>
  <c r="R1110" i="2" s="1"/>
  <c r="Q1190" i="2"/>
  <c r="R1190" i="2" s="1"/>
  <c r="Q1272" i="2"/>
  <c r="R1272" i="2" s="1"/>
  <c r="Q1278" i="2"/>
  <c r="R1278" i="2" s="1"/>
  <c r="Q1280" i="2"/>
  <c r="R1280" i="2" s="1"/>
  <c r="Q1337" i="2"/>
  <c r="R1337" i="2" s="1"/>
  <c r="Q1386" i="2"/>
  <c r="R1386" i="2" s="1"/>
  <c r="Q1419" i="2"/>
  <c r="R1419" i="2" s="1"/>
  <c r="Q1447" i="2"/>
  <c r="R1447" i="2" s="1"/>
  <c r="Q1465" i="2"/>
  <c r="R1465" i="2" s="1"/>
  <c r="Q1485" i="2"/>
  <c r="R1485" i="2" s="1"/>
  <c r="Q1494" i="2"/>
  <c r="R1494" i="2" s="1"/>
  <c r="Q1503" i="2"/>
  <c r="R1503" i="2" s="1"/>
  <c r="Q1560" i="2"/>
  <c r="R1560" i="2" s="1"/>
  <c r="Q1621" i="2"/>
  <c r="R1621" i="2" s="1"/>
  <c r="Q1638" i="2"/>
  <c r="R1638" i="2" s="1"/>
  <c r="Q1709" i="2"/>
  <c r="R1709" i="2" s="1"/>
  <c r="Q1777" i="2"/>
  <c r="R1777" i="2" s="1"/>
  <c r="Q1872" i="2"/>
  <c r="R1872" i="2" s="1"/>
  <c r="Q4702" i="2"/>
  <c r="R4702" i="2" s="1"/>
  <c r="Q3917" i="2"/>
  <c r="R3917" i="2" s="1"/>
  <c r="Q1925" i="2"/>
  <c r="R1925" i="2" s="1"/>
  <c r="Q1974" i="2"/>
  <c r="R1974" i="2" s="1"/>
  <c r="Q1996" i="2"/>
  <c r="R1996" i="2" s="1"/>
  <c r="Q2013" i="2"/>
  <c r="R2013" i="2" s="1"/>
  <c r="Q2039" i="2"/>
  <c r="R2039" i="2" s="1"/>
  <c r="Q2079" i="2"/>
  <c r="R2079" i="2" s="1"/>
  <c r="Q2086" i="2"/>
  <c r="R2086" i="2" s="1"/>
  <c r="Q2098" i="2"/>
  <c r="R2098" i="2" s="1"/>
  <c r="Q3738" i="2"/>
  <c r="R3738" i="2" s="1"/>
  <c r="Q4745" i="2"/>
  <c r="R4745" i="2" s="1"/>
  <c r="Q2146" i="2"/>
  <c r="R2146" i="2" s="1"/>
  <c r="Q2166" i="2"/>
  <c r="R2166" i="2" s="1"/>
  <c r="Q2217" i="2"/>
  <c r="R2217" i="2" s="1"/>
  <c r="Q2286" i="2"/>
  <c r="R2286" i="2" s="1"/>
  <c r="Q2291" i="2"/>
  <c r="R2291" i="2" s="1"/>
  <c r="Q4793" i="2"/>
  <c r="R4793" i="2" s="1"/>
  <c r="Q3776" i="2"/>
  <c r="R3776" i="2" s="1"/>
  <c r="Q2426" i="2"/>
  <c r="R2426" i="2" s="1"/>
  <c r="Q4804" i="2"/>
  <c r="R4804" i="2" s="1"/>
  <c r="Q4816" i="2"/>
  <c r="R4816" i="2" s="1"/>
  <c r="Q2542" i="2"/>
  <c r="R2542" i="2" s="1"/>
  <c r="Q3918" i="2"/>
  <c r="R3918" i="2" s="1"/>
  <c r="Q4833" i="2"/>
  <c r="R4833" i="2" s="1"/>
  <c r="Q2584" i="2"/>
  <c r="R2584" i="2" s="1"/>
  <c r="Q2601" i="2"/>
  <c r="R2601" i="2" s="1"/>
  <c r="Q2827" i="2"/>
  <c r="R2827" i="2" s="1"/>
  <c r="Q4876" i="2"/>
  <c r="R4876" i="2" s="1"/>
  <c r="Q4064" i="2"/>
  <c r="R4064" i="2" s="1"/>
  <c r="Q2882" i="2"/>
  <c r="R2882" i="2" s="1"/>
  <c r="Q4887" i="2"/>
  <c r="R4887" i="2" s="1"/>
  <c r="Q2910" i="2"/>
  <c r="R2910" i="2" s="1"/>
  <c r="Q4909" i="2"/>
  <c r="R4909" i="2" s="1"/>
  <c r="Q3034" i="2"/>
  <c r="R3034" i="2" s="1"/>
  <c r="Q3093" i="2"/>
  <c r="R3093" i="2" s="1"/>
  <c r="Q3098" i="2"/>
  <c r="R3098" i="2" s="1"/>
  <c r="Q3125" i="2"/>
  <c r="R3125" i="2" s="1"/>
  <c r="Q3258" i="2"/>
  <c r="R3258" i="2" s="1"/>
  <c r="Q3880" i="2"/>
  <c r="R3880" i="2" s="1"/>
  <c r="Q3350" i="2"/>
  <c r="R3350" i="2" s="1"/>
  <c r="Q3381" i="2"/>
  <c r="R3381" i="2" s="1"/>
  <c r="Q33" i="2"/>
  <c r="R33" i="2" s="1"/>
  <c r="Q3938" i="2"/>
  <c r="R3938" i="2" s="1"/>
  <c r="Q253" i="2"/>
  <c r="R253" i="2" s="1"/>
  <c r="Q3500" i="2"/>
  <c r="R3500" i="2" s="1"/>
  <c r="Q4398" i="2"/>
  <c r="R4398" i="2" s="1"/>
  <c r="Q453" i="2"/>
  <c r="R453" i="2" s="1"/>
  <c r="Q502" i="2"/>
  <c r="R502" i="2" s="1"/>
  <c r="Q543" i="2"/>
  <c r="R543" i="2" s="1"/>
  <c r="Q592" i="2"/>
  <c r="R592" i="2" s="1"/>
  <c r="Q4458" i="2"/>
  <c r="R4458" i="2" s="1"/>
  <c r="Q675" i="2"/>
  <c r="R675" i="2" s="1"/>
  <c r="Q4462" i="2"/>
  <c r="R4462" i="2" s="1"/>
  <c r="Q746" i="2"/>
  <c r="R746" i="2" s="1"/>
  <c r="Q4475" i="2"/>
  <c r="R4475" i="2" s="1"/>
  <c r="Q4481" i="2"/>
  <c r="R4481" i="2" s="1"/>
  <c r="Q3564" i="2"/>
  <c r="R3564" i="2" s="1"/>
  <c r="Q790" i="2"/>
  <c r="R790" i="2" s="1"/>
  <c r="Q821" i="2"/>
  <c r="R821" i="2" s="1"/>
  <c r="Q871" i="2"/>
  <c r="R871" i="2" s="1"/>
  <c r="Q953" i="2"/>
  <c r="R953" i="2" s="1"/>
  <c r="Q3984" i="2"/>
  <c r="R3984" i="2" s="1"/>
  <c r="Q3600" i="2"/>
  <c r="R3600" i="2" s="1"/>
  <c r="Q1053" i="2"/>
  <c r="R1053" i="2" s="1"/>
  <c r="Q4531" i="2"/>
  <c r="R4531" i="2" s="1"/>
  <c r="Q1226" i="2"/>
  <c r="R1226" i="2" s="1"/>
  <c r="Q1360" i="2"/>
  <c r="R1360" i="2" s="1"/>
  <c r="Q1381" i="2"/>
  <c r="R1381" i="2" s="1"/>
  <c r="Q1399" i="2"/>
  <c r="R1399" i="2" s="1"/>
  <c r="Q1443" i="2"/>
  <c r="R1443" i="2" s="1"/>
  <c r="Q4610" i="2"/>
  <c r="R4610" i="2" s="1"/>
  <c r="Q4616" i="2"/>
  <c r="R4616" i="2" s="1"/>
  <c r="Q4617" i="2"/>
  <c r="R4617" i="2" s="1"/>
  <c r="Q1486" i="2"/>
  <c r="R1486" i="2" s="1"/>
  <c r="Q4651" i="2"/>
  <c r="R4651" i="2" s="1"/>
  <c r="Q1754" i="2"/>
  <c r="R1754" i="2" s="1"/>
  <c r="Q1780" i="2"/>
  <c r="R1780" i="2" s="1"/>
  <c r="Q1786" i="2"/>
  <c r="R1786" i="2" s="1"/>
  <c r="Q1814" i="2"/>
  <c r="R1814" i="2" s="1"/>
  <c r="Q1818" i="2"/>
  <c r="R1818" i="2" s="1"/>
  <c r="Q1902" i="2"/>
  <c r="R1902" i="2" s="1"/>
  <c r="Q1949" i="2"/>
  <c r="R1949" i="2" s="1"/>
  <c r="Q1986" i="2"/>
  <c r="R1986" i="2" s="1"/>
  <c r="Q2065" i="2"/>
  <c r="R2065" i="2" s="1"/>
  <c r="Q2182" i="2"/>
  <c r="R2182" i="2" s="1"/>
  <c r="Q4770" i="2"/>
  <c r="R4770" i="2" s="1"/>
  <c r="Q2249" i="2"/>
  <c r="R2249" i="2" s="1"/>
  <c r="Q2274" i="2"/>
  <c r="R2274" i="2" s="1"/>
  <c r="Q2276" i="2"/>
  <c r="R2276" i="2" s="1"/>
  <c r="Q2307" i="2"/>
  <c r="R2307" i="2" s="1"/>
  <c r="Q2334" i="2"/>
  <c r="R2334" i="2" s="1"/>
  <c r="Q2481" i="2"/>
  <c r="R2481" i="2" s="1"/>
  <c r="Q2520" i="2"/>
  <c r="R2520" i="2" s="1"/>
  <c r="Q2532" i="2"/>
  <c r="R2532" i="2" s="1"/>
  <c r="Q2556" i="2"/>
  <c r="R2556" i="2" s="1"/>
  <c r="Q4835" i="2"/>
  <c r="R4835" i="2" s="1"/>
  <c r="Q4837" i="2"/>
  <c r="R4837" i="2" s="1"/>
  <c r="Q4840" i="2"/>
  <c r="R4840" i="2" s="1"/>
  <c r="Q2693" i="2"/>
  <c r="R2693" i="2" s="1"/>
  <c r="Q4858" i="2"/>
  <c r="R4858" i="2" s="1"/>
  <c r="Q2703" i="2"/>
  <c r="R2703" i="2" s="1"/>
  <c r="Q3811" i="2"/>
  <c r="R3811" i="2" s="1"/>
  <c r="Q2719" i="2"/>
  <c r="R2719" i="2" s="1"/>
  <c r="Q2747" i="2"/>
  <c r="R2747" i="2" s="1"/>
  <c r="Q2769" i="2"/>
  <c r="R2769" i="2" s="1"/>
  <c r="Q2787" i="2"/>
  <c r="R2787" i="2" s="1"/>
  <c r="Q2811" i="2"/>
  <c r="R2811" i="2" s="1"/>
  <c r="Q4877" i="2"/>
  <c r="R4877" i="2" s="1"/>
  <c r="Q2863" i="2"/>
  <c r="R2863" i="2" s="1"/>
  <c r="Q3831" i="2"/>
  <c r="R3831" i="2" s="1"/>
  <c r="Q4903" i="2"/>
  <c r="R4903" i="2" s="1"/>
  <c r="Q2992" i="2"/>
  <c r="R2992" i="2" s="1"/>
  <c r="Q3010" i="2"/>
  <c r="R3010" i="2" s="1"/>
  <c r="Q3016" i="2"/>
  <c r="R3016" i="2" s="1"/>
  <c r="Q3066" i="2"/>
  <c r="R3066" i="2" s="1"/>
  <c r="Q3102" i="2"/>
  <c r="R3102" i="2" s="1"/>
  <c r="Q3113" i="2"/>
  <c r="R3113" i="2" s="1"/>
  <c r="Q4955" i="2"/>
  <c r="R4955" i="2" s="1"/>
  <c r="Q3192" i="2"/>
  <c r="R3192" i="2" s="1"/>
  <c r="Q3874" i="2"/>
  <c r="R3874" i="2" s="1"/>
  <c r="Q3275" i="2"/>
  <c r="R3275" i="2" s="1"/>
  <c r="Q3283" i="2"/>
  <c r="R3283" i="2" s="1"/>
  <c r="Q3303" i="2"/>
  <c r="R3303" i="2" s="1"/>
  <c r="Q3887" i="2"/>
  <c r="R3887" i="2" s="1"/>
  <c r="Q3394" i="2"/>
  <c r="R3394" i="2" s="1"/>
  <c r="Q3431" i="2"/>
  <c r="R3431" i="2" s="1"/>
  <c r="Q5" i="2"/>
  <c r="R5" i="2" s="1"/>
  <c r="Q40" i="2"/>
  <c r="R40" i="2" s="1"/>
  <c r="Q68" i="2"/>
  <c r="R68" i="2" s="1"/>
  <c r="Q112" i="2"/>
  <c r="R112" i="2" s="1"/>
  <c r="Q229" i="2"/>
  <c r="R229" i="2" s="1"/>
  <c r="Q250" i="2"/>
  <c r="R250" i="2" s="1"/>
  <c r="Q4366" i="2"/>
  <c r="R4366" i="2" s="1"/>
  <c r="Q302" i="2"/>
  <c r="R302" i="2" s="1"/>
  <c r="Q332" i="2"/>
  <c r="R332" i="2" s="1"/>
  <c r="Q4378" i="2"/>
  <c r="R4378" i="2" s="1"/>
  <c r="Q3501" i="2"/>
  <c r="R3501" i="2" s="1"/>
  <c r="Q396" i="2"/>
  <c r="R396" i="2" s="1"/>
  <c r="Q4394" i="2"/>
  <c r="R4394" i="2" s="1"/>
  <c r="Q4403" i="2"/>
  <c r="R4403" i="2" s="1"/>
  <c r="Q480" i="2"/>
  <c r="R480" i="2" s="1"/>
  <c r="Q4416" i="2"/>
  <c r="R4416" i="2" s="1"/>
  <c r="Q532" i="2"/>
  <c r="R532" i="2" s="1"/>
  <c r="Q568" i="2"/>
  <c r="R568" i="2" s="1"/>
  <c r="Q4453" i="2"/>
  <c r="R4453" i="2" s="1"/>
  <c r="Q665" i="2"/>
  <c r="R665" i="2" s="1"/>
  <c r="Q667" i="2"/>
  <c r="R667" i="2" s="1"/>
  <c r="Q715" i="2"/>
  <c r="R715" i="2" s="1"/>
  <c r="Q764" i="2"/>
  <c r="R764" i="2" s="1"/>
  <c r="Q4478" i="2"/>
  <c r="R4478" i="2" s="1"/>
  <c r="Q3568" i="2"/>
  <c r="R3568" i="2" s="1"/>
  <c r="Q842" i="2"/>
  <c r="R842" i="2" s="1"/>
  <c r="Q880" i="2"/>
  <c r="R880" i="2" s="1"/>
  <c r="Q1020" i="2"/>
  <c r="R1020" i="2" s="1"/>
  <c r="Q1023" i="2"/>
  <c r="R1023" i="2" s="1"/>
  <c r="Q1046" i="2"/>
  <c r="R1046" i="2" s="1"/>
  <c r="Q3601" i="2"/>
  <c r="R3601" i="2" s="1"/>
  <c r="Q1069" i="2"/>
  <c r="R1069" i="2" s="1"/>
  <c r="Q1137" i="2"/>
  <c r="R1137" i="2" s="1"/>
  <c r="Q1177" i="2"/>
  <c r="R1177" i="2" s="1"/>
  <c r="Q1273" i="2"/>
  <c r="R1273" i="2" s="1"/>
  <c r="Q3632" i="2"/>
  <c r="R3632" i="2" s="1"/>
  <c r="Q1274" i="2"/>
  <c r="R1274" i="2" s="1"/>
  <c r="Q4581" i="2"/>
  <c r="R4581" i="2" s="1"/>
  <c r="Q4582" i="2"/>
  <c r="R4582" i="2" s="1"/>
  <c r="Q3638" i="2"/>
  <c r="R3638" i="2" s="1"/>
  <c r="Q1389" i="2"/>
  <c r="R1389" i="2" s="1"/>
  <c r="Q1420" i="2"/>
  <c r="R1420" i="2" s="1"/>
  <c r="Q1497" i="2"/>
  <c r="R1497" i="2" s="1"/>
  <c r="Q1502" i="2"/>
  <c r="R1502" i="2" s="1"/>
  <c r="Q1510" i="2"/>
  <c r="R1510" i="2" s="1"/>
  <c r="Q4634" i="2"/>
  <c r="R4634" i="2" s="1"/>
  <c r="Q1566" i="2"/>
  <c r="R1566" i="2" s="1"/>
  <c r="Q1580" i="2"/>
  <c r="R1580" i="2" s="1"/>
  <c r="Q1616" i="2"/>
  <c r="R1616" i="2" s="1"/>
  <c r="Q1622" i="2"/>
  <c r="R1622" i="2" s="1"/>
  <c r="Q1729" i="2"/>
  <c r="R1729" i="2" s="1"/>
  <c r="Q1842" i="2"/>
  <c r="R1842" i="2" s="1"/>
  <c r="Q1854" i="2"/>
  <c r="R1854" i="2" s="1"/>
  <c r="Q4704" i="2"/>
  <c r="R4704" i="2" s="1"/>
  <c r="Q1920" i="2"/>
  <c r="R1920" i="2" s="1"/>
  <c r="Q1929" i="2"/>
  <c r="R1929" i="2" s="1"/>
  <c r="Q4709" i="2"/>
  <c r="R4709" i="2" s="1"/>
  <c r="Q1972" i="2"/>
  <c r="R1972" i="2" s="1"/>
  <c r="Q4714" i="2"/>
  <c r="R4714" i="2" s="1"/>
  <c r="Q2020" i="2"/>
  <c r="R2020" i="2" s="1"/>
  <c r="Q4720" i="2"/>
  <c r="R4720" i="2" s="1"/>
  <c r="Q2115" i="2"/>
  <c r="R2115" i="2" s="1"/>
  <c r="Q2123" i="2"/>
  <c r="R2123" i="2" s="1"/>
  <c r="Q2192" i="2"/>
  <c r="R2192" i="2" s="1"/>
  <c r="Q2222" i="2"/>
  <c r="R2222" i="2" s="1"/>
  <c r="Q2461" i="2"/>
  <c r="R2461" i="2" s="1"/>
  <c r="Q4826" i="2"/>
  <c r="R4826" i="2" s="1"/>
  <c r="Q4050" i="2"/>
  <c r="R4050" i="2" s="1"/>
  <c r="Q2607" i="2"/>
  <c r="R2607" i="2" s="1"/>
  <c r="Q2610" i="2"/>
  <c r="R2610" i="2" s="1"/>
  <c r="Q4054" i="2"/>
  <c r="R4054" i="2" s="1"/>
  <c r="Q2674" i="2"/>
  <c r="R2674" i="2" s="1"/>
  <c r="Q2777" i="2"/>
  <c r="R2777" i="2" s="1"/>
  <c r="Q4063" i="2"/>
  <c r="R4063" i="2" s="1"/>
  <c r="Q2833" i="2"/>
  <c r="R2833" i="2" s="1"/>
  <c r="Q4879" i="2"/>
  <c r="R4879" i="2" s="1"/>
  <c r="Q3826" i="2"/>
  <c r="R3826" i="2" s="1"/>
  <c r="Q2881" i="2"/>
  <c r="R2881" i="2" s="1"/>
  <c r="Q2907" i="2"/>
  <c r="R2907" i="2" s="1"/>
  <c r="Q2922" i="2"/>
  <c r="R2922" i="2" s="1"/>
  <c r="Q4067" i="2"/>
  <c r="R4067" i="2" s="1"/>
  <c r="Q2929" i="2"/>
  <c r="R2929" i="2" s="1"/>
  <c r="Q3838" i="2"/>
  <c r="R3838" i="2" s="1"/>
  <c r="Q4904" i="2"/>
  <c r="R4904" i="2" s="1"/>
  <c r="Q2970" i="2"/>
  <c r="R2970" i="2" s="1"/>
  <c r="Q2984" i="2"/>
  <c r="R2984" i="2" s="1"/>
  <c r="Q3086" i="2"/>
  <c r="R3086" i="2" s="1"/>
  <c r="Q3090" i="2"/>
  <c r="R3090" i="2" s="1"/>
  <c r="Q3100" i="2"/>
  <c r="R3100" i="2" s="1"/>
  <c r="Q3134" i="2"/>
  <c r="R3134" i="2" s="1"/>
  <c r="Q3138" i="2"/>
  <c r="R3138" i="2" s="1"/>
  <c r="Q3172" i="2"/>
  <c r="R3172" i="2" s="1"/>
  <c r="Q3211" i="2"/>
  <c r="R3211" i="2" s="1"/>
  <c r="Q4961" i="2"/>
  <c r="R4961" i="2" s="1"/>
  <c r="Q3255" i="2"/>
  <c r="R3255" i="2" s="1"/>
  <c r="Q3277" i="2"/>
  <c r="R3277" i="2" s="1"/>
  <c r="Q4079" i="2"/>
  <c r="R4079" i="2" s="1"/>
  <c r="Q3322" i="2"/>
  <c r="R3322" i="2" s="1"/>
  <c r="Q3329" i="2"/>
  <c r="R3329" i="2" s="1"/>
  <c r="Q3335" i="2"/>
  <c r="R3335" i="2" s="1"/>
  <c r="Q3362" i="2"/>
  <c r="R3362" i="2" s="1"/>
  <c r="Q3365" i="2"/>
  <c r="R3365" i="2" s="1"/>
  <c r="Q4084" i="2"/>
  <c r="R4084" i="2" s="1"/>
  <c r="Q3411" i="2"/>
  <c r="R3411" i="2" s="1"/>
  <c r="Q3451" i="2"/>
  <c r="R3451" i="2" s="1"/>
  <c r="Q3471" i="2"/>
  <c r="R3471" i="2" s="1"/>
  <c r="Q62" i="2"/>
  <c r="R62" i="2" s="1"/>
  <c r="Q75" i="2"/>
  <c r="R75" i="2" s="1"/>
  <c r="Q3480" i="2"/>
  <c r="R3480" i="2" s="1"/>
  <c r="Q106" i="2"/>
  <c r="R106" i="2" s="1"/>
  <c r="Q3482" i="2"/>
  <c r="R3482" i="2" s="1"/>
  <c r="Q3941" i="2"/>
  <c r="R3941" i="2" s="1"/>
  <c r="Q179" i="2"/>
  <c r="R179" i="2" s="1"/>
  <c r="Q4344" i="2"/>
  <c r="R4344" i="2" s="1"/>
  <c r="Q275" i="2"/>
  <c r="R275" i="2" s="1"/>
  <c r="Q277" i="2"/>
  <c r="R277" i="2" s="1"/>
  <c r="Q285" i="2"/>
  <c r="R285" i="2" s="1"/>
  <c r="Q4368" i="2"/>
  <c r="R4368" i="2" s="1"/>
  <c r="Q4107" i="2"/>
  <c r="R4107" i="2" s="1"/>
  <c r="Q494" i="2"/>
  <c r="R494" i="2" s="1"/>
  <c r="Q540" i="2"/>
  <c r="R540" i="2" s="1"/>
  <c r="Q3529" i="2"/>
  <c r="R3529" i="2" s="1"/>
  <c r="Q603" i="2"/>
  <c r="R603" i="2" s="1"/>
  <c r="Q4440" i="2"/>
  <c r="R4440" i="2" s="1"/>
  <c r="Q4451" i="2"/>
  <c r="R4451" i="2" s="1"/>
  <c r="Q3963" i="2"/>
  <c r="R3963" i="2" s="1"/>
  <c r="Q720" i="2"/>
  <c r="R720" i="2" s="1"/>
  <c r="Q766" i="2"/>
  <c r="R766" i="2" s="1"/>
  <c r="Q4480" i="2"/>
  <c r="R4480" i="2" s="1"/>
  <c r="Q800" i="2"/>
  <c r="R800" i="2" s="1"/>
  <c r="Q837" i="2"/>
  <c r="R837" i="2" s="1"/>
  <c r="Q968" i="2"/>
  <c r="R968" i="2" s="1"/>
  <c r="Q1079" i="2"/>
  <c r="R1079" i="2" s="1"/>
  <c r="Q1088" i="2"/>
  <c r="R1088" i="2" s="1"/>
  <c r="Q1169" i="2"/>
  <c r="R1169" i="2" s="1"/>
  <c r="Q1221" i="2"/>
  <c r="R1221" i="2" s="1"/>
  <c r="Q4584" i="2"/>
  <c r="R4584" i="2" s="1"/>
  <c r="Q1354" i="2"/>
  <c r="R1354" i="2" s="1"/>
  <c r="Q1409" i="2"/>
  <c r="R1409" i="2" s="1"/>
  <c r="Q1551" i="2"/>
  <c r="R1551" i="2" s="1"/>
  <c r="Q4635" i="2"/>
  <c r="R4635" i="2" s="1"/>
  <c r="Q1629" i="2"/>
  <c r="R1629" i="2" s="1"/>
  <c r="Q4656" i="2"/>
  <c r="R4656" i="2" s="1"/>
  <c r="Q1671" i="2"/>
  <c r="R1671" i="2" s="1"/>
  <c r="Q1673" i="2"/>
  <c r="R1673" i="2" s="1"/>
  <c r="Q3689" i="2"/>
  <c r="R3689" i="2" s="1"/>
  <c r="Q1738" i="2"/>
  <c r="R1738" i="2" s="1"/>
  <c r="Q4690" i="2"/>
  <c r="R4690" i="2" s="1"/>
  <c r="Q1942" i="2"/>
  <c r="R1942" i="2" s="1"/>
  <c r="Q1946" i="2"/>
  <c r="R1946" i="2" s="1"/>
  <c r="Q1970" i="2"/>
  <c r="R1970" i="2" s="1"/>
  <c r="Q2040" i="2"/>
  <c r="R2040" i="2" s="1"/>
  <c r="Q4025" i="2"/>
  <c r="R4025" i="2" s="1"/>
  <c r="Q2121" i="2"/>
  <c r="R2121" i="2" s="1"/>
  <c r="Q4758" i="2"/>
  <c r="R4758" i="2" s="1"/>
  <c r="Q2181" i="2"/>
  <c r="R2181" i="2" s="1"/>
  <c r="Q4762" i="2"/>
  <c r="R4762" i="2" s="1"/>
  <c r="Q4763" i="2"/>
  <c r="R4763" i="2" s="1"/>
  <c r="Q2223" i="2"/>
  <c r="R2223" i="2" s="1"/>
  <c r="Q2229" i="2"/>
  <c r="R2229" i="2" s="1"/>
  <c r="Q2324" i="2"/>
  <c r="R2324" i="2" s="1"/>
  <c r="Q4791" i="2"/>
  <c r="R4791" i="2" s="1"/>
  <c r="Q4044" i="2"/>
  <c r="R4044" i="2" s="1"/>
  <c r="Q2539" i="2"/>
  <c r="R2539" i="2" s="1"/>
  <c r="Q2582" i="2"/>
  <c r="R2582" i="2" s="1"/>
  <c r="Q4834" i="2"/>
  <c r="R4834" i="2" s="1"/>
  <c r="Q3795" i="2"/>
  <c r="R3795" i="2" s="1"/>
  <c r="Q2660" i="2"/>
  <c r="R2660" i="2" s="1"/>
  <c r="Q2690" i="2"/>
  <c r="R2690" i="2" s="1"/>
  <c r="Q2710" i="2"/>
  <c r="R2710" i="2" s="1"/>
  <c r="Q4868" i="2"/>
  <c r="R4868" i="2" s="1"/>
  <c r="Q4873" i="2"/>
  <c r="R4873" i="2" s="1"/>
  <c r="Q4266" i="2"/>
  <c r="R4266" i="2" s="1"/>
  <c r="Q4068" i="2"/>
  <c r="R4068" i="2" s="1"/>
  <c r="Q2988" i="2"/>
  <c r="R2988" i="2" s="1"/>
  <c r="Q3032" i="2"/>
  <c r="R3032" i="2" s="1"/>
  <c r="Q3849" i="2"/>
  <c r="R3849" i="2" s="1"/>
  <c r="Q4953" i="2"/>
  <c r="R4953" i="2" s="1"/>
  <c r="Q3189" i="2"/>
  <c r="R3189" i="2" s="1"/>
  <c r="Q4975" i="2"/>
  <c r="R4975" i="2" s="1"/>
  <c r="Q3341" i="2"/>
  <c r="R3341" i="2" s="1"/>
  <c r="Q3368" i="2"/>
  <c r="R3368" i="2" s="1"/>
  <c r="Q3370" i="2"/>
  <c r="R3370" i="2" s="1"/>
  <c r="Q3378" i="2"/>
  <c r="R3378" i="2" s="1"/>
  <c r="Q3894" i="2"/>
  <c r="R3894" i="2" s="1"/>
  <c r="Q3465" i="2"/>
  <c r="R3465" i="2" s="1"/>
  <c r="Q50" i="2"/>
  <c r="R50" i="2" s="1"/>
  <c r="Q3474" i="2"/>
  <c r="R3474" i="2" s="1"/>
  <c r="Q159" i="2"/>
  <c r="R159" i="2" s="1"/>
  <c r="Q163" i="2"/>
  <c r="R163" i="2" s="1"/>
  <c r="Q174" i="2"/>
  <c r="R174" i="2" s="1"/>
  <c r="Q4338" i="2"/>
  <c r="R4338" i="2" s="1"/>
  <c r="Q218" i="2"/>
  <c r="R218" i="2" s="1"/>
  <c r="Q301" i="2"/>
  <c r="R301" i="2" s="1"/>
  <c r="Q4380" i="2"/>
  <c r="R4380" i="2" s="1"/>
  <c r="Q4385" i="2"/>
  <c r="R4385" i="2" s="1"/>
  <c r="Q365" i="2"/>
  <c r="R365" i="2" s="1"/>
  <c r="Q371" i="2"/>
  <c r="R371" i="2" s="1"/>
  <c r="Q400" i="2"/>
  <c r="R400" i="2" s="1"/>
  <c r="Q415" i="2"/>
  <c r="R415" i="2" s="1"/>
  <c r="Q3519" i="2"/>
  <c r="R3519" i="2" s="1"/>
  <c r="Q508" i="2"/>
  <c r="R508" i="2" s="1"/>
  <c r="Q4422" i="2"/>
  <c r="R4422" i="2" s="1"/>
  <c r="Q528" i="2"/>
  <c r="R528" i="2" s="1"/>
  <c r="Q529" i="2"/>
  <c r="R529" i="2" s="1"/>
  <c r="Q538" i="2"/>
  <c r="R538" i="2" s="1"/>
  <c r="Q555" i="2"/>
  <c r="R555" i="2" s="1"/>
  <c r="Q577" i="2"/>
  <c r="R577" i="2" s="1"/>
  <c r="Q583" i="2"/>
  <c r="R583" i="2" s="1"/>
  <c r="Q4436" i="2"/>
  <c r="R4436" i="2" s="1"/>
  <c r="Q611" i="2"/>
  <c r="R611" i="2" s="1"/>
  <c r="Q3547" i="2"/>
  <c r="R3547" i="2" s="1"/>
  <c r="Q723" i="2"/>
  <c r="R723" i="2" s="1"/>
  <c r="Q4479" i="2"/>
  <c r="R4479" i="2" s="1"/>
  <c r="Q4489" i="2"/>
  <c r="R4489" i="2" s="1"/>
  <c r="Q928" i="2"/>
  <c r="R928" i="2" s="1"/>
  <c r="Q981" i="2"/>
  <c r="R981" i="2" s="1"/>
  <c r="Q3595" i="2"/>
  <c r="R3595" i="2" s="1"/>
  <c r="Q1007" i="2"/>
  <c r="R1007" i="2" s="1"/>
  <c r="Q1090" i="2"/>
  <c r="R1090" i="2" s="1"/>
  <c r="Q4540" i="2"/>
  <c r="R4540" i="2" s="1"/>
  <c r="Q1128" i="2"/>
  <c r="R1128" i="2" s="1"/>
  <c r="Q1186" i="2"/>
  <c r="R1186" i="2" s="1"/>
  <c r="Q1245" i="2"/>
  <c r="R1245" i="2" s="1"/>
  <c r="Q4569" i="2"/>
  <c r="R4569" i="2" s="1"/>
  <c r="Q1269" i="2"/>
  <c r="R1269" i="2" s="1"/>
  <c r="Q1303" i="2"/>
  <c r="R1303" i="2" s="1"/>
  <c r="Q1393" i="2"/>
  <c r="R1393" i="2" s="1"/>
  <c r="Q1402" i="2"/>
  <c r="R1402" i="2" s="1"/>
  <c r="Q4002" i="2"/>
  <c r="R4002" i="2" s="1"/>
  <c r="Q1512" i="2"/>
  <c r="R1512" i="2" s="1"/>
  <c r="Q3923" i="2"/>
  <c r="R3923" i="2" s="1"/>
  <c r="Q1669" i="2"/>
  <c r="R1669" i="2" s="1"/>
  <c r="Q4679" i="2"/>
  <c r="R4679" i="2" s="1"/>
  <c r="Q4680" i="2"/>
  <c r="R4680" i="2" s="1"/>
  <c r="Q4686" i="2"/>
  <c r="R4686" i="2" s="1"/>
  <c r="Q3698" i="2"/>
  <c r="R3698" i="2" s="1"/>
  <c r="Q3704" i="2"/>
  <c r="R3704" i="2" s="1"/>
  <c r="Q1897" i="2"/>
  <c r="R1897" i="2" s="1"/>
  <c r="Q1916" i="2"/>
  <c r="R1916" i="2" s="1"/>
  <c r="Q1966" i="2"/>
  <c r="R1966" i="2" s="1"/>
  <c r="Q1977" i="2"/>
  <c r="R1977" i="2" s="1"/>
  <c r="Q2048" i="2"/>
  <c r="R2048" i="2" s="1"/>
  <c r="Q2052" i="2"/>
  <c r="R2052" i="2" s="1"/>
  <c r="Q3722" i="2"/>
  <c r="R3722" i="2" s="1"/>
  <c r="Q4729" i="2"/>
  <c r="R4729" i="2" s="1"/>
  <c r="Q2072" i="2"/>
  <c r="R2072" i="2" s="1"/>
  <c r="Q2077" i="2"/>
  <c r="R2077" i="2" s="1"/>
  <c r="Q4742" i="2"/>
  <c r="R4742" i="2" s="1"/>
  <c r="Q2203" i="2"/>
  <c r="R2203" i="2" s="1"/>
  <c r="Q2328" i="2"/>
  <c r="R2328" i="2" s="1"/>
  <c r="Q2338" i="2"/>
  <c r="R2338" i="2" s="1"/>
  <c r="Q2340" i="2"/>
  <c r="R2340" i="2" s="1"/>
  <c r="Q2344" i="2"/>
  <c r="R2344" i="2" s="1"/>
  <c r="Q4808" i="2"/>
  <c r="R4808" i="2" s="1"/>
  <c r="Q4812" i="2"/>
  <c r="R4812" i="2" s="1"/>
  <c r="Q2492" i="2"/>
  <c r="R2492" i="2" s="1"/>
  <c r="Q2517" i="2"/>
  <c r="R2517" i="2" s="1"/>
  <c r="Q2627" i="2"/>
  <c r="R2627" i="2" s="1"/>
  <c r="Q4856" i="2"/>
  <c r="R4856" i="2" s="1"/>
  <c r="Q2743" i="2"/>
  <c r="R2743" i="2" s="1"/>
  <c r="Q4863" i="2"/>
  <c r="R4863" i="2" s="1"/>
  <c r="Q4864" i="2"/>
  <c r="R4864" i="2" s="1"/>
  <c r="Q4870" i="2"/>
  <c r="R4870" i="2" s="1"/>
  <c r="Q4871" i="2"/>
  <c r="R4871" i="2" s="1"/>
  <c r="Q2834" i="2"/>
  <c r="R2834" i="2" s="1"/>
  <c r="Q3023" i="2"/>
  <c r="R3023" i="2" s="1"/>
  <c r="Q3091" i="2"/>
  <c r="R3091" i="2" s="1"/>
  <c r="Q3141" i="2"/>
  <c r="R3141" i="2" s="1"/>
  <c r="Q3142" i="2"/>
  <c r="R3142" i="2" s="1"/>
  <c r="Q4943" i="2"/>
  <c r="R4943" i="2" s="1"/>
  <c r="Q4946" i="2"/>
  <c r="R4946" i="2" s="1"/>
  <c r="Q3202" i="2"/>
  <c r="R3202" i="2" s="1"/>
  <c r="Q3207" i="2"/>
  <c r="R3207" i="2" s="1"/>
  <c r="Q3312" i="2"/>
  <c r="R3312" i="2" s="1"/>
  <c r="Q3336" i="2"/>
  <c r="R3336" i="2" s="1"/>
  <c r="Q3885" i="2"/>
  <c r="R3885" i="2" s="1"/>
  <c r="Q3466" i="2"/>
  <c r="R3466" i="2" s="1"/>
  <c r="Q86" i="2"/>
  <c r="R86" i="2" s="1"/>
  <c r="Q115" i="2"/>
  <c r="R115" i="2" s="1"/>
  <c r="Q126" i="2"/>
  <c r="R126" i="2" s="1"/>
  <c r="Q161" i="2"/>
  <c r="R161" i="2" s="1"/>
  <c r="Q200" i="2"/>
  <c r="R200" i="2" s="1"/>
  <c r="Q206" i="2"/>
  <c r="R206" i="2" s="1"/>
  <c r="Q4364" i="2"/>
  <c r="R4364" i="2" s="1"/>
  <c r="Q3944" i="2"/>
  <c r="R3944" i="2" s="1"/>
  <c r="Q4369" i="2"/>
  <c r="R4369" i="2" s="1"/>
  <c r="Q4370" i="2"/>
  <c r="R4370" i="2" s="1"/>
  <c r="Q320" i="2"/>
  <c r="R320" i="2" s="1"/>
  <c r="Q355" i="2"/>
  <c r="R355" i="2" s="1"/>
  <c r="Q380" i="2"/>
  <c r="R380" i="2" s="1"/>
  <c r="Q4392" i="2"/>
  <c r="R4392" i="2" s="1"/>
  <c r="Q408" i="2"/>
  <c r="R408" i="2" s="1"/>
  <c r="Q434" i="2"/>
  <c r="R434" i="2" s="1"/>
  <c r="Q3955" i="2"/>
  <c r="R3955" i="2" s="1"/>
  <c r="Q471" i="2"/>
  <c r="R471" i="2" s="1"/>
  <c r="Q3527" i="2"/>
  <c r="R3527" i="2" s="1"/>
  <c r="Q640" i="2"/>
  <c r="R640" i="2" s="1"/>
  <c r="Q843" i="2"/>
  <c r="R843" i="2" s="1"/>
  <c r="Q848" i="2"/>
  <c r="R848" i="2" s="1"/>
  <c r="Q849" i="2"/>
  <c r="R849" i="2" s="1"/>
  <c r="Q866" i="2"/>
  <c r="R866" i="2" s="1"/>
  <c r="Q3978" i="2"/>
  <c r="R3978" i="2" s="1"/>
  <c r="Q966" i="2"/>
  <c r="R966" i="2" s="1"/>
  <c r="Q4537" i="2"/>
  <c r="R4537" i="2" s="1"/>
  <c r="Q1115" i="2"/>
  <c r="R1115" i="2" s="1"/>
  <c r="Q1196" i="2"/>
  <c r="R1196" i="2" s="1"/>
  <c r="Q1235" i="2"/>
  <c r="R1235" i="2" s="1"/>
  <c r="Q3646" i="2"/>
  <c r="R3646" i="2" s="1"/>
  <c r="Q1385" i="2"/>
  <c r="R1385" i="2" s="1"/>
  <c r="Q4608" i="2"/>
  <c r="R4608" i="2" s="1"/>
  <c r="Q1472" i="2"/>
  <c r="R1472" i="2" s="1"/>
  <c r="Q1501" i="2"/>
  <c r="R1501" i="2" s="1"/>
  <c r="Q4626" i="2"/>
  <c r="R4626" i="2" s="1"/>
  <c r="Q3667" i="2"/>
  <c r="R3667" i="2" s="1"/>
  <c r="Q4646" i="2"/>
  <c r="R4646" i="2" s="1"/>
  <c r="Q4648" i="2"/>
  <c r="R4648" i="2" s="1"/>
  <c r="Q3678" i="2"/>
  <c r="R3678" i="2" s="1"/>
  <c r="Q1699" i="2"/>
  <c r="R1699" i="2" s="1"/>
  <c r="Q3685" i="2"/>
  <c r="R3685" i="2" s="1"/>
  <c r="Q1710" i="2"/>
  <c r="R1710" i="2" s="1"/>
  <c r="Q1731" i="2"/>
  <c r="R1731" i="2" s="1"/>
  <c r="Q1767" i="2"/>
  <c r="R1767" i="2" s="1"/>
  <c r="Q3696" i="2"/>
  <c r="R3696" i="2" s="1"/>
  <c r="Q1891" i="2"/>
  <c r="R1891" i="2" s="1"/>
  <c r="Q4719" i="2"/>
  <c r="R4719" i="2" s="1"/>
  <c r="Q2045" i="2"/>
  <c r="R2045" i="2" s="1"/>
  <c r="Q2053" i="2"/>
  <c r="R2053" i="2" s="1"/>
  <c r="Q2097" i="2"/>
  <c r="R2097" i="2" s="1"/>
  <c r="Q4754" i="2"/>
  <c r="R4754" i="2" s="1"/>
  <c r="Q2226" i="2"/>
  <c r="R2226" i="2" s="1"/>
  <c r="Q4772" i="2"/>
  <c r="R4772" i="2" s="1"/>
  <c r="Q2243" i="2"/>
  <c r="R2243" i="2" s="1"/>
  <c r="Q2289" i="2"/>
  <c r="R2289" i="2" s="1"/>
  <c r="Q2308" i="2"/>
  <c r="R2308" i="2" s="1"/>
  <c r="Q2331" i="2"/>
  <c r="R2331" i="2" s="1"/>
  <c r="Q3768" i="2"/>
  <c r="R3768" i="2" s="1"/>
  <c r="Q2372" i="2"/>
  <c r="R2372" i="2" s="1"/>
  <c r="Q2385" i="2"/>
  <c r="R2385" i="2" s="1"/>
  <c r="Q2402" i="2"/>
  <c r="R2402" i="2" s="1"/>
  <c r="Q4809" i="2"/>
  <c r="R4809" i="2" s="1"/>
  <c r="Q3781" i="2"/>
  <c r="R3781" i="2" s="1"/>
  <c r="Q4811" i="2"/>
  <c r="R4811" i="2" s="1"/>
  <c r="Q3792" i="2"/>
  <c r="R3792" i="2" s="1"/>
  <c r="Q2596" i="2"/>
  <c r="R2596" i="2" s="1"/>
  <c r="Q4842" i="2"/>
  <c r="R4842" i="2" s="1"/>
  <c r="Q2636" i="2"/>
  <c r="R2636" i="2" s="1"/>
  <c r="Q3802" i="2"/>
  <c r="R3802" i="2" s="1"/>
  <c r="Q2676" i="2"/>
  <c r="R2676" i="2" s="1"/>
  <c r="Q3807" i="2"/>
  <c r="R3807" i="2" s="1"/>
  <c r="Q2699" i="2"/>
  <c r="R2699" i="2" s="1"/>
  <c r="Q2709" i="2"/>
  <c r="R2709" i="2" s="1"/>
  <c r="Q2759" i="2"/>
  <c r="R2759" i="2" s="1"/>
  <c r="Q2973" i="2"/>
  <c r="R2973" i="2" s="1"/>
  <c r="Q3045" i="2"/>
  <c r="R3045" i="2" s="1"/>
  <c r="Q3085" i="2"/>
  <c r="R3085" i="2" s="1"/>
  <c r="Q3855" i="2"/>
  <c r="R3855" i="2" s="1"/>
  <c r="Q3128" i="2"/>
  <c r="R3128" i="2" s="1"/>
  <c r="Q3864" i="2"/>
  <c r="R3864" i="2" s="1"/>
  <c r="Q4949" i="2"/>
  <c r="R4949" i="2" s="1"/>
  <c r="Q4075" i="2"/>
  <c r="R4075" i="2" s="1"/>
  <c r="Q4302" i="2"/>
  <c r="R4302" i="2" s="1"/>
  <c r="Q4306" i="2"/>
  <c r="R4306" i="2" s="1"/>
  <c r="Q61" i="2"/>
  <c r="R61" i="2" s="1"/>
  <c r="Q149" i="2"/>
  <c r="R149" i="2" s="1"/>
  <c r="Q4359" i="2"/>
  <c r="R4359" i="2" s="1"/>
  <c r="Q341" i="2"/>
  <c r="R341" i="2" s="1"/>
  <c r="Q352" i="2"/>
  <c r="R352" i="2" s="1"/>
  <c r="Q4388" i="2"/>
  <c r="R4388" i="2" s="1"/>
  <c r="Q4391" i="2"/>
  <c r="R4391" i="2" s="1"/>
  <c r="Q395" i="2"/>
  <c r="R395" i="2" s="1"/>
  <c r="Q3951" i="2"/>
  <c r="R3951" i="2" s="1"/>
  <c r="Q420" i="2"/>
  <c r="R420" i="2" s="1"/>
  <c r="Q4397" i="2"/>
  <c r="R4397" i="2" s="1"/>
  <c r="Q427" i="2"/>
  <c r="R427" i="2" s="1"/>
  <c r="Q4399" i="2"/>
  <c r="R4399" i="2" s="1"/>
  <c r="Q437" i="2"/>
  <c r="R437" i="2" s="1"/>
  <c r="Q462" i="2"/>
  <c r="R462" i="2" s="1"/>
  <c r="Q4408" i="2"/>
  <c r="R4408" i="2" s="1"/>
  <c r="Q477" i="2"/>
  <c r="R477" i="2" s="1"/>
  <c r="Q4421" i="2"/>
  <c r="R4421" i="2" s="1"/>
  <c r="Q522" i="2"/>
  <c r="R522" i="2" s="1"/>
  <c r="Q4423" i="2"/>
  <c r="R4423" i="2" s="1"/>
  <c r="Q3528" i="2"/>
  <c r="R3528" i="2" s="1"/>
  <c r="Q3530" i="2"/>
  <c r="R3530" i="2" s="1"/>
  <c r="Q724" i="2"/>
  <c r="R724" i="2" s="1"/>
  <c r="Q3557" i="2"/>
  <c r="R3557" i="2" s="1"/>
  <c r="Q755" i="2"/>
  <c r="R755" i="2" s="1"/>
  <c r="Q4476" i="2"/>
  <c r="R4476" i="2" s="1"/>
  <c r="Q761" i="2"/>
  <c r="R761" i="2" s="1"/>
  <c r="Q775" i="2"/>
  <c r="R775" i="2" s="1"/>
  <c r="Q819" i="2"/>
  <c r="R819" i="2" s="1"/>
  <c r="Q4505" i="2"/>
  <c r="R4505" i="2" s="1"/>
  <c r="Q938" i="2"/>
  <c r="R938" i="2" s="1"/>
  <c r="Q951" i="2"/>
  <c r="R951" i="2" s="1"/>
  <c r="Q3987" i="2"/>
  <c r="R3987" i="2" s="1"/>
  <c r="Q1018" i="2"/>
  <c r="R1018" i="2" s="1"/>
  <c r="Q1030" i="2"/>
  <c r="R1030" i="2" s="1"/>
  <c r="Q1065" i="2"/>
  <c r="R1065" i="2" s="1"/>
  <c r="Q3993" i="2"/>
  <c r="R3993" i="2" s="1"/>
  <c r="Q1201" i="2"/>
  <c r="R1201" i="2" s="1"/>
  <c r="Q3624" i="2"/>
  <c r="R3624" i="2" s="1"/>
  <c r="Q1259" i="2"/>
  <c r="R1259" i="2" s="1"/>
  <c r="Q1262" i="2"/>
  <c r="R1262" i="2" s="1"/>
  <c r="Q1288" i="2"/>
  <c r="R1288" i="2" s="1"/>
  <c r="Q4579" i="2"/>
  <c r="R4579" i="2" s="1"/>
  <c r="Q1371" i="2"/>
  <c r="R1371" i="2" s="1"/>
  <c r="Q1456" i="2"/>
  <c r="R1456" i="2" s="1"/>
  <c r="Q1507" i="2"/>
  <c r="R1507" i="2" s="1"/>
  <c r="Q4622" i="2"/>
  <c r="R4622" i="2" s="1"/>
  <c r="Q1522" i="2"/>
  <c r="R1522" i="2" s="1"/>
  <c r="Q4005" i="2"/>
  <c r="R4005" i="2" s="1"/>
  <c r="Q3670" i="2"/>
  <c r="R3670" i="2" s="1"/>
  <c r="Q4647" i="2"/>
  <c r="R4647" i="2" s="1"/>
  <c r="Q3688" i="2"/>
  <c r="R3688" i="2" s="1"/>
  <c r="Q1868" i="2"/>
  <c r="R1868" i="2" s="1"/>
  <c r="Q4697" i="2"/>
  <c r="R4697" i="2" s="1"/>
  <c r="Q4699" i="2"/>
  <c r="R4699" i="2" s="1"/>
  <c r="Q2004" i="2"/>
  <c r="R2004" i="2" s="1"/>
  <c r="Q2012" i="2"/>
  <c r="R2012" i="2" s="1"/>
  <c r="Q2014" i="2"/>
  <c r="R2014" i="2" s="1"/>
  <c r="Q2021" i="2"/>
  <c r="R2021" i="2" s="1"/>
  <c r="Q4721" i="2"/>
  <c r="R4721" i="2" s="1"/>
  <c r="Q3724" i="2"/>
  <c r="R3724" i="2" s="1"/>
  <c r="Q2059" i="2"/>
  <c r="R2059" i="2" s="1"/>
  <c r="Q4734" i="2"/>
  <c r="R4734" i="2" s="1"/>
  <c r="Q2114" i="2"/>
  <c r="R2114" i="2" s="1"/>
  <c r="Q2119" i="2"/>
  <c r="R2119" i="2" s="1"/>
  <c r="Q2135" i="2"/>
  <c r="R2135" i="2" s="1"/>
  <c r="Q2148" i="2"/>
  <c r="R2148" i="2" s="1"/>
  <c r="Q3753" i="2"/>
  <c r="R3753" i="2" s="1"/>
  <c r="Q2294" i="2"/>
  <c r="R2294" i="2" s="1"/>
  <c r="Q2304" i="2"/>
  <c r="R2304" i="2" s="1"/>
  <c r="Q4787" i="2"/>
  <c r="R4787" i="2" s="1"/>
  <c r="Q2333" i="2"/>
  <c r="R2333" i="2" s="1"/>
  <c r="Q2474" i="2"/>
  <c r="R2474" i="2" s="1"/>
  <c r="Q4813" i="2"/>
  <c r="R4813" i="2" s="1"/>
  <c r="Q4817" i="2"/>
  <c r="R4817" i="2" s="1"/>
  <c r="Q4818" i="2"/>
  <c r="R4818" i="2" s="1"/>
  <c r="Q2526" i="2"/>
  <c r="R2526" i="2" s="1"/>
  <c r="Q4827" i="2"/>
  <c r="R4827" i="2" s="1"/>
  <c r="Q4049" i="2"/>
  <c r="R4049" i="2" s="1"/>
  <c r="Q2551" i="2"/>
  <c r="R2551" i="2" s="1"/>
  <c r="Q2554" i="2"/>
  <c r="R2554" i="2" s="1"/>
  <c r="Q2562" i="2"/>
  <c r="R2562" i="2" s="1"/>
  <c r="Q2579" i="2"/>
  <c r="R2579" i="2" s="1"/>
  <c r="Q2612" i="2"/>
  <c r="R2612" i="2" s="1"/>
  <c r="Q2689" i="2"/>
  <c r="R2689" i="2" s="1"/>
  <c r="Q4875" i="2"/>
  <c r="R4875" i="2" s="1"/>
  <c r="Q2853" i="2"/>
  <c r="R2853" i="2" s="1"/>
  <c r="Q2876" i="2"/>
  <c r="R2876" i="2" s="1"/>
  <c r="Q2898" i="2"/>
  <c r="R2898" i="2" s="1"/>
  <c r="Q2902" i="2"/>
  <c r="R2902" i="2" s="1"/>
  <c r="Q3833" i="2"/>
  <c r="R3833" i="2" s="1"/>
  <c r="Q3008" i="2"/>
  <c r="R3008" i="2" s="1"/>
  <c r="Q3018" i="2"/>
  <c r="R3018" i="2" s="1"/>
  <c r="Q3033" i="2"/>
  <c r="R3033" i="2" s="1"/>
  <c r="Q4073" i="2"/>
  <c r="R4073" i="2" s="1"/>
  <c r="Q3078" i="2"/>
  <c r="R3078" i="2" s="1"/>
  <c r="Q3136" i="2"/>
  <c r="R3136" i="2" s="1"/>
  <c r="Q3150" i="2"/>
  <c r="R3150" i="2" s="1"/>
  <c r="Q4957" i="2"/>
  <c r="R4957" i="2" s="1"/>
  <c r="Q3249" i="2"/>
  <c r="R3249" i="2" s="1"/>
  <c r="Q3251" i="2"/>
  <c r="R3251" i="2" s="1"/>
  <c r="Q3888" i="2"/>
  <c r="R3888" i="2" s="1"/>
  <c r="Q4086" i="2"/>
  <c r="R4086" i="2" s="1"/>
  <c r="Q3419" i="2"/>
  <c r="R3419" i="2" s="1"/>
  <c r="Q97" i="2"/>
  <c r="R97" i="2" s="1"/>
  <c r="Q4314" i="2"/>
  <c r="R4314" i="2" s="1"/>
  <c r="Q119" i="2"/>
  <c r="R119" i="2" s="1"/>
  <c r="Q4319" i="2"/>
  <c r="R4319" i="2" s="1"/>
  <c r="Q160" i="2"/>
  <c r="R160" i="2" s="1"/>
  <c r="Q232" i="2"/>
  <c r="R232" i="2" s="1"/>
  <c r="Q267" i="2"/>
  <c r="R267" i="2" s="1"/>
  <c r="Q299" i="2"/>
  <c r="R299" i="2" s="1"/>
  <c r="Q3497" i="2"/>
  <c r="R3497" i="2" s="1"/>
  <c r="Q337" i="2"/>
  <c r="R337" i="2" s="1"/>
  <c r="Q3948" i="2"/>
  <c r="R3948" i="2" s="1"/>
  <c r="Q350" i="2"/>
  <c r="R350" i="2" s="1"/>
  <c r="Q363" i="2"/>
  <c r="R363" i="2" s="1"/>
  <c r="Q3520" i="2"/>
  <c r="R3520" i="2" s="1"/>
  <c r="Q4407" i="2"/>
  <c r="R4407" i="2" s="1"/>
  <c r="Q3531" i="2"/>
  <c r="R3531" i="2" s="1"/>
  <c r="Q633" i="2"/>
  <c r="R633" i="2" s="1"/>
  <c r="Q650" i="2"/>
  <c r="R650" i="2" s="1"/>
  <c r="Q684" i="2"/>
  <c r="R684" i="2" s="1"/>
  <c r="Q689" i="2"/>
  <c r="R689" i="2" s="1"/>
  <c r="Q701" i="2"/>
  <c r="R701" i="2" s="1"/>
  <c r="Q758" i="2"/>
  <c r="R758" i="2" s="1"/>
  <c r="Q3559" i="2"/>
  <c r="R3559" i="2" s="1"/>
  <c r="Q789" i="2"/>
  <c r="R789" i="2" s="1"/>
  <c r="Q806" i="2"/>
  <c r="R806" i="2" s="1"/>
  <c r="Q965" i="2"/>
  <c r="R965" i="2" s="1"/>
  <c r="Q3597" i="2"/>
  <c r="R3597" i="2" s="1"/>
  <c r="Q1097" i="2"/>
  <c r="R1097" i="2" s="1"/>
  <c r="Q1156" i="2"/>
  <c r="R1156" i="2" s="1"/>
  <c r="Q4567" i="2"/>
  <c r="R4567" i="2" s="1"/>
  <c r="Q1279" i="2"/>
  <c r="R1279" i="2" s="1"/>
  <c r="Q3634" i="2"/>
  <c r="R3634" i="2" s="1"/>
  <c r="Q3995" i="2"/>
  <c r="R3995" i="2" s="1"/>
  <c r="Q4583" i="2"/>
  <c r="R4583" i="2" s="1"/>
  <c r="Q4175" i="2"/>
  <c r="R4175" i="2" s="1"/>
  <c r="Q3645" i="2"/>
  <c r="R3645" i="2" s="1"/>
  <c r="Q4600" i="2"/>
  <c r="R4600" i="2" s="1"/>
  <c r="Q4001" i="2"/>
  <c r="R4001" i="2" s="1"/>
  <c r="Q4636" i="2"/>
  <c r="R4636" i="2" s="1"/>
  <c r="Q3668" i="2"/>
  <c r="R3668" i="2" s="1"/>
  <c r="Q1605" i="2"/>
  <c r="R1605" i="2" s="1"/>
  <c r="Q1636" i="2"/>
  <c r="R1636" i="2" s="1"/>
  <c r="Q3681" i="2"/>
  <c r="R3681" i="2" s="1"/>
  <c r="Q1711" i="2"/>
  <c r="R1711" i="2" s="1"/>
  <c r="Q1720" i="2"/>
  <c r="R1720" i="2" s="1"/>
  <c r="Q1748" i="2"/>
  <c r="R1748" i="2" s="1"/>
  <c r="Q4695" i="2"/>
  <c r="R4695" i="2" s="1"/>
  <c r="Q1864" i="2"/>
  <c r="R1864" i="2" s="1"/>
  <c r="Q1914" i="2"/>
  <c r="R1914" i="2" s="1"/>
  <c r="Q1923" i="2"/>
  <c r="R1923" i="2" s="1"/>
  <c r="Q4713" i="2"/>
  <c r="R4713" i="2" s="1"/>
  <c r="Q2051" i="2"/>
  <c r="R2051" i="2" s="1"/>
  <c r="Q2061" i="2"/>
  <c r="R2061" i="2" s="1"/>
  <c r="Q3737" i="2"/>
  <c r="R3737" i="2" s="1"/>
  <c r="Q2137" i="2"/>
  <c r="R2137" i="2" s="1"/>
  <c r="Q2220" i="2"/>
  <c r="R2220" i="2" s="1"/>
  <c r="Q4775" i="2"/>
  <c r="R4775" i="2" s="1"/>
  <c r="Q2288" i="2"/>
  <c r="R2288" i="2" s="1"/>
  <c r="Q2311" i="2"/>
  <c r="R2311" i="2" s="1"/>
  <c r="Q2357" i="2"/>
  <c r="R2357" i="2" s="1"/>
  <c r="Q3769" i="2"/>
  <c r="R3769" i="2" s="1"/>
  <c r="Q4041" i="2"/>
  <c r="R4041" i="2" s="1"/>
  <c r="Q2486" i="2"/>
  <c r="R2486" i="2" s="1"/>
  <c r="Q2503" i="2"/>
  <c r="R2503" i="2" s="1"/>
  <c r="Q2543" i="2"/>
  <c r="R2543" i="2" s="1"/>
  <c r="Q2547" i="2"/>
  <c r="R2547" i="2" s="1"/>
  <c r="Q2572" i="2"/>
  <c r="R2572" i="2" s="1"/>
  <c r="Q2577" i="2"/>
  <c r="R2577" i="2" s="1"/>
  <c r="Q2609" i="2"/>
  <c r="R2609" i="2" s="1"/>
  <c r="Q2702" i="2"/>
  <c r="R2702" i="2" s="1"/>
  <c r="Q2753" i="2"/>
  <c r="R2753" i="2" s="1"/>
  <c r="Q4867" i="2"/>
  <c r="R4867" i="2" s="1"/>
  <c r="Q4881" i="2"/>
  <c r="R4881" i="2" s="1"/>
  <c r="Q4886" i="2"/>
  <c r="R4886" i="2" s="1"/>
  <c r="Q2873" i="2"/>
  <c r="R2873" i="2" s="1"/>
  <c r="Q4892" i="2"/>
  <c r="R4892" i="2" s="1"/>
  <c r="Q2994" i="2"/>
  <c r="R2994" i="2" s="1"/>
  <c r="Q4915" i="2"/>
  <c r="R4915" i="2" s="1"/>
  <c r="Q3847" i="2"/>
  <c r="R3847" i="2" s="1"/>
  <c r="Q4933" i="2"/>
  <c r="R4933" i="2" s="1"/>
  <c r="Q3156" i="2"/>
  <c r="R3156" i="2" s="1"/>
  <c r="Q3875" i="2"/>
  <c r="R3875" i="2" s="1"/>
  <c r="Q3267" i="2"/>
  <c r="R3267" i="2" s="1"/>
  <c r="Q4974" i="2"/>
  <c r="R4974" i="2" s="1"/>
  <c r="Q3882" i="2"/>
  <c r="R3882" i="2" s="1"/>
  <c r="Q3319" i="2"/>
  <c r="R3319" i="2" s="1"/>
  <c r="Q3349" i="2"/>
  <c r="R3349" i="2" s="1"/>
  <c r="Q3356" i="2"/>
  <c r="R3356" i="2" s="1"/>
  <c r="Q3389" i="2"/>
  <c r="R3389" i="2" s="1"/>
  <c r="Q95" i="2"/>
  <c r="R95" i="2" s="1"/>
  <c r="Q156" i="2"/>
  <c r="R156" i="2" s="1"/>
  <c r="Q213" i="2"/>
  <c r="R213" i="2" s="1"/>
  <c r="Q4358" i="2"/>
  <c r="R4358" i="2" s="1"/>
  <c r="Q281" i="2"/>
  <c r="R281" i="2" s="1"/>
  <c r="Q4365" i="2"/>
  <c r="R4365" i="2" s="1"/>
  <c r="Q4105" i="2"/>
  <c r="R4105" i="2" s="1"/>
  <c r="Q329" i="2"/>
  <c r="R329" i="2" s="1"/>
  <c r="Q3503" i="2"/>
  <c r="R3503" i="2" s="1"/>
  <c r="Q438" i="2"/>
  <c r="R438" i="2" s="1"/>
  <c r="Q449" i="2"/>
  <c r="R449" i="2" s="1"/>
  <c r="Q4414" i="2"/>
  <c r="R4414" i="2" s="1"/>
  <c r="Q3959" i="2"/>
  <c r="R3959" i="2" s="1"/>
  <c r="Q581" i="2"/>
  <c r="R581" i="2" s="1"/>
  <c r="Q732" i="2"/>
  <c r="R732" i="2" s="1"/>
  <c r="Q4499" i="2"/>
  <c r="R4499" i="2" s="1"/>
  <c r="Q1001" i="2"/>
  <c r="R1001" i="2" s="1"/>
  <c r="Q1067" i="2"/>
  <c r="R1067" i="2" s="1"/>
  <c r="Q1170" i="2"/>
  <c r="R1170" i="2" s="1"/>
  <c r="Q1172" i="2"/>
  <c r="R1172" i="2" s="1"/>
  <c r="Q3626" i="2"/>
  <c r="R3626" i="2" s="1"/>
  <c r="Q1248" i="2"/>
  <c r="R1248" i="2" s="1"/>
  <c r="Q1289" i="2"/>
  <c r="R1289" i="2" s="1"/>
  <c r="Q3997" i="2"/>
  <c r="R3997" i="2" s="1"/>
  <c r="Q4598" i="2"/>
  <c r="R4598" i="2" s="1"/>
  <c r="Q4607" i="2"/>
  <c r="R4607" i="2" s="1"/>
  <c r="Q1492" i="2"/>
  <c r="R1492" i="2" s="1"/>
  <c r="Q1515" i="2"/>
  <c r="R1515" i="2" s="1"/>
  <c r="Q1540" i="2"/>
  <c r="R1540" i="2" s="1"/>
  <c r="Q1604" i="2"/>
  <c r="R1604" i="2" s="1"/>
  <c r="Q1615" i="2"/>
  <c r="R1615" i="2" s="1"/>
  <c r="Q1648" i="2"/>
  <c r="R1648" i="2" s="1"/>
  <c r="Q3679" i="2"/>
  <c r="R3679" i="2" s="1"/>
  <c r="Q1680" i="2"/>
  <c r="R1680" i="2" s="1"/>
  <c r="Q1687" i="2"/>
  <c r="R1687" i="2" s="1"/>
  <c r="Q1736" i="2"/>
  <c r="R1736" i="2" s="1"/>
  <c r="Q1756" i="2"/>
  <c r="R1756" i="2" s="1"/>
  <c r="Q1865" i="2"/>
  <c r="R1865" i="2" s="1"/>
  <c r="Q3706" i="2"/>
  <c r="R3706" i="2" s="1"/>
  <c r="Q1979" i="2"/>
  <c r="R1979" i="2" s="1"/>
  <c r="Q3716" i="2"/>
  <c r="R3716" i="2" s="1"/>
  <c r="Q4222" i="2"/>
  <c r="R4222" i="2" s="1"/>
  <c r="Q4728" i="2"/>
  <c r="R4728" i="2" s="1"/>
  <c r="Q4225" i="2"/>
  <c r="R4225" i="2" s="1"/>
  <c r="Q2128" i="2"/>
  <c r="R2128" i="2" s="1"/>
  <c r="Q2167" i="2"/>
  <c r="R2167" i="2" s="1"/>
  <c r="Q2174" i="2"/>
  <c r="R2174" i="2" s="1"/>
  <c r="Q2195" i="2"/>
  <c r="R2195" i="2" s="1"/>
  <c r="Q4235" i="2"/>
  <c r="R4235" i="2" s="1"/>
  <c r="Q3761" i="2"/>
  <c r="R3761" i="2" s="1"/>
  <c r="Q2319" i="2"/>
  <c r="R2319" i="2" s="1"/>
  <c r="Q4785" i="2"/>
  <c r="R4785" i="2" s="1"/>
  <c r="Q2330" i="2"/>
  <c r="R2330" i="2" s="1"/>
  <c r="Q2369" i="2"/>
  <c r="R2369" i="2" s="1"/>
  <c r="Q3772" i="2"/>
  <c r="R3772" i="2" s="1"/>
  <c r="Q3773" i="2"/>
  <c r="R3773" i="2" s="1"/>
  <c r="Q2400" i="2"/>
  <c r="R2400" i="2" s="1"/>
  <c r="Q2662" i="2"/>
  <c r="R2662" i="2" s="1"/>
  <c r="Q4849" i="2"/>
  <c r="R4849" i="2" s="1"/>
  <c r="Q2668" i="2"/>
  <c r="R2668" i="2" s="1"/>
  <c r="Q3804" i="2"/>
  <c r="R3804" i="2" s="1"/>
  <c r="Q3805" i="2"/>
  <c r="R3805" i="2" s="1"/>
  <c r="Q4254" i="2"/>
  <c r="R4254" i="2" s="1"/>
  <c r="Q2683" i="2"/>
  <c r="R2683" i="2" s="1"/>
  <c r="Q2729" i="2"/>
  <c r="R2729" i="2" s="1"/>
  <c r="Q2778" i="2"/>
  <c r="R2778" i="2" s="1"/>
  <c r="Q4065" i="2"/>
  <c r="R4065" i="2" s="1"/>
  <c r="Q2911" i="2"/>
  <c r="R2911" i="2" s="1"/>
  <c r="Q2918" i="2"/>
  <c r="R2918" i="2" s="1"/>
  <c r="Q2923" i="2"/>
  <c r="R2923" i="2" s="1"/>
  <c r="Q3840" i="2"/>
  <c r="R3840" i="2" s="1"/>
  <c r="Q3005" i="2"/>
  <c r="R3005" i="2" s="1"/>
  <c r="Q3019" i="2"/>
  <c r="R3019" i="2" s="1"/>
  <c r="Q3846" i="2"/>
  <c r="R3846" i="2" s="1"/>
  <c r="Q3114" i="2"/>
  <c r="R3114" i="2" s="1"/>
  <c r="Q4940" i="2"/>
  <c r="R4940" i="2" s="1"/>
  <c r="Q3860" i="2"/>
  <c r="R3860" i="2" s="1"/>
  <c r="Q3154" i="2"/>
  <c r="R3154" i="2" s="1"/>
  <c r="Q4960" i="2"/>
  <c r="R4960" i="2" s="1"/>
  <c r="Q4968" i="2"/>
  <c r="R4968" i="2" s="1"/>
  <c r="Q4078" i="2"/>
  <c r="R4078" i="2" s="1"/>
  <c r="Q4081" i="2"/>
  <c r="R4081" i="2" s="1"/>
  <c r="Q3886" i="2"/>
  <c r="R3886" i="2" s="1"/>
  <c r="Q3367" i="2"/>
  <c r="R3367" i="2" s="1"/>
  <c r="Q3382" i="2"/>
  <c r="R3382" i="2" s="1"/>
  <c r="Q3439" i="2"/>
  <c r="R3439" i="2" s="1"/>
  <c r="Q4999" i="2"/>
  <c r="R4999" i="2" s="1"/>
  <c r="Q34" i="2"/>
  <c r="R34" i="2" s="1"/>
  <c r="Q60" i="2"/>
  <c r="R60" i="2" s="1"/>
  <c r="Q114" i="2"/>
  <c r="R114" i="2" s="1"/>
  <c r="Q4323" i="2"/>
  <c r="R4323" i="2" s="1"/>
  <c r="Q145" i="2"/>
  <c r="R145" i="2" s="1"/>
  <c r="Q3487" i="2"/>
  <c r="R3487" i="2" s="1"/>
  <c r="Q4332" i="2"/>
  <c r="R4332" i="2" s="1"/>
  <c r="Q182" i="2"/>
  <c r="R182" i="2" s="1"/>
  <c r="Q222" i="2"/>
  <c r="R222" i="2" s="1"/>
  <c r="Q303" i="2"/>
  <c r="R303" i="2" s="1"/>
  <c r="Q4373" i="2"/>
  <c r="R4373" i="2" s="1"/>
  <c r="Q4381" i="2"/>
  <c r="R4381" i="2" s="1"/>
  <c r="Q361" i="2"/>
  <c r="R361" i="2" s="1"/>
  <c r="Q3949" i="2"/>
  <c r="R3949" i="2" s="1"/>
  <c r="Q4393" i="2"/>
  <c r="R4393" i="2" s="1"/>
  <c r="Q488" i="2"/>
  <c r="R488" i="2" s="1"/>
  <c r="Q552" i="2"/>
  <c r="R552" i="2" s="1"/>
  <c r="Q3532" i="2"/>
  <c r="R3532" i="2" s="1"/>
  <c r="Q582" i="2"/>
  <c r="R582" i="2" s="1"/>
  <c r="Q605" i="2"/>
  <c r="R605" i="2" s="1"/>
  <c r="Q624" i="2"/>
  <c r="R624" i="2" s="1"/>
  <c r="Q3539" i="2"/>
  <c r="R3539" i="2" s="1"/>
  <c r="Q3549" i="2"/>
  <c r="R3549" i="2" s="1"/>
  <c r="Q672" i="2"/>
  <c r="R672" i="2" s="1"/>
  <c r="Q796" i="2"/>
  <c r="R796" i="2" s="1"/>
  <c r="Q799" i="2"/>
  <c r="R799" i="2" s="1"/>
  <c r="Q3974" i="2"/>
  <c r="R3974" i="2" s="1"/>
  <c r="Q3582" i="2"/>
  <c r="R3582" i="2" s="1"/>
  <c r="Q960" i="2"/>
  <c r="R960" i="2" s="1"/>
  <c r="Q3981" i="2"/>
  <c r="R3981" i="2" s="1"/>
  <c r="Q3983" i="2"/>
  <c r="R3983" i="2" s="1"/>
  <c r="Q4514" i="2"/>
  <c r="R4514" i="2" s="1"/>
  <c r="Q1006" i="2"/>
  <c r="R1006" i="2" s="1"/>
  <c r="Q4522" i="2"/>
  <c r="R4522" i="2" s="1"/>
  <c r="Q4528" i="2"/>
  <c r="R4528" i="2" s="1"/>
  <c r="Q1091" i="2"/>
  <c r="R1091" i="2" s="1"/>
  <c r="Q1164" i="2"/>
  <c r="R1164" i="2" s="1"/>
  <c r="Q1189" i="2"/>
  <c r="R1189" i="2" s="1"/>
  <c r="Q4555" i="2"/>
  <c r="R4555" i="2" s="1"/>
  <c r="Q1223" i="2"/>
  <c r="R1223" i="2" s="1"/>
  <c r="Q3637" i="2"/>
  <c r="R3637" i="2" s="1"/>
  <c r="Q1373" i="2"/>
  <c r="R1373" i="2" s="1"/>
  <c r="Q1433" i="2"/>
  <c r="R1433" i="2" s="1"/>
  <c r="Q1451" i="2"/>
  <c r="R1451" i="2" s="1"/>
  <c r="Q1576" i="2"/>
  <c r="R1576" i="2" s="1"/>
  <c r="Q4200" i="2"/>
  <c r="R4200" i="2" s="1"/>
  <c r="Q1675" i="2"/>
  <c r="R1675" i="2" s="1"/>
  <c r="Q4676" i="2"/>
  <c r="R4676" i="2" s="1"/>
  <c r="Q4208" i="2"/>
  <c r="R4208" i="2" s="1"/>
  <c r="Q1776" i="2"/>
  <c r="R1776" i="2" s="1"/>
  <c r="Q4210" i="2"/>
  <c r="R4210" i="2" s="1"/>
  <c r="Q3693" i="2"/>
  <c r="R3693" i="2" s="1"/>
  <c r="Q1809" i="2"/>
  <c r="R1809" i="2" s="1"/>
  <c r="Q1880" i="2"/>
  <c r="R1880" i="2" s="1"/>
  <c r="Q1926" i="2"/>
  <c r="R1926" i="2" s="1"/>
  <c r="Q1998" i="2"/>
  <c r="R1998" i="2" s="1"/>
  <c r="Q3719" i="2"/>
  <c r="R3719" i="2" s="1"/>
  <c r="Q4227" i="2"/>
  <c r="R4227" i="2" s="1"/>
  <c r="Q2322" i="2"/>
  <c r="R2322" i="2" s="1"/>
  <c r="Q2406" i="2"/>
  <c r="R2406" i="2" s="1"/>
  <c r="Q4243" i="2"/>
  <c r="R4243" i="2" s="1"/>
  <c r="Q4806" i="2"/>
  <c r="R4806" i="2" s="1"/>
  <c r="Q2451" i="2"/>
  <c r="R2451" i="2" s="1"/>
  <c r="Q2475" i="2"/>
  <c r="R2475" i="2" s="1"/>
  <c r="Q4045" i="2"/>
  <c r="R4045" i="2" s="1"/>
  <c r="Q4824" i="2"/>
  <c r="R4824" i="2" s="1"/>
  <c r="Q3791" i="2"/>
  <c r="R3791" i="2" s="1"/>
  <c r="Q2546" i="2"/>
  <c r="R2546" i="2" s="1"/>
  <c r="Q2566" i="2"/>
  <c r="R2566" i="2" s="1"/>
  <c r="Q4051" i="2"/>
  <c r="R4051" i="2" s="1"/>
  <c r="Q4844" i="2"/>
  <c r="R4844" i="2" s="1"/>
  <c r="Q4848" i="2"/>
  <c r="R4848" i="2" s="1"/>
  <c r="Q2804" i="2"/>
  <c r="R2804" i="2" s="1"/>
  <c r="Q2817" i="2"/>
  <c r="R2817" i="2" s="1"/>
  <c r="Q2859" i="2"/>
  <c r="R2859" i="2" s="1"/>
  <c r="Q2925" i="2"/>
  <c r="R2925" i="2" s="1"/>
  <c r="Q2931" i="2"/>
  <c r="R2931" i="2" s="1"/>
  <c r="Q4924" i="2"/>
  <c r="R4924" i="2" s="1"/>
  <c r="Q4936" i="2"/>
  <c r="R4936" i="2" s="1"/>
  <c r="Q3865" i="2"/>
  <c r="R3865" i="2" s="1"/>
  <c r="Q3210" i="2"/>
  <c r="R3210" i="2" s="1"/>
  <c r="Q3228" i="2"/>
  <c r="R3228" i="2" s="1"/>
  <c r="Q4964" i="2"/>
  <c r="R4964" i="2" s="1"/>
  <c r="Q3257" i="2"/>
  <c r="R3257" i="2" s="1"/>
  <c r="Q3265" i="2"/>
  <c r="R3265" i="2" s="1"/>
  <c r="Q3270" i="2"/>
  <c r="R3270" i="2" s="1"/>
  <c r="Q3883" i="2"/>
  <c r="R3883" i="2" s="1"/>
  <c r="Q3390" i="2"/>
  <c r="R3390" i="2" s="1"/>
  <c r="Q3462" i="2"/>
  <c r="R3462" i="2" s="1"/>
  <c r="Q53" i="2"/>
  <c r="R53" i="2" s="1"/>
  <c r="Q3935" i="2"/>
  <c r="R3935" i="2" s="1"/>
  <c r="Q77" i="2"/>
  <c r="R77" i="2" s="1"/>
  <c r="Q96" i="2"/>
  <c r="R96" i="2" s="1"/>
  <c r="Q3483" i="2"/>
  <c r="R3483" i="2" s="1"/>
  <c r="Q3491" i="2"/>
  <c r="R3491" i="2" s="1"/>
  <c r="Q4342" i="2"/>
  <c r="R4342" i="2" s="1"/>
  <c r="Q244" i="2"/>
  <c r="R244" i="2" s="1"/>
  <c r="Q4362" i="2"/>
  <c r="R4362" i="2" s="1"/>
  <c r="Q274" i="2"/>
  <c r="R274" i="2" s="1"/>
  <c r="Q324" i="2"/>
  <c r="R324" i="2" s="1"/>
  <c r="Q406" i="2"/>
  <c r="R406" i="2" s="1"/>
  <c r="Q445" i="2"/>
  <c r="R445" i="2" s="1"/>
  <c r="Q559" i="2"/>
  <c r="R559" i="2" s="1"/>
  <c r="Q706" i="2"/>
  <c r="R706" i="2" s="1"/>
  <c r="Q727" i="2"/>
  <c r="R727" i="2" s="1"/>
  <c r="Q779" i="2"/>
  <c r="R779" i="2" s="1"/>
  <c r="Q822" i="2"/>
  <c r="R822" i="2" s="1"/>
  <c r="Q4494" i="2"/>
  <c r="R4494" i="2" s="1"/>
  <c r="Q4497" i="2"/>
  <c r="R4497" i="2" s="1"/>
  <c r="Q4500" i="2"/>
  <c r="R4500" i="2" s="1"/>
  <c r="Q916" i="2"/>
  <c r="R916" i="2" s="1"/>
  <c r="Q4508" i="2"/>
  <c r="R4508" i="2" s="1"/>
  <c r="Q4529" i="2"/>
  <c r="R4529" i="2" s="1"/>
  <c r="Q1070" i="2"/>
  <c r="R1070" i="2" s="1"/>
  <c r="Q1100" i="2"/>
  <c r="R1100" i="2" s="1"/>
  <c r="Q1111" i="2"/>
  <c r="R1111" i="2" s="1"/>
  <c r="Q1180" i="2"/>
  <c r="R1180" i="2" s="1"/>
  <c r="Q4549" i="2"/>
  <c r="R4549" i="2" s="1"/>
  <c r="Q1212" i="2"/>
  <c r="R1212" i="2" s="1"/>
  <c r="Q4571" i="2"/>
  <c r="R4571" i="2" s="1"/>
  <c r="Q4576" i="2"/>
  <c r="R4576" i="2" s="1"/>
  <c r="Q1315" i="2"/>
  <c r="R1315" i="2" s="1"/>
  <c r="Q1357" i="2"/>
  <c r="R1357" i="2" s="1"/>
  <c r="Q4177" i="2"/>
  <c r="R4177" i="2" s="1"/>
  <c r="Q1422" i="2"/>
  <c r="R1422" i="2" s="1"/>
  <c r="Q1436" i="2"/>
  <c r="R1436" i="2" s="1"/>
  <c r="Q1462" i="2"/>
  <c r="R1462" i="2" s="1"/>
  <c r="Q1508" i="2"/>
  <c r="R1508" i="2" s="1"/>
  <c r="Q1562" i="2"/>
  <c r="R1562" i="2" s="1"/>
  <c r="Q1618" i="2"/>
  <c r="R1618" i="2" s="1"/>
  <c r="Q3682" i="2"/>
  <c r="R3682" i="2" s="1"/>
  <c r="Q1683" i="2"/>
  <c r="R1683" i="2" s="1"/>
  <c r="Q4666" i="2"/>
  <c r="R4666" i="2" s="1"/>
  <c r="Q4667" i="2"/>
  <c r="R4667" i="2" s="1"/>
  <c r="Q3690" i="2"/>
  <c r="R3690" i="2" s="1"/>
  <c r="Q1749" i="2"/>
  <c r="R1749" i="2" s="1"/>
  <c r="Q1845" i="2"/>
  <c r="R1845" i="2" s="1"/>
  <c r="Q3710" i="2"/>
  <c r="R3710" i="2" s="1"/>
  <c r="Q1978" i="2"/>
  <c r="R1978" i="2" s="1"/>
  <c r="Q2029" i="2"/>
  <c r="R2029" i="2" s="1"/>
  <c r="Q2046" i="2"/>
  <c r="R2046" i="2" s="1"/>
  <c r="Q2056" i="2"/>
  <c r="R2056" i="2" s="1"/>
  <c r="Q3732" i="2"/>
  <c r="R3732" i="2" s="1"/>
  <c r="Q4226" i="2"/>
  <c r="R4226" i="2" s="1"/>
  <c r="Q2118" i="2"/>
  <c r="R2118" i="2" s="1"/>
  <c r="Q2138" i="2"/>
  <c r="R2138" i="2" s="1"/>
  <c r="Q2210" i="2"/>
  <c r="R2210" i="2" s="1"/>
  <c r="Q4033" i="2"/>
  <c r="R4033" i="2" s="1"/>
  <c r="Q2225" i="2"/>
  <c r="R2225" i="2" s="1"/>
  <c r="Q3754" i="2"/>
  <c r="R3754" i="2" s="1"/>
  <c r="Q3759" i="2"/>
  <c r="R3759" i="2" s="1"/>
  <c r="Q2283" i="2"/>
  <c r="R2283" i="2" s="1"/>
  <c r="Q4782" i="2"/>
  <c r="R4782" i="2" s="1"/>
  <c r="Q2321" i="2"/>
  <c r="R2321" i="2" s="1"/>
  <c r="Q2354" i="2"/>
  <c r="R2354" i="2" s="1"/>
  <c r="Q2409" i="2"/>
  <c r="R2409" i="2" s="1"/>
  <c r="Q4802" i="2"/>
  <c r="R4802" i="2" s="1"/>
  <c r="Q3786" i="2"/>
  <c r="R3786" i="2" s="1"/>
  <c r="Q2611" i="2"/>
  <c r="R2611" i="2" s="1"/>
  <c r="Q2633" i="2"/>
  <c r="R2633" i="2" s="1"/>
  <c r="Q4052" i="2"/>
  <c r="R4052" i="2" s="1"/>
  <c r="Q2635" i="2"/>
  <c r="R2635" i="2" s="1"/>
  <c r="Q2746" i="2"/>
  <c r="R2746" i="2" s="1"/>
  <c r="Q4060" i="2"/>
  <c r="R4060" i="2" s="1"/>
  <c r="Q2888" i="2"/>
  <c r="R2888" i="2" s="1"/>
  <c r="Q2896" i="2"/>
  <c r="R2896" i="2" s="1"/>
  <c r="Q2963" i="2"/>
  <c r="R2963" i="2" s="1"/>
  <c r="Q3007" i="2"/>
  <c r="R3007" i="2" s="1"/>
  <c r="Q3009" i="2"/>
  <c r="R3009" i="2" s="1"/>
  <c r="Q3020" i="2"/>
  <c r="R3020" i="2" s="1"/>
  <c r="Q4938" i="2"/>
  <c r="R4938" i="2" s="1"/>
  <c r="Q3181" i="2"/>
  <c r="R3181" i="2" s="1"/>
  <c r="Q3266" i="2"/>
  <c r="R3266" i="2" s="1"/>
  <c r="Q3278" i="2"/>
  <c r="R3278" i="2" s="1"/>
  <c r="Q3288" i="2"/>
  <c r="R3288" i="2" s="1"/>
  <c r="Q4988" i="2"/>
  <c r="R4988" i="2" s="1"/>
  <c r="Q4989" i="2"/>
  <c r="R4989" i="2" s="1"/>
  <c r="Q3425" i="2"/>
  <c r="R3425" i="2" s="1"/>
  <c r="Q3458" i="2"/>
  <c r="R3458" i="2" s="1"/>
  <c r="Q13" i="2"/>
  <c r="R13" i="2" s="1"/>
  <c r="Q15" i="2"/>
  <c r="R15" i="2" s="1"/>
  <c r="Q4312" i="2"/>
  <c r="R4312" i="2" s="1"/>
  <c r="Q110" i="2"/>
  <c r="R110" i="2" s="1"/>
  <c r="Q177" i="2"/>
  <c r="R177" i="2" s="1"/>
  <c r="Q192" i="2"/>
  <c r="R192" i="2" s="1"/>
  <c r="Q4341" i="2"/>
  <c r="R4341" i="2" s="1"/>
  <c r="Q3499" i="2"/>
  <c r="R3499" i="2" s="1"/>
  <c r="Q483" i="2"/>
  <c r="R483" i="2" s="1"/>
  <c r="Q485" i="2"/>
  <c r="R485" i="2" s="1"/>
  <c r="Q595" i="2"/>
  <c r="R595" i="2" s="1"/>
  <c r="Q618" i="2"/>
  <c r="R618" i="2" s="1"/>
  <c r="Q620" i="2"/>
  <c r="R620" i="2" s="1"/>
  <c r="Q4463" i="2"/>
  <c r="R4463" i="2" s="1"/>
  <c r="Q718" i="2"/>
  <c r="R718" i="2" s="1"/>
  <c r="Q741" i="2"/>
  <c r="R741" i="2" s="1"/>
  <c r="Q762" i="2"/>
  <c r="R762" i="2" s="1"/>
  <c r="Q768" i="2"/>
  <c r="R768" i="2" s="1"/>
  <c r="Q4509" i="2"/>
  <c r="R4509" i="2" s="1"/>
  <c r="Q1093" i="2"/>
  <c r="R1093" i="2" s="1"/>
  <c r="Q1098" i="2"/>
  <c r="R1098" i="2" s="1"/>
  <c r="Q3606" i="2"/>
  <c r="R3606" i="2" s="1"/>
  <c r="Q3922" i="2"/>
  <c r="R3922" i="2" s="1"/>
  <c r="Q1147" i="2"/>
  <c r="R1147" i="2" s="1"/>
  <c r="Q4169" i="2"/>
  <c r="R4169" i="2" s="1"/>
  <c r="Q1176" i="2"/>
  <c r="R1176" i="2" s="1"/>
  <c r="Q1191" i="2"/>
  <c r="R1191" i="2" s="1"/>
  <c r="Q3625" i="2"/>
  <c r="R3625" i="2" s="1"/>
  <c r="Q1268" i="2"/>
  <c r="R1268" i="2" s="1"/>
  <c r="Q4572" i="2"/>
  <c r="R4572" i="2" s="1"/>
  <c r="Q3636" i="2"/>
  <c r="R3636" i="2" s="1"/>
  <c r="Q1351" i="2"/>
  <c r="R1351" i="2" s="1"/>
  <c r="Q1398" i="2"/>
  <c r="R1398" i="2" s="1"/>
  <c r="Q1407" i="2"/>
  <c r="R1407" i="2" s="1"/>
  <c r="Q1430" i="2"/>
  <c r="R1430" i="2" s="1"/>
  <c r="Q1460" i="2"/>
  <c r="R1460" i="2" s="1"/>
  <c r="Q3655" i="2"/>
  <c r="R3655" i="2" s="1"/>
  <c r="Q1528" i="2"/>
  <c r="R1528" i="2" s="1"/>
  <c r="Q1549" i="2"/>
  <c r="R1549" i="2" s="1"/>
  <c r="Q3669" i="2"/>
  <c r="R3669" i="2" s="1"/>
  <c r="Q1689" i="2"/>
  <c r="R1689" i="2" s="1"/>
  <c r="Q1727" i="2"/>
  <c r="R1727" i="2" s="1"/>
  <c r="Q4688" i="2"/>
  <c r="R4688" i="2" s="1"/>
  <c r="Q3697" i="2"/>
  <c r="R3697" i="2" s="1"/>
  <c r="Q1983" i="2"/>
  <c r="R1983" i="2" s="1"/>
  <c r="Q2031" i="2"/>
  <c r="R2031" i="2" s="1"/>
  <c r="Q3720" i="2"/>
  <c r="R3720" i="2" s="1"/>
  <c r="Q2159" i="2"/>
  <c r="R2159" i="2" s="1"/>
  <c r="Q2348" i="2"/>
  <c r="R2348" i="2" s="1"/>
  <c r="Q2353" i="2"/>
  <c r="R2353" i="2" s="1"/>
  <c r="Q2366" i="2"/>
  <c r="R2366" i="2" s="1"/>
  <c r="Q4801" i="2"/>
  <c r="R4801" i="2" s="1"/>
  <c r="Q2442" i="2"/>
  <c r="R2442" i="2" s="1"/>
  <c r="Q2538" i="2"/>
  <c r="R2538" i="2" s="1"/>
  <c r="Q2568" i="2"/>
  <c r="R2568" i="2" s="1"/>
  <c r="Q4251" i="2"/>
  <c r="R4251" i="2" s="1"/>
  <c r="Q4852" i="2"/>
  <c r="R4852" i="2" s="1"/>
  <c r="Q2705" i="2"/>
  <c r="R2705" i="2" s="1"/>
  <c r="Q2713" i="2"/>
  <c r="R2713" i="2" s="1"/>
  <c r="Q2764" i="2"/>
  <c r="R2764" i="2" s="1"/>
  <c r="Q3816" i="2"/>
  <c r="R3816" i="2" s="1"/>
  <c r="Q3817" i="2"/>
  <c r="R3817" i="2" s="1"/>
  <c r="Q2785" i="2"/>
  <c r="R2785" i="2" s="1"/>
  <c r="Q2822" i="2"/>
  <c r="R2822" i="2" s="1"/>
  <c r="Q4901" i="2"/>
  <c r="R4901" i="2" s="1"/>
  <c r="Q2955" i="2"/>
  <c r="R2955" i="2" s="1"/>
  <c r="Q4069" i="2"/>
  <c r="R4069" i="2" s="1"/>
  <c r="Q3118" i="2"/>
  <c r="R3118" i="2" s="1"/>
  <c r="Q3232" i="2"/>
  <c r="R3232" i="2" s="1"/>
  <c r="Q3295" i="2"/>
  <c r="R3295" i="2" s="1"/>
  <c r="Q4977" i="2"/>
  <c r="R4977" i="2" s="1"/>
  <c r="Q4984" i="2"/>
  <c r="R4984" i="2" s="1"/>
  <c r="Q4085" i="2"/>
  <c r="R4085" i="2" s="1"/>
  <c r="Q4301" i="2"/>
  <c r="R4301" i="2" s="1"/>
  <c r="Q3932" i="2"/>
  <c r="R3932" i="2" s="1"/>
  <c r="Q99" i="2"/>
  <c r="R99" i="2" s="1"/>
  <c r="Q132" i="2"/>
  <c r="R132" i="2" s="1"/>
  <c r="Q195" i="2"/>
  <c r="R195" i="2" s="1"/>
  <c r="Q443" i="2"/>
  <c r="R443" i="2" s="1"/>
  <c r="Q3525" i="2"/>
  <c r="R3525" i="2" s="1"/>
  <c r="Q576" i="2"/>
  <c r="R576" i="2" s="1"/>
  <c r="Q588" i="2"/>
  <c r="R588" i="2" s="1"/>
  <c r="Q614" i="2"/>
  <c r="R614" i="2" s="1"/>
  <c r="Q4455" i="2"/>
  <c r="R4455" i="2" s="1"/>
  <c r="Q3548" i="2"/>
  <c r="R3548" i="2" s="1"/>
  <c r="Q834" i="2"/>
  <c r="R834" i="2" s="1"/>
  <c r="Q943" i="2"/>
  <c r="R943" i="2" s="1"/>
  <c r="Q1021" i="2"/>
  <c r="R1021" i="2" s="1"/>
  <c r="Q3921" i="2"/>
  <c r="R3921" i="2" s="1"/>
  <c r="Q4534" i="2"/>
  <c r="R4534" i="2" s="1"/>
  <c r="Q4548" i="2"/>
  <c r="R4548" i="2" s="1"/>
  <c r="Q1227" i="2"/>
  <c r="R1227" i="2" s="1"/>
  <c r="Q3630" i="2"/>
  <c r="R3630" i="2" s="1"/>
  <c r="Q4580" i="2"/>
  <c r="R4580" i="2" s="1"/>
  <c r="Q1325" i="2"/>
  <c r="R1325" i="2" s="1"/>
  <c r="Q1344" i="2"/>
  <c r="R1344" i="2" s="1"/>
  <c r="Q1358" i="2"/>
  <c r="R1358" i="2" s="1"/>
  <c r="Q4593" i="2"/>
  <c r="R4593" i="2" s="1"/>
  <c r="Q3649" i="2"/>
  <c r="R3649" i="2" s="1"/>
  <c r="Q1428" i="2"/>
  <c r="R1428" i="2" s="1"/>
  <c r="Q1499" i="2"/>
  <c r="R1499" i="2" s="1"/>
  <c r="Q1513" i="2"/>
  <c r="R1513" i="2" s="1"/>
  <c r="Q1533" i="2"/>
  <c r="R1533" i="2" s="1"/>
  <c r="Q4629" i="2"/>
  <c r="R4629" i="2" s="1"/>
  <c r="Q4631" i="2"/>
  <c r="R4631" i="2" s="1"/>
  <c r="Q4006" i="2"/>
  <c r="R4006" i="2" s="1"/>
  <c r="Q4198" i="2"/>
  <c r="R4198" i="2" s="1"/>
  <c r="Q1608" i="2"/>
  <c r="R1608" i="2" s="1"/>
  <c r="Q1650" i="2"/>
  <c r="R1650" i="2" s="1"/>
  <c r="Q1666" i="2"/>
  <c r="R1666" i="2" s="1"/>
  <c r="Q4205" i="2"/>
  <c r="R4205" i="2" s="1"/>
  <c r="Q1744" i="2"/>
  <c r="R1744" i="2" s="1"/>
  <c r="Q1801" i="2"/>
  <c r="R1801" i="2" s="1"/>
  <c r="Q1837" i="2"/>
  <c r="R1837" i="2" s="1"/>
  <c r="Q1859" i="2"/>
  <c r="R1859" i="2" s="1"/>
  <c r="Q3924" i="2"/>
  <c r="R3924" i="2" s="1"/>
  <c r="Q1947" i="2"/>
  <c r="R1947" i="2" s="1"/>
  <c r="Q3708" i="2"/>
  <c r="R3708" i="2" s="1"/>
  <c r="Q4725" i="2"/>
  <c r="R4725" i="2" s="1"/>
  <c r="Q3727" i="2"/>
  <c r="R3727" i="2" s="1"/>
  <c r="Q4733" i="2"/>
  <c r="R4733" i="2" s="1"/>
  <c r="Q2117" i="2"/>
  <c r="R2117" i="2" s="1"/>
  <c r="Q4755" i="2"/>
  <c r="R4755" i="2" s="1"/>
  <c r="Q2169" i="2"/>
  <c r="R2169" i="2" s="1"/>
  <c r="Q3748" i="2"/>
  <c r="R3748" i="2" s="1"/>
  <c r="Q4765" i="2"/>
  <c r="R4765" i="2" s="1"/>
  <c r="Q2260" i="2"/>
  <c r="R2260" i="2" s="1"/>
  <c r="Q2269" i="2"/>
  <c r="R2269" i="2" s="1"/>
  <c r="Q4781" i="2"/>
  <c r="R4781" i="2" s="1"/>
  <c r="Q4784" i="2"/>
  <c r="R4784" i="2" s="1"/>
  <c r="Q4800" i="2"/>
  <c r="R4800" i="2" s="1"/>
  <c r="Q2438" i="2"/>
  <c r="R2438" i="2" s="1"/>
  <c r="Q4244" i="2"/>
  <c r="R4244" i="2" s="1"/>
  <c r="Q2470" i="2"/>
  <c r="R2470" i="2" s="1"/>
  <c r="Q2552" i="2"/>
  <c r="R2552" i="2" s="1"/>
  <c r="Q4246" i="2"/>
  <c r="R4246" i="2" s="1"/>
  <c r="Q2616" i="2"/>
  <c r="R2616" i="2" s="1"/>
  <c r="Q4249" i="2"/>
  <c r="R4249" i="2" s="1"/>
  <c r="Q3809" i="2"/>
  <c r="R3809" i="2" s="1"/>
  <c r="Q2715" i="2"/>
  <c r="R2715" i="2" s="1"/>
  <c r="Q2819" i="2"/>
  <c r="R2819" i="2" s="1"/>
  <c r="Q2843" i="2"/>
  <c r="R2843" i="2" s="1"/>
  <c r="Q3835" i="2"/>
  <c r="R3835" i="2" s="1"/>
  <c r="Q3000" i="2"/>
  <c r="R3000" i="2" s="1"/>
  <c r="Q3029" i="2"/>
  <c r="R3029" i="2" s="1"/>
  <c r="Q3052" i="2"/>
  <c r="R3052" i="2" s="1"/>
  <c r="Q3061" i="2"/>
  <c r="R3061" i="2" s="1"/>
  <c r="Q3126" i="2"/>
  <c r="R3126" i="2" s="1"/>
  <c r="Q3236" i="2"/>
  <c r="R3236" i="2" s="1"/>
  <c r="Q3254" i="2"/>
  <c r="R3254" i="2" s="1"/>
  <c r="Q4967" i="2"/>
  <c r="R4967" i="2" s="1"/>
  <c r="Q3286" i="2"/>
  <c r="R3286" i="2" s="1"/>
  <c r="Q3297" i="2"/>
  <c r="R3297" i="2" s="1"/>
  <c r="Q3346" i="2"/>
  <c r="R3346" i="2" s="1"/>
  <c r="Q3351" i="2"/>
  <c r="R3351" i="2" s="1"/>
  <c r="Q3375" i="2"/>
  <c r="R3375" i="2" s="1"/>
  <c r="Q4083" i="2"/>
  <c r="R4083" i="2" s="1"/>
  <c r="Q3891" i="2"/>
  <c r="R3891" i="2" s="1"/>
  <c r="Q3925" i="2"/>
  <c r="R3925" i="2" s="1"/>
  <c r="Q104" i="2"/>
  <c r="R104" i="2" s="1"/>
  <c r="Q220" i="2"/>
  <c r="R220" i="2" s="1"/>
  <c r="Q226" i="2"/>
  <c r="R226" i="2" s="1"/>
  <c r="Q399" i="2"/>
  <c r="R399" i="2" s="1"/>
  <c r="Q3511" i="2"/>
  <c r="R3511" i="2" s="1"/>
  <c r="Q430" i="2"/>
  <c r="R430" i="2" s="1"/>
  <c r="Q4119" i="2"/>
  <c r="R4119" i="2" s="1"/>
  <c r="Q4439" i="2"/>
  <c r="R4439" i="2" s="1"/>
  <c r="Q3537" i="2"/>
  <c r="R3537" i="2" s="1"/>
  <c r="Q634" i="2"/>
  <c r="R634" i="2" s="1"/>
  <c r="Q4452" i="2"/>
  <c r="R4452" i="2" s="1"/>
  <c r="Q660" i="2"/>
  <c r="R660" i="2" s="1"/>
  <c r="Q4456" i="2"/>
  <c r="R4456" i="2" s="1"/>
  <c r="Q671" i="2"/>
  <c r="R671" i="2" s="1"/>
  <c r="Q3551" i="2"/>
  <c r="R3551" i="2" s="1"/>
  <c r="Q733" i="2"/>
  <c r="R733" i="2" s="1"/>
  <c r="Q4468" i="2"/>
  <c r="R4468" i="2" s="1"/>
  <c r="Q4138" i="2"/>
  <c r="R4138" i="2" s="1"/>
  <c r="Q4484" i="2"/>
  <c r="R4484" i="2" s="1"/>
  <c r="Q4504" i="2"/>
  <c r="R4504" i="2" s="1"/>
  <c r="Q932" i="2"/>
  <c r="R932" i="2" s="1"/>
  <c r="Q3982" i="2"/>
  <c r="R3982" i="2" s="1"/>
  <c r="Q1008" i="2"/>
  <c r="R1008" i="2" s="1"/>
  <c r="Q4518" i="2"/>
  <c r="R4518" i="2" s="1"/>
  <c r="Q3610" i="2"/>
  <c r="R3610" i="2" s="1"/>
  <c r="Q3617" i="2"/>
  <c r="R3617" i="2" s="1"/>
  <c r="Q3620" i="2"/>
  <c r="R3620" i="2" s="1"/>
  <c r="Q1313" i="2"/>
  <c r="R1313" i="2" s="1"/>
  <c r="Q1329" i="2"/>
  <c r="R1329" i="2" s="1"/>
  <c r="Q4176" i="2"/>
  <c r="R4176" i="2" s="1"/>
  <c r="Q4602" i="2"/>
  <c r="R4602" i="2" s="1"/>
  <c r="Q1410" i="2"/>
  <c r="R1410" i="2" s="1"/>
  <c r="Q4184" i="2"/>
  <c r="R4184" i="2" s="1"/>
  <c r="Q3672" i="2"/>
  <c r="R3672" i="2" s="1"/>
  <c r="Q1607" i="2"/>
  <c r="R1607" i="2" s="1"/>
  <c r="Q1609" i="2"/>
  <c r="R1609" i="2" s="1"/>
  <c r="Q1705" i="2"/>
  <c r="R1705" i="2" s="1"/>
  <c r="Q1765" i="2"/>
  <c r="R1765" i="2" s="1"/>
  <c r="Q1839" i="2"/>
  <c r="R1839" i="2" s="1"/>
  <c r="Q1846" i="2"/>
  <c r="R1846" i="2" s="1"/>
  <c r="Q4213" i="2"/>
  <c r="R4213" i="2" s="1"/>
  <c r="Q1953" i="2"/>
  <c r="R1953" i="2" s="1"/>
  <c r="Q1990" i="2"/>
  <c r="R1990" i="2" s="1"/>
  <c r="Q4740" i="2"/>
  <c r="R4740" i="2" s="1"/>
  <c r="Q3741" i="2"/>
  <c r="R3741" i="2" s="1"/>
  <c r="Q3750" i="2"/>
  <c r="R3750" i="2" s="1"/>
  <c r="Q2232" i="2"/>
  <c r="R2232" i="2" s="1"/>
  <c r="Q2253" i="2"/>
  <c r="R2253" i="2" s="1"/>
  <c r="Q2301" i="2"/>
  <c r="R2301" i="2" s="1"/>
  <c r="Q4237" i="2"/>
  <c r="R4237" i="2" s="1"/>
  <c r="Q2342" i="2"/>
  <c r="R2342" i="2" s="1"/>
  <c r="Q2411" i="2"/>
  <c r="R2411" i="2" s="1"/>
  <c r="Q2435" i="2"/>
  <c r="R2435" i="2" s="1"/>
  <c r="Q2447" i="2"/>
  <c r="R2447" i="2" s="1"/>
  <c r="Q2482" i="2"/>
  <c r="R2482" i="2" s="1"/>
  <c r="Q2493" i="2"/>
  <c r="R2493" i="2" s="1"/>
  <c r="Q2550" i="2"/>
  <c r="R2550" i="2" s="1"/>
  <c r="Q4839" i="2"/>
  <c r="R4839" i="2" s="1"/>
  <c r="Q2677" i="2"/>
  <c r="R2677" i="2" s="1"/>
  <c r="Q3806" i="2"/>
  <c r="R3806" i="2" s="1"/>
  <c r="Q2856" i="2"/>
  <c r="R2856" i="2" s="1"/>
  <c r="Q4882" i="2"/>
  <c r="R4882" i="2" s="1"/>
  <c r="Q2871" i="2"/>
  <c r="R2871" i="2" s="1"/>
  <c r="Q2878" i="2"/>
  <c r="R2878" i="2" s="1"/>
  <c r="Q2908" i="2"/>
  <c r="R2908" i="2" s="1"/>
  <c r="Q4900" i="2"/>
  <c r="R4900" i="2" s="1"/>
  <c r="Q2952" i="2"/>
  <c r="R2952" i="2" s="1"/>
  <c r="Q3845" i="2"/>
  <c r="R3845" i="2" s="1"/>
  <c r="Q4923" i="2"/>
  <c r="R4923" i="2" s="1"/>
  <c r="Q3068" i="2"/>
  <c r="R3068" i="2" s="1"/>
  <c r="Q3226" i="2"/>
  <c r="R3226" i="2" s="1"/>
  <c r="Q4076" i="2"/>
  <c r="R4076" i="2" s="1"/>
  <c r="Q4080" i="2"/>
  <c r="R4080" i="2" s="1"/>
  <c r="Q3318" i="2"/>
  <c r="R3318" i="2" s="1"/>
  <c r="Q3342" i="2"/>
  <c r="R3342" i="2" s="1"/>
  <c r="Q4987" i="2"/>
  <c r="R4987" i="2" s="1"/>
  <c r="Q3890" i="2"/>
  <c r="R3890" i="2" s="1"/>
  <c r="Q127" i="2"/>
  <c r="R127" i="2" s="1"/>
  <c r="Q168" i="2"/>
  <c r="R168" i="2" s="1"/>
  <c r="Q4337" i="2"/>
  <c r="R4337" i="2" s="1"/>
  <c r="Q208" i="2"/>
  <c r="R208" i="2" s="1"/>
  <c r="Q374" i="2"/>
  <c r="R374" i="2" s="1"/>
  <c r="Q4390" i="2"/>
  <c r="R4390" i="2" s="1"/>
  <c r="Q464" i="2"/>
  <c r="R464" i="2" s="1"/>
  <c r="Q3522" i="2"/>
  <c r="R3522" i="2" s="1"/>
  <c r="Q516" i="2"/>
  <c r="R516" i="2" s="1"/>
  <c r="Q4427" i="2"/>
  <c r="R4427" i="2" s="1"/>
  <c r="Q598" i="2"/>
  <c r="R598" i="2" s="1"/>
  <c r="Q3535" i="2"/>
  <c r="R3535" i="2" s="1"/>
  <c r="Q658" i="2"/>
  <c r="R658" i="2" s="1"/>
  <c r="Q3964" i="2"/>
  <c r="R3964" i="2" s="1"/>
  <c r="Q4477" i="2"/>
  <c r="R4477" i="2" s="1"/>
  <c r="Q4492" i="2"/>
  <c r="R4492" i="2" s="1"/>
  <c r="Q838" i="2"/>
  <c r="R838" i="2" s="1"/>
  <c r="Q839" i="2"/>
  <c r="R839" i="2" s="1"/>
  <c r="Q3975" i="2"/>
  <c r="R3975" i="2" s="1"/>
  <c r="Q4511" i="2"/>
  <c r="R4511" i="2" s="1"/>
  <c r="Q979" i="2"/>
  <c r="R979" i="2" s="1"/>
  <c r="Q3985" i="2"/>
  <c r="R3985" i="2" s="1"/>
  <c r="Q998" i="2"/>
  <c r="R998" i="2" s="1"/>
  <c r="Q4519" i="2"/>
  <c r="R4519" i="2" s="1"/>
  <c r="Q3988" i="2"/>
  <c r="R3988" i="2" s="1"/>
  <c r="Q1117" i="2"/>
  <c r="R1117" i="2" s="1"/>
  <c r="Q1162" i="2"/>
  <c r="R1162" i="2" s="1"/>
  <c r="Q4170" i="2"/>
  <c r="R4170" i="2" s="1"/>
  <c r="Q1194" i="2"/>
  <c r="R1194" i="2" s="1"/>
  <c r="Q1239" i="2"/>
  <c r="R1239" i="2" s="1"/>
  <c r="Q4561" i="2"/>
  <c r="R4561" i="2" s="1"/>
  <c r="Q1296" i="2"/>
  <c r="R1296" i="2" s="1"/>
  <c r="Q1380" i="2"/>
  <c r="R1380" i="2" s="1"/>
  <c r="Q3663" i="2"/>
  <c r="R3663" i="2" s="1"/>
  <c r="Q4627" i="2"/>
  <c r="R4627" i="2" s="1"/>
  <c r="Q1535" i="2"/>
  <c r="R1535" i="2" s="1"/>
  <c r="Q1547" i="2"/>
  <c r="R1547" i="2" s="1"/>
  <c r="Q3666" i="2"/>
  <c r="R3666" i="2" s="1"/>
  <c r="Q1595" i="2"/>
  <c r="R1595" i="2" s="1"/>
  <c r="Q4643" i="2"/>
  <c r="R4643" i="2" s="1"/>
  <c r="Q1694" i="2"/>
  <c r="R1694" i="2" s="1"/>
  <c r="Q4692" i="2"/>
  <c r="R4692" i="2" s="1"/>
  <c r="Q3927" i="2"/>
  <c r="R3927" i="2" s="1"/>
  <c r="Q1931" i="2"/>
  <c r="R1931" i="2" s="1"/>
  <c r="Q4217" i="2"/>
  <c r="R4217" i="2" s="1"/>
  <c r="Q1962" i="2"/>
  <c r="R1962" i="2" s="1"/>
  <c r="Q3709" i="2"/>
  <c r="R3709" i="2" s="1"/>
  <c r="Q2010" i="2"/>
  <c r="R2010" i="2" s="1"/>
  <c r="Q4730" i="2"/>
  <c r="R4730" i="2" s="1"/>
  <c r="Q4223" i="2"/>
  <c r="R4223" i="2" s="1"/>
  <c r="Q2216" i="2"/>
  <c r="R2216" i="2" s="1"/>
  <c r="Q2230" i="2"/>
  <c r="R2230" i="2" s="1"/>
  <c r="Q3755" i="2"/>
  <c r="R3755" i="2" s="1"/>
  <c r="Q2382" i="2"/>
  <c r="R2382" i="2" s="1"/>
  <c r="Q2383" i="2"/>
  <c r="R2383" i="2" s="1"/>
  <c r="Q2388" i="2"/>
  <c r="R2388" i="2" s="1"/>
  <c r="Q3775" i="2"/>
  <c r="R3775" i="2" s="1"/>
  <c r="Q4797" i="2"/>
  <c r="R4797" i="2" s="1"/>
  <c r="Q4810" i="2"/>
  <c r="R4810" i="2" s="1"/>
  <c r="Q2490" i="2"/>
  <c r="R2490" i="2" s="1"/>
  <c r="Q2504" i="2"/>
  <c r="R2504" i="2" s="1"/>
  <c r="Q3787" i="2"/>
  <c r="R3787" i="2" s="1"/>
  <c r="Q3793" i="2"/>
  <c r="R3793" i="2" s="1"/>
  <c r="Q2644" i="2"/>
  <c r="R2644" i="2" s="1"/>
  <c r="Q4850" i="2"/>
  <c r="R4850" i="2" s="1"/>
  <c r="Q2800" i="2"/>
  <c r="R2800" i="2" s="1"/>
  <c r="Q3824" i="2"/>
  <c r="R3824" i="2" s="1"/>
  <c r="Q3929" i="2"/>
  <c r="R3929" i="2" s="1"/>
  <c r="Q2893" i="2"/>
  <c r="R2893" i="2" s="1"/>
  <c r="Q3834" i="2"/>
  <c r="R3834" i="2" s="1"/>
  <c r="Q3836" i="2"/>
  <c r="R3836" i="2" s="1"/>
  <c r="Q3850" i="2"/>
  <c r="R3850" i="2" s="1"/>
  <c r="Q3132" i="2"/>
  <c r="R3132" i="2" s="1"/>
  <c r="Q3193" i="2"/>
  <c r="R3193" i="2" s="1"/>
  <c r="Q4965" i="2"/>
  <c r="R4965" i="2" s="1"/>
  <c r="Q3330" i="2"/>
  <c r="R3330" i="2" s="1"/>
  <c r="Q3374" i="2"/>
  <c r="R3374" i="2" s="1"/>
  <c r="Q3437" i="2"/>
  <c r="R3437" i="2" s="1"/>
  <c r="Q4090" i="2"/>
  <c r="R4090" i="2" s="1"/>
  <c r="Q31" i="2"/>
  <c r="R31" i="2" s="1"/>
  <c r="Q184" i="2"/>
  <c r="R184" i="2" s="1"/>
  <c r="Q4333" i="2"/>
  <c r="R4333" i="2" s="1"/>
  <c r="Q4339" i="2"/>
  <c r="R4339" i="2" s="1"/>
  <c r="Q241" i="2"/>
  <c r="R241" i="2" s="1"/>
  <c r="Q283" i="2"/>
  <c r="R283" i="2" s="1"/>
  <c r="Q407" i="2"/>
  <c r="R407" i="2" s="1"/>
  <c r="Q593" i="2"/>
  <c r="R593" i="2" s="1"/>
  <c r="Q3962" i="2"/>
  <c r="R3962" i="2" s="1"/>
  <c r="Q4473" i="2"/>
  <c r="R4473" i="2" s="1"/>
  <c r="Q4488" i="2"/>
  <c r="R4488" i="2" s="1"/>
  <c r="Q4502" i="2"/>
  <c r="R4502" i="2" s="1"/>
  <c r="Q4152" i="2"/>
  <c r="R4152" i="2" s="1"/>
  <c r="Q4551" i="2"/>
  <c r="R4551" i="2" s="1"/>
  <c r="Q1217" i="2"/>
  <c r="R1217" i="2" s="1"/>
  <c r="Q4179" i="2"/>
  <c r="R4179" i="2" s="1"/>
  <c r="Q1438" i="2"/>
  <c r="R1438" i="2" s="1"/>
  <c r="Q1561" i="2"/>
  <c r="R1561" i="2" s="1"/>
  <c r="Q1614" i="2"/>
  <c r="R1614" i="2" s="1"/>
  <c r="Q4202" i="2"/>
  <c r="R4202" i="2" s="1"/>
  <c r="Q3680" i="2"/>
  <c r="R3680" i="2" s="1"/>
  <c r="Q4689" i="2"/>
  <c r="R4689" i="2" s="1"/>
  <c r="Q3703" i="2"/>
  <c r="R3703" i="2" s="1"/>
  <c r="Q3705" i="2"/>
  <c r="R3705" i="2" s="1"/>
  <c r="Q3721" i="2"/>
  <c r="R3721" i="2" s="1"/>
  <c r="Q2134" i="2"/>
  <c r="R2134" i="2" s="1"/>
  <c r="Q4746" i="2"/>
  <c r="R4746" i="2" s="1"/>
  <c r="Q4232" i="2"/>
  <c r="R4232" i="2" s="1"/>
  <c r="Q3765" i="2"/>
  <c r="R3765" i="2" s="1"/>
  <c r="Q4238" i="2"/>
  <c r="R4238" i="2" s="1"/>
  <c r="Q2391" i="2"/>
  <c r="R2391" i="2" s="1"/>
  <c r="Q4799" i="2"/>
  <c r="R4799" i="2" s="1"/>
  <c r="Q2597" i="2"/>
  <c r="R2597" i="2" s="1"/>
  <c r="Q2603" i="2"/>
  <c r="R2603" i="2" s="1"/>
  <c r="Q2696" i="2"/>
  <c r="R2696" i="2" s="1"/>
  <c r="Q2707" i="2"/>
  <c r="R2707" i="2" s="1"/>
  <c r="Q4062" i="2"/>
  <c r="R4062" i="2" s="1"/>
  <c r="Q4888" i="2"/>
  <c r="R4888" i="2" s="1"/>
  <c r="Q3842" i="2"/>
  <c r="R3842" i="2" s="1"/>
  <c r="Q2983" i="2"/>
  <c r="R2983" i="2" s="1"/>
  <c r="Q3001" i="2"/>
  <c r="R3001" i="2" s="1"/>
  <c r="Q4941" i="2"/>
  <c r="R4941" i="2" s="1"/>
  <c r="Q3171" i="2"/>
  <c r="R3171" i="2" s="1"/>
  <c r="Q3871" i="2"/>
  <c r="R3871" i="2" s="1"/>
  <c r="Q3223" i="2"/>
  <c r="R3223" i="2" s="1"/>
  <c r="Q4962" i="2"/>
  <c r="R4962" i="2" s="1"/>
  <c r="Q3897" i="2"/>
  <c r="R3897" i="2" s="1"/>
  <c r="Q3461" i="2"/>
  <c r="R3461" i="2" s="1"/>
  <c r="Q3473" i="2"/>
  <c r="R3473" i="2" s="1"/>
  <c r="Q4317" i="2"/>
  <c r="R4317" i="2" s="1"/>
  <c r="Q4100" i="2"/>
  <c r="R4100" i="2" s="1"/>
  <c r="Q3493" i="2"/>
  <c r="R3493" i="2" s="1"/>
  <c r="Q4106" i="2"/>
  <c r="R4106" i="2" s="1"/>
  <c r="Q375" i="2"/>
  <c r="R375" i="2" s="1"/>
  <c r="Q441" i="2"/>
  <c r="R441" i="2" s="1"/>
  <c r="Q4115" i="2"/>
  <c r="R4115" i="2" s="1"/>
  <c r="Q3523" i="2"/>
  <c r="R3523" i="2" s="1"/>
  <c r="Q4438" i="2"/>
  <c r="R4438" i="2" s="1"/>
  <c r="Q4125" i="2"/>
  <c r="R4125" i="2" s="1"/>
  <c r="Q4454" i="2"/>
  <c r="R4454" i="2" s="1"/>
  <c r="Q4131" i="2"/>
  <c r="R4131" i="2" s="1"/>
  <c r="Q3555" i="2"/>
  <c r="R3555" i="2" s="1"/>
  <c r="Q4140" i="2"/>
  <c r="R4140" i="2" s="1"/>
  <c r="Q844" i="2"/>
  <c r="R844" i="2" s="1"/>
  <c r="Q920" i="2"/>
  <c r="R920" i="2" s="1"/>
  <c r="Q4516" i="2"/>
  <c r="R4516" i="2" s="1"/>
  <c r="Q1184" i="2"/>
  <c r="R1184" i="2" s="1"/>
  <c r="Q1277" i="2"/>
  <c r="R1277" i="2" s="1"/>
  <c r="Q3652" i="2"/>
  <c r="R3652" i="2" s="1"/>
  <c r="Q4188" i="2"/>
  <c r="R4188" i="2" s="1"/>
  <c r="Q4190" i="2"/>
  <c r="R4190" i="2" s="1"/>
  <c r="Q4625" i="2"/>
  <c r="R4625" i="2" s="1"/>
  <c r="Q1569" i="2"/>
  <c r="R1569" i="2" s="1"/>
  <c r="Q1686" i="2"/>
  <c r="R1686" i="2" s="1"/>
  <c r="Q1704" i="2"/>
  <c r="R1704" i="2" s="1"/>
  <c r="Q1753" i="2"/>
  <c r="R1753" i="2" s="1"/>
  <c r="Q1896" i="2"/>
  <c r="R1896" i="2" s="1"/>
  <c r="Q4715" i="2"/>
  <c r="R4715" i="2" s="1"/>
  <c r="Q4727" i="2"/>
  <c r="R4727" i="2" s="1"/>
  <c r="Q3726" i="2"/>
  <c r="R3726" i="2" s="1"/>
  <c r="Q2071" i="2"/>
  <c r="R2071" i="2" s="1"/>
  <c r="Q4743" i="2"/>
  <c r="R4743" i="2" s="1"/>
  <c r="Q2143" i="2"/>
  <c r="R2143" i="2" s="1"/>
  <c r="Q4764" i="2"/>
  <c r="R4764" i="2" s="1"/>
  <c r="Q4766" i="2"/>
  <c r="R4766" i="2" s="1"/>
  <c r="Q3771" i="2"/>
  <c r="R3771" i="2" s="1"/>
  <c r="Q3798" i="2"/>
  <c r="R3798" i="2" s="1"/>
  <c r="Q4259" i="2"/>
  <c r="R4259" i="2" s="1"/>
  <c r="Q4890" i="2"/>
  <c r="R4890" i="2" s="1"/>
  <c r="Q4893" i="2"/>
  <c r="R4893" i="2" s="1"/>
  <c r="Q4908" i="2"/>
  <c r="R4908" i="2" s="1"/>
  <c r="Q4070" i="2"/>
  <c r="R4070" i="2" s="1"/>
  <c r="Q4912" i="2"/>
  <c r="R4912" i="2" s="1"/>
  <c r="Q4913" i="2"/>
  <c r="R4913" i="2" s="1"/>
  <c r="Q3144" i="2"/>
  <c r="R3144" i="2" s="1"/>
  <c r="Q4287" i="2"/>
  <c r="R4287" i="2" s="1"/>
  <c r="Q4983" i="2"/>
  <c r="R4983" i="2" s="1"/>
  <c r="Q4985" i="2"/>
  <c r="R4985" i="2" s="1"/>
  <c r="Q5000" i="2"/>
  <c r="R5000" i="2" s="1"/>
  <c r="Q3485" i="2"/>
  <c r="R3485" i="2" s="1"/>
  <c r="Q3486" i="2"/>
  <c r="R3486" i="2" s="1"/>
  <c r="Q153" i="2"/>
  <c r="R153" i="2" s="1"/>
  <c r="Q4361" i="2"/>
  <c r="R4361" i="2" s="1"/>
  <c r="Q356" i="2"/>
  <c r="R356" i="2" s="1"/>
  <c r="Q3554" i="2"/>
  <c r="R3554" i="2" s="1"/>
  <c r="Q4141" i="2"/>
  <c r="R4141" i="2" s="1"/>
  <c r="Q3972" i="2"/>
  <c r="R3972" i="2" s="1"/>
  <c r="Q856" i="2"/>
  <c r="R856" i="2" s="1"/>
  <c r="Q3584" i="2"/>
  <c r="R3584" i="2" s="1"/>
  <c r="Q4556" i="2"/>
  <c r="R4556" i="2" s="1"/>
  <c r="Q1287" i="2"/>
  <c r="R1287" i="2" s="1"/>
  <c r="Q1293" i="2"/>
  <c r="R1293" i="2" s="1"/>
  <c r="Q3996" i="2"/>
  <c r="R3996" i="2" s="1"/>
  <c r="Q4189" i="2"/>
  <c r="R4189" i="2" s="1"/>
  <c r="Q4621" i="2"/>
  <c r="R4621" i="2" s="1"/>
  <c r="Q4192" i="2"/>
  <c r="R4192" i="2" s="1"/>
  <c r="Q4193" i="2"/>
  <c r="R4193" i="2" s="1"/>
  <c r="Q4011" i="2"/>
  <c r="R4011" i="2" s="1"/>
  <c r="Q1718" i="2"/>
  <c r="R1718" i="2" s="1"/>
  <c r="Q4209" i="2"/>
  <c r="R4209" i="2" s="1"/>
  <c r="Q3730" i="2"/>
  <c r="R3730" i="2" s="1"/>
  <c r="Q4037" i="2"/>
  <c r="R4037" i="2" s="1"/>
  <c r="Q2277" i="2"/>
  <c r="R2277" i="2" s="1"/>
  <c r="Q3779" i="2"/>
  <c r="R3779" i="2" s="1"/>
  <c r="Q4851" i="2"/>
  <c r="R4851" i="2" s="1"/>
  <c r="Q2691" i="2"/>
  <c r="R2691" i="2" s="1"/>
  <c r="Q4861" i="2"/>
  <c r="R4861" i="2" s="1"/>
  <c r="Q3820" i="2"/>
  <c r="R3820" i="2" s="1"/>
  <c r="Q2816" i="2"/>
  <c r="R2816" i="2" s="1"/>
  <c r="Q3823" i="2"/>
  <c r="R3823" i="2" s="1"/>
  <c r="Q3830" i="2"/>
  <c r="R3830" i="2" s="1"/>
  <c r="Q3839" i="2"/>
  <c r="R3839" i="2" s="1"/>
  <c r="Q4273" i="2"/>
  <c r="R4273" i="2" s="1"/>
  <c r="Q3038" i="2"/>
  <c r="R3038" i="2" s="1"/>
  <c r="Q3858" i="2"/>
  <c r="R3858" i="2" s="1"/>
  <c r="Q4283" i="2"/>
  <c r="R4283" i="2" s="1"/>
  <c r="Q3155" i="2"/>
  <c r="R3155" i="2" s="1"/>
  <c r="Q3870" i="2"/>
  <c r="R3870" i="2" s="1"/>
  <c r="Q4976" i="2"/>
  <c r="R4976" i="2" s="1"/>
  <c r="Q4313" i="2"/>
  <c r="R4313" i="2" s="1"/>
  <c r="Q463" i="2"/>
  <c r="R463" i="2" s="1"/>
  <c r="Q465" i="2"/>
  <c r="R465" i="2" s="1"/>
  <c r="Q4433" i="2"/>
  <c r="R4433" i="2" s="1"/>
  <c r="Q4128" i="2"/>
  <c r="R4128" i="2" s="1"/>
  <c r="Q4457" i="2"/>
  <c r="R4457" i="2" s="1"/>
  <c r="Q4201" i="2"/>
  <c r="R4201" i="2" s="1"/>
  <c r="Q3701" i="2"/>
  <c r="R3701" i="2" s="1"/>
  <c r="Q4234" i="2"/>
  <c r="R4234" i="2" s="1"/>
  <c r="Q3763" i="2"/>
  <c r="R3763" i="2" s="1"/>
  <c r="Q4247" i="2"/>
  <c r="R4247" i="2" s="1"/>
  <c r="Q4059" i="2"/>
  <c r="R4059" i="2" s="1"/>
  <c r="Q4894" i="2"/>
  <c r="R4894" i="2" s="1"/>
  <c r="Q4921" i="2"/>
  <c r="R4921" i="2" s="1"/>
  <c r="Q4944" i="2"/>
  <c r="R4944" i="2" s="1"/>
  <c r="Q4295" i="2"/>
  <c r="R4295" i="2" s="1"/>
  <c r="Q3467" i="2"/>
  <c r="R3467" i="2" s="1"/>
  <c r="Q4303" i="2"/>
  <c r="R4303" i="2" s="1"/>
  <c r="Q3526" i="2"/>
  <c r="R3526" i="2" s="1"/>
  <c r="Q4446" i="2"/>
  <c r="R4446" i="2" s="1"/>
  <c r="Q4447" i="2"/>
  <c r="R4447" i="2" s="1"/>
  <c r="Q810" i="2"/>
  <c r="R810" i="2" s="1"/>
  <c r="Q4490" i="2"/>
  <c r="R4490" i="2" s="1"/>
  <c r="Q4165" i="2"/>
  <c r="R4165" i="2" s="1"/>
  <c r="Q4601" i="2"/>
  <c r="R4601" i="2" s="1"/>
  <c r="Q4185" i="2"/>
  <c r="R4185" i="2" s="1"/>
  <c r="Q4628" i="2"/>
  <c r="R4628" i="2" s="1"/>
  <c r="Q3926" i="2"/>
  <c r="R3926" i="2" s="1"/>
  <c r="Q3928" i="2"/>
  <c r="R3928" i="2" s="1"/>
  <c r="Q4805" i="2"/>
  <c r="R4805" i="2" s="1"/>
  <c r="Q2939" i="2"/>
  <c r="R2939" i="2" s="1"/>
  <c r="Q3848" i="2"/>
  <c r="R3848" i="2" s="1"/>
  <c r="Q4918" i="2"/>
  <c r="R4918" i="2" s="1"/>
  <c r="Q4919" i="2"/>
  <c r="R4919" i="2" s="1"/>
  <c r="Q4293" i="2"/>
  <c r="R4293" i="2" s="1"/>
  <c r="Q4300" i="2"/>
  <c r="R4300" i="2" s="1"/>
  <c r="Q4097" i="2"/>
  <c r="R4097" i="2" s="1"/>
  <c r="Q4347" i="2"/>
  <c r="R4347" i="2" s="1"/>
  <c r="Q4355" i="2"/>
  <c r="R4355" i="2" s="1"/>
  <c r="Q4118" i="2"/>
  <c r="R4118" i="2" s="1"/>
  <c r="Q3521" i="2"/>
  <c r="R3521" i="2" s="1"/>
  <c r="Q4142" i="2"/>
  <c r="R4142" i="2" s="1"/>
  <c r="Q3572" i="2"/>
  <c r="R3572" i="2" s="1"/>
  <c r="Q4149" i="2"/>
  <c r="R4149" i="2" s="1"/>
  <c r="Q4155" i="2"/>
  <c r="R4155" i="2" s="1"/>
  <c r="Q3635" i="2"/>
  <c r="R3635" i="2" s="1"/>
  <c r="Q4182" i="2"/>
  <c r="R4182" i="2" s="1"/>
  <c r="Q4196" i="2"/>
  <c r="R4196" i="2" s="1"/>
  <c r="Q4696" i="2"/>
  <c r="R4696" i="2" s="1"/>
  <c r="Q4707" i="2"/>
  <c r="R4707" i="2" s="1"/>
  <c r="Q4221" i="2"/>
  <c r="R4221" i="2" s="1"/>
  <c r="Q3733" i="2"/>
  <c r="R3733" i="2" s="1"/>
  <c r="Q4229" i="2"/>
  <c r="R4229" i="2" s="1"/>
  <c r="Q4231" i="2"/>
  <c r="R4231" i="2" s="1"/>
  <c r="Q3751" i="2"/>
  <c r="R3751" i="2" s="1"/>
  <c r="Q4242" i="2"/>
  <c r="R4242" i="2" s="1"/>
  <c r="Q4846" i="2"/>
  <c r="R4846" i="2" s="1"/>
  <c r="Q4256" i="2"/>
  <c r="R4256" i="2" s="1"/>
  <c r="Q4257" i="2"/>
  <c r="R4257" i="2" s="1"/>
  <c r="Q4267" i="2"/>
  <c r="R4267" i="2" s="1"/>
  <c r="Q4082" i="2"/>
  <c r="R4082" i="2" s="1"/>
  <c r="Q4299" i="2"/>
  <c r="R4299" i="2" s="1"/>
  <c r="Q3900" i="2"/>
  <c r="R3900" i="2" s="1"/>
  <c r="Q118" i="2"/>
  <c r="R118" i="2" s="1"/>
  <c r="Q3484" i="2"/>
  <c r="R3484" i="2" s="1"/>
  <c r="Q4096" i="2"/>
  <c r="R4096" i="2" s="1"/>
  <c r="Q4098" i="2"/>
  <c r="R4098" i="2" s="1"/>
  <c r="Q4111" i="2"/>
  <c r="R4111" i="2" s="1"/>
  <c r="Q4401" i="2"/>
  <c r="R4401" i="2" s="1"/>
  <c r="Q4117" i="2"/>
  <c r="R4117" i="2" s="1"/>
  <c r="Q4121" i="2"/>
  <c r="R4121" i="2" s="1"/>
  <c r="Q3538" i="2"/>
  <c r="R3538" i="2" s="1"/>
  <c r="Q3970" i="2"/>
  <c r="R3970" i="2" s="1"/>
  <c r="Q3973" i="2"/>
  <c r="R3973" i="2" s="1"/>
  <c r="Q4150" i="2"/>
  <c r="R4150" i="2" s="1"/>
  <c r="Q4525" i="2"/>
  <c r="R4525" i="2" s="1"/>
  <c r="Q4544" i="2"/>
  <c r="R4544" i="2" s="1"/>
  <c r="Q3618" i="2"/>
  <c r="R3618" i="2" s="1"/>
  <c r="Q4173" i="2"/>
  <c r="R4173" i="2" s="1"/>
  <c r="Q4595" i="2"/>
  <c r="R4595" i="2" s="1"/>
  <c r="Q4181" i="2"/>
  <c r="R4181" i="2" s="1"/>
  <c r="Q4678" i="2"/>
  <c r="R4678" i="2" s="1"/>
  <c r="Q2120" i="2"/>
  <c r="R2120" i="2" s="1"/>
  <c r="Q4789" i="2"/>
  <c r="R4789" i="2" s="1"/>
  <c r="Q3790" i="2"/>
  <c r="R3790" i="2" s="1"/>
  <c r="Q4066" i="2"/>
  <c r="R4066" i="2" s="1"/>
  <c r="Q3832" i="2"/>
  <c r="R3832" i="2" s="1"/>
  <c r="Q4275" i="2"/>
  <c r="R4275" i="2" s="1"/>
  <c r="Q4277" i="2"/>
  <c r="R4277" i="2" s="1"/>
  <c r="Q3157" i="2"/>
  <c r="R3157" i="2" s="1"/>
  <c r="Q4286" i="2"/>
  <c r="R4286" i="2" s="1"/>
  <c r="Q4290" i="2"/>
  <c r="R4290" i="2" s="1"/>
  <c r="Q4322" i="2"/>
  <c r="R4322" i="2" s="1"/>
  <c r="Q4383" i="2"/>
  <c r="R4383" i="2" s="1"/>
  <c r="Q4108" i="2"/>
  <c r="R4108" i="2" s="1"/>
  <c r="Q4124" i="2"/>
  <c r="R4124" i="2" s="1"/>
  <c r="Q4130" i="2"/>
  <c r="R4130" i="2" s="1"/>
  <c r="Q4134" i="2"/>
  <c r="R4134" i="2" s="1"/>
  <c r="Q4144" i="2"/>
  <c r="R4144" i="2" s="1"/>
  <c r="Q865" i="2"/>
  <c r="R865" i="2" s="1"/>
  <c r="Q4180" i="2"/>
  <c r="R4180" i="2" s="1"/>
  <c r="Q4183" i="2"/>
  <c r="R4183" i="2" s="1"/>
  <c r="Q2003" i="2"/>
  <c r="R2003" i="2" s="1"/>
  <c r="Q4717" i="2"/>
  <c r="R4717" i="2" s="1"/>
  <c r="Q4722" i="2"/>
  <c r="R4722" i="2" s="1"/>
  <c r="Q3723" i="2"/>
  <c r="R3723" i="2" s="1"/>
  <c r="Q4042" i="2"/>
  <c r="R4042" i="2" s="1"/>
  <c r="Q2788" i="2"/>
  <c r="R2788" i="2" s="1"/>
  <c r="Q4281" i="2"/>
  <c r="R4281" i="2" s="1"/>
  <c r="Q4284" i="2"/>
  <c r="R4284" i="2" s="1"/>
  <c r="Q4291" i="2"/>
  <c r="R4291" i="2" s="1"/>
  <c r="Q4087" i="2"/>
  <c r="R4087" i="2" s="1"/>
  <c r="Q3427" i="2"/>
  <c r="R3427" i="2" s="1"/>
  <c r="Q4095" i="2"/>
  <c r="R4095" i="2" s="1"/>
  <c r="Q3943" i="2"/>
  <c r="R3943" i="2" s="1"/>
  <c r="Q4442" i="2"/>
  <c r="R4442" i="2" s="1"/>
  <c r="Q3607" i="2"/>
  <c r="R3607" i="2" s="1"/>
  <c r="Q1211" i="2"/>
  <c r="R1211" i="2" s="1"/>
  <c r="Q4174" i="2"/>
  <c r="R4174" i="2" s="1"/>
  <c r="Q4194" i="2"/>
  <c r="R4194" i="2" s="1"/>
  <c r="Q2290" i="2"/>
  <c r="R2290" i="2" s="1"/>
  <c r="Q4798" i="2"/>
  <c r="R4798" i="2" s="1"/>
  <c r="Q2465" i="2"/>
  <c r="R2465" i="2" s="1"/>
  <c r="Q4248" i="2"/>
  <c r="R4248" i="2" s="1"/>
  <c r="Q4268" i="2"/>
  <c r="R4268" i="2" s="1"/>
  <c r="Q4272" i="2"/>
  <c r="R4272" i="2" s="1"/>
  <c r="Q4278" i="2"/>
  <c r="R4278" i="2" s="1"/>
  <c r="Q4288" i="2"/>
  <c r="R4288" i="2" s="1"/>
  <c r="Q4298" i="2"/>
  <c r="R4298" i="2" s="1"/>
  <c r="Q4112" i="2"/>
  <c r="R4112" i="2" s="1"/>
  <c r="Q3518" i="2"/>
  <c r="R3518" i="2" s="1"/>
  <c r="Q4129" i="2"/>
  <c r="R4129" i="2" s="1"/>
  <c r="Q4135" i="2"/>
  <c r="R4135" i="2" s="1"/>
  <c r="Q4586" i="2"/>
  <c r="R4586" i="2" s="1"/>
  <c r="Q4004" i="2"/>
  <c r="R4004" i="2" s="1"/>
  <c r="Q4197" i="2"/>
  <c r="R4197" i="2" s="1"/>
  <c r="Q1693" i="2"/>
  <c r="R1693" i="2" s="1"/>
  <c r="Q4691" i="2"/>
  <c r="R4691" i="2" s="1"/>
  <c r="Q4738" i="2"/>
  <c r="R4738" i="2" s="1"/>
  <c r="Q4767" i="2"/>
  <c r="R4767" i="2" s="1"/>
  <c r="Q4252" i="2"/>
  <c r="R4252" i="2" s="1"/>
  <c r="Q4260" i="2"/>
  <c r="R4260" i="2" s="1"/>
  <c r="Q4274" i="2"/>
  <c r="R4274" i="2" s="1"/>
  <c r="Q3122" i="2"/>
  <c r="R3122" i="2" s="1"/>
  <c r="Q4092" i="2"/>
  <c r="R4092" i="2" s="1"/>
  <c r="Q4325" i="2"/>
  <c r="R4325" i="2" s="1"/>
  <c r="Q4424" i="2"/>
  <c r="R4424" i="2" s="1"/>
  <c r="Q586" i="2"/>
  <c r="R586" i="2" s="1"/>
  <c r="Q4143" i="2"/>
  <c r="R4143" i="2" s="1"/>
  <c r="Q4195" i="2"/>
  <c r="R4195" i="2" s="1"/>
  <c r="Q4211" i="2"/>
  <c r="R4211" i="2" s="1"/>
  <c r="Q4228" i="2"/>
  <c r="R4228" i="2" s="1"/>
  <c r="Q3931" i="2"/>
  <c r="R3931" i="2" s="1"/>
  <c r="Q4294" i="2"/>
  <c r="R4294" i="2" s="1"/>
  <c r="Q4101" i="2"/>
  <c r="R4101" i="2" s="1"/>
  <c r="Q3957" i="2"/>
  <c r="R3957" i="2" s="1"/>
  <c r="Q4122" i="2"/>
  <c r="R4122" i="2" s="1"/>
  <c r="Q4123" i="2"/>
  <c r="R4123" i="2" s="1"/>
  <c r="Q4126" i="2"/>
  <c r="R4126" i="2" s="1"/>
  <c r="Q4133" i="2"/>
  <c r="R4133" i="2" s="1"/>
  <c r="Q4464" i="2"/>
  <c r="R4464" i="2" s="1"/>
  <c r="Q4161" i="2"/>
  <c r="R4161" i="2" s="1"/>
  <c r="Q4171" i="2"/>
  <c r="R4171" i="2" s="1"/>
  <c r="Q3621" i="2"/>
  <c r="R3621" i="2" s="1"/>
  <c r="Q1285" i="2"/>
  <c r="R1285" i="2" s="1"/>
  <c r="Q4215" i="2"/>
  <c r="R4215" i="2" s="1"/>
  <c r="Q4230" i="2"/>
  <c r="R4230" i="2" s="1"/>
  <c r="Q3760" i="2"/>
  <c r="R3760" i="2" s="1"/>
  <c r="Q4240" i="2"/>
  <c r="R4240" i="2" s="1"/>
  <c r="Q4803" i="2"/>
  <c r="R4803" i="2" s="1"/>
  <c r="Q3856" i="2"/>
  <c r="R3856" i="2" s="1"/>
  <c r="Q4970" i="2"/>
  <c r="R4970" i="2" s="1"/>
  <c r="Q4093" i="2"/>
  <c r="R4093" i="2" s="1"/>
  <c r="Q4356" i="2"/>
  <c r="R4356" i="2" s="1"/>
  <c r="Q4371" i="2"/>
  <c r="R4371" i="2" s="1"/>
  <c r="Q3560" i="2"/>
  <c r="R3560" i="2" s="1"/>
  <c r="Q3674" i="2"/>
  <c r="R3674" i="2" s="1"/>
  <c r="Q4760" i="2"/>
  <c r="R4760" i="2" s="1"/>
  <c r="Q4236" i="2"/>
  <c r="R4236" i="2" s="1"/>
  <c r="Q4110" i="2"/>
  <c r="R4110" i="2" s="1"/>
  <c r="Q3536" i="2"/>
  <c r="R3536" i="2" s="1"/>
  <c r="Q4154" i="2"/>
  <c r="R4154" i="2" s="1"/>
  <c r="Q4204" i="2"/>
  <c r="R4204" i="2" s="1"/>
  <c r="Q4207" i="2"/>
  <c r="R4207" i="2" s="1"/>
  <c r="Q4212" i="2"/>
  <c r="R4212" i="2" s="1"/>
  <c r="Q4216" i="2"/>
  <c r="R4216" i="2" s="1"/>
  <c r="Q3714" i="2"/>
  <c r="R3714" i="2" s="1"/>
  <c r="Q3930" i="2"/>
  <c r="R3930" i="2" s="1"/>
  <c r="Q4788" i="2"/>
  <c r="R4788" i="2" s="1"/>
  <c r="Q4245" i="2"/>
  <c r="R4245" i="2" s="1"/>
  <c r="Q4253" i="2"/>
  <c r="R4253" i="2" s="1"/>
  <c r="Q3863" i="2"/>
  <c r="R3863" i="2" s="1"/>
  <c r="Q4114" i="2"/>
  <c r="R4114" i="2" s="1"/>
  <c r="Q4136" i="2"/>
  <c r="R4136" i="2" s="1"/>
  <c r="Q3642" i="2"/>
  <c r="R3642" i="2" s="1"/>
  <c r="Q4187" i="2"/>
  <c r="R4187" i="2" s="1"/>
  <c r="Q4685" i="2"/>
  <c r="R4685" i="2" s="1"/>
  <c r="Q3743" i="2"/>
  <c r="R3743" i="2" s="1"/>
  <c r="Q4847" i="2"/>
  <c r="R4847" i="2" s="1"/>
  <c r="Q4255" i="2"/>
  <c r="R4255" i="2" s="1"/>
  <c r="Q3859" i="2"/>
  <c r="R3859" i="2" s="1"/>
  <c r="Q4089" i="2"/>
  <c r="R4089" i="2" s="1"/>
  <c r="Q4109" i="2"/>
  <c r="R4109" i="2" s="1"/>
  <c r="Q4396" i="2"/>
  <c r="R4396" i="2" s="1"/>
  <c r="Q4823" i="2"/>
  <c r="R4823" i="2" s="1"/>
  <c r="Q3196" i="2"/>
  <c r="R3196" i="2" s="1"/>
  <c r="Q3952" i="2"/>
  <c r="R3952" i="2" s="1"/>
  <c r="Q4127" i="2"/>
  <c r="R4127" i="2" s="1"/>
  <c r="Q736" i="2"/>
  <c r="R736" i="2" s="1"/>
  <c r="Q4151" i="2"/>
  <c r="R4151" i="2" s="1"/>
  <c r="Q4159" i="2"/>
  <c r="R4159" i="2" s="1"/>
  <c r="Q3608" i="2"/>
  <c r="R3608" i="2" s="1"/>
  <c r="Q3633" i="2"/>
  <c r="R3633" i="2" s="1"/>
  <c r="Q3641" i="2"/>
  <c r="R3641" i="2" s="1"/>
  <c r="Q4250" i="2"/>
  <c r="R4250" i="2" s="1"/>
  <c r="Q3869" i="2"/>
  <c r="R3869" i="2" s="1"/>
  <c r="Q4297" i="2"/>
  <c r="R4297" i="2" s="1"/>
  <c r="Q3432" i="2"/>
  <c r="R3432" i="2" s="1"/>
  <c r="Q3585" i="2"/>
  <c r="R3585" i="2" s="1"/>
  <c r="Q4203" i="2"/>
  <c r="R4203" i="2" s="1"/>
  <c r="Q3729" i="2"/>
  <c r="R3729" i="2" s="1"/>
  <c r="Q4233" i="2"/>
  <c r="R4233" i="2" s="1"/>
  <c r="Q3837" i="2"/>
  <c r="R3837" i="2" s="1"/>
  <c r="Q3851" i="2"/>
  <c r="R3851" i="2" s="1"/>
  <c r="Q3176" i="2"/>
  <c r="R3176" i="2" s="1"/>
  <c r="Q4099" i="2"/>
  <c r="R4099" i="2" s="1"/>
  <c r="Q4104" i="2"/>
  <c r="R4104" i="2" s="1"/>
  <c r="Q4120" i="2"/>
  <c r="R4120" i="2" s="1"/>
  <c r="Q4158" i="2"/>
  <c r="R4158" i="2" s="1"/>
  <c r="Q4163" i="2"/>
  <c r="R4163" i="2" s="1"/>
  <c r="Q4218" i="2"/>
  <c r="R4218" i="2" s="1"/>
  <c r="Q4220" i="2"/>
  <c r="R4220" i="2" s="1"/>
  <c r="Q4103" i="2"/>
  <c r="R4103" i="2" s="1"/>
  <c r="Q4113" i="2"/>
  <c r="R4113" i="2" s="1"/>
  <c r="Q4168" i="2"/>
  <c r="R4168" i="2" s="1"/>
  <c r="Q4191" i="2"/>
  <c r="R4191" i="2" s="1"/>
  <c r="Q4219" i="2"/>
  <c r="R4219" i="2" s="1"/>
  <c r="Q4853" i="2"/>
  <c r="R4853" i="2" s="1"/>
  <c r="Q4261" i="2"/>
  <c r="R4261" i="2" s="1"/>
  <c r="Q3479" i="2"/>
  <c r="R3479" i="2" s="1"/>
  <c r="Q4146" i="2"/>
  <c r="R4146" i="2" s="1"/>
  <c r="Q4147" i="2"/>
  <c r="R4147" i="2" s="1"/>
  <c r="Q3774" i="2"/>
  <c r="R3774" i="2" s="1"/>
  <c r="Q4265" i="2"/>
  <c r="R4265" i="2" s="1"/>
  <c r="Q4271" i="2"/>
  <c r="R4271" i="2" s="1"/>
  <c r="Q4282" i="2"/>
  <c r="R4282" i="2" s="1"/>
  <c r="Q4285" i="2"/>
  <c r="R4285" i="2" s="1"/>
  <c r="Q4292" i="2"/>
  <c r="R4292" i="2" s="1"/>
  <c r="Q3566" i="2"/>
  <c r="R3566" i="2" s="1"/>
  <c r="Q4153" i="2"/>
  <c r="R4153" i="2" s="1"/>
  <c r="Q4162" i="2"/>
  <c r="R4162" i="2" s="1"/>
  <c r="Q4199" i="2"/>
  <c r="R4199" i="2" s="1"/>
  <c r="Q4280" i="2"/>
  <c r="R4280" i="2" s="1"/>
  <c r="Q4289" i="2"/>
  <c r="R4289" i="2" s="1"/>
  <c r="Q4166" i="2"/>
  <c r="R4166" i="2" s="1"/>
  <c r="Q4830" i="2"/>
  <c r="R4830" i="2" s="1"/>
  <c r="Q4270" i="2"/>
  <c r="R4270" i="2" s="1"/>
  <c r="Q4091" i="2"/>
  <c r="R4091" i="2" s="1"/>
  <c r="Q1150" i="2"/>
  <c r="R1150" i="2" s="1"/>
  <c r="Q4167" i="2"/>
  <c r="R4167" i="2" s="1"/>
  <c r="Q4206" i="2"/>
  <c r="R4206" i="2" s="1"/>
  <c r="Q4214" i="2"/>
  <c r="R4214" i="2" s="1"/>
  <c r="Q3747" i="2"/>
  <c r="R3747" i="2" s="1"/>
  <c r="Q3756" i="2"/>
  <c r="R3756" i="2" s="1"/>
  <c r="Q4264" i="2"/>
  <c r="R4264" i="2" s="1"/>
  <c r="Q4094" i="2"/>
  <c r="R4094" i="2" s="1"/>
  <c r="Q4172" i="2"/>
  <c r="R4172" i="2" s="1"/>
  <c r="Q3998" i="2"/>
  <c r="R3998" i="2" s="1"/>
  <c r="Q4186" i="2"/>
  <c r="R4186" i="2" s="1"/>
  <c r="Q4239" i="2"/>
  <c r="R4239" i="2" s="1"/>
  <c r="Q4262" i="2"/>
  <c r="R4262" i="2" s="1"/>
  <c r="Q3578" i="2"/>
  <c r="R3578" i="2" s="1"/>
  <c r="Q4263" i="2"/>
  <c r="R4263" i="2" s="1"/>
  <c r="Q4132" i="2"/>
  <c r="R4132" i="2" s="1"/>
  <c r="Q4145" i="2"/>
  <c r="R4145" i="2" s="1"/>
  <c r="Q3662" i="2"/>
  <c r="R3662" i="2" s="1"/>
  <c r="Q3868" i="2"/>
  <c r="R3868" i="2" s="1"/>
  <c r="Q4116" i="2"/>
  <c r="R4116" i="2" s="1"/>
  <c r="Q4003" i="2"/>
  <c r="R4003" i="2" s="1"/>
  <c r="Q4034" i="2"/>
  <c r="R4034" i="2" s="1"/>
  <c r="Q4137" i="2"/>
  <c r="R4137" i="2" s="1"/>
  <c r="Q3844" i="2"/>
  <c r="R3844" i="2" s="1"/>
  <c r="Q4157" i="2"/>
  <c r="R4157" i="2" s="1"/>
  <c r="Q4178" i="2"/>
  <c r="R4178" i="2" s="1"/>
  <c r="Q4224" i="2"/>
  <c r="R4224" i="2" s="1"/>
  <c r="Q4296" i="2"/>
  <c r="R4296" i="2" s="1"/>
  <c r="Q4164" i="2"/>
  <c r="R4164" i="2" s="1"/>
  <c r="Q4241" i="2"/>
  <c r="R4241" i="2" s="1"/>
  <c r="Q4160" i="2"/>
  <c r="R4160" i="2" s="1"/>
  <c r="Q4269" i="2"/>
  <c r="R4269" i="2" s="1"/>
  <c r="Q4156" i="2"/>
  <c r="R4156" i="2" s="1"/>
  <c r="Q3749" i="2"/>
  <c r="R3749" i="2" s="1"/>
  <c r="Q4139" i="2"/>
  <c r="R4139" i="2" s="1"/>
  <c r="Q4102" i="2"/>
  <c r="R4102" i="2" s="1"/>
  <c r="Q43" i="2"/>
  <c r="R43" i="2" s="1"/>
  <c r="Q44" i="2"/>
  <c r="R44" i="2" s="1"/>
  <c r="Q3469" i="2"/>
  <c r="R3469" i="2" s="1"/>
  <c r="F4279" i="2"/>
  <c r="G4279" i="2" s="1"/>
  <c r="F21" i="2"/>
  <c r="G21" i="2" s="1"/>
  <c r="F468" i="2"/>
  <c r="G468" i="2" s="1"/>
  <c r="F875" i="2"/>
  <c r="G875" i="2" s="1"/>
  <c r="F1159" i="2"/>
  <c r="G1159" i="2" s="1"/>
  <c r="F1570" i="2"/>
  <c r="G1570" i="2" s="1"/>
  <c r="F1620" i="2"/>
  <c r="G1620" i="2" s="1"/>
  <c r="F1930" i="2"/>
  <c r="G1930" i="2" s="1"/>
  <c r="F2024" i="2"/>
  <c r="G2024" i="2" s="1"/>
  <c r="F2995" i="2"/>
  <c r="G2995" i="2" s="1"/>
  <c r="F3422" i="2"/>
  <c r="G3422" i="2" s="1"/>
  <c r="F144" i="2"/>
  <c r="G144" i="2" s="1"/>
  <c r="F321" i="2"/>
  <c r="G321" i="2" s="1"/>
  <c r="F353" i="2"/>
  <c r="G353" i="2" s="1"/>
  <c r="F3515" i="2"/>
  <c r="G3515" i="2" s="1"/>
  <c r="F3550" i="2"/>
  <c r="G3550" i="2" s="1"/>
  <c r="F709" i="2"/>
  <c r="G709" i="2" s="1"/>
  <c r="F4466" i="2"/>
  <c r="G4466" i="2" s="1"/>
  <c r="F749" i="2"/>
  <c r="G749" i="2" s="1"/>
  <c r="F770" i="2"/>
  <c r="G770" i="2" s="1"/>
  <c r="F794" i="2"/>
  <c r="G794" i="2" s="1"/>
  <c r="F3569" i="2"/>
  <c r="G3569" i="2" s="1"/>
  <c r="F1129" i="2"/>
  <c r="G1129" i="2" s="1"/>
  <c r="F1140" i="2"/>
  <c r="G1140" i="2" s="1"/>
  <c r="F1206" i="2"/>
  <c r="G1206" i="2" s="1"/>
  <c r="F1307" i="2"/>
  <c r="G1307" i="2" s="1"/>
  <c r="F1464" i="2"/>
  <c r="G1464" i="2" s="1"/>
  <c r="F1474" i="2"/>
  <c r="G1474" i="2" s="1"/>
  <c r="F1652" i="2"/>
  <c r="G1652" i="2" s="1"/>
  <c r="F1789" i="2"/>
  <c r="G1789" i="2" s="1"/>
  <c r="F1831" i="2"/>
  <c r="G1831" i="2" s="1"/>
  <c r="F3707" i="2"/>
  <c r="G3707" i="2" s="1"/>
  <c r="F2023" i="2"/>
  <c r="G2023" i="2" s="1"/>
  <c r="F2078" i="2"/>
  <c r="G2078" i="2" s="1"/>
  <c r="F2240" i="2"/>
  <c r="G2240" i="2" s="1"/>
  <c r="F2317" i="2"/>
  <c r="G2317" i="2" s="1"/>
  <c r="F2484" i="2"/>
  <c r="G2484" i="2" s="1"/>
  <c r="F2524" i="2"/>
  <c r="G2524" i="2" s="1"/>
  <c r="F2614" i="2"/>
  <c r="G2614" i="2" s="1"/>
  <c r="F2721" i="2"/>
  <c r="G2721" i="2" s="1"/>
  <c r="F3037" i="2"/>
  <c r="G3037" i="2" s="1"/>
  <c r="F3062" i="2"/>
  <c r="G3062" i="2" s="1"/>
  <c r="F3221" i="2"/>
  <c r="G3221" i="2" s="1"/>
  <c r="F175" i="2"/>
  <c r="G175" i="2" s="1"/>
  <c r="F216" i="2"/>
  <c r="G216" i="2" s="1"/>
  <c r="F269" i="2"/>
  <c r="G269" i="2" s="1"/>
  <c r="F344" i="2"/>
  <c r="G344" i="2" s="1"/>
  <c r="F428" i="2"/>
  <c r="G428" i="2" s="1"/>
  <c r="F499" i="2"/>
  <c r="G499" i="2" s="1"/>
  <c r="F550" i="2"/>
  <c r="G550" i="2" s="1"/>
  <c r="F629" i="2"/>
  <c r="G629" i="2" s="1"/>
  <c r="F632" i="2"/>
  <c r="G632" i="2" s="1"/>
  <c r="F659" i="2"/>
  <c r="G659" i="2" s="1"/>
  <c r="F711" i="2"/>
  <c r="G711" i="2" s="1"/>
  <c r="F742" i="2"/>
  <c r="G742" i="2" s="1"/>
  <c r="F759" i="2"/>
  <c r="G759" i="2" s="1"/>
  <c r="F786" i="2"/>
  <c r="G786" i="2" s="1"/>
  <c r="F820" i="2"/>
  <c r="G820" i="2" s="1"/>
  <c r="F1044" i="2"/>
  <c r="G1044" i="2" s="1"/>
  <c r="F1094" i="2"/>
  <c r="G1094" i="2" s="1"/>
  <c r="F1119" i="2"/>
  <c r="G1119" i="2" s="1"/>
  <c r="F1138" i="2"/>
  <c r="G1138" i="2" s="1"/>
  <c r="F1242" i="2"/>
  <c r="G1242" i="2" s="1"/>
  <c r="F1319" i="2"/>
  <c r="G1319" i="2" s="1"/>
  <c r="F1330" i="2"/>
  <c r="G1330" i="2" s="1"/>
  <c r="F1359" i="2"/>
  <c r="G1359" i="2" s="1"/>
  <c r="F1384" i="2"/>
  <c r="G1384" i="2" s="1"/>
  <c r="F1421" i="2"/>
  <c r="G1421" i="2" s="1"/>
  <c r="F4618" i="2"/>
  <c r="G4618" i="2" s="1"/>
  <c r="F1550" i="2"/>
  <c r="G1550" i="2" s="1"/>
  <c r="F1582" i="2"/>
  <c r="G1582" i="2" s="1"/>
  <c r="F3671" i="2"/>
  <c r="G3671" i="2" s="1"/>
  <c r="F1640" i="2"/>
  <c r="G1640" i="2" s="1"/>
  <c r="F1740" i="2"/>
  <c r="G1740" i="2" s="1"/>
  <c r="F1835" i="2"/>
  <c r="G1835" i="2" s="1"/>
  <c r="F1933" i="2"/>
  <c r="G1933" i="2" s="1"/>
  <c r="F1937" i="2"/>
  <c r="G1937" i="2" s="1"/>
  <c r="F2041" i="2"/>
  <c r="G2041" i="2" s="1"/>
  <c r="F2410" i="2"/>
  <c r="G2410" i="2" s="1"/>
  <c r="F2444" i="2"/>
  <c r="G2444" i="2" s="1"/>
  <c r="F3788" i="2"/>
  <c r="G3788" i="2" s="1"/>
  <c r="F2530" i="2"/>
  <c r="G2530" i="2" s="1"/>
  <c r="F2583" i="2"/>
  <c r="G2583" i="2" s="1"/>
  <c r="F2618" i="2"/>
  <c r="G2618" i="2" s="1"/>
  <c r="F2628" i="2"/>
  <c r="G2628" i="2" s="1"/>
  <c r="F2638" i="2"/>
  <c r="G2638" i="2" s="1"/>
  <c r="F2698" i="2"/>
  <c r="G2698" i="2" s="1"/>
  <c r="F2720" i="2"/>
  <c r="G2720" i="2" s="1"/>
  <c r="F2740" i="2"/>
  <c r="G2740" i="2" s="1"/>
  <c r="F2851" i="2"/>
  <c r="G2851" i="2" s="1"/>
  <c r="F3910" i="2"/>
  <c r="G3910" i="2" s="1"/>
  <c r="F4072" i="2"/>
  <c r="G4072" i="2" s="1"/>
  <c r="F3107" i="2"/>
  <c r="G3107" i="2" s="1"/>
  <c r="F3165" i="2"/>
  <c r="G3165" i="2" s="1"/>
  <c r="F3866" i="2"/>
  <c r="G3866" i="2" s="1"/>
  <c r="F3315" i="2"/>
  <c r="G3315" i="2" s="1"/>
  <c r="F3386" i="2"/>
  <c r="G3386" i="2" s="1"/>
  <c r="F3421" i="2"/>
  <c r="G3421" i="2" s="1"/>
  <c r="F3428" i="2"/>
  <c r="G3428" i="2" s="1"/>
  <c r="F10" i="2"/>
  <c r="G10" i="2" s="1"/>
  <c r="F72" i="2"/>
  <c r="G72" i="2" s="1"/>
  <c r="F84" i="2"/>
  <c r="G84" i="2" s="1"/>
  <c r="F109" i="2"/>
  <c r="G109" i="2" s="1"/>
  <c r="F169" i="2"/>
  <c r="G169" i="2" s="1"/>
  <c r="F176" i="2"/>
  <c r="G176" i="2" s="1"/>
  <c r="F4357" i="2"/>
  <c r="G4357" i="2" s="1"/>
  <c r="F409" i="2"/>
  <c r="G409" i="2" s="1"/>
  <c r="F433" i="2"/>
  <c r="G433" i="2" s="1"/>
  <c r="F470" i="2"/>
  <c r="G470" i="2" s="1"/>
  <c r="F495" i="2"/>
  <c r="G495" i="2" s="1"/>
  <c r="F638" i="2"/>
  <c r="G638" i="2" s="1"/>
  <c r="F652" i="2"/>
  <c r="G652" i="2" s="1"/>
  <c r="F739" i="2"/>
  <c r="G739" i="2" s="1"/>
  <c r="F757" i="2"/>
  <c r="G757" i="2" s="1"/>
  <c r="F3563" i="2"/>
  <c r="G3563" i="2" s="1"/>
  <c r="F817" i="2"/>
  <c r="G817" i="2" s="1"/>
  <c r="F905" i="2"/>
  <c r="G905" i="2" s="1"/>
  <c r="F956" i="2"/>
  <c r="G956" i="2" s="1"/>
  <c r="F987" i="2"/>
  <c r="G987" i="2" s="1"/>
  <c r="F1002" i="2"/>
  <c r="G1002" i="2" s="1"/>
  <c r="F1005" i="2"/>
  <c r="G1005" i="2" s="1"/>
  <c r="F1066" i="2"/>
  <c r="G1066" i="2" s="1"/>
  <c r="F3605" i="2"/>
  <c r="G3605" i="2" s="1"/>
  <c r="F1092" i="2"/>
  <c r="G1092" i="2" s="1"/>
  <c r="F1127" i="2"/>
  <c r="G1127" i="2" s="1"/>
  <c r="F3614" i="2"/>
  <c r="G3614" i="2" s="1"/>
  <c r="F1219" i="2"/>
  <c r="G1219" i="2" s="1"/>
  <c r="F1326" i="2"/>
  <c r="G1326" i="2" s="1"/>
  <c r="F1338" i="2"/>
  <c r="G1338" i="2" s="1"/>
  <c r="F1353" i="2"/>
  <c r="G1353" i="2" s="1"/>
  <c r="F1394" i="2"/>
  <c r="G1394" i="2" s="1"/>
  <c r="F1477" i="2"/>
  <c r="G1477" i="2" s="1"/>
  <c r="F1573" i="2"/>
  <c r="G1573" i="2" s="1"/>
  <c r="F1641" i="2"/>
  <c r="G1641" i="2" s="1"/>
  <c r="F1670" i="2"/>
  <c r="G1670" i="2" s="1"/>
  <c r="F1743" i="2"/>
  <c r="G1743" i="2" s="1"/>
  <c r="F1784" i="2"/>
  <c r="G1784" i="2" s="1"/>
  <c r="F1834" i="2"/>
  <c r="G1834" i="2" s="1"/>
  <c r="F2007" i="2"/>
  <c r="G2007" i="2" s="1"/>
  <c r="F2034" i="2"/>
  <c r="G2034" i="2" s="1"/>
  <c r="F2140" i="2"/>
  <c r="G2140" i="2" s="1"/>
  <c r="F2152" i="2"/>
  <c r="G2152" i="2" s="1"/>
  <c r="F2201" i="2"/>
  <c r="G2201" i="2" s="1"/>
  <c r="F2363" i="2"/>
  <c r="G2363" i="2" s="1"/>
  <c r="F2424" i="2"/>
  <c r="G2424" i="2" s="1"/>
  <c r="F2507" i="2"/>
  <c r="G2507" i="2" s="1"/>
  <c r="F2541" i="2"/>
  <c r="G2541" i="2" s="1"/>
  <c r="F2548" i="2"/>
  <c r="G2548" i="2" s="1"/>
  <c r="F2593" i="2"/>
  <c r="G2593" i="2" s="1"/>
  <c r="F2594" i="2"/>
  <c r="G2594" i="2" s="1"/>
  <c r="F2639" i="2"/>
  <c r="G2639" i="2" s="1"/>
  <c r="F2657" i="2"/>
  <c r="G2657" i="2" s="1"/>
  <c r="F2728" i="2"/>
  <c r="G2728" i="2" s="1"/>
  <c r="F2748" i="2"/>
  <c r="G2748" i="2" s="1"/>
  <c r="F2779" i="2"/>
  <c r="G2779" i="2" s="1"/>
  <c r="F2815" i="2"/>
  <c r="G2815" i="2" s="1"/>
  <c r="F2900" i="2"/>
  <c r="G2900" i="2" s="1"/>
  <c r="F4276" i="2"/>
  <c r="G4276" i="2" s="1"/>
  <c r="F3002" i="2"/>
  <c r="G3002" i="2" s="1"/>
  <c r="F3003" i="2"/>
  <c r="G3003" i="2" s="1"/>
  <c r="F3006" i="2"/>
  <c r="G3006" i="2" s="1"/>
  <c r="F3065" i="2"/>
  <c r="G3065" i="2" s="1"/>
  <c r="F3073" i="2"/>
  <c r="G3073" i="2" s="1"/>
  <c r="F3074" i="2"/>
  <c r="G3074" i="2" s="1"/>
  <c r="F3087" i="2"/>
  <c r="G3087" i="2" s="1"/>
  <c r="F3222" i="2"/>
  <c r="G3222" i="2" s="1"/>
  <c r="F4963" i="2"/>
  <c r="G4963" i="2" s="1"/>
  <c r="F3280" i="2"/>
  <c r="G3280" i="2" s="1"/>
  <c r="F3291" i="2"/>
  <c r="G3291" i="2" s="1"/>
  <c r="F3293" i="2"/>
  <c r="G3293" i="2" s="1"/>
  <c r="F3305" i="2"/>
  <c r="G3305" i="2" s="1"/>
  <c r="F3337" i="2"/>
  <c r="G3337" i="2" s="1"/>
  <c r="F3355" i="2"/>
  <c r="G3355" i="2" s="1"/>
  <c r="F24" i="2"/>
  <c r="G24" i="2" s="1"/>
  <c r="F3934" i="2"/>
  <c r="G3934" i="2" s="1"/>
  <c r="F74" i="2"/>
  <c r="G74" i="2" s="1"/>
  <c r="F246" i="2"/>
  <c r="G246" i="2" s="1"/>
  <c r="F280" i="2"/>
  <c r="G280" i="2" s="1"/>
  <c r="F284" i="2"/>
  <c r="G284" i="2" s="1"/>
  <c r="F291" i="2"/>
  <c r="G291" i="2" s="1"/>
  <c r="F310" i="2"/>
  <c r="G310" i="2" s="1"/>
  <c r="F370" i="2"/>
  <c r="G370" i="2" s="1"/>
  <c r="F404" i="2"/>
  <c r="G404" i="2" s="1"/>
  <c r="F460" i="2"/>
  <c r="G460" i="2" s="1"/>
  <c r="F503" i="2"/>
  <c r="G503" i="2" s="1"/>
  <c r="F531" i="2"/>
  <c r="G531" i="2" s="1"/>
  <c r="F612" i="2"/>
  <c r="G612" i="2" s="1"/>
  <c r="F621" i="2"/>
  <c r="G621" i="2" s="1"/>
  <c r="F670" i="2"/>
  <c r="G670" i="2" s="1"/>
  <c r="F712" i="2"/>
  <c r="G712" i="2" s="1"/>
  <c r="F3553" i="2"/>
  <c r="G3553" i="2" s="1"/>
  <c r="F745" i="2"/>
  <c r="G745" i="2" s="1"/>
  <c r="F814" i="2"/>
  <c r="G814" i="2" s="1"/>
  <c r="F891" i="2"/>
  <c r="G891" i="2" s="1"/>
  <c r="F900" i="2"/>
  <c r="G900" i="2" s="1"/>
  <c r="F922" i="2"/>
  <c r="G922" i="2" s="1"/>
  <c r="F931" i="2"/>
  <c r="G931" i="2" s="1"/>
  <c r="F969" i="2"/>
  <c r="G969" i="2" s="1"/>
  <c r="F976" i="2"/>
  <c r="G976" i="2" s="1"/>
  <c r="F997" i="2"/>
  <c r="G997" i="2" s="1"/>
  <c r="F1019" i="2"/>
  <c r="G1019" i="2" s="1"/>
  <c r="F1036" i="2"/>
  <c r="G1036" i="2" s="1"/>
  <c r="F1047" i="2"/>
  <c r="G1047" i="2" s="1"/>
  <c r="F1102" i="2"/>
  <c r="G1102" i="2" s="1"/>
  <c r="F1163" i="2"/>
  <c r="G1163" i="2" s="1"/>
  <c r="F1203" i="2"/>
  <c r="G1203" i="2" s="1"/>
  <c r="F1332" i="2"/>
  <c r="G1332" i="2" s="1"/>
  <c r="F1479" i="2"/>
  <c r="G1479" i="2" s="1"/>
  <c r="F1530" i="2"/>
  <c r="G1530" i="2" s="1"/>
  <c r="F1572" i="2"/>
  <c r="G1572" i="2" s="1"/>
  <c r="F1598" i="2"/>
  <c r="G1598" i="2" s="1"/>
  <c r="F1653" i="2"/>
  <c r="G1653" i="2" s="1"/>
  <c r="F4012" i="2"/>
  <c r="G4012" i="2" s="1"/>
  <c r="F1691" i="2"/>
  <c r="G1691" i="2" s="1"/>
  <c r="F1725" i="2"/>
  <c r="G1725" i="2" s="1"/>
  <c r="F1759" i="2"/>
  <c r="G1759" i="2" s="1"/>
  <c r="F4683" i="2"/>
  <c r="G4683" i="2" s="1"/>
  <c r="F1804" i="2"/>
  <c r="G1804" i="2" s="1"/>
  <c r="F1813" i="2"/>
  <c r="G1813" i="2" s="1"/>
  <c r="F1822" i="2"/>
  <c r="G1822" i="2" s="1"/>
  <c r="F1833" i="2"/>
  <c r="G1833" i="2" s="1"/>
  <c r="F1851" i="2"/>
  <c r="G1851" i="2" s="1"/>
  <c r="F1877" i="2"/>
  <c r="G1877" i="2" s="1"/>
  <c r="F1943" i="2"/>
  <c r="G1943" i="2" s="1"/>
  <c r="F1965" i="2"/>
  <c r="G1965" i="2" s="1"/>
  <c r="F2129" i="2"/>
  <c r="G2129" i="2" s="1"/>
  <c r="F2139" i="2"/>
  <c r="G2139" i="2" s="1"/>
  <c r="F2212" i="2"/>
  <c r="G2212" i="2" s="1"/>
  <c r="F3757" i="2"/>
  <c r="G3757" i="2" s="1"/>
  <c r="F2306" i="2"/>
  <c r="G2306" i="2" s="1"/>
  <c r="F2352" i="2"/>
  <c r="G2352" i="2" s="1"/>
  <c r="F2376" i="2"/>
  <c r="G2376" i="2" s="1"/>
  <c r="F2392" i="2"/>
  <c r="G2392" i="2" s="1"/>
  <c r="F2396" i="2"/>
  <c r="G2396" i="2" s="1"/>
  <c r="F2412" i="2"/>
  <c r="G2412" i="2" s="1"/>
  <c r="F2508" i="2"/>
  <c r="G2508" i="2" s="1"/>
  <c r="F2559" i="2"/>
  <c r="G2559" i="2" s="1"/>
  <c r="F2573" i="2"/>
  <c r="G2573" i="2" s="1"/>
  <c r="F2580" i="2"/>
  <c r="G2580" i="2" s="1"/>
  <c r="F2600" i="2"/>
  <c r="G2600" i="2" s="1"/>
  <c r="F2832" i="2"/>
  <c r="G2832" i="2" s="1"/>
  <c r="F2880" i="2"/>
  <c r="G2880" i="2" s="1"/>
  <c r="F2897" i="2"/>
  <c r="G2897" i="2" s="1"/>
  <c r="F2924" i="2"/>
  <c r="G2924" i="2" s="1"/>
  <c r="F3030" i="2"/>
  <c r="G3030" i="2" s="1"/>
  <c r="F3054" i="2"/>
  <c r="G3054" i="2" s="1"/>
  <c r="F3081" i="2"/>
  <c r="G3081" i="2" s="1"/>
  <c r="F3166" i="2"/>
  <c r="G3166" i="2" s="1"/>
  <c r="F3187" i="2"/>
  <c r="G3187" i="2" s="1"/>
  <c r="F3201" i="2"/>
  <c r="G3201" i="2" s="1"/>
  <c r="F3220" i="2"/>
  <c r="G3220" i="2" s="1"/>
  <c r="F3262" i="2"/>
  <c r="G3262" i="2" s="1"/>
  <c r="F3285" i="2"/>
  <c r="G3285" i="2" s="1"/>
  <c r="F3366" i="2"/>
  <c r="G3366" i="2" s="1"/>
  <c r="F3401" i="2"/>
  <c r="G3401" i="2" s="1"/>
  <c r="F3406" i="2"/>
  <c r="G3406" i="2" s="1"/>
  <c r="F3415" i="2"/>
  <c r="G3415" i="2" s="1"/>
  <c r="F3447" i="2"/>
  <c r="G3447" i="2" s="1"/>
  <c r="F3933" i="2"/>
  <c r="G3933" i="2" s="1"/>
  <c r="F122" i="2"/>
  <c r="G122" i="2" s="1"/>
  <c r="F180" i="2"/>
  <c r="G180" i="2" s="1"/>
  <c r="F298" i="2"/>
  <c r="G298" i="2" s="1"/>
  <c r="F305" i="2"/>
  <c r="G305" i="2" s="1"/>
  <c r="F392" i="2"/>
  <c r="G392" i="2" s="1"/>
  <c r="F429" i="2"/>
  <c r="G429" i="2" s="1"/>
  <c r="F496" i="2"/>
  <c r="G496" i="2" s="1"/>
  <c r="F572" i="2"/>
  <c r="G572" i="2" s="1"/>
  <c r="F579" i="2"/>
  <c r="G579" i="2" s="1"/>
  <c r="F610" i="2"/>
  <c r="G610" i="2" s="1"/>
  <c r="F657" i="2"/>
  <c r="G657" i="2" s="1"/>
  <c r="F674" i="2"/>
  <c r="G674" i="2" s="1"/>
  <c r="F694" i="2"/>
  <c r="G694" i="2" s="1"/>
  <c r="F873" i="2"/>
  <c r="G873" i="2" s="1"/>
  <c r="F894" i="2"/>
  <c r="G894" i="2" s="1"/>
  <c r="F904" i="2"/>
  <c r="G904" i="2" s="1"/>
  <c r="F3590" i="2"/>
  <c r="G3590" i="2" s="1"/>
  <c r="F1013" i="2"/>
  <c r="G1013" i="2" s="1"/>
  <c r="F1037" i="2"/>
  <c r="G1037" i="2" s="1"/>
  <c r="F1075" i="2"/>
  <c r="G1075" i="2" s="1"/>
  <c r="F1173" i="2"/>
  <c r="G1173" i="2" s="1"/>
  <c r="F1207" i="2"/>
  <c r="G1207" i="2" s="1"/>
  <c r="F1295" i="2"/>
  <c r="G1295" i="2" s="1"/>
  <c r="F1348" i="2"/>
  <c r="G1348" i="2" s="1"/>
  <c r="F1396" i="2"/>
  <c r="G1396" i="2" s="1"/>
  <c r="F1408" i="2"/>
  <c r="G1408" i="2" s="1"/>
  <c r="F1470" i="2"/>
  <c r="G1470" i="2" s="1"/>
  <c r="F1588" i="2"/>
  <c r="G1588" i="2" s="1"/>
  <c r="F1593" i="2"/>
  <c r="G1593" i="2" s="1"/>
  <c r="F1645" i="2"/>
  <c r="G1645" i="2" s="1"/>
  <c r="F1646" i="2"/>
  <c r="G1646" i="2" s="1"/>
  <c r="F1696" i="2"/>
  <c r="G1696" i="2" s="1"/>
  <c r="F1732" i="2"/>
  <c r="G1732" i="2" s="1"/>
  <c r="F1760" i="2"/>
  <c r="G1760" i="2" s="1"/>
  <c r="F4703" i="2"/>
  <c r="G4703" i="2" s="1"/>
  <c r="F1918" i="2"/>
  <c r="G1918" i="2" s="1"/>
  <c r="F1922" i="2"/>
  <c r="G1922" i="2" s="1"/>
  <c r="F4021" i="2"/>
  <c r="G4021" i="2" s="1"/>
  <c r="F1997" i="2"/>
  <c r="G1997" i="2" s="1"/>
  <c r="F2068" i="2"/>
  <c r="G2068" i="2" s="1"/>
  <c r="F2104" i="2"/>
  <c r="G2104" i="2" s="1"/>
  <c r="F2150" i="2"/>
  <c r="G2150" i="2" s="1"/>
  <c r="F2160" i="2"/>
  <c r="G2160" i="2" s="1"/>
  <c r="F2180" i="2"/>
  <c r="G2180" i="2" s="1"/>
  <c r="F2237" i="2"/>
  <c r="G2237" i="2" s="1"/>
  <c r="F2246" i="2"/>
  <c r="G2246" i="2" s="1"/>
  <c r="F2339" i="2"/>
  <c r="G2339" i="2" s="1"/>
  <c r="F2499" i="2"/>
  <c r="G2499" i="2" s="1"/>
  <c r="F2511" i="2"/>
  <c r="G2511" i="2" s="1"/>
  <c r="F2545" i="2"/>
  <c r="G2545" i="2" s="1"/>
  <c r="F2599" i="2"/>
  <c r="G2599" i="2" s="1"/>
  <c r="F2700" i="2"/>
  <c r="G2700" i="2" s="1"/>
  <c r="F2762" i="2"/>
  <c r="G2762" i="2" s="1"/>
  <c r="F2765" i="2"/>
  <c r="G2765" i="2" s="1"/>
  <c r="F2773" i="2"/>
  <c r="G2773" i="2" s="1"/>
  <c r="F2784" i="2"/>
  <c r="G2784" i="2" s="1"/>
  <c r="F2808" i="2"/>
  <c r="G2808" i="2" s="1"/>
  <c r="F2814" i="2"/>
  <c r="G2814" i="2" s="1"/>
  <c r="F4874" i="2"/>
  <c r="G4874" i="2" s="1"/>
  <c r="F2956" i="2"/>
  <c r="G2956" i="2" s="1"/>
  <c r="F3039" i="2"/>
  <c r="G3039" i="2" s="1"/>
  <c r="F3058" i="2"/>
  <c r="G3058" i="2" s="1"/>
  <c r="F3195" i="2"/>
  <c r="G3195" i="2" s="1"/>
  <c r="F3213" i="2"/>
  <c r="G3213" i="2" s="1"/>
  <c r="F3235" i="2"/>
  <c r="G3235" i="2" s="1"/>
  <c r="F3245" i="2"/>
  <c r="G3245" i="2" s="1"/>
  <c r="F3248" i="2"/>
  <c r="G3248" i="2" s="1"/>
  <c r="F3309" i="2"/>
  <c r="G3309" i="2" s="1"/>
  <c r="F4995" i="2"/>
  <c r="G4995" i="2" s="1"/>
  <c r="F54" i="2"/>
  <c r="G54" i="2" s="1"/>
  <c r="F56" i="2"/>
  <c r="G56" i="2" s="1"/>
  <c r="F3901" i="2"/>
  <c r="G3901" i="2" s="1"/>
  <c r="F141" i="2"/>
  <c r="G141" i="2" s="1"/>
  <c r="F171" i="2"/>
  <c r="G171" i="2" s="1"/>
  <c r="F3490" i="2"/>
  <c r="G3490" i="2" s="1"/>
  <c r="F203" i="2"/>
  <c r="G203" i="2" s="1"/>
  <c r="F207" i="2"/>
  <c r="G207" i="2" s="1"/>
  <c r="F234" i="2"/>
  <c r="G234" i="2" s="1"/>
  <c r="F319" i="2"/>
  <c r="G319" i="2" s="1"/>
  <c r="F431" i="2"/>
  <c r="G431" i="2" s="1"/>
  <c r="F456" i="2"/>
  <c r="G456" i="2" s="1"/>
  <c r="F472" i="2"/>
  <c r="G472" i="2" s="1"/>
  <c r="F527" i="2"/>
  <c r="G527" i="2" s="1"/>
  <c r="F560" i="2"/>
  <c r="G560" i="2" s="1"/>
  <c r="F562" i="2"/>
  <c r="G562" i="2" s="1"/>
  <c r="F645" i="2"/>
  <c r="G645" i="2" s="1"/>
  <c r="F3542" i="2"/>
  <c r="G3542" i="2" s="1"/>
  <c r="F679" i="2"/>
  <c r="G679" i="2" s="1"/>
  <c r="F3966" i="2"/>
  <c r="G3966" i="2" s="1"/>
  <c r="F778" i="2"/>
  <c r="G778" i="2" s="1"/>
  <c r="F828" i="2"/>
  <c r="G828" i="2" s="1"/>
  <c r="F860" i="2"/>
  <c r="G860" i="2" s="1"/>
  <c r="F889" i="2"/>
  <c r="G889" i="2" s="1"/>
  <c r="F902" i="2"/>
  <c r="G902" i="2" s="1"/>
  <c r="F926" i="2"/>
  <c r="G926" i="2" s="1"/>
  <c r="F945" i="2"/>
  <c r="G945" i="2" s="1"/>
  <c r="F1123" i="2"/>
  <c r="G1123" i="2" s="1"/>
  <c r="F1148" i="2"/>
  <c r="G1148" i="2" s="1"/>
  <c r="F1166" i="2"/>
  <c r="G1166" i="2" s="1"/>
  <c r="F1167" i="2"/>
  <c r="G1167" i="2" s="1"/>
  <c r="F1205" i="2"/>
  <c r="G1205" i="2" s="1"/>
  <c r="F1236" i="2"/>
  <c r="G1236" i="2" s="1"/>
  <c r="F1250" i="2"/>
  <c r="G1250" i="2" s="1"/>
  <c r="F4564" i="2"/>
  <c r="G4564" i="2" s="1"/>
  <c r="F1350" i="2"/>
  <c r="G1350" i="2" s="1"/>
  <c r="F1369" i="2"/>
  <c r="G1369" i="2" s="1"/>
  <c r="F1401" i="2"/>
  <c r="G1401" i="2" s="1"/>
  <c r="F1424" i="2"/>
  <c r="G1424" i="2" s="1"/>
  <c r="F1429" i="2"/>
  <c r="G1429" i="2" s="1"/>
  <c r="F1444" i="2"/>
  <c r="G1444" i="2" s="1"/>
  <c r="F1446" i="2"/>
  <c r="G1446" i="2" s="1"/>
  <c r="F1448" i="2"/>
  <c r="G1448" i="2" s="1"/>
  <c r="F1459" i="2"/>
  <c r="G1459" i="2" s="1"/>
  <c r="F1482" i="2"/>
  <c r="G1482" i="2" s="1"/>
  <c r="F1487" i="2"/>
  <c r="G1487" i="2" s="1"/>
  <c r="F3658" i="2"/>
  <c r="G3658" i="2" s="1"/>
  <c r="F1505" i="2"/>
  <c r="G1505" i="2" s="1"/>
  <c r="F1559" i="2"/>
  <c r="G1559" i="2" s="1"/>
  <c r="F1600" i="2"/>
  <c r="G1600" i="2" s="1"/>
  <c r="F3676" i="2"/>
  <c r="G3676" i="2" s="1"/>
  <c r="F1632" i="2"/>
  <c r="G1632" i="2" s="1"/>
  <c r="F1664" i="2"/>
  <c r="G1664" i="2" s="1"/>
  <c r="F1677" i="2"/>
  <c r="G1677" i="2" s="1"/>
  <c r="F1684" i="2"/>
  <c r="G1684" i="2" s="1"/>
  <c r="F1715" i="2"/>
  <c r="G1715" i="2" s="1"/>
  <c r="F1774" i="2"/>
  <c r="G1774" i="2" s="1"/>
  <c r="F1799" i="2"/>
  <c r="G1799" i="2" s="1"/>
  <c r="F1812" i="2"/>
  <c r="G1812" i="2" s="1"/>
  <c r="F1821" i="2"/>
  <c r="G1821" i="2" s="1"/>
  <c r="F1823" i="2"/>
  <c r="G1823" i="2" s="1"/>
  <c r="F1849" i="2"/>
  <c r="G1849" i="2" s="1"/>
  <c r="F4700" i="2"/>
  <c r="G4700" i="2" s="1"/>
  <c r="F1893" i="2"/>
  <c r="G1893" i="2" s="1"/>
  <c r="F4019" i="2"/>
  <c r="G4019" i="2" s="1"/>
  <c r="F1989" i="2"/>
  <c r="G1989" i="2" s="1"/>
  <c r="F2002" i="2"/>
  <c r="G2002" i="2" s="1"/>
  <c r="F2026" i="2"/>
  <c r="G2026" i="2" s="1"/>
  <c r="F2043" i="2"/>
  <c r="G2043" i="2" s="1"/>
  <c r="F2185" i="2"/>
  <c r="G2185" i="2" s="1"/>
  <c r="F2228" i="2"/>
  <c r="G2228" i="2" s="1"/>
  <c r="F2234" i="2"/>
  <c r="G2234" i="2" s="1"/>
  <c r="F2287" i="2"/>
  <c r="G2287" i="2" s="1"/>
  <c r="F2327" i="2"/>
  <c r="G2327" i="2" s="1"/>
  <c r="F2362" i="2"/>
  <c r="G2362" i="2" s="1"/>
  <c r="F2414" i="2"/>
  <c r="G2414" i="2" s="1"/>
  <c r="F2415" i="2"/>
  <c r="G2415" i="2" s="1"/>
  <c r="F2531" i="2"/>
  <c r="G2531" i="2" s="1"/>
  <c r="F2574" i="2"/>
  <c r="G2574" i="2" s="1"/>
  <c r="F2588" i="2"/>
  <c r="G2588" i="2" s="1"/>
  <c r="F4838" i="2"/>
  <c r="G4838" i="2" s="1"/>
  <c r="F2624" i="2"/>
  <c r="G2624" i="2" s="1"/>
  <c r="F2667" i="2"/>
  <c r="G2667" i="2" s="1"/>
  <c r="F2678" i="2"/>
  <c r="G2678" i="2" s="1"/>
  <c r="F4860" i="2"/>
  <c r="G4860" i="2" s="1"/>
  <c r="F4056" i="2"/>
  <c r="G4056" i="2" s="1"/>
  <c r="F2760" i="2"/>
  <c r="G2760" i="2" s="1"/>
  <c r="F2766" i="2"/>
  <c r="G2766" i="2" s="1"/>
  <c r="F2798" i="2"/>
  <c r="G2798" i="2" s="1"/>
  <c r="F2867" i="2"/>
  <c r="G2867" i="2" s="1"/>
  <c r="F4889" i="2"/>
  <c r="G4889" i="2" s="1"/>
  <c r="F2926" i="2"/>
  <c r="G2926" i="2" s="1"/>
  <c r="F2932" i="2"/>
  <c r="G2932" i="2" s="1"/>
  <c r="F2942" i="2"/>
  <c r="G2942" i="2" s="1"/>
  <c r="F2985" i="2"/>
  <c r="G2985" i="2" s="1"/>
  <c r="F3843" i="2"/>
  <c r="G3843" i="2" s="1"/>
  <c r="F3067" i="2"/>
  <c r="G3067" i="2" s="1"/>
  <c r="F3103" i="2"/>
  <c r="G3103" i="2" s="1"/>
  <c r="F3158" i="2"/>
  <c r="G3158" i="2" s="1"/>
  <c r="F3185" i="2"/>
  <c r="G3185" i="2" s="1"/>
  <c r="F3212" i="2"/>
  <c r="G3212" i="2" s="1"/>
  <c r="F3241" i="2"/>
  <c r="G3241" i="2" s="1"/>
  <c r="F4972" i="2"/>
  <c r="G4972" i="2" s="1"/>
  <c r="F3376" i="2"/>
  <c r="G3376" i="2" s="1"/>
  <c r="F3399" i="2"/>
  <c r="G3399" i="2" s="1"/>
  <c r="F3896" i="2"/>
  <c r="G3896" i="2" s="1"/>
  <c r="F35" i="2"/>
  <c r="G35" i="2" s="1"/>
  <c r="F165" i="2"/>
  <c r="G165" i="2" s="1"/>
  <c r="F338" i="2"/>
  <c r="G338" i="2" s="1"/>
  <c r="F379" i="2"/>
  <c r="G379" i="2" s="1"/>
  <c r="F383" i="2"/>
  <c r="G383" i="2" s="1"/>
  <c r="F385" i="2"/>
  <c r="G385" i="2" s="1"/>
  <c r="F389" i="2"/>
  <c r="G389" i="2" s="1"/>
  <c r="F455" i="2"/>
  <c r="G455" i="2" s="1"/>
  <c r="F479" i="2"/>
  <c r="G479" i="2" s="1"/>
  <c r="F504" i="2"/>
  <c r="G504" i="2" s="1"/>
  <c r="F510" i="2"/>
  <c r="G510" i="2" s="1"/>
  <c r="F549" i="2"/>
  <c r="G549" i="2" s="1"/>
  <c r="F563" i="2"/>
  <c r="G563" i="2" s="1"/>
  <c r="F587" i="2"/>
  <c r="G587" i="2" s="1"/>
  <c r="F617" i="2"/>
  <c r="G617" i="2" s="1"/>
  <c r="F627" i="2"/>
  <c r="G627" i="2" s="1"/>
  <c r="F661" i="2"/>
  <c r="G661" i="2" s="1"/>
  <c r="F666" i="2"/>
  <c r="G666" i="2" s="1"/>
  <c r="F726" i="2"/>
  <c r="G726" i="2" s="1"/>
  <c r="F774" i="2"/>
  <c r="G774" i="2" s="1"/>
  <c r="F807" i="2"/>
  <c r="G807" i="2" s="1"/>
  <c r="F818" i="2"/>
  <c r="G818" i="2" s="1"/>
  <c r="F861" i="2"/>
  <c r="G861" i="2" s="1"/>
  <c r="F935" i="2"/>
  <c r="G935" i="2" s="1"/>
  <c r="F980" i="2"/>
  <c r="G980" i="2" s="1"/>
  <c r="F990" i="2"/>
  <c r="G990" i="2" s="1"/>
  <c r="F3596" i="2"/>
  <c r="G3596" i="2" s="1"/>
  <c r="F1009" i="2"/>
  <c r="G1009" i="2" s="1"/>
  <c r="F1012" i="2"/>
  <c r="G1012" i="2" s="1"/>
  <c r="F1022" i="2"/>
  <c r="G1022" i="2" s="1"/>
  <c r="F1039" i="2"/>
  <c r="G1039" i="2" s="1"/>
  <c r="F1042" i="2"/>
  <c r="G1042" i="2" s="1"/>
  <c r="F3599" i="2"/>
  <c r="G3599" i="2" s="1"/>
  <c r="F3989" i="2"/>
  <c r="G3989" i="2" s="1"/>
  <c r="F1122" i="2"/>
  <c r="G1122" i="2" s="1"/>
  <c r="F1146" i="2"/>
  <c r="G1146" i="2" s="1"/>
  <c r="F1149" i="2"/>
  <c r="G1149" i="2" s="1"/>
  <c r="F1216" i="2"/>
  <c r="G1216" i="2" s="1"/>
  <c r="F1251" i="2"/>
  <c r="G1251" i="2" s="1"/>
  <c r="F3628" i="2"/>
  <c r="G3628" i="2" s="1"/>
  <c r="F1255" i="2"/>
  <c r="G1255" i="2" s="1"/>
  <c r="F1266" i="2"/>
  <c r="G1266" i="2" s="1"/>
  <c r="F4570" i="2"/>
  <c r="G4570" i="2" s="1"/>
  <c r="F1318" i="2"/>
  <c r="G1318" i="2" s="1"/>
  <c r="F3639" i="2"/>
  <c r="G3639" i="2" s="1"/>
  <c r="F1363" i="2"/>
  <c r="G1363" i="2" s="1"/>
  <c r="F4597" i="2"/>
  <c r="G4597" i="2" s="1"/>
  <c r="F1414" i="2"/>
  <c r="G1414" i="2" s="1"/>
  <c r="F1423" i="2"/>
  <c r="G1423" i="2" s="1"/>
  <c r="F4612" i="2"/>
  <c r="G4612" i="2" s="1"/>
  <c r="F1457" i="2"/>
  <c r="G1457" i="2" s="1"/>
  <c r="F1467" i="2"/>
  <c r="G1467" i="2" s="1"/>
  <c r="F1496" i="2"/>
  <c r="G1496" i="2" s="1"/>
  <c r="F1517" i="2"/>
  <c r="G1517" i="2" s="1"/>
  <c r="F1554" i="2"/>
  <c r="G1554" i="2" s="1"/>
  <c r="F1563" i="2"/>
  <c r="G1563" i="2" s="1"/>
  <c r="F1574" i="2"/>
  <c r="G1574" i="2" s="1"/>
  <c r="F1690" i="2"/>
  <c r="G1690" i="2" s="1"/>
  <c r="F1766" i="2"/>
  <c r="G1766" i="2" s="1"/>
  <c r="F1770" i="2"/>
  <c r="G1770" i="2" s="1"/>
  <c r="F3906" i="2"/>
  <c r="G3906" i="2" s="1"/>
  <c r="F1775" i="2"/>
  <c r="G1775" i="2" s="1"/>
  <c r="F1788" i="2"/>
  <c r="G1788" i="2" s="1"/>
  <c r="F3694" i="2"/>
  <c r="G3694" i="2" s="1"/>
  <c r="F1807" i="2"/>
  <c r="G1807" i="2" s="1"/>
  <c r="F1844" i="2"/>
  <c r="G1844" i="2" s="1"/>
  <c r="F1901" i="2"/>
  <c r="G1901" i="2" s="1"/>
  <c r="F1911" i="2"/>
  <c r="G1911" i="2" s="1"/>
  <c r="F4020" i="2"/>
  <c r="G4020" i="2" s="1"/>
  <c r="F4711" i="2"/>
  <c r="G4711" i="2" s="1"/>
  <c r="F1976" i="2"/>
  <c r="G1976" i="2" s="1"/>
  <c r="F1992" i="2"/>
  <c r="G1992" i="2" s="1"/>
  <c r="F2008" i="2"/>
  <c r="G2008" i="2" s="1"/>
  <c r="F2032" i="2"/>
  <c r="G2032" i="2" s="1"/>
  <c r="F2047" i="2"/>
  <c r="G2047" i="2" s="1"/>
  <c r="F2063" i="2"/>
  <c r="G2063" i="2" s="1"/>
  <c r="F2153" i="2"/>
  <c r="G2153" i="2" s="1"/>
  <c r="F3744" i="2"/>
  <c r="G3744" i="2" s="1"/>
  <c r="F2158" i="2"/>
  <c r="G2158" i="2" s="1"/>
  <c r="F2171" i="2"/>
  <c r="G2171" i="2" s="1"/>
  <c r="F2198" i="2"/>
  <c r="G2198" i="2" s="1"/>
  <c r="F4035" i="2"/>
  <c r="G4035" i="2" s="1"/>
  <c r="F2266" i="2"/>
  <c r="G2266" i="2" s="1"/>
  <c r="F2293" i="2"/>
  <c r="G2293" i="2" s="1"/>
  <c r="F2318" i="2"/>
  <c r="G2318" i="2" s="1"/>
  <c r="F2375" i="2"/>
  <c r="G2375" i="2" s="1"/>
  <c r="F2393" i="2"/>
  <c r="G2393" i="2" s="1"/>
  <c r="F2427" i="2"/>
  <c r="G2427" i="2" s="1"/>
  <c r="F3782" i="2"/>
  <c r="G3782" i="2" s="1"/>
  <c r="F2498" i="2"/>
  <c r="G2498" i="2" s="1"/>
  <c r="F2626" i="2"/>
  <c r="G2626" i="2" s="1"/>
  <c r="F2755" i="2"/>
  <c r="G2755" i="2" s="1"/>
  <c r="F2829" i="2"/>
  <c r="G2829" i="2" s="1"/>
  <c r="F2850" i="2"/>
  <c r="G2850" i="2" s="1"/>
  <c r="F2858" i="2"/>
  <c r="G2858" i="2" s="1"/>
  <c r="F2936" i="2"/>
  <c r="G2936" i="2" s="1"/>
  <c r="F2980" i="2"/>
  <c r="G2980" i="2" s="1"/>
  <c r="F2989" i="2"/>
  <c r="G2989" i="2" s="1"/>
  <c r="F2998" i="2"/>
  <c r="G2998" i="2" s="1"/>
  <c r="F4911" i="2"/>
  <c r="G4911" i="2" s="1"/>
  <c r="F3026" i="2"/>
  <c r="G3026" i="2" s="1"/>
  <c r="F3035" i="2"/>
  <c r="G3035" i="2" s="1"/>
  <c r="F3048" i="2"/>
  <c r="G3048" i="2" s="1"/>
  <c r="F3059" i="2"/>
  <c r="G3059" i="2" s="1"/>
  <c r="F3077" i="2"/>
  <c r="G3077" i="2" s="1"/>
  <c r="F3083" i="2"/>
  <c r="G3083" i="2" s="1"/>
  <c r="F3143" i="2"/>
  <c r="G3143" i="2" s="1"/>
  <c r="F3161" i="2"/>
  <c r="G3161" i="2" s="1"/>
  <c r="F4950" i="2"/>
  <c r="G4950" i="2" s="1"/>
  <c r="F3170" i="2"/>
  <c r="G3170" i="2" s="1"/>
  <c r="F3200" i="2"/>
  <c r="G3200" i="2" s="1"/>
  <c r="F3873" i="2"/>
  <c r="G3873" i="2" s="1"/>
  <c r="F3320" i="2"/>
  <c r="G3320" i="2" s="1"/>
  <c r="F3429" i="2"/>
  <c r="G3429" i="2" s="1"/>
  <c r="F3430" i="2"/>
  <c r="G3430" i="2" s="1"/>
  <c r="F4996" i="2"/>
  <c r="G4996" i="2" s="1"/>
  <c r="F71" i="2"/>
  <c r="G71" i="2" s="1"/>
  <c r="F129" i="2"/>
  <c r="G129" i="2" s="1"/>
  <c r="F167" i="2"/>
  <c r="G167" i="2" s="1"/>
  <c r="F3489" i="2"/>
  <c r="G3489" i="2" s="1"/>
  <c r="F209" i="2"/>
  <c r="G209" i="2" s="1"/>
  <c r="F238" i="2"/>
  <c r="G238" i="2" s="1"/>
  <c r="F340" i="2"/>
  <c r="G340" i="2" s="1"/>
  <c r="F358" i="2"/>
  <c r="G358" i="2" s="1"/>
  <c r="F387" i="2"/>
  <c r="G387" i="2" s="1"/>
  <c r="F403" i="2"/>
  <c r="G403" i="2" s="1"/>
  <c r="F3510" i="2"/>
  <c r="G3510" i="2" s="1"/>
  <c r="F3953" i="2"/>
  <c r="G3953" i="2" s="1"/>
  <c r="F444" i="2"/>
  <c r="G444" i="2" s="1"/>
  <c r="F481" i="2"/>
  <c r="G481" i="2" s="1"/>
  <c r="F486" i="2"/>
  <c r="G486" i="2" s="1"/>
  <c r="F548" i="2"/>
  <c r="G548" i="2" s="1"/>
  <c r="F570" i="2"/>
  <c r="G570" i="2" s="1"/>
  <c r="F574" i="2"/>
  <c r="G574" i="2" s="1"/>
  <c r="F601" i="2"/>
  <c r="G601" i="2" s="1"/>
  <c r="F3902" i="2"/>
  <c r="G3902" i="2" s="1"/>
  <c r="F737" i="2"/>
  <c r="G737" i="2" s="1"/>
  <c r="F751" i="2"/>
  <c r="G751" i="2" s="1"/>
  <c r="F765" i="2"/>
  <c r="G765" i="2" s="1"/>
  <c r="F777" i="2"/>
  <c r="G777" i="2" s="1"/>
  <c r="F788" i="2"/>
  <c r="G788" i="2" s="1"/>
  <c r="F801" i="2"/>
  <c r="G801" i="2" s="1"/>
  <c r="F3571" i="2"/>
  <c r="G3571" i="2" s="1"/>
  <c r="F846" i="2"/>
  <c r="G846" i="2" s="1"/>
  <c r="F872" i="2"/>
  <c r="G872" i="2" s="1"/>
  <c r="F885" i="2"/>
  <c r="G885" i="2" s="1"/>
  <c r="F908" i="2"/>
  <c r="G908" i="2" s="1"/>
  <c r="F954" i="2"/>
  <c r="G954" i="2" s="1"/>
  <c r="F1080" i="2"/>
  <c r="G1080" i="2" s="1"/>
  <c r="F4536" i="2"/>
  <c r="G4536" i="2" s="1"/>
  <c r="F1116" i="2"/>
  <c r="G1116" i="2" s="1"/>
  <c r="F1188" i="2"/>
  <c r="G1188" i="2" s="1"/>
  <c r="F1198" i="2"/>
  <c r="G1198" i="2" s="1"/>
  <c r="F1230" i="2"/>
  <c r="G1230" i="2" s="1"/>
  <c r="F1249" i="2"/>
  <c r="G1249" i="2" s="1"/>
  <c r="F1253" i="2"/>
  <c r="G1253" i="2" s="1"/>
  <c r="F3904" i="2"/>
  <c r="G3904" i="2" s="1"/>
  <c r="F1334" i="2"/>
  <c r="G1334" i="2" s="1"/>
  <c r="F3644" i="2"/>
  <c r="G3644" i="2" s="1"/>
  <c r="F1400" i="2"/>
  <c r="G1400" i="2" s="1"/>
  <c r="F1406" i="2"/>
  <c r="G1406" i="2" s="1"/>
  <c r="F1442" i="2"/>
  <c r="G1442" i="2" s="1"/>
  <c r="F1469" i="2"/>
  <c r="G1469" i="2" s="1"/>
  <c r="F1480" i="2"/>
  <c r="G1480" i="2" s="1"/>
  <c r="F1556" i="2"/>
  <c r="G1556" i="2" s="1"/>
  <c r="F1651" i="2"/>
  <c r="G1651" i="2" s="1"/>
  <c r="F1663" i="2"/>
  <c r="G1663" i="2" s="1"/>
  <c r="F1692" i="2"/>
  <c r="G1692" i="2" s="1"/>
  <c r="F1888" i="2"/>
  <c r="G1888" i="2" s="1"/>
  <c r="F1906" i="2"/>
  <c r="G1906" i="2" s="1"/>
  <c r="F1910" i="2"/>
  <c r="G1910" i="2" s="1"/>
  <c r="F1981" i="2"/>
  <c r="G1981" i="2" s="1"/>
  <c r="F2006" i="2"/>
  <c r="G2006" i="2" s="1"/>
  <c r="F2009" i="2"/>
  <c r="G2009" i="2" s="1"/>
  <c r="F2035" i="2"/>
  <c r="G2035" i="2" s="1"/>
  <c r="F2100" i="2"/>
  <c r="G2100" i="2" s="1"/>
  <c r="F4027" i="2"/>
  <c r="G4027" i="2" s="1"/>
  <c r="F2116" i="2"/>
  <c r="G2116" i="2" s="1"/>
  <c r="F2133" i="2"/>
  <c r="G2133" i="2" s="1"/>
  <c r="F2149" i="2"/>
  <c r="G2149" i="2" s="1"/>
  <c r="F2164" i="2"/>
  <c r="G2164" i="2" s="1"/>
  <c r="F3745" i="2"/>
  <c r="G3745" i="2" s="1"/>
  <c r="F2267" i="2"/>
  <c r="G2267" i="2" s="1"/>
  <c r="F2278" i="2"/>
  <c r="G2278" i="2" s="1"/>
  <c r="F2345" i="2"/>
  <c r="G2345" i="2" s="1"/>
  <c r="F2350" i="2"/>
  <c r="G2350" i="2" s="1"/>
  <c r="F2405" i="2"/>
  <c r="G2405" i="2" s="1"/>
  <c r="F3785" i="2"/>
  <c r="G3785" i="2" s="1"/>
  <c r="F2510" i="2"/>
  <c r="G2510" i="2" s="1"/>
  <c r="F2518" i="2"/>
  <c r="G2518" i="2" s="1"/>
  <c r="F3789" i="2"/>
  <c r="G3789" i="2" s="1"/>
  <c r="F3796" i="2"/>
  <c r="G3796" i="2" s="1"/>
  <c r="F2631" i="2"/>
  <c r="G2631" i="2" s="1"/>
  <c r="F2637" i="2"/>
  <c r="G2637" i="2" s="1"/>
  <c r="F2669" i="2"/>
  <c r="G2669" i="2" s="1"/>
  <c r="F3808" i="2"/>
  <c r="G3808" i="2" s="1"/>
  <c r="F2716" i="2"/>
  <c r="G2716" i="2" s="1"/>
  <c r="F2745" i="2"/>
  <c r="G2745" i="2" s="1"/>
  <c r="F2812" i="2"/>
  <c r="G2812" i="2" s="1"/>
  <c r="F2813" i="2"/>
  <c r="G2813" i="2" s="1"/>
  <c r="F2849" i="2"/>
  <c r="G2849" i="2" s="1"/>
  <c r="F2869" i="2"/>
  <c r="G2869" i="2" s="1"/>
  <c r="F2872" i="2"/>
  <c r="G2872" i="2" s="1"/>
  <c r="F2917" i="2"/>
  <c r="G2917" i="2" s="1"/>
  <c r="F2935" i="2"/>
  <c r="G2935" i="2" s="1"/>
  <c r="F2937" i="2"/>
  <c r="G2937" i="2" s="1"/>
  <c r="F2938" i="2"/>
  <c r="G2938" i="2" s="1"/>
  <c r="F2945" i="2"/>
  <c r="G2945" i="2" s="1"/>
  <c r="F2946" i="2"/>
  <c r="G2946" i="2" s="1"/>
  <c r="F2975" i="2"/>
  <c r="G2975" i="2" s="1"/>
  <c r="F4905" i="2"/>
  <c r="G4905" i="2" s="1"/>
  <c r="F2981" i="2"/>
  <c r="G2981" i="2" s="1"/>
  <c r="F3036" i="2"/>
  <c r="G3036" i="2" s="1"/>
  <c r="F3055" i="2"/>
  <c r="G3055" i="2" s="1"/>
  <c r="F4926" i="2"/>
  <c r="G4926" i="2" s="1"/>
  <c r="F3099" i="2"/>
  <c r="G3099" i="2" s="1"/>
  <c r="F3183" i="2"/>
  <c r="G3183" i="2" s="1"/>
  <c r="F3191" i="2"/>
  <c r="G3191" i="2" s="1"/>
  <c r="F3194" i="2"/>
  <c r="G3194" i="2" s="1"/>
  <c r="F3206" i="2"/>
  <c r="G3206" i="2" s="1"/>
  <c r="F3259" i="2"/>
  <c r="G3259" i="2" s="1"/>
  <c r="F3317" i="2"/>
  <c r="G3317" i="2" s="1"/>
  <c r="F3392" i="2"/>
  <c r="G3392" i="2" s="1"/>
  <c r="F3417" i="2"/>
  <c r="G3417" i="2" s="1"/>
  <c r="F3418" i="2"/>
  <c r="G3418" i="2" s="1"/>
  <c r="F3424" i="2"/>
  <c r="G3424" i="2" s="1"/>
  <c r="F3457" i="2"/>
  <c r="G3457" i="2" s="1"/>
  <c r="F38" i="2"/>
  <c r="G38" i="2" s="1"/>
  <c r="F4307" i="2"/>
  <c r="G4307" i="2" s="1"/>
  <c r="F59" i="2"/>
  <c r="G59" i="2" s="1"/>
  <c r="F87" i="2"/>
  <c r="G87" i="2" s="1"/>
  <c r="F113" i="2"/>
  <c r="G113" i="2" s="1"/>
  <c r="F128" i="2"/>
  <c r="G128" i="2" s="1"/>
  <c r="F138" i="2"/>
  <c r="G138" i="2" s="1"/>
  <c r="F186" i="2"/>
  <c r="G186" i="2" s="1"/>
  <c r="F198" i="2"/>
  <c r="G198" i="2" s="1"/>
  <c r="F3492" i="2"/>
  <c r="G3492" i="2" s="1"/>
  <c r="F4348" i="2"/>
  <c r="G4348" i="2" s="1"/>
  <c r="F251" i="2"/>
  <c r="G251" i="2" s="1"/>
  <c r="F322" i="2"/>
  <c r="G322" i="2" s="1"/>
  <c r="F331" i="2"/>
  <c r="G331" i="2" s="1"/>
  <c r="F362" i="2"/>
  <c r="G362" i="2" s="1"/>
  <c r="F398" i="2"/>
  <c r="G398" i="2" s="1"/>
  <c r="F461" i="2"/>
  <c r="G461" i="2" s="1"/>
  <c r="F491" i="2"/>
  <c r="G491" i="2" s="1"/>
  <c r="F580" i="2"/>
  <c r="G580" i="2" s="1"/>
  <c r="F596" i="2"/>
  <c r="G596" i="2" s="1"/>
  <c r="F604" i="2"/>
  <c r="G604" i="2" s="1"/>
  <c r="F609" i="2"/>
  <c r="G609" i="2" s="1"/>
  <c r="F710" i="2"/>
  <c r="G710" i="2" s="1"/>
  <c r="F714" i="2"/>
  <c r="G714" i="2" s="1"/>
  <c r="F763" i="2"/>
  <c r="G763" i="2" s="1"/>
  <c r="F803" i="2"/>
  <c r="G803" i="2" s="1"/>
  <c r="F804" i="2"/>
  <c r="G804" i="2" s="1"/>
  <c r="F805" i="2"/>
  <c r="G805" i="2" s="1"/>
  <c r="F811" i="2"/>
  <c r="G811" i="2" s="1"/>
  <c r="F850" i="2"/>
  <c r="G850" i="2" s="1"/>
  <c r="F851" i="2"/>
  <c r="G851" i="2" s="1"/>
  <c r="F876" i="2"/>
  <c r="G876" i="2" s="1"/>
  <c r="F895" i="2"/>
  <c r="G895" i="2" s="1"/>
  <c r="F929" i="2"/>
  <c r="G929" i="2" s="1"/>
  <c r="F958" i="2"/>
  <c r="G958" i="2" s="1"/>
  <c r="F3589" i="2"/>
  <c r="G3589" i="2" s="1"/>
  <c r="F974" i="2"/>
  <c r="G974" i="2" s="1"/>
  <c r="F3903" i="2"/>
  <c r="G3903" i="2" s="1"/>
  <c r="F1049" i="2"/>
  <c r="G1049" i="2" s="1"/>
  <c r="F3990" i="2"/>
  <c r="G3990" i="2" s="1"/>
  <c r="F1136" i="2"/>
  <c r="G1136" i="2" s="1"/>
  <c r="F1160" i="2"/>
  <c r="G1160" i="2" s="1"/>
  <c r="F1224" i="2"/>
  <c r="G1224" i="2" s="1"/>
  <c r="F1234" i="2"/>
  <c r="G1234" i="2" s="1"/>
  <c r="F1271" i="2"/>
  <c r="G1271" i="2" s="1"/>
  <c r="F1294" i="2"/>
  <c r="G1294" i="2" s="1"/>
  <c r="F1297" i="2"/>
  <c r="G1297" i="2" s="1"/>
  <c r="F4578" i="2"/>
  <c r="G4578" i="2" s="1"/>
  <c r="F1328" i="2"/>
  <c r="G1328" i="2" s="1"/>
  <c r="F1343" i="2"/>
  <c r="G1343" i="2" s="1"/>
  <c r="F1346" i="2"/>
  <c r="G1346" i="2" s="1"/>
  <c r="F3999" i="2"/>
  <c r="G3999" i="2" s="1"/>
  <c r="F3643" i="2"/>
  <c r="G3643" i="2" s="1"/>
  <c r="F1382" i="2"/>
  <c r="G1382" i="2" s="1"/>
  <c r="F1445" i="2"/>
  <c r="G1445" i="2" s="1"/>
  <c r="F1449" i="2"/>
  <c r="G1449" i="2" s="1"/>
  <c r="F1450" i="2"/>
  <c r="G1450" i="2" s="1"/>
  <c r="F3653" i="2"/>
  <c r="G3653" i="2" s="1"/>
  <c r="F1475" i="2"/>
  <c r="G1475" i="2" s="1"/>
  <c r="F1498" i="2"/>
  <c r="G1498" i="2" s="1"/>
  <c r="F1500" i="2"/>
  <c r="G1500" i="2" s="1"/>
  <c r="F1521" i="2"/>
  <c r="G1521" i="2" s="1"/>
  <c r="F1545" i="2"/>
  <c r="G1545" i="2" s="1"/>
  <c r="F1555" i="2"/>
  <c r="G1555" i="2" s="1"/>
  <c r="F3673" i="2"/>
  <c r="G3673" i="2" s="1"/>
  <c r="F1610" i="2"/>
  <c r="G1610" i="2" s="1"/>
  <c r="F1678" i="2"/>
  <c r="G1678" i="2" s="1"/>
  <c r="F1688" i="2"/>
  <c r="G1688" i="2" s="1"/>
  <c r="F1728" i="2"/>
  <c r="G1728" i="2" s="1"/>
  <c r="F1733" i="2"/>
  <c r="G1733" i="2" s="1"/>
  <c r="F4677" i="2"/>
  <c r="G4677" i="2" s="1"/>
  <c r="F1825" i="2"/>
  <c r="G1825" i="2" s="1"/>
  <c r="F1857" i="2"/>
  <c r="G1857" i="2" s="1"/>
  <c r="F1871" i="2"/>
  <c r="G1871" i="2" s="1"/>
  <c r="F3907" i="2"/>
  <c r="G3907" i="2" s="1"/>
  <c r="F1890" i="2"/>
  <c r="G1890" i="2" s="1"/>
  <c r="F1967" i="2"/>
  <c r="G1967" i="2" s="1"/>
  <c r="F1980" i="2"/>
  <c r="G1980" i="2" s="1"/>
  <c r="F1985" i="2"/>
  <c r="G1985" i="2" s="1"/>
  <c r="F1988" i="2"/>
  <c r="G1988" i="2" s="1"/>
  <c r="F1995" i="2"/>
  <c r="G1995" i="2" s="1"/>
  <c r="F2016" i="2"/>
  <c r="G2016" i="2" s="1"/>
  <c r="F2022" i="2"/>
  <c r="G2022" i="2" s="1"/>
  <c r="F2054" i="2"/>
  <c r="G2054" i="2" s="1"/>
  <c r="F2073" i="2"/>
  <c r="G2073" i="2" s="1"/>
  <c r="F3728" i="2"/>
  <c r="G3728" i="2" s="1"/>
  <c r="F2089" i="2"/>
  <c r="G2089" i="2" s="1"/>
  <c r="F2090" i="2"/>
  <c r="G2090" i="2" s="1"/>
  <c r="F2091" i="2"/>
  <c r="G2091" i="2" s="1"/>
  <c r="F2126" i="2"/>
  <c r="G2126" i="2" s="1"/>
  <c r="F2207" i="2"/>
  <c r="G2207" i="2" s="1"/>
  <c r="F2221" i="2"/>
  <c r="G2221" i="2" s="1"/>
  <c r="F2255" i="2"/>
  <c r="G2255" i="2" s="1"/>
  <c r="F2312" i="2"/>
  <c r="G2312" i="2" s="1"/>
  <c r="F3908" i="2"/>
  <c r="G3908" i="2" s="1"/>
  <c r="F2326" i="2"/>
  <c r="G2326" i="2" s="1"/>
  <c r="F2343" i="2"/>
  <c r="G2343" i="2" s="1"/>
  <c r="F2351" i="2"/>
  <c r="G2351" i="2" s="1"/>
  <c r="F2374" i="2"/>
  <c r="G2374" i="2" s="1"/>
  <c r="F2390" i="2"/>
  <c r="G2390" i="2" s="1"/>
  <c r="F3780" i="2"/>
  <c r="G3780" i="2" s="1"/>
  <c r="F2450" i="2"/>
  <c r="G2450" i="2" s="1"/>
  <c r="F2512" i="2"/>
  <c r="G2512" i="2" s="1"/>
  <c r="F2521" i="2"/>
  <c r="G2521" i="2" s="1"/>
  <c r="F2529" i="2"/>
  <c r="G2529" i="2" s="1"/>
  <c r="F2571" i="2"/>
  <c r="G2571" i="2" s="1"/>
  <c r="F2586" i="2"/>
  <c r="G2586" i="2" s="1"/>
  <c r="F2619" i="2"/>
  <c r="G2619" i="2" s="1"/>
  <c r="F2630" i="2"/>
  <c r="G2630" i="2" s="1"/>
  <c r="F2634" i="2"/>
  <c r="G2634" i="2" s="1"/>
  <c r="F2649" i="2"/>
  <c r="G2649" i="2" s="1"/>
  <c r="F2656" i="2"/>
  <c r="G2656" i="2" s="1"/>
  <c r="F2659" i="2"/>
  <c r="G2659" i="2" s="1"/>
  <c r="F2697" i="2"/>
  <c r="G2697" i="2" s="1"/>
  <c r="F2714" i="2"/>
  <c r="G2714" i="2" s="1"/>
  <c r="F2722" i="2"/>
  <c r="G2722" i="2" s="1"/>
  <c r="F2730" i="2"/>
  <c r="G2730" i="2" s="1"/>
  <c r="F3812" i="2"/>
  <c r="G3812" i="2" s="1"/>
  <c r="F2802" i="2"/>
  <c r="G2802" i="2" s="1"/>
  <c r="F2828" i="2"/>
  <c r="G2828" i="2" s="1"/>
  <c r="F2928" i="2"/>
  <c r="G2928" i="2" s="1"/>
  <c r="F2930" i="2"/>
  <c r="G2930" i="2" s="1"/>
  <c r="F2949" i="2"/>
  <c r="G2949" i="2" s="1"/>
  <c r="F2957" i="2"/>
  <c r="G2957" i="2" s="1"/>
  <c r="F2968" i="2"/>
  <c r="G2968" i="2" s="1"/>
  <c r="F3013" i="2"/>
  <c r="G3013" i="2" s="1"/>
  <c r="F3021" i="2"/>
  <c r="G3021" i="2" s="1"/>
  <c r="F3028" i="2"/>
  <c r="G3028" i="2" s="1"/>
  <c r="F4071" i="2"/>
  <c r="G4071" i="2" s="1"/>
  <c r="F4917" i="2"/>
  <c r="G4917" i="2" s="1"/>
  <c r="F4922" i="2"/>
  <c r="G4922" i="2" s="1"/>
  <c r="F3063" i="2"/>
  <c r="G3063" i="2" s="1"/>
  <c r="F3080" i="2"/>
  <c r="G3080" i="2" s="1"/>
  <c r="F3857" i="2"/>
  <c r="G3857" i="2" s="1"/>
  <c r="F3133" i="2"/>
  <c r="G3133" i="2" s="1"/>
  <c r="F3152" i="2"/>
  <c r="G3152" i="2" s="1"/>
  <c r="F3163" i="2"/>
  <c r="G3163" i="2" s="1"/>
  <c r="F3168" i="2"/>
  <c r="G3168" i="2" s="1"/>
  <c r="F3179" i="2"/>
  <c r="G3179" i="2" s="1"/>
  <c r="F3237" i="2"/>
  <c r="G3237" i="2" s="1"/>
  <c r="F3240" i="2"/>
  <c r="G3240" i="2" s="1"/>
  <c r="F3876" i="2"/>
  <c r="G3876" i="2" s="1"/>
  <c r="F3281" i="2"/>
  <c r="G3281" i="2" s="1"/>
  <c r="F3879" i="2"/>
  <c r="G3879" i="2" s="1"/>
  <c r="F3333" i="2"/>
  <c r="G3333" i="2" s="1"/>
  <c r="F3334" i="2"/>
  <c r="G3334" i="2" s="1"/>
  <c r="F3348" i="2"/>
  <c r="G3348" i="2" s="1"/>
  <c r="F3363" i="2"/>
  <c r="G3363" i="2" s="1"/>
  <c r="F3388" i="2"/>
  <c r="G3388" i="2" s="1"/>
  <c r="F3400" i="2"/>
  <c r="G3400" i="2" s="1"/>
  <c r="F3405" i="2"/>
  <c r="G3405" i="2" s="1"/>
  <c r="F19" i="2"/>
  <c r="G19" i="2" s="1"/>
  <c r="F29" i="2"/>
  <c r="G29" i="2" s="1"/>
  <c r="F39" i="2"/>
  <c r="G39" i="2" s="1"/>
  <c r="F45" i="2"/>
  <c r="G45" i="2" s="1"/>
  <c r="F58" i="2"/>
  <c r="G58" i="2" s="1"/>
  <c r="F70" i="2"/>
  <c r="G70" i="2" s="1"/>
  <c r="F89" i="2"/>
  <c r="G89" i="2" s="1"/>
  <c r="F103" i="2"/>
  <c r="G103" i="2" s="1"/>
  <c r="F3937" i="2"/>
  <c r="G3937" i="2" s="1"/>
  <c r="F121" i="2"/>
  <c r="G121" i="2" s="1"/>
  <c r="F123" i="2"/>
  <c r="G123" i="2" s="1"/>
  <c r="F152" i="2"/>
  <c r="G152" i="2" s="1"/>
  <c r="F4331" i="2"/>
  <c r="G4331" i="2" s="1"/>
  <c r="F185" i="2"/>
  <c r="G185" i="2" s="1"/>
  <c r="F189" i="2"/>
  <c r="G189" i="2" s="1"/>
  <c r="F202" i="2"/>
  <c r="G202" i="2" s="1"/>
  <c r="F214" i="2"/>
  <c r="G214" i="2" s="1"/>
  <c r="F221" i="2"/>
  <c r="G221" i="2" s="1"/>
  <c r="F227" i="2"/>
  <c r="G227" i="2" s="1"/>
  <c r="F233" i="2"/>
  <c r="G233" i="2" s="1"/>
  <c r="F243" i="2"/>
  <c r="G243" i="2" s="1"/>
  <c r="F4352" i="2"/>
  <c r="G4352" i="2" s="1"/>
  <c r="F257" i="2"/>
  <c r="G257" i="2" s="1"/>
  <c r="F328" i="2"/>
  <c r="G328" i="2" s="1"/>
  <c r="F349" i="2"/>
  <c r="G349" i="2" s="1"/>
  <c r="F357" i="2"/>
  <c r="G357" i="2" s="1"/>
  <c r="F405" i="2"/>
  <c r="G405" i="2" s="1"/>
  <c r="F490" i="2"/>
  <c r="G490" i="2" s="1"/>
  <c r="F511" i="2"/>
  <c r="G511" i="2" s="1"/>
  <c r="F561" i="2"/>
  <c r="G561" i="2" s="1"/>
  <c r="F565" i="2"/>
  <c r="G565" i="2" s="1"/>
  <c r="F616" i="2"/>
  <c r="G616" i="2" s="1"/>
  <c r="F628" i="2"/>
  <c r="G628" i="2" s="1"/>
  <c r="F3541" i="2"/>
  <c r="G3541" i="2" s="1"/>
  <c r="F663" i="2"/>
  <c r="G663" i="2" s="1"/>
  <c r="F692" i="2"/>
  <c r="G692" i="2" s="1"/>
  <c r="F4465" i="2"/>
  <c r="G4465" i="2" s="1"/>
  <c r="F721" i="2"/>
  <c r="G721" i="2" s="1"/>
  <c r="F767" i="2"/>
  <c r="G767" i="2" s="1"/>
  <c r="F781" i="2"/>
  <c r="G781" i="2" s="1"/>
  <c r="F4482" i="2"/>
  <c r="G4482" i="2" s="1"/>
  <c r="F787" i="2"/>
  <c r="G787" i="2" s="1"/>
  <c r="F854" i="2"/>
  <c r="G854" i="2" s="1"/>
  <c r="F883" i="2"/>
  <c r="G883" i="2" s="1"/>
  <c r="F3577" i="2"/>
  <c r="G3577" i="2" s="1"/>
  <c r="F921" i="2"/>
  <c r="G921" i="2" s="1"/>
  <c r="F944" i="2"/>
  <c r="G944" i="2" s="1"/>
  <c r="F948" i="2"/>
  <c r="G948" i="2" s="1"/>
  <c r="F949" i="2"/>
  <c r="G949" i="2" s="1"/>
  <c r="F978" i="2"/>
  <c r="G978" i="2" s="1"/>
  <c r="F1033" i="2"/>
  <c r="G1033" i="2" s="1"/>
  <c r="F1076" i="2"/>
  <c r="G1076" i="2" s="1"/>
  <c r="F1085" i="2"/>
  <c r="G1085" i="2" s="1"/>
  <c r="F1142" i="2"/>
  <c r="G1142" i="2" s="1"/>
  <c r="F1161" i="2"/>
  <c r="G1161" i="2" s="1"/>
  <c r="F1165" i="2"/>
  <c r="G1165" i="2" s="1"/>
  <c r="F1179" i="2"/>
  <c r="G1179" i="2" s="1"/>
  <c r="F1192" i="2"/>
  <c r="G1192" i="2" s="1"/>
  <c r="F1214" i="2"/>
  <c r="G1214" i="2" s="1"/>
  <c r="F1231" i="2"/>
  <c r="G1231" i="2" s="1"/>
  <c r="F1232" i="2"/>
  <c r="G1232" i="2" s="1"/>
  <c r="F1243" i="2"/>
  <c r="G1243" i="2" s="1"/>
  <c r="F1244" i="2"/>
  <c r="G1244" i="2" s="1"/>
  <c r="F1263" i="2"/>
  <c r="G1263" i="2" s="1"/>
  <c r="F1345" i="2"/>
  <c r="G1345" i="2" s="1"/>
  <c r="F1349" i="2"/>
  <c r="G1349" i="2" s="1"/>
  <c r="F4599" i="2"/>
  <c r="G4599" i="2" s="1"/>
  <c r="F1388" i="2"/>
  <c r="G1388" i="2" s="1"/>
  <c r="F1392" i="2"/>
  <c r="G1392" i="2" s="1"/>
  <c r="F3656" i="2"/>
  <c r="G3656" i="2" s="1"/>
  <c r="F4620" i="2"/>
  <c r="G4620" i="2" s="1"/>
  <c r="F3661" i="2"/>
  <c r="G3661" i="2" s="1"/>
  <c r="F1531" i="2"/>
  <c r="G1531" i="2" s="1"/>
  <c r="F1586" i="2"/>
  <c r="G1586" i="2" s="1"/>
  <c r="F4645" i="2"/>
  <c r="G4645" i="2" s="1"/>
  <c r="F4009" i="2"/>
  <c r="G4009" i="2" s="1"/>
  <c r="F1672" i="2"/>
  <c r="G1672" i="2" s="1"/>
  <c r="F4014" i="2"/>
  <c r="G4014" i="2" s="1"/>
  <c r="F3905" i="2"/>
  <c r="G3905" i="2" s="1"/>
  <c r="F1762" i="2"/>
  <c r="G1762" i="2" s="1"/>
  <c r="F1781" i="2"/>
  <c r="G1781" i="2" s="1"/>
  <c r="F1793" i="2"/>
  <c r="G1793" i="2" s="1"/>
  <c r="F1800" i="2"/>
  <c r="G1800" i="2" s="1"/>
  <c r="F4687" i="2"/>
  <c r="G4687" i="2" s="1"/>
  <c r="F1836" i="2"/>
  <c r="G1836" i="2" s="1"/>
  <c r="F1866" i="2"/>
  <c r="G1866" i="2" s="1"/>
  <c r="F1875" i="2"/>
  <c r="G1875" i="2" s="1"/>
  <c r="F1884" i="2"/>
  <c r="G1884" i="2" s="1"/>
  <c r="F4701" i="2"/>
  <c r="G4701" i="2" s="1"/>
  <c r="F1955" i="2"/>
  <c r="G1955" i="2" s="1"/>
  <c r="F1964" i="2"/>
  <c r="G1964" i="2" s="1"/>
  <c r="F1982" i="2"/>
  <c r="G1982" i="2" s="1"/>
  <c r="F2028" i="2"/>
  <c r="G2028" i="2" s="1"/>
  <c r="F2066" i="2"/>
  <c r="G2066" i="2" s="1"/>
  <c r="F4736" i="2"/>
  <c r="G4736" i="2" s="1"/>
  <c r="F2107" i="2"/>
  <c r="G2107" i="2" s="1"/>
  <c r="F2122" i="2"/>
  <c r="G2122" i="2" s="1"/>
  <c r="F4749" i="2"/>
  <c r="G4749" i="2" s="1"/>
  <c r="F2250" i="2"/>
  <c r="G2250" i="2" s="1"/>
  <c r="F2252" i="2"/>
  <c r="G2252" i="2" s="1"/>
  <c r="F4777" i="2"/>
  <c r="G4777" i="2" s="1"/>
  <c r="F2257" i="2"/>
  <c r="G2257" i="2" s="1"/>
  <c r="F2264" i="2"/>
  <c r="G2264" i="2" s="1"/>
  <c r="F2381" i="2"/>
  <c r="G2381" i="2" s="1"/>
  <c r="F2395" i="2"/>
  <c r="G2395" i="2" s="1"/>
  <c r="F3777" i="2"/>
  <c r="G3777" i="2" s="1"/>
  <c r="F2449" i="2"/>
  <c r="G2449" i="2" s="1"/>
  <c r="F2456" i="2"/>
  <c r="G2456" i="2" s="1"/>
  <c r="F2467" i="2"/>
  <c r="G2467" i="2" s="1"/>
  <c r="F2478" i="2"/>
  <c r="G2478" i="2" s="1"/>
  <c r="F2534" i="2"/>
  <c r="G2534" i="2" s="1"/>
  <c r="F2565" i="2"/>
  <c r="G2565" i="2" s="1"/>
  <c r="F2575" i="2"/>
  <c r="G2575" i="2" s="1"/>
  <c r="F2576" i="2"/>
  <c r="G2576" i="2" s="1"/>
  <c r="F2590" i="2"/>
  <c r="G2590" i="2" s="1"/>
  <c r="F2622" i="2"/>
  <c r="G2622" i="2" s="1"/>
  <c r="F2641" i="2"/>
  <c r="G2641" i="2" s="1"/>
  <c r="F2651" i="2"/>
  <c r="G2651" i="2" s="1"/>
  <c r="F2652" i="2"/>
  <c r="G2652" i="2" s="1"/>
  <c r="F2653" i="2"/>
  <c r="G2653" i="2" s="1"/>
  <c r="F2654" i="2"/>
  <c r="G2654" i="2" s="1"/>
  <c r="F4057" i="2"/>
  <c r="G4057" i="2" s="1"/>
  <c r="F2752" i="2"/>
  <c r="G2752" i="2" s="1"/>
  <c r="F2783" i="2"/>
  <c r="G2783" i="2" s="1"/>
  <c r="F2803" i="2"/>
  <c r="G2803" i="2" s="1"/>
  <c r="F4883" i="2"/>
  <c r="G4883" i="2" s="1"/>
  <c r="F2875" i="2"/>
  <c r="G2875" i="2" s="1"/>
  <c r="F2891" i="2"/>
  <c r="G2891" i="2" s="1"/>
  <c r="F2894" i="2"/>
  <c r="G2894" i="2" s="1"/>
  <c r="F2920" i="2"/>
  <c r="G2920" i="2" s="1"/>
  <c r="F2934" i="2"/>
  <c r="G2934" i="2" s="1"/>
  <c r="F2947" i="2"/>
  <c r="G2947" i="2" s="1"/>
  <c r="F2950" i="2"/>
  <c r="G2950" i="2" s="1"/>
  <c r="F2997" i="2"/>
  <c r="G2997" i="2" s="1"/>
  <c r="F3017" i="2"/>
  <c r="G3017" i="2" s="1"/>
  <c r="F3040" i="2"/>
  <c r="G3040" i="2" s="1"/>
  <c r="F3096" i="2"/>
  <c r="G3096" i="2" s="1"/>
  <c r="F3104" i="2"/>
  <c r="G3104" i="2" s="1"/>
  <c r="F3135" i="2"/>
  <c r="G3135" i="2" s="1"/>
  <c r="F3140" i="2"/>
  <c r="G3140" i="2" s="1"/>
  <c r="F3160" i="2"/>
  <c r="G3160" i="2" s="1"/>
  <c r="F3197" i="2"/>
  <c r="G3197" i="2" s="1"/>
  <c r="F3872" i="2"/>
  <c r="G3872" i="2" s="1"/>
  <c r="F3253" i="2"/>
  <c r="G3253" i="2" s="1"/>
  <c r="F3263" i="2"/>
  <c r="G3263" i="2" s="1"/>
  <c r="F3273" i="2"/>
  <c r="G3273" i="2" s="1"/>
  <c r="F3290" i="2"/>
  <c r="G3290" i="2" s="1"/>
  <c r="F3292" i="2"/>
  <c r="G3292" i="2" s="1"/>
  <c r="F3307" i="2"/>
  <c r="G3307" i="2" s="1"/>
  <c r="F3323" i="2"/>
  <c r="G3323" i="2" s="1"/>
  <c r="F3380" i="2"/>
  <c r="G3380" i="2" s="1"/>
  <c r="F3391" i="2"/>
  <c r="G3391" i="2" s="1"/>
  <c r="F3407" i="2"/>
  <c r="G3407" i="2" s="1"/>
  <c r="F3413" i="2"/>
  <c r="G3413" i="2" s="1"/>
  <c r="F3470" i="2"/>
  <c r="G3470" i="2" s="1"/>
  <c r="F107" i="2"/>
  <c r="G107" i="2" s="1"/>
  <c r="F191" i="2"/>
  <c r="G191" i="2" s="1"/>
  <c r="F217" i="2"/>
  <c r="G217" i="2" s="1"/>
  <c r="F239" i="2"/>
  <c r="G239" i="2" s="1"/>
  <c r="F247" i="2"/>
  <c r="G247" i="2" s="1"/>
  <c r="F259" i="2"/>
  <c r="G259" i="2" s="1"/>
  <c r="F315" i="2"/>
  <c r="G315" i="2" s="1"/>
  <c r="F373" i="2"/>
  <c r="G373" i="2" s="1"/>
  <c r="F3506" i="2"/>
  <c r="G3506" i="2" s="1"/>
  <c r="F377" i="2"/>
  <c r="G377" i="2" s="1"/>
  <c r="F393" i="2"/>
  <c r="G393" i="2" s="1"/>
  <c r="F418" i="2"/>
  <c r="G418" i="2" s="1"/>
  <c r="F421" i="2"/>
  <c r="G421" i="2" s="1"/>
  <c r="F523" i="2"/>
  <c r="G523" i="2" s="1"/>
  <c r="F533" i="2"/>
  <c r="G533" i="2" s="1"/>
  <c r="F541" i="2"/>
  <c r="G541" i="2" s="1"/>
  <c r="F567" i="2"/>
  <c r="G567" i="2" s="1"/>
  <c r="F578" i="2"/>
  <c r="G578" i="2" s="1"/>
  <c r="F591" i="2"/>
  <c r="G591" i="2" s="1"/>
  <c r="F606" i="2"/>
  <c r="G606" i="2" s="1"/>
  <c r="F4445" i="2"/>
  <c r="G4445" i="2" s="1"/>
  <c r="F664" i="2"/>
  <c r="G664" i="2" s="1"/>
  <c r="F3965" i="2"/>
  <c r="G3965" i="2" s="1"/>
  <c r="F802" i="2"/>
  <c r="G802" i="2" s="1"/>
  <c r="F4493" i="2"/>
  <c r="G4493" i="2" s="1"/>
  <c r="F830" i="2"/>
  <c r="G830" i="2" s="1"/>
  <c r="F3576" i="2"/>
  <c r="G3576" i="2" s="1"/>
  <c r="F888" i="2"/>
  <c r="G888" i="2" s="1"/>
  <c r="F915" i="2"/>
  <c r="G915" i="2" s="1"/>
  <c r="F991" i="2"/>
  <c r="G991" i="2" s="1"/>
  <c r="F1003" i="2"/>
  <c r="G1003" i="2" s="1"/>
  <c r="F1004" i="2"/>
  <c r="G1004" i="2" s="1"/>
  <c r="F1016" i="2"/>
  <c r="G1016" i="2" s="1"/>
  <c r="F4520" i="2"/>
  <c r="G4520" i="2" s="1"/>
  <c r="F1062" i="2"/>
  <c r="G1062" i="2" s="1"/>
  <c r="F1105" i="2"/>
  <c r="G1105" i="2" s="1"/>
  <c r="F4541" i="2"/>
  <c r="G4541" i="2" s="1"/>
  <c r="F1134" i="2"/>
  <c r="G1134" i="2" s="1"/>
  <c r="F1141" i="2"/>
  <c r="G1141" i="2" s="1"/>
  <c r="F1155" i="2"/>
  <c r="G1155" i="2" s="1"/>
  <c r="F1168" i="2"/>
  <c r="G1168" i="2" s="1"/>
  <c r="F1193" i="2"/>
  <c r="G1193" i="2" s="1"/>
  <c r="F1213" i="2"/>
  <c r="G1213" i="2" s="1"/>
  <c r="F4558" i="2"/>
  <c r="G4558" i="2" s="1"/>
  <c r="F1238" i="2"/>
  <c r="G1238" i="2" s="1"/>
  <c r="F1247" i="2"/>
  <c r="G1247" i="2" s="1"/>
  <c r="F1286" i="2"/>
  <c r="G1286" i="2" s="1"/>
  <c r="F1302" i="2"/>
  <c r="G1302" i="2" s="1"/>
  <c r="F1320" i="2"/>
  <c r="G1320" i="2" s="1"/>
  <c r="F1327" i="2"/>
  <c r="G1327" i="2" s="1"/>
  <c r="F4587" i="2"/>
  <c r="G4587" i="2" s="1"/>
  <c r="F1361" i="2"/>
  <c r="G1361" i="2" s="1"/>
  <c r="F1376" i="2"/>
  <c r="G1376" i="2" s="1"/>
  <c r="F1391" i="2"/>
  <c r="G1391" i="2" s="1"/>
  <c r="F1395" i="2"/>
  <c r="G1395" i="2" s="1"/>
  <c r="F4609" i="2"/>
  <c r="G4609" i="2" s="1"/>
  <c r="F1481" i="2"/>
  <c r="G1481" i="2" s="1"/>
  <c r="F1532" i="2"/>
  <c r="G1532" i="2" s="1"/>
  <c r="F1546" i="2"/>
  <c r="G1546" i="2" s="1"/>
  <c r="F1553" i="2"/>
  <c r="G1553" i="2" s="1"/>
  <c r="F1584" i="2"/>
  <c r="G1584" i="2" s="1"/>
  <c r="F1597" i="2"/>
  <c r="G1597" i="2" s="1"/>
  <c r="F1624" i="2"/>
  <c r="G1624" i="2" s="1"/>
  <c r="F4658" i="2"/>
  <c r="G4658" i="2" s="1"/>
  <c r="F1708" i="2"/>
  <c r="G1708" i="2" s="1"/>
  <c r="F1787" i="2"/>
  <c r="G1787" i="2" s="1"/>
  <c r="F3695" i="2"/>
  <c r="G3695" i="2" s="1"/>
  <c r="F1827" i="2"/>
  <c r="G1827" i="2" s="1"/>
  <c r="F1841" i="2"/>
  <c r="G1841" i="2" s="1"/>
  <c r="F1843" i="2"/>
  <c r="G1843" i="2" s="1"/>
  <c r="F1855" i="2"/>
  <c r="G1855" i="2" s="1"/>
  <c r="F1874" i="2"/>
  <c r="G1874" i="2" s="1"/>
  <c r="F1898" i="2"/>
  <c r="G1898" i="2" s="1"/>
  <c r="F1905" i="2"/>
  <c r="G1905" i="2" s="1"/>
  <c r="F1921" i="2"/>
  <c r="G1921" i="2" s="1"/>
  <c r="F1934" i="2"/>
  <c r="G1934" i="2" s="1"/>
  <c r="F4708" i="2"/>
  <c r="G4708" i="2" s="1"/>
  <c r="F3711" i="2"/>
  <c r="G3711" i="2" s="1"/>
  <c r="F3715" i="2"/>
  <c r="G3715" i="2" s="1"/>
  <c r="F2093" i="2"/>
  <c r="G2093" i="2" s="1"/>
  <c r="F3734" i="2"/>
  <c r="G3734" i="2" s="1"/>
  <c r="F2110" i="2"/>
  <c r="G2110" i="2" s="1"/>
  <c r="F2127" i="2"/>
  <c r="G2127" i="2" s="1"/>
  <c r="F2177" i="2"/>
  <c r="G2177" i="2" s="1"/>
  <c r="F2187" i="2"/>
  <c r="G2187" i="2" s="1"/>
  <c r="F2191" i="2"/>
  <c r="G2191" i="2" s="1"/>
  <c r="F2197" i="2"/>
  <c r="G2197" i="2" s="1"/>
  <c r="F2280" i="2"/>
  <c r="G2280" i="2" s="1"/>
  <c r="F3764" i="2"/>
  <c r="G3764" i="2" s="1"/>
  <c r="F4039" i="2"/>
  <c r="G4039" i="2" s="1"/>
  <c r="F4040" i="2"/>
  <c r="G4040" i="2" s="1"/>
  <c r="F2370" i="2"/>
  <c r="G2370" i="2" s="1"/>
  <c r="F2389" i="2"/>
  <c r="G2389" i="2" s="1"/>
  <c r="F4795" i="2"/>
  <c r="G4795" i="2" s="1"/>
  <c r="F2401" i="2"/>
  <c r="G2401" i="2" s="1"/>
  <c r="F2419" i="2"/>
  <c r="G2419" i="2" s="1"/>
  <c r="F2441" i="2"/>
  <c r="G2441" i="2" s="1"/>
  <c r="F2491" i="2"/>
  <c r="G2491" i="2" s="1"/>
  <c r="F2497" i="2"/>
  <c r="G2497" i="2" s="1"/>
  <c r="F3909" i="2"/>
  <c r="G3909" i="2" s="1"/>
  <c r="F2557" i="2"/>
  <c r="G2557" i="2" s="1"/>
  <c r="F2587" i="2"/>
  <c r="G2587" i="2" s="1"/>
  <c r="F3797" i="2"/>
  <c r="G3797" i="2" s="1"/>
  <c r="F2621" i="2"/>
  <c r="G2621" i="2" s="1"/>
  <c r="F4843" i="2"/>
  <c r="G4843" i="2" s="1"/>
  <c r="F2645" i="2"/>
  <c r="G2645" i="2" s="1"/>
  <c r="F2655" i="2"/>
  <c r="G2655" i="2" s="1"/>
  <c r="F2681" i="2"/>
  <c r="G2681" i="2" s="1"/>
  <c r="F2704" i="2"/>
  <c r="G2704" i="2" s="1"/>
  <c r="F2789" i="2"/>
  <c r="G2789" i="2" s="1"/>
  <c r="F2792" i="2"/>
  <c r="G2792" i="2" s="1"/>
  <c r="F2820" i="2"/>
  <c r="G2820" i="2" s="1"/>
  <c r="F2839" i="2"/>
  <c r="G2839" i="2" s="1"/>
  <c r="F2841" i="2"/>
  <c r="G2841" i="2" s="1"/>
  <c r="F2842" i="2"/>
  <c r="G2842" i="2" s="1"/>
  <c r="F2866" i="2"/>
  <c r="G2866" i="2" s="1"/>
  <c r="F3827" i="2"/>
  <c r="G3827" i="2" s="1"/>
  <c r="F2913" i="2"/>
  <c r="G2913" i="2" s="1"/>
  <c r="F2965" i="2"/>
  <c r="G2965" i="2" s="1"/>
  <c r="F3031" i="2"/>
  <c r="G3031" i="2" s="1"/>
  <c r="F3060" i="2"/>
  <c r="G3060" i="2" s="1"/>
  <c r="F4927" i="2"/>
  <c r="G4927" i="2" s="1"/>
  <c r="F3079" i="2"/>
  <c r="G3079" i="2" s="1"/>
  <c r="F4937" i="2"/>
  <c r="G4937" i="2" s="1"/>
  <c r="F3159" i="2"/>
  <c r="G3159" i="2" s="1"/>
  <c r="F3167" i="2"/>
  <c r="G3167" i="2" s="1"/>
  <c r="F3867" i="2"/>
  <c r="G3867" i="2" s="1"/>
  <c r="F3313" i="2"/>
  <c r="G3313" i="2" s="1"/>
  <c r="F3314" i="2"/>
  <c r="G3314" i="2" s="1"/>
  <c r="F3321" i="2"/>
  <c r="G3321" i="2" s="1"/>
  <c r="F3436" i="2"/>
  <c r="G3436" i="2" s="1"/>
  <c r="F3456" i="2"/>
  <c r="G3456" i="2" s="1"/>
  <c r="F12" i="2"/>
  <c r="G12" i="2" s="1"/>
  <c r="F65" i="2"/>
  <c r="G65" i="2" s="1"/>
  <c r="F69" i="2"/>
  <c r="G69" i="2" s="1"/>
  <c r="F78" i="2"/>
  <c r="G78" i="2" s="1"/>
  <c r="F80" i="2"/>
  <c r="G80" i="2" s="1"/>
  <c r="F4310" i="2"/>
  <c r="G4310" i="2" s="1"/>
  <c r="F3936" i="2"/>
  <c r="G3936" i="2" s="1"/>
  <c r="F88" i="2"/>
  <c r="G88" i="2" s="1"/>
  <c r="F108" i="2"/>
  <c r="G108" i="2" s="1"/>
  <c r="F116" i="2"/>
  <c r="G116" i="2" s="1"/>
  <c r="F148" i="2"/>
  <c r="G148" i="2" s="1"/>
  <c r="F150" i="2"/>
  <c r="G150" i="2" s="1"/>
  <c r="F158" i="2"/>
  <c r="G158" i="2" s="1"/>
  <c r="F193" i="2"/>
  <c r="G193" i="2" s="1"/>
  <c r="F201" i="2"/>
  <c r="G201" i="2" s="1"/>
  <c r="F236" i="2"/>
  <c r="G236" i="2" s="1"/>
  <c r="F249" i="2"/>
  <c r="G249" i="2" s="1"/>
  <c r="F4354" i="2"/>
  <c r="G4354" i="2" s="1"/>
  <c r="F3494" i="2"/>
  <c r="G3494" i="2" s="1"/>
  <c r="F258" i="2"/>
  <c r="G258" i="2" s="1"/>
  <c r="F287" i="2"/>
  <c r="G287" i="2" s="1"/>
  <c r="F293" i="2"/>
  <c r="G293" i="2" s="1"/>
  <c r="F335" i="2"/>
  <c r="G335" i="2" s="1"/>
  <c r="F4384" i="2"/>
  <c r="G4384" i="2" s="1"/>
  <c r="F372" i="2"/>
  <c r="G372" i="2" s="1"/>
  <c r="F3950" i="2"/>
  <c r="G3950" i="2" s="1"/>
  <c r="F3509" i="2"/>
  <c r="G3509" i="2" s="1"/>
  <c r="F3517" i="2"/>
  <c r="G3517" i="2" s="1"/>
  <c r="F4404" i="2"/>
  <c r="G4404" i="2" s="1"/>
  <c r="F452" i="2"/>
  <c r="G452" i="2" s="1"/>
  <c r="F484" i="2"/>
  <c r="G484" i="2" s="1"/>
  <c r="F4417" i="2"/>
  <c r="G4417" i="2" s="1"/>
  <c r="F4430" i="2"/>
  <c r="G4430" i="2" s="1"/>
  <c r="F599" i="2"/>
  <c r="G599" i="2" s="1"/>
  <c r="F3961" i="2"/>
  <c r="G3961" i="2" s="1"/>
  <c r="F678" i="2"/>
  <c r="G678" i="2" s="1"/>
  <c r="F697" i="2"/>
  <c r="G697" i="2" s="1"/>
  <c r="F698" i="2"/>
  <c r="G698" i="2" s="1"/>
  <c r="F4472" i="2"/>
  <c r="G4472" i="2" s="1"/>
  <c r="F808" i="2"/>
  <c r="G808" i="2" s="1"/>
  <c r="F4495" i="2"/>
  <c r="G4495" i="2" s="1"/>
  <c r="F923" i="2"/>
  <c r="G923" i="2" s="1"/>
  <c r="F941" i="2"/>
  <c r="G941" i="2" s="1"/>
  <c r="F983" i="2"/>
  <c r="G983" i="2" s="1"/>
  <c r="F1057" i="2"/>
  <c r="G1057" i="2" s="1"/>
  <c r="F1068" i="2"/>
  <c r="G1068" i="2" s="1"/>
  <c r="F1071" i="2"/>
  <c r="G1071" i="2" s="1"/>
  <c r="F1109" i="2"/>
  <c r="G1109" i="2" s="1"/>
  <c r="F1131" i="2"/>
  <c r="G1131" i="2" s="1"/>
  <c r="F1233" i="2"/>
  <c r="G1233" i="2" s="1"/>
  <c r="F1299" i="2"/>
  <c r="G1299" i="2" s="1"/>
  <c r="F1333" i="2"/>
  <c r="G1333" i="2" s="1"/>
  <c r="F4590" i="2"/>
  <c r="G4590" i="2" s="1"/>
  <c r="F3648" i="2"/>
  <c r="G3648" i="2" s="1"/>
  <c r="F4611" i="2"/>
  <c r="G4611" i="2" s="1"/>
  <c r="F3654" i="2"/>
  <c r="G3654" i="2" s="1"/>
  <c r="F1478" i="2"/>
  <c r="G1478" i="2" s="1"/>
  <c r="F1488" i="2"/>
  <c r="G1488" i="2" s="1"/>
  <c r="F3664" i="2"/>
  <c r="G3664" i="2" s="1"/>
  <c r="F1558" i="2"/>
  <c r="G1558" i="2" s="1"/>
  <c r="F4637" i="2"/>
  <c r="G4637" i="2" s="1"/>
  <c r="F1571" i="2"/>
  <c r="G1571" i="2" s="1"/>
  <c r="F1602" i="2"/>
  <c r="G1602" i="2" s="1"/>
  <c r="F1627" i="2"/>
  <c r="G1627" i="2" s="1"/>
  <c r="F1634" i="2"/>
  <c r="G1634" i="2" s="1"/>
  <c r="F4660" i="2"/>
  <c r="G4660" i="2" s="1"/>
  <c r="F1695" i="2"/>
  <c r="G1695" i="2" s="1"/>
  <c r="F3686" i="2"/>
  <c r="G3686" i="2" s="1"/>
  <c r="F1783" i="2"/>
  <c r="G1783" i="2" s="1"/>
  <c r="F1810" i="2"/>
  <c r="G1810" i="2" s="1"/>
  <c r="F4018" i="2"/>
  <c r="G4018" i="2" s="1"/>
  <c r="F1895" i="2"/>
  <c r="G1895" i="2" s="1"/>
  <c r="F1903" i="2"/>
  <c r="G1903" i="2" s="1"/>
  <c r="F1912" i="2"/>
  <c r="G1912" i="2" s="1"/>
  <c r="F1954" i="2"/>
  <c r="G1954" i="2" s="1"/>
  <c r="F1958" i="2"/>
  <c r="G1958" i="2" s="1"/>
  <c r="F1993" i="2"/>
  <c r="G1993" i="2" s="1"/>
  <c r="F1999" i="2"/>
  <c r="G1999" i="2" s="1"/>
  <c r="F2141" i="2"/>
  <c r="G2141" i="2" s="1"/>
  <c r="F2176" i="2"/>
  <c r="G2176" i="2" s="1"/>
  <c r="F2202" i="2"/>
  <c r="G2202" i="2" s="1"/>
  <c r="F2241" i="2"/>
  <c r="G2241" i="2" s="1"/>
  <c r="F4036" i="2"/>
  <c r="G4036" i="2" s="1"/>
  <c r="F2296" i="2"/>
  <c r="G2296" i="2" s="1"/>
  <c r="F2337" i="2"/>
  <c r="G2337" i="2" s="1"/>
  <c r="F2341" i="2"/>
  <c r="G2341" i="2" s="1"/>
  <c r="F2368" i="2"/>
  <c r="G2368" i="2" s="1"/>
  <c r="F2380" i="2"/>
  <c r="G2380" i="2" s="1"/>
  <c r="F2436" i="2"/>
  <c r="G2436" i="2" s="1"/>
  <c r="F2463" i="2"/>
  <c r="G2463" i="2" s="1"/>
  <c r="F2469" i="2"/>
  <c r="G2469" i="2" s="1"/>
  <c r="F2483" i="2"/>
  <c r="G2483" i="2" s="1"/>
  <c r="F4819" i="2"/>
  <c r="G4819" i="2" s="1"/>
  <c r="F4820" i="2"/>
  <c r="G4820" i="2" s="1"/>
  <c r="F2505" i="2"/>
  <c r="G2505" i="2" s="1"/>
  <c r="F2516" i="2"/>
  <c r="G2516" i="2" s="1"/>
  <c r="F2519" i="2"/>
  <c r="G2519" i="2" s="1"/>
  <c r="F2523" i="2"/>
  <c r="G2523" i="2" s="1"/>
  <c r="F2581" i="2"/>
  <c r="G2581" i="2" s="1"/>
  <c r="F2646" i="2"/>
  <c r="G2646" i="2" s="1"/>
  <c r="F2679" i="2"/>
  <c r="G2679" i="2" s="1"/>
  <c r="F2688" i="2"/>
  <c r="G2688" i="2" s="1"/>
  <c r="F2734" i="2"/>
  <c r="G2734" i="2" s="1"/>
  <c r="F2739" i="2"/>
  <c r="G2739" i="2" s="1"/>
  <c r="F3814" i="2"/>
  <c r="G3814" i="2" s="1"/>
  <c r="F4866" i="2"/>
  <c r="G4866" i="2" s="1"/>
  <c r="F2837" i="2"/>
  <c r="G2837" i="2" s="1"/>
  <c r="F2906" i="2"/>
  <c r="G2906" i="2" s="1"/>
  <c r="F2933" i="2"/>
  <c r="G2933" i="2" s="1"/>
  <c r="F2953" i="2"/>
  <c r="G2953" i="2" s="1"/>
  <c r="F2979" i="2"/>
  <c r="G2979" i="2" s="1"/>
  <c r="F3046" i="2"/>
  <c r="G3046" i="2" s="1"/>
  <c r="F3049" i="2"/>
  <c r="G3049" i="2" s="1"/>
  <c r="F3109" i="2"/>
  <c r="G3109" i="2" s="1"/>
  <c r="F4956" i="2"/>
  <c r="G4956" i="2" s="1"/>
  <c r="F4958" i="2"/>
  <c r="G4958" i="2" s="1"/>
  <c r="F3225" i="2"/>
  <c r="G3225" i="2" s="1"/>
  <c r="F3233" i="2"/>
  <c r="G3233" i="2" s="1"/>
  <c r="F3244" i="2"/>
  <c r="G3244" i="2" s="1"/>
  <c r="F3247" i="2"/>
  <c r="G3247" i="2" s="1"/>
  <c r="F3261" i="2"/>
  <c r="G3261" i="2" s="1"/>
  <c r="F3282" i="2"/>
  <c r="G3282" i="2" s="1"/>
  <c r="F3287" i="2"/>
  <c r="G3287" i="2" s="1"/>
  <c r="F3324" i="2"/>
  <c r="G3324" i="2" s="1"/>
  <c r="F3325" i="2"/>
  <c r="G3325" i="2" s="1"/>
  <c r="F3383" i="2"/>
  <c r="G3383" i="2" s="1"/>
  <c r="F3441" i="2"/>
  <c r="G3441" i="2" s="1"/>
  <c r="F64" i="2"/>
  <c r="G64" i="2" s="1"/>
  <c r="F100" i="2"/>
  <c r="G100" i="2" s="1"/>
  <c r="F136" i="2"/>
  <c r="G136" i="2" s="1"/>
  <c r="F140" i="2"/>
  <c r="G140" i="2" s="1"/>
  <c r="F197" i="2"/>
  <c r="G197" i="2" s="1"/>
  <c r="F219" i="2"/>
  <c r="G219" i="2" s="1"/>
  <c r="F231" i="2"/>
  <c r="G231" i="2" s="1"/>
  <c r="F296" i="2"/>
  <c r="G296" i="2" s="1"/>
  <c r="F313" i="2"/>
  <c r="G313" i="2" s="1"/>
  <c r="F360" i="2"/>
  <c r="G360" i="2" s="1"/>
  <c r="F422" i="2"/>
  <c r="G422" i="2" s="1"/>
  <c r="F426" i="2"/>
  <c r="G426" i="2" s="1"/>
  <c r="F3516" i="2"/>
  <c r="G3516" i="2" s="1"/>
  <c r="F447" i="2"/>
  <c r="G447" i="2" s="1"/>
  <c r="F451" i="2"/>
  <c r="G451" i="2" s="1"/>
  <c r="F493" i="2"/>
  <c r="G493" i="2" s="1"/>
  <c r="F509" i="2"/>
  <c r="G509" i="2" s="1"/>
  <c r="F615" i="2"/>
  <c r="G615" i="2" s="1"/>
  <c r="F643" i="2"/>
  <c r="G643" i="2" s="1"/>
  <c r="F649" i="2"/>
  <c r="G649" i="2" s="1"/>
  <c r="F682" i="2"/>
  <c r="G682" i="2" s="1"/>
  <c r="F695" i="2"/>
  <c r="G695" i="2" s="1"/>
  <c r="F713" i="2"/>
  <c r="G713" i="2" s="1"/>
  <c r="F735" i="2"/>
  <c r="G735" i="2" s="1"/>
  <c r="F4469" i="2"/>
  <c r="G4469" i="2" s="1"/>
  <c r="F3967" i="2"/>
  <c r="G3967" i="2" s="1"/>
  <c r="F780" i="2"/>
  <c r="G780" i="2" s="1"/>
  <c r="F798" i="2"/>
  <c r="G798" i="2" s="1"/>
  <c r="F3570" i="2"/>
  <c r="G3570" i="2" s="1"/>
  <c r="F845" i="2"/>
  <c r="G845" i="2" s="1"/>
  <c r="F906" i="2"/>
  <c r="G906" i="2" s="1"/>
  <c r="F3579" i="2"/>
  <c r="G3579" i="2" s="1"/>
  <c r="F917" i="2"/>
  <c r="G917" i="2" s="1"/>
  <c r="F925" i="2"/>
  <c r="G925" i="2" s="1"/>
  <c r="F947" i="2"/>
  <c r="G947" i="2" s="1"/>
  <c r="F3586" i="2"/>
  <c r="G3586" i="2" s="1"/>
  <c r="F977" i="2"/>
  <c r="G977" i="2" s="1"/>
  <c r="F1000" i="2"/>
  <c r="G1000" i="2" s="1"/>
  <c r="F1014" i="2"/>
  <c r="G1014" i="2" s="1"/>
  <c r="F1103" i="2"/>
  <c r="G1103" i="2" s="1"/>
  <c r="F1118" i="2"/>
  <c r="G1118" i="2" s="1"/>
  <c r="F1135" i="2"/>
  <c r="G1135" i="2" s="1"/>
  <c r="F1139" i="2"/>
  <c r="G1139" i="2" s="1"/>
  <c r="F4545" i="2"/>
  <c r="G4545" i="2" s="1"/>
  <c r="F1178" i="2"/>
  <c r="G1178" i="2" s="1"/>
  <c r="F1336" i="2"/>
  <c r="G1336" i="2" s="1"/>
  <c r="F4596" i="2"/>
  <c r="G4596" i="2" s="1"/>
  <c r="F1387" i="2"/>
  <c r="G1387" i="2" s="1"/>
  <c r="F3647" i="2"/>
  <c r="G3647" i="2" s="1"/>
  <c r="F1434" i="2"/>
  <c r="G1434" i="2" s="1"/>
  <c r="F1452" i="2"/>
  <c r="G1452" i="2" s="1"/>
  <c r="F1509" i="2"/>
  <c r="G1509" i="2" s="1"/>
  <c r="F1529" i="2"/>
  <c r="G1529" i="2" s="1"/>
  <c r="F1564" i="2"/>
  <c r="G1564" i="2" s="1"/>
  <c r="F1592" i="2"/>
  <c r="G1592" i="2" s="1"/>
  <c r="F1599" i="2"/>
  <c r="G1599" i="2" s="1"/>
  <c r="F1649" i="2"/>
  <c r="G1649" i="2" s="1"/>
  <c r="F1655" i="2"/>
  <c r="G1655" i="2" s="1"/>
  <c r="F3684" i="2"/>
  <c r="G3684" i="2" s="1"/>
  <c r="F1706" i="2"/>
  <c r="G1706" i="2" s="1"/>
  <c r="F1714" i="2"/>
  <c r="G1714" i="2" s="1"/>
  <c r="F1829" i="2"/>
  <c r="G1829" i="2" s="1"/>
  <c r="F1847" i="2"/>
  <c r="G1847" i="2" s="1"/>
  <c r="F1862" i="2"/>
  <c r="G1862" i="2" s="1"/>
  <c r="F1885" i="2"/>
  <c r="G1885" i="2" s="1"/>
  <c r="F1908" i="2"/>
  <c r="G1908" i="2" s="1"/>
  <c r="F1952" i="2"/>
  <c r="G1952" i="2" s="1"/>
  <c r="F1961" i="2"/>
  <c r="G1961" i="2" s="1"/>
  <c r="F1975" i="2"/>
  <c r="G1975" i="2" s="1"/>
  <c r="F3713" i="2"/>
  <c r="G3713" i="2" s="1"/>
  <c r="F2019" i="2"/>
  <c r="G2019" i="2" s="1"/>
  <c r="F2027" i="2"/>
  <c r="G2027" i="2" s="1"/>
  <c r="F2101" i="2"/>
  <c r="G2101" i="2" s="1"/>
  <c r="F2113" i="2"/>
  <c r="G2113" i="2" s="1"/>
  <c r="F2151" i="2"/>
  <c r="G2151" i="2" s="1"/>
  <c r="F4753" i="2"/>
  <c r="G4753" i="2" s="1"/>
  <c r="F2163" i="2"/>
  <c r="G2163" i="2" s="1"/>
  <c r="F2204" i="2"/>
  <c r="G2204" i="2" s="1"/>
  <c r="F2219" i="2"/>
  <c r="G2219" i="2" s="1"/>
  <c r="F2236" i="2"/>
  <c r="G2236" i="2" s="1"/>
  <c r="F2261" i="2"/>
  <c r="G2261" i="2" s="1"/>
  <c r="F2279" i="2"/>
  <c r="G2279" i="2" s="1"/>
  <c r="F2316" i="2"/>
  <c r="G2316" i="2" s="1"/>
  <c r="F2320" i="2"/>
  <c r="G2320" i="2" s="1"/>
  <c r="F2325" i="2"/>
  <c r="G2325" i="2" s="1"/>
  <c r="F2422" i="2"/>
  <c r="G2422" i="2" s="1"/>
  <c r="F2509" i="2"/>
  <c r="G2509" i="2" s="1"/>
  <c r="F2514" i="2"/>
  <c r="G2514" i="2" s="1"/>
  <c r="F2525" i="2"/>
  <c r="G2525" i="2" s="1"/>
  <c r="F3794" i="2"/>
  <c r="G3794" i="2" s="1"/>
  <c r="F2592" i="2"/>
  <c r="G2592" i="2" s="1"/>
  <c r="F2623" i="2"/>
  <c r="G2623" i="2" s="1"/>
  <c r="F2632" i="2"/>
  <c r="G2632" i="2" s="1"/>
  <c r="F2643" i="2"/>
  <c r="G2643" i="2" s="1"/>
  <c r="F2648" i="2"/>
  <c r="G2648" i="2" s="1"/>
  <c r="F2661" i="2"/>
  <c r="G2661" i="2" s="1"/>
  <c r="F2682" i="2"/>
  <c r="G2682" i="2" s="1"/>
  <c r="F4857" i="2"/>
  <c r="G4857" i="2" s="1"/>
  <c r="F2712" i="2"/>
  <c r="G2712" i="2" s="1"/>
  <c r="F2763" i="2"/>
  <c r="G2763" i="2" s="1"/>
  <c r="F2774" i="2"/>
  <c r="G2774" i="2" s="1"/>
  <c r="F2776" i="2"/>
  <c r="G2776" i="2" s="1"/>
  <c r="F2782" i="2"/>
  <c r="G2782" i="2" s="1"/>
  <c r="F2790" i="2"/>
  <c r="G2790" i="2" s="1"/>
  <c r="F2793" i="2"/>
  <c r="G2793" i="2" s="1"/>
  <c r="F2807" i="2"/>
  <c r="G2807" i="2" s="1"/>
  <c r="F2877" i="2"/>
  <c r="G2877" i="2" s="1"/>
  <c r="F2914" i="2"/>
  <c r="G2914" i="2" s="1"/>
  <c r="F2944" i="2"/>
  <c r="G2944" i="2" s="1"/>
  <c r="F3047" i="2"/>
  <c r="G3047" i="2" s="1"/>
  <c r="F3071" i="2"/>
  <c r="G3071" i="2" s="1"/>
  <c r="F4931" i="2"/>
  <c r="G4931" i="2" s="1"/>
  <c r="F3108" i="2"/>
  <c r="G3108" i="2" s="1"/>
  <c r="F3127" i="2"/>
  <c r="G3127" i="2" s="1"/>
  <c r="F3862" i="2"/>
  <c r="G3862" i="2" s="1"/>
  <c r="F3151" i="2"/>
  <c r="G3151" i="2" s="1"/>
  <c r="F3180" i="2"/>
  <c r="G3180" i="2" s="1"/>
  <c r="F3190" i="2"/>
  <c r="G3190" i="2" s="1"/>
  <c r="F3216" i="2"/>
  <c r="G3216" i="2" s="1"/>
  <c r="F3230" i="2"/>
  <c r="G3230" i="2" s="1"/>
  <c r="F3302" i="2"/>
  <c r="G3302" i="2" s="1"/>
  <c r="F3306" i="2"/>
  <c r="G3306" i="2" s="1"/>
  <c r="F3884" i="2"/>
  <c r="G3884" i="2" s="1"/>
  <c r="F3340" i="2"/>
  <c r="G3340" i="2" s="1"/>
  <c r="F3385" i="2"/>
  <c r="G3385" i="2" s="1"/>
  <c r="F4993" i="2"/>
  <c r="G4993" i="2" s="1"/>
  <c r="F3438" i="2"/>
  <c r="G3438" i="2" s="1"/>
  <c r="F3898" i="2"/>
  <c r="G3898" i="2" s="1"/>
  <c r="F3454" i="2"/>
  <c r="G3454" i="2" s="1"/>
  <c r="F20" i="2"/>
  <c r="G20" i="2" s="1"/>
  <c r="F47" i="2"/>
  <c r="G47" i="2" s="1"/>
  <c r="F49" i="2"/>
  <c r="G49" i="2" s="1"/>
  <c r="F52" i="2"/>
  <c r="G52" i="2" s="1"/>
  <c r="F85" i="2"/>
  <c r="G85" i="2" s="1"/>
  <c r="F92" i="2"/>
  <c r="G92" i="2" s="1"/>
  <c r="F4324" i="2"/>
  <c r="G4324" i="2" s="1"/>
  <c r="F137" i="2"/>
  <c r="G137" i="2" s="1"/>
  <c r="F143" i="2"/>
  <c r="G143" i="2" s="1"/>
  <c r="F4327" i="2"/>
  <c r="G4327" i="2" s="1"/>
  <c r="F151" i="2"/>
  <c r="G151" i="2" s="1"/>
  <c r="F172" i="2"/>
  <c r="G172" i="2" s="1"/>
  <c r="F199" i="2"/>
  <c r="G199" i="2" s="1"/>
  <c r="F204" i="2"/>
  <c r="G204" i="2" s="1"/>
  <c r="F4340" i="2"/>
  <c r="G4340" i="2" s="1"/>
  <c r="F215" i="2"/>
  <c r="G215" i="2" s="1"/>
  <c r="F3911" i="2"/>
  <c r="G3911" i="2" s="1"/>
  <c r="F248" i="2"/>
  <c r="G248" i="2" s="1"/>
  <c r="F4360" i="2"/>
  <c r="G4360" i="2" s="1"/>
  <c r="F272" i="2"/>
  <c r="G272" i="2" s="1"/>
  <c r="F295" i="2"/>
  <c r="G295" i="2" s="1"/>
  <c r="F309" i="2"/>
  <c r="G309" i="2" s="1"/>
  <c r="F311" i="2"/>
  <c r="G311" i="2" s="1"/>
  <c r="F345" i="2"/>
  <c r="G345" i="2" s="1"/>
  <c r="F3508" i="2"/>
  <c r="G3508" i="2" s="1"/>
  <c r="F401" i="2"/>
  <c r="G401" i="2" s="1"/>
  <c r="F446" i="2"/>
  <c r="G446" i="2" s="1"/>
  <c r="F507" i="2"/>
  <c r="G507" i="2" s="1"/>
  <c r="F536" i="2"/>
  <c r="G536" i="2" s="1"/>
  <c r="F554" i="2"/>
  <c r="G554" i="2" s="1"/>
  <c r="F569" i="2"/>
  <c r="G569" i="2" s="1"/>
  <c r="F590" i="2"/>
  <c r="G590" i="2" s="1"/>
  <c r="F685" i="2"/>
  <c r="G685" i="2" s="1"/>
  <c r="F696" i="2"/>
  <c r="G696" i="2" s="1"/>
  <c r="F700" i="2"/>
  <c r="G700" i="2" s="1"/>
  <c r="F728" i="2"/>
  <c r="G728" i="2" s="1"/>
  <c r="F754" i="2"/>
  <c r="G754" i="2" s="1"/>
  <c r="F4483" i="2"/>
  <c r="G4483" i="2" s="1"/>
  <c r="F4496" i="2"/>
  <c r="G4496" i="2" s="1"/>
  <c r="F858" i="2"/>
  <c r="G858" i="2" s="1"/>
  <c r="F918" i="2"/>
  <c r="G918" i="2" s="1"/>
  <c r="F924" i="2"/>
  <c r="G924" i="2" s="1"/>
  <c r="F934" i="2"/>
  <c r="G934" i="2" s="1"/>
  <c r="F942" i="2"/>
  <c r="G942" i="2" s="1"/>
  <c r="F3979" i="2"/>
  <c r="G3979" i="2" s="1"/>
  <c r="F970" i="2"/>
  <c r="G970" i="2" s="1"/>
  <c r="F989" i="2"/>
  <c r="G989" i="2" s="1"/>
  <c r="F3594" i="2"/>
  <c r="G3594" i="2" s="1"/>
  <c r="F994" i="2"/>
  <c r="G994" i="2" s="1"/>
  <c r="F4515" i="2"/>
  <c r="G4515" i="2" s="1"/>
  <c r="F1034" i="2"/>
  <c r="G1034" i="2" s="1"/>
  <c r="F1041" i="2"/>
  <c r="G1041" i="2" s="1"/>
  <c r="F1045" i="2"/>
  <c r="G1045" i="2" s="1"/>
  <c r="F4524" i="2"/>
  <c r="G4524" i="2" s="1"/>
  <c r="F1073" i="2"/>
  <c r="G1073" i="2" s="1"/>
  <c r="F1077" i="2"/>
  <c r="G1077" i="2" s="1"/>
  <c r="F1084" i="2"/>
  <c r="G1084" i="2" s="1"/>
  <c r="F1112" i="2"/>
  <c r="G1112" i="2" s="1"/>
  <c r="F1121" i="2"/>
  <c r="G1121" i="2" s="1"/>
  <c r="F1143" i="2"/>
  <c r="G1143" i="2" s="1"/>
  <c r="F1144" i="2"/>
  <c r="G1144" i="2" s="1"/>
  <c r="F1153" i="2"/>
  <c r="G1153" i="2" s="1"/>
  <c r="F1157" i="2"/>
  <c r="G1157" i="2" s="1"/>
  <c r="F4547" i="2"/>
  <c r="G4547" i="2" s="1"/>
  <c r="F1199" i="2"/>
  <c r="G1199" i="2" s="1"/>
  <c r="F1208" i="2"/>
  <c r="G1208" i="2" s="1"/>
  <c r="F1210" i="2"/>
  <c r="G1210" i="2" s="1"/>
  <c r="F1218" i="2"/>
  <c r="G1218" i="2" s="1"/>
  <c r="F4563" i="2"/>
  <c r="G4563" i="2" s="1"/>
  <c r="F3627" i="2"/>
  <c r="G3627" i="2" s="1"/>
  <c r="F1261" i="2"/>
  <c r="G1261" i="2" s="1"/>
  <c r="F1300" i="2"/>
  <c r="G1300" i="2" s="1"/>
  <c r="F4577" i="2"/>
  <c r="G4577" i="2" s="1"/>
  <c r="F1305" i="2"/>
  <c r="G1305" i="2" s="1"/>
  <c r="F1308" i="2"/>
  <c r="G1308" i="2" s="1"/>
  <c r="F1356" i="2"/>
  <c r="G1356" i="2" s="1"/>
  <c r="F1458" i="2"/>
  <c r="G1458" i="2" s="1"/>
  <c r="F1539" i="2"/>
  <c r="G1539" i="2" s="1"/>
  <c r="F1544" i="2"/>
  <c r="G1544" i="2" s="1"/>
  <c r="F1579" i="2"/>
  <c r="G1579" i="2" s="1"/>
  <c r="F1590" i="2"/>
  <c r="G1590" i="2" s="1"/>
  <c r="F4008" i="2"/>
  <c r="G4008" i="2" s="1"/>
  <c r="F1737" i="2"/>
  <c r="G1737" i="2" s="1"/>
  <c r="F1802" i="2"/>
  <c r="G1802" i="2" s="1"/>
  <c r="F1848" i="2"/>
  <c r="G1848" i="2" s="1"/>
  <c r="F1850" i="2"/>
  <c r="G1850" i="2" s="1"/>
  <c r="F1852" i="2"/>
  <c r="G1852" i="2" s="1"/>
  <c r="F1870" i="2"/>
  <c r="G1870" i="2" s="1"/>
  <c r="F1876" i="2"/>
  <c r="G1876" i="2" s="1"/>
  <c r="F1881" i="2"/>
  <c r="G1881" i="2" s="1"/>
  <c r="F1889" i="2"/>
  <c r="G1889" i="2" s="1"/>
  <c r="F1928" i="2"/>
  <c r="G1928" i="2" s="1"/>
  <c r="F1939" i="2"/>
  <c r="G1939" i="2" s="1"/>
  <c r="F1950" i="2"/>
  <c r="G1950" i="2" s="1"/>
  <c r="F4023" i="2"/>
  <c r="G4023" i="2" s="1"/>
  <c r="F2042" i="2"/>
  <c r="G2042" i="2" s="1"/>
  <c r="F2075" i="2"/>
  <c r="G2075" i="2" s="1"/>
  <c r="F2130" i="2"/>
  <c r="G2130" i="2" s="1"/>
  <c r="F2188" i="2"/>
  <c r="G2188" i="2" s="1"/>
  <c r="F3914" i="2"/>
  <c r="G3914" i="2" s="1"/>
  <c r="F2208" i="2"/>
  <c r="G2208" i="2" s="1"/>
  <c r="F2215" i="2"/>
  <c r="G2215" i="2" s="1"/>
  <c r="F2242" i="2"/>
  <c r="G2242" i="2" s="1"/>
  <c r="F2254" i="2"/>
  <c r="G2254" i="2" s="1"/>
  <c r="F2268" i="2"/>
  <c r="G2268" i="2" s="1"/>
  <c r="F2297" i="2"/>
  <c r="G2297" i="2" s="1"/>
  <c r="F2332" i="2"/>
  <c r="G2332" i="2" s="1"/>
  <c r="F3770" i="2"/>
  <c r="G3770" i="2" s="1"/>
  <c r="F2371" i="2"/>
  <c r="G2371" i="2" s="1"/>
  <c r="F2379" i="2"/>
  <c r="G2379" i="2" s="1"/>
  <c r="F2421" i="2"/>
  <c r="G2421" i="2" s="1"/>
  <c r="F2453" i="2"/>
  <c r="G2453" i="2" s="1"/>
  <c r="F2477" i="2"/>
  <c r="G2477" i="2" s="1"/>
  <c r="F2485" i="2"/>
  <c r="G2485" i="2" s="1"/>
  <c r="F2496" i="2"/>
  <c r="G2496" i="2" s="1"/>
  <c r="F4046" i="2"/>
  <c r="G4046" i="2" s="1"/>
  <c r="F2506" i="2"/>
  <c r="G2506" i="2" s="1"/>
  <c r="F2522" i="2"/>
  <c r="G2522" i="2" s="1"/>
  <c r="F2528" i="2"/>
  <c r="G2528" i="2" s="1"/>
  <c r="F2569" i="2"/>
  <c r="G2569" i="2" s="1"/>
  <c r="F3800" i="2"/>
  <c r="G3800" i="2" s="1"/>
  <c r="F2629" i="2"/>
  <c r="G2629" i="2" s="1"/>
  <c r="F2675" i="2"/>
  <c r="G2675" i="2" s="1"/>
  <c r="F4854" i="2"/>
  <c r="G4854" i="2" s="1"/>
  <c r="F2756" i="2"/>
  <c r="G2756" i="2" s="1"/>
  <c r="F2786" i="2"/>
  <c r="G2786" i="2" s="1"/>
  <c r="F4061" i="2"/>
  <c r="G4061" i="2" s="1"/>
  <c r="F2860" i="2"/>
  <c r="G2860" i="2" s="1"/>
  <c r="F2865" i="2"/>
  <c r="G2865" i="2" s="1"/>
  <c r="F2883" i="2"/>
  <c r="G2883" i="2" s="1"/>
  <c r="F2884" i="2"/>
  <c r="G2884" i="2" s="1"/>
  <c r="F2885" i="2"/>
  <c r="G2885" i="2" s="1"/>
  <c r="F2921" i="2"/>
  <c r="G2921" i="2" s="1"/>
  <c r="F2954" i="2"/>
  <c r="G2954" i="2" s="1"/>
  <c r="F4906" i="2"/>
  <c r="G4906" i="2" s="1"/>
  <c r="F2990" i="2"/>
  <c r="G2990" i="2" s="1"/>
  <c r="F3012" i="2"/>
  <c r="G3012" i="2" s="1"/>
  <c r="F3042" i="2"/>
  <c r="G3042" i="2" s="1"/>
  <c r="F3044" i="2"/>
  <c r="G3044" i="2" s="1"/>
  <c r="F3053" i="2"/>
  <c r="G3053" i="2" s="1"/>
  <c r="F3854" i="2"/>
  <c r="G3854" i="2" s="1"/>
  <c r="F4935" i="2"/>
  <c r="G4935" i="2" s="1"/>
  <c r="F3123" i="2"/>
  <c r="G3123" i="2" s="1"/>
  <c r="F3129" i="2"/>
  <c r="G3129" i="2" s="1"/>
  <c r="F3149" i="2"/>
  <c r="G3149" i="2" s="1"/>
  <c r="F3227" i="2"/>
  <c r="G3227" i="2" s="1"/>
  <c r="F3231" i="2"/>
  <c r="G3231" i="2" s="1"/>
  <c r="F3284" i="2"/>
  <c r="G3284" i="2" s="1"/>
  <c r="F3299" i="2"/>
  <c r="G3299" i="2" s="1"/>
  <c r="F3300" i="2"/>
  <c r="G3300" i="2" s="1"/>
  <c r="F4971" i="2"/>
  <c r="G4971" i="2" s="1"/>
  <c r="F3331" i="2"/>
  <c r="G3331" i="2" s="1"/>
  <c r="F3343" i="2"/>
  <c r="G3343" i="2" s="1"/>
  <c r="F3364" i="2"/>
  <c r="G3364" i="2" s="1"/>
  <c r="F3379" i="2"/>
  <c r="G3379" i="2" s="1"/>
  <c r="F3397" i="2"/>
  <c r="G3397" i="2" s="1"/>
  <c r="F3410" i="2"/>
  <c r="G3410" i="2" s="1"/>
  <c r="F36" i="2"/>
  <c r="G36" i="2" s="1"/>
  <c r="F66" i="2"/>
  <c r="G66" i="2" s="1"/>
  <c r="F76" i="2"/>
  <c r="G76" i="2" s="1"/>
  <c r="F94" i="2"/>
  <c r="G94" i="2" s="1"/>
  <c r="F117" i="2"/>
  <c r="G117" i="2" s="1"/>
  <c r="F4318" i="2"/>
  <c r="G4318" i="2" s="1"/>
  <c r="F139" i="2"/>
  <c r="G139" i="2" s="1"/>
  <c r="F155" i="2"/>
  <c r="G155" i="2" s="1"/>
  <c r="F240" i="2"/>
  <c r="G240" i="2" s="1"/>
  <c r="F263" i="2"/>
  <c r="G263" i="2" s="1"/>
  <c r="F289" i="2"/>
  <c r="G289" i="2" s="1"/>
  <c r="F359" i="2"/>
  <c r="G359" i="2" s="1"/>
  <c r="F4389" i="2"/>
  <c r="G4389" i="2" s="1"/>
  <c r="F459" i="2"/>
  <c r="G459" i="2" s="1"/>
  <c r="F497" i="2"/>
  <c r="G497" i="2" s="1"/>
  <c r="F505" i="2"/>
  <c r="G505" i="2" s="1"/>
  <c r="F558" i="2"/>
  <c r="G558" i="2" s="1"/>
  <c r="F566" i="2"/>
  <c r="G566" i="2" s="1"/>
  <c r="F575" i="2"/>
  <c r="G575" i="2" s="1"/>
  <c r="F602" i="2"/>
  <c r="G602" i="2" s="1"/>
  <c r="F625" i="2"/>
  <c r="G625" i="2" s="1"/>
  <c r="F4459" i="2"/>
  <c r="G4459" i="2" s="1"/>
  <c r="F4471" i="2"/>
  <c r="G4471" i="2" s="1"/>
  <c r="F4474" i="2"/>
  <c r="G4474" i="2" s="1"/>
  <c r="F813" i="2"/>
  <c r="G813" i="2" s="1"/>
  <c r="F824" i="2"/>
  <c r="G824" i="2" s="1"/>
  <c r="F827" i="2"/>
  <c r="G827" i="2" s="1"/>
  <c r="F832" i="2"/>
  <c r="G832" i="2" s="1"/>
  <c r="F836" i="2"/>
  <c r="G836" i="2" s="1"/>
  <c r="F847" i="2"/>
  <c r="G847" i="2" s="1"/>
  <c r="F862" i="2"/>
  <c r="G862" i="2" s="1"/>
  <c r="F877" i="2"/>
  <c r="G877" i="2" s="1"/>
  <c r="F879" i="2"/>
  <c r="G879" i="2" s="1"/>
  <c r="F4503" i="2"/>
  <c r="G4503" i="2" s="1"/>
  <c r="F897" i="2"/>
  <c r="G897" i="2" s="1"/>
  <c r="F3588" i="2"/>
  <c r="G3588" i="2" s="1"/>
  <c r="F992" i="2"/>
  <c r="G992" i="2" s="1"/>
  <c r="F4513" i="2"/>
  <c r="G4513" i="2" s="1"/>
  <c r="F1025" i="2"/>
  <c r="G1025" i="2" s="1"/>
  <c r="F1035" i="2"/>
  <c r="G1035" i="2" s="1"/>
  <c r="F1054" i="2"/>
  <c r="G1054" i="2" s="1"/>
  <c r="F1200" i="2"/>
  <c r="G1200" i="2" s="1"/>
  <c r="F1229" i="2"/>
  <c r="G1229" i="2" s="1"/>
  <c r="F1257" i="2"/>
  <c r="G1257" i="2" s="1"/>
  <c r="F1276" i="2"/>
  <c r="G1276" i="2" s="1"/>
  <c r="F1323" i="2"/>
  <c r="G1323" i="2" s="1"/>
  <c r="F4585" i="2"/>
  <c r="G4585" i="2" s="1"/>
  <c r="F1370" i="2"/>
  <c r="G1370" i="2" s="1"/>
  <c r="F1372" i="2"/>
  <c r="G1372" i="2" s="1"/>
  <c r="F1432" i="2"/>
  <c r="G1432" i="2" s="1"/>
  <c r="F1468" i="2"/>
  <c r="G1468" i="2" s="1"/>
  <c r="F1491" i="2"/>
  <c r="G1491" i="2" s="1"/>
  <c r="F3665" i="2"/>
  <c r="G3665" i="2" s="1"/>
  <c r="F3675" i="2"/>
  <c r="G3675" i="2" s="1"/>
  <c r="F4654" i="2"/>
  <c r="G4654" i="2" s="1"/>
  <c r="F1674" i="2"/>
  <c r="G1674" i="2" s="1"/>
  <c r="F1682" i="2"/>
  <c r="G1682" i="2" s="1"/>
  <c r="F1685" i="2"/>
  <c r="G1685" i="2" s="1"/>
  <c r="F1726" i="2"/>
  <c r="G1726" i="2" s="1"/>
  <c r="F1751" i="2"/>
  <c r="G1751" i="2" s="1"/>
  <c r="F1755" i="2"/>
  <c r="G1755" i="2" s="1"/>
  <c r="F4684" i="2"/>
  <c r="G4684" i="2" s="1"/>
  <c r="F1840" i="2"/>
  <c r="G1840" i="2" s="1"/>
  <c r="F1858" i="2"/>
  <c r="G1858" i="2" s="1"/>
  <c r="F1886" i="2"/>
  <c r="G1886" i="2" s="1"/>
  <c r="F1894" i="2"/>
  <c r="G1894" i="2" s="1"/>
  <c r="F1909" i="2"/>
  <c r="G1909" i="2" s="1"/>
  <c r="F1948" i="2"/>
  <c r="G1948" i="2" s="1"/>
  <c r="F1969" i="2"/>
  <c r="G1969" i="2" s="1"/>
  <c r="F2000" i="2"/>
  <c r="G2000" i="2" s="1"/>
  <c r="F2017" i="2"/>
  <c r="G2017" i="2" s="1"/>
  <c r="F2018" i="2"/>
  <c r="G2018" i="2" s="1"/>
  <c r="F3718" i="2"/>
  <c r="G3718" i="2" s="1"/>
  <c r="F2038" i="2"/>
  <c r="G2038" i="2" s="1"/>
  <c r="F2099" i="2"/>
  <c r="G2099" i="2" s="1"/>
  <c r="F3736" i="2"/>
  <c r="G3736" i="2" s="1"/>
  <c r="F2112" i="2"/>
  <c r="G2112" i="2" s="1"/>
  <c r="F4028" i="2"/>
  <c r="G4028" i="2" s="1"/>
  <c r="F2136" i="2"/>
  <c r="G2136" i="2" s="1"/>
  <c r="F4752" i="2"/>
  <c r="G4752" i="2" s="1"/>
  <c r="F2170" i="2"/>
  <c r="G2170" i="2" s="1"/>
  <c r="F2183" i="2"/>
  <c r="G2183" i="2" s="1"/>
  <c r="F2196" i="2"/>
  <c r="G2196" i="2" s="1"/>
  <c r="F2245" i="2"/>
  <c r="G2245" i="2" s="1"/>
  <c r="F2262" i="2"/>
  <c r="G2262" i="2" s="1"/>
  <c r="F2263" i="2"/>
  <c r="G2263" i="2" s="1"/>
  <c r="F4779" i="2"/>
  <c r="G4779" i="2" s="1"/>
  <c r="F2430" i="2"/>
  <c r="G2430" i="2" s="1"/>
  <c r="F2501" i="2"/>
  <c r="G2501" i="2" s="1"/>
  <c r="F4822" i="2"/>
  <c r="G4822" i="2" s="1"/>
  <c r="F4828" i="2"/>
  <c r="G4828" i="2" s="1"/>
  <c r="F4829" i="2"/>
  <c r="G4829" i="2" s="1"/>
  <c r="F2591" i="2"/>
  <c r="G2591" i="2" s="1"/>
  <c r="F2605" i="2"/>
  <c r="G2605" i="2" s="1"/>
  <c r="F3801" i="2"/>
  <c r="G3801" i="2" s="1"/>
  <c r="F2666" i="2"/>
  <c r="G2666" i="2" s="1"/>
  <c r="F2692" i="2"/>
  <c r="G2692" i="2" s="1"/>
  <c r="F3813" i="2"/>
  <c r="G3813" i="2" s="1"/>
  <c r="F2771" i="2"/>
  <c r="G2771" i="2" s="1"/>
  <c r="F2791" i="2"/>
  <c r="G2791" i="2" s="1"/>
  <c r="F2821" i="2"/>
  <c r="G2821" i="2" s="1"/>
  <c r="F2862" i="2"/>
  <c r="G2862" i="2" s="1"/>
  <c r="F2874" i="2"/>
  <c r="G2874" i="2" s="1"/>
  <c r="F2916" i="2"/>
  <c r="G2916" i="2" s="1"/>
  <c r="F2967" i="2"/>
  <c r="G2967" i="2" s="1"/>
  <c r="F2972" i="2"/>
  <c r="G2972" i="2" s="1"/>
  <c r="F3011" i="2"/>
  <c r="G3011" i="2" s="1"/>
  <c r="F4934" i="2"/>
  <c r="G4934" i="2" s="1"/>
  <c r="F3147" i="2"/>
  <c r="G3147" i="2" s="1"/>
  <c r="F3162" i="2"/>
  <c r="G3162" i="2" s="1"/>
  <c r="F3182" i="2"/>
  <c r="G3182" i="2" s="1"/>
  <c r="F3276" i="2"/>
  <c r="G3276" i="2" s="1"/>
  <c r="F3289" i="2"/>
  <c r="G3289" i="2" s="1"/>
  <c r="F3311" i="2"/>
  <c r="G3311" i="2" s="1"/>
  <c r="F4982" i="2"/>
  <c r="G4982" i="2" s="1"/>
  <c r="F3357" i="2"/>
  <c r="G3357" i="2" s="1"/>
  <c r="F3416" i="2"/>
  <c r="G3416" i="2" s="1"/>
  <c r="F3892" i="2"/>
  <c r="G3892" i="2" s="1"/>
  <c r="F3442" i="2"/>
  <c r="G3442" i="2" s="1"/>
  <c r="F3444" i="2"/>
  <c r="G3444" i="2" s="1"/>
  <c r="F3450" i="2"/>
  <c r="G3450" i="2" s="1"/>
  <c r="F4308" i="2"/>
  <c r="G4308" i="2" s="1"/>
  <c r="F4329" i="2"/>
  <c r="G4329" i="2" s="1"/>
  <c r="F187" i="2"/>
  <c r="G187" i="2" s="1"/>
  <c r="F210" i="2"/>
  <c r="G210" i="2" s="1"/>
  <c r="F230" i="2"/>
  <c r="G230" i="2" s="1"/>
  <c r="F242" i="2"/>
  <c r="G242" i="2" s="1"/>
  <c r="F245" i="2"/>
  <c r="G245" i="2" s="1"/>
  <c r="F255" i="2"/>
  <c r="G255" i="2" s="1"/>
  <c r="F264" i="2"/>
  <c r="G264" i="2" s="1"/>
  <c r="F4363" i="2"/>
  <c r="G4363" i="2" s="1"/>
  <c r="F276" i="2"/>
  <c r="G276" i="2" s="1"/>
  <c r="F300" i="2"/>
  <c r="G300" i="2" s="1"/>
  <c r="F325" i="2"/>
  <c r="G325" i="2" s="1"/>
  <c r="F330" i="2"/>
  <c r="G330" i="2" s="1"/>
  <c r="F4387" i="2"/>
  <c r="G4387" i="2" s="1"/>
  <c r="F436" i="2"/>
  <c r="G436" i="2" s="1"/>
  <c r="F448" i="2"/>
  <c r="G448" i="2" s="1"/>
  <c r="F475" i="2"/>
  <c r="G475" i="2" s="1"/>
  <c r="F487" i="2"/>
  <c r="G487" i="2" s="1"/>
  <c r="F513" i="2"/>
  <c r="G513" i="2" s="1"/>
  <c r="F517" i="2"/>
  <c r="G517" i="2" s="1"/>
  <c r="F518" i="2"/>
  <c r="G518" i="2" s="1"/>
  <c r="F526" i="2"/>
  <c r="G526" i="2" s="1"/>
  <c r="F544" i="2"/>
  <c r="G544" i="2" s="1"/>
  <c r="F4435" i="2"/>
  <c r="G4435" i="2" s="1"/>
  <c r="F4441" i="2"/>
  <c r="G4441" i="2" s="1"/>
  <c r="F4444" i="2"/>
  <c r="G4444" i="2" s="1"/>
  <c r="F636" i="2"/>
  <c r="G636" i="2" s="1"/>
  <c r="F686" i="2"/>
  <c r="G686" i="2" s="1"/>
  <c r="F729" i="2"/>
  <c r="G729" i="2" s="1"/>
  <c r="F3556" i="2"/>
  <c r="G3556" i="2" s="1"/>
  <c r="F756" i="2"/>
  <c r="G756" i="2" s="1"/>
  <c r="F772" i="2"/>
  <c r="G772" i="2" s="1"/>
  <c r="F785" i="2"/>
  <c r="G785" i="2" s="1"/>
  <c r="F815" i="2"/>
  <c r="G815" i="2" s="1"/>
  <c r="F859" i="2"/>
  <c r="G859" i="2" s="1"/>
  <c r="F874" i="2"/>
  <c r="G874" i="2" s="1"/>
  <c r="F4510" i="2"/>
  <c r="G4510" i="2" s="1"/>
  <c r="F3986" i="2"/>
  <c r="G3986" i="2" s="1"/>
  <c r="F1015" i="2"/>
  <c r="G1015" i="2" s="1"/>
  <c r="F1031" i="2"/>
  <c r="G1031" i="2" s="1"/>
  <c r="F1051" i="2"/>
  <c r="G1051" i="2" s="1"/>
  <c r="F1074" i="2"/>
  <c r="G1074" i="2" s="1"/>
  <c r="F1083" i="2"/>
  <c r="G1083" i="2" s="1"/>
  <c r="F4554" i="2"/>
  <c r="G4554" i="2" s="1"/>
  <c r="F4560" i="2"/>
  <c r="G4560" i="2" s="1"/>
  <c r="F1256" i="2"/>
  <c r="G1256" i="2" s="1"/>
  <c r="F1264" i="2"/>
  <c r="G1264" i="2" s="1"/>
  <c r="F1270" i="2"/>
  <c r="G1270" i="2" s="1"/>
  <c r="F1275" i="2"/>
  <c r="G1275" i="2" s="1"/>
  <c r="F1298" i="2"/>
  <c r="G1298" i="2" s="1"/>
  <c r="F1374" i="2"/>
  <c r="G1374" i="2" s="1"/>
  <c r="F1425" i="2"/>
  <c r="G1425" i="2" s="1"/>
  <c r="F1431" i="2"/>
  <c r="G1431" i="2" s="1"/>
  <c r="F1490" i="2"/>
  <c r="G1490" i="2" s="1"/>
  <c r="F1506" i="2"/>
  <c r="G1506" i="2" s="1"/>
  <c r="F1518" i="2"/>
  <c r="G1518" i="2" s="1"/>
  <c r="F1520" i="2"/>
  <c r="G1520" i="2" s="1"/>
  <c r="F1541" i="2"/>
  <c r="G1541" i="2" s="1"/>
  <c r="F1552" i="2"/>
  <c r="G1552" i="2" s="1"/>
  <c r="F1583" i="2"/>
  <c r="G1583" i="2" s="1"/>
  <c r="F1623" i="2"/>
  <c r="G1623" i="2" s="1"/>
  <c r="F1637" i="2"/>
  <c r="G1637" i="2" s="1"/>
  <c r="F3677" i="2"/>
  <c r="G3677" i="2" s="1"/>
  <c r="F1654" i="2"/>
  <c r="G1654" i="2" s="1"/>
  <c r="F1661" i="2"/>
  <c r="G1661" i="2" s="1"/>
  <c r="F4663" i="2"/>
  <c r="G4663" i="2" s="1"/>
  <c r="F1676" i="2"/>
  <c r="G1676" i="2" s="1"/>
  <c r="F1697" i="2"/>
  <c r="G1697" i="2" s="1"/>
  <c r="F1719" i="2"/>
  <c r="G1719" i="2" s="1"/>
  <c r="F1757" i="2"/>
  <c r="G1757" i="2" s="1"/>
  <c r="F3692" i="2"/>
  <c r="G3692" i="2" s="1"/>
  <c r="F1795" i="2"/>
  <c r="G1795" i="2" s="1"/>
  <c r="F1797" i="2"/>
  <c r="G1797" i="2" s="1"/>
  <c r="F4693" i="2"/>
  <c r="G4693" i="2" s="1"/>
  <c r="F1878" i="2"/>
  <c r="G1878" i="2" s="1"/>
  <c r="F1899" i="2"/>
  <c r="G1899" i="2" s="1"/>
  <c r="F1913" i="2"/>
  <c r="G1913" i="2" s="1"/>
  <c r="F1971" i="2"/>
  <c r="G1971" i="2" s="1"/>
  <c r="F1987" i="2"/>
  <c r="G1987" i="2" s="1"/>
  <c r="F2037" i="2"/>
  <c r="G2037" i="2" s="1"/>
  <c r="F2058" i="2"/>
  <c r="G2058" i="2" s="1"/>
  <c r="F2062" i="2"/>
  <c r="G2062" i="2" s="1"/>
  <c r="F3740" i="2"/>
  <c r="G3740" i="2" s="1"/>
  <c r="F2142" i="2"/>
  <c r="G2142" i="2" s="1"/>
  <c r="F2155" i="2"/>
  <c r="G2155" i="2" s="1"/>
  <c r="F2189" i="2"/>
  <c r="G2189" i="2" s="1"/>
  <c r="F2190" i="2"/>
  <c r="G2190" i="2" s="1"/>
  <c r="F2205" i="2"/>
  <c r="G2205" i="2" s="1"/>
  <c r="F2211" i="2"/>
  <c r="G2211" i="2" s="1"/>
  <c r="F2239" i="2"/>
  <c r="G2239" i="2" s="1"/>
  <c r="F2247" i="2"/>
  <c r="G2247" i="2" s="1"/>
  <c r="F2248" i="2"/>
  <c r="G2248" i="2" s="1"/>
  <c r="F2329" i="2"/>
  <c r="G2329" i="2" s="1"/>
  <c r="F2361" i="2"/>
  <c r="G2361" i="2" s="1"/>
  <c r="F2454" i="2"/>
  <c r="G2454" i="2" s="1"/>
  <c r="F4815" i="2"/>
  <c r="G4815" i="2" s="1"/>
  <c r="F2502" i="2"/>
  <c r="G2502" i="2" s="1"/>
  <c r="F2535" i="2"/>
  <c r="G2535" i="2" s="1"/>
  <c r="F4053" i="2"/>
  <c r="G4053" i="2" s="1"/>
  <c r="F3803" i="2"/>
  <c r="G3803" i="2" s="1"/>
  <c r="F2708" i="2"/>
  <c r="G2708" i="2" s="1"/>
  <c r="F2723" i="2"/>
  <c r="G2723" i="2" s="1"/>
  <c r="F2727" i="2"/>
  <c r="G2727" i="2" s="1"/>
  <c r="F2737" i="2"/>
  <c r="G2737" i="2" s="1"/>
  <c r="F2761" i="2"/>
  <c r="G2761" i="2" s="1"/>
  <c r="F2772" i="2"/>
  <c r="G2772" i="2" s="1"/>
  <c r="F2780" i="2"/>
  <c r="G2780" i="2" s="1"/>
  <c r="F2801" i="2"/>
  <c r="G2801" i="2" s="1"/>
  <c r="F3822" i="2"/>
  <c r="G3822" i="2" s="1"/>
  <c r="F3825" i="2"/>
  <c r="G3825" i="2" s="1"/>
  <c r="F2868" i="2"/>
  <c r="G2868" i="2" s="1"/>
  <c r="F4891" i="2"/>
  <c r="G4891" i="2" s="1"/>
  <c r="F2903" i="2"/>
  <c r="G2903" i="2" s="1"/>
  <c r="F2905" i="2"/>
  <c r="G2905" i="2" s="1"/>
  <c r="F4898" i="2"/>
  <c r="G4898" i="2" s="1"/>
  <c r="F4902" i="2"/>
  <c r="G4902" i="2" s="1"/>
  <c r="F2977" i="2"/>
  <c r="G2977" i="2" s="1"/>
  <c r="F4910" i="2"/>
  <c r="G4910" i="2" s="1"/>
  <c r="F3014" i="2"/>
  <c r="G3014" i="2" s="1"/>
  <c r="F3101" i="2"/>
  <c r="G3101" i="2" s="1"/>
  <c r="F3169" i="2"/>
  <c r="G3169" i="2" s="1"/>
  <c r="F4954" i="2"/>
  <c r="G4954" i="2" s="1"/>
  <c r="F3218" i="2"/>
  <c r="G3218" i="2" s="1"/>
  <c r="F3238" i="2"/>
  <c r="G3238" i="2" s="1"/>
  <c r="F3260" i="2"/>
  <c r="G3260" i="2" s="1"/>
  <c r="F3271" i="2"/>
  <c r="G3271" i="2" s="1"/>
  <c r="F3878" i="2"/>
  <c r="G3878" i="2" s="1"/>
  <c r="F3298" i="2"/>
  <c r="G3298" i="2" s="1"/>
  <c r="F3360" i="2"/>
  <c r="G3360" i="2" s="1"/>
  <c r="F3373" i="2"/>
  <c r="G3373" i="2" s="1"/>
  <c r="F3387" i="2"/>
  <c r="G3387" i="2" s="1"/>
  <c r="F3395" i="2"/>
  <c r="G3395" i="2" s="1"/>
  <c r="F57" i="2"/>
  <c r="G57" i="2" s="1"/>
  <c r="F79" i="2"/>
  <c r="G79" i="2" s="1"/>
  <c r="F154" i="2"/>
  <c r="G154" i="2" s="1"/>
  <c r="F4346" i="2"/>
  <c r="G4346" i="2" s="1"/>
  <c r="F326" i="2"/>
  <c r="G326" i="2" s="1"/>
  <c r="F369" i="2"/>
  <c r="G369" i="2" s="1"/>
  <c r="F394" i="2"/>
  <c r="G394" i="2" s="1"/>
  <c r="F424" i="2"/>
  <c r="G424" i="2" s="1"/>
  <c r="F3513" i="2"/>
  <c r="G3513" i="2" s="1"/>
  <c r="F4426" i="2"/>
  <c r="G4426" i="2" s="1"/>
  <c r="F551" i="2"/>
  <c r="G551" i="2" s="1"/>
  <c r="F557" i="2"/>
  <c r="G557" i="2" s="1"/>
  <c r="F3534" i="2"/>
  <c r="G3534" i="2" s="1"/>
  <c r="F613" i="2"/>
  <c r="G613" i="2" s="1"/>
  <c r="F630" i="2"/>
  <c r="G630" i="2" s="1"/>
  <c r="F4449" i="2"/>
  <c r="G4449" i="2" s="1"/>
  <c r="F635" i="2"/>
  <c r="G635" i="2" s="1"/>
  <c r="F644" i="2"/>
  <c r="G644" i="2" s="1"/>
  <c r="F673" i="2"/>
  <c r="G673" i="2" s="1"/>
  <c r="F705" i="2"/>
  <c r="G705" i="2" s="1"/>
  <c r="F4467" i="2"/>
  <c r="G4467" i="2" s="1"/>
  <c r="F730" i="2"/>
  <c r="G730" i="2" s="1"/>
  <c r="F750" i="2"/>
  <c r="G750" i="2" s="1"/>
  <c r="F809" i="2"/>
  <c r="G809" i="2" s="1"/>
  <c r="F3912" i="2"/>
  <c r="G3912" i="2" s="1"/>
  <c r="F930" i="2"/>
  <c r="G930" i="2" s="1"/>
  <c r="F950" i="2"/>
  <c r="G950" i="2" s="1"/>
  <c r="F3980" i="2"/>
  <c r="G3980" i="2" s="1"/>
  <c r="F1029" i="2"/>
  <c r="G1029" i="2" s="1"/>
  <c r="F1043" i="2"/>
  <c r="G1043" i="2" s="1"/>
  <c r="F4523" i="2"/>
  <c r="G4523" i="2" s="1"/>
  <c r="F1063" i="2"/>
  <c r="G1063" i="2" s="1"/>
  <c r="F3609" i="2"/>
  <c r="G3609" i="2" s="1"/>
  <c r="F4542" i="2"/>
  <c r="G4542" i="2" s="1"/>
  <c r="F4543" i="2"/>
  <c r="G4543" i="2" s="1"/>
  <c r="F1182" i="2"/>
  <c r="G1182" i="2" s="1"/>
  <c r="F1246" i="2"/>
  <c r="G1246" i="2" s="1"/>
  <c r="F1314" i="2"/>
  <c r="G1314" i="2" s="1"/>
  <c r="F1317" i="2"/>
  <c r="G1317" i="2" s="1"/>
  <c r="F1331" i="2"/>
  <c r="G1331" i="2" s="1"/>
  <c r="F1403" i="2"/>
  <c r="G1403" i="2" s="1"/>
  <c r="F1413" i="2"/>
  <c r="G1413" i="2" s="1"/>
  <c r="F1426" i="2"/>
  <c r="G1426" i="2" s="1"/>
  <c r="F1495" i="2"/>
  <c r="G1495" i="2" s="1"/>
  <c r="F3657" i="2"/>
  <c r="G3657" i="2" s="1"/>
  <c r="F1524" i="2"/>
  <c r="G1524" i="2" s="1"/>
  <c r="F1527" i="2"/>
  <c r="G1527" i="2" s="1"/>
  <c r="F1548" i="2"/>
  <c r="G1548" i="2" s="1"/>
  <c r="F1633" i="2"/>
  <c r="G1633" i="2" s="1"/>
  <c r="F1662" i="2"/>
  <c r="G1662" i="2" s="1"/>
  <c r="F1667" i="2"/>
  <c r="G1667" i="2" s="1"/>
  <c r="F1703" i="2"/>
  <c r="G1703" i="2" s="1"/>
  <c r="F4669" i="2"/>
  <c r="G4669" i="2" s="1"/>
  <c r="F1724" i="2"/>
  <c r="G1724" i="2" s="1"/>
  <c r="F1745" i="2"/>
  <c r="G1745" i="2" s="1"/>
  <c r="F1747" i="2"/>
  <c r="G1747" i="2" s="1"/>
  <c r="F1792" i="2"/>
  <c r="G1792" i="2" s="1"/>
  <c r="F1803" i="2"/>
  <c r="G1803" i="2" s="1"/>
  <c r="F1838" i="2"/>
  <c r="G1838" i="2" s="1"/>
  <c r="F4017" i="2"/>
  <c r="G4017" i="2" s="1"/>
  <c r="F1887" i="2"/>
  <c r="G1887" i="2" s="1"/>
  <c r="F1892" i="2"/>
  <c r="G1892" i="2" s="1"/>
  <c r="F1919" i="2"/>
  <c r="G1919" i="2" s="1"/>
  <c r="F1944" i="2"/>
  <c r="G1944" i="2" s="1"/>
  <c r="F4712" i="2"/>
  <c r="G4712" i="2" s="1"/>
  <c r="F3712" i="2"/>
  <c r="G3712" i="2" s="1"/>
  <c r="F4716" i="2"/>
  <c r="G4716" i="2" s="1"/>
  <c r="F2015" i="2"/>
  <c r="G2015" i="2" s="1"/>
  <c r="F2044" i="2"/>
  <c r="G2044" i="2" s="1"/>
  <c r="F2064" i="2"/>
  <c r="G2064" i="2" s="1"/>
  <c r="F2105" i="2"/>
  <c r="G2105" i="2" s="1"/>
  <c r="F2124" i="2"/>
  <c r="G2124" i="2" s="1"/>
  <c r="F2162" i="2"/>
  <c r="G2162" i="2" s="1"/>
  <c r="F2165" i="2"/>
  <c r="G2165" i="2" s="1"/>
  <c r="F4030" i="2"/>
  <c r="G4030" i="2" s="1"/>
  <c r="F2186" i="2"/>
  <c r="G2186" i="2" s="1"/>
  <c r="F2193" i="2"/>
  <c r="G2193" i="2" s="1"/>
  <c r="F4032" i="2"/>
  <c r="G4032" i="2" s="1"/>
  <c r="F2231" i="2"/>
  <c r="G2231" i="2" s="1"/>
  <c r="F2238" i="2"/>
  <c r="G2238" i="2" s="1"/>
  <c r="F2259" i="2"/>
  <c r="G2259" i="2" s="1"/>
  <c r="F2282" i="2"/>
  <c r="G2282" i="2" s="1"/>
  <c r="F2377" i="2"/>
  <c r="G2377" i="2" s="1"/>
  <c r="F2394" i="2"/>
  <c r="G2394" i="2" s="1"/>
  <c r="F2418" i="2"/>
  <c r="G2418" i="2" s="1"/>
  <c r="F2423" i="2"/>
  <c r="G2423" i="2" s="1"/>
  <c r="F2443" i="2"/>
  <c r="G2443" i="2" s="1"/>
  <c r="F2448" i="2"/>
  <c r="G2448" i="2" s="1"/>
  <c r="F2455" i="2"/>
  <c r="G2455" i="2" s="1"/>
  <c r="F2459" i="2"/>
  <c r="G2459" i="2" s="1"/>
  <c r="F4043" i="2"/>
  <c r="G4043" i="2" s="1"/>
  <c r="F2472" i="2"/>
  <c r="G2472" i="2" s="1"/>
  <c r="F2480" i="2"/>
  <c r="G2480" i="2" s="1"/>
  <c r="F3784" i="2"/>
  <c r="G3784" i="2" s="1"/>
  <c r="F2564" i="2"/>
  <c r="G2564" i="2" s="1"/>
  <c r="F2570" i="2"/>
  <c r="G2570" i="2" s="1"/>
  <c r="F3799" i="2"/>
  <c r="G3799" i="2" s="1"/>
  <c r="F2650" i="2"/>
  <c r="G2650" i="2" s="1"/>
  <c r="F2726" i="2"/>
  <c r="G2726" i="2" s="1"/>
  <c r="F2731" i="2"/>
  <c r="G2731" i="2" s="1"/>
  <c r="F2736" i="2"/>
  <c r="G2736" i="2" s="1"/>
  <c r="F2758" i="2"/>
  <c r="G2758" i="2" s="1"/>
  <c r="F3818" i="2"/>
  <c r="G3818" i="2" s="1"/>
  <c r="F2809" i="2"/>
  <c r="G2809" i="2" s="1"/>
  <c r="F2848" i="2"/>
  <c r="G2848" i="2" s="1"/>
  <c r="F2870" i="2"/>
  <c r="G2870" i="2" s="1"/>
  <c r="F3829" i="2"/>
  <c r="G3829" i="2" s="1"/>
  <c r="F2890" i="2"/>
  <c r="G2890" i="2" s="1"/>
  <c r="F2895" i="2"/>
  <c r="G2895" i="2" s="1"/>
  <c r="F2901" i="2"/>
  <c r="G2901" i="2" s="1"/>
  <c r="F4899" i="2"/>
  <c r="G4899" i="2" s="1"/>
  <c r="F2958" i="2"/>
  <c r="G2958" i="2" s="1"/>
  <c r="F2971" i="2"/>
  <c r="G2971" i="2" s="1"/>
  <c r="F4920" i="2"/>
  <c r="G4920" i="2" s="1"/>
  <c r="F3853" i="2"/>
  <c r="G3853" i="2" s="1"/>
  <c r="F3097" i="2"/>
  <c r="G3097" i="2" s="1"/>
  <c r="F3139" i="2"/>
  <c r="G3139" i="2" s="1"/>
  <c r="F4947" i="2"/>
  <c r="G4947" i="2" s="1"/>
  <c r="F3173" i="2"/>
  <c r="G3173" i="2" s="1"/>
  <c r="F3184" i="2"/>
  <c r="G3184" i="2" s="1"/>
  <c r="F3208" i="2"/>
  <c r="G3208" i="2" s="1"/>
  <c r="F3209" i="2"/>
  <c r="G3209" i="2" s="1"/>
  <c r="F4959" i="2"/>
  <c r="G4959" i="2" s="1"/>
  <c r="F3219" i="2"/>
  <c r="G3219" i="2" s="1"/>
  <c r="F3234" i="2"/>
  <c r="G3234" i="2" s="1"/>
  <c r="F3239" i="2"/>
  <c r="G3239" i="2" s="1"/>
  <c r="F3242" i="2"/>
  <c r="G3242" i="2" s="1"/>
  <c r="F3250" i="2"/>
  <c r="G3250" i="2" s="1"/>
  <c r="F3252" i="2"/>
  <c r="G3252" i="2" s="1"/>
  <c r="F3272" i="2"/>
  <c r="G3272" i="2" s="1"/>
  <c r="F3294" i="2"/>
  <c r="G3294" i="2" s="1"/>
  <c r="F3304" i="2"/>
  <c r="G3304" i="2" s="1"/>
  <c r="F3326" i="2"/>
  <c r="G3326" i="2" s="1"/>
  <c r="F4979" i="2"/>
  <c r="G4979" i="2" s="1"/>
  <c r="F3344" i="2"/>
  <c r="G3344" i="2" s="1"/>
  <c r="F3895" i="2"/>
  <c r="G3895" i="2" s="1"/>
  <c r="F3448" i="2"/>
  <c r="G3448" i="2" s="1"/>
  <c r="F3455" i="2"/>
  <c r="G3455" i="2" s="1"/>
  <c r="F9" i="2"/>
  <c r="G9" i="2" s="1"/>
  <c r="F16" i="2"/>
  <c r="G16" i="2" s="1"/>
  <c r="F22" i="2"/>
  <c r="G22" i="2" s="1"/>
  <c r="F41" i="2"/>
  <c r="G41" i="2" s="1"/>
  <c r="F3472" i="2"/>
  <c r="G3472" i="2" s="1"/>
  <c r="F4309" i="2"/>
  <c r="G4309" i="2" s="1"/>
  <c r="F73" i="2"/>
  <c r="G73" i="2" s="1"/>
  <c r="F124" i="2"/>
  <c r="G124" i="2" s="1"/>
  <c r="F130" i="2"/>
  <c r="G130" i="2" s="1"/>
  <c r="F135" i="2"/>
  <c r="G135" i="2" s="1"/>
  <c r="F173" i="2"/>
  <c r="G173" i="2" s="1"/>
  <c r="F237" i="2"/>
  <c r="G237" i="2" s="1"/>
  <c r="F254" i="2"/>
  <c r="G254" i="2" s="1"/>
  <c r="F265" i="2"/>
  <c r="G265" i="2" s="1"/>
  <c r="F268" i="2"/>
  <c r="G268" i="2" s="1"/>
  <c r="F273" i="2"/>
  <c r="G273" i="2" s="1"/>
  <c r="F278" i="2"/>
  <c r="G278" i="2" s="1"/>
  <c r="F3496" i="2"/>
  <c r="G3496" i="2" s="1"/>
  <c r="F317" i="2"/>
  <c r="G317" i="2" s="1"/>
  <c r="F342" i="2"/>
  <c r="G342" i="2" s="1"/>
  <c r="F3502" i="2"/>
  <c r="G3502" i="2" s="1"/>
  <c r="F351" i="2"/>
  <c r="G351" i="2" s="1"/>
  <c r="F364" i="2"/>
  <c r="G364" i="2" s="1"/>
  <c r="F376" i="2"/>
  <c r="G376" i="2" s="1"/>
  <c r="F397" i="2"/>
  <c r="G397" i="2" s="1"/>
  <c r="F4395" i="2"/>
  <c r="G4395" i="2" s="1"/>
  <c r="F3512" i="2"/>
  <c r="G3512" i="2" s="1"/>
  <c r="F4400" i="2"/>
  <c r="G4400" i="2" s="1"/>
  <c r="F440" i="2"/>
  <c r="G440" i="2" s="1"/>
  <c r="F457" i="2"/>
  <c r="G457" i="2" s="1"/>
  <c r="F473" i="2"/>
  <c r="G473" i="2" s="1"/>
  <c r="F478" i="2"/>
  <c r="G478" i="2" s="1"/>
  <c r="F498" i="2"/>
  <c r="G498" i="2" s="1"/>
  <c r="F521" i="2"/>
  <c r="G521" i="2" s="1"/>
  <c r="F524" i="2"/>
  <c r="G524" i="2" s="1"/>
  <c r="F4425" i="2"/>
  <c r="G4425" i="2" s="1"/>
  <c r="F553" i="2"/>
  <c r="G553" i="2" s="1"/>
  <c r="F4432" i="2"/>
  <c r="G4432" i="2" s="1"/>
  <c r="F622" i="2"/>
  <c r="G622" i="2" s="1"/>
  <c r="F639" i="2"/>
  <c r="G639" i="2" s="1"/>
  <c r="F648" i="2"/>
  <c r="G648" i="2" s="1"/>
  <c r="F654" i="2"/>
  <c r="G654" i="2" s="1"/>
  <c r="F656" i="2"/>
  <c r="G656" i="2" s="1"/>
  <c r="F704" i="2"/>
  <c r="G704" i="2" s="1"/>
  <c r="F708" i="2"/>
  <c r="G708" i="2" s="1"/>
  <c r="F731" i="2"/>
  <c r="G731" i="2" s="1"/>
  <c r="F792" i="2"/>
  <c r="G792" i="2" s="1"/>
  <c r="F4487" i="2"/>
  <c r="G4487" i="2" s="1"/>
  <c r="F823" i="2"/>
  <c r="G823" i="2" s="1"/>
  <c r="F835" i="2"/>
  <c r="G835" i="2" s="1"/>
  <c r="F864" i="2"/>
  <c r="G864" i="2" s="1"/>
  <c r="F870" i="2"/>
  <c r="G870" i="2" s="1"/>
  <c r="F4501" i="2"/>
  <c r="G4501" i="2" s="1"/>
  <c r="F878" i="2"/>
  <c r="G878" i="2" s="1"/>
  <c r="F3976" i="2"/>
  <c r="G3976" i="2" s="1"/>
  <c r="F4507" i="2"/>
  <c r="G4507" i="2" s="1"/>
  <c r="F946" i="2"/>
  <c r="G946" i="2" s="1"/>
  <c r="F3587" i="2"/>
  <c r="G3587" i="2" s="1"/>
  <c r="F3592" i="2"/>
  <c r="G3592" i="2" s="1"/>
  <c r="F999" i="2"/>
  <c r="G999" i="2" s="1"/>
  <c r="F1024" i="2"/>
  <c r="G1024" i="2" s="1"/>
  <c r="F4526" i="2"/>
  <c r="G4526" i="2" s="1"/>
  <c r="F1060" i="2"/>
  <c r="G1060" i="2" s="1"/>
  <c r="F1106" i="2"/>
  <c r="G1106" i="2" s="1"/>
  <c r="F1113" i="2"/>
  <c r="G1113" i="2" s="1"/>
  <c r="F1125" i="2"/>
  <c r="G1125" i="2" s="1"/>
  <c r="F1130" i="2"/>
  <c r="G1130" i="2" s="1"/>
  <c r="F3991" i="2"/>
  <c r="G3991" i="2" s="1"/>
  <c r="F1175" i="2"/>
  <c r="G1175" i="2" s="1"/>
  <c r="F1183" i="2"/>
  <c r="G1183" i="2" s="1"/>
  <c r="F1252" i="2"/>
  <c r="G1252" i="2" s="1"/>
  <c r="F1260" i="2"/>
  <c r="G1260" i="2" s="1"/>
  <c r="F1281" i="2"/>
  <c r="G1281" i="2" s="1"/>
  <c r="F1283" i="2"/>
  <c r="G1283" i="2" s="1"/>
  <c r="F4574" i="2"/>
  <c r="G4574" i="2" s="1"/>
  <c r="F1291" i="2"/>
  <c r="G1291" i="2" s="1"/>
  <c r="F1292" i="2"/>
  <c r="G1292" i="2" s="1"/>
  <c r="F1301" i="2"/>
  <c r="G1301" i="2" s="1"/>
  <c r="F1340" i="2"/>
  <c r="G1340" i="2" s="1"/>
  <c r="F1341" i="2"/>
  <c r="G1341" i="2" s="1"/>
  <c r="F1352" i="2"/>
  <c r="G1352" i="2" s="1"/>
  <c r="F4591" i="2"/>
  <c r="G4591" i="2" s="1"/>
  <c r="F1364" i="2"/>
  <c r="G1364" i="2" s="1"/>
  <c r="F1365" i="2"/>
  <c r="G1365" i="2" s="1"/>
  <c r="F1397" i="2"/>
  <c r="G1397" i="2" s="1"/>
  <c r="F4604" i="2"/>
  <c r="G4604" i="2" s="1"/>
  <c r="F1416" i="2"/>
  <c r="G1416" i="2" s="1"/>
  <c r="F3651" i="2"/>
  <c r="G3651" i="2" s="1"/>
  <c r="F1453" i="2"/>
  <c r="G1453" i="2" s="1"/>
  <c r="F1516" i="2"/>
  <c r="G1516" i="2" s="1"/>
  <c r="F4668" i="2"/>
  <c r="G4668" i="2" s="1"/>
  <c r="F1700" i="2"/>
  <c r="G1700" i="2" s="1"/>
  <c r="F1702" i="2"/>
  <c r="G1702" i="2" s="1"/>
  <c r="F1734" i="2"/>
  <c r="G1734" i="2" s="1"/>
  <c r="F1763" i="2"/>
  <c r="G1763" i="2" s="1"/>
  <c r="F1798" i="2"/>
  <c r="G1798" i="2" s="1"/>
  <c r="F1816" i="2"/>
  <c r="G1816" i="2" s="1"/>
  <c r="F1819" i="2"/>
  <c r="G1819" i="2" s="1"/>
  <c r="F1904" i="2"/>
  <c r="G1904" i="2" s="1"/>
  <c r="F1924" i="2"/>
  <c r="G1924" i="2" s="1"/>
  <c r="F1940" i="2"/>
  <c r="G1940" i="2" s="1"/>
  <c r="F1963" i="2"/>
  <c r="G1963" i="2" s="1"/>
  <c r="F1984" i="2"/>
  <c r="G1984" i="2" s="1"/>
  <c r="F4723" i="2"/>
  <c r="G4723" i="2" s="1"/>
  <c r="F2050" i="2"/>
  <c r="G2050" i="2" s="1"/>
  <c r="F2080" i="2"/>
  <c r="G2080" i="2" s="1"/>
  <c r="F2087" i="2"/>
  <c r="G2087" i="2" s="1"/>
  <c r="F2095" i="2"/>
  <c r="G2095" i="2" s="1"/>
  <c r="F3735" i="2"/>
  <c r="G3735" i="2" s="1"/>
  <c r="F2131" i="2"/>
  <c r="G2131" i="2" s="1"/>
  <c r="F2157" i="2"/>
  <c r="G2157" i="2" s="1"/>
  <c r="F4756" i="2"/>
  <c r="G4756" i="2" s="1"/>
  <c r="F4757" i="2"/>
  <c r="G4757" i="2" s="1"/>
  <c r="F2179" i="2"/>
  <c r="G2179" i="2" s="1"/>
  <c r="F2227" i="2"/>
  <c r="G2227" i="2" s="1"/>
  <c r="F4778" i="2"/>
  <c r="G4778" i="2" s="1"/>
  <c r="F3758" i="2"/>
  <c r="G3758" i="2" s="1"/>
  <c r="F2299" i="2"/>
  <c r="G2299" i="2" s="1"/>
  <c r="F2302" i="2"/>
  <c r="G2302" i="2" s="1"/>
  <c r="F2309" i="2"/>
  <c r="G2309" i="2" s="1"/>
  <c r="F3767" i="2"/>
  <c r="G3767" i="2" s="1"/>
  <c r="F2349" i="2"/>
  <c r="G2349" i="2" s="1"/>
  <c r="F2359" i="2"/>
  <c r="G2359" i="2" s="1"/>
  <c r="F2360" i="2"/>
  <c r="G2360" i="2" s="1"/>
  <c r="F2365" i="2"/>
  <c r="G2365" i="2" s="1"/>
  <c r="F2367" i="2"/>
  <c r="G2367" i="2" s="1"/>
  <c r="F2404" i="2"/>
  <c r="G2404" i="2" s="1"/>
  <c r="F2428" i="2"/>
  <c r="G2428" i="2" s="1"/>
  <c r="F2439" i="2"/>
  <c r="G2439" i="2" s="1"/>
  <c r="F2460" i="2"/>
  <c r="G2460" i="2" s="1"/>
  <c r="F2473" i="2"/>
  <c r="G2473" i="2" s="1"/>
  <c r="F2494" i="2"/>
  <c r="G2494" i="2" s="1"/>
  <c r="F2537" i="2"/>
  <c r="G2537" i="2" s="1"/>
  <c r="F2560" i="2"/>
  <c r="G2560" i="2" s="1"/>
  <c r="F2608" i="2"/>
  <c r="G2608" i="2" s="1"/>
  <c r="F2615" i="2"/>
  <c r="G2615" i="2" s="1"/>
  <c r="F2640" i="2"/>
  <c r="G2640" i="2" s="1"/>
  <c r="F2642" i="2"/>
  <c r="G2642" i="2" s="1"/>
  <c r="F2665" i="2"/>
  <c r="G2665" i="2" s="1"/>
  <c r="F2672" i="2"/>
  <c r="G2672" i="2" s="1"/>
  <c r="F2686" i="2"/>
  <c r="G2686" i="2" s="1"/>
  <c r="F2687" i="2"/>
  <c r="G2687" i="2" s="1"/>
  <c r="F2706" i="2"/>
  <c r="G2706" i="2" s="1"/>
  <c r="F2735" i="2"/>
  <c r="G2735" i="2" s="1"/>
  <c r="F2749" i="2"/>
  <c r="G2749" i="2" s="1"/>
  <c r="F2750" i="2"/>
  <c r="G2750" i="2" s="1"/>
  <c r="F2751" i="2"/>
  <c r="G2751" i="2" s="1"/>
  <c r="F2806" i="2"/>
  <c r="G2806" i="2" s="1"/>
  <c r="F2830" i="2"/>
  <c r="G2830" i="2" s="1"/>
  <c r="F2846" i="2"/>
  <c r="G2846" i="2" s="1"/>
  <c r="F2857" i="2"/>
  <c r="G2857" i="2" s="1"/>
  <c r="F2959" i="2"/>
  <c r="G2959" i="2" s="1"/>
  <c r="F2960" i="2"/>
  <c r="G2960" i="2" s="1"/>
  <c r="F3025" i="2"/>
  <c r="G3025" i="2" s="1"/>
  <c r="F4914" i="2"/>
  <c r="G4914" i="2" s="1"/>
  <c r="F3051" i="2"/>
  <c r="G3051" i="2" s="1"/>
  <c r="F3056" i="2"/>
  <c r="G3056" i="2" s="1"/>
  <c r="F3105" i="2"/>
  <c r="G3105" i="2" s="1"/>
  <c r="F3111" i="2"/>
  <c r="G3111" i="2" s="1"/>
  <c r="F3120" i="2"/>
  <c r="G3120" i="2" s="1"/>
  <c r="F3131" i="2"/>
  <c r="G3131" i="2" s="1"/>
  <c r="F3174" i="2"/>
  <c r="G3174" i="2" s="1"/>
  <c r="F4077" i="2"/>
  <c r="G4077" i="2" s="1"/>
  <c r="F3310" i="2"/>
  <c r="G3310" i="2" s="1"/>
  <c r="F3338" i="2"/>
  <c r="G3338" i="2" s="1"/>
  <c r="F3372" i="2"/>
  <c r="G3372" i="2" s="1"/>
  <c r="F3408" i="2"/>
  <c r="G3408" i="2" s="1"/>
  <c r="F3440" i="2"/>
  <c r="G3440" i="2" s="1"/>
  <c r="F4997" i="2"/>
  <c r="G4997" i="2" s="1"/>
  <c r="F3476" i="2"/>
  <c r="G3476" i="2" s="1"/>
  <c r="F105" i="2"/>
  <c r="G105" i="2" s="1"/>
  <c r="F157" i="2"/>
  <c r="G157" i="2" s="1"/>
  <c r="F3940" i="2"/>
  <c r="G3940" i="2" s="1"/>
  <c r="F170" i="2"/>
  <c r="G170" i="2" s="1"/>
  <c r="F266" i="2"/>
  <c r="G266" i="2" s="1"/>
  <c r="F312" i="2"/>
  <c r="G312" i="2" s="1"/>
  <c r="F346" i="2"/>
  <c r="G346" i="2" s="1"/>
  <c r="F378" i="2"/>
  <c r="G378" i="2" s="1"/>
  <c r="F411" i="2"/>
  <c r="G411" i="2" s="1"/>
  <c r="F4409" i="2"/>
  <c r="G4409" i="2" s="1"/>
  <c r="F512" i="2"/>
  <c r="G512" i="2" s="1"/>
  <c r="F537" i="2"/>
  <c r="G537" i="2" s="1"/>
  <c r="F589" i="2"/>
  <c r="G589" i="2" s="1"/>
  <c r="F3533" i="2"/>
  <c r="G3533" i="2" s="1"/>
  <c r="F607" i="2"/>
  <c r="G607" i="2" s="1"/>
  <c r="F608" i="2"/>
  <c r="G608" i="2" s="1"/>
  <c r="F4448" i="2"/>
  <c r="G4448" i="2" s="1"/>
  <c r="F669" i="2"/>
  <c r="G669" i="2" s="1"/>
  <c r="F683" i="2"/>
  <c r="G683" i="2" s="1"/>
  <c r="F688" i="2"/>
  <c r="G688" i="2" s="1"/>
  <c r="F691" i="2"/>
  <c r="G691" i="2" s="1"/>
  <c r="F748" i="2"/>
  <c r="G748" i="2" s="1"/>
  <c r="F4470" i="2"/>
  <c r="G4470" i="2" s="1"/>
  <c r="F752" i="2"/>
  <c r="G752" i="2" s="1"/>
  <c r="F783" i="2"/>
  <c r="G783" i="2" s="1"/>
  <c r="F784" i="2"/>
  <c r="G784" i="2" s="1"/>
  <c r="F816" i="2"/>
  <c r="G816" i="2" s="1"/>
  <c r="F893" i="2"/>
  <c r="G893" i="2" s="1"/>
  <c r="F3977" i="2"/>
  <c r="G3977" i="2" s="1"/>
  <c r="F907" i="2"/>
  <c r="G907" i="2" s="1"/>
  <c r="F913" i="2"/>
  <c r="G913" i="2" s="1"/>
  <c r="F919" i="2"/>
  <c r="G919" i="2" s="1"/>
  <c r="F4512" i="2"/>
  <c r="G4512" i="2" s="1"/>
  <c r="F995" i="2"/>
  <c r="G995" i="2" s="1"/>
  <c r="F1032" i="2"/>
  <c r="G1032" i="2" s="1"/>
  <c r="F1120" i="2"/>
  <c r="G1120" i="2" s="1"/>
  <c r="F1132" i="2"/>
  <c r="G1132" i="2" s="1"/>
  <c r="F1158" i="2"/>
  <c r="G1158" i="2" s="1"/>
  <c r="F4550" i="2"/>
  <c r="G4550" i="2" s="1"/>
  <c r="F1222" i="2"/>
  <c r="G1222" i="2" s="1"/>
  <c r="F1237" i="2"/>
  <c r="G1237" i="2" s="1"/>
  <c r="F3631" i="2"/>
  <c r="G3631" i="2" s="1"/>
  <c r="F3994" i="2"/>
  <c r="G3994" i="2" s="1"/>
  <c r="F1290" i="2"/>
  <c r="G1290" i="2" s="1"/>
  <c r="F1306" i="2"/>
  <c r="G1306" i="2" s="1"/>
  <c r="F1342" i="2"/>
  <c r="G1342" i="2" s="1"/>
  <c r="F1377" i="2"/>
  <c r="G1377" i="2" s="1"/>
  <c r="F3650" i="2"/>
  <c r="G3650" i="2" s="1"/>
  <c r="F1435" i="2"/>
  <c r="G1435" i="2" s="1"/>
  <c r="F1454" i="2"/>
  <c r="G1454" i="2" s="1"/>
  <c r="F1455" i="2"/>
  <c r="G1455" i="2" s="1"/>
  <c r="F1463" i="2"/>
  <c r="G1463" i="2" s="1"/>
  <c r="F3659" i="2"/>
  <c r="G3659" i="2" s="1"/>
  <c r="F1523" i="2"/>
  <c r="G1523" i="2" s="1"/>
  <c r="F1525" i="2"/>
  <c r="G1525" i="2" s="1"/>
  <c r="F4630" i="2"/>
  <c r="G4630" i="2" s="1"/>
  <c r="F1565" i="2"/>
  <c r="G1565" i="2" s="1"/>
  <c r="F1606" i="2"/>
  <c r="G1606" i="2" s="1"/>
  <c r="F1612" i="2"/>
  <c r="G1612" i="2" s="1"/>
  <c r="F1639" i="2"/>
  <c r="G1639" i="2" s="1"/>
  <c r="F4655" i="2"/>
  <c r="G4655" i="2" s="1"/>
  <c r="F1656" i="2"/>
  <c r="G1656" i="2" s="1"/>
  <c r="F1658" i="2"/>
  <c r="G1658" i="2" s="1"/>
  <c r="F1659" i="2"/>
  <c r="G1659" i="2" s="1"/>
  <c r="F1668" i="2"/>
  <c r="G1668" i="2" s="1"/>
  <c r="F1712" i="2"/>
  <c r="G1712" i="2" s="1"/>
  <c r="F1721" i="2"/>
  <c r="G1721" i="2" s="1"/>
  <c r="F4675" i="2"/>
  <c r="G4675" i="2" s="1"/>
  <c r="F1735" i="2"/>
  <c r="G1735" i="2" s="1"/>
  <c r="F1785" i="2"/>
  <c r="G1785" i="2" s="1"/>
  <c r="F1790" i="2"/>
  <c r="G1790" i="2" s="1"/>
  <c r="F4016" i="2"/>
  <c r="G4016" i="2" s="1"/>
  <c r="F1806" i="2"/>
  <c r="G1806" i="2" s="1"/>
  <c r="F1817" i="2"/>
  <c r="G1817" i="2" s="1"/>
  <c r="F1820" i="2"/>
  <c r="G1820" i="2" s="1"/>
  <c r="F1879" i="2"/>
  <c r="G1879" i="2" s="1"/>
  <c r="F1945" i="2"/>
  <c r="G1945" i="2" s="1"/>
  <c r="F1957" i="2"/>
  <c r="G1957" i="2" s="1"/>
  <c r="F4710" i="2"/>
  <c r="G4710" i="2" s="1"/>
  <c r="F2011" i="2"/>
  <c r="G2011" i="2" s="1"/>
  <c r="F2049" i="2"/>
  <c r="G2049" i="2" s="1"/>
  <c r="F2103" i="2"/>
  <c r="G2103" i="2" s="1"/>
  <c r="F2108" i="2"/>
  <c r="G2108" i="2" s="1"/>
  <c r="F4739" i="2"/>
  <c r="G4739" i="2" s="1"/>
  <c r="F4751" i="2"/>
  <c r="G4751" i="2" s="1"/>
  <c r="F2172" i="2"/>
  <c r="G2172" i="2" s="1"/>
  <c r="F2256" i="2"/>
  <c r="G2256" i="2" s="1"/>
  <c r="F2258" i="2"/>
  <c r="G2258" i="2" s="1"/>
  <c r="F2284" i="2"/>
  <c r="G2284" i="2" s="1"/>
  <c r="F2313" i="2"/>
  <c r="G2313" i="2" s="1"/>
  <c r="F2355" i="2"/>
  <c r="G2355" i="2" s="1"/>
  <c r="F2387" i="2"/>
  <c r="G2387" i="2" s="1"/>
  <c r="F2407" i="2"/>
  <c r="G2407" i="2" s="1"/>
  <c r="F2413" i="2"/>
  <c r="G2413" i="2" s="1"/>
  <c r="F2417" i="2"/>
  <c r="G2417" i="2" s="1"/>
  <c r="F2429" i="2"/>
  <c r="G2429" i="2" s="1"/>
  <c r="F2446" i="2"/>
  <c r="G2446" i="2" s="1"/>
  <c r="F2452" i="2"/>
  <c r="G2452" i="2" s="1"/>
  <c r="F2464" i="2"/>
  <c r="G2464" i="2" s="1"/>
  <c r="F2487" i="2"/>
  <c r="G2487" i="2" s="1"/>
  <c r="F2527" i="2"/>
  <c r="G2527" i="2" s="1"/>
  <c r="F2536" i="2"/>
  <c r="G2536" i="2" s="1"/>
  <c r="F2549" i="2"/>
  <c r="G2549" i="2" s="1"/>
  <c r="F2561" i="2"/>
  <c r="G2561" i="2" s="1"/>
  <c r="F2563" i="2"/>
  <c r="G2563" i="2" s="1"/>
  <c r="F2604" i="2"/>
  <c r="G2604" i="2" s="1"/>
  <c r="F2658" i="2"/>
  <c r="G2658" i="2" s="1"/>
  <c r="F2684" i="2"/>
  <c r="G2684" i="2" s="1"/>
  <c r="F2694" i="2"/>
  <c r="G2694" i="2" s="1"/>
  <c r="F2717" i="2"/>
  <c r="G2717" i="2" s="1"/>
  <c r="F3815" i="2"/>
  <c r="G3815" i="2" s="1"/>
  <c r="F2861" i="2"/>
  <c r="G2861" i="2" s="1"/>
  <c r="F4884" i="2"/>
  <c r="G4884" i="2" s="1"/>
  <c r="F2909" i="2"/>
  <c r="G2909" i="2" s="1"/>
  <c r="F2915" i="2"/>
  <c r="G2915" i="2" s="1"/>
  <c r="F2993" i="2"/>
  <c r="G2993" i="2" s="1"/>
  <c r="F3024" i="2"/>
  <c r="G3024" i="2" s="1"/>
  <c r="F3064" i="2"/>
  <c r="G3064" i="2" s="1"/>
  <c r="F3852" i="2"/>
  <c r="G3852" i="2" s="1"/>
  <c r="F3115" i="2"/>
  <c r="G3115" i="2" s="1"/>
  <c r="F3121" i="2"/>
  <c r="G3121" i="2" s="1"/>
  <c r="F3148" i="2"/>
  <c r="G3148" i="2" s="1"/>
  <c r="F3188" i="2"/>
  <c r="G3188" i="2" s="1"/>
  <c r="F3204" i="2"/>
  <c r="G3204" i="2" s="1"/>
  <c r="F3214" i="2"/>
  <c r="G3214" i="2" s="1"/>
  <c r="F3215" i="2"/>
  <c r="G3215" i="2" s="1"/>
  <c r="F4969" i="2"/>
  <c r="G4969" i="2" s="1"/>
  <c r="F3316" i="2"/>
  <c r="G3316" i="2" s="1"/>
  <c r="F3361" i="2"/>
  <c r="G3361" i="2" s="1"/>
  <c r="F3393" i="2"/>
  <c r="G3393" i="2" s="1"/>
  <c r="F3402" i="2"/>
  <c r="G3402" i="2" s="1"/>
  <c r="F4991" i="2"/>
  <c r="G4991" i="2" s="1"/>
  <c r="F4088" i="2"/>
  <c r="G4088" i="2" s="1"/>
  <c r="F3434" i="2"/>
  <c r="G3434" i="2" s="1"/>
  <c r="F3446" i="2"/>
  <c r="G3446" i="2" s="1"/>
  <c r="F8" i="2"/>
  <c r="G8" i="2" s="1"/>
  <c r="F23" i="2"/>
  <c r="G23" i="2" s="1"/>
  <c r="F26" i="2"/>
  <c r="G26" i="2" s="1"/>
  <c r="F63" i="2"/>
  <c r="G63" i="2" s="1"/>
  <c r="F120" i="2"/>
  <c r="G120" i="2" s="1"/>
  <c r="F4320" i="2"/>
  <c r="G4320" i="2" s="1"/>
  <c r="F4326" i="2"/>
  <c r="G4326" i="2" s="1"/>
  <c r="F181" i="2"/>
  <c r="G181" i="2" s="1"/>
  <c r="F262" i="2"/>
  <c r="G262" i="2" s="1"/>
  <c r="F270" i="2"/>
  <c r="G270" i="2" s="1"/>
  <c r="F282" i="2"/>
  <c r="G282" i="2" s="1"/>
  <c r="F286" i="2"/>
  <c r="G286" i="2" s="1"/>
  <c r="F307" i="2"/>
  <c r="G307" i="2" s="1"/>
  <c r="F4372" i="2"/>
  <c r="G4372" i="2" s="1"/>
  <c r="F348" i="2"/>
  <c r="G348" i="2" s="1"/>
  <c r="F381" i="2"/>
  <c r="G381" i="2" s="1"/>
  <c r="F382" i="2"/>
  <c r="G382" i="2" s="1"/>
  <c r="F3954" i="2"/>
  <c r="G3954" i="2" s="1"/>
  <c r="F458" i="2"/>
  <c r="G458" i="2" s="1"/>
  <c r="F4413" i="2"/>
  <c r="G4413" i="2" s="1"/>
  <c r="F514" i="2"/>
  <c r="G514" i="2" s="1"/>
  <c r="F534" i="2"/>
  <c r="G534" i="2" s="1"/>
  <c r="F535" i="2"/>
  <c r="G535" i="2" s="1"/>
  <c r="F539" i="2"/>
  <c r="G539" i="2" s="1"/>
  <c r="F546" i="2"/>
  <c r="G546" i="2" s="1"/>
  <c r="F564" i="2"/>
  <c r="G564" i="2" s="1"/>
  <c r="F3960" i="2"/>
  <c r="G3960" i="2" s="1"/>
  <c r="F631" i="2"/>
  <c r="G631" i="2" s="1"/>
  <c r="F662" i="2"/>
  <c r="G662" i="2" s="1"/>
  <c r="F702" i="2"/>
  <c r="G702" i="2" s="1"/>
  <c r="F734" i="2"/>
  <c r="G734" i="2" s="1"/>
  <c r="F753" i="2"/>
  <c r="G753" i="2" s="1"/>
  <c r="F3969" i="2"/>
  <c r="G3969" i="2" s="1"/>
  <c r="F795" i="2"/>
  <c r="G795" i="2" s="1"/>
  <c r="F4491" i="2"/>
  <c r="G4491" i="2" s="1"/>
  <c r="F833" i="2"/>
  <c r="G833" i="2" s="1"/>
  <c r="F840" i="2"/>
  <c r="G840" i="2" s="1"/>
  <c r="F867" i="2"/>
  <c r="G867" i="2" s="1"/>
  <c r="F910" i="2"/>
  <c r="G910" i="2" s="1"/>
  <c r="F911" i="2"/>
  <c r="G911" i="2" s="1"/>
  <c r="F914" i="2"/>
  <c r="G914" i="2" s="1"/>
  <c r="F933" i="2"/>
  <c r="G933" i="2" s="1"/>
  <c r="F940" i="2"/>
  <c r="G940" i="2" s="1"/>
  <c r="F962" i="2"/>
  <c r="G962" i="2" s="1"/>
  <c r="F1010" i="2"/>
  <c r="G1010" i="2" s="1"/>
  <c r="F1052" i="2"/>
  <c r="G1052" i="2" s="1"/>
  <c r="F1064" i="2"/>
  <c r="G1064" i="2" s="1"/>
  <c r="F1095" i="2"/>
  <c r="G1095" i="2" s="1"/>
  <c r="F1096" i="2"/>
  <c r="G1096" i="2" s="1"/>
  <c r="F1114" i="2"/>
  <c r="G1114" i="2" s="1"/>
  <c r="F4539" i="2"/>
  <c r="G4539" i="2" s="1"/>
  <c r="F1124" i="2"/>
  <c r="G1124" i="2" s="1"/>
  <c r="F3612" i="2"/>
  <c r="G3612" i="2" s="1"/>
  <c r="F1151" i="2"/>
  <c r="G1151" i="2" s="1"/>
  <c r="F1152" i="2"/>
  <c r="G1152" i="2" s="1"/>
  <c r="F4552" i="2"/>
  <c r="G4552" i="2" s="1"/>
  <c r="F1225" i="2"/>
  <c r="G1225" i="2" s="1"/>
  <c r="F1240" i="2"/>
  <c r="G1240" i="2" s="1"/>
  <c r="F1265" i="2"/>
  <c r="G1265" i="2" s="1"/>
  <c r="F1304" i="2"/>
  <c r="G1304" i="2" s="1"/>
  <c r="F1311" i="2"/>
  <c r="G1311" i="2" s="1"/>
  <c r="F1339" i="2"/>
  <c r="G1339" i="2" s="1"/>
  <c r="F4588" i="2"/>
  <c r="G4588" i="2" s="1"/>
  <c r="F4592" i="2"/>
  <c r="G4592" i="2" s="1"/>
  <c r="F4603" i="2"/>
  <c r="G4603" i="2" s="1"/>
  <c r="F1476" i="2"/>
  <c r="G1476" i="2" s="1"/>
  <c r="F1514" i="2"/>
  <c r="G1514" i="2" s="1"/>
  <c r="F1543" i="2"/>
  <c r="G1543" i="2" s="1"/>
  <c r="F1577" i="2"/>
  <c r="G1577" i="2" s="1"/>
  <c r="F1617" i="2"/>
  <c r="G1617" i="2" s="1"/>
  <c r="F4653" i="2"/>
  <c r="G4653" i="2" s="1"/>
  <c r="F4657" i="2"/>
  <c r="G4657" i="2" s="1"/>
  <c r="F1698" i="2"/>
  <c r="G1698" i="2" s="1"/>
  <c r="F4670" i="2"/>
  <c r="G4670" i="2" s="1"/>
  <c r="F1717" i="2"/>
  <c r="G1717" i="2" s="1"/>
  <c r="F3687" i="2"/>
  <c r="G3687" i="2" s="1"/>
  <c r="F1722" i="2"/>
  <c r="G1722" i="2" s="1"/>
  <c r="F4682" i="2"/>
  <c r="G4682" i="2" s="1"/>
  <c r="F1791" i="2"/>
  <c r="G1791" i="2" s="1"/>
  <c r="F1796" i="2"/>
  <c r="G1796" i="2" s="1"/>
  <c r="F1826" i="2"/>
  <c r="G1826" i="2" s="1"/>
  <c r="F1853" i="2"/>
  <c r="G1853" i="2" s="1"/>
  <c r="F1856" i="2"/>
  <c r="G1856" i="2" s="1"/>
  <c r="F3913" i="2"/>
  <c r="G3913" i="2" s="1"/>
  <c r="F2005" i="2"/>
  <c r="G2005" i="2" s="1"/>
  <c r="F3717" i="2"/>
  <c r="G3717" i="2" s="1"/>
  <c r="F4724" i="2"/>
  <c r="G4724" i="2" s="1"/>
  <c r="F2055" i="2"/>
  <c r="G2055" i="2" s="1"/>
  <c r="F2074" i="2"/>
  <c r="G2074" i="2" s="1"/>
  <c r="F2084" i="2"/>
  <c r="G2084" i="2" s="1"/>
  <c r="F2088" i="2"/>
  <c r="G2088" i="2" s="1"/>
  <c r="F2092" i="2"/>
  <c r="G2092" i="2" s="1"/>
  <c r="F2168" i="2"/>
  <c r="G2168" i="2" s="1"/>
  <c r="F2218" i="2"/>
  <c r="G2218" i="2" s="1"/>
  <c r="F4771" i="2"/>
  <c r="G4771" i="2" s="1"/>
  <c r="F2271" i="2"/>
  <c r="G2271" i="2" s="1"/>
  <c r="F2292" i="2"/>
  <c r="G2292" i="2" s="1"/>
  <c r="F2315" i="2"/>
  <c r="G2315" i="2" s="1"/>
  <c r="F3766" i="2"/>
  <c r="G3766" i="2" s="1"/>
  <c r="F2398" i="2"/>
  <c r="G2398" i="2" s="1"/>
  <c r="F2433" i="2"/>
  <c r="G2433" i="2" s="1"/>
  <c r="F3778" i="2"/>
  <c r="G3778" i="2" s="1"/>
  <c r="F2458" i="2"/>
  <c r="G2458" i="2" s="1"/>
  <c r="F2471" i="2"/>
  <c r="G2471" i="2" s="1"/>
  <c r="F2479" i="2"/>
  <c r="G2479" i="2" s="1"/>
  <c r="F4814" i="2"/>
  <c r="G4814" i="2" s="1"/>
  <c r="F2513" i="2"/>
  <c r="G2513" i="2" s="1"/>
  <c r="F2553" i="2"/>
  <c r="G2553" i="2" s="1"/>
  <c r="F2567" i="2"/>
  <c r="G2567" i="2" s="1"/>
  <c r="F2606" i="2"/>
  <c r="G2606" i="2" s="1"/>
  <c r="F2613" i="2"/>
  <c r="G2613" i="2" s="1"/>
  <c r="F2673" i="2"/>
  <c r="G2673" i="2" s="1"/>
  <c r="F2724" i="2"/>
  <c r="G2724" i="2" s="1"/>
  <c r="F2775" i="2"/>
  <c r="G2775" i="2" s="1"/>
  <c r="F2781" i="2"/>
  <c r="G2781" i="2" s="1"/>
  <c r="F2797" i="2"/>
  <c r="G2797" i="2" s="1"/>
  <c r="F2805" i="2"/>
  <c r="G2805" i="2" s="1"/>
  <c r="F2823" i="2"/>
  <c r="G2823" i="2" s="1"/>
  <c r="F2847" i="2"/>
  <c r="G2847" i="2" s="1"/>
  <c r="F3828" i="2"/>
  <c r="G3828" i="2" s="1"/>
  <c r="F3915" i="2"/>
  <c r="G3915" i="2" s="1"/>
  <c r="F4896" i="2"/>
  <c r="G4896" i="2" s="1"/>
  <c r="F4897" i="2"/>
  <c r="G4897" i="2" s="1"/>
  <c r="F2951" i="2"/>
  <c r="G2951" i="2" s="1"/>
  <c r="F2964" i="2"/>
  <c r="G2964" i="2" s="1"/>
  <c r="F3043" i="2"/>
  <c r="G3043" i="2" s="1"/>
  <c r="F3084" i="2"/>
  <c r="G3084" i="2" s="1"/>
  <c r="F3095" i="2"/>
  <c r="G3095" i="2" s="1"/>
  <c r="F3124" i="2"/>
  <c r="G3124" i="2" s="1"/>
  <c r="F3145" i="2"/>
  <c r="G3145" i="2" s="1"/>
  <c r="F3861" i="2"/>
  <c r="G3861" i="2" s="1"/>
  <c r="F3198" i="2"/>
  <c r="G3198" i="2" s="1"/>
  <c r="F3199" i="2"/>
  <c r="G3199" i="2" s="1"/>
  <c r="F3224" i="2"/>
  <c r="G3224" i="2" s="1"/>
  <c r="F4980" i="2"/>
  <c r="G4980" i="2" s="1"/>
  <c r="F3371" i="2"/>
  <c r="G3371" i="2" s="1"/>
  <c r="F3404" i="2"/>
  <c r="G3404" i="2" s="1"/>
  <c r="F3449" i="2"/>
  <c r="G3449" i="2" s="1"/>
  <c r="F3453" i="2"/>
  <c r="G3453" i="2" s="1"/>
  <c r="F3459" i="2"/>
  <c r="G3459" i="2" s="1"/>
  <c r="F17" i="2"/>
  <c r="G17" i="2" s="1"/>
  <c r="F27" i="2"/>
  <c r="G27" i="2" s="1"/>
  <c r="F42" i="2"/>
  <c r="G42" i="2" s="1"/>
  <c r="F67" i="2"/>
  <c r="G67" i="2" s="1"/>
  <c r="F131" i="2"/>
  <c r="G131" i="2" s="1"/>
  <c r="F164" i="2"/>
  <c r="G164" i="2" s="1"/>
  <c r="F228" i="2"/>
  <c r="G228" i="2" s="1"/>
  <c r="F4345" i="2"/>
  <c r="G4345" i="2" s="1"/>
  <c r="F4353" i="2"/>
  <c r="G4353" i="2" s="1"/>
  <c r="F271" i="2"/>
  <c r="G271" i="2" s="1"/>
  <c r="F297" i="2"/>
  <c r="G297" i="2" s="1"/>
  <c r="F306" i="2"/>
  <c r="G306" i="2" s="1"/>
  <c r="F316" i="2"/>
  <c r="G316" i="2" s="1"/>
  <c r="F318" i="2"/>
  <c r="G318" i="2" s="1"/>
  <c r="F3504" i="2"/>
  <c r="G3504" i="2" s="1"/>
  <c r="F390" i="2"/>
  <c r="G390" i="2" s="1"/>
  <c r="F417" i="2"/>
  <c r="G417" i="2" s="1"/>
  <c r="F419" i="2"/>
  <c r="G419" i="2" s="1"/>
  <c r="F423" i="2"/>
  <c r="G423" i="2" s="1"/>
  <c r="F3514" i="2"/>
  <c r="G3514" i="2" s="1"/>
  <c r="F450" i="2"/>
  <c r="G450" i="2" s="1"/>
  <c r="F482" i="2"/>
  <c r="G482" i="2" s="1"/>
  <c r="F4412" i="2"/>
  <c r="G4412" i="2" s="1"/>
  <c r="F500" i="2"/>
  <c r="G500" i="2" s="1"/>
  <c r="F4419" i="2"/>
  <c r="G4419" i="2" s="1"/>
  <c r="F3524" i="2"/>
  <c r="G3524" i="2" s="1"/>
  <c r="F515" i="2"/>
  <c r="G515" i="2" s="1"/>
  <c r="F573" i="2"/>
  <c r="G573" i="2" s="1"/>
  <c r="F619" i="2"/>
  <c r="G619" i="2" s="1"/>
  <c r="F653" i="2"/>
  <c r="G653" i="2" s="1"/>
  <c r="F4461" i="2"/>
  <c r="G4461" i="2" s="1"/>
  <c r="F3968" i="2"/>
  <c r="G3968" i="2" s="1"/>
  <c r="F773" i="2"/>
  <c r="G773" i="2" s="1"/>
  <c r="F831" i="2"/>
  <c r="G831" i="2" s="1"/>
  <c r="F881" i="2"/>
  <c r="G881" i="2" s="1"/>
  <c r="F936" i="2"/>
  <c r="G936" i="2" s="1"/>
  <c r="F961" i="2"/>
  <c r="G961" i="2" s="1"/>
  <c r="F1082" i="2"/>
  <c r="G1082" i="2" s="1"/>
  <c r="F1133" i="2"/>
  <c r="G1133" i="2" s="1"/>
  <c r="F1174" i="2"/>
  <c r="G1174" i="2" s="1"/>
  <c r="F3616" i="2"/>
  <c r="G3616" i="2" s="1"/>
  <c r="F1197" i="2"/>
  <c r="G1197" i="2" s="1"/>
  <c r="F1324" i="2"/>
  <c r="G1324" i="2" s="1"/>
  <c r="F1355" i="2"/>
  <c r="G1355" i="2" s="1"/>
  <c r="F1368" i="2"/>
  <c r="G1368" i="2" s="1"/>
  <c r="F1375" i="2"/>
  <c r="G1375" i="2" s="1"/>
  <c r="F1390" i="2"/>
  <c r="G1390" i="2" s="1"/>
  <c r="F1415" i="2"/>
  <c r="G1415" i="2" s="1"/>
  <c r="F4614" i="2"/>
  <c r="G4614" i="2" s="1"/>
  <c r="F1536" i="2"/>
  <c r="G1536" i="2" s="1"/>
  <c r="F1538" i="2"/>
  <c r="G1538" i="2" s="1"/>
  <c r="F1542" i="2"/>
  <c r="G1542" i="2" s="1"/>
  <c r="F4644" i="2"/>
  <c r="G4644" i="2" s="1"/>
  <c r="F1628" i="2"/>
  <c r="G1628" i="2" s="1"/>
  <c r="F4650" i="2"/>
  <c r="G4650" i="2" s="1"/>
  <c r="F1635" i="2"/>
  <c r="G1635" i="2" s="1"/>
  <c r="F4010" i="2"/>
  <c r="G4010" i="2" s="1"/>
  <c r="F1681" i="2"/>
  <c r="G1681" i="2" s="1"/>
  <c r="F4694" i="2"/>
  <c r="G4694" i="2" s="1"/>
  <c r="F1861" i="2"/>
  <c r="G1861" i="2" s="1"/>
  <c r="F1883" i="2"/>
  <c r="G1883" i="2" s="1"/>
  <c r="F1915" i="2"/>
  <c r="G1915" i="2" s="1"/>
  <c r="F4706" i="2"/>
  <c r="G4706" i="2" s="1"/>
  <c r="F1960" i="2"/>
  <c r="G1960" i="2" s="1"/>
  <c r="F2033" i="2"/>
  <c r="G2033" i="2" s="1"/>
  <c r="F3725" i="2"/>
  <c r="G3725" i="2" s="1"/>
  <c r="F2102" i="2"/>
  <c r="G2102" i="2" s="1"/>
  <c r="F4759" i="2"/>
  <c r="G4759" i="2" s="1"/>
  <c r="F2214" i="2"/>
  <c r="G2214" i="2" s="1"/>
  <c r="F4768" i="2"/>
  <c r="G4768" i="2" s="1"/>
  <c r="F2364" i="2"/>
  <c r="G2364" i="2" s="1"/>
  <c r="F2378" i="2"/>
  <c r="G2378" i="2" s="1"/>
  <c r="F2420" i="2"/>
  <c r="G2420" i="2" s="1"/>
  <c r="F2431" i="2"/>
  <c r="G2431" i="2" s="1"/>
  <c r="F2432" i="2"/>
  <c r="G2432" i="2" s="1"/>
  <c r="F2434" i="2"/>
  <c r="G2434" i="2" s="1"/>
  <c r="F2488" i="2"/>
  <c r="G2488" i="2" s="1"/>
  <c r="F4831" i="2"/>
  <c r="G4831" i="2" s="1"/>
  <c r="F2558" i="2"/>
  <c r="G2558" i="2" s="1"/>
  <c r="F2598" i="2"/>
  <c r="G2598" i="2" s="1"/>
  <c r="F4836" i="2"/>
  <c r="G4836" i="2" s="1"/>
  <c r="F2625" i="2"/>
  <c r="G2625" i="2" s="1"/>
  <c r="F2647" i="2"/>
  <c r="G2647" i="2" s="1"/>
  <c r="F2664" i="2"/>
  <c r="G2664" i="2" s="1"/>
  <c r="F2670" i="2"/>
  <c r="G2670" i="2" s="1"/>
  <c r="F2794" i="2"/>
  <c r="G2794" i="2" s="1"/>
  <c r="F2796" i="2"/>
  <c r="G2796" i="2" s="1"/>
  <c r="F2810" i="2"/>
  <c r="G2810" i="2" s="1"/>
  <c r="F2825" i="2"/>
  <c r="G2825" i="2" s="1"/>
  <c r="F3821" i="2"/>
  <c r="G3821" i="2" s="1"/>
  <c r="F2835" i="2"/>
  <c r="G2835" i="2" s="1"/>
  <c r="F2836" i="2"/>
  <c r="G2836" i="2" s="1"/>
  <c r="F4880" i="2"/>
  <c r="G4880" i="2" s="1"/>
  <c r="F2892" i="2"/>
  <c r="G2892" i="2" s="1"/>
  <c r="F2899" i="2"/>
  <c r="G2899" i="2" s="1"/>
  <c r="F2962" i="2"/>
  <c r="G2962" i="2" s="1"/>
  <c r="F2982" i="2"/>
  <c r="G2982" i="2" s="1"/>
  <c r="F3082" i="2"/>
  <c r="G3082" i="2" s="1"/>
  <c r="F3110" i="2"/>
  <c r="G3110" i="2" s="1"/>
  <c r="F4945" i="2"/>
  <c r="G4945" i="2" s="1"/>
  <c r="F3205" i="2"/>
  <c r="G3205" i="2" s="1"/>
  <c r="F3256" i="2"/>
  <c r="G3256" i="2" s="1"/>
  <c r="F3296" i="2"/>
  <c r="G3296" i="2" s="1"/>
  <c r="F3881" i="2"/>
  <c r="G3881" i="2" s="1"/>
  <c r="F3345" i="2"/>
  <c r="G3345" i="2" s="1"/>
  <c r="F3353" i="2"/>
  <c r="G3353" i="2" s="1"/>
  <c r="F3359" i="2"/>
  <c r="G3359" i="2" s="1"/>
  <c r="F3889" i="2"/>
  <c r="G3889" i="2" s="1"/>
  <c r="F3420" i="2"/>
  <c r="G3420" i="2" s="1"/>
  <c r="F3426" i="2"/>
  <c r="G3426" i="2" s="1"/>
  <c r="F3435" i="2"/>
  <c r="G3435" i="2" s="1"/>
  <c r="F3443" i="2"/>
  <c r="G3443" i="2" s="1"/>
  <c r="F4998" i="2"/>
  <c r="G4998" i="2" s="1"/>
  <c r="F11" i="2"/>
  <c r="G11" i="2" s="1"/>
  <c r="F14" i="2"/>
  <c r="G14" i="2" s="1"/>
  <c r="F51" i="2"/>
  <c r="G51" i="2" s="1"/>
  <c r="F3478" i="2"/>
  <c r="G3478" i="2" s="1"/>
  <c r="F2" i="2"/>
  <c r="G2" i="2" s="1"/>
  <c r="F183" i="2"/>
  <c r="G183" i="2" s="1"/>
  <c r="F4336" i="2"/>
  <c r="G4336" i="2" s="1"/>
  <c r="F205" i="2"/>
  <c r="G205" i="2" s="1"/>
  <c r="F224" i="2"/>
  <c r="G224" i="2" s="1"/>
  <c r="F235" i="2"/>
  <c r="G235" i="2" s="1"/>
  <c r="F4349" i="2"/>
  <c r="G4349" i="2" s="1"/>
  <c r="F288" i="2"/>
  <c r="G288" i="2" s="1"/>
  <c r="F294" i="2"/>
  <c r="G294" i="2" s="1"/>
  <c r="F308" i="2"/>
  <c r="G308" i="2" s="1"/>
  <c r="F4376" i="2"/>
  <c r="G4376" i="2" s="1"/>
  <c r="F336" i="2"/>
  <c r="G336" i="2" s="1"/>
  <c r="F4382" i="2"/>
  <c r="G4382" i="2" s="1"/>
  <c r="F347" i="2"/>
  <c r="G347" i="2" s="1"/>
  <c r="F467" i="2"/>
  <c r="G467" i="2" s="1"/>
  <c r="F4411" i="2"/>
  <c r="G4411" i="2" s="1"/>
  <c r="F3956" i="2"/>
  <c r="G3956" i="2" s="1"/>
  <c r="F519" i="2"/>
  <c r="G519" i="2" s="1"/>
  <c r="F4429" i="2"/>
  <c r="G4429" i="2" s="1"/>
  <c r="F4437" i="2"/>
  <c r="G4437" i="2" s="1"/>
  <c r="F637" i="2"/>
  <c r="G637" i="2" s="1"/>
  <c r="F647" i="2"/>
  <c r="G647" i="2" s="1"/>
  <c r="F655" i="2"/>
  <c r="G655" i="2" s="1"/>
  <c r="F3546" i="2"/>
  <c r="G3546" i="2" s="1"/>
  <c r="F4460" i="2"/>
  <c r="G4460" i="2" s="1"/>
  <c r="F707" i="2"/>
  <c r="G707" i="2" s="1"/>
  <c r="F719" i="2"/>
  <c r="G719" i="2" s="1"/>
  <c r="F793" i="2"/>
  <c r="G793" i="2" s="1"/>
  <c r="F825" i="2"/>
  <c r="G825" i="2" s="1"/>
  <c r="F841" i="2"/>
  <c r="G841" i="2" s="1"/>
  <c r="F869" i="2"/>
  <c r="G869" i="2" s="1"/>
  <c r="F3575" i="2"/>
  <c r="G3575" i="2" s="1"/>
  <c r="F4498" i="2"/>
  <c r="G4498" i="2" s="1"/>
  <c r="F890" i="2"/>
  <c r="G890" i="2" s="1"/>
  <c r="F909" i="2"/>
  <c r="G909" i="2" s="1"/>
  <c r="F3580" i="2"/>
  <c r="G3580" i="2" s="1"/>
  <c r="F982" i="2"/>
  <c r="G982" i="2" s="1"/>
  <c r="F3593" i="2"/>
  <c r="G3593" i="2" s="1"/>
  <c r="F993" i="2"/>
  <c r="G993" i="2" s="1"/>
  <c r="F1081" i="2"/>
  <c r="G1081" i="2" s="1"/>
  <c r="F4532" i="2"/>
  <c r="G4532" i="2" s="1"/>
  <c r="F1154" i="2"/>
  <c r="G1154" i="2" s="1"/>
  <c r="F1215" i="2"/>
  <c r="G1215" i="2" s="1"/>
  <c r="F1241" i="2"/>
  <c r="G1241" i="2" s="1"/>
  <c r="F4568" i="2"/>
  <c r="G4568" i="2" s="1"/>
  <c r="F4573" i="2"/>
  <c r="G4573" i="2" s="1"/>
  <c r="F1316" i="2"/>
  <c r="G1316" i="2" s="1"/>
  <c r="F1367" i="2"/>
  <c r="G1367" i="2" s="1"/>
  <c r="F1383" i="2"/>
  <c r="G1383" i="2" s="1"/>
  <c r="F1412" i="2"/>
  <c r="G1412" i="2" s="1"/>
  <c r="F1427" i="2"/>
  <c r="G1427" i="2" s="1"/>
  <c r="F1440" i="2"/>
  <c r="G1440" i="2" s="1"/>
  <c r="F3660" i="2"/>
  <c r="G3660" i="2" s="1"/>
  <c r="F1519" i="2"/>
  <c r="G1519" i="2" s="1"/>
  <c r="F1534" i="2"/>
  <c r="G1534" i="2" s="1"/>
  <c r="F4632" i="2"/>
  <c r="G4632" i="2" s="1"/>
  <c r="F1575" i="2"/>
  <c r="G1575" i="2" s="1"/>
  <c r="F1587" i="2"/>
  <c r="G1587" i="2" s="1"/>
  <c r="F1603" i="2"/>
  <c r="G1603" i="2" s="1"/>
  <c r="F4649" i="2"/>
  <c r="G4649" i="2" s="1"/>
  <c r="F1630" i="2"/>
  <c r="G1630" i="2" s="1"/>
  <c r="F3683" i="2"/>
  <c r="G3683" i="2" s="1"/>
  <c r="F1713" i="2"/>
  <c r="G1713" i="2" s="1"/>
  <c r="F4013" i="2"/>
  <c r="G4013" i="2" s="1"/>
  <c r="F1746" i="2"/>
  <c r="G1746" i="2" s="1"/>
  <c r="F1750" i="2"/>
  <c r="G1750" i="2" s="1"/>
  <c r="F3691" i="2"/>
  <c r="G3691" i="2" s="1"/>
  <c r="F1768" i="2"/>
  <c r="G1768" i="2" s="1"/>
  <c r="F1782" i="2"/>
  <c r="G1782" i="2" s="1"/>
  <c r="F1832" i="2"/>
  <c r="G1832" i="2" s="1"/>
  <c r="F4022" i="2"/>
  <c r="G4022" i="2" s="1"/>
  <c r="F2070" i="2"/>
  <c r="G2070" i="2" s="1"/>
  <c r="F4026" i="2"/>
  <c r="G4026" i="2" s="1"/>
  <c r="F2109" i="2"/>
  <c r="G2109" i="2" s="1"/>
  <c r="F4741" i="2"/>
  <c r="G4741" i="2" s="1"/>
  <c r="F4029" i="2"/>
  <c r="G4029" i="2" s="1"/>
  <c r="F4747" i="2"/>
  <c r="G4747" i="2" s="1"/>
  <c r="F2178" i="2"/>
  <c r="G2178" i="2" s="1"/>
  <c r="F2194" i="2"/>
  <c r="G2194" i="2" s="1"/>
  <c r="F2235" i="2"/>
  <c r="G2235" i="2" s="1"/>
  <c r="F4780" i="2"/>
  <c r="G4780" i="2" s="1"/>
  <c r="F2285" i="2"/>
  <c r="G2285" i="2" s="1"/>
  <c r="F3762" i="2"/>
  <c r="G3762" i="2" s="1"/>
  <c r="F2310" i="2"/>
  <c r="G2310" i="2" s="1"/>
  <c r="F4783" i="2"/>
  <c r="G4783" i="2" s="1"/>
  <c r="F2346" i="2"/>
  <c r="G2346" i="2" s="1"/>
  <c r="F2358" i="2"/>
  <c r="G2358" i="2" s="1"/>
  <c r="F2384" i="2"/>
  <c r="G2384" i="2" s="1"/>
  <c r="F2386" i="2"/>
  <c r="G2386" i="2" s="1"/>
  <c r="F2399" i="2"/>
  <c r="G2399" i="2" s="1"/>
  <c r="F2445" i="2"/>
  <c r="G2445" i="2" s="1"/>
  <c r="F2476" i="2"/>
  <c r="G2476" i="2" s="1"/>
  <c r="F2489" i="2"/>
  <c r="G2489" i="2" s="1"/>
  <c r="F2540" i="2"/>
  <c r="G2540" i="2" s="1"/>
  <c r="F2555" i="2"/>
  <c r="G2555" i="2" s="1"/>
  <c r="F4832" i="2"/>
  <c r="G4832" i="2" s="1"/>
  <c r="F2578" i="2"/>
  <c r="G2578" i="2" s="1"/>
  <c r="F3919" i="2"/>
  <c r="G3919" i="2" s="1"/>
  <c r="F2602" i="2"/>
  <c r="G2602" i="2" s="1"/>
  <c r="F4845" i="2"/>
  <c r="G4845" i="2" s="1"/>
  <c r="F2711" i="2"/>
  <c r="G2711" i="2" s="1"/>
  <c r="F2738" i="2"/>
  <c r="G2738" i="2" s="1"/>
  <c r="F2754" i="2"/>
  <c r="G2754" i="2" s="1"/>
  <c r="F2757" i="2"/>
  <c r="G2757" i="2" s="1"/>
  <c r="F4258" i="2"/>
  <c r="G4258" i="2" s="1"/>
  <c r="F2818" i="2"/>
  <c r="G2818" i="2" s="1"/>
  <c r="F2824" i="2"/>
  <c r="G2824" i="2" s="1"/>
  <c r="F2904" i="2"/>
  <c r="G2904" i="2" s="1"/>
  <c r="F2940" i="2"/>
  <c r="G2940" i="2" s="1"/>
  <c r="F2948" i="2"/>
  <c r="G2948" i="2" s="1"/>
  <c r="F2976" i="2"/>
  <c r="G2976" i="2" s="1"/>
  <c r="F3050" i="2"/>
  <c r="G3050" i="2" s="1"/>
  <c r="F3075" i="2"/>
  <c r="G3075" i="2" s="1"/>
  <c r="F4928" i="2"/>
  <c r="G4928" i="2" s="1"/>
  <c r="F4932" i="2"/>
  <c r="G4932" i="2" s="1"/>
  <c r="F3117" i="2"/>
  <c r="G3117" i="2" s="1"/>
  <c r="F4942" i="2"/>
  <c r="G4942" i="2" s="1"/>
  <c r="F3217" i="2"/>
  <c r="G3217" i="2" s="1"/>
  <c r="F3246" i="2"/>
  <c r="G3246" i="2" s="1"/>
  <c r="F3279" i="2"/>
  <c r="G3279" i="2" s="1"/>
  <c r="F4973" i="2"/>
  <c r="G4973" i="2" s="1"/>
  <c r="F3339" i="2"/>
  <c r="G3339" i="2" s="1"/>
  <c r="F3358" i="2"/>
  <c r="G3358" i="2" s="1"/>
  <c r="F3384" i="2"/>
  <c r="G3384" i="2" s="1"/>
  <c r="F3893" i="2"/>
  <c r="G3893" i="2" s="1"/>
  <c r="F28" i="2"/>
  <c r="G28" i="2" s="1"/>
  <c r="F32" i="2"/>
  <c r="G32" i="2" s="1"/>
  <c r="F90" i="2"/>
  <c r="G90" i="2" s="1"/>
  <c r="F3481" i="2"/>
  <c r="G3481" i="2" s="1"/>
  <c r="F111" i="2"/>
  <c r="G111" i="2" s="1"/>
  <c r="F4328" i="2"/>
  <c r="G4328" i="2" s="1"/>
  <c r="F188" i="2"/>
  <c r="G188" i="2" s="1"/>
  <c r="F4335" i="2"/>
  <c r="G4335" i="2" s="1"/>
  <c r="F212" i="2"/>
  <c r="G212" i="2" s="1"/>
  <c r="F304" i="2"/>
  <c r="G304" i="2" s="1"/>
  <c r="F4375" i="2"/>
  <c r="G4375" i="2" s="1"/>
  <c r="F354" i="2"/>
  <c r="G354" i="2" s="1"/>
  <c r="F386" i="2"/>
  <c r="G386" i="2" s="1"/>
  <c r="F388" i="2"/>
  <c r="G388" i="2" s="1"/>
  <c r="F416" i="2"/>
  <c r="G416" i="2" s="1"/>
  <c r="F439" i="2"/>
  <c r="G439" i="2" s="1"/>
  <c r="F4402" i="2"/>
  <c r="G4402" i="2" s="1"/>
  <c r="F4405" i="2"/>
  <c r="G4405" i="2" s="1"/>
  <c r="F489" i="2"/>
  <c r="G489" i="2" s="1"/>
  <c r="F3958" i="2"/>
  <c r="G3958" i="2" s="1"/>
  <c r="F4428" i="2"/>
  <c r="G4428" i="2" s="1"/>
  <c r="F4434" i="2"/>
  <c r="G4434" i="2" s="1"/>
  <c r="F584" i="2"/>
  <c r="G584" i="2" s="1"/>
  <c r="F4450" i="2"/>
  <c r="G4450" i="2" s="1"/>
  <c r="F687" i="2"/>
  <c r="G687" i="2" s="1"/>
  <c r="F699" i="2"/>
  <c r="G699" i="2" s="1"/>
  <c r="F716" i="2"/>
  <c r="G716" i="2" s="1"/>
  <c r="F725" i="2"/>
  <c r="G725" i="2" s="1"/>
  <c r="F738" i="2"/>
  <c r="G738" i="2" s="1"/>
  <c r="F740" i="2"/>
  <c r="G740" i="2" s="1"/>
  <c r="F3562" i="2"/>
  <c r="G3562" i="2" s="1"/>
  <c r="F884" i="2"/>
  <c r="G884" i="2" s="1"/>
  <c r="F892" i="2"/>
  <c r="G892" i="2" s="1"/>
  <c r="F899" i="2"/>
  <c r="G899" i="2" s="1"/>
  <c r="F937" i="2"/>
  <c r="G937" i="2" s="1"/>
  <c r="F4506" i="2"/>
  <c r="G4506" i="2" s="1"/>
  <c r="F957" i="2"/>
  <c r="G957" i="2" s="1"/>
  <c r="F1017" i="2"/>
  <c r="G1017" i="2" s="1"/>
  <c r="F1048" i="2"/>
  <c r="G1048" i="2" s="1"/>
  <c r="F1050" i="2"/>
  <c r="G1050" i="2" s="1"/>
  <c r="F1089" i="2"/>
  <c r="G1089" i="2" s="1"/>
  <c r="F1104" i="2"/>
  <c r="G1104" i="2" s="1"/>
  <c r="F1107" i="2"/>
  <c r="G1107" i="2" s="1"/>
  <c r="F1171" i="2"/>
  <c r="G1171" i="2" s="1"/>
  <c r="F1187" i="2"/>
  <c r="G1187" i="2" s="1"/>
  <c r="F1195" i="2"/>
  <c r="G1195" i="2" s="1"/>
  <c r="F1202" i="2"/>
  <c r="G1202" i="2" s="1"/>
  <c r="F3623" i="2"/>
  <c r="G3623" i="2" s="1"/>
  <c r="F4557" i="2"/>
  <c r="G4557" i="2" s="1"/>
  <c r="F3629" i="2"/>
  <c r="G3629" i="2" s="1"/>
  <c r="F1321" i="2"/>
  <c r="G1321" i="2" s="1"/>
  <c r="F1362" i="2"/>
  <c r="G1362" i="2" s="1"/>
  <c r="F1378" i="2"/>
  <c r="G1378" i="2" s="1"/>
  <c r="F1473" i="2"/>
  <c r="G1473" i="2" s="1"/>
  <c r="F4619" i="2"/>
  <c r="G4619" i="2" s="1"/>
  <c r="F1511" i="2"/>
  <c r="G1511" i="2" s="1"/>
  <c r="F4638" i="2"/>
  <c r="G4638" i="2" s="1"/>
  <c r="F4639" i="2"/>
  <c r="G4639" i="2" s="1"/>
  <c r="F1578" i="2"/>
  <c r="G1578" i="2" s="1"/>
  <c r="F1613" i="2"/>
  <c r="G1613" i="2" s="1"/>
  <c r="F1625" i="2"/>
  <c r="G1625" i="2" s="1"/>
  <c r="F1642" i="2"/>
  <c r="G1642" i="2" s="1"/>
  <c r="F1647" i="2"/>
  <c r="G1647" i="2" s="1"/>
  <c r="F1657" i="2"/>
  <c r="G1657" i="2" s="1"/>
  <c r="F4662" i="2"/>
  <c r="G4662" i="2" s="1"/>
  <c r="F1701" i="2"/>
  <c r="G1701" i="2" s="1"/>
  <c r="F4672" i="2"/>
  <c r="G4672" i="2" s="1"/>
  <c r="F1730" i="2"/>
  <c r="G1730" i="2" s="1"/>
  <c r="F1741" i="2"/>
  <c r="G1741" i="2" s="1"/>
  <c r="F1742" i="2"/>
  <c r="G1742" i="2" s="1"/>
  <c r="F1778" i="2"/>
  <c r="G1778" i="2" s="1"/>
  <c r="F1779" i="2"/>
  <c r="G1779" i="2" s="1"/>
  <c r="F1935" i="2"/>
  <c r="G1935" i="2" s="1"/>
  <c r="F1951" i="2"/>
  <c r="G1951" i="2" s="1"/>
  <c r="F4718" i="2"/>
  <c r="G4718" i="2" s="1"/>
  <c r="F2030" i="2"/>
  <c r="G2030" i="2" s="1"/>
  <c r="F2060" i="2"/>
  <c r="G2060" i="2" s="1"/>
  <c r="F2069" i="2"/>
  <c r="G2069" i="2" s="1"/>
  <c r="F2081" i="2"/>
  <c r="G2081" i="2" s="1"/>
  <c r="F2083" i="2"/>
  <c r="G2083" i="2" s="1"/>
  <c r="F3731" i="2"/>
  <c r="G3731" i="2" s="1"/>
  <c r="F4744" i="2"/>
  <c r="G4744" i="2" s="1"/>
  <c r="F2147" i="2"/>
  <c r="G2147" i="2" s="1"/>
  <c r="F2224" i="2"/>
  <c r="G2224" i="2" s="1"/>
  <c r="F2265" i="2"/>
  <c r="G2265" i="2" s="1"/>
  <c r="F2273" i="2"/>
  <c r="G2273" i="2" s="1"/>
  <c r="F2305" i="2"/>
  <c r="G2305" i="2" s="1"/>
  <c r="F2314" i="2"/>
  <c r="G2314" i="2" s="1"/>
  <c r="F2347" i="2"/>
  <c r="G2347" i="2" s="1"/>
  <c r="F2403" i="2"/>
  <c r="G2403" i="2" s="1"/>
  <c r="F2462" i="2"/>
  <c r="G2462" i="2" s="1"/>
  <c r="F2466" i="2"/>
  <c r="G2466" i="2" s="1"/>
  <c r="F2495" i="2"/>
  <c r="G2495" i="2" s="1"/>
  <c r="F2500" i="2"/>
  <c r="G2500" i="2" s="1"/>
  <c r="F4821" i="2"/>
  <c r="G4821" i="2" s="1"/>
  <c r="F2544" i="2"/>
  <c r="G2544" i="2" s="1"/>
  <c r="F4841" i="2"/>
  <c r="G4841" i="2" s="1"/>
  <c r="F2671" i="2"/>
  <c r="G2671" i="2" s="1"/>
  <c r="F4855" i="2"/>
  <c r="G4855" i="2" s="1"/>
  <c r="F2725" i="2"/>
  <c r="G2725" i="2" s="1"/>
  <c r="F2742" i="2"/>
  <c r="G2742" i="2" s="1"/>
  <c r="F2795" i="2"/>
  <c r="G2795" i="2" s="1"/>
  <c r="F2799" i="2"/>
  <c r="G2799" i="2" s="1"/>
  <c r="F4872" i="2"/>
  <c r="G4872" i="2" s="1"/>
  <c r="F2838" i="2"/>
  <c r="G2838" i="2" s="1"/>
  <c r="F2840" i="2"/>
  <c r="G2840" i="2" s="1"/>
  <c r="F4878" i="2"/>
  <c r="G4878" i="2" s="1"/>
  <c r="F2879" i="2"/>
  <c r="G2879" i="2" s="1"/>
  <c r="F2912" i="2"/>
  <c r="G2912" i="2" s="1"/>
  <c r="F2927" i="2"/>
  <c r="G2927" i="2" s="1"/>
  <c r="F2974" i="2"/>
  <c r="G2974" i="2" s="1"/>
  <c r="F2986" i="2"/>
  <c r="G2986" i="2" s="1"/>
  <c r="F3027" i="2"/>
  <c r="G3027" i="2" s="1"/>
  <c r="F3057" i="2"/>
  <c r="G3057" i="2" s="1"/>
  <c r="F3072" i="2"/>
  <c r="G3072" i="2" s="1"/>
  <c r="F3089" i="2"/>
  <c r="G3089" i="2" s="1"/>
  <c r="F3877" i="2"/>
  <c r="G3877" i="2" s="1"/>
  <c r="F3274" i="2"/>
  <c r="G3274" i="2" s="1"/>
  <c r="F3308" i="2"/>
  <c r="G3308" i="2" s="1"/>
  <c r="F3327" i="2"/>
  <c r="G3327" i="2" s="1"/>
  <c r="F3347" i="2"/>
  <c r="G3347" i="2" s="1"/>
  <c r="F3354" i="2"/>
  <c r="G3354" i="2" s="1"/>
  <c r="F3433" i="2"/>
  <c r="G3433" i="2" s="1"/>
  <c r="F3445" i="2"/>
  <c r="G3445" i="2" s="1"/>
  <c r="F3464" i="2"/>
  <c r="G3464" i="2" s="1"/>
  <c r="F3" i="2"/>
  <c r="F6" i="2"/>
  <c r="G6" i="2" s="1"/>
  <c r="F25" i="2"/>
  <c r="G25" i="2" s="1"/>
  <c r="F5001" i="2"/>
  <c r="G5001" i="2" s="1"/>
  <c r="F4321" i="2"/>
  <c r="G4321" i="2" s="1"/>
  <c r="F142" i="2"/>
  <c r="G142" i="2" s="1"/>
  <c r="F146" i="2"/>
  <c r="G146" i="2" s="1"/>
  <c r="F4330" i="2"/>
  <c r="G4330" i="2" s="1"/>
  <c r="F3488" i="2"/>
  <c r="G3488" i="2" s="1"/>
  <c r="F4334" i="2"/>
  <c r="G4334" i="2" s="1"/>
  <c r="F4343" i="2"/>
  <c r="G4343" i="2" s="1"/>
  <c r="F4350" i="2"/>
  <c r="G4350" i="2" s="1"/>
  <c r="F252" i="2"/>
  <c r="G252" i="2" s="1"/>
  <c r="F256" i="2"/>
  <c r="G256" i="2" s="1"/>
  <c r="F279" i="2"/>
  <c r="G279" i="2" s="1"/>
  <c r="F3945" i="2"/>
  <c r="G3945" i="2" s="1"/>
  <c r="F323" i="2"/>
  <c r="G323" i="2" s="1"/>
  <c r="F4379" i="2"/>
  <c r="G4379" i="2" s="1"/>
  <c r="F367" i="2"/>
  <c r="G367" i="2" s="1"/>
  <c r="F3505" i="2"/>
  <c r="G3505" i="2" s="1"/>
  <c r="F384" i="2"/>
  <c r="G384" i="2" s="1"/>
  <c r="F412" i="2"/>
  <c r="G412" i="2" s="1"/>
  <c r="F454" i="2"/>
  <c r="G454" i="2" s="1"/>
  <c r="F474" i="2"/>
  <c r="G474" i="2" s="1"/>
  <c r="F525" i="2"/>
  <c r="G525" i="2" s="1"/>
  <c r="F547" i="2"/>
  <c r="G547" i="2" s="1"/>
  <c r="F623" i="2"/>
  <c r="G623" i="2" s="1"/>
  <c r="F641" i="2"/>
  <c r="G641" i="2" s="1"/>
  <c r="F668" i="2"/>
  <c r="G668" i="2" s="1"/>
  <c r="F690" i="2"/>
  <c r="G690" i="2" s="1"/>
  <c r="F743" i="2"/>
  <c r="G743" i="2" s="1"/>
  <c r="F3561" i="2"/>
  <c r="G3561" i="2" s="1"/>
  <c r="F782" i="2"/>
  <c r="G782" i="2" s="1"/>
  <c r="F797" i="2"/>
  <c r="G797" i="2" s="1"/>
  <c r="F3565" i="2"/>
  <c r="G3565" i="2" s="1"/>
  <c r="F4485" i="2"/>
  <c r="G4485" i="2" s="1"/>
  <c r="F812" i="2"/>
  <c r="G812" i="2" s="1"/>
  <c r="F3971" i="2"/>
  <c r="G3971" i="2" s="1"/>
  <c r="F853" i="2"/>
  <c r="G853" i="2" s="1"/>
  <c r="F3574" i="2"/>
  <c r="G3574" i="2" s="1"/>
  <c r="F882" i="2"/>
  <c r="G882" i="2" s="1"/>
  <c r="F912" i="2"/>
  <c r="G912" i="2" s="1"/>
  <c r="F952" i="2"/>
  <c r="G952" i="2" s="1"/>
  <c r="F967" i="2"/>
  <c r="G967" i="2" s="1"/>
  <c r="F971" i="2"/>
  <c r="G971" i="2" s="1"/>
  <c r="F972" i="2"/>
  <c r="G972" i="2" s="1"/>
  <c r="F984" i="2"/>
  <c r="G984" i="2" s="1"/>
  <c r="F985" i="2"/>
  <c r="G985" i="2" s="1"/>
  <c r="F986" i="2"/>
  <c r="G986" i="2" s="1"/>
  <c r="F988" i="2"/>
  <c r="G988" i="2" s="1"/>
  <c r="F1026" i="2"/>
  <c r="G1026" i="2" s="1"/>
  <c r="F1072" i="2"/>
  <c r="G1072" i="2" s="1"/>
  <c r="F1078" i="2"/>
  <c r="G1078" i="2" s="1"/>
  <c r="F4533" i="2"/>
  <c r="G4533" i="2" s="1"/>
  <c r="F3615" i="2"/>
  <c r="G3615" i="2" s="1"/>
  <c r="F4562" i="2"/>
  <c r="G4562" i="2" s="1"/>
  <c r="F1258" i="2"/>
  <c r="G1258" i="2" s="1"/>
  <c r="F4566" i="2"/>
  <c r="G4566" i="2" s="1"/>
  <c r="F1379" i="2"/>
  <c r="G1379" i="2" s="1"/>
  <c r="F1437" i="2"/>
  <c r="G1437" i="2" s="1"/>
  <c r="F1484" i="2"/>
  <c r="G1484" i="2" s="1"/>
  <c r="F1489" i="2"/>
  <c r="G1489" i="2" s="1"/>
  <c r="F4624" i="2"/>
  <c r="G4624" i="2" s="1"/>
  <c r="F1526" i="2"/>
  <c r="G1526" i="2" s="1"/>
  <c r="F1557" i="2"/>
  <c r="G1557" i="2" s="1"/>
  <c r="F4633" i="2"/>
  <c r="G4633" i="2" s="1"/>
  <c r="F1585" i="2"/>
  <c r="G1585" i="2" s="1"/>
  <c r="F4642" i="2"/>
  <c r="G4642" i="2" s="1"/>
  <c r="F1589" i="2"/>
  <c r="G1589" i="2" s="1"/>
  <c r="F1619" i="2"/>
  <c r="G1619" i="2" s="1"/>
  <c r="F4661" i="2"/>
  <c r="G4661" i="2" s="1"/>
  <c r="F4664" i="2"/>
  <c r="G4664" i="2" s="1"/>
  <c r="F1707" i="2"/>
  <c r="G1707" i="2" s="1"/>
  <c r="F1716" i="2"/>
  <c r="G1716" i="2" s="1"/>
  <c r="F4673" i="2"/>
  <c r="G4673" i="2" s="1"/>
  <c r="F1723" i="2"/>
  <c r="G1723" i="2" s="1"/>
  <c r="F1771" i="2"/>
  <c r="G1771" i="2" s="1"/>
  <c r="F1772" i="2"/>
  <c r="G1772" i="2" s="1"/>
  <c r="F1811" i="2"/>
  <c r="G1811" i="2" s="1"/>
  <c r="F1828" i="2"/>
  <c r="G1828" i="2" s="1"/>
  <c r="F1867" i="2"/>
  <c r="G1867" i="2" s="1"/>
  <c r="F4698" i="2"/>
  <c r="G4698" i="2" s="1"/>
  <c r="F1927" i="2"/>
  <c r="G1927" i="2" s="1"/>
  <c r="F1968" i="2"/>
  <c r="G1968" i="2" s="1"/>
  <c r="F4024" i="2"/>
  <c r="G4024" i="2" s="1"/>
  <c r="F2085" i="2"/>
  <c r="G2085" i="2" s="1"/>
  <c r="F2094" i="2"/>
  <c r="G2094" i="2" s="1"/>
  <c r="F4735" i="2"/>
  <c r="G4735" i="2" s="1"/>
  <c r="F2106" i="2"/>
  <c r="G2106" i="2" s="1"/>
  <c r="F2144" i="2"/>
  <c r="G2144" i="2" s="1"/>
  <c r="F2173" i="2"/>
  <c r="G2173" i="2" s="1"/>
  <c r="F2213" i="2"/>
  <c r="G2213" i="2" s="1"/>
  <c r="F4769" i="2"/>
  <c r="G4769" i="2" s="1"/>
  <c r="F2298" i="2"/>
  <c r="G2298" i="2" s="1"/>
  <c r="F2336" i="2"/>
  <c r="G2336" i="2" s="1"/>
  <c r="F4796" i="2"/>
  <c r="G4796" i="2" s="1"/>
  <c r="F2416" i="2"/>
  <c r="G2416" i="2" s="1"/>
  <c r="F4825" i="2"/>
  <c r="G4825" i="2" s="1"/>
  <c r="F2533" i="2"/>
  <c r="G2533" i="2" s="1"/>
  <c r="F2585" i="2"/>
  <c r="G2585" i="2" s="1"/>
  <c r="F2701" i="2"/>
  <c r="G2701" i="2" s="1"/>
  <c r="F4859" i="2"/>
  <c r="G4859" i="2" s="1"/>
  <c r="F4055" i="2"/>
  <c r="G4055" i="2" s="1"/>
  <c r="F2732" i="2"/>
  <c r="G2732" i="2" s="1"/>
  <c r="F2733" i="2"/>
  <c r="G2733" i="2" s="1"/>
  <c r="F2744" i="2"/>
  <c r="G2744" i="2" s="1"/>
  <c r="F3819" i="2"/>
  <c r="G3819" i="2" s="1"/>
  <c r="F4869" i="2"/>
  <c r="G4869" i="2" s="1"/>
  <c r="F2845" i="2"/>
  <c r="G2845" i="2" s="1"/>
  <c r="F2852" i="2"/>
  <c r="G2852" i="2" s="1"/>
  <c r="F2864" i="2"/>
  <c r="G2864" i="2" s="1"/>
  <c r="F2961" i="2"/>
  <c r="G2961" i="2" s="1"/>
  <c r="F2966" i="2"/>
  <c r="G2966" i="2" s="1"/>
  <c r="F2991" i="2"/>
  <c r="G2991" i="2" s="1"/>
  <c r="F3070" i="2"/>
  <c r="G3070" i="2" s="1"/>
  <c r="F3088" i="2"/>
  <c r="G3088" i="2" s="1"/>
  <c r="F4930" i="2"/>
  <c r="G4930" i="2" s="1"/>
  <c r="F3106" i="2"/>
  <c r="G3106" i="2" s="1"/>
  <c r="F3130" i="2"/>
  <c r="G3130" i="2" s="1"/>
  <c r="F3153" i="2"/>
  <c r="G3153" i="2" s="1"/>
  <c r="F4948" i="2"/>
  <c r="G4948" i="2" s="1"/>
  <c r="F3186" i="2"/>
  <c r="G3186" i="2" s="1"/>
  <c r="F3203" i="2"/>
  <c r="G3203" i="2" s="1"/>
  <c r="F3332" i="2"/>
  <c r="G3332" i="2" s="1"/>
  <c r="F4978" i="2"/>
  <c r="G4978" i="2" s="1"/>
  <c r="F3377" i="2"/>
  <c r="G3377" i="2" s="1"/>
  <c r="F4990" i="2"/>
  <c r="G4990" i="2" s="1"/>
  <c r="F3403" i="2"/>
  <c r="G3403" i="2" s="1"/>
  <c r="F3423" i="2"/>
  <c r="G3423" i="2" s="1"/>
  <c r="F3463" i="2"/>
  <c r="G3463" i="2" s="1"/>
  <c r="F30" i="2"/>
  <c r="G30" i="2" s="1"/>
  <c r="F37" i="2"/>
  <c r="G37" i="2" s="1"/>
  <c r="F4304" i="2"/>
  <c r="G4304" i="2" s="1"/>
  <c r="F48" i="2"/>
  <c r="G48" i="2" s="1"/>
  <c r="F81" i="2"/>
  <c r="G81" i="2" s="1"/>
  <c r="F82" i="2"/>
  <c r="G82" i="2" s="1"/>
  <c r="F98" i="2"/>
  <c r="G98" i="2" s="1"/>
  <c r="F101" i="2"/>
  <c r="G101" i="2" s="1"/>
  <c r="F178" i="2"/>
  <c r="G178" i="2" s="1"/>
  <c r="F3942" i="2"/>
  <c r="G3942" i="2" s="1"/>
  <c r="F4351" i="2"/>
  <c r="G4351" i="2" s="1"/>
  <c r="F261" i="2"/>
  <c r="G261" i="2" s="1"/>
  <c r="F314" i="2"/>
  <c r="G314" i="2" s="1"/>
  <c r="F3946" i="2"/>
  <c r="G3946" i="2" s="1"/>
  <c r="F343" i="2"/>
  <c r="G343" i="2" s="1"/>
  <c r="F3507" i="2"/>
  <c r="G3507" i="2" s="1"/>
  <c r="F410" i="2"/>
  <c r="G410" i="2" s="1"/>
  <c r="F413" i="2"/>
  <c r="G413" i="2" s="1"/>
  <c r="F425" i="2"/>
  <c r="G425" i="2" s="1"/>
  <c r="F476" i="2"/>
  <c r="G476" i="2" s="1"/>
  <c r="F4415" i="2"/>
  <c r="G4415" i="2" s="1"/>
  <c r="F520" i="2"/>
  <c r="G520" i="2" s="1"/>
  <c r="F556" i="2"/>
  <c r="G556" i="2" s="1"/>
  <c r="F626" i="2"/>
  <c r="G626" i="2" s="1"/>
  <c r="F646" i="2"/>
  <c r="G646" i="2" s="1"/>
  <c r="F651" i="2"/>
  <c r="G651" i="2" s="1"/>
  <c r="F3544" i="2"/>
  <c r="G3544" i="2" s="1"/>
  <c r="F3552" i="2"/>
  <c r="G3552" i="2" s="1"/>
  <c r="F717" i="2"/>
  <c r="G717" i="2" s="1"/>
  <c r="F3558" i="2"/>
  <c r="G3558" i="2" s="1"/>
  <c r="F4486" i="2"/>
  <c r="G4486" i="2" s="1"/>
  <c r="F863" i="2"/>
  <c r="G863" i="2" s="1"/>
  <c r="F3583" i="2"/>
  <c r="G3583" i="2" s="1"/>
  <c r="F3598" i="2"/>
  <c r="G3598" i="2" s="1"/>
  <c r="F3603" i="2"/>
  <c r="G3603" i="2" s="1"/>
  <c r="F1099" i="2"/>
  <c r="G1099" i="2" s="1"/>
  <c r="F4546" i="2"/>
  <c r="G4546" i="2" s="1"/>
  <c r="F1181" i="2"/>
  <c r="G1181" i="2" s="1"/>
  <c r="F1209" i="2"/>
  <c r="G1209" i="2" s="1"/>
  <c r="F1220" i="2"/>
  <c r="G1220" i="2" s="1"/>
  <c r="F3622" i="2"/>
  <c r="G3622" i="2" s="1"/>
  <c r="F4559" i="2"/>
  <c r="G4559" i="2" s="1"/>
  <c r="F1267" i="2"/>
  <c r="G1267" i="2" s="1"/>
  <c r="F1284" i="2"/>
  <c r="G1284" i="2" s="1"/>
  <c r="F1335" i="2"/>
  <c r="G1335" i="2" s="1"/>
  <c r="F1404" i="2"/>
  <c r="G1404" i="2" s="1"/>
  <c r="F1405" i="2"/>
  <c r="G1405" i="2" s="1"/>
  <c r="F4000" i="2"/>
  <c r="G4000" i="2" s="1"/>
  <c r="F4605" i="2"/>
  <c r="G4605" i="2" s="1"/>
  <c r="F4606" i="2"/>
  <c r="G4606" i="2" s="1"/>
  <c r="F4613" i="2"/>
  <c r="G4613" i="2" s="1"/>
  <c r="F1466" i="2"/>
  <c r="G1466" i="2" s="1"/>
  <c r="F1581" i="2"/>
  <c r="G1581" i="2" s="1"/>
  <c r="F4640" i="2"/>
  <c r="G4640" i="2" s="1"/>
  <c r="F1601" i="2"/>
  <c r="G1601" i="2" s="1"/>
  <c r="F1626" i="2"/>
  <c r="G1626" i="2" s="1"/>
  <c r="F4652" i="2"/>
  <c r="G4652" i="2" s="1"/>
  <c r="F1660" i="2"/>
  <c r="G1660" i="2" s="1"/>
  <c r="F1665" i="2"/>
  <c r="G1665" i="2" s="1"/>
  <c r="F4674" i="2"/>
  <c r="G4674" i="2" s="1"/>
  <c r="F1752" i="2"/>
  <c r="G1752" i="2" s="1"/>
  <c r="F1769" i="2"/>
  <c r="G1769" i="2" s="1"/>
  <c r="F1794" i="2"/>
  <c r="G1794" i="2" s="1"/>
  <c r="F4015" i="2"/>
  <c r="G4015" i="2" s="1"/>
  <c r="F1830" i="2"/>
  <c r="G1830" i="2" s="1"/>
  <c r="F1873" i="2"/>
  <c r="G1873" i="2" s="1"/>
  <c r="F1907" i="2"/>
  <c r="G1907" i="2" s="1"/>
  <c r="F4705" i="2"/>
  <c r="G4705" i="2" s="1"/>
  <c r="F1932" i="2"/>
  <c r="G1932" i="2" s="1"/>
  <c r="F1941" i="2"/>
  <c r="G1941" i="2" s="1"/>
  <c r="F1973" i="2"/>
  <c r="G1973" i="2" s="1"/>
  <c r="F2001" i="2"/>
  <c r="G2001" i="2" s="1"/>
  <c r="F2096" i="2"/>
  <c r="G2096" i="2" s="1"/>
  <c r="F2111" i="2"/>
  <c r="G2111" i="2" s="1"/>
  <c r="F2125" i="2"/>
  <c r="G2125" i="2" s="1"/>
  <c r="F3742" i="2"/>
  <c r="G3742" i="2" s="1"/>
  <c r="F2154" i="2"/>
  <c r="G2154" i="2" s="1"/>
  <c r="F2175" i="2"/>
  <c r="G2175" i="2" s="1"/>
  <c r="F3746" i="2"/>
  <c r="G3746" i="2" s="1"/>
  <c r="F4773" i="2"/>
  <c r="G4773" i="2" s="1"/>
  <c r="F4774" i="2"/>
  <c r="G4774" i="2" s="1"/>
  <c r="F2270" i="2"/>
  <c r="G2270" i="2" s="1"/>
  <c r="F2300" i="2"/>
  <c r="G2300" i="2" s="1"/>
  <c r="F2323" i="2"/>
  <c r="G2323" i="2" s="1"/>
  <c r="F4786" i="2"/>
  <c r="G4786" i="2" s="1"/>
  <c r="F2356" i="2"/>
  <c r="G2356" i="2" s="1"/>
  <c r="F2373" i="2"/>
  <c r="G2373" i="2" s="1"/>
  <c r="F2408" i="2"/>
  <c r="G2408" i="2" s="1"/>
  <c r="F2440" i="2"/>
  <c r="G2440" i="2" s="1"/>
  <c r="F2468" i="2"/>
  <c r="G2468" i="2" s="1"/>
  <c r="F3783" i="2"/>
  <c r="G3783" i="2" s="1"/>
  <c r="F4047" i="2"/>
  <c r="G4047" i="2" s="1"/>
  <c r="F2589" i="2"/>
  <c r="G2589" i="2" s="1"/>
  <c r="F2595" i="2"/>
  <c r="G2595" i="2" s="1"/>
  <c r="F2617" i="2"/>
  <c r="G2617" i="2" s="1"/>
  <c r="F2620" i="2"/>
  <c r="G2620" i="2" s="1"/>
  <c r="F3810" i="2"/>
  <c r="G3810" i="2" s="1"/>
  <c r="F2718" i="2"/>
  <c r="G2718" i="2" s="1"/>
  <c r="F2768" i="2"/>
  <c r="G2768" i="2" s="1"/>
  <c r="F2831" i="2"/>
  <c r="G2831" i="2" s="1"/>
  <c r="F2844" i="2"/>
  <c r="G2844" i="2" s="1"/>
  <c r="F2887" i="2"/>
  <c r="G2887" i="2" s="1"/>
  <c r="F3841" i="2"/>
  <c r="G3841" i="2" s="1"/>
  <c r="F2987" i="2"/>
  <c r="G2987" i="2" s="1"/>
  <c r="F2996" i="2"/>
  <c r="G2996" i="2" s="1"/>
  <c r="F2999" i="2"/>
  <c r="G2999" i="2" s="1"/>
  <c r="F4916" i="2"/>
  <c r="G4916" i="2" s="1"/>
  <c r="F3069" i="2"/>
  <c r="G3069" i="2" s="1"/>
  <c r="F3092" i="2"/>
  <c r="G3092" i="2" s="1"/>
  <c r="F3116" i="2"/>
  <c r="G3116" i="2" s="1"/>
  <c r="F3119" i="2"/>
  <c r="G3119" i="2" s="1"/>
  <c r="F4074" i="2"/>
  <c r="G4074" i="2" s="1"/>
  <c r="F3164" i="2"/>
  <c r="G3164" i="2" s="1"/>
  <c r="F4951" i="2"/>
  <c r="G4951" i="2" s="1"/>
  <c r="F3177" i="2"/>
  <c r="G3177" i="2" s="1"/>
  <c r="F3229" i="2"/>
  <c r="G3229" i="2" s="1"/>
  <c r="F3268" i="2"/>
  <c r="G3268" i="2" s="1"/>
  <c r="F4992" i="2"/>
  <c r="G4992" i="2" s="1"/>
  <c r="F3412" i="2"/>
  <c r="G3412" i="2" s="1"/>
  <c r="F3899" i="2"/>
  <c r="G3899" i="2" s="1"/>
  <c r="F3460" i="2"/>
  <c r="G3460" i="2" s="1"/>
  <c r="F7" i="2"/>
  <c r="G7" i="2" s="1"/>
  <c r="F3468" i="2"/>
  <c r="G3468" i="2" s="1"/>
  <c r="F46" i="2"/>
  <c r="G46" i="2" s="1"/>
  <c r="F4311" i="2"/>
  <c r="G4311" i="2" s="1"/>
  <c r="F83" i="2"/>
  <c r="G83" i="2" s="1"/>
  <c r="F91" i="2"/>
  <c r="G91" i="2" s="1"/>
  <c r="F125" i="2"/>
  <c r="G125" i="2" s="1"/>
  <c r="F194" i="2"/>
  <c r="G194" i="2" s="1"/>
  <c r="F260" i="2"/>
  <c r="G260" i="2" s="1"/>
  <c r="F3495" i="2"/>
  <c r="G3495" i="2" s="1"/>
  <c r="F4374" i="2"/>
  <c r="G4374" i="2" s="1"/>
  <c r="F368" i="2"/>
  <c r="G368" i="2" s="1"/>
  <c r="F432" i="2"/>
  <c r="G432" i="2" s="1"/>
  <c r="F442" i="2"/>
  <c r="G442" i="2" s="1"/>
  <c r="F466" i="2"/>
  <c r="G466" i="2" s="1"/>
  <c r="F492" i="2"/>
  <c r="G492" i="2" s="1"/>
  <c r="F4418" i="2"/>
  <c r="G4418" i="2" s="1"/>
  <c r="F545" i="2"/>
  <c r="G545" i="2" s="1"/>
  <c r="F571" i="2"/>
  <c r="G571" i="2" s="1"/>
  <c r="F585" i="2"/>
  <c r="G585" i="2" s="1"/>
  <c r="F680" i="2"/>
  <c r="G680" i="2" s="1"/>
  <c r="F760" i="2"/>
  <c r="G760" i="2" s="1"/>
  <c r="F771" i="2"/>
  <c r="G771" i="2" s="1"/>
  <c r="F776" i="2"/>
  <c r="G776" i="2" s="1"/>
  <c r="F868" i="2"/>
  <c r="G868" i="2" s="1"/>
  <c r="F887" i="2"/>
  <c r="G887" i="2" s="1"/>
  <c r="F3591" i="2"/>
  <c r="G3591" i="2" s="1"/>
  <c r="F996" i="2"/>
  <c r="G996" i="2" s="1"/>
  <c r="F1040" i="2"/>
  <c r="G1040" i="2" s="1"/>
  <c r="F1059" i="2"/>
  <c r="G1059" i="2" s="1"/>
  <c r="F4530" i="2"/>
  <c r="G4530" i="2" s="1"/>
  <c r="F1101" i="2"/>
  <c r="G1101" i="2" s="1"/>
  <c r="F3613" i="2"/>
  <c r="G3613" i="2" s="1"/>
  <c r="F3992" i="2"/>
  <c r="G3992" i="2" s="1"/>
  <c r="F1185" i="2"/>
  <c r="G1185" i="2" s="1"/>
  <c r="F1204" i="2"/>
  <c r="G1204" i="2" s="1"/>
  <c r="F4553" i="2"/>
  <c r="G4553" i="2" s="1"/>
  <c r="F3619" i="2"/>
  <c r="G3619" i="2" s="1"/>
  <c r="F1411" i="2"/>
  <c r="G1411" i="2" s="1"/>
  <c r="F1417" i="2"/>
  <c r="G1417" i="2" s="1"/>
  <c r="F1418" i="2"/>
  <c r="G1418" i="2" s="1"/>
  <c r="F4623" i="2"/>
  <c r="G4623" i="2" s="1"/>
  <c r="F1568" i="2"/>
  <c r="G1568" i="2" s="1"/>
  <c r="F1594" i="2"/>
  <c r="G1594" i="2" s="1"/>
  <c r="F1596" i="2"/>
  <c r="G1596" i="2" s="1"/>
  <c r="F4659" i="2"/>
  <c r="G4659" i="2" s="1"/>
  <c r="F1679" i="2"/>
  <c r="G1679" i="2" s="1"/>
  <c r="F4665" i="2"/>
  <c r="G4665" i="2" s="1"/>
  <c r="F4671" i="2"/>
  <c r="G4671" i="2" s="1"/>
  <c r="F1739" i="2"/>
  <c r="G1739" i="2" s="1"/>
  <c r="F1761" i="2"/>
  <c r="G1761" i="2" s="1"/>
  <c r="F1773" i="2"/>
  <c r="G1773" i="2" s="1"/>
  <c r="F1863" i="2"/>
  <c r="G1863" i="2" s="1"/>
  <c r="F3700" i="2"/>
  <c r="G3700" i="2" s="1"/>
  <c r="F1900" i="2"/>
  <c r="G1900" i="2" s="1"/>
  <c r="F1991" i="2"/>
  <c r="G1991" i="2" s="1"/>
  <c r="F1994" i="2"/>
  <c r="G1994" i="2" s="1"/>
  <c r="F4726" i="2"/>
  <c r="G4726" i="2" s="1"/>
  <c r="F2076" i="2"/>
  <c r="G2076" i="2" s="1"/>
  <c r="F2132" i="2"/>
  <c r="G2132" i="2" s="1"/>
  <c r="F4750" i="2"/>
  <c r="G4750" i="2" s="1"/>
  <c r="F2161" i="2"/>
  <c r="G2161" i="2" s="1"/>
  <c r="F2199" i="2"/>
  <c r="G2199" i="2" s="1"/>
  <c r="F2200" i="2"/>
  <c r="G2200" i="2" s="1"/>
  <c r="F2233" i="2"/>
  <c r="G2233" i="2" s="1"/>
  <c r="F3752" i="2"/>
  <c r="G3752" i="2" s="1"/>
  <c r="F2244" i="2"/>
  <c r="G2244" i="2" s="1"/>
  <c r="F4776" i="2"/>
  <c r="G4776" i="2" s="1"/>
  <c r="F2275" i="2"/>
  <c r="G2275" i="2" s="1"/>
  <c r="F2281" i="2"/>
  <c r="G2281" i="2" s="1"/>
  <c r="F4038" i="2"/>
  <c r="G4038" i="2" s="1"/>
  <c r="F2335" i="2"/>
  <c r="G2335" i="2" s="1"/>
  <c r="F2397" i="2"/>
  <c r="G2397" i="2" s="1"/>
  <c r="F4048" i="2"/>
  <c r="G4048" i="2" s="1"/>
  <c r="F2663" i="2"/>
  <c r="G2663" i="2" s="1"/>
  <c r="F4058" i="2"/>
  <c r="G4058" i="2" s="1"/>
  <c r="F2886" i="2"/>
  <c r="G2886" i="2" s="1"/>
  <c r="F2969" i="2"/>
  <c r="G2969" i="2" s="1"/>
  <c r="F3015" i="2"/>
  <c r="G3015" i="2" s="1"/>
  <c r="F3041" i="2"/>
  <c r="G3041" i="2" s="1"/>
  <c r="F3076" i="2"/>
  <c r="G3076" i="2" s="1"/>
  <c r="F3178" i="2"/>
  <c r="G3178" i="2" s="1"/>
  <c r="F3243" i="2"/>
  <c r="G3243" i="2" s="1"/>
  <c r="F3920" i="2"/>
  <c r="G3920" i="2" s="1"/>
  <c r="F3301" i="2"/>
  <c r="G3301" i="2" s="1"/>
  <c r="F3328" i="2"/>
  <c r="G3328" i="2" s="1"/>
  <c r="F3352" i="2"/>
  <c r="G3352" i="2" s="1"/>
  <c r="F4986" i="2"/>
  <c r="G4986" i="2" s="1"/>
  <c r="F3452" i="2"/>
  <c r="G3452" i="2" s="1"/>
  <c r="F4" i="2"/>
  <c r="G4" i="2" s="1"/>
  <c r="F18" i="2"/>
  <c r="G18" i="2" s="1"/>
  <c r="F4305" i="2"/>
  <c r="G4305" i="2" s="1"/>
  <c r="F3477" i="2"/>
  <c r="G3477" i="2" s="1"/>
  <c r="F93" i="2"/>
  <c r="G93" i="2" s="1"/>
  <c r="F134" i="2"/>
  <c r="G134" i="2" s="1"/>
  <c r="F166" i="2"/>
  <c r="G166" i="2" s="1"/>
  <c r="F190" i="2"/>
  <c r="G190" i="2" s="1"/>
  <c r="F223" i="2"/>
  <c r="G223" i="2" s="1"/>
  <c r="F4367" i="2"/>
  <c r="G4367" i="2" s="1"/>
  <c r="F292" i="2"/>
  <c r="G292" i="2" s="1"/>
  <c r="F366" i="2"/>
  <c r="G366" i="2" s="1"/>
  <c r="F391" i="2"/>
  <c r="G391" i="2" s="1"/>
  <c r="F435" i="2"/>
  <c r="G435" i="2" s="1"/>
  <c r="F4406" i="2"/>
  <c r="G4406" i="2" s="1"/>
  <c r="F501" i="2"/>
  <c r="G501" i="2" s="1"/>
  <c r="F4420" i="2"/>
  <c r="G4420" i="2" s="1"/>
  <c r="F594" i="2"/>
  <c r="G594" i="2" s="1"/>
  <c r="F600" i="2"/>
  <c r="G600" i="2" s="1"/>
  <c r="F676" i="2"/>
  <c r="G676" i="2" s="1"/>
  <c r="F681" i="2"/>
  <c r="G681" i="2" s="1"/>
  <c r="F747" i="2"/>
  <c r="G747" i="2" s="1"/>
  <c r="F826" i="2"/>
  <c r="G826" i="2" s="1"/>
  <c r="F855" i="2"/>
  <c r="G855" i="2" s="1"/>
  <c r="F3573" i="2"/>
  <c r="G3573" i="2" s="1"/>
  <c r="F898" i="2"/>
  <c r="G898" i="2" s="1"/>
  <c r="F901" i="2"/>
  <c r="G901" i="2" s="1"/>
  <c r="F903" i="2"/>
  <c r="G903" i="2" s="1"/>
  <c r="F927" i="2"/>
  <c r="G927" i="2" s="1"/>
  <c r="F3581" i="2"/>
  <c r="G3581" i="2" s="1"/>
  <c r="F1038" i="2"/>
  <c r="G1038" i="2" s="1"/>
  <c r="F1055" i="2"/>
  <c r="G1055" i="2" s="1"/>
  <c r="F1056" i="2"/>
  <c r="G1056" i="2" s="1"/>
  <c r="F1058" i="2"/>
  <c r="G1058" i="2" s="1"/>
  <c r="F1087" i="2"/>
  <c r="G1087" i="2" s="1"/>
  <c r="F4535" i="2"/>
  <c r="G4535" i="2" s="1"/>
  <c r="F4538" i="2"/>
  <c r="G4538" i="2" s="1"/>
  <c r="F1126" i="2"/>
  <c r="G1126" i="2" s="1"/>
  <c r="F3611" i="2"/>
  <c r="G3611" i="2" s="1"/>
  <c r="F1145" i="2"/>
  <c r="G1145" i="2" s="1"/>
  <c r="F1254" i="2"/>
  <c r="G1254" i="2" s="1"/>
  <c r="F4565" i="2"/>
  <c r="G4565" i="2" s="1"/>
  <c r="F1282" i="2"/>
  <c r="G1282" i="2" s="1"/>
  <c r="F3640" i="2"/>
  <c r="G3640" i="2" s="1"/>
  <c r="F4589" i="2"/>
  <c r="G4589" i="2" s="1"/>
  <c r="F1366" i="2"/>
  <c r="G1366" i="2" s="1"/>
  <c r="F1441" i="2"/>
  <c r="G1441" i="2" s="1"/>
  <c r="F4615" i="2"/>
  <c r="G4615" i="2" s="1"/>
  <c r="F1493" i="2"/>
  <c r="G1493" i="2" s="1"/>
  <c r="F1567" i="2"/>
  <c r="G1567" i="2" s="1"/>
  <c r="F4007" i="2"/>
  <c r="G4007" i="2" s="1"/>
  <c r="F1611" i="2"/>
  <c r="G1611" i="2" s="1"/>
  <c r="F1805" i="2"/>
  <c r="G1805" i="2" s="1"/>
  <c r="F1815" i="2"/>
  <c r="G1815" i="2" s="1"/>
  <c r="F1824" i="2"/>
  <c r="G1824" i="2" s="1"/>
  <c r="F1860" i="2"/>
  <c r="G1860" i="2" s="1"/>
  <c r="F1882" i="2"/>
  <c r="G1882" i="2" s="1"/>
  <c r="F1917" i="2"/>
  <c r="G1917" i="2" s="1"/>
  <c r="F1938" i="2"/>
  <c r="G1938" i="2" s="1"/>
  <c r="F1956" i="2"/>
  <c r="G1956" i="2" s="1"/>
  <c r="F1959" i="2"/>
  <c r="G1959" i="2" s="1"/>
  <c r="F2036" i="2"/>
  <c r="G2036" i="2" s="1"/>
  <c r="F2057" i="2"/>
  <c r="G2057" i="2" s="1"/>
  <c r="F2082" i="2"/>
  <c r="G2082" i="2" s="1"/>
  <c r="F4732" i="2"/>
  <c r="G4732" i="2" s="1"/>
  <c r="F4737" i="2"/>
  <c r="G4737" i="2" s="1"/>
  <c r="F4748" i="2"/>
  <c r="G4748" i="2" s="1"/>
  <c r="F2145" i="2"/>
  <c r="G2145" i="2" s="1"/>
  <c r="F2156" i="2"/>
  <c r="G2156" i="2" s="1"/>
  <c r="F4031" i="2"/>
  <c r="G4031" i="2" s="1"/>
  <c r="F4761" i="2"/>
  <c r="G4761" i="2" s="1"/>
  <c r="F2206" i="2"/>
  <c r="G2206" i="2" s="1"/>
  <c r="F2251" i="2"/>
  <c r="G2251" i="2" s="1"/>
  <c r="F2295" i="2"/>
  <c r="G2295" i="2" s="1"/>
  <c r="F4790" i="2"/>
  <c r="G4790" i="2" s="1"/>
  <c r="F4792" i="2"/>
  <c r="G4792" i="2" s="1"/>
  <c r="F4794" i="2"/>
  <c r="G4794" i="2" s="1"/>
  <c r="F2425" i="2"/>
  <c r="G2425" i="2" s="1"/>
  <c r="F2437" i="2"/>
  <c r="G2437" i="2" s="1"/>
  <c r="F4807" i="2"/>
  <c r="G4807" i="2" s="1"/>
  <c r="F2457" i="2"/>
  <c r="G2457" i="2" s="1"/>
  <c r="F2685" i="2"/>
  <c r="G2685" i="2" s="1"/>
  <c r="F2767" i="2"/>
  <c r="G2767" i="2" s="1"/>
  <c r="F2854" i="2"/>
  <c r="G2854" i="2" s="1"/>
  <c r="F4885" i="2"/>
  <c r="G4885" i="2" s="1"/>
  <c r="F2889" i="2"/>
  <c r="G2889" i="2" s="1"/>
  <c r="F4895" i="2"/>
  <c r="G4895" i="2" s="1"/>
  <c r="F2919" i="2"/>
  <c r="G2919" i="2" s="1"/>
  <c r="F2941" i="2"/>
  <c r="G2941" i="2" s="1"/>
  <c r="F2943" i="2"/>
  <c r="G2943" i="2" s="1"/>
  <c r="F4907" i="2"/>
  <c r="G4907" i="2" s="1"/>
  <c r="F3022" i="2"/>
  <c r="G3022" i="2" s="1"/>
  <c r="F4925" i="2"/>
  <c r="G4925" i="2" s="1"/>
  <c r="F4939" i="2"/>
  <c r="G4939" i="2" s="1"/>
  <c r="F3137" i="2"/>
  <c r="G3137" i="2" s="1"/>
  <c r="F3146" i="2"/>
  <c r="G3146" i="2" s="1"/>
  <c r="F3175" i="2"/>
  <c r="G3175" i="2" s="1"/>
  <c r="F4966" i="2"/>
  <c r="G4966" i="2" s="1"/>
  <c r="F3369" i="2"/>
  <c r="G3369" i="2" s="1"/>
  <c r="F3396" i="2"/>
  <c r="G3396" i="2" s="1"/>
  <c r="F3398" i="2"/>
  <c r="G3398" i="2" s="1"/>
  <c r="F55" i="2"/>
  <c r="G55" i="2" s="1"/>
  <c r="F102" i="2"/>
  <c r="G102" i="2" s="1"/>
  <c r="F4315" i="2"/>
  <c r="G4315" i="2" s="1"/>
  <c r="F4316" i="2"/>
  <c r="G4316" i="2" s="1"/>
  <c r="F133" i="2"/>
  <c r="G133" i="2" s="1"/>
  <c r="F3939" i="2"/>
  <c r="G3939" i="2" s="1"/>
  <c r="F162" i="2"/>
  <c r="G162" i="2" s="1"/>
  <c r="F211" i="2"/>
  <c r="G211" i="2" s="1"/>
  <c r="F225" i="2"/>
  <c r="G225" i="2" s="1"/>
  <c r="F290" i="2"/>
  <c r="G290" i="2" s="1"/>
  <c r="F4377" i="2"/>
  <c r="G4377" i="2" s="1"/>
  <c r="F339" i="2"/>
  <c r="G339" i="2" s="1"/>
  <c r="F402" i="2"/>
  <c r="G402" i="2" s="1"/>
  <c r="F414" i="2"/>
  <c r="G414" i="2" s="1"/>
  <c r="F3916" i="2"/>
  <c r="G3916" i="2" s="1"/>
  <c r="F469" i="2"/>
  <c r="G469" i="2" s="1"/>
  <c r="F4431" i="2"/>
  <c r="G4431" i="2" s="1"/>
  <c r="F642" i="2"/>
  <c r="G642" i="2" s="1"/>
  <c r="F3540" i="2"/>
  <c r="G3540" i="2" s="1"/>
  <c r="F703" i="2"/>
  <c r="G703" i="2" s="1"/>
  <c r="F722" i="2"/>
  <c r="G722" i="2" s="1"/>
  <c r="F744" i="2"/>
  <c r="G744" i="2" s="1"/>
  <c r="F769" i="2"/>
  <c r="G769" i="2" s="1"/>
  <c r="F3567" i="2"/>
  <c r="G3567" i="2" s="1"/>
  <c r="F829" i="2"/>
  <c r="G829" i="2" s="1"/>
  <c r="F857" i="2"/>
  <c r="G857" i="2" s="1"/>
  <c r="F939" i="2"/>
  <c r="G939" i="2" s="1"/>
  <c r="F964" i="2"/>
  <c r="G964" i="2" s="1"/>
  <c r="F973" i="2"/>
  <c r="G973" i="2" s="1"/>
  <c r="F4517" i="2"/>
  <c r="G4517" i="2" s="1"/>
  <c r="F3602" i="2"/>
  <c r="G3602" i="2" s="1"/>
  <c r="F1061" i="2"/>
  <c r="G1061" i="2" s="1"/>
  <c r="F1108" i="2"/>
  <c r="G1108" i="2" s="1"/>
  <c r="F1228" i="2"/>
  <c r="G1228" i="2" s="1"/>
  <c r="F4575" i="2"/>
  <c r="G4575" i="2" s="1"/>
  <c r="F1309" i="2"/>
  <c r="G1309" i="2" s="1"/>
  <c r="F1310" i="2"/>
  <c r="G1310" i="2" s="1"/>
  <c r="F1312" i="2"/>
  <c r="G1312" i="2" s="1"/>
  <c r="F1322" i="2"/>
  <c r="G1322" i="2" s="1"/>
  <c r="F1347" i="2"/>
  <c r="G1347" i="2" s="1"/>
  <c r="F4594" i="2"/>
  <c r="G4594" i="2" s="1"/>
  <c r="F1439" i="2"/>
  <c r="G1439" i="2" s="1"/>
  <c r="F1461" i="2"/>
  <c r="G1461" i="2" s="1"/>
  <c r="F1471" i="2"/>
  <c r="G1471" i="2" s="1"/>
  <c r="F1483" i="2"/>
  <c r="G1483" i="2" s="1"/>
  <c r="F1504" i="2"/>
  <c r="G1504" i="2" s="1"/>
  <c r="F1537" i="2"/>
  <c r="G1537" i="2" s="1"/>
  <c r="F4641" i="2"/>
  <c r="G4641" i="2" s="1"/>
  <c r="F1591" i="2"/>
  <c r="G1591" i="2" s="1"/>
  <c r="F1631" i="2"/>
  <c r="G1631" i="2" s="1"/>
  <c r="F1643" i="2"/>
  <c r="G1643" i="2" s="1"/>
  <c r="F1644" i="2"/>
  <c r="G1644" i="2" s="1"/>
  <c r="F1758" i="2"/>
  <c r="G1758" i="2" s="1"/>
  <c r="F1764" i="2"/>
  <c r="G1764" i="2" s="1"/>
  <c r="F4681" i="2"/>
  <c r="G4681" i="2" s="1"/>
  <c r="F1808" i="2"/>
  <c r="G1808" i="2" s="1"/>
  <c r="F3699" i="2"/>
  <c r="G3699" i="2" s="1"/>
  <c r="F1869" i="2"/>
  <c r="G1869" i="2" s="1"/>
  <c r="F3702" i="2"/>
  <c r="G3702" i="2" s="1"/>
  <c r="F1936" i="2"/>
  <c r="G1936" i="2" s="1"/>
  <c r="F2025" i="2"/>
  <c r="G2025" i="2" s="1"/>
  <c r="F2067" i="2"/>
  <c r="G2067" i="2" s="1"/>
  <c r="F4731" i="2"/>
  <c r="G4731" i="2" s="1"/>
  <c r="F3739" i="2"/>
  <c r="G3739" i="2" s="1"/>
  <c r="F2184" i="2"/>
  <c r="G2184" i="2" s="1"/>
  <c r="F2209" i="2"/>
  <c r="G2209" i="2" s="1"/>
  <c r="F2272" i="2"/>
  <c r="G2272" i="2" s="1"/>
  <c r="F2303" i="2"/>
  <c r="G2303" i="2" s="1"/>
  <c r="F2515" i="2"/>
  <c r="G2515" i="2" s="1"/>
  <c r="F2680" i="2"/>
  <c r="G2680" i="2" s="1"/>
  <c r="F2695" i="2"/>
  <c r="G2695" i="2" s="1"/>
  <c r="F4862" i="2"/>
  <c r="G4862" i="2" s="1"/>
  <c r="F2741" i="2"/>
  <c r="G2741" i="2" s="1"/>
  <c r="F4865" i="2"/>
  <c r="G4865" i="2" s="1"/>
  <c r="F2770" i="2"/>
  <c r="G2770" i="2" s="1"/>
  <c r="F2826" i="2"/>
  <c r="G2826" i="2" s="1"/>
  <c r="F2855" i="2"/>
  <c r="G2855" i="2" s="1"/>
  <c r="F2978" i="2"/>
  <c r="G2978" i="2" s="1"/>
  <c r="F3004" i="2"/>
  <c r="G3004" i="2" s="1"/>
  <c r="F4929" i="2"/>
  <c r="G4929" i="2" s="1"/>
  <c r="F3094" i="2"/>
  <c r="G3094" i="2" s="1"/>
  <c r="F3112" i="2"/>
  <c r="G3112" i="2" s="1"/>
  <c r="F4952" i="2"/>
  <c r="G4952" i="2" s="1"/>
  <c r="F3264" i="2"/>
  <c r="G3264" i="2" s="1"/>
  <c r="F3269" i="2"/>
  <c r="G3269" i="2" s="1"/>
  <c r="F4981" i="2"/>
  <c r="G4981" i="2" s="1"/>
  <c r="F3409" i="2"/>
  <c r="G3409" i="2" s="1"/>
  <c r="F3414" i="2"/>
  <c r="G3414" i="2" s="1"/>
  <c r="F4994" i="2"/>
  <c r="G4994" i="2" s="1"/>
  <c r="F3475" i="2"/>
  <c r="G3475" i="2" s="1"/>
  <c r="F147" i="2"/>
  <c r="G147" i="2" s="1"/>
  <c r="F196" i="2"/>
  <c r="G196" i="2" s="1"/>
  <c r="F3498" i="2"/>
  <c r="G3498" i="2" s="1"/>
  <c r="F327" i="2"/>
  <c r="G327" i="2" s="1"/>
  <c r="F333" i="2"/>
  <c r="G333" i="2" s="1"/>
  <c r="F334" i="2"/>
  <c r="G334" i="2" s="1"/>
  <c r="F3947" i="2"/>
  <c r="G3947" i="2" s="1"/>
  <c r="F4386" i="2"/>
  <c r="G4386" i="2" s="1"/>
  <c r="F4410" i="2"/>
  <c r="G4410" i="2" s="1"/>
  <c r="F506" i="2"/>
  <c r="G506" i="2" s="1"/>
  <c r="F530" i="2"/>
  <c r="G530" i="2" s="1"/>
  <c r="F542" i="2"/>
  <c r="G542" i="2" s="1"/>
  <c r="F597" i="2"/>
  <c r="G597" i="2" s="1"/>
  <c r="F4443" i="2"/>
  <c r="G4443" i="2" s="1"/>
  <c r="F3543" i="2"/>
  <c r="G3543" i="2" s="1"/>
  <c r="F3545" i="2"/>
  <c r="G3545" i="2" s="1"/>
  <c r="F677" i="2"/>
  <c r="G677" i="2" s="1"/>
  <c r="F693" i="2"/>
  <c r="G693" i="2" s="1"/>
  <c r="F791" i="2"/>
  <c r="G791" i="2" s="1"/>
  <c r="F852" i="2"/>
  <c r="G852" i="2" s="1"/>
  <c r="F886" i="2"/>
  <c r="G886" i="2" s="1"/>
  <c r="F896" i="2"/>
  <c r="G896" i="2" s="1"/>
  <c r="F955" i="2"/>
  <c r="G955" i="2" s="1"/>
  <c r="F959" i="2"/>
  <c r="G959" i="2" s="1"/>
  <c r="F963" i="2"/>
  <c r="G963" i="2" s="1"/>
  <c r="F975" i="2"/>
  <c r="G975" i="2" s="1"/>
  <c r="F1011" i="2"/>
  <c r="G1011" i="2" s="1"/>
  <c r="F1027" i="2"/>
  <c r="G1027" i="2" s="1"/>
  <c r="F1028" i="2"/>
  <c r="G1028" i="2" s="1"/>
  <c r="F4521" i="2"/>
  <c r="G4521" i="2" s="1"/>
  <c r="F4527" i="2"/>
  <c r="G4527" i="2" s="1"/>
  <c r="F3604" i="2"/>
  <c r="G3604" i="2" s="1"/>
  <c r="F1086" i="2"/>
  <c r="G1086" i="2" s="1"/>
  <c r="F1110" i="2"/>
  <c r="G1110" i="2" s="1"/>
  <c r="F1190" i="2"/>
  <c r="G1190" i="2" s="1"/>
  <c r="F1272" i="2"/>
  <c r="G1272" i="2" s="1"/>
  <c r="F1278" i="2"/>
  <c r="G1278" i="2" s="1"/>
  <c r="F1280" i="2"/>
  <c r="G1280" i="2" s="1"/>
  <c r="F1337" i="2"/>
  <c r="G1337" i="2" s="1"/>
  <c r="F1386" i="2"/>
  <c r="G1386" i="2" s="1"/>
  <c r="F1419" i="2"/>
  <c r="G1419" i="2" s="1"/>
  <c r="F1447" i="2"/>
  <c r="G1447" i="2" s="1"/>
  <c r="F1465" i="2"/>
  <c r="G1465" i="2" s="1"/>
  <c r="F1485" i="2"/>
  <c r="G1485" i="2" s="1"/>
  <c r="F1494" i="2"/>
  <c r="G1494" i="2" s="1"/>
  <c r="F1503" i="2"/>
  <c r="G1503" i="2" s="1"/>
  <c r="F1560" i="2"/>
  <c r="G1560" i="2" s="1"/>
  <c r="F1621" i="2"/>
  <c r="G1621" i="2" s="1"/>
  <c r="F1638" i="2"/>
  <c r="G1638" i="2" s="1"/>
  <c r="F1709" i="2"/>
  <c r="G1709" i="2" s="1"/>
  <c r="F1777" i="2"/>
  <c r="G1777" i="2" s="1"/>
  <c r="F1872" i="2"/>
  <c r="G1872" i="2" s="1"/>
  <c r="F4702" i="2"/>
  <c r="G4702" i="2" s="1"/>
  <c r="F3917" i="2"/>
  <c r="G3917" i="2" s="1"/>
  <c r="F1925" i="2"/>
  <c r="G1925" i="2" s="1"/>
  <c r="F1974" i="2"/>
  <c r="G1974" i="2" s="1"/>
  <c r="F1996" i="2"/>
  <c r="G1996" i="2" s="1"/>
  <c r="F2013" i="2"/>
  <c r="G2013" i="2" s="1"/>
  <c r="F2039" i="2"/>
  <c r="G2039" i="2" s="1"/>
  <c r="F2079" i="2"/>
  <c r="G2079" i="2" s="1"/>
  <c r="F2086" i="2"/>
  <c r="G2086" i="2" s="1"/>
  <c r="F2098" i="2"/>
  <c r="G2098" i="2" s="1"/>
  <c r="F3738" i="2"/>
  <c r="G3738" i="2" s="1"/>
  <c r="F4745" i="2"/>
  <c r="G4745" i="2" s="1"/>
  <c r="F2146" i="2"/>
  <c r="G2146" i="2" s="1"/>
  <c r="F2166" i="2"/>
  <c r="G2166" i="2" s="1"/>
  <c r="F2217" i="2"/>
  <c r="G2217" i="2" s="1"/>
  <c r="F2286" i="2"/>
  <c r="G2286" i="2" s="1"/>
  <c r="F2291" i="2"/>
  <c r="G2291" i="2" s="1"/>
  <c r="F4793" i="2"/>
  <c r="G4793" i="2" s="1"/>
  <c r="F3776" i="2"/>
  <c r="G3776" i="2" s="1"/>
  <c r="F2426" i="2"/>
  <c r="G2426" i="2" s="1"/>
  <c r="F4804" i="2"/>
  <c r="G4804" i="2" s="1"/>
  <c r="F4816" i="2"/>
  <c r="G4816" i="2" s="1"/>
  <c r="F2542" i="2"/>
  <c r="G2542" i="2" s="1"/>
  <c r="F3918" i="2"/>
  <c r="G3918" i="2" s="1"/>
  <c r="F4833" i="2"/>
  <c r="G4833" i="2" s="1"/>
  <c r="F2584" i="2"/>
  <c r="G2584" i="2" s="1"/>
  <c r="F2601" i="2"/>
  <c r="G2601" i="2" s="1"/>
  <c r="F2827" i="2"/>
  <c r="G2827" i="2" s="1"/>
  <c r="F4876" i="2"/>
  <c r="G4876" i="2" s="1"/>
  <c r="F4064" i="2"/>
  <c r="G4064" i="2" s="1"/>
  <c r="F2882" i="2"/>
  <c r="G2882" i="2" s="1"/>
  <c r="F4887" i="2"/>
  <c r="G4887" i="2" s="1"/>
  <c r="F2910" i="2"/>
  <c r="G2910" i="2" s="1"/>
  <c r="F4909" i="2"/>
  <c r="G4909" i="2" s="1"/>
  <c r="F3034" i="2"/>
  <c r="G3034" i="2" s="1"/>
  <c r="F3093" i="2"/>
  <c r="G3093" i="2" s="1"/>
  <c r="F3098" i="2"/>
  <c r="G3098" i="2" s="1"/>
  <c r="F3125" i="2"/>
  <c r="G3125" i="2" s="1"/>
  <c r="F3258" i="2"/>
  <c r="G3258" i="2" s="1"/>
  <c r="F3880" i="2"/>
  <c r="G3880" i="2" s="1"/>
  <c r="F3350" i="2"/>
  <c r="G3350" i="2" s="1"/>
  <c r="F3381" i="2"/>
  <c r="G3381" i="2" s="1"/>
  <c r="F33" i="2"/>
  <c r="G33" i="2" s="1"/>
  <c r="F3938" i="2"/>
  <c r="G3938" i="2" s="1"/>
  <c r="F253" i="2"/>
  <c r="G253" i="2" s="1"/>
  <c r="F3500" i="2"/>
  <c r="G3500" i="2" s="1"/>
  <c r="F4398" i="2"/>
  <c r="G4398" i="2" s="1"/>
  <c r="F453" i="2"/>
  <c r="G453" i="2" s="1"/>
  <c r="F502" i="2"/>
  <c r="G502" i="2" s="1"/>
  <c r="F543" i="2"/>
  <c r="G543" i="2" s="1"/>
  <c r="F592" i="2"/>
  <c r="G592" i="2" s="1"/>
  <c r="F4458" i="2"/>
  <c r="G4458" i="2" s="1"/>
  <c r="F675" i="2"/>
  <c r="G675" i="2" s="1"/>
  <c r="F4462" i="2"/>
  <c r="G4462" i="2" s="1"/>
  <c r="F746" i="2"/>
  <c r="G746" i="2" s="1"/>
  <c r="F4475" i="2"/>
  <c r="G4475" i="2" s="1"/>
  <c r="F4481" i="2"/>
  <c r="G4481" i="2" s="1"/>
  <c r="F3564" i="2"/>
  <c r="G3564" i="2" s="1"/>
  <c r="F790" i="2"/>
  <c r="G790" i="2" s="1"/>
  <c r="F821" i="2"/>
  <c r="G821" i="2" s="1"/>
  <c r="F871" i="2"/>
  <c r="G871" i="2" s="1"/>
  <c r="F953" i="2"/>
  <c r="G953" i="2" s="1"/>
  <c r="F3984" i="2"/>
  <c r="G3984" i="2" s="1"/>
  <c r="F3600" i="2"/>
  <c r="G3600" i="2" s="1"/>
  <c r="F1053" i="2"/>
  <c r="G1053" i="2" s="1"/>
  <c r="F4531" i="2"/>
  <c r="G4531" i="2" s="1"/>
  <c r="F1226" i="2"/>
  <c r="G1226" i="2" s="1"/>
  <c r="F1360" i="2"/>
  <c r="G1360" i="2" s="1"/>
  <c r="F1381" i="2"/>
  <c r="G1381" i="2" s="1"/>
  <c r="F1399" i="2"/>
  <c r="G1399" i="2" s="1"/>
  <c r="F1443" i="2"/>
  <c r="G1443" i="2" s="1"/>
  <c r="F4610" i="2"/>
  <c r="G4610" i="2" s="1"/>
  <c r="F4616" i="2"/>
  <c r="G4616" i="2" s="1"/>
  <c r="F4617" i="2"/>
  <c r="G4617" i="2" s="1"/>
  <c r="F1486" i="2"/>
  <c r="G1486" i="2" s="1"/>
  <c r="F4651" i="2"/>
  <c r="G4651" i="2" s="1"/>
  <c r="F1754" i="2"/>
  <c r="G1754" i="2" s="1"/>
  <c r="F1780" i="2"/>
  <c r="G1780" i="2" s="1"/>
  <c r="F1786" i="2"/>
  <c r="G1786" i="2" s="1"/>
  <c r="F1814" i="2"/>
  <c r="G1814" i="2" s="1"/>
  <c r="F1818" i="2"/>
  <c r="G1818" i="2" s="1"/>
  <c r="F1902" i="2"/>
  <c r="G1902" i="2" s="1"/>
  <c r="F1949" i="2"/>
  <c r="G1949" i="2" s="1"/>
  <c r="F1986" i="2"/>
  <c r="G1986" i="2" s="1"/>
  <c r="F2065" i="2"/>
  <c r="G2065" i="2" s="1"/>
  <c r="F2182" i="2"/>
  <c r="G2182" i="2" s="1"/>
  <c r="F4770" i="2"/>
  <c r="G4770" i="2" s="1"/>
  <c r="F2249" i="2"/>
  <c r="G2249" i="2" s="1"/>
  <c r="F2274" i="2"/>
  <c r="G2274" i="2" s="1"/>
  <c r="F2276" i="2"/>
  <c r="G2276" i="2" s="1"/>
  <c r="F2307" i="2"/>
  <c r="G2307" i="2" s="1"/>
  <c r="F2334" i="2"/>
  <c r="G2334" i="2" s="1"/>
  <c r="F2481" i="2"/>
  <c r="G2481" i="2" s="1"/>
  <c r="F2520" i="2"/>
  <c r="G2520" i="2" s="1"/>
  <c r="F2532" i="2"/>
  <c r="G2532" i="2" s="1"/>
  <c r="F2556" i="2"/>
  <c r="G2556" i="2" s="1"/>
  <c r="F4835" i="2"/>
  <c r="G4835" i="2" s="1"/>
  <c r="F4837" i="2"/>
  <c r="G4837" i="2" s="1"/>
  <c r="F4840" i="2"/>
  <c r="G4840" i="2" s="1"/>
  <c r="F2693" i="2"/>
  <c r="G2693" i="2" s="1"/>
  <c r="F4858" i="2"/>
  <c r="G4858" i="2" s="1"/>
  <c r="F2703" i="2"/>
  <c r="G2703" i="2" s="1"/>
  <c r="F3811" i="2"/>
  <c r="G3811" i="2" s="1"/>
  <c r="F2719" i="2"/>
  <c r="G2719" i="2" s="1"/>
  <c r="F2747" i="2"/>
  <c r="G2747" i="2" s="1"/>
  <c r="F2769" i="2"/>
  <c r="G2769" i="2" s="1"/>
  <c r="F2787" i="2"/>
  <c r="G2787" i="2" s="1"/>
  <c r="F2811" i="2"/>
  <c r="G2811" i="2" s="1"/>
  <c r="F4877" i="2"/>
  <c r="G4877" i="2" s="1"/>
  <c r="F2863" i="2"/>
  <c r="G2863" i="2" s="1"/>
  <c r="F3831" i="2"/>
  <c r="G3831" i="2" s="1"/>
  <c r="F4903" i="2"/>
  <c r="G4903" i="2" s="1"/>
  <c r="F2992" i="2"/>
  <c r="G2992" i="2" s="1"/>
  <c r="F3010" i="2"/>
  <c r="G3010" i="2" s="1"/>
  <c r="F3016" i="2"/>
  <c r="G3016" i="2" s="1"/>
  <c r="F3066" i="2"/>
  <c r="G3066" i="2" s="1"/>
  <c r="F3102" i="2"/>
  <c r="G3102" i="2" s="1"/>
  <c r="F3113" i="2"/>
  <c r="G3113" i="2" s="1"/>
  <c r="F4955" i="2"/>
  <c r="G4955" i="2" s="1"/>
  <c r="F3192" i="2"/>
  <c r="G3192" i="2" s="1"/>
  <c r="F3874" i="2"/>
  <c r="G3874" i="2" s="1"/>
  <c r="F3275" i="2"/>
  <c r="G3275" i="2" s="1"/>
  <c r="F3283" i="2"/>
  <c r="G3283" i="2" s="1"/>
  <c r="F3303" i="2"/>
  <c r="G3303" i="2" s="1"/>
  <c r="F3887" i="2"/>
  <c r="G3887" i="2" s="1"/>
  <c r="F3394" i="2"/>
  <c r="G3394" i="2" s="1"/>
  <c r="F3431" i="2"/>
  <c r="G3431" i="2" s="1"/>
  <c r="F5" i="2"/>
  <c r="G5" i="2" s="1"/>
  <c r="F40" i="2"/>
  <c r="G40" i="2" s="1"/>
  <c r="F68" i="2"/>
  <c r="G68" i="2" s="1"/>
  <c r="F112" i="2"/>
  <c r="G112" i="2" s="1"/>
  <c r="F229" i="2"/>
  <c r="G229" i="2" s="1"/>
  <c r="F250" i="2"/>
  <c r="G250" i="2" s="1"/>
  <c r="F4366" i="2"/>
  <c r="G4366" i="2" s="1"/>
  <c r="F302" i="2"/>
  <c r="G302" i="2" s="1"/>
  <c r="F332" i="2"/>
  <c r="G332" i="2" s="1"/>
  <c r="F4378" i="2"/>
  <c r="G4378" i="2" s="1"/>
  <c r="F3501" i="2"/>
  <c r="G3501" i="2" s="1"/>
  <c r="F396" i="2"/>
  <c r="G396" i="2" s="1"/>
  <c r="F4394" i="2"/>
  <c r="G4394" i="2" s="1"/>
  <c r="F4403" i="2"/>
  <c r="G4403" i="2" s="1"/>
  <c r="F480" i="2"/>
  <c r="G480" i="2" s="1"/>
  <c r="F4416" i="2"/>
  <c r="G4416" i="2" s="1"/>
  <c r="F532" i="2"/>
  <c r="G532" i="2" s="1"/>
  <c r="F568" i="2"/>
  <c r="G568" i="2" s="1"/>
  <c r="F4453" i="2"/>
  <c r="G4453" i="2" s="1"/>
  <c r="F665" i="2"/>
  <c r="G665" i="2" s="1"/>
  <c r="F667" i="2"/>
  <c r="G667" i="2" s="1"/>
  <c r="F715" i="2"/>
  <c r="G715" i="2" s="1"/>
  <c r="F764" i="2"/>
  <c r="G764" i="2" s="1"/>
  <c r="F4478" i="2"/>
  <c r="G4478" i="2" s="1"/>
  <c r="F3568" i="2"/>
  <c r="G3568" i="2" s="1"/>
  <c r="F842" i="2"/>
  <c r="G842" i="2" s="1"/>
  <c r="F880" i="2"/>
  <c r="G880" i="2" s="1"/>
  <c r="F1020" i="2"/>
  <c r="G1020" i="2" s="1"/>
  <c r="F1023" i="2"/>
  <c r="G1023" i="2" s="1"/>
  <c r="F1046" i="2"/>
  <c r="G1046" i="2" s="1"/>
  <c r="F3601" i="2"/>
  <c r="G3601" i="2" s="1"/>
  <c r="F1069" i="2"/>
  <c r="G1069" i="2" s="1"/>
  <c r="F1137" i="2"/>
  <c r="G1137" i="2" s="1"/>
  <c r="F1177" i="2"/>
  <c r="G1177" i="2" s="1"/>
  <c r="F1273" i="2"/>
  <c r="G1273" i="2" s="1"/>
  <c r="F3632" i="2"/>
  <c r="G3632" i="2" s="1"/>
  <c r="F1274" i="2"/>
  <c r="G1274" i="2" s="1"/>
  <c r="F4581" i="2"/>
  <c r="G4581" i="2" s="1"/>
  <c r="F4582" i="2"/>
  <c r="G4582" i="2" s="1"/>
  <c r="F3638" i="2"/>
  <c r="G3638" i="2" s="1"/>
  <c r="F1389" i="2"/>
  <c r="G1389" i="2" s="1"/>
  <c r="F1420" i="2"/>
  <c r="G1420" i="2" s="1"/>
  <c r="F1497" i="2"/>
  <c r="G1497" i="2" s="1"/>
  <c r="F1502" i="2"/>
  <c r="G1502" i="2" s="1"/>
  <c r="F1510" i="2"/>
  <c r="G1510" i="2" s="1"/>
  <c r="F4634" i="2"/>
  <c r="G4634" i="2" s="1"/>
  <c r="F1566" i="2"/>
  <c r="G1566" i="2" s="1"/>
  <c r="F1580" i="2"/>
  <c r="G1580" i="2" s="1"/>
  <c r="F1616" i="2"/>
  <c r="G1616" i="2" s="1"/>
  <c r="F1622" i="2"/>
  <c r="G1622" i="2" s="1"/>
  <c r="F1729" i="2"/>
  <c r="G1729" i="2" s="1"/>
  <c r="F1842" i="2"/>
  <c r="G1842" i="2" s="1"/>
  <c r="F1854" i="2"/>
  <c r="G1854" i="2" s="1"/>
  <c r="F4704" i="2"/>
  <c r="G4704" i="2" s="1"/>
  <c r="F1920" i="2"/>
  <c r="G1920" i="2" s="1"/>
  <c r="F1929" i="2"/>
  <c r="G1929" i="2" s="1"/>
  <c r="F4709" i="2"/>
  <c r="G4709" i="2" s="1"/>
  <c r="F1972" i="2"/>
  <c r="G1972" i="2" s="1"/>
  <c r="F4714" i="2"/>
  <c r="G4714" i="2" s="1"/>
  <c r="F2020" i="2"/>
  <c r="G2020" i="2" s="1"/>
  <c r="F4720" i="2"/>
  <c r="G4720" i="2" s="1"/>
  <c r="F2115" i="2"/>
  <c r="G2115" i="2" s="1"/>
  <c r="F2123" i="2"/>
  <c r="G2123" i="2" s="1"/>
  <c r="F2192" i="2"/>
  <c r="G2192" i="2" s="1"/>
  <c r="F2222" i="2"/>
  <c r="G2222" i="2" s="1"/>
  <c r="F2461" i="2"/>
  <c r="G2461" i="2" s="1"/>
  <c r="F4826" i="2"/>
  <c r="G4826" i="2" s="1"/>
  <c r="F4050" i="2"/>
  <c r="G4050" i="2" s="1"/>
  <c r="F2607" i="2"/>
  <c r="G2607" i="2" s="1"/>
  <c r="F2610" i="2"/>
  <c r="G2610" i="2" s="1"/>
  <c r="F4054" i="2"/>
  <c r="G4054" i="2" s="1"/>
  <c r="F2674" i="2"/>
  <c r="G2674" i="2" s="1"/>
  <c r="F2777" i="2"/>
  <c r="G2777" i="2" s="1"/>
  <c r="F4063" i="2"/>
  <c r="G4063" i="2" s="1"/>
  <c r="F2833" i="2"/>
  <c r="G2833" i="2" s="1"/>
  <c r="F4879" i="2"/>
  <c r="G4879" i="2" s="1"/>
  <c r="F3826" i="2"/>
  <c r="G3826" i="2" s="1"/>
  <c r="F2881" i="2"/>
  <c r="G2881" i="2" s="1"/>
  <c r="F2907" i="2"/>
  <c r="G2907" i="2" s="1"/>
  <c r="F2922" i="2"/>
  <c r="G2922" i="2" s="1"/>
  <c r="F4067" i="2"/>
  <c r="G4067" i="2" s="1"/>
  <c r="F2929" i="2"/>
  <c r="G2929" i="2" s="1"/>
  <c r="F3838" i="2"/>
  <c r="G3838" i="2" s="1"/>
  <c r="F4904" i="2"/>
  <c r="G4904" i="2" s="1"/>
  <c r="F2970" i="2"/>
  <c r="G2970" i="2" s="1"/>
  <c r="F2984" i="2"/>
  <c r="G2984" i="2" s="1"/>
  <c r="F3086" i="2"/>
  <c r="G3086" i="2" s="1"/>
  <c r="F3090" i="2"/>
  <c r="G3090" i="2" s="1"/>
  <c r="F3100" i="2"/>
  <c r="G3100" i="2" s="1"/>
  <c r="F3134" i="2"/>
  <c r="G3134" i="2" s="1"/>
  <c r="F3138" i="2"/>
  <c r="G3138" i="2" s="1"/>
  <c r="F3172" i="2"/>
  <c r="G3172" i="2" s="1"/>
  <c r="F3211" i="2"/>
  <c r="G3211" i="2" s="1"/>
  <c r="F4961" i="2"/>
  <c r="G4961" i="2" s="1"/>
  <c r="F3255" i="2"/>
  <c r="G3255" i="2" s="1"/>
  <c r="F3277" i="2"/>
  <c r="G3277" i="2" s="1"/>
  <c r="F4079" i="2"/>
  <c r="G4079" i="2" s="1"/>
  <c r="F3322" i="2"/>
  <c r="G3322" i="2" s="1"/>
  <c r="F3329" i="2"/>
  <c r="G3329" i="2" s="1"/>
  <c r="F3335" i="2"/>
  <c r="G3335" i="2" s="1"/>
  <c r="F3362" i="2"/>
  <c r="G3362" i="2" s="1"/>
  <c r="F3365" i="2"/>
  <c r="G3365" i="2" s="1"/>
  <c r="F4084" i="2"/>
  <c r="G4084" i="2" s="1"/>
  <c r="F3411" i="2"/>
  <c r="G3411" i="2" s="1"/>
  <c r="F3451" i="2"/>
  <c r="G3451" i="2" s="1"/>
  <c r="F3471" i="2"/>
  <c r="G3471" i="2" s="1"/>
  <c r="F62" i="2"/>
  <c r="G62" i="2" s="1"/>
  <c r="F75" i="2"/>
  <c r="G75" i="2" s="1"/>
  <c r="F3480" i="2"/>
  <c r="G3480" i="2" s="1"/>
  <c r="F106" i="2"/>
  <c r="G106" i="2" s="1"/>
  <c r="F3482" i="2"/>
  <c r="G3482" i="2" s="1"/>
  <c r="F3941" i="2"/>
  <c r="G3941" i="2" s="1"/>
  <c r="F179" i="2"/>
  <c r="G179" i="2" s="1"/>
  <c r="F4344" i="2"/>
  <c r="G4344" i="2" s="1"/>
  <c r="F275" i="2"/>
  <c r="G275" i="2" s="1"/>
  <c r="F277" i="2"/>
  <c r="G277" i="2" s="1"/>
  <c r="F285" i="2"/>
  <c r="G285" i="2" s="1"/>
  <c r="F4368" i="2"/>
  <c r="G4368" i="2" s="1"/>
  <c r="F4107" i="2"/>
  <c r="G4107" i="2" s="1"/>
  <c r="F494" i="2"/>
  <c r="G494" i="2" s="1"/>
  <c r="F540" i="2"/>
  <c r="G540" i="2" s="1"/>
  <c r="F3529" i="2"/>
  <c r="G3529" i="2" s="1"/>
  <c r="F603" i="2"/>
  <c r="G603" i="2" s="1"/>
  <c r="F4440" i="2"/>
  <c r="G4440" i="2" s="1"/>
  <c r="F4451" i="2"/>
  <c r="G4451" i="2" s="1"/>
  <c r="F3963" i="2"/>
  <c r="G3963" i="2" s="1"/>
  <c r="F720" i="2"/>
  <c r="G720" i="2" s="1"/>
  <c r="F766" i="2"/>
  <c r="G766" i="2" s="1"/>
  <c r="F4480" i="2"/>
  <c r="G4480" i="2" s="1"/>
  <c r="F800" i="2"/>
  <c r="G800" i="2" s="1"/>
  <c r="F837" i="2"/>
  <c r="G837" i="2" s="1"/>
  <c r="F968" i="2"/>
  <c r="G968" i="2" s="1"/>
  <c r="F1079" i="2"/>
  <c r="G1079" i="2" s="1"/>
  <c r="F1088" i="2"/>
  <c r="G1088" i="2" s="1"/>
  <c r="F1169" i="2"/>
  <c r="G1169" i="2" s="1"/>
  <c r="F1221" i="2"/>
  <c r="G1221" i="2" s="1"/>
  <c r="F4584" i="2"/>
  <c r="G4584" i="2" s="1"/>
  <c r="F1354" i="2"/>
  <c r="G1354" i="2" s="1"/>
  <c r="F1409" i="2"/>
  <c r="G1409" i="2" s="1"/>
  <c r="F1551" i="2"/>
  <c r="G1551" i="2" s="1"/>
  <c r="F4635" i="2"/>
  <c r="G4635" i="2" s="1"/>
  <c r="F1629" i="2"/>
  <c r="G1629" i="2" s="1"/>
  <c r="F4656" i="2"/>
  <c r="G4656" i="2" s="1"/>
  <c r="F1671" i="2"/>
  <c r="G1671" i="2" s="1"/>
  <c r="F1673" i="2"/>
  <c r="G1673" i="2" s="1"/>
  <c r="F3689" i="2"/>
  <c r="G3689" i="2" s="1"/>
  <c r="F1738" i="2"/>
  <c r="G1738" i="2" s="1"/>
  <c r="F4690" i="2"/>
  <c r="G4690" i="2" s="1"/>
  <c r="F1942" i="2"/>
  <c r="G1942" i="2" s="1"/>
  <c r="F1946" i="2"/>
  <c r="G1946" i="2" s="1"/>
  <c r="F1970" i="2"/>
  <c r="G1970" i="2" s="1"/>
  <c r="F2040" i="2"/>
  <c r="G2040" i="2" s="1"/>
  <c r="F4025" i="2"/>
  <c r="G4025" i="2" s="1"/>
  <c r="F2121" i="2"/>
  <c r="G2121" i="2" s="1"/>
  <c r="F4758" i="2"/>
  <c r="G4758" i="2" s="1"/>
  <c r="F2181" i="2"/>
  <c r="G2181" i="2" s="1"/>
  <c r="F4762" i="2"/>
  <c r="G4762" i="2" s="1"/>
  <c r="F4763" i="2"/>
  <c r="G4763" i="2" s="1"/>
  <c r="F2223" i="2"/>
  <c r="G2223" i="2" s="1"/>
  <c r="F2229" i="2"/>
  <c r="G2229" i="2" s="1"/>
  <c r="F2324" i="2"/>
  <c r="G2324" i="2" s="1"/>
  <c r="F4791" i="2"/>
  <c r="G4791" i="2" s="1"/>
  <c r="F4044" i="2"/>
  <c r="G4044" i="2" s="1"/>
  <c r="F2539" i="2"/>
  <c r="G2539" i="2" s="1"/>
  <c r="F2582" i="2"/>
  <c r="G2582" i="2" s="1"/>
  <c r="F4834" i="2"/>
  <c r="G4834" i="2" s="1"/>
  <c r="F3795" i="2"/>
  <c r="G3795" i="2" s="1"/>
  <c r="F2660" i="2"/>
  <c r="G2660" i="2" s="1"/>
  <c r="F2690" i="2"/>
  <c r="G2690" i="2" s="1"/>
  <c r="F2710" i="2"/>
  <c r="G2710" i="2" s="1"/>
  <c r="F4868" i="2"/>
  <c r="G4868" i="2" s="1"/>
  <c r="F4873" i="2"/>
  <c r="G4873" i="2" s="1"/>
  <c r="F4266" i="2"/>
  <c r="G4266" i="2" s="1"/>
  <c r="F4068" i="2"/>
  <c r="G4068" i="2" s="1"/>
  <c r="F2988" i="2"/>
  <c r="G2988" i="2" s="1"/>
  <c r="F3032" i="2"/>
  <c r="G3032" i="2" s="1"/>
  <c r="F3849" i="2"/>
  <c r="G3849" i="2" s="1"/>
  <c r="F4953" i="2"/>
  <c r="G4953" i="2" s="1"/>
  <c r="F3189" i="2"/>
  <c r="G3189" i="2" s="1"/>
  <c r="F4975" i="2"/>
  <c r="G4975" i="2" s="1"/>
  <c r="F3341" i="2"/>
  <c r="G3341" i="2" s="1"/>
  <c r="F3368" i="2"/>
  <c r="G3368" i="2" s="1"/>
  <c r="F3370" i="2"/>
  <c r="G3370" i="2" s="1"/>
  <c r="F3378" i="2"/>
  <c r="G3378" i="2" s="1"/>
  <c r="F3894" i="2"/>
  <c r="G3894" i="2" s="1"/>
  <c r="F3465" i="2"/>
  <c r="G3465" i="2" s="1"/>
  <c r="F50" i="2"/>
  <c r="G50" i="2" s="1"/>
  <c r="F3474" i="2"/>
  <c r="G3474" i="2" s="1"/>
  <c r="F159" i="2"/>
  <c r="G159" i="2" s="1"/>
  <c r="F163" i="2"/>
  <c r="G163" i="2" s="1"/>
  <c r="F174" i="2"/>
  <c r="G174" i="2" s="1"/>
  <c r="F4338" i="2"/>
  <c r="G4338" i="2" s="1"/>
  <c r="F218" i="2"/>
  <c r="G218" i="2" s="1"/>
  <c r="F301" i="2"/>
  <c r="G301" i="2" s="1"/>
  <c r="F4380" i="2"/>
  <c r="G4380" i="2" s="1"/>
  <c r="F4385" i="2"/>
  <c r="G4385" i="2" s="1"/>
  <c r="F365" i="2"/>
  <c r="G365" i="2" s="1"/>
  <c r="F371" i="2"/>
  <c r="G371" i="2" s="1"/>
  <c r="F400" i="2"/>
  <c r="G400" i="2" s="1"/>
  <c r="F415" i="2"/>
  <c r="G415" i="2" s="1"/>
  <c r="F3519" i="2"/>
  <c r="G3519" i="2" s="1"/>
  <c r="F508" i="2"/>
  <c r="G508" i="2" s="1"/>
  <c r="F4422" i="2"/>
  <c r="G4422" i="2" s="1"/>
  <c r="F528" i="2"/>
  <c r="G528" i="2" s="1"/>
  <c r="F529" i="2"/>
  <c r="G529" i="2" s="1"/>
  <c r="F538" i="2"/>
  <c r="G538" i="2" s="1"/>
  <c r="F555" i="2"/>
  <c r="G555" i="2" s="1"/>
  <c r="F577" i="2"/>
  <c r="G577" i="2" s="1"/>
  <c r="F583" i="2"/>
  <c r="G583" i="2" s="1"/>
  <c r="F4436" i="2"/>
  <c r="G4436" i="2" s="1"/>
  <c r="F611" i="2"/>
  <c r="G611" i="2" s="1"/>
  <c r="F3547" i="2"/>
  <c r="G3547" i="2" s="1"/>
  <c r="F723" i="2"/>
  <c r="G723" i="2" s="1"/>
  <c r="F4479" i="2"/>
  <c r="G4479" i="2" s="1"/>
  <c r="F4489" i="2"/>
  <c r="G4489" i="2" s="1"/>
  <c r="F928" i="2"/>
  <c r="G928" i="2" s="1"/>
  <c r="F981" i="2"/>
  <c r="G981" i="2" s="1"/>
  <c r="F3595" i="2"/>
  <c r="G3595" i="2" s="1"/>
  <c r="F1007" i="2"/>
  <c r="G1007" i="2" s="1"/>
  <c r="F1090" i="2"/>
  <c r="G1090" i="2" s="1"/>
  <c r="F4540" i="2"/>
  <c r="G4540" i="2" s="1"/>
  <c r="F1128" i="2"/>
  <c r="G1128" i="2" s="1"/>
  <c r="F1186" i="2"/>
  <c r="G1186" i="2" s="1"/>
  <c r="F1245" i="2"/>
  <c r="G1245" i="2" s="1"/>
  <c r="F4569" i="2"/>
  <c r="G4569" i="2" s="1"/>
  <c r="F1269" i="2"/>
  <c r="G1269" i="2" s="1"/>
  <c r="F1303" i="2"/>
  <c r="G1303" i="2" s="1"/>
  <c r="F1393" i="2"/>
  <c r="G1393" i="2" s="1"/>
  <c r="F1402" i="2"/>
  <c r="G1402" i="2" s="1"/>
  <c r="F4002" i="2"/>
  <c r="G4002" i="2" s="1"/>
  <c r="F1512" i="2"/>
  <c r="G1512" i="2" s="1"/>
  <c r="F3923" i="2"/>
  <c r="G3923" i="2" s="1"/>
  <c r="F1669" i="2"/>
  <c r="G1669" i="2" s="1"/>
  <c r="F4679" i="2"/>
  <c r="G4679" i="2" s="1"/>
  <c r="F4680" i="2"/>
  <c r="G4680" i="2" s="1"/>
  <c r="F4686" i="2"/>
  <c r="G4686" i="2" s="1"/>
  <c r="F3698" i="2"/>
  <c r="G3698" i="2" s="1"/>
  <c r="F3704" i="2"/>
  <c r="G3704" i="2" s="1"/>
  <c r="F1897" i="2"/>
  <c r="G1897" i="2" s="1"/>
  <c r="F1916" i="2"/>
  <c r="G1916" i="2" s="1"/>
  <c r="F1966" i="2"/>
  <c r="G1966" i="2" s="1"/>
  <c r="F1977" i="2"/>
  <c r="G1977" i="2" s="1"/>
  <c r="F2048" i="2"/>
  <c r="G2048" i="2" s="1"/>
  <c r="F2052" i="2"/>
  <c r="G2052" i="2" s="1"/>
  <c r="F3722" i="2"/>
  <c r="G3722" i="2" s="1"/>
  <c r="F4729" i="2"/>
  <c r="G4729" i="2" s="1"/>
  <c r="F2072" i="2"/>
  <c r="G2072" i="2" s="1"/>
  <c r="F2077" i="2"/>
  <c r="G2077" i="2" s="1"/>
  <c r="F4742" i="2"/>
  <c r="G4742" i="2" s="1"/>
  <c r="F2203" i="2"/>
  <c r="G2203" i="2" s="1"/>
  <c r="F2328" i="2"/>
  <c r="G2328" i="2" s="1"/>
  <c r="F2338" i="2"/>
  <c r="G2338" i="2" s="1"/>
  <c r="F2340" i="2"/>
  <c r="G2340" i="2" s="1"/>
  <c r="F2344" i="2"/>
  <c r="G2344" i="2" s="1"/>
  <c r="F4808" i="2"/>
  <c r="G4808" i="2" s="1"/>
  <c r="F4812" i="2"/>
  <c r="G4812" i="2" s="1"/>
  <c r="F2492" i="2"/>
  <c r="G2492" i="2" s="1"/>
  <c r="F2517" i="2"/>
  <c r="G2517" i="2" s="1"/>
  <c r="F2627" i="2"/>
  <c r="G2627" i="2" s="1"/>
  <c r="F4856" i="2"/>
  <c r="G4856" i="2" s="1"/>
  <c r="F2743" i="2"/>
  <c r="G2743" i="2" s="1"/>
  <c r="F4863" i="2"/>
  <c r="G4863" i="2" s="1"/>
  <c r="F4864" i="2"/>
  <c r="G4864" i="2" s="1"/>
  <c r="F4870" i="2"/>
  <c r="G4870" i="2" s="1"/>
  <c r="F4871" i="2"/>
  <c r="G4871" i="2" s="1"/>
  <c r="F2834" i="2"/>
  <c r="G2834" i="2" s="1"/>
  <c r="F3023" i="2"/>
  <c r="G3023" i="2" s="1"/>
  <c r="F3091" i="2"/>
  <c r="G3091" i="2" s="1"/>
  <c r="F3141" i="2"/>
  <c r="G3141" i="2" s="1"/>
  <c r="F3142" i="2"/>
  <c r="G3142" i="2" s="1"/>
  <c r="F4943" i="2"/>
  <c r="G4943" i="2" s="1"/>
  <c r="F4946" i="2"/>
  <c r="G4946" i="2" s="1"/>
  <c r="F3202" i="2"/>
  <c r="G3202" i="2" s="1"/>
  <c r="F3207" i="2"/>
  <c r="G3207" i="2" s="1"/>
  <c r="F3312" i="2"/>
  <c r="G3312" i="2" s="1"/>
  <c r="F3336" i="2"/>
  <c r="G3336" i="2" s="1"/>
  <c r="F3885" i="2"/>
  <c r="G3885" i="2" s="1"/>
  <c r="F3466" i="2"/>
  <c r="G3466" i="2" s="1"/>
  <c r="F86" i="2"/>
  <c r="G86" i="2" s="1"/>
  <c r="F115" i="2"/>
  <c r="G115" i="2" s="1"/>
  <c r="F126" i="2"/>
  <c r="G126" i="2" s="1"/>
  <c r="F161" i="2"/>
  <c r="G161" i="2" s="1"/>
  <c r="F200" i="2"/>
  <c r="G200" i="2" s="1"/>
  <c r="F206" i="2"/>
  <c r="G206" i="2" s="1"/>
  <c r="F4364" i="2"/>
  <c r="G4364" i="2" s="1"/>
  <c r="F3944" i="2"/>
  <c r="G3944" i="2" s="1"/>
  <c r="F4369" i="2"/>
  <c r="G4369" i="2" s="1"/>
  <c r="F4370" i="2"/>
  <c r="G4370" i="2" s="1"/>
  <c r="F320" i="2"/>
  <c r="G320" i="2" s="1"/>
  <c r="F355" i="2"/>
  <c r="G355" i="2" s="1"/>
  <c r="F380" i="2"/>
  <c r="G380" i="2" s="1"/>
  <c r="F4392" i="2"/>
  <c r="G4392" i="2" s="1"/>
  <c r="F408" i="2"/>
  <c r="G408" i="2" s="1"/>
  <c r="F434" i="2"/>
  <c r="G434" i="2" s="1"/>
  <c r="F3955" i="2"/>
  <c r="G3955" i="2" s="1"/>
  <c r="F471" i="2"/>
  <c r="G471" i="2" s="1"/>
  <c r="F3527" i="2"/>
  <c r="G3527" i="2" s="1"/>
  <c r="F640" i="2"/>
  <c r="G640" i="2" s="1"/>
  <c r="F843" i="2"/>
  <c r="G843" i="2" s="1"/>
  <c r="F848" i="2"/>
  <c r="G848" i="2" s="1"/>
  <c r="F849" i="2"/>
  <c r="G849" i="2" s="1"/>
  <c r="F866" i="2"/>
  <c r="G866" i="2" s="1"/>
  <c r="F3978" i="2"/>
  <c r="G3978" i="2" s="1"/>
  <c r="F966" i="2"/>
  <c r="G966" i="2" s="1"/>
  <c r="F4537" i="2"/>
  <c r="G4537" i="2" s="1"/>
  <c r="F1115" i="2"/>
  <c r="G1115" i="2" s="1"/>
  <c r="F1196" i="2"/>
  <c r="G1196" i="2" s="1"/>
  <c r="F1235" i="2"/>
  <c r="G1235" i="2" s="1"/>
  <c r="F3646" i="2"/>
  <c r="G3646" i="2" s="1"/>
  <c r="F1385" i="2"/>
  <c r="G1385" i="2" s="1"/>
  <c r="F4608" i="2"/>
  <c r="G4608" i="2" s="1"/>
  <c r="F1472" i="2"/>
  <c r="G1472" i="2" s="1"/>
  <c r="F1501" i="2"/>
  <c r="G1501" i="2" s="1"/>
  <c r="F4626" i="2"/>
  <c r="G4626" i="2" s="1"/>
  <c r="F3667" i="2"/>
  <c r="G3667" i="2" s="1"/>
  <c r="F4646" i="2"/>
  <c r="G4646" i="2" s="1"/>
  <c r="F4648" i="2"/>
  <c r="G4648" i="2" s="1"/>
  <c r="F3678" i="2"/>
  <c r="G3678" i="2" s="1"/>
  <c r="F1699" i="2"/>
  <c r="G1699" i="2" s="1"/>
  <c r="F3685" i="2"/>
  <c r="G3685" i="2" s="1"/>
  <c r="F1710" i="2"/>
  <c r="G1710" i="2" s="1"/>
  <c r="F1731" i="2"/>
  <c r="G1731" i="2" s="1"/>
  <c r="F1767" i="2"/>
  <c r="G1767" i="2" s="1"/>
  <c r="F3696" i="2"/>
  <c r="G3696" i="2" s="1"/>
  <c r="F1891" i="2"/>
  <c r="G1891" i="2" s="1"/>
  <c r="F4719" i="2"/>
  <c r="G4719" i="2" s="1"/>
  <c r="F2045" i="2"/>
  <c r="G2045" i="2" s="1"/>
  <c r="F2053" i="2"/>
  <c r="G2053" i="2" s="1"/>
  <c r="F2097" i="2"/>
  <c r="G2097" i="2" s="1"/>
  <c r="F4754" i="2"/>
  <c r="G4754" i="2" s="1"/>
  <c r="F2226" i="2"/>
  <c r="G2226" i="2" s="1"/>
  <c r="F4772" i="2"/>
  <c r="G4772" i="2" s="1"/>
  <c r="F2243" i="2"/>
  <c r="G2243" i="2" s="1"/>
  <c r="F2289" i="2"/>
  <c r="G2289" i="2" s="1"/>
  <c r="F2308" i="2"/>
  <c r="G2308" i="2" s="1"/>
  <c r="F2331" i="2"/>
  <c r="G2331" i="2" s="1"/>
  <c r="F3768" i="2"/>
  <c r="G3768" i="2" s="1"/>
  <c r="F2372" i="2"/>
  <c r="G2372" i="2" s="1"/>
  <c r="F2385" i="2"/>
  <c r="G2385" i="2" s="1"/>
  <c r="F2402" i="2"/>
  <c r="G2402" i="2" s="1"/>
  <c r="F4809" i="2"/>
  <c r="G4809" i="2" s="1"/>
  <c r="F3781" i="2"/>
  <c r="G3781" i="2" s="1"/>
  <c r="F4811" i="2"/>
  <c r="G4811" i="2" s="1"/>
  <c r="F3792" i="2"/>
  <c r="G3792" i="2" s="1"/>
  <c r="F2596" i="2"/>
  <c r="G2596" i="2" s="1"/>
  <c r="F4842" i="2"/>
  <c r="G4842" i="2" s="1"/>
  <c r="F2636" i="2"/>
  <c r="G2636" i="2" s="1"/>
  <c r="F3802" i="2"/>
  <c r="G3802" i="2" s="1"/>
  <c r="F2676" i="2"/>
  <c r="G2676" i="2" s="1"/>
  <c r="F3807" i="2"/>
  <c r="G3807" i="2" s="1"/>
  <c r="F2699" i="2"/>
  <c r="G2699" i="2" s="1"/>
  <c r="F2709" i="2"/>
  <c r="G2709" i="2" s="1"/>
  <c r="F2759" i="2"/>
  <c r="G2759" i="2" s="1"/>
  <c r="F2973" i="2"/>
  <c r="G2973" i="2" s="1"/>
  <c r="F3045" i="2"/>
  <c r="G3045" i="2" s="1"/>
  <c r="F3085" i="2"/>
  <c r="G3085" i="2" s="1"/>
  <c r="F3855" i="2"/>
  <c r="G3855" i="2" s="1"/>
  <c r="F3128" i="2"/>
  <c r="G3128" i="2" s="1"/>
  <c r="F3864" i="2"/>
  <c r="G3864" i="2" s="1"/>
  <c r="F4949" i="2"/>
  <c r="G4949" i="2" s="1"/>
  <c r="F4075" i="2"/>
  <c r="G4075" i="2" s="1"/>
  <c r="F4302" i="2"/>
  <c r="G4302" i="2" s="1"/>
  <c r="F4306" i="2"/>
  <c r="G4306" i="2" s="1"/>
  <c r="F61" i="2"/>
  <c r="G61" i="2" s="1"/>
  <c r="F149" i="2"/>
  <c r="G149" i="2" s="1"/>
  <c r="F4359" i="2"/>
  <c r="G4359" i="2" s="1"/>
  <c r="F341" i="2"/>
  <c r="G341" i="2" s="1"/>
  <c r="F352" i="2"/>
  <c r="G352" i="2" s="1"/>
  <c r="F4388" i="2"/>
  <c r="G4388" i="2" s="1"/>
  <c r="F4391" i="2"/>
  <c r="G4391" i="2" s="1"/>
  <c r="F395" i="2"/>
  <c r="G395" i="2" s="1"/>
  <c r="F3951" i="2"/>
  <c r="G3951" i="2" s="1"/>
  <c r="F420" i="2"/>
  <c r="G420" i="2" s="1"/>
  <c r="F4397" i="2"/>
  <c r="G4397" i="2" s="1"/>
  <c r="F427" i="2"/>
  <c r="G427" i="2" s="1"/>
  <c r="F4399" i="2"/>
  <c r="G4399" i="2" s="1"/>
  <c r="F437" i="2"/>
  <c r="G437" i="2" s="1"/>
  <c r="F462" i="2"/>
  <c r="G462" i="2" s="1"/>
  <c r="F4408" i="2"/>
  <c r="G4408" i="2" s="1"/>
  <c r="F477" i="2"/>
  <c r="G477" i="2" s="1"/>
  <c r="F4421" i="2"/>
  <c r="G4421" i="2" s="1"/>
  <c r="F522" i="2"/>
  <c r="G522" i="2" s="1"/>
  <c r="F4423" i="2"/>
  <c r="G4423" i="2" s="1"/>
  <c r="F3528" i="2"/>
  <c r="G3528" i="2" s="1"/>
  <c r="F3530" i="2"/>
  <c r="G3530" i="2" s="1"/>
  <c r="F724" i="2"/>
  <c r="G724" i="2" s="1"/>
  <c r="F3557" i="2"/>
  <c r="G3557" i="2" s="1"/>
  <c r="F755" i="2"/>
  <c r="G755" i="2" s="1"/>
  <c r="F4476" i="2"/>
  <c r="G4476" i="2" s="1"/>
  <c r="F761" i="2"/>
  <c r="G761" i="2" s="1"/>
  <c r="F775" i="2"/>
  <c r="G775" i="2" s="1"/>
  <c r="F819" i="2"/>
  <c r="G819" i="2" s="1"/>
  <c r="F4505" i="2"/>
  <c r="G4505" i="2" s="1"/>
  <c r="F938" i="2"/>
  <c r="G938" i="2" s="1"/>
  <c r="F951" i="2"/>
  <c r="G951" i="2" s="1"/>
  <c r="F3987" i="2"/>
  <c r="G3987" i="2" s="1"/>
  <c r="F1018" i="2"/>
  <c r="G1018" i="2" s="1"/>
  <c r="F1030" i="2"/>
  <c r="G1030" i="2" s="1"/>
  <c r="F1065" i="2"/>
  <c r="G1065" i="2" s="1"/>
  <c r="F3993" i="2"/>
  <c r="G3993" i="2" s="1"/>
  <c r="F1201" i="2"/>
  <c r="G1201" i="2" s="1"/>
  <c r="F3624" i="2"/>
  <c r="G3624" i="2" s="1"/>
  <c r="F1259" i="2"/>
  <c r="G1259" i="2" s="1"/>
  <c r="F1262" i="2"/>
  <c r="G1262" i="2" s="1"/>
  <c r="F1288" i="2"/>
  <c r="G1288" i="2" s="1"/>
  <c r="F4579" i="2"/>
  <c r="G4579" i="2" s="1"/>
  <c r="F1371" i="2"/>
  <c r="G1371" i="2" s="1"/>
  <c r="F1456" i="2"/>
  <c r="G1456" i="2" s="1"/>
  <c r="F1507" i="2"/>
  <c r="G1507" i="2" s="1"/>
  <c r="F4622" i="2"/>
  <c r="G4622" i="2" s="1"/>
  <c r="F1522" i="2"/>
  <c r="G1522" i="2" s="1"/>
  <c r="F4005" i="2"/>
  <c r="G4005" i="2" s="1"/>
  <c r="F3670" i="2"/>
  <c r="G3670" i="2" s="1"/>
  <c r="F4647" i="2"/>
  <c r="G4647" i="2" s="1"/>
  <c r="F3688" i="2"/>
  <c r="G3688" i="2" s="1"/>
  <c r="F1868" i="2"/>
  <c r="G1868" i="2" s="1"/>
  <c r="F4697" i="2"/>
  <c r="G4697" i="2" s="1"/>
  <c r="F4699" i="2"/>
  <c r="G4699" i="2" s="1"/>
  <c r="F2004" i="2"/>
  <c r="G2004" i="2" s="1"/>
  <c r="F2012" i="2"/>
  <c r="G2012" i="2" s="1"/>
  <c r="F2014" i="2"/>
  <c r="G2014" i="2" s="1"/>
  <c r="F2021" i="2"/>
  <c r="G2021" i="2" s="1"/>
  <c r="F4721" i="2"/>
  <c r="G4721" i="2" s="1"/>
  <c r="F3724" i="2"/>
  <c r="G3724" i="2" s="1"/>
  <c r="F2059" i="2"/>
  <c r="G2059" i="2" s="1"/>
  <c r="F4734" i="2"/>
  <c r="G4734" i="2" s="1"/>
  <c r="F2114" i="2"/>
  <c r="G2114" i="2" s="1"/>
  <c r="F2119" i="2"/>
  <c r="G2119" i="2" s="1"/>
  <c r="F2135" i="2"/>
  <c r="G2135" i="2" s="1"/>
  <c r="F2148" i="2"/>
  <c r="G2148" i="2" s="1"/>
  <c r="F3753" i="2"/>
  <c r="G3753" i="2" s="1"/>
  <c r="F2294" i="2"/>
  <c r="G2294" i="2" s="1"/>
  <c r="F2304" i="2"/>
  <c r="G2304" i="2" s="1"/>
  <c r="F4787" i="2"/>
  <c r="G4787" i="2" s="1"/>
  <c r="F2333" i="2"/>
  <c r="G2333" i="2" s="1"/>
  <c r="F2474" i="2"/>
  <c r="G2474" i="2" s="1"/>
  <c r="F4813" i="2"/>
  <c r="G4813" i="2" s="1"/>
  <c r="F4817" i="2"/>
  <c r="G4817" i="2" s="1"/>
  <c r="F4818" i="2"/>
  <c r="G4818" i="2" s="1"/>
  <c r="F2526" i="2"/>
  <c r="G2526" i="2" s="1"/>
  <c r="F4827" i="2"/>
  <c r="G4827" i="2" s="1"/>
  <c r="F4049" i="2"/>
  <c r="G4049" i="2" s="1"/>
  <c r="F2551" i="2"/>
  <c r="G2551" i="2" s="1"/>
  <c r="F2554" i="2"/>
  <c r="G2554" i="2" s="1"/>
  <c r="F2562" i="2"/>
  <c r="G2562" i="2" s="1"/>
  <c r="F2579" i="2"/>
  <c r="G2579" i="2" s="1"/>
  <c r="F2612" i="2"/>
  <c r="G2612" i="2" s="1"/>
  <c r="F2689" i="2"/>
  <c r="G2689" i="2" s="1"/>
  <c r="F4875" i="2"/>
  <c r="G4875" i="2" s="1"/>
  <c r="F2853" i="2"/>
  <c r="G2853" i="2" s="1"/>
  <c r="F2876" i="2"/>
  <c r="G2876" i="2" s="1"/>
  <c r="F2898" i="2"/>
  <c r="G2898" i="2" s="1"/>
  <c r="F2902" i="2"/>
  <c r="G2902" i="2" s="1"/>
  <c r="F3833" i="2"/>
  <c r="G3833" i="2" s="1"/>
  <c r="F3008" i="2"/>
  <c r="G3008" i="2" s="1"/>
  <c r="F3018" i="2"/>
  <c r="G3018" i="2" s="1"/>
  <c r="F3033" i="2"/>
  <c r="G3033" i="2" s="1"/>
  <c r="F4073" i="2"/>
  <c r="G4073" i="2" s="1"/>
  <c r="F3078" i="2"/>
  <c r="G3078" i="2" s="1"/>
  <c r="F3136" i="2"/>
  <c r="G3136" i="2" s="1"/>
  <c r="F3150" i="2"/>
  <c r="G3150" i="2" s="1"/>
  <c r="F4957" i="2"/>
  <c r="G4957" i="2" s="1"/>
  <c r="F3249" i="2"/>
  <c r="G3249" i="2" s="1"/>
  <c r="F3251" i="2"/>
  <c r="G3251" i="2" s="1"/>
  <c r="F3888" i="2"/>
  <c r="G3888" i="2" s="1"/>
  <c r="F4086" i="2"/>
  <c r="G4086" i="2" s="1"/>
  <c r="F3419" i="2"/>
  <c r="G3419" i="2" s="1"/>
  <c r="F97" i="2"/>
  <c r="G97" i="2" s="1"/>
  <c r="F4314" i="2"/>
  <c r="G4314" i="2" s="1"/>
  <c r="F119" i="2"/>
  <c r="G119" i="2" s="1"/>
  <c r="F4319" i="2"/>
  <c r="G4319" i="2" s="1"/>
  <c r="F160" i="2"/>
  <c r="G160" i="2" s="1"/>
  <c r="F232" i="2"/>
  <c r="G232" i="2" s="1"/>
  <c r="F267" i="2"/>
  <c r="G267" i="2" s="1"/>
  <c r="F299" i="2"/>
  <c r="G299" i="2" s="1"/>
  <c r="F3497" i="2"/>
  <c r="G3497" i="2" s="1"/>
  <c r="F337" i="2"/>
  <c r="G337" i="2" s="1"/>
  <c r="F3948" i="2"/>
  <c r="G3948" i="2" s="1"/>
  <c r="F350" i="2"/>
  <c r="G350" i="2" s="1"/>
  <c r="F363" i="2"/>
  <c r="G363" i="2" s="1"/>
  <c r="F3520" i="2"/>
  <c r="G3520" i="2" s="1"/>
  <c r="F4407" i="2"/>
  <c r="G4407" i="2" s="1"/>
  <c r="F3531" i="2"/>
  <c r="G3531" i="2" s="1"/>
  <c r="F633" i="2"/>
  <c r="G633" i="2" s="1"/>
  <c r="F650" i="2"/>
  <c r="G650" i="2" s="1"/>
  <c r="F684" i="2"/>
  <c r="G684" i="2" s="1"/>
  <c r="F689" i="2"/>
  <c r="G689" i="2" s="1"/>
  <c r="F701" i="2"/>
  <c r="G701" i="2" s="1"/>
  <c r="F758" i="2"/>
  <c r="G758" i="2" s="1"/>
  <c r="F3559" i="2"/>
  <c r="G3559" i="2" s="1"/>
  <c r="F789" i="2"/>
  <c r="G789" i="2" s="1"/>
  <c r="F806" i="2"/>
  <c r="G806" i="2" s="1"/>
  <c r="F965" i="2"/>
  <c r="G965" i="2" s="1"/>
  <c r="F3597" i="2"/>
  <c r="G3597" i="2" s="1"/>
  <c r="F1097" i="2"/>
  <c r="G1097" i="2" s="1"/>
  <c r="F1156" i="2"/>
  <c r="G1156" i="2" s="1"/>
  <c r="F4567" i="2"/>
  <c r="G4567" i="2" s="1"/>
  <c r="F1279" i="2"/>
  <c r="G1279" i="2" s="1"/>
  <c r="F3634" i="2"/>
  <c r="G3634" i="2" s="1"/>
  <c r="F3995" i="2"/>
  <c r="G3995" i="2" s="1"/>
  <c r="F4583" i="2"/>
  <c r="G4583" i="2" s="1"/>
  <c r="F4175" i="2"/>
  <c r="G4175" i="2" s="1"/>
  <c r="F3645" i="2"/>
  <c r="G3645" i="2" s="1"/>
  <c r="F4600" i="2"/>
  <c r="G4600" i="2" s="1"/>
  <c r="F4001" i="2"/>
  <c r="G4001" i="2" s="1"/>
  <c r="F4636" i="2"/>
  <c r="G4636" i="2" s="1"/>
  <c r="F3668" i="2"/>
  <c r="G3668" i="2" s="1"/>
  <c r="F1605" i="2"/>
  <c r="G1605" i="2" s="1"/>
  <c r="F1636" i="2"/>
  <c r="G1636" i="2" s="1"/>
  <c r="F3681" i="2"/>
  <c r="G3681" i="2" s="1"/>
  <c r="F1711" i="2"/>
  <c r="G1711" i="2" s="1"/>
  <c r="F1720" i="2"/>
  <c r="G1720" i="2" s="1"/>
  <c r="F1748" i="2"/>
  <c r="G1748" i="2" s="1"/>
  <c r="F4695" i="2"/>
  <c r="G4695" i="2" s="1"/>
  <c r="F1864" i="2"/>
  <c r="G1864" i="2" s="1"/>
  <c r="F1914" i="2"/>
  <c r="G1914" i="2" s="1"/>
  <c r="F1923" i="2"/>
  <c r="G1923" i="2" s="1"/>
  <c r="F4713" i="2"/>
  <c r="G4713" i="2" s="1"/>
  <c r="F2051" i="2"/>
  <c r="G2051" i="2" s="1"/>
  <c r="F2061" i="2"/>
  <c r="G2061" i="2" s="1"/>
  <c r="F3737" i="2"/>
  <c r="G3737" i="2" s="1"/>
  <c r="F2137" i="2"/>
  <c r="G2137" i="2" s="1"/>
  <c r="F2220" i="2"/>
  <c r="G2220" i="2" s="1"/>
  <c r="F4775" i="2"/>
  <c r="G4775" i="2" s="1"/>
  <c r="F2288" i="2"/>
  <c r="G2288" i="2" s="1"/>
  <c r="F2311" i="2"/>
  <c r="G2311" i="2" s="1"/>
  <c r="F2357" i="2"/>
  <c r="G2357" i="2" s="1"/>
  <c r="F3769" i="2"/>
  <c r="G3769" i="2" s="1"/>
  <c r="F4041" i="2"/>
  <c r="G4041" i="2" s="1"/>
  <c r="F2486" i="2"/>
  <c r="G2486" i="2" s="1"/>
  <c r="F2503" i="2"/>
  <c r="G2503" i="2" s="1"/>
  <c r="F2543" i="2"/>
  <c r="G2543" i="2" s="1"/>
  <c r="F2547" i="2"/>
  <c r="G2547" i="2" s="1"/>
  <c r="F2572" i="2"/>
  <c r="G2572" i="2" s="1"/>
  <c r="F2577" i="2"/>
  <c r="G2577" i="2" s="1"/>
  <c r="F2609" i="2"/>
  <c r="G2609" i="2" s="1"/>
  <c r="F2702" i="2"/>
  <c r="G2702" i="2" s="1"/>
  <c r="F2753" i="2"/>
  <c r="G2753" i="2" s="1"/>
  <c r="F4867" i="2"/>
  <c r="G4867" i="2" s="1"/>
  <c r="F4881" i="2"/>
  <c r="G4881" i="2" s="1"/>
  <c r="F4886" i="2"/>
  <c r="G4886" i="2" s="1"/>
  <c r="F2873" i="2"/>
  <c r="G2873" i="2" s="1"/>
  <c r="F4892" i="2"/>
  <c r="G4892" i="2" s="1"/>
  <c r="F2994" i="2"/>
  <c r="G2994" i="2" s="1"/>
  <c r="F4915" i="2"/>
  <c r="G4915" i="2" s="1"/>
  <c r="F3847" i="2"/>
  <c r="G3847" i="2" s="1"/>
  <c r="F4933" i="2"/>
  <c r="G4933" i="2" s="1"/>
  <c r="F3156" i="2"/>
  <c r="G3156" i="2" s="1"/>
  <c r="F3875" i="2"/>
  <c r="G3875" i="2" s="1"/>
  <c r="F3267" i="2"/>
  <c r="G3267" i="2" s="1"/>
  <c r="F4974" i="2"/>
  <c r="G4974" i="2" s="1"/>
  <c r="F3882" i="2"/>
  <c r="G3882" i="2" s="1"/>
  <c r="F3319" i="2"/>
  <c r="G3319" i="2" s="1"/>
  <c r="F3349" i="2"/>
  <c r="G3349" i="2" s="1"/>
  <c r="F3356" i="2"/>
  <c r="G3356" i="2" s="1"/>
  <c r="F3389" i="2"/>
  <c r="G3389" i="2" s="1"/>
  <c r="F95" i="2"/>
  <c r="G95" i="2" s="1"/>
  <c r="F156" i="2"/>
  <c r="G156" i="2" s="1"/>
  <c r="F213" i="2"/>
  <c r="G213" i="2" s="1"/>
  <c r="F4358" i="2"/>
  <c r="G4358" i="2" s="1"/>
  <c r="F281" i="2"/>
  <c r="G281" i="2" s="1"/>
  <c r="F4365" i="2"/>
  <c r="G4365" i="2" s="1"/>
  <c r="F4105" i="2"/>
  <c r="G4105" i="2" s="1"/>
  <c r="F329" i="2"/>
  <c r="G329" i="2" s="1"/>
  <c r="F3503" i="2"/>
  <c r="G3503" i="2" s="1"/>
  <c r="F438" i="2"/>
  <c r="G438" i="2" s="1"/>
  <c r="F449" i="2"/>
  <c r="G449" i="2" s="1"/>
  <c r="F4414" i="2"/>
  <c r="G4414" i="2" s="1"/>
  <c r="F3959" i="2"/>
  <c r="G3959" i="2" s="1"/>
  <c r="F581" i="2"/>
  <c r="G581" i="2" s="1"/>
  <c r="F732" i="2"/>
  <c r="G732" i="2" s="1"/>
  <c r="F4499" i="2"/>
  <c r="G4499" i="2" s="1"/>
  <c r="F1001" i="2"/>
  <c r="G1001" i="2" s="1"/>
  <c r="F1067" i="2"/>
  <c r="G1067" i="2" s="1"/>
  <c r="F1170" i="2"/>
  <c r="G1170" i="2" s="1"/>
  <c r="F1172" i="2"/>
  <c r="G1172" i="2" s="1"/>
  <c r="F3626" i="2"/>
  <c r="G3626" i="2" s="1"/>
  <c r="F1248" i="2"/>
  <c r="G1248" i="2" s="1"/>
  <c r="F1289" i="2"/>
  <c r="G1289" i="2" s="1"/>
  <c r="F3997" i="2"/>
  <c r="G3997" i="2" s="1"/>
  <c r="F4598" i="2"/>
  <c r="G4598" i="2" s="1"/>
  <c r="F4607" i="2"/>
  <c r="G4607" i="2" s="1"/>
  <c r="F1492" i="2"/>
  <c r="G1492" i="2" s="1"/>
  <c r="F1515" i="2"/>
  <c r="G1515" i="2" s="1"/>
  <c r="F1540" i="2"/>
  <c r="G1540" i="2" s="1"/>
  <c r="F1604" i="2"/>
  <c r="G1604" i="2" s="1"/>
  <c r="F1615" i="2"/>
  <c r="G1615" i="2" s="1"/>
  <c r="F1648" i="2"/>
  <c r="G1648" i="2" s="1"/>
  <c r="F3679" i="2"/>
  <c r="G3679" i="2" s="1"/>
  <c r="F1680" i="2"/>
  <c r="G1680" i="2" s="1"/>
  <c r="F1687" i="2"/>
  <c r="G1687" i="2" s="1"/>
  <c r="F1736" i="2"/>
  <c r="G1736" i="2" s="1"/>
  <c r="F1756" i="2"/>
  <c r="G1756" i="2" s="1"/>
  <c r="F1865" i="2"/>
  <c r="G1865" i="2" s="1"/>
  <c r="F3706" i="2"/>
  <c r="G3706" i="2" s="1"/>
  <c r="F1979" i="2"/>
  <c r="G1979" i="2" s="1"/>
  <c r="F3716" i="2"/>
  <c r="G3716" i="2" s="1"/>
  <c r="F4222" i="2"/>
  <c r="G4222" i="2" s="1"/>
  <c r="F4728" i="2"/>
  <c r="G4728" i="2" s="1"/>
  <c r="F4225" i="2"/>
  <c r="G4225" i="2" s="1"/>
  <c r="F2128" i="2"/>
  <c r="G2128" i="2" s="1"/>
  <c r="F2167" i="2"/>
  <c r="G2167" i="2" s="1"/>
  <c r="F2174" i="2"/>
  <c r="G2174" i="2" s="1"/>
  <c r="F2195" i="2"/>
  <c r="G2195" i="2" s="1"/>
  <c r="F4235" i="2"/>
  <c r="G4235" i="2" s="1"/>
  <c r="F3761" i="2"/>
  <c r="G3761" i="2" s="1"/>
  <c r="F2319" i="2"/>
  <c r="G2319" i="2" s="1"/>
  <c r="F4785" i="2"/>
  <c r="G4785" i="2" s="1"/>
  <c r="F2330" i="2"/>
  <c r="G2330" i="2" s="1"/>
  <c r="F2369" i="2"/>
  <c r="G2369" i="2" s="1"/>
  <c r="F3772" i="2"/>
  <c r="G3772" i="2" s="1"/>
  <c r="F3773" i="2"/>
  <c r="G3773" i="2" s="1"/>
  <c r="F2400" i="2"/>
  <c r="G2400" i="2" s="1"/>
  <c r="F2662" i="2"/>
  <c r="G2662" i="2" s="1"/>
  <c r="F4849" i="2"/>
  <c r="G4849" i="2" s="1"/>
  <c r="F2668" i="2"/>
  <c r="G2668" i="2" s="1"/>
  <c r="F3804" i="2"/>
  <c r="G3804" i="2" s="1"/>
  <c r="F3805" i="2"/>
  <c r="G3805" i="2" s="1"/>
  <c r="F4254" i="2"/>
  <c r="G4254" i="2" s="1"/>
  <c r="F2683" i="2"/>
  <c r="G2683" i="2" s="1"/>
  <c r="F2729" i="2"/>
  <c r="G2729" i="2" s="1"/>
  <c r="F2778" i="2"/>
  <c r="G2778" i="2" s="1"/>
  <c r="F4065" i="2"/>
  <c r="G4065" i="2" s="1"/>
  <c r="F2911" i="2"/>
  <c r="G2911" i="2" s="1"/>
  <c r="F2918" i="2"/>
  <c r="G2918" i="2" s="1"/>
  <c r="F2923" i="2"/>
  <c r="G2923" i="2" s="1"/>
  <c r="F3840" i="2"/>
  <c r="G3840" i="2" s="1"/>
  <c r="F3005" i="2"/>
  <c r="G3005" i="2" s="1"/>
  <c r="F3019" i="2"/>
  <c r="G3019" i="2" s="1"/>
  <c r="F3846" i="2"/>
  <c r="G3846" i="2" s="1"/>
  <c r="F3114" i="2"/>
  <c r="G3114" i="2" s="1"/>
  <c r="F4940" i="2"/>
  <c r="G4940" i="2" s="1"/>
  <c r="F3860" i="2"/>
  <c r="G3860" i="2" s="1"/>
  <c r="F3154" i="2"/>
  <c r="G3154" i="2" s="1"/>
  <c r="F4960" i="2"/>
  <c r="G4960" i="2" s="1"/>
  <c r="F4968" i="2"/>
  <c r="G4968" i="2" s="1"/>
  <c r="F4078" i="2"/>
  <c r="G4078" i="2" s="1"/>
  <c r="F4081" i="2"/>
  <c r="G4081" i="2" s="1"/>
  <c r="F3886" i="2"/>
  <c r="G3886" i="2" s="1"/>
  <c r="F3367" i="2"/>
  <c r="G3367" i="2" s="1"/>
  <c r="F3382" i="2"/>
  <c r="G3382" i="2" s="1"/>
  <c r="F3439" i="2"/>
  <c r="G3439" i="2" s="1"/>
  <c r="F4999" i="2"/>
  <c r="G4999" i="2" s="1"/>
  <c r="F34" i="2"/>
  <c r="G34" i="2" s="1"/>
  <c r="F60" i="2"/>
  <c r="G60" i="2" s="1"/>
  <c r="F114" i="2"/>
  <c r="G114" i="2" s="1"/>
  <c r="F4323" i="2"/>
  <c r="G4323" i="2" s="1"/>
  <c r="F145" i="2"/>
  <c r="G145" i="2" s="1"/>
  <c r="F3487" i="2"/>
  <c r="G3487" i="2" s="1"/>
  <c r="F4332" i="2"/>
  <c r="G4332" i="2" s="1"/>
  <c r="F182" i="2"/>
  <c r="G182" i="2" s="1"/>
  <c r="F222" i="2"/>
  <c r="G222" i="2" s="1"/>
  <c r="F303" i="2"/>
  <c r="G303" i="2" s="1"/>
  <c r="F4373" i="2"/>
  <c r="G4373" i="2" s="1"/>
  <c r="F4381" i="2"/>
  <c r="G4381" i="2" s="1"/>
  <c r="F361" i="2"/>
  <c r="G361" i="2" s="1"/>
  <c r="F3949" i="2"/>
  <c r="G3949" i="2" s="1"/>
  <c r="F4393" i="2"/>
  <c r="G4393" i="2" s="1"/>
  <c r="F488" i="2"/>
  <c r="G488" i="2" s="1"/>
  <c r="F552" i="2"/>
  <c r="G552" i="2" s="1"/>
  <c r="F3532" i="2"/>
  <c r="G3532" i="2" s="1"/>
  <c r="F582" i="2"/>
  <c r="G582" i="2" s="1"/>
  <c r="F605" i="2"/>
  <c r="G605" i="2" s="1"/>
  <c r="F624" i="2"/>
  <c r="G624" i="2" s="1"/>
  <c r="F3539" i="2"/>
  <c r="G3539" i="2" s="1"/>
  <c r="F3549" i="2"/>
  <c r="G3549" i="2" s="1"/>
  <c r="F672" i="2"/>
  <c r="G672" i="2" s="1"/>
  <c r="F796" i="2"/>
  <c r="G796" i="2" s="1"/>
  <c r="F799" i="2"/>
  <c r="G799" i="2" s="1"/>
  <c r="F3974" i="2"/>
  <c r="G3974" i="2" s="1"/>
  <c r="F3582" i="2"/>
  <c r="G3582" i="2" s="1"/>
  <c r="F960" i="2"/>
  <c r="G960" i="2" s="1"/>
  <c r="F3981" i="2"/>
  <c r="G3981" i="2" s="1"/>
  <c r="F3983" i="2"/>
  <c r="G3983" i="2" s="1"/>
  <c r="F4514" i="2"/>
  <c r="G4514" i="2" s="1"/>
  <c r="F1006" i="2"/>
  <c r="G1006" i="2" s="1"/>
  <c r="F4522" i="2"/>
  <c r="G4522" i="2" s="1"/>
  <c r="F4528" i="2"/>
  <c r="G4528" i="2" s="1"/>
  <c r="F1091" i="2"/>
  <c r="G1091" i="2" s="1"/>
  <c r="F1164" i="2"/>
  <c r="G1164" i="2" s="1"/>
  <c r="F1189" i="2"/>
  <c r="G1189" i="2" s="1"/>
  <c r="F4555" i="2"/>
  <c r="G4555" i="2" s="1"/>
  <c r="F1223" i="2"/>
  <c r="G1223" i="2" s="1"/>
  <c r="F3637" i="2"/>
  <c r="G3637" i="2" s="1"/>
  <c r="F1373" i="2"/>
  <c r="G1373" i="2" s="1"/>
  <c r="F1433" i="2"/>
  <c r="G1433" i="2" s="1"/>
  <c r="F1451" i="2"/>
  <c r="G1451" i="2" s="1"/>
  <c r="F1576" i="2"/>
  <c r="G1576" i="2" s="1"/>
  <c r="F4200" i="2"/>
  <c r="G4200" i="2" s="1"/>
  <c r="F1675" i="2"/>
  <c r="G1675" i="2" s="1"/>
  <c r="F4676" i="2"/>
  <c r="G4676" i="2" s="1"/>
  <c r="F4208" i="2"/>
  <c r="G4208" i="2" s="1"/>
  <c r="F1776" i="2"/>
  <c r="G1776" i="2" s="1"/>
  <c r="F4210" i="2"/>
  <c r="G4210" i="2" s="1"/>
  <c r="F3693" i="2"/>
  <c r="G3693" i="2" s="1"/>
  <c r="F1809" i="2"/>
  <c r="G1809" i="2" s="1"/>
  <c r="F1880" i="2"/>
  <c r="G1880" i="2" s="1"/>
  <c r="F1926" i="2"/>
  <c r="G1926" i="2" s="1"/>
  <c r="F1998" i="2"/>
  <c r="G1998" i="2" s="1"/>
  <c r="F3719" i="2"/>
  <c r="G3719" i="2" s="1"/>
  <c r="F4227" i="2"/>
  <c r="G4227" i="2" s="1"/>
  <c r="F2322" i="2"/>
  <c r="G2322" i="2" s="1"/>
  <c r="F2406" i="2"/>
  <c r="G2406" i="2" s="1"/>
  <c r="F4243" i="2"/>
  <c r="G4243" i="2" s="1"/>
  <c r="F4806" i="2"/>
  <c r="G4806" i="2" s="1"/>
  <c r="F2451" i="2"/>
  <c r="G2451" i="2" s="1"/>
  <c r="F2475" i="2"/>
  <c r="G2475" i="2" s="1"/>
  <c r="F4045" i="2"/>
  <c r="G4045" i="2" s="1"/>
  <c r="F4824" i="2"/>
  <c r="G4824" i="2" s="1"/>
  <c r="F3791" i="2"/>
  <c r="G3791" i="2" s="1"/>
  <c r="F2546" i="2"/>
  <c r="G2546" i="2" s="1"/>
  <c r="F2566" i="2"/>
  <c r="G2566" i="2" s="1"/>
  <c r="F4051" i="2"/>
  <c r="G4051" i="2" s="1"/>
  <c r="F4844" i="2"/>
  <c r="G4844" i="2" s="1"/>
  <c r="F4848" i="2"/>
  <c r="G4848" i="2" s="1"/>
  <c r="F2804" i="2"/>
  <c r="G2804" i="2" s="1"/>
  <c r="F2817" i="2"/>
  <c r="G2817" i="2" s="1"/>
  <c r="F2859" i="2"/>
  <c r="G2859" i="2" s="1"/>
  <c r="F2925" i="2"/>
  <c r="G2925" i="2" s="1"/>
  <c r="F2931" i="2"/>
  <c r="G2931" i="2" s="1"/>
  <c r="F4924" i="2"/>
  <c r="G4924" i="2" s="1"/>
  <c r="F4936" i="2"/>
  <c r="G4936" i="2" s="1"/>
  <c r="F3865" i="2"/>
  <c r="G3865" i="2" s="1"/>
  <c r="F3210" i="2"/>
  <c r="G3210" i="2" s="1"/>
  <c r="F3228" i="2"/>
  <c r="G3228" i="2" s="1"/>
  <c r="F4964" i="2"/>
  <c r="G4964" i="2" s="1"/>
  <c r="F3257" i="2"/>
  <c r="G3257" i="2" s="1"/>
  <c r="F3265" i="2"/>
  <c r="G3265" i="2" s="1"/>
  <c r="F3270" i="2"/>
  <c r="G3270" i="2" s="1"/>
  <c r="F3883" i="2"/>
  <c r="G3883" i="2" s="1"/>
  <c r="F3390" i="2"/>
  <c r="G3390" i="2" s="1"/>
  <c r="F3462" i="2"/>
  <c r="G3462" i="2" s="1"/>
  <c r="F53" i="2"/>
  <c r="G53" i="2" s="1"/>
  <c r="F3935" i="2"/>
  <c r="G3935" i="2" s="1"/>
  <c r="F77" i="2"/>
  <c r="G77" i="2" s="1"/>
  <c r="F96" i="2"/>
  <c r="G96" i="2" s="1"/>
  <c r="F3483" i="2"/>
  <c r="G3483" i="2" s="1"/>
  <c r="F3491" i="2"/>
  <c r="G3491" i="2" s="1"/>
  <c r="F4342" i="2"/>
  <c r="G4342" i="2" s="1"/>
  <c r="F244" i="2"/>
  <c r="G244" i="2" s="1"/>
  <c r="F4362" i="2"/>
  <c r="G4362" i="2" s="1"/>
  <c r="F274" i="2"/>
  <c r="G274" i="2" s="1"/>
  <c r="F324" i="2"/>
  <c r="G324" i="2" s="1"/>
  <c r="F406" i="2"/>
  <c r="G406" i="2" s="1"/>
  <c r="F445" i="2"/>
  <c r="G445" i="2" s="1"/>
  <c r="F559" i="2"/>
  <c r="G559" i="2" s="1"/>
  <c r="F706" i="2"/>
  <c r="G706" i="2" s="1"/>
  <c r="F727" i="2"/>
  <c r="G727" i="2" s="1"/>
  <c r="F779" i="2"/>
  <c r="G779" i="2" s="1"/>
  <c r="F822" i="2"/>
  <c r="G822" i="2" s="1"/>
  <c r="F4494" i="2"/>
  <c r="G4494" i="2" s="1"/>
  <c r="F4497" i="2"/>
  <c r="G4497" i="2" s="1"/>
  <c r="F4500" i="2"/>
  <c r="G4500" i="2" s="1"/>
  <c r="F916" i="2"/>
  <c r="G916" i="2" s="1"/>
  <c r="F4508" i="2"/>
  <c r="G4508" i="2" s="1"/>
  <c r="F4529" i="2"/>
  <c r="G4529" i="2" s="1"/>
  <c r="F1070" i="2"/>
  <c r="G1070" i="2" s="1"/>
  <c r="F1100" i="2"/>
  <c r="G1100" i="2" s="1"/>
  <c r="F1111" i="2"/>
  <c r="G1111" i="2" s="1"/>
  <c r="F1180" i="2"/>
  <c r="G1180" i="2" s="1"/>
  <c r="F4549" i="2"/>
  <c r="G4549" i="2" s="1"/>
  <c r="F1212" i="2"/>
  <c r="G1212" i="2" s="1"/>
  <c r="F4571" i="2"/>
  <c r="G4571" i="2" s="1"/>
  <c r="F4576" i="2"/>
  <c r="G4576" i="2" s="1"/>
  <c r="F1315" i="2"/>
  <c r="G1315" i="2" s="1"/>
  <c r="F1357" i="2"/>
  <c r="G1357" i="2" s="1"/>
  <c r="F4177" i="2"/>
  <c r="G4177" i="2" s="1"/>
  <c r="F1422" i="2"/>
  <c r="G1422" i="2" s="1"/>
  <c r="F1436" i="2"/>
  <c r="G1436" i="2" s="1"/>
  <c r="F1462" i="2"/>
  <c r="G1462" i="2" s="1"/>
  <c r="F1508" i="2"/>
  <c r="G1508" i="2" s="1"/>
  <c r="F1562" i="2"/>
  <c r="G1562" i="2" s="1"/>
  <c r="F1618" i="2"/>
  <c r="G1618" i="2" s="1"/>
  <c r="F3682" i="2"/>
  <c r="G3682" i="2" s="1"/>
  <c r="F1683" i="2"/>
  <c r="G1683" i="2" s="1"/>
  <c r="F4666" i="2"/>
  <c r="G4666" i="2" s="1"/>
  <c r="F4667" i="2"/>
  <c r="G4667" i="2" s="1"/>
  <c r="F3690" i="2"/>
  <c r="G3690" i="2" s="1"/>
  <c r="F1749" i="2"/>
  <c r="G1749" i="2" s="1"/>
  <c r="F1845" i="2"/>
  <c r="G1845" i="2" s="1"/>
  <c r="F3710" i="2"/>
  <c r="G3710" i="2" s="1"/>
  <c r="F1978" i="2"/>
  <c r="G1978" i="2" s="1"/>
  <c r="F2029" i="2"/>
  <c r="G2029" i="2" s="1"/>
  <c r="F2046" i="2"/>
  <c r="G2046" i="2" s="1"/>
  <c r="F2056" i="2"/>
  <c r="G2056" i="2" s="1"/>
  <c r="F3732" i="2"/>
  <c r="G3732" i="2" s="1"/>
  <c r="F4226" i="2"/>
  <c r="G4226" i="2" s="1"/>
  <c r="F2118" i="2"/>
  <c r="G2118" i="2" s="1"/>
  <c r="F2138" i="2"/>
  <c r="G2138" i="2" s="1"/>
  <c r="F2210" i="2"/>
  <c r="G2210" i="2" s="1"/>
  <c r="F4033" i="2"/>
  <c r="G4033" i="2" s="1"/>
  <c r="F2225" i="2"/>
  <c r="G2225" i="2" s="1"/>
  <c r="F3754" i="2"/>
  <c r="G3754" i="2" s="1"/>
  <c r="F3759" i="2"/>
  <c r="G3759" i="2" s="1"/>
  <c r="F2283" i="2"/>
  <c r="G2283" i="2" s="1"/>
  <c r="F4782" i="2"/>
  <c r="G4782" i="2" s="1"/>
  <c r="F2321" i="2"/>
  <c r="G2321" i="2" s="1"/>
  <c r="F2354" i="2"/>
  <c r="G2354" i="2" s="1"/>
  <c r="F2409" i="2"/>
  <c r="G2409" i="2" s="1"/>
  <c r="F4802" i="2"/>
  <c r="G4802" i="2" s="1"/>
  <c r="F3786" i="2"/>
  <c r="G3786" i="2" s="1"/>
  <c r="F2611" i="2"/>
  <c r="G2611" i="2" s="1"/>
  <c r="F2633" i="2"/>
  <c r="G2633" i="2" s="1"/>
  <c r="F4052" i="2"/>
  <c r="G4052" i="2" s="1"/>
  <c r="F2635" i="2"/>
  <c r="G2635" i="2" s="1"/>
  <c r="F2746" i="2"/>
  <c r="G2746" i="2" s="1"/>
  <c r="F4060" i="2"/>
  <c r="G4060" i="2" s="1"/>
  <c r="F2888" i="2"/>
  <c r="G2888" i="2" s="1"/>
  <c r="F2896" i="2"/>
  <c r="G2896" i="2" s="1"/>
  <c r="F2963" i="2"/>
  <c r="G2963" i="2" s="1"/>
  <c r="F3007" i="2"/>
  <c r="G3007" i="2" s="1"/>
  <c r="F3009" i="2"/>
  <c r="G3009" i="2" s="1"/>
  <c r="F3020" i="2"/>
  <c r="G3020" i="2" s="1"/>
  <c r="F4938" i="2"/>
  <c r="G4938" i="2" s="1"/>
  <c r="F3181" i="2"/>
  <c r="G3181" i="2" s="1"/>
  <c r="F3266" i="2"/>
  <c r="G3266" i="2" s="1"/>
  <c r="F3278" i="2"/>
  <c r="G3278" i="2" s="1"/>
  <c r="F3288" i="2"/>
  <c r="G3288" i="2" s="1"/>
  <c r="F4988" i="2"/>
  <c r="G4988" i="2" s="1"/>
  <c r="F4989" i="2"/>
  <c r="G4989" i="2" s="1"/>
  <c r="F3425" i="2"/>
  <c r="G3425" i="2" s="1"/>
  <c r="F3458" i="2"/>
  <c r="G3458" i="2" s="1"/>
  <c r="F13" i="2"/>
  <c r="G13" i="2" s="1"/>
  <c r="F15" i="2"/>
  <c r="G15" i="2" s="1"/>
  <c r="F4312" i="2"/>
  <c r="G4312" i="2" s="1"/>
  <c r="F110" i="2"/>
  <c r="G110" i="2" s="1"/>
  <c r="F177" i="2"/>
  <c r="G177" i="2" s="1"/>
  <c r="F192" i="2"/>
  <c r="G192" i="2" s="1"/>
  <c r="F4341" i="2"/>
  <c r="G4341" i="2" s="1"/>
  <c r="F3499" i="2"/>
  <c r="G3499" i="2" s="1"/>
  <c r="F483" i="2"/>
  <c r="G483" i="2" s="1"/>
  <c r="F485" i="2"/>
  <c r="G485" i="2" s="1"/>
  <c r="F595" i="2"/>
  <c r="G595" i="2" s="1"/>
  <c r="F618" i="2"/>
  <c r="G618" i="2" s="1"/>
  <c r="F620" i="2"/>
  <c r="G620" i="2" s="1"/>
  <c r="F4463" i="2"/>
  <c r="G4463" i="2" s="1"/>
  <c r="F718" i="2"/>
  <c r="G718" i="2" s="1"/>
  <c r="F741" i="2"/>
  <c r="G741" i="2" s="1"/>
  <c r="F762" i="2"/>
  <c r="G762" i="2" s="1"/>
  <c r="F768" i="2"/>
  <c r="G768" i="2" s="1"/>
  <c r="F4509" i="2"/>
  <c r="G4509" i="2" s="1"/>
  <c r="F1093" i="2"/>
  <c r="G1093" i="2" s="1"/>
  <c r="F1098" i="2"/>
  <c r="G1098" i="2" s="1"/>
  <c r="F3606" i="2"/>
  <c r="G3606" i="2" s="1"/>
  <c r="F3922" i="2"/>
  <c r="G3922" i="2" s="1"/>
  <c r="F1147" i="2"/>
  <c r="G1147" i="2" s="1"/>
  <c r="F4169" i="2"/>
  <c r="G4169" i="2" s="1"/>
  <c r="F1176" i="2"/>
  <c r="G1176" i="2" s="1"/>
  <c r="F1191" i="2"/>
  <c r="G1191" i="2" s="1"/>
  <c r="F3625" i="2"/>
  <c r="G3625" i="2" s="1"/>
  <c r="F1268" i="2"/>
  <c r="G1268" i="2" s="1"/>
  <c r="F4572" i="2"/>
  <c r="G4572" i="2" s="1"/>
  <c r="F3636" i="2"/>
  <c r="G3636" i="2" s="1"/>
  <c r="F1351" i="2"/>
  <c r="G1351" i="2" s="1"/>
  <c r="F1398" i="2"/>
  <c r="G1398" i="2" s="1"/>
  <c r="F1407" i="2"/>
  <c r="G1407" i="2" s="1"/>
  <c r="F1430" i="2"/>
  <c r="G1430" i="2" s="1"/>
  <c r="F1460" i="2"/>
  <c r="G1460" i="2" s="1"/>
  <c r="F3655" i="2"/>
  <c r="G3655" i="2" s="1"/>
  <c r="F1528" i="2"/>
  <c r="G1528" i="2" s="1"/>
  <c r="F1549" i="2"/>
  <c r="G1549" i="2" s="1"/>
  <c r="F3669" i="2"/>
  <c r="G3669" i="2" s="1"/>
  <c r="F1689" i="2"/>
  <c r="G1689" i="2" s="1"/>
  <c r="F1727" i="2"/>
  <c r="G1727" i="2" s="1"/>
  <c r="F4688" i="2"/>
  <c r="G4688" i="2" s="1"/>
  <c r="F3697" i="2"/>
  <c r="G3697" i="2" s="1"/>
  <c r="F1983" i="2"/>
  <c r="G1983" i="2" s="1"/>
  <c r="F2031" i="2"/>
  <c r="G2031" i="2" s="1"/>
  <c r="F3720" i="2"/>
  <c r="G3720" i="2" s="1"/>
  <c r="F2159" i="2"/>
  <c r="G2159" i="2" s="1"/>
  <c r="F2348" i="2"/>
  <c r="G2348" i="2" s="1"/>
  <c r="F2353" i="2"/>
  <c r="G2353" i="2" s="1"/>
  <c r="F2366" i="2"/>
  <c r="G2366" i="2" s="1"/>
  <c r="F4801" i="2"/>
  <c r="G4801" i="2" s="1"/>
  <c r="F2442" i="2"/>
  <c r="G2442" i="2" s="1"/>
  <c r="F2538" i="2"/>
  <c r="G2538" i="2" s="1"/>
  <c r="F2568" i="2"/>
  <c r="G2568" i="2" s="1"/>
  <c r="F4251" i="2"/>
  <c r="G4251" i="2" s="1"/>
  <c r="F4852" i="2"/>
  <c r="G4852" i="2" s="1"/>
  <c r="F2705" i="2"/>
  <c r="G2705" i="2" s="1"/>
  <c r="F2713" i="2"/>
  <c r="G2713" i="2" s="1"/>
  <c r="F2764" i="2"/>
  <c r="G2764" i="2" s="1"/>
  <c r="F3816" i="2"/>
  <c r="G3816" i="2" s="1"/>
  <c r="F3817" i="2"/>
  <c r="G3817" i="2" s="1"/>
  <c r="F2785" i="2"/>
  <c r="G2785" i="2" s="1"/>
  <c r="F2822" i="2"/>
  <c r="G2822" i="2" s="1"/>
  <c r="F4901" i="2"/>
  <c r="G4901" i="2" s="1"/>
  <c r="F2955" i="2"/>
  <c r="G2955" i="2" s="1"/>
  <c r="F4069" i="2"/>
  <c r="G4069" i="2" s="1"/>
  <c r="F3118" i="2"/>
  <c r="G3118" i="2" s="1"/>
  <c r="F3232" i="2"/>
  <c r="G3232" i="2" s="1"/>
  <c r="F3295" i="2"/>
  <c r="G3295" i="2" s="1"/>
  <c r="F4977" i="2"/>
  <c r="G4977" i="2" s="1"/>
  <c r="F4984" i="2"/>
  <c r="G4984" i="2" s="1"/>
  <c r="F4085" i="2"/>
  <c r="G4085" i="2" s="1"/>
  <c r="F4301" i="2"/>
  <c r="G4301" i="2" s="1"/>
  <c r="F3932" i="2"/>
  <c r="G3932" i="2" s="1"/>
  <c r="F99" i="2"/>
  <c r="G99" i="2" s="1"/>
  <c r="F132" i="2"/>
  <c r="G132" i="2" s="1"/>
  <c r="F195" i="2"/>
  <c r="G195" i="2" s="1"/>
  <c r="F443" i="2"/>
  <c r="G443" i="2" s="1"/>
  <c r="F3525" i="2"/>
  <c r="G3525" i="2" s="1"/>
  <c r="F576" i="2"/>
  <c r="G576" i="2" s="1"/>
  <c r="F588" i="2"/>
  <c r="G588" i="2" s="1"/>
  <c r="F614" i="2"/>
  <c r="G614" i="2" s="1"/>
  <c r="F4455" i="2"/>
  <c r="G4455" i="2" s="1"/>
  <c r="F3548" i="2"/>
  <c r="G3548" i="2" s="1"/>
  <c r="F834" i="2"/>
  <c r="G834" i="2" s="1"/>
  <c r="F943" i="2"/>
  <c r="G943" i="2" s="1"/>
  <c r="F1021" i="2"/>
  <c r="G1021" i="2" s="1"/>
  <c r="F3921" i="2"/>
  <c r="G3921" i="2" s="1"/>
  <c r="F4534" i="2"/>
  <c r="G4534" i="2" s="1"/>
  <c r="F4548" i="2"/>
  <c r="G4548" i="2" s="1"/>
  <c r="F1227" i="2"/>
  <c r="G1227" i="2" s="1"/>
  <c r="F3630" i="2"/>
  <c r="G3630" i="2" s="1"/>
  <c r="F4580" i="2"/>
  <c r="G4580" i="2" s="1"/>
  <c r="F1325" i="2"/>
  <c r="G1325" i="2" s="1"/>
  <c r="F1344" i="2"/>
  <c r="G1344" i="2" s="1"/>
  <c r="F1358" i="2"/>
  <c r="G1358" i="2" s="1"/>
  <c r="F4593" i="2"/>
  <c r="G4593" i="2" s="1"/>
  <c r="F3649" i="2"/>
  <c r="G3649" i="2" s="1"/>
  <c r="F1428" i="2"/>
  <c r="G1428" i="2" s="1"/>
  <c r="F1499" i="2"/>
  <c r="G1499" i="2" s="1"/>
  <c r="F1513" i="2"/>
  <c r="G1513" i="2" s="1"/>
  <c r="F1533" i="2"/>
  <c r="G1533" i="2" s="1"/>
  <c r="F4629" i="2"/>
  <c r="G4629" i="2" s="1"/>
  <c r="F4631" i="2"/>
  <c r="G4631" i="2" s="1"/>
  <c r="F4006" i="2"/>
  <c r="G4006" i="2" s="1"/>
  <c r="F4198" i="2"/>
  <c r="G4198" i="2" s="1"/>
  <c r="F1608" i="2"/>
  <c r="G1608" i="2" s="1"/>
  <c r="F1650" i="2"/>
  <c r="G1650" i="2" s="1"/>
  <c r="F1666" i="2"/>
  <c r="G1666" i="2" s="1"/>
  <c r="F4205" i="2"/>
  <c r="G4205" i="2" s="1"/>
  <c r="F1744" i="2"/>
  <c r="G1744" i="2" s="1"/>
  <c r="F1801" i="2"/>
  <c r="G1801" i="2" s="1"/>
  <c r="F1837" i="2"/>
  <c r="G1837" i="2" s="1"/>
  <c r="F1859" i="2"/>
  <c r="G1859" i="2" s="1"/>
  <c r="F3924" i="2"/>
  <c r="G3924" i="2" s="1"/>
  <c r="F1947" i="2"/>
  <c r="G1947" i="2" s="1"/>
  <c r="F3708" i="2"/>
  <c r="G3708" i="2" s="1"/>
  <c r="F4725" i="2"/>
  <c r="G4725" i="2" s="1"/>
  <c r="F3727" i="2"/>
  <c r="G3727" i="2" s="1"/>
  <c r="F4733" i="2"/>
  <c r="G4733" i="2" s="1"/>
  <c r="F2117" i="2"/>
  <c r="G2117" i="2" s="1"/>
  <c r="F4755" i="2"/>
  <c r="G4755" i="2" s="1"/>
  <c r="F2169" i="2"/>
  <c r="G2169" i="2" s="1"/>
  <c r="F3748" i="2"/>
  <c r="G3748" i="2" s="1"/>
  <c r="F4765" i="2"/>
  <c r="G4765" i="2" s="1"/>
  <c r="F2260" i="2"/>
  <c r="G2260" i="2" s="1"/>
  <c r="F2269" i="2"/>
  <c r="G2269" i="2" s="1"/>
  <c r="F4781" i="2"/>
  <c r="G4781" i="2" s="1"/>
  <c r="F4784" i="2"/>
  <c r="G4784" i="2" s="1"/>
  <c r="F4800" i="2"/>
  <c r="G4800" i="2" s="1"/>
  <c r="F2438" i="2"/>
  <c r="G2438" i="2" s="1"/>
  <c r="F4244" i="2"/>
  <c r="G4244" i="2" s="1"/>
  <c r="F2470" i="2"/>
  <c r="G2470" i="2" s="1"/>
  <c r="F2552" i="2"/>
  <c r="G2552" i="2" s="1"/>
  <c r="F4246" i="2"/>
  <c r="G4246" i="2" s="1"/>
  <c r="F2616" i="2"/>
  <c r="G2616" i="2" s="1"/>
  <c r="F4249" i="2"/>
  <c r="G4249" i="2" s="1"/>
  <c r="F3809" i="2"/>
  <c r="G3809" i="2" s="1"/>
  <c r="F2715" i="2"/>
  <c r="G2715" i="2" s="1"/>
  <c r="F2819" i="2"/>
  <c r="G2819" i="2" s="1"/>
  <c r="F2843" i="2"/>
  <c r="G2843" i="2" s="1"/>
  <c r="F3835" i="2"/>
  <c r="G3835" i="2" s="1"/>
  <c r="F3000" i="2"/>
  <c r="G3000" i="2" s="1"/>
  <c r="F3029" i="2"/>
  <c r="G3029" i="2" s="1"/>
  <c r="F3052" i="2"/>
  <c r="G3052" i="2" s="1"/>
  <c r="F3061" i="2"/>
  <c r="G3061" i="2" s="1"/>
  <c r="F3126" i="2"/>
  <c r="G3126" i="2" s="1"/>
  <c r="F3236" i="2"/>
  <c r="G3236" i="2" s="1"/>
  <c r="F3254" i="2"/>
  <c r="G3254" i="2" s="1"/>
  <c r="F4967" i="2"/>
  <c r="G4967" i="2" s="1"/>
  <c r="F3286" i="2"/>
  <c r="G3286" i="2" s="1"/>
  <c r="F3297" i="2"/>
  <c r="G3297" i="2" s="1"/>
  <c r="F3346" i="2"/>
  <c r="G3346" i="2" s="1"/>
  <c r="F3351" i="2"/>
  <c r="G3351" i="2" s="1"/>
  <c r="F3375" i="2"/>
  <c r="G3375" i="2" s="1"/>
  <c r="F4083" i="2"/>
  <c r="G4083" i="2" s="1"/>
  <c r="F3891" i="2"/>
  <c r="G3891" i="2" s="1"/>
  <c r="F3925" i="2"/>
  <c r="G3925" i="2" s="1"/>
  <c r="F104" i="2"/>
  <c r="G104" i="2" s="1"/>
  <c r="F220" i="2"/>
  <c r="G220" i="2" s="1"/>
  <c r="F226" i="2"/>
  <c r="G226" i="2" s="1"/>
  <c r="F399" i="2"/>
  <c r="G399" i="2" s="1"/>
  <c r="F3511" i="2"/>
  <c r="G3511" i="2" s="1"/>
  <c r="F430" i="2"/>
  <c r="G430" i="2" s="1"/>
  <c r="F4119" i="2"/>
  <c r="G4119" i="2" s="1"/>
  <c r="F4439" i="2"/>
  <c r="G4439" i="2" s="1"/>
  <c r="F3537" i="2"/>
  <c r="G3537" i="2" s="1"/>
  <c r="F634" i="2"/>
  <c r="G634" i="2" s="1"/>
  <c r="F4452" i="2"/>
  <c r="G4452" i="2" s="1"/>
  <c r="F660" i="2"/>
  <c r="G660" i="2" s="1"/>
  <c r="F4456" i="2"/>
  <c r="G4456" i="2" s="1"/>
  <c r="F671" i="2"/>
  <c r="G671" i="2" s="1"/>
  <c r="F3551" i="2"/>
  <c r="G3551" i="2" s="1"/>
  <c r="F733" i="2"/>
  <c r="G733" i="2" s="1"/>
  <c r="F4468" i="2"/>
  <c r="G4468" i="2" s="1"/>
  <c r="F4138" i="2"/>
  <c r="G4138" i="2" s="1"/>
  <c r="F4484" i="2"/>
  <c r="G4484" i="2" s="1"/>
  <c r="F4504" i="2"/>
  <c r="G4504" i="2" s="1"/>
  <c r="F932" i="2"/>
  <c r="G932" i="2" s="1"/>
  <c r="F3982" i="2"/>
  <c r="G3982" i="2" s="1"/>
  <c r="F1008" i="2"/>
  <c r="G1008" i="2" s="1"/>
  <c r="F4518" i="2"/>
  <c r="G4518" i="2" s="1"/>
  <c r="F3610" i="2"/>
  <c r="G3610" i="2" s="1"/>
  <c r="F3617" i="2"/>
  <c r="G3617" i="2" s="1"/>
  <c r="F3620" i="2"/>
  <c r="G3620" i="2" s="1"/>
  <c r="F1313" i="2"/>
  <c r="G1313" i="2" s="1"/>
  <c r="F1329" i="2"/>
  <c r="G1329" i="2" s="1"/>
  <c r="F4176" i="2"/>
  <c r="G4176" i="2" s="1"/>
  <c r="F4602" i="2"/>
  <c r="G4602" i="2" s="1"/>
  <c r="F1410" i="2"/>
  <c r="G1410" i="2" s="1"/>
  <c r="F4184" i="2"/>
  <c r="G4184" i="2" s="1"/>
  <c r="F3672" i="2"/>
  <c r="G3672" i="2" s="1"/>
  <c r="F1607" i="2"/>
  <c r="G1607" i="2" s="1"/>
  <c r="F1609" i="2"/>
  <c r="G1609" i="2" s="1"/>
  <c r="F1705" i="2"/>
  <c r="G1705" i="2" s="1"/>
  <c r="F1765" i="2"/>
  <c r="G1765" i="2" s="1"/>
  <c r="F1839" i="2"/>
  <c r="G1839" i="2" s="1"/>
  <c r="F1846" i="2"/>
  <c r="G1846" i="2" s="1"/>
  <c r="F4213" i="2"/>
  <c r="G4213" i="2" s="1"/>
  <c r="F1953" i="2"/>
  <c r="G1953" i="2" s="1"/>
  <c r="F1990" i="2"/>
  <c r="G1990" i="2" s="1"/>
  <c r="F4740" i="2"/>
  <c r="G4740" i="2" s="1"/>
  <c r="F3741" i="2"/>
  <c r="G3741" i="2" s="1"/>
  <c r="F3750" i="2"/>
  <c r="G3750" i="2" s="1"/>
  <c r="F2232" i="2"/>
  <c r="G2232" i="2" s="1"/>
  <c r="F2253" i="2"/>
  <c r="G2253" i="2" s="1"/>
  <c r="F2301" i="2"/>
  <c r="G2301" i="2" s="1"/>
  <c r="F4237" i="2"/>
  <c r="G4237" i="2" s="1"/>
  <c r="F2342" i="2"/>
  <c r="G2342" i="2" s="1"/>
  <c r="F2411" i="2"/>
  <c r="G2411" i="2" s="1"/>
  <c r="F2435" i="2"/>
  <c r="G2435" i="2" s="1"/>
  <c r="F2447" i="2"/>
  <c r="G2447" i="2" s="1"/>
  <c r="F2482" i="2"/>
  <c r="G2482" i="2" s="1"/>
  <c r="F2493" i="2"/>
  <c r="G2493" i="2" s="1"/>
  <c r="F2550" i="2"/>
  <c r="G2550" i="2" s="1"/>
  <c r="F4839" i="2"/>
  <c r="G4839" i="2" s="1"/>
  <c r="F2677" i="2"/>
  <c r="G2677" i="2" s="1"/>
  <c r="F3806" i="2"/>
  <c r="G3806" i="2" s="1"/>
  <c r="F2856" i="2"/>
  <c r="G2856" i="2" s="1"/>
  <c r="F4882" i="2"/>
  <c r="G4882" i="2" s="1"/>
  <c r="F2871" i="2"/>
  <c r="G2871" i="2" s="1"/>
  <c r="F2878" i="2"/>
  <c r="G2878" i="2" s="1"/>
  <c r="F2908" i="2"/>
  <c r="G2908" i="2" s="1"/>
  <c r="F4900" i="2"/>
  <c r="G4900" i="2" s="1"/>
  <c r="F2952" i="2"/>
  <c r="G2952" i="2" s="1"/>
  <c r="F3845" i="2"/>
  <c r="G3845" i="2" s="1"/>
  <c r="F4923" i="2"/>
  <c r="G4923" i="2" s="1"/>
  <c r="F3068" i="2"/>
  <c r="G3068" i="2" s="1"/>
  <c r="F3226" i="2"/>
  <c r="G3226" i="2" s="1"/>
  <c r="F4076" i="2"/>
  <c r="G4076" i="2" s="1"/>
  <c r="F4080" i="2"/>
  <c r="G4080" i="2" s="1"/>
  <c r="F3318" i="2"/>
  <c r="G3318" i="2" s="1"/>
  <c r="F3342" i="2"/>
  <c r="G3342" i="2" s="1"/>
  <c r="F4987" i="2"/>
  <c r="G4987" i="2" s="1"/>
  <c r="F3890" i="2"/>
  <c r="G3890" i="2" s="1"/>
  <c r="F127" i="2"/>
  <c r="G127" i="2" s="1"/>
  <c r="F168" i="2"/>
  <c r="G168" i="2" s="1"/>
  <c r="F4337" i="2"/>
  <c r="G4337" i="2" s="1"/>
  <c r="F208" i="2"/>
  <c r="G208" i="2" s="1"/>
  <c r="F374" i="2"/>
  <c r="G374" i="2" s="1"/>
  <c r="F4390" i="2"/>
  <c r="G4390" i="2" s="1"/>
  <c r="F464" i="2"/>
  <c r="G464" i="2" s="1"/>
  <c r="F3522" i="2"/>
  <c r="G3522" i="2" s="1"/>
  <c r="F516" i="2"/>
  <c r="G516" i="2" s="1"/>
  <c r="F4427" i="2"/>
  <c r="G4427" i="2" s="1"/>
  <c r="F598" i="2"/>
  <c r="G598" i="2" s="1"/>
  <c r="F3535" i="2"/>
  <c r="G3535" i="2" s="1"/>
  <c r="F658" i="2"/>
  <c r="G658" i="2" s="1"/>
  <c r="F3964" i="2"/>
  <c r="G3964" i="2" s="1"/>
  <c r="F4477" i="2"/>
  <c r="G4477" i="2" s="1"/>
  <c r="F4492" i="2"/>
  <c r="G4492" i="2" s="1"/>
  <c r="F838" i="2"/>
  <c r="G838" i="2" s="1"/>
  <c r="F839" i="2"/>
  <c r="G839" i="2" s="1"/>
  <c r="F3975" i="2"/>
  <c r="G3975" i="2" s="1"/>
  <c r="F4511" i="2"/>
  <c r="G4511" i="2" s="1"/>
  <c r="F979" i="2"/>
  <c r="G979" i="2" s="1"/>
  <c r="F3985" i="2"/>
  <c r="G3985" i="2" s="1"/>
  <c r="F998" i="2"/>
  <c r="G998" i="2" s="1"/>
  <c r="F4519" i="2"/>
  <c r="G4519" i="2" s="1"/>
  <c r="F3988" i="2"/>
  <c r="G3988" i="2" s="1"/>
  <c r="F1117" i="2"/>
  <c r="G1117" i="2" s="1"/>
  <c r="F1162" i="2"/>
  <c r="G1162" i="2" s="1"/>
  <c r="F4170" i="2"/>
  <c r="G4170" i="2" s="1"/>
  <c r="F1194" i="2"/>
  <c r="G1194" i="2" s="1"/>
  <c r="F1239" i="2"/>
  <c r="G1239" i="2" s="1"/>
  <c r="F4561" i="2"/>
  <c r="G4561" i="2" s="1"/>
  <c r="F1296" i="2"/>
  <c r="G1296" i="2" s="1"/>
  <c r="F1380" i="2"/>
  <c r="G1380" i="2" s="1"/>
  <c r="F3663" i="2"/>
  <c r="G3663" i="2" s="1"/>
  <c r="F4627" i="2"/>
  <c r="G4627" i="2" s="1"/>
  <c r="F1535" i="2"/>
  <c r="G1535" i="2" s="1"/>
  <c r="F1547" i="2"/>
  <c r="G1547" i="2" s="1"/>
  <c r="F3666" i="2"/>
  <c r="G3666" i="2" s="1"/>
  <c r="F1595" i="2"/>
  <c r="G1595" i="2" s="1"/>
  <c r="F4643" i="2"/>
  <c r="G4643" i="2" s="1"/>
  <c r="F1694" i="2"/>
  <c r="G1694" i="2" s="1"/>
  <c r="F4692" i="2"/>
  <c r="G4692" i="2" s="1"/>
  <c r="F3927" i="2"/>
  <c r="G3927" i="2" s="1"/>
  <c r="F1931" i="2"/>
  <c r="G1931" i="2" s="1"/>
  <c r="F4217" i="2"/>
  <c r="G4217" i="2" s="1"/>
  <c r="F1962" i="2"/>
  <c r="G1962" i="2" s="1"/>
  <c r="F3709" i="2"/>
  <c r="G3709" i="2" s="1"/>
  <c r="F2010" i="2"/>
  <c r="G2010" i="2" s="1"/>
  <c r="F4730" i="2"/>
  <c r="G4730" i="2" s="1"/>
  <c r="F4223" i="2"/>
  <c r="G4223" i="2" s="1"/>
  <c r="F2216" i="2"/>
  <c r="G2216" i="2" s="1"/>
  <c r="F2230" i="2"/>
  <c r="G2230" i="2" s="1"/>
  <c r="F3755" i="2"/>
  <c r="G3755" i="2" s="1"/>
  <c r="F2382" i="2"/>
  <c r="G2382" i="2" s="1"/>
  <c r="F2383" i="2"/>
  <c r="G2383" i="2" s="1"/>
  <c r="F2388" i="2"/>
  <c r="G2388" i="2" s="1"/>
  <c r="F3775" i="2"/>
  <c r="G3775" i="2" s="1"/>
  <c r="F4797" i="2"/>
  <c r="G4797" i="2" s="1"/>
  <c r="F4810" i="2"/>
  <c r="G4810" i="2" s="1"/>
  <c r="F2490" i="2"/>
  <c r="G2490" i="2" s="1"/>
  <c r="F2504" i="2"/>
  <c r="G2504" i="2" s="1"/>
  <c r="F3787" i="2"/>
  <c r="G3787" i="2" s="1"/>
  <c r="F3793" i="2"/>
  <c r="G3793" i="2" s="1"/>
  <c r="F2644" i="2"/>
  <c r="G2644" i="2" s="1"/>
  <c r="F4850" i="2"/>
  <c r="G4850" i="2" s="1"/>
  <c r="F2800" i="2"/>
  <c r="G2800" i="2" s="1"/>
  <c r="F3824" i="2"/>
  <c r="G3824" i="2" s="1"/>
  <c r="F3929" i="2"/>
  <c r="G3929" i="2" s="1"/>
  <c r="F2893" i="2"/>
  <c r="G2893" i="2" s="1"/>
  <c r="F3834" i="2"/>
  <c r="G3834" i="2" s="1"/>
  <c r="F3836" i="2"/>
  <c r="G3836" i="2" s="1"/>
  <c r="F3850" i="2"/>
  <c r="G3850" i="2" s="1"/>
  <c r="F3132" i="2"/>
  <c r="G3132" i="2" s="1"/>
  <c r="F3193" i="2"/>
  <c r="G3193" i="2" s="1"/>
  <c r="F4965" i="2"/>
  <c r="G4965" i="2" s="1"/>
  <c r="F3330" i="2"/>
  <c r="G3330" i="2" s="1"/>
  <c r="F3374" i="2"/>
  <c r="G3374" i="2" s="1"/>
  <c r="F3437" i="2"/>
  <c r="G3437" i="2" s="1"/>
  <c r="F4090" i="2"/>
  <c r="G4090" i="2" s="1"/>
  <c r="F31" i="2"/>
  <c r="G31" i="2" s="1"/>
  <c r="F184" i="2"/>
  <c r="G184" i="2" s="1"/>
  <c r="F4333" i="2"/>
  <c r="G4333" i="2" s="1"/>
  <c r="F4339" i="2"/>
  <c r="G4339" i="2" s="1"/>
  <c r="F241" i="2"/>
  <c r="G241" i="2" s="1"/>
  <c r="F283" i="2"/>
  <c r="G283" i="2" s="1"/>
  <c r="F407" i="2"/>
  <c r="G407" i="2" s="1"/>
  <c r="F593" i="2"/>
  <c r="G593" i="2" s="1"/>
  <c r="F3962" i="2"/>
  <c r="G3962" i="2" s="1"/>
  <c r="F4473" i="2"/>
  <c r="G4473" i="2" s="1"/>
  <c r="F4488" i="2"/>
  <c r="G4488" i="2" s="1"/>
  <c r="F4502" i="2"/>
  <c r="G4502" i="2" s="1"/>
  <c r="F4152" i="2"/>
  <c r="G4152" i="2" s="1"/>
  <c r="F4551" i="2"/>
  <c r="G4551" i="2" s="1"/>
  <c r="F1217" i="2"/>
  <c r="G1217" i="2" s="1"/>
  <c r="F4179" i="2"/>
  <c r="G4179" i="2" s="1"/>
  <c r="F1438" i="2"/>
  <c r="G1438" i="2" s="1"/>
  <c r="F1561" i="2"/>
  <c r="G1561" i="2" s="1"/>
  <c r="F1614" i="2"/>
  <c r="G1614" i="2" s="1"/>
  <c r="F4202" i="2"/>
  <c r="G4202" i="2" s="1"/>
  <c r="F3680" i="2"/>
  <c r="G3680" i="2" s="1"/>
  <c r="F4689" i="2"/>
  <c r="G4689" i="2" s="1"/>
  <c r="F3703" i="2"/>
  <c r="G3703" i="2" s="1"/>
  <c r="F3705" i="2"/>
  <c r="G3705" i="2" s="1"/>
  <c r="F3721" i="2"/>
  <c r="G3721" i="2" s="1"/>
  <c r="F2134" i="2"/>
  <c r="G2134" i="2" s="1"/>
  <c r="F4746" i="2"/>
  <c r="G4746" i="2" s="1"/>
  <c r="F4232" i="2"/>
  <c r="G4232" i="2" s="1"/>
  <c r="F3765" i="2"/>
  <c r="G3765" i="2" s="1"/>
  <c r="F4238" i="2"/>
  <c r="G4238" i="2" s="1"/>
  <c r="F2391" i="2"/>
  <c r="G2391" i="2" s="1"/>
  <c r="F4799" i="2"/>
  <c r="G4799" i="2" s="1"/>
  <c r="F2597" i="2"/>
  <c r="G2597" i="2" s="1"/>
  <c r="F2603" i="2"/>
  <c r="G2603" i="2" s="1"/>
  <c r="F2696" i="2"/>
  <c r="G2696" i="2" s="1"/>
  <c r="F2707" i="2"/>
  <c r="G2707" i="2" s="1"/>
  <c r="F4062" i="2"/>
  <c r="G4062" i="2" s="1"/>
  <c r="F4888" i="2"/>
  <c r="G4888" i="2" s="1"/>
  <c r="F3842" i="2"/>
  <c r="G3842" i="2" s="1"/>
  <c r="F2983" i="2"/>
  <c r="G2983" i="2" s="1"/>
  <c r="F3001" i="2"/>
  <c r="G3001" i="2" s="1"/>
  <c r="F4941" i="2"/>
  <c r="G4941" i="2" s="1"/>
  <c r="F3171" i="2"/>
  <c r="G3171" i="2" s="1"/>
  <c r="F3871" i="2"/>
  <c r="G3871" i="2" s="1"/>
  <c r="F3223" i="2"/>
  <c r="G3223" i="2" s="1"/>
  <c r="F4962" i="2"/>
  <c r="G4962" i="2" s="1"/>
  <c r="F3897" i="2"/>
  <c r="G3897" i="2" s="1"/>
  <c r="F3461" i="2"/>
  <c r="G3461" i="2" s="1"/>
  <c r="F3473" i="2"/>
  <c r="G3473" i="2" s="1"/>
  <c r="F4317" i="2"/>
  <c r="G4317" i="2" s="1"/>
  <c r="F4100" i="2"/>
  <c r="G4100" i="2" s="1"/>
  <c r="F3493" i="2"/>
  <c r="G3493" i="2" s="1"/>
  <c r="F4106" i="2"/>
  <c r="G4106" i="2" s="1"/>
  <c r="F375" i="2"/>
  <c r="G375" i="2" s="1"/>
  <c r="F441" i="2"/>
  <c r="G441" i="2" s="1"/>
  <c r="F4115" i="2"/>
  <c r="G4115" i="2" s="1"/>
  <c r="F3523" i="2"/>
  <c r="G3523" i="2" s="1"/>
  <c r="F4438" i="2"/>
  <c r="G4438" i="2" s="1"/>
  <c r="F4125" i="2"/>
  <c r="G4125" i="2" s="1"/>
  <c r="F4454" i="2"/>
  <c r="G4454" i="2" s="1"/>
  <c r="F4131" i="2"/>
  <c r="G4131" i="2" s="1"/>
  <c r="F3555" i="2"/>
  <c r="G3555" i="2" s="1"/>
  <c r="F4140" i="2"/>
  <c r="G4140" i="2" s="1"/>
  <c r="F844" i="2"/>
  <c r="G844" i="2" s="1"/>
  <c r="F920" i="2"/>
  <c r="G920" i="2" s="1"/>
  <c r="F4516" i="2"/>
  <c r="G4516" i="2" s="1"/>
  <c r="F1184" i="2"/>
  <c r="G1184" i="2" s="1"/>
  <c r="F1277" i="2"/>
  <c r="G1277" i="2" s="1"/>
  <c r="F3652" i="2"/>
  <c r="G3652" i="2" s="1"/>
  <c r="F4188" i="2"/>
  <c r="G4188" i="2" s="1"/>
  <c r="F4190" i="2"/>
  <c r="G4190" i="2" s="1"/>
  <c r="F4625" i="2"/>
  <c r="G4625" i="2" s="1"/>
  <c r="F1569" i="2"/>
  <c r="G1569" i="2" s="1"/>
  <c r="F1686" i="2"/>
  <c r="G1686" i="2" s="1"/>
  <c r="F1704" i="2"/>
  <c r="G1704" i="2" s="1"/>
  <c r="F1753" i="2"/>
  <c r="G1753" i="2" s="1"/>
  <c r="F1896" i="2"/>
  <c r="G1896" i="2" s="1"/>
  <c r="F4715" i="2"/>
  <c r="G4715" i="2" s="1"/>
  <c r="F4727" i="2"/>
  <c r="G4727" i="2" s="1"/>
  <c r="F3726" i="2"/>
  <c r="G3726" i="2" s="1"/>
  <c r="F2071" i="2"/>
  <c r="G2071" i="2" s="1"/>
  <c r="F4743" i="2"/>
  <c r="G4743" i="2" s="1"/>
  <c r="F2143" i="2"/>
  <c r="G2143" i="2" s="1"/>
  <c r="F4764" i="2"/>
  <c r="G4764" i="2" s="1"/>
  <c r="F4766" i="2"/>
  <c r="G4766" i="2" s="1"/>
  <c r="F3771" i="2"/>
  <c r="G3771" i="2" s="1"/>
  <c r="F3798" i="2"/>
  <c r="G3798" i="2" s="1"/>
  <c r="F4259" i="2"/>
  <c r="G4259" i="2" s="1"/>
  <c r="F4890" i="2"/>
  <c r="G4890" i="2" s="1"/>
  <c r="F4893" i="2"/>
  <c r="G4893" i="2" s="1"/>
  <c r="F4908" i="2"/>
  <c r="G4908" i="2" s="1"/>
  <c r="F4070" i="2"/>
  <c r="G4070" i="2" s="1"/>
  <c r="F4912" i="2"/>
  <c r="G4912" i="2" s="1"/>
  <c r="F4913" i="2"/>
  <c r="G4913" i="2" s="1"/>
  <c r="F3144" i="2"/>
  <c r="G3144" i="2" s="1"/>
  <c r="F4287" i="2"/>
  <c r="G4287" i="2" s="1"/>
  <c r="F4983" i="2"/>
  <c r="G4983" i="2" s="1"/>
  <c r="F4985" i="2"/>
  <c r="G4985" i="2" s="1"/>
  <c r="F5000" i="2"/>
  <c r="G5000" i="2" s="1"/>
  <c r="F3485" i="2"/>
  <c r="G3485" i="2" s="1"/>
  <c r="F3486" i="2"/>
  <c r="G3486" i="2" s="1"/>
  <c r="F153" i="2"/>
  <c r="G153" i="2" s="1"/>
  <c r="F4361" i="2"/>
  <c r="G4361" i="2" s="1"/>
  <c r="F356" i="2"/>
  <c r="G356" i="2" s="1"/>
  <c r="F3554" i="2"/>
  <c r="G3554" i="2" s="1"/>
  <c r="F4141" i="2"/>
  <c r="G4141" i="2" s="1"/>
  <c r="F3972" i="2"/>
  <c r="G3972" i="2" s="1"/>
  <c r="F856" i="2"/>
  <c r="G856" i="2" s="1"/>
  <c r="F3584" i="2"/>
  <c r="G3584" i="2" s="1"/>
  <c r="F4556" i="2"/>
  <c r="G4556" i="2" s="1"/>
  <c r="F1287" i="2"/>
  <c r="G1287" i="2" s="1"/>
  <c r="F1293" i="2"/>
  <c r="G1293" i="2" s="1"/>
  <c r="F3996" i="2"/>
  <c r="G3996" i="2" s="1"/>
  <c r="F4189" i="2"/>
  <c r="G4189" i="2" s="1"/>
  <c r="F4621" i="2"/>
  <c r="G4621" i="2" s="1"/>
  <c r="F4192" i="2"/>
  <c r="G4192" i="2" s="1"/>
  <c r="F4193" i="2"/>
  <c r="G4193" i="2" s="1"/>
  <c r="F4011" i="2"/>
  <c r="G4011" i="2" s="1"/>
  <c r="F1718" i="2"/>
  <c r="G1718" i="2" s="1"/>
  <c r="F4209" i="2"/>
  <c r="G4209" i="2" s="1"/>
  <c r="F3730" i="2"/>
  <c r="G3730" i="2" s="1"/>
  <c r="F4037" i="2"/>
  <c r="G4037" i="2" s="1"/>
  <c r="F2277" i="2"/>
  <c r="G2277" i="2" s="1"/>
  <c r="F3779" i="2"/>
  <c r="G3779" i="2" s="1"/>
  <c r="F4851" i="2"/>
  <c r="G4851" i="2" s="1"/>
  <c r="F2691" i="2"/>
  <c r="G2691" i="2" s="1"/>
  <c r="F4861" i="2"/>
  <c r="G4861" i="2" s="1"/>
  <c r="F3820" i="2"/>
  <c r="G3820" i="2" s="1"/>
  <c r="F2816" i="2"/>
  <c r="G2816" i="2" s="1"/>
  <c r="F3823" i="2"/>
  <c r="G3823" i="2" s="1"/>
  <c r="F3830" i="2"/>
  <c r="G3830" i="2" s="1"/>
  <c r="F3839" i="2"/>
  <c r="G3839" i="2" s="1"/>
  <c r="F4273" i="2"/>
  <c r="G4273" i="2" s="1"/>
  <c r="F3038" i="2"/>
  <c r="G3038" i="2" s="1"/>
  <c r="F3858" i="2"/>
  <c r="G3858" i="2" s="1"/>
  <c r="F4283" i="2"/>
  <c r="G4283" i="2" s="1"/>
  <c r="F3155" i="2"/>
  <c r="G3155" i="2" s="1"/>
  <c r="F3870" i="2"/>
  <c r="G3870" i="2" s="1"/>
  <c r="F4976" i="2"/>
  <c r="G4976" i="2" s="1"/>
  <c r="F4313" i="2"/>
  <c r="G4313" i="2" s="1"/>
  <c r="F463" i="2"/>
  <c r="G463" i="2" s="1"/>
  <c r="F465" i="2"/>
  <c r="G465" i="2" s="1"/>
  <c r="F4433" i="2"/>
  <c r="G4433" i="2" s="1"/>
  <c r="F4128" i="2"/>
  <c r="G4128" i="2" s="1"/>
  <c r="F4457" i="2"/>
  <c r="G4457" i="2" s="1"/>
  <c r="F4201" i="2"/>
  <c r="G4201" i="2" s="1"/>
  <c r="F3701" i="2"/>
  <c r="G3701" i="2" s="1"/>
  <c r="F4234" i="2"/>
  <c r="G4234" i="2" s="1"/>
  <c r="F3763" i="2"/>
  <c r="G3763" i="2" s="1"/>
  <c r="F4247" i="2"/>
  <c r="G4247" i="2" s="1"/>
  <c r="F4059" i="2"/>
  <c r="G4059" i="2" s="1"/>
  <c r="F4894" i="2"/>
  <c r="G4894" i="2" s="1"/>
  <c r="F4921" i="2"/>
  <c r="G4921" i="2" s="1"/>
  <c r="F4944" i="2"/>
  <c r="G4944" i="2" s="1"/>
  <c r="F4295" i="2"/>
  <c r="G4295" i="2" s="1"/>
  <c r="F3467" i="2"/>
  <c r="G3467" i="2" s="1"/>
  <c r="F4303" i="2"/>
  <c r="G4303" i="2" s="1"/>
  <c r="F3526" i="2"/>
  <c r="G3526" i="2" s="1"/>
  <c r="F4446" i="2"/>
  <c r="G4446" i="2" s="1"/>
  <c r="F4447" i="2"/>
  <c r="G4447" i="2" s="1"/>
  <c r="F810" i="2"/>
  <c r="G810" i="2" s="1"/>
  <c r="F4490" i="2"/>
  <c r="G4490" i="2" s="1"/>
  <c r="F4165" i="2"/>
  <c r="G4165" i="2" s="1"/>
  <c r="F4601" i="2"/>
  <c r="G4601" i="2" s="1"/>
  <c r="F4185" i="2"/>
  <c r="G4185" i="2" s="1"/>
  <c r="F4628" i="2"/>
  <c r="G4628" i="2" s="1"/>
  <c r="F3926" i="2"/>
  <c r="G3926" i="2" s="1"/>
  <c r="F3928" i="2"/>
  <c r="G3928" i="2" s="1"/>
  <c r="F4805" i="2"/>
  <c r="G4805" i="2" s="1"/>
  <c r="F2939" i="2"/>
  <c r="G2939" i="2" s="1"/>
  <c r="F3848" i="2"/>
  <c r="G3848" i="2" s="1"/>
  <c r="F4918" i="2"/>
  <c r="G4918" i="2" s="1"/>
  <c r="F4919" i="2"/>
  <c r="G4919" i="2" s="1"/>
  <c r="F4293" i="2"/>
  <c r="G4293" i="2" s="1"/>
  <c r="F4300" i="2"/>
  <c r="G4300" i="2" s="1"/>
  <c r="F4097" i="2"/>
  <c r="G4097" i="2" s="1"/>
  <c r="F4347" i="2"/>
  <c r="G4347" i="2" s="1"/>
  <c r="F4355" i="2"/>
  <c r="G4355" i="2" s="1"/>
  <c r="F4118" i="2"/>
  <c r="G4118" i="2" s="1"/>
  <c r="F3521" i="2"/>
  <c r="G3521" i="2" s="1"/>
  <c r="F4142" i="2"/>
  <c r="G4142" i="2" s="1"/>
  <c r="F3572" i="2"/>
  <c r="G3572" i="2" s="1"/>
  <c r="F4149" i="2"/>
  <c r="G4149" i="2" s="1"/>
  <c r="F4155" i="2"/>
  <c r="G4155" i="2" s="1"/>
  <c r="F3635" i="2"/>
  <c r="G3635" i="2" s="1"/>
  <c r="F4182" i="2"/>
  <c r="G4182" i="2" s="1"/>
  <c r="F4196" i="2"/>
  <c r="G4196" i="2" s="1"/>
  <c r="F4696" i="2"/>
  <c r="G4696" i="2" s="1"/>
  <c r="F4707" i="2"/>
  <c r="G4707" i="2" s="1"/>
  <c r="F4221" i="2"/>
  <c r="G4221" i="2" s="1"/>
  <c r="F3733" i="2"/>
  <c r="G3733" i="2" s="1"/>
  <c r="F4229" i="2"/>
  <c r="G4229" i="2" s="1"/>
  <c r="F4231" i="2"/>
  <c r="G4231" i="2" s="1"/>
  <c r="F3751" i="2"/>
  <c r="G3751" i="2" s="1"/>
  <c r="F4242" i="2"/>
  <c r="G4242" i="2" s="1"/>
  <c r="F4846" i="2"/>
  <c r="G4846" i="2" s="1"/>
  <c r="F4256" i="2"/>
  <c r="G4256" i="2" s="1"/>
  <c r="F4257" i="2"/>
  <c r="G4257" i="2" s="1"/>
  <c r="F4267" i="2"/>
  <c r="G4267" i="2" s="1"/>
  <c r="F4082" i="2"/>
  <c r="G4082" i="2" s="1"/>
  <c r="F4299" i="2"/>
  <c r="G4299" i="2" s="1"/>
  <c r="F3900" i="2"/>
  <c r="G3900" i="2" s="1"/>
  <c r="F118" i="2"/>
  <c r="G118" i="2" s="1"/>
  <c r="F3484" i="2"/>
  <c r="G3484" i="2" s="1"/>
  <c r="F4096" i="2"/>
  <c r="G4096" i="2" s="1"/>
  <c r="F4098" i="2"/>
  <c r="G4098" i="2" s="1"/>
  <c r="F4111" i="2"/>
  <c r="G4111" i="2" s="1"/>
  <c r="F4401" i="2"/>
  <c r="G4401" i="2" s="1"/>
  <c r="F4117" i="2"/>
  <c r="G4117" i="2" s="1"/>
  <c r="F4121" i="2"/>
  <c r="G4121" i="2" s="1"/>
  <c r="F3538" i="2"/>
  <c r="G3538" i="2" s="1"/>
  <c r="F3970" i="2"/>
  <c r="G3970" i="2" s="1"/>
  <c r="F3973" i="2"/>
  <c r="G3973" i="2" s="1"/>
  <c r="F4150" i="2"/>
  <c r="G4150" i="2" s="1"/>
  <c r="F4525" i="2"/>
  <c r="G4525" i="2" s="1"/>
  <c r="F4544" i="2"/>
  <c r="G4544" i="2" s="1"/>
  <c r="F3618" i="2"/>
  <c r="G3618" i="2" s="1"/>
  <c r="F4173" i="2"/>
  <c r="G4173" i="2" s="1"/>
  <c r="F4595" i="2"/>
  <c r="G4595" i="2" s="1"/>
  <c r="F4181" i="2"/>
  <c r="G4181" i="2" s="1"/>
  <c r="F4678" i="2"/>
  <c r="G4678" i="2" s="1"/>
  <c r="F2120" i="2"/>
  <c r="G2120" i="2" s="1"/>
  <c r="F4789" i="2"/>
  <c r="G4789" i="2" s="1"/>
  <c r="F3790" i="2"/>
  <c r="G3790" i="2" s="1"/>
  <c r="F4066" i="2"/>
  <c r="G4066" i="2" s="1"/>
  <c r="F3832" i="2"/>
  <c r="G3832" i="2" s="1"/>
  <c r="F4275" i="2"/>
  <c r="G4275" i="2" s="1"/>
  <c r="F4277" i="2"/>
  <c r="G4277" i="2" s="1"/>
  <c r="F3157" i="2"/>
  <c r="G3157" i="2" s="1"/>
  <c r="F4286" i="2"/>
  <c r="G4286" i="2" s="1"/>
  <c r="F4290" i="2"/>
  <c r="G4290" i="2" s="1"/>
  <c r="F4322" i="2"/>
  <c r="G4322" i="2" s="1"/>
  <c r="F4383" i="2"/>
  <c r="G4383" i="2" s="1"/>
  <c r="F4108" i="2"/>
  <c r="G4108" i="2" s="1"/>
  <c r="F4124" i="2"/>
  <c r="G4124" i="2" s="1"/>
  <c r="F4130" i="2"/>
  <c r="G4130" i="2" s="1"/>
  <c r="F4134" i="2"/>
  <c r="G4134" i="2" s="1"/>
  <c r="F4144" i="2"/>
  <c r="G4144" i="2" s="1"/>
  <c r="F865" i="2"/>
  <c r="G865" i="2" s="1"/>
  <c r="F4180" i="2"/>
  <c r="G4180" i="2" s="1"/>
  <c r="F4183" i="2"/>
  <c r="G4183" i="2" s="1"/>
  <c r="F2003" i="2"/>
  <c r="G2003" i="2" s="1"/>
  <c r="F4717" i="2"/>
  <c r="G4717" i="2" s="1"/>
  <c r="F4722" i="2"/>
  <c r="G4722" i="2" s="1"/>
  <c r="F3723" i="2"/>
  <c r="G3723" i="2" s="1"/>
  <c r="F4042" i="2"/>
  <c r="G4042" i="2" s="1"/>
  <c r="F2788" i="2"/>
  <c r="G2788" i="2" s="1"/>
  <c r="F4281" i="2"/>
  <c r="G4281" i="2" s="1"/>
  <c r="F4284" i="2"/>
  <c r="G4284" i="2" s="1"/>
  <c r="F4291" i="2"/>
  <c r="G4291" i="2" s="1"/>
  <c r="F4087" i="2"/>
  <c r="G4087" i="2" s="1"/>
  <c r="F3427" i="2"/>
  <c r="G3427" i="2" s="1"/>
  <c r="F4095" i="2"/>
  <c r="G4095" i="2" s="1"/>
  <c r="F3943" i="2"/>
  <c r="G3943" i="2" s="1"/>
  <c r="F4442" i="2"/>
  <c r="G4442" i="2" s="1"/>
  <c r="F3607" i="2"/>
  <c r="G3607" i="2" s="1"/>
  <c r="F1211" i="2"/>
  <c r="G1211" i="2" s="1"/>
  <c r="F4174" i="2"/>
  <c r="G4174" i="2" s="1"/>
  <c r="F4194" i="2"/>
  <c r="G4194" i="2" s="1"/>
  <c r="F2290" i="2"/>
  <c r="G2290" i="2" s="1"/>
  <c r="F4798" i="2"/>
  <c r="G4798" i="2" s="1"/>
  <c r="F2465" i="2"/>
  <c r="G2465" i="2" s="1"/>
  <c r="F4248" i="2"/>
  <c r="G4248" i="2" s="1"/>
  <c r="F4268" i="2"/>
  <c r="G4268" i="2" s="1"/>
  <c r="F4272" i="2"/>
  <c r="G4272" i="2" s="1"/>
  <c r="F4278" i="2"/>
  <c r="G4278" i="2" s="1"/>
  <c r="F4288" i="2"/>
  <c r="G4288" i="2" s="1"/>
  <c r="F4298" i="2"/>
  <c r="G4298" i="2" s="1"/>
  <c r="F4112" i="2"/>
  <c r="G4112" i="2" s="1"/>
  <c r="F3518" i="2"/>
  <c r="G3518" i="2" s="1"/>
  <c r="F4129" i="2"/>
  <c r="G4129" i="2" s="1"/>
  <c r="F4135" i="2"/>
  <c r="G4135" i="2" s="1"/>
  <c r="F4586" i="2"/>
  <c r="G4586" i="2" s="1"/>
  <c r="F4004" i="2"/>
  <c r="G4004" i="2" s="1"/>
  <c r="F4197" i="2"/>
  <c r="G4197" i="2" s="1"/>
  <c r="F1693" i="2"/>
  <c r="G1693" i="2" s="1"/>
  <c r="F4691" i="2"/>
  <c r="G4691" i="2" s="1"/>
  <c r="F4738" i="2"/>
  <c r="G4738" i="2" s="1"/>
  <c r="F4767" i="2"/>
  <c r="G4767" i="2" s="1"/>
  <c r="F4252" i="2"/>
  <c r="G4252" i="2" s="1"/>
  <c r="F4260" i="2"/>
  <c r="G4260" i="2" s="1"/>
  <c r="F4274" i="2"/>
  <c r="G4274" i="2" s="1"/>
  <c r="F3122" i="2"/>
  <c r="G3122" i="2" s="1"/>
  <c r="F4092" i="2"/>
  <c r="G4092" i="2" s="1"/>
  <c r="F4325" i="2"/>
  <c r="G4325" i="2" s="1"/>
  <c r="F4424" i="2"/>
  <c r="G4424" i="2" s="1"/>
  <c r="F586" i="2"/>
  <c r="G586" i="2" s="1"/>
  <c r="F4143" i="2"/>
  <c r="G4143" i="2" s="1"/>
  <c r="F4195" i="2"/>
  <c r="G4195" i="2" s="1"/>
  <c r="F4211" i="2"/>
  <c r="G4211" i="2" s="1"/>
  <c r="F4228" i="2"/>
  <c r="G4228" i="2" s="1"/>
  <c r="F3931" i="2"/>
  <c r="G3931" i="2" s="1"/>
  <c r="F4294" i="2"/>
  <c r="G4294" i="2" s="1"/>
  <c r="F4101" i="2"/>
  <c r="G4101" i="2" s="1"/>
  <c r="F3957" i="2"/>
  <c r="G3957" i="2" s="1"/>
  <c r="F4122" i="2"/>
  <c r="G4122" i="2" s="1"/>
  <c r="F4123" i="2"/>
  <c r="G4123" i="2" s="1"/>
  <c r="F4126" i="2"/>
  <c r="G4126" i="2" s="1"/>
  <c r="F4133" i="2"/>
  <c r="G4133" i="2" s="1"/>
  <c r="F4464" i="2"/>
  <c r="G4464" i="2" s="1"/>
  <c r="F4161" i="2"/>
  <c r="G4161" i="2" s="1"/>
  <c r="F4171" i="2"/>
  <c r="G4171" i="2" s="1"/>
  <c r="F3621" i="2"/>
  <c r="G3621" i="2" s="1"/>
  <c r="F1285" i="2"/>
  <c r="G1285" i="2" s="1"/>
  <c r="F4215" i="2"/>
  <c r="G4215" i="2" s="1"/>
  <c r="F4230" i="2"/>
  <c r="G4230" i="2" s="1"/>
  <c r="F3760" i="2"/>
  <c r="G3760" i="2" s="1"/>
  <c r="F4240" i="2"/>
  <c r="G4240" i="2" s="1"/>
  <c r="F4803" i="2"/>
  <c r="G4803" i="2" s="1"/>
  <c r="F3856" i="2"/>
  <c r="G3856" i="2" s="1"/>
  <c r="F4970" i="2"/>
  <c r="G4970" i="2" s="1"/>
  <c r="F4093" i="2"/>
  <c r="G4093" i="2" s="1"/>
  <c r="F4356" i="2"/>
  <c r="G4356" i="2" s="1"/>
  <c r="F4371" i="2"/>
  <c r="G4371" i="2" s="1"/>
  <c r="F3560" i="2"/>
  <c r="G3560" i="2" s="1"/>
  <c r="F3674" i="2"/>
  <c r="G3674" i="2" s="1"/>
  <c r="F4760" i="2"/>
  <c r="G4760" i="2" s="1"/>
  <c r="F4236" i="2"/>
  <c r="G4236" i="2" s="1"/>
  <c r="F4110" i="2"/>
  <c r="G4110" i="2" s="1"/>
  <c r="F3536" i="2"/>
  <c r="G3536" i="2" s="1"/>
  <c r="F4154" i="2"/>
  <c r="G4154" i="2" s="1"/>
  <c r="F4204" i="2"/>
  <c r="G4204" i="2" s="1"/>
  <c r="F4207" i="2"/>
  <c r="G4207" i="2" s="1"/>
  <c r="F4212" i="2"/>
  <c r="G4212" i="2" s="1"/>
  <c r="F4216" i="2"/>
  <c r="G4216" i="2" s="1"/>
  <c r="F3714" i="2"/>
  <c r="G3714" i="2" s="1"/>
  <c r="F3930" i="2"/>
  <c r="G3930" i="2" s="1"/>
  <c r="F4788" i="2"/>
  <c r="G4788" i="2" s="1"/>
  <c r="F4245" i="2"/>
  <c r="G4245" i="2" s="1"/>
  <c r="F4253" i="2"/>
  <c r="G4253" i="2" s="1"/>
  <c r="F3863" i="2"/>
  <c r="G3863" i="2" s="1"/>
  <c r="F4114" i="2"/>
  <c r="G4114" i="2" s="1"/>
  <c r="F4136" i="2"/>
  <c r="G4136" i="2" s="1"/>
  <c r="F3642" i="2"/>
  <c r="G3642" i="2" s="1"/>
  <c r="F4187" i="2"/>
  <c r="G4187" i="2" s="1"/>
  <c r="F4685" i="2"/>
  <c r="G4685" i="2" s="1"/>
  <c r="F3743" i="2"/>
  <c r="G3743" i="2" s="1"/>
  <c r="F4847" i="2"/>
  <c r="G4847" i="2" s="1"/>
  <c r="F4255" i="2"/>
  <c r="G4255" i="2" s="1"/>
  <c r="F3859" i="2"/>
  <c r="G3859" i="2" s="1"/>
  <c r="F4089" i="2"/>
  <c r="G4089" i="2" s="1"/>
  <c r="F4109" i="2"/>
  <c r="G4109" i="2" s="1"/>
  <c r="F4396" i="2"/>
  <c r="G4396" i="2" s="1"/>
  <c r="F4823" i="2"/>
  <c r="G4823" i="2" s="1"/>
  <c r="F3196" i="2"/>
  <c r="G3196" i="2" s="1"/>
  <c r="F3952" i="2"/>
  <c r="G3952" i="2" s="1"/>
  <c r="F4127" i="2"/>
  <c r="G4127" i="2" s="1"/>
  <c r="F736" i="2"/>
  <c r="G736" i="2" s="1"/>
  <c r="F4151" i="2"/>
  <c r="G4151" i="2" s="1"/>
  <c r="F4159" i="2"/>
  <c r="G4159" i="2" s="1"/>
  <c r="F3608" i="2"/>
  <c r="G3608" i="2" s="1"/>
  <c r="F3633" i="2"/>
  <c r="G3633" i="2" s="1"/>
  <c r="F3641" i="2"/>
  <c r="G3641" i="2" s="1"/>
  <c r="F4250" i="2"/>
  <c r="G4250" i="2" s="1"/>
  <c r="F3869" i="2"/>
  <c r="G3869" i="2" s="1"/>
  <c r="F4297" i="2"/>
  <c r="G4297" i="2" s="1"/>
  <c r="F3432" i="2"/>
  <c r="G3432" i="2" s="1"/>
  <c r="F3585" i="2"/>
  <c r="G3585" i="2" s="1"/>
  <c r="F4203" i="2"/>
  <c r="G4203" i="2" s="1"/>
  <c r="F3729" i="2"/>
  <c r="G3729" i="2" s="1"/>
  <c r="F4233" i="2"/>
  <c r="G4233" i="2" s="1"/>
  <c r="F3837" i="2"/>
  <c r="G3837" i="2" s="1"/>
  <c r="F3851" i="2"/>
  <c r="G3851" i="2" s="1"/>
  <c r="F3176" i="2"/>
  <c r="G3176" i="2" s="1"/>
  <c r="F4099" i="2"/>
  <c r="G4099" i="2" s="1"/>
  <c r="F4104" i="2"/>
  <c r="G4104" i="2" s="1"/>
  <c r="F4120" i="2"/>
  <c r="G4120" i="2" s="1"/>
  <c r="F4158" i="2"/>
  <c r="G4158" i="2" s="1"/>
  <c r="F4163" i="2"/>
  <c r="G4163" i="2" s="1"/>
  <c r="F4218" i="2"/>
  <c r="G4218" i="2" s="1"/>
  <c r="F4220" i="2"/>
  <c r="G4220" i="2" s="1"/>
  <c r="F4103" i="2"/>
  <c r="G4103" i="2" s="1"/>
  <c r="F4113" i="2"/>
  <c r="G4113" i="2" s="1"/>
  <c r="F4168" i="2"/>
  <c r="G4168" i="2" s="1"/>
  <c r="F4191" i="2"/>
  <c r="G4191" i="2" s="1"/>
  <c r="F4219" i="2"/>
  <c r="G4219" i="2" s="1"/>
  <c r="F4853" i="2"/>
  <c r="G4853" i="2" s="1"/>
  <c r="F4261" i="2"/>
  <c r="G4261" i="2" s="1"/>
  <c r="F3479" i="2"/>
  <c r="G3479" i="2" s="1"/>
  <c r="F4146" i="2"/>
  <c r="G4146" i="2" s="1"/>
  <c r="F4147" i="2"/>
  <c r="G4147" i="2" s="1"/>
  <c r="F3774" i="2"/>
  <c r="G3774" i="2" s="1"/>
  <c r="F4265" i="2"/>
  <c r="G4265" i="2" s="1"/>
  <c r="F4271" i="2"/>
  <c r="G4271" i="2" s="1"/>
  <c r="F4282" i="2"/>
  <c r="G4282" i="2" s="1"/>
  <c r="F4285" i="2"/>
  <c r="G4285" i="2" s="1"/>
  <c r="F4292" i="2"/>
  <c r="G4292" i="2" s="1"/>
  <c r="F3566" i="2"/>
  <c r="G3566" i="2" s="1"/>
  <c r="F4153" i="2"/>
  <c r="G4153" i="2" s="1"/>
  <c r="F4162" i="2"/>
  <c r="G4162" i="2" s="1"/>
  <c r="F4199" i="2"/>
  <c r="G4199" i="2" s="1"/>
  <c r="F4280" i="2"/>
  <c r="G4280" i="2" s="1"/>
  <c r="F4289" i="2"/>
  <c r="G4289" i="2" s="1"/>
  <c r="F4166" i="2"/>
  <c r="G4166" i="2" s="1"/>
  <c r="F4830" i="2"/>
  <c r="G4830" i="2" s="1"/>
  <c r="F4270" i="2"/>
  <c r="G4270" i="2" s="1"/>
  <c r="F4091" i="2"/>
  <c r="G4091" i="2" s="1"/>
  <c r="F1150" i="2"/>
  <c r="G1150" i="2" s="1"/>
  <c r="F4167" i="2"/>
  <c r="G4167" i="2" s="1"/>
  <c r="F4206" i="2"/>
  <c r="G4206" i="2" s="1"/>
  <c r="F4214" i="2"/>
  <c r="G4214" i="2" s="1"/>
  <c r="F3747" i="2"/>
  <c r="G3747" i="2" s="1"/>
  <c r="F3756" i="2"/>
  <c r="G3756" i="2" s="1"/>
  <c r="F4264" i="2"/>
  <c r="G4264" i="2" s="1"/>
  <c r="F4094" i="2"/>
  <c r="G4094" i="2" s="1"/>
  <c r="F4172" i="2"/>
  <c r="G4172" i="2" s="1"/>
  <c r="F3998" i="2"/>
  <c r="G3998" i="2" s="1"/>
  <c r="F4186" i="2"/>
  <c r="G4186" i="2" s="1"/>
  <c r="F4239" i="2"/>
  <c r="G4239" i="2" s="1"/>
  <c r="F4262" i="2"/>
  <c r="G4262" i="2" s="1"/>
  <c r="F3578" i="2"/>
  <c r="G3578" i="2" s="1"/>
  <c r="F4263" i="2"/>
  <c r="G4263" i="2" s="1"/>
  <c r="F4132" i="2"/>
  <c r="G4132" i="2" s="1"/>
  <c r="F4145" i="2"/>
  <c r="G4145" i="2" s="1"/>
  <c r="F3662" i="2"/>
  <c r="G3662" i="2" s="1"/>
  <c r="F3868" i="2"/>
  <c r="G3868" i="2" s="1"/>
  <c r="F4116" i="2"/>
  <c r="G4116" i="2" s="1"/>
  <c r="F4003" i="2"/>
  <c r="G4003" i="2" s="1"/>
  <c r="F4034" i="2"/>
  <c r="G4034" i="2" s="1"/>
  <c r="F4137" i="2"/>
  <c r="G4137" i="2" s="1"/>
  <c r="F3844" i="2"/>
  <c r="G3844" i="2" s="1"/>
  <c r="F4157" i="2"/>
  <c r="G4157" i="2" s="1"/>
  <c r="F4178" i="2"/>
  <c r="G4178" i="2" s="1"/>
  <c r="F4224" i="2"/>
  <c r="G4224" i="2" s="1"/>
  <c r="F4296" i="2"/>
  <c r="G4296" i="2" s="1"/>
  <c r="F4164" i="2"/>
  <c r="G4164" i="2" s="1"/>
  <c r="F4241" i="2"/>
  <c r="G4241" i="2" s="1"/>
  <c r="F4160" i="2"/>
  <c r="G4160" i="2" s="1"/>
  <c r="F4269" i="2"/>
  <c r="G4269" i="2" s="1"/>
  <c r="F4156" i="2"/>
  <c r="G4156" i="2" s="1"/>
  <c r="F3749" i="2"/>
  <c r="G3749" i="2" s="1"/>
  <c r="F4139" i="2"/>
  <c r="G4139" i="2" s="1"/>
  <c r="F4102" i="2"/>
  <c r="G4102" i="2" s="1"/>
  <c r="F43" i="2"/>
  <c r="G43" i="2" s="1"/>
  <c r="F44" i="2"/>
  <c r="G44" i="2" s="1"/>
  <c r="F3469" i="2"/>
  <c r="G3469" i="2" s="1"/>
  <c r="C5" i="8" l="1"/>
  <c r="P43" i="2"/>
  <c r="C4" i="8"/>
  <c r="C17" i="8"/>
  <c r="C16" i="8"/>
  <c r="C15" i="8"/>
  <c r="D17" i="8"/>
  <c r="D16" i="8"/>
  <c r="D15" i="8"/>
  <c r="C3" i="8"/>
  <c r="G3" i="2"/>
  <c r="B6" i="5" s="1"/>
  <c r="D6" i="5" s="1"/>
  <c r="B5" i="5"/>
  <c r="D5" i="5" s="1"/>
  <c r="R3" i="2"/>
  <c r="B14" i="5" s="1"/>
  <c r="D14" i="5" s="1"/>
  <c r="B13" i="5"/>
  <c r="D13" i="5" s="1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11" i="2"/>
  <c r="D3916" i="2"/>
  <c r="D3902" i="2"/>
  <c r="D3912" i="2"/>
  <c r="D3903" i="2"/>
  <c r="D3921" i="2"/>
  <c r="D3922" i="2"/>
  <c r="D3904" i="2"/>
  <c r="D3923" i="2"/>
  <c r="D3905" i="2"/>
  <c r="D3906" i="2"/>
  <c r="D3907" i="2"/>
  <c r="D3926" i="2"/>
  <c r="D3924" i="2"/>
  <c r="D3917" i="2"/>
  <c r="D3927" i="2"/>
  <c r="D3913" i="2"/>
  <c r="D3928" i="2"/>
  <c r="D3930" i="2"/>
  <c r="D3914" i="2"/>
  <c r="D3908" i="2"/>
  <c r="D3909" i="2"/>
  <c r="D3918" i="2"/>
  <c r="D3919" i="2"/>
  <c r="D3931" i="2"/>
  <c r="D3910" i="2"/>
  <c r="D3929" i="2"/>
  <c r="D3915" i="2"/>
  <c r="D3920" i="2"/>
  <c r="D3925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C11" i="8" l="1"/>
  <c r="D11" i="8"/>
  <c r="D10" i="8"/>
  <c r="D9" i="8"/>
  <c r="C10" i="8"/>
  <c r="C9" i="8"/>
  <c r="C8" i="8"/>
  <c r="D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587D6-463B-4BBA-878B-3088423B6181}" keepAlive="1" name="Query - moras" description="Connection to the 'moras' query in the workbook." type="5" refreshedVersion="8" background="1">
    <dbPr connection="Provider=Microsoft.Mashup.OleDb.1;Data Source=$Workbook$;Location=moras;Extended Properties=&quot;&quot;" command="SELECT * FROM [mora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<sst xmlns="http://schemas.openxmlformats.org/spreadsheetml/2006/main" count="30112" uniqueCount="76">
  <si>
    <t>Salario</t>
  </si>
  <si>
    <t>Edad</t>
  </si>
  <si>
    <t>Promedio</t>
  </si>
  <si>
    <t>Desviación estándar</t>
  </si>
  <si>
    <t>Tipo de aseguramiento</t>
  </si>
  <si>
    <t>Moda</t>
  </si>
  <si>
    <t>Máximo</t>
  </si>
  <si>
    <t>Mínimo</t>
  </si>
  <si>
    <t>Mediana</t>
  </si>
  <si>
    <t>IDENTIFICACION</t>
  </si>
  <si>
    <t>SEXO</t>
  </si>
  <si>
    <t>SALARIO</t>
  </si>
  <si>
    <t>SALARIO_GRUPO</t>
  </si>
  <si>
    <t>SALARIO SIN NA´S</t>
  </si>
  <si>
    <t>Z-CORE</t>
  </si>
  <si>
    <t>INDICADOR_VALOR_ATÍPICO_SALARIO</t>
  </si>
  <si>
    <t>TIPO_ASEGURAMIENTO</t>
  </si>
  <si>
    <t>TIPO_ASEGURAMIENTO_SIN_NA´S</t>
  </si>
  <si>
    <t>SECTOR</t>
  </si>
  <si>
    <t>INDICADOR_ACTIVO</t>
  </si>
  <si>
    <t>INDICADOR.EXTRANJERO</t>
  </si>
  <si>
    <t>INDICADOR_MOROSO</t>
  </si>
  <si>
    <t>EDAD</t>
  </si>
  <si>
    <t>EDAD_SIN_NA´S</t>
  </si>
  <si>
    <t>EDAD_GRUPO</t>
  </si>
  <si>
    <t>Z-CORE E</t>
  </si>
  <si>
    <t>INDICADOR_VALOR_ATÍPICO_EDAD</t>
  </si>
  <si>
    <t>MUJER</t>
  </si>
  <si>
    <t/>
  </si>
  <si>
    <t>SECTOR PRIVADO</t>
  </si>
  <si>
    <t>SI</t>
  </si>
  <si>
    <t>NO</t>
  </si>
  <si>
    <t>HOMBRE</t>
  </si>
  <si>
    <t>ASALARIADO</t>
  </si>
  <si>
    <t>SECTOR PUBLICO</t>
  </si>
  <si>
    <t>ASEGURADO VOLUNTARIO</t>
  </si>
  <si>
    <t>CONVENIOS ESPECIALES DE ASEGURADOS VOLUNTARIOS</t>
  </si>
  <si>
    <t>CONVENIOS ESPECIALES DE TRABAJADORES INDEPENDIENTES</t>
  </si>
  <si>
    <t>PENSIONADOS EN SU PROPIO SISTEMA</t>
  </si>
  <si>
    <t>TRABAJADOR INDEPENDIENTE</t>
  </si>
  <si>
    <t>Cantidad de valores faltantes</t>
  </si>
  <si>
    <t>Total de valores</t>
  </si>
  <si>
    <t>Porcentaje de NA´s</t>
  </si>
  <si>
    <t>Sexo</t>
  </si>
  <si>
    <t>Frecuencia observada</t>
  </si>
  <si>
    <t>Hombre</t>
  </si>
  <si>
    <t>Mujer</t>
  </si>
  <si>
    <t>Indicador Activo</t>
  </si>
  <si>
    <t>Si</t>
  </si>
  <si>
    <t xml:space="preserve">No </t>
  </si>
  <si>
    <t>Indicador Extranjero</t>
  </si>
  <si>
    <t>Indicador Moroso</t>
  </si>
  <si>
    <t>Tipo Aseguramiento</t>
  </si>
  <si>
    <t>Asalariado</t>
  </si>
  <si>
    <t>Asegurado Voluntario</t>
  </si>
  <si>
    <t>Pensionados en su propio sistema</t>
  </si>
  <si>
    <t>Trabajador independiente</t>
  </si>
  <si>
    <t>CE de Asegurados Voluntarios</t>
  </si>
  <si>
    <t>CE de Trabajadores Independientes</t>
  </si>
  <si>
    <t xml:space="preserve">Sector </t>
  </si>
  <si>
    <t>Sector privado</t>
  </si>
  <si>
    <t>Sector público</t>
  </si>
  <si>
    <t>Porcentaje morosidad</t>
  </si>
  <si>
    <t>Q1</t>
  </si>
  <si>
    <t>Q2</t>
  </si>
  <si>
    <t>Q3</t>
  </si>
  <si>
    <t>Morosidad</t>
  </si>
  <si>
    <t>Sin Morosidad</t>
  </si>
  <si>
    <t>Bajo</t>
  </si>
  <si>
    <t>Medio-Bajo</t>
  </si>
  <si>
    <t>Medio-Alto</t>
  </si>
  <si>
    <t>Alto</t>
  </si>
  <si>
    <t xml:space="preserve">Edad </t>
  </si>
  <si>
    <t>De 10 a 29</t>
  </si>
  <si>
    <t>de 30 a 59</t>
  </si>
  <si>
    <t>De 60 a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</si>
</sst>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00E+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2" borderId="2" xfId="0" applyFill="1" applyBorder="1" applyAlignment="1">
      <alignment horizontal="center"/>
    </xf>
    <xf numFmtId="165" fontId="0" fillId="0" borderId="1" xfId="0" applyNumberFormat="1" applyBorder="1"/>
    <xf numFmtId="0" fontId="0" fillId="0" borderId="1" xfId="0" applyBorder="1"/>
    <xf numFmtId="0" fontId="0" fillId="3" borderId="3" xfId="0" applyFill="1" applyBorder="1"/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3" fillId="0" borderId="0" xfId="0" applyFont="1"/>
    <xf numFmtId="0" fontId="3" fillId="0" borderId="8" xfId="0" applyFont="1" applyBorder="1"/>
    <xf numFmtId="0" fontId="0" fillId="0" borderId="8" xfId="0" applyBorder="1"/>
    <xf numFmtId="0" fontId="0" fillId="0" borderId="0" xfId="0" applyAlignment="1">
      <alignment wrapText="1"/>
    </xf>
    <xf numFmtId="10" fontId="0" fillId="0" borderId="0" xfId="0" applyNumberFormat="1"/>
    <xf numFmtId="0" fontId="1" fillId="0" borderId="0" xfId="0" applyFont="1"/>
    <xf numFmtId="0" fontId="4" fillId="0" borderId="0" xfId="0" applyFont="1"/>
    <xf numFmtId="0" fontId="5" fillId="0" borderId="0" xfId="0" applyFont="1"/>
    <xf numFmtId="16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'6-Individuos por categoría'!$C$6</c:f>
              <c:strCache>
                <c:ptCount val="1"/>
                <c:pt idx="0">
                  <c:v>Frecuencia observada</c:v>
                </c:pt>
              </c:strCache>
            </c:strRef>
          </c:tx>
          <c:spPr>
            <a:solidFill>
              <a:srgbClr val="F2CEEF"/>
            </a:solidFill>
            <a:ln>
              <a:solidFill>
                <a:srgbClr val="F2CEEF"/>
              </a:solidFill>
              <a:prstDash val="solid"/>
            </a:ln>
            <a:effectLst/>
          </c:spPr>
          <c:invertIfNegative val="0"/>
          <c:cat>
            <c:strRef>
              <c:f>'6-Individuos por categoría'!$B$3:$B$4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'6-Individuos por categoría'!$C$3:$C$4</c:f>
              <c:numCache>
                <c:formatCode>General</c:formatCode>
                <c:ptCount val="2"/>
                <c:pt idx="0">
                  <c:v>3012</c:v>
                </c:pt>
                <c:pt idx="1">
                  <c:v>1988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2-48B5-93BD-FC8DFFD02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0615047"/>
        <c:axId val="838212616"/>
      </c:barChart>
      <c:catAx>
        <c:axId val="2070615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212616"/>
        <c:crosses val="autoZero"/>
        <c:auto val="1"/>
        <c:lblAlgn val="ctr"/>
        <c:lblOffset val="100"/>
        <c:noMultiLvlLbl val="0"/>
      </c:catAx>
      <c:valAx>
        <c:axId val="83821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15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 Activo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'6-Individuos por categoría'!$C$6</c:f>
              <c:strCache>
                <c:ptCount val="1"/>
                <c:pt idx="0">
                  <c:v>Frecuencia observada</c:v>
                </c:pt>
              </c:strCache>
            </c:strRef>
          </c:tx>
          <c:spPr>
            <a:solidFill>
              <a:srgbClr val="FBE2D5"/>
            </a:solidFill>
            <a:ln>
              <a:noFill/>
            </a:ln>
            <a:effectLst/>
          </c:spPr>
          <c:invertIfNegative val="0"/>
          <c:cat>
            <c:strRef>
              <c:f>'6-Individuos por categoría'!$B$7:$B$8</c:f>
              <c:strCache>
                <c:ptCount val="2"/>
                <c:pt idx="0">
                  <c:v>Si</c:v>
                </c:pt>
                <c:pt idx="1">
                  <c:v>No </c:v>
                </c:pt>
              </c:strCache>
            </c:strRef>
          </c:cat>
          <c:val>
            <c:numRef>
              <c:f>'6-Individuos por categoría'!$C$7:$C$8</c:f>
              <c:numCache>
                <c:formatCode>General</c:formatCode>
                <c:ptCount val="2"/>
                <c:pt idx="0">
                  <c:v>4966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5-4953-B764-3485CEB9C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2581511"/>
        <c:axId val="802588679"/>
      </c:barChart>
      <c:catAx>
        <c:axId val="802581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588679"/>
        <c:crosses val="autoZero"/>
        <c:auto val="1"/>
        <c:lblAlgn val="ctr"/>
        <c:lblOffset val="100"/>
        <c:noMultiLvlLbl val="0"/>
      </c:catAx>
      <c:valAx>
        <c:axId val="802588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581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 extranjero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'6-Individuos por categoría'!$C$10</c:f>
              <c:strCache>
                <c:ptCount val="1"/>
                <c:pt idx="0">
                  <c:v>Frecuencia observada</c:v>
                </c:pt>
              </c:strCache>
            </c:strRef>
          </c:tx>
          <c:spPr>
            <a:solidFill>
              <a:srgbClr val="FBE2D5"/>
            </a:solidFill>
            <a:ln>
              <a:noFill/>
            </a:ln>
            <a:effectLst/>
          </c:spPr>
          <c:invertIfNegative val="0"/>
          <c:cat>
            <c:strRef>
              <c:f>'6-Individuos por categoría'!$B$11:$B$12</c:f>
              <c:strCache>
                <c:ptCount val="2"/>
                <c:pt idx="0">
                  <c:v>Si</c:v>
                </c:pt>
                <c:pt idx="1">
                  <c:v>No </c:v>
                </c:pt>
              </c:strCache>
            </c:strRef>
          </c:cat>
          <c:val>
            <c:numRef>
              <c:f>'6-Individuos por categoría'!$C$11:$C$12</c:f>
              <c:numCache>
                <c:formatCode>General</c:formatCode>
                <c:ptCount val="2"/>
                <c:pt idx="0">
                  <c:v>603</c:v>
                </c:pt>
                <c:pt idx="1">
                  <c:v>4397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3-400A-B730-5BD2049B4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6328071"/>
        <c:axId val="1946330119"/>
      </c:barChart>
      <c:catAx>
        <c:axId val="1946328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330119"/>
        <c:crosses val="autoZero"/>
        <c:auto val="1"/>
        <c:lblAlgn val="ctr"/>
        <c:lblOffset val="100"/>
        <c:noMultiLvlLbl val="0"/>
      </c:catAx>
      <c:valAx>
        <c:axId val="1946330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32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 Moroso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'6-Individuos por categoría'!$C$14</c:f>
              <c:strCache>
                <c:ptCount val="1"/>
                <c:pt idx="0">
                  <c:v>Frecuencia observada</c:v>
                </c:pt>
              </c:strCache>
            </c:strRef>
          </c:tx>
          <c:spPr>
            <a:solidFill>
              <a:srgbClr val="F2CEEF"/>
            </a:solidFill>
            <a:ln>
              <a:noFill/>
            </a:ln>
            <a:effectLst/>
          </c:spPr>
          <c:invertIfNegative val="0"/>
          <c:cat>
            <c:strRef>
              <c:f>'6-Individuos por categoría'!$B$15:$B$16</c:f>
              <c:strCache>
                <c:ptCount val="2"/>
                <c:pt idx="0">
                  <c:v>Si</c:v>
                </c:pt>
                <c:pt idx="1">
                  <c:v>No </c:v>
                </c:pt>
              </c:strCache>
            </c:strRef>
          </c:cat>
          <c:val>
            <c:numRef>
              <c:f>'6-Individuos por categoría'!$C$15:$C$16</c:f>
              <c:numCache>
                <c:formatCode>General</c:formatCode>
                <c:ptCount val="2"/>
                <c:pt idx="0">
                  <c:v>870</c:v>
                </c:pt>
                <c:pt idx="1">
                  <c:v>4130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3-44AF-95D1-4D6B46D29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6696199"/>
        <c:axId val="1946698247"/>
      </c:barChart>
      <c:catAx>
        <c:axId val="1946696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698247"/>
        <c:crosses val="autoZero"/>
        <c:auto val="1"/>
        <c:lblAlgn val="ctr"/>
        <c:lblOffset val="100"/>
        <c:noMultiLvlLbl val="0"/>
      </c:catAx>
      <c:valAx>
        <c:axId val="1946698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696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aseguramiento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'6-Individuos por categoría'!$C$18</c:f>
              <c:strCache>
                <c:ptCount val="1"/>
                <c:pt idx="0">
                  <c:v>Frecuencia observada</c:v>
                </c:pt>
              </c:strCache>
            </c:strRef>
          </c:tx>
          <c:spPr>
            <a:solidFill>
              <a:srgbClr val="FBE2D5"/>
            </a:solidFill>
            <a:ln>
              <a:noFill/>
            </a:ln>
            <a:effectLst/>
          </c:spPr>
          <c:invertIfNegative val="0"/>
          <c:cat>
            <c:strRef>
              <c:f>'6-Individuos por categoría'!$B$19:$B$24</c:f>
              <c:strCache>
                <c:ptCount val="6"/>
                <c:pt idx="0">
                  <c:v>Asalariado</c:v>
                </c:pt>
                <c:pt idx="1">
                  <c:v>Asegurado Voluntario</c:v>
                </c:pt>
                <c:pt idx="2">
                  <c:v>Pensionados en su propio sistema</c:v>
                </c:pt>
                <c:pt idx="3">
                  <c:v>Trabajador independiente</c:v>
                </c:pt>
                <c:pt idx="4">
                  <c:v>CE de Asegurados Voluntarios</c:v>
                </c:pt>
                <c:pt idx="5">
                  <c:v>CE de Trabajadores Independientes</c:v>
                </c:pt>
              </c:strCache>
            </c:strRef>
          </c:cat>
          <c:val>
            <c:numRef>
              <c:f>'6-Individuos por categoría'!$C$19:$C$24</c:f>
              <c:numCache>
                <c:formatCode>General</c:formatCode>
                <c:ptCount val="6"/>
                <c:pt idx="0">
                  <c:v>3464</c:v>
                </c:pt>
                <c:pt idx="1">
                  <c:v>436</c:v>
                </c:pt>
                <c:pt idx="2">
                  <c:v>212</c:v>
                </c:pt>
                <c:pt idx="3">
                  <c:v>700</c:v>
                </c:pt>
                <c:pt idx="4">
                  <c:v>31</c:v>
                </c:pt>
                <c:pt idx="5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0-43C5-A01F-0C44B6E23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471"/>
        <c:axId val="1689095"/>
      </c:barChart>
      <c:catAx>
        <c:axId val="1662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095"/>
        <c:crosses val="autoZero"/>
        <c:auto val="1"/>
        <c:lblAlgn val="ctr"/>
        <c:lblOffset val="100"/>
        <c:noMultiLvlLbl val="0"/>
      </c:catAx>
      <c:valAx>
        <c:axId val="1689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'6-Individuos por categoría'!$C$26</c:f>
              <c:strCache>
                <c:ptCount val="1"/>
                <c:pt idx="0">
                  <c:v>Frecuencia observada</c:v>
                </c:pt>
              </c:strCache>
            </c:strRef>
          </c:tx>
          <c:spPr>
            <a:solidFill>
              <a:srgbClr val="FBE2D5"/>
            </a:solidFill>
            <a:ln>
              <a:noFill/>
            </a:ln>
            <a:effectLst/>
          </c:spPr>
          <c:invertIfNegative val="0"/>
          <c:cat>
            <c:strRef>
              <c:f>'6-Individuos por categoría'!$B$27:$B$28</c:f>
              <c:strCache>
                <c:ptCount val="2"/>
                <c:pt idx="0">
                  <c:v>Sector privado</c:v>
                </c:pt>
                <c:pt idx="1">
                  <c:v>Sector público</c:v>
                </c:pt>
              </c:strCache>
            </c:strRef>
          </c:cat>
          <c:val>
            <c:numRef>
              <c:f>'6-Individuos por categoría'!$C$27:$C$28</c:f>
              <c:numCache>
                <c:formatCode>General</c:formatCode>
                <c:ptCount val="2"/>
                <c:pt idx="0">
                  <c:v>3906</c:v>
                </c:pt>
                <c:pt idx="1">
                  <c:v>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7-4ED4-BC96-1471CA771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6089735"/>
        <c:axId val="1006091783"/>
      </c:barChart>
      <c:catAx>
        <c:axId val="100608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91783"/>
        <c:crosses val="autoZero"/>
        <c:auto val="1"/>
        <c:lblAlgn val="ctr"/>
        <c:lblOffset val="100"/>
        <c:noMultiLvlLbl val="0"/>
      </c:catAx>
      <c:valAx>
        <c:axId val="1006091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08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'7-Porcentaje Personas Morosas'!$C$2</c:f>
              <c:strCache>
                <c:ptCount val="1"/>
                <c:pt idx="0">
                  <c:v>Porcentaje morosidad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'7-Porcentaje Personas Morosas'!$B$3:$B$4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'7-Porcentaje Personas Morosas'!$C$3:$C$4</c:f>
              <c:numCache>
                <c:formatCode>General</c:formatCode>
                <c:ptCount val="2"/>
                <c:pt idx="0" formatCode="0.00%">
                  <c:v>0.17729083665338646</c:v>
                </c:pt>
                <c:pt idx="1">
                  <c:v>0.16901408450704225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0-443D-BB7D-437948992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76263"/>
        <c:axId val="148598791"/>
      </c:barChart>
      <c:catAx>
        <c:axId val="148576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8791"/>
        <c:crosses val="autoZero"/>
        <c:auto val="1"/>
        <c:lblAlgn val="ctr"/>
        <c:lblOffset val="100"/>
        <c:noMultiLvlLbl val="0"/>
      </c:catAx>
      <c:valAx>
        <c:axId val="148598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 activo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'7-Porcentaje Personas Morosas'!$C$6</c:f>
              <c:strCache>
                <c:ptCount val="1"/>
                <c:pt idx="0">
                  <c:v>Porcentaje morosidad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'7-Porcentaje Personas Morosas'!$B$7:$B$8</c:f>
              <c:strCache>
                <c:ptCount val="2"/>
                <c:pt idx="0">
                  <c:v>Si</c:v>
                </c:pt>
                <c:pt idx="1">
                  <c:v>No </c:v>
                </c:pt>
              </c:strCache>
            </c:strRef>
          </c:cat>
          <c:val>
            <c:numRef>
              <c:f>'7-Porcentaje Personas Morosas'!$C$7:$C$8</c:f>
              <c:numCache>
                <c:formatCode>General</c:formatCode>
                <c:ptCount val="2"/>
                <c:pt idx="0">
                  <c:v>0.17156665324204592</c:v>
                </c:pt>
                <c:pt idx="1">
                  <c:v>0.52941176470588236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E-4B0C-AC20-4518E551B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953096"/>
        <c:axId val="644955144"/>
      </c:barChart>
      <c:catAx>
        <c:axId val="644953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55144"/>
        <c:crosses val="autoZero"/>
        <c:auto val="1"/>
        <c:lblAlgn val="ctr"/>
        <c:lblOffset val="100"/>
        <c:noMultiLvlLbl val="0"/>
      </c:catAx>
      <c:valAx>
        <c:axId val="64495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5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 extranjero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'7-Porcentaje Personas Morosas'!$C$10</c:f>
              <c:strCache>
                <c:ptCount val="1"/>
                <c:pt idx="0">
                  <c:v>Porcentaje morosidad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'7-Porcentaje Personas Morosas'!$B$11:$B$12</c:f>
              <c:strCache>
                <c:ptCount val="2"/>
                <c:pt idx="0">
                  <c:v>Si</c:v>
                </c:pt>
                <c:pt idx="1">
                  <c:v>No </c:v>
                </c:pt>
              </c:strCache>
            </c:strRef>
          </c:cat>
          <c:val>
            <c:numRef>
              <c:f>'7-Porcentaje Personas Morosas'!$C$11:$C$12</c:f>
              <c:numCache>
                <c:formatCode>General</c:formatCode>
                <c:ptCount val="2"/>
                <c:pt idx="0">
                  <c:v>0.24046434494195687</c:v>
                </c:pt>
                <c:pt idx="1">
                  <c:v>0.16488514896520354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8-4B65-B60B-C9C96C7EA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8955271"/>
        <c:axId val="1058957319"/>
      </c:barChart>
      <c:catAx>
        <c:axId val="1058955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957319"/>
        <c:crosses val="autoZero"/>
        <c:auto val="1"/>
        <c:lblAlgn val="ctr"/>
        <c:lblOffset val="100"/>
        <c:noMultiLvlLbl val="0"/>
      </c:catAx>
      <c:valAx>
        <c:axId val="1058957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955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aseguramiento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'7-Porcentaje Personas Morosas'!$C$14</c:f>
              <c:strCache>
                <c:ptCount val="1"/>
                <c:pt idx="0">
                  <c:v>Porcentaje morosidad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'7-Porcentaje Personas Morosas'!$B$15:$B$20</c:f>
              <c:strCache>
                <c:ptCount val="6"/>
                <c:pt idx="0">
                  <c:v>Asalariado</c:v>
                </c:pt>
                <c:pt idx="1">
                  <c:v>Asegurado Voluntario</c:v>
                </c:pt>
                <c:pt idx="2">
                  <c:v>Pensionados en su propio sistema</c:v>
                </c:pt>
                <c:pt idx="3">
                  <c:v>Trabajador independiente</c:v>
                </c:pt>
                <c:pt idx="4">
                  <c:v>CE de Asegurados Voluntarios</c:v>
                </c:pt>
                <c:pt idx="5">
                  <c:v>CE de Trabajadores Independientes</c:v>
                </c:pt>
              </c:strCache>
            </c:strRef>
          </c:cat>
          <c:val>
            <c:numRef>
              <c:f>'7-Porcentaje Personas Morosas'!$C$15:$C$20</c:f>
              <c:numCache>
                <c:formatCode>General</c:formatCode>
                <c:ptCount val="6"/>
                <c:pt idx="0">
                  <c:v>0.11980369515011548</c:v>
                </c:pt>
                <c:pt idx="1">
                  <c:v>0.13302752293577982</c:v>
                </c:pt>
                <c:pt idx="2">
                  <c:v>0</c:v>
                </c:pt>
                <c:pt idx="3">
                  <c:v>0.56142857142857139</c:v>
                </c:pt>
                <c:pt idx="4">
                  <c:v>0</c:v>
                </c:pt>
                <c:pt idx="5">
                  <c:v>2.5477707006369428E-2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D-491A-96B1-42123CF65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45383"/>
        <c:axId val="97447431"/>
      </c:barChart>
      <c:catAx>
        <c:axId val="97445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47431"/>
        <c:crosses val="autoZero"/>
        <c:auto val="1"/>
        <c:lblAlgn val="ctr"/>
        <c:lblOffset val="100"/>
        <c:noMultiLvlLbl val="0"/>
      </c:catAx>
      <c:valAx>
        <c:axId val="97447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4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'7-Porcentaje Personas Morosas'!$C$22</c:f>
              <c:strCache>
                <c:ptCount val="1"/>
                <c:pt idx="0">
                  <c:v>Porcentaje morosidad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'7-Porcentaje Personas Morosas'!$B$23:$B$24</c:f>
              <c:strCache>
                <c:ptCount val="2"/>
                <c:pt idx="0">
                  <c:v>Sector privado</c:v>
                </c:pt>
                <c:pt idx="1">
                  <c:v>Sector público</c:v>
                </c:pt>
              </c:strCache>
            </c:strRef>
          </c:cat>
          <c:val>
            <c:numRef>
              <c:f>'7-Porcentaje Personas Morosas'!$C$23:$C$24</c:f>
              <c:numCache>
                <c:formatCode>General</c:formatCode>
                <c:ptCount val="2"/>
                <c:pt idx="0">
                  <c:v>0.18023553507424475</c:v>
                </c:pt>
                <c:pt idx="1">
                  <c:v>0.15173674588665448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4-4774-8C6C-54860FCF6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599943"/>
        <c:axId val="490601991"/>
      </c:barChart>
      <c:catAx>
        <c:axId val="490599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01991"/>
        <c:crosses val="autoZero"/>
        <c:auto val="1"/>
        <c:lblAlgn val="ctr"/>
        <c:lblOffset val="100"/>
        <c:noMultiLvlLbl val="0"/>
      </c:catAx>
      <c:valAx>
        <c:axId val="490601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599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'8-Morosidad en númericas'!$C$7</c:f>
              <c:strCache>
                <c:ptCount val="1"/>
                <c:pt idx="0">
                  <c:v>Morosidad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'8-Morosidad en númericas'!$B$8:$B$11</c:f>
              <c:strCache>
                <c:ptCount val="4"/>
                <c:pt idx="0">
                  <c:v>Bajo</c:v>
                </c:pt>
                <c:pt idx="1">
                  <c:v>Medio-Bajo</c:v>
                </c:pt>
                <c:pt idx="2">
                  <c:v>Medio-Alto</c:v>
                </c:pt>
                <c:pt idx="3">
                  <c:v>Alto</c:v>
                </c:pt>
              </c:strCache>
            </c:strRef>
          </c:cat>
          <c:val>
            <c:numRef>
              <c:f>'8-Morosidad en númericas'!$C$8:$C$11</c:f>
              <c:numCache>
                <c:formatCode>General</c:formatCode>
                <c:ptCount val="4"/>
                <c:pt idx="0">
                  <c:v>288</c:v>
                </c:pt>
                <c:pt idx="1">
                  <c:v>393</c:v>
                </c:pt>
                <c:pt idx="2">
                  <c:v>155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1-487E-AA23-F04F3488B626}"/>
            </c:ext>
          </c:extLst>
        </c:ser>
        <c:ser>
          <c:idx val="1"/>
          <c:order val="1"/>
          <c:tx>
            <c:strRef>
              <c:f>'8-Morosidad en númericas'!$D$7</c:f>
              <c:strCache>
                <c:ptCount val="1"/>
                <c:pt idx="0">
                  <c:v>Sin Morosidad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'8-Morosidad en númericas'!$B$8:$B$11</c:f>
              <c:strCache>
                <c:ptCount val="4"/>
                <c:pt idx="0">
                  <c:v>Bajo</c:v>
                </c:pt>
                <c:pt idx="1">
                  <c:v>Medio-Bajo</c:v>
                </c:pt>
                <c:pt idx="2">
                  <c:v>Medio-Alto</c:v>
                </c:pt>
                <c:pt idx="3">
                  <c:v>Alto</c:v>
                </c:pt>
              </c:strCache>
            </c:strRef>
          </c:cat>
          <c:val>
            <c:numRef>
              <c:f>'8-Morosidad en númericas'!$D$8:$D$11</c:f>
              <c:numCache>
                <c:formatCode>General</c:formatCode>
                <c:ptCount val="4"/>
                <c:pt idx="0">
                  <c:v>976</c:v>
                </c:pt>
                <c:pt idx="1">
                  <c:v>888</c:v>
                </c:pt>
                <c:pt idx="2">
                  <c:v>1050</c:v>
                </c:pt>
                <c:pt idx="3">
                  <c:v>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1-487E-AA23-F04F3488B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976647"/>
        <c:axId val="1027767815"/>
      </c:barChart>
      <c:catAx>
        <c:axId val="396976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767815"/>
        <c:crosses val="autoZero"/>
        <c:auto val="1"/>
        <c:lblAlgn val="ctr"/>
        <c:lblOffset val="100"/>
        <c:noMultiLvlLbl val="0"/>
      </c:catAx>
      <c:valAx>
        <c:axId val="1027767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76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'8-Morosidad en númericas'!$C$14</c:f>
              <c:strCache>
                <c:ptCount val="1"/>
                <c:pt idx="0">
                  <c:v>Morosidad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'8-Morosidad en númericas'!$B$15:$B$17</c:f>
              <c:strCache>
                <c:ptCount val="3"/>
                <c:pt idx="0">
                  <c:v>De 10 a 29</c:v>
                </c:pt>
                <c:pt idx="1">
                  <c:v>de 30 a 59</c:v>
                </c:pt>
                <c:pt idx="2">
                  <c:v>De 60 a 90</c:v>
                </c:pt>
              </c:strCache>
            </c:strRef>
          </c:cat>
          <c:val>
            <c:numRef>
              <c:f>'8-Morosidad en númericas'!$C$15:$C$17</c:f>
              <c:numCache>
                <c:formatCode>General</c:formatCode>
                <c:ptCount val="3"/>
                <c:pt idx="0">
                  <c:v>122</c:v>
                </c:pt>
                <c:pt idx="1">
                  <c:v>650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4-4D85-B6F4-5C4C10443DB0}"/>
            </c:ext>
          </c:extLst>
        </c:ser>
        <c:ser>
          <c:idx val="1"/>
          <c:order val="1"/>
          <c:tx>
            <c:strRef>
              <c:f>'8-Morosidad en númericas'!$D$14</c:f>
              <c:strCache>
                <c:ptCount val="1"/>
                <c:pt idx="0">
                  <c:v>Sin Morosidad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'8-Morosidad en númericas'!$B$15:$B$17</c:f>
              <c:strCache>
                <c:ptCount val="3"/>
                <c:pt idx="0">
                  <c:v>De 10 a 29</c:v>
                </c:pt>
                <c:pt idx="1">
                  <c:v>de 30 a 59</c:v>
                </c:pt>
                <c:pt idx="2">
                  <c:v>De 60 a 90</c:v>
                </c:pt>
              </c:strCache>
            </c:strRef>
          </c:cat>
          <c:val>
            <c:numRef>
              <c:f>'8-Morosidad en númericas'!$D$15:$D$17</c:f>
              <c:numCache>
                <c:formatCode>General</c:formatCode>
                <c:ptCount val="3"/>
                <c:pt idx="0">
                  <c:v>978</c:v>
                </c:pt>
                <c:pt idx="1">
                  <c:v>2661</c:v>
                </c:pt>
                <c:pt idx="2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24-4D85-B6F4-5C4C10443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694279"/>
        <c:axId val="544697863"/>
      </c:barChart>
      <c:catAx>
        <c:axId val="544694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97863"/>
        <c:crosses val="autoZero"/>
        <c:auto val="1"/>
        <c:lblAlgn val="ctr"/>
        <c:lblOffset val="100"/>
        <c:noMultiLvlLbl val="0"/>
      </c:catAx>
      <c:valAx>
        <c:axId val="54469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69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1</xdr:row>
      <xdr:rowOff>57150</xdr:rowOff>
    </xdr:from>
    <xdr:to>
      <xdr:col>13</xdr:col>
      <xdr:colOff>571500</xdr:colOff>
      <xdr:row>23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274BC3-53EF-751F-32A5-55D538D9A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247650"/>
          <a:ext cx="8220075" cy="4610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0</xdr:row>
      <xdr:rowOff>114300</xdr:rowOff>
    </xdr:from>
    <xdr:to>
      <xdr:col>28</xdr:col>
      <xdr:colOff>104775</xdr:colOff>
      <xdr:row>24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47851-C68B-66ED-DE22-19F44223E6E4}"/>
            </a:ext>
            <a:ext uri="{147F2762-F138-4A5C-976F-8EAC2B608ADB}">
              <a16:predDERef xmlns:a16="http://schemas.microsoft.com/office/drawing/2014/main" pred="{77274BC3-53EF-751F-32A5-55D538D9A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114300"/>
          <a:ext cx="8448675" cy="4772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152400</xdr:rowOff>
    </xdr:from>
    <xdr:to>
      <xdr:col>12</xdr:col>
      <xdr:colOff>323850</xdr:colOff>
      <xdr:row>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3C3F57-D00F-DD5E-E37B-91129A14EABB}"/>
            </a:ext>
            <a:ext uri="{147F2762-F138-4A5C-976F-8EAC2B608ADB}">
              <a16:predDERef xmlns:a16="http://schemas.microsoft.com/office/drawing/2014/main" pred="{109E95B2-68FC-4CA6-D8D0-F77D595E7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361950</xdr:colOff>
      <xdr:row>3</xdr:row>
      <xdr:rowOff>9525</xdr:rowOff>
    </xdr:from>
    <xdr:to>
      <xdr:col>22</xdr:col>
      <xdr:colOff>57150</xdr:colOff>
      <xdr:row>17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8DD3C9-01DB-D44B-7A9C-24B7AE17E0A1}"/>
            </a:ext>
            <a:ext uri="{147F2762-F138-4A5C-976F-8EAC2B608ADB}">
              <a16:predDERef xmlns:a16="http://schemas.microsoft.com/office/drawing/2014/main" pred="{053C3F57-D00F-DD5E-E37B-91129A14E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19</xdr:row>
      <xdr:rowOff>85725</xdr:rowOff>
    </xdr:from>
    <xdr:to>
      <xdr:col>12</xdr:col>
      <xdr:colOff>314325</xdr:colOff>
      <xdr:row>32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B43B4D-B0A6-8EC9-E7EE-423BDBD598C2}"/>
            </a:ext>
            <a:ext uri="{147F2762-F138-4A5C-976F-8EAC2B608ADB}">
              <a16:predDERef xmlns:a16="http://schemas.microsoft.com/office/drawing/2014/main" pred="{498DD3C9-01DB-D44B-7A9C-24B7AE17E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571500</xdr:colOff>
      <xdr:row>19</xdr:row>
      <xdr:rowOff>95250</xdr:rowOff>
    </xdr:from>
    <xdr:to>
      <xdr:col>20</xdr:col>
      <xdr:colOff>266700</xdr:colOff>
      <xdr:row>32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A2F935-CAFE-C414-A03E-2E444F14F080}"/>
            </a:ext>
            <a:ext uri="{147F2762-F138-4A5C-976F-8EAC2B608ADB}">
              <a16:predDERef xmlns:a16="http://schemas.microsoft.com/office/drawing/2014/main" pred="{21B43B4D-B0A6-8EC9-E7EE-423BDBD59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571500</xdr:colOff>
      <xdr:row>3</xdr:row>
      <xdr:rowOff>66675</xdr:rowOff>
    </xdr:from>
    <xdr:to>
      <xdr:col>30</xdr:col>
      <xdr:colOff>266700</xdr:colOff>
      <xdr:row>17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C10583-2A9F-6007-C2C3-8551A80347FD}"/>
            </a:ext>
            <a:ext uri="{147F2762-F138-4A5C-976F-8EAC2B608ADB}">
              <a16:predDERef xmlns:a16="http://schemas.microsoft.com/office/drawing/2014/main" pred="{21A2F935-CAFE-C414-A03E-2E444F14F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476250</xdr:colOff>
      <xdr:row>20</xdr:row>
      <xdr:rowOff>28575</xdr:rowOff>
    </xdr:from>
    <xdr:to>
      <xdr:col>30</xdr:col>
      <xdr:colOff>171450</xdr:colOff>
      <xdr:row>33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6FD452-D9E6-8539-C919-548D4CCE7D0D}"/>
            </a:ext>
            <a:ext uri="{147F2762-F138-4A5C-976F-8EAC2B608ADB}">
              <a16:predDERef xmlns:a16="http://schemas.microsoft.com/office/drawing/2014/main" pred="{92C10583-2A9F-6007-C2C3-8551A8034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</xdr:row>
      <xdr:rowOff>47625</xdr:rowOff>
    </xdr:from>
    <xdr:to>
      <xdr:col>11</xdr:col>
      <xdr:colOff>381000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413A58-0953-AC73-9FB2-123D5EBAC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523875</xdr:colOff>
      <xdr:row>2</xdr:row>
      <xdr:rowOff>85725</xdr:rowOff>
    </xdr:from>
    <xdr:to>
      <xdr:col>19</xdr:col>
      <xdr:colOff>219075</xdr:colOff>
      <xdr:row>16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E1A7E7-D5D0-ED43-B9F2-7815DA256287}"/>
            </a:ext>
            <a:ext uri="{147F2762-F138-4A5C-976F-8EAC2B608ADB}">
              <a16:predDERef xmlns:a16="http://schemas.microsoft.com/office/drawing/2014/main" pred="{A6413A58-0953-AC73-9FB2-123D5EBAC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200025</xdr:colOff>
      <xdr:row>18</xdr:row>
      <xdr:rowOff>0</xdr:rowOff>
    </xdr:from>
    <xdr:to>
      <xdr:col>11</xdr:col>
      <xdr:colOff>504825</xdr:colOff>
      <xdr:row>32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82E697-EADD-3634-5766-B4F3E1611CB3}"/>
            </a:ext>
            <a:ext uri="{147F2762-F138-4A5C-976F-8EAC2B608ADB}">
              <a16:predDERef xmlns:a16="http://schemas.microsoft.com/office/drawing/2014/main" pred="{A6E1A7E7-D5D0-ED43-B9F2-7815DA2562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76200</xdr:colOff>
      <xdr:row>18</xdr:row>
      <xdr:rowOff>28575</xdr:rowOff>
    </xdr:from>
    <xdr:to>
      <xdr:col>19</xdr:col>
      <xdr:colOff>381000</xdr:colOff>
      <xdr:row>32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F75A3B-265B-CD78-FAF1-8117B96F1FC8}"/>
            </a:ext>
            <a:ext uri="{147F2762-F138-4A5C-976F-8EAC2B608ADB}">
              <a16:predDERef xmlns:a16="http://schemas.microsoft.com/office/drawing/2014/main" pred="{EA82E697-EADD-3634-5766-B4F3E1611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361950</xdr:colOff>
      <xdr:row>34</xdr:row>
      <xdr:rowOff>57150</xdr:rowOff>
    </xdr:from>
    <xdr:to>
      <xdr:col>12</xdr:col>
      <xdr:colOff>57150</xdr:colOff>
      <xdr:row>48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40BBD3-5B7A-045B-DE71-CD6384B22C1E}"/>
            </a:ext>
            <a:ext uri="{147F2762-F138-4A5C-976F-8EAC2B608ADB}">
              <a16:predDERef xmlns:a16="http://schemas.microsoft.com/office/drawing/2014/main" pred="{48F75A3B-265B-CD78-FAF1-8117B96F1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</xdr:row>
      <xdr:rowOff>180975</xdr:rowOff>
    </xdr:from>
    <xdr:to>
      <xdr:col>13</xdr:col>
      <xdr:colOff>247650</xdr:colOff>
      <xdr:row>17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D7AF2A-17C0-A7E2-B1E0-4BFDB05E79D4}"/>
            </a:ext>
            <a:ext uri="{147F2762-F138-4A5C-976F-8EAC2B608ADB}">
              <a16:predDERef xmlns:a16="http://schemas.microsoft.com/office/drawing/2014/main" pred="{20CD0650-A164-A62B-9D34-97F309F27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18</xdr:row>
      <xdr:rowOff>57150</xdr:rowOff>
    </xdr:from>
    <xdr:to>
      <xdr:col>13</xdr:col>
      <xdr:colOff>266700</xdr:colOff>
      <xdr:row>32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2ED722-F44F-1154-EA4C-66C31A5312D3}"/>
            </a:ext>
            <a:ext uri="{147F2762-F138-4A5C-976F-8EAC2B608ADB}">
              <a16:predDERef xmlns:a16="http://schemas.microsoft.com/office/drawing/2014/main" pred="{CED7AF2A-17C0-A7E2-B1E0-4BFDB05E7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-D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-D3"/>
    </sheet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D0FE10-1C76-4753-BC4A-155F2D72AF64}" autoFormatId="16" applyNumberFormats="0" applyBorderFormats="0" applyFontFormats="0" applyPatternFormats="0" applyAlignmentFormats="0" applyWidthHeightFormats="0">
  <queryTableRefresh nextId="20" unboundColumnsRight="4">
    <queryTableFields count="18">
      <queryTableField id="1" name="IDENTIFICACION" tableColumnId="1"/>
      <queryTableField id="2" name="SEXO" tableColumnId="2"/>
      <queryTableField id="3" name="SALARIO" tableColumnId="3"/>
      <queryTableField id="19" dataBound="0" tableColumnId="18"/>
      <queryTableField id="15" dataBound="0" tableColumnId="10"/>
      <queryTableField id="11" dataBound="0" tableColumnId="11"/>
      <queryTableField id="12" dataBound="0" tableColumnId="12"/>
      <queryTableField id="4" name="TIPO_ASEGURAMIENTO" tableColumnId="4"/>
      <queryTableField id="16" dataBound="0" tableColumnId="15"/>
      <queryTableField id="5" name="SECTOR" tableColumnId="5"/>
      <queryTableField id="6" name="INDICADOR_ACTIVO" tableColumnId="6"/>
      <queryTableField id="7" name="INDICADOR.EXTRANJERO" tableColumnId="7"/>
      <queryTableField id="8" name="INDICADOR_MOROSO" tableColumnId="8"/>
      <queryTableField id="9" name="EDAD" tableColumnId="9"/>
      <queryTableField id="17" dataBound="0" tableColumnId="16"/>
      <queryTableField id="18" dataBound="0" tableColumnId="17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F19DD-3F11-4721-8A46-EBF7C4B0FF14}" name="moras" displayName="moras" ref="A1:R5001" tableType="queryTable" totalsRowShown="0">
  <autoFilter ref="A1:R5001" xr:uid="{F27F19DD-3F11-4721-8A46-EBF7C4B0FF14}"/>
  <sortState xmlns:xlrd2="http://schemas.microsoft.com/office/spreadsheetml/2017/richdata2" ref="A2:R5001">
    <sortCondition ref="P1:P5001"/>
  </sortState>
  <tableColumns count="18">
    <tableColumn id="1" xr3:uid="{315794B5-01E9-45B3-95EB-6824058A6F1C}" uniqueName="1" name="IDENTIFICACION" queryTableFieldId="1"/>
    <tableColumn id="2" xr3:uid="{5F6AC87D-F0BA-4E3C-B70B-8DB20D4349FC}" uniqueName="2" name="SEXO" queryTableFieldId="2" dataDxfId="14"/>
    <tableColumn id="3" xr3:uid="{3401CEE6-4E2E-410F-B36C-3E8B651054BE}" uniqueName="3" name="SALARIO" queryTableFieldId="3"/>
    <tableColumn id="18" xr3:uid="{E024A85F-F4DA-446A-B482-D70298B750CF}" uniqueName="18" name="SALARIO_GRUPO" queryTableFieldId="19" dataDxfId="13">
      <calculatedColumnFormula>IF(moras[[#This Row],[SALARIO]] &lt;= '8-Morosidad en númericas'!$C$3, "BAJO",
 IF(moras[[#This Row],[SALARIO]] &lt;= '8-Morosidad en númericas'!$C$4, "MEDIO-BAJO",
 IF(moras[[#This Row],[SALARIO]] &lt;='8-Morosidad en númericas'!$C$5, "MEDIO-ALTO",
 "ALTO")))</calculatedColumnFormula>
    </tableColumn>
    <tableColumn id="10" xr3:uid="{D60CF62E-C83E-471D-A80E-D518999BCE96}" uniqueName="10" name="SALARIO SIN NA´S" queryTableFieldId="15" dataDxfId="12">
      <calculatedColumnFormula>IF(moras[[#This Row],[SALARIO]]="",'2-Resumen'!$B$7, moras[[#This Row],[SALARIO]])</calculatedColumnFormula>
    </tableColumn>
    <tableColumn id="11" xr3:uid="{BBEFDC0E-7FC5-4077-BA8D-39D79643CCD9}" uniqueName="11" name="Z-CORE" queryTableFieldId="11" dataDxfId="11">
      <calculatedColumnFormula>STANDARDIZE(moras[[#This Row],[SALARIO]],'2-Resumen'!$B$2,'2-Resumen'!$B$3)</calculatedColumnFormula>
    </tableColumn>
    <tableColumn id="12" xr3:uid="{3768E48E-72AC-4FEB-8B01-FD5FDE86C2E5}" uniqueName="12" name="INDICADOR_VALOR_ATÍPICO_SALARIO" queryTableFieldId="12" dataDxfId="10">
      <calculatedColumnFormula>IF(ABS(moras[[#This Row],[Z-CORE]])&gt; 1.96,"Sí", "No")</calculatedColumnFormula>
    </tableColumn>
    <tableColumn id="4" xr3:uid="{4951DC49-BD92-4B26-9B3F-B4DD87BA675F}" uniqueName="4" name="TIPO_ASEGURAMIENTO" queryTableFieldId="4" dataDxfId="9"/>
    <tableColumn id="15" xr3:uid="{D1FB0E6E-949E-41FE-B7D2-7436BCD0E603}" uniqueName="15" name="TIPO_ASEGURAMIENTO_SIN_NA´S" queryTableFieldId="16" dataDxfId="8">
      <calculatedColumnFormula>IF(moras[[#This Row],[TIPO_ASEGURAMIENTO]] = "", '2-Resumen'!$F$4, moras[[#This Row],[TIPO_ASEGURAMIENTO]])</calculatedColumnFormula>
    </tableColumn>
    <tableColumn id="5" xr3:uid="{77F007A1-67C1-4C7D-B402-72BD077BF63B}" uniqueName="5" name="SECTOR" queryTableFieldId="5" dataDxfId="7"/>
    <tableColumn id="6" xr3:uid="{5520939B-B060-4E9F-B1C8-A8431E5B55C9}" uniqueName="6" name="INDICADOR_ACTIVO" queryTableFieldId="6" dataDxfId="6"/>
    <tableColumn id="7" xr3:uid="{408621F8-5FFC-4E81-92F7-B4ACA32CF19E}" uniqueName="7" name="INDICADOR.EXTRANJERO" queryTableFieldId="7" dataDxfId="5"/>
    <tableColumn id="8" xr3:uid="{98B8A3D7-2FB3-4F0B-A59B-0E2B59D4B9C1}" uniqueName="8" name="INDICADOR_MOROSO" queryTableFieldId="8" dataDxfId="4"/>
    <tableColumn id="9" xr3:uid="{6CBCC2F5-AAC9-4AD5-8050-D51F3CDB98B7}" uniqueName="9" name="EDAD" queryTableFieldId="9"/>
    <tableColumn id="16" xr3:uid="{41CAC21E-47A6-4800-9335-756244F6312C}" uniqueName="16" name="EDAD_SIN_NA´S" queryTableFieldId="17" dataDxfId="3">
      <calculatedColumnFormula>IF(moras[[#This Row],[EDAD]]="", '2-Resumen'!$C$7, moras[[#This Row],[EDAD]])</calculatedColumnFormula>
    </tableColumn>
    <tableColumn id="17" xr3:uid="{6066D9E3-CA6E-4E29-B969-D294F2B6F8DD}" uniqueName="17" name="EDAD_GRUPO" queryTableFieldId="18" dataDxfId="2">
      <calculatedColumnFormula>FLOOR(moras[[#This Row],[EDAD_SIN_NA´S]],10)</calculatedColumnFormula>
    </tableColumn>
    <tableColumn id="13" xr3:uid="{C2221BEF-1969-4197-B4F4-D2E111CA337C}" uniqueName="13" name="Z-CORE E" queryTableFieldId="13" dataDxfId="1">
      <calculatedColumnFormula>STANDARDIZE(moras[[#This Row],[EDAD]],'2-Resumen'!$C$2, '2-Resumen'!$C$3)</calculatedColumnFormula>
    </tableColumn>
    <tableColumn id="14" xr3:uid="{A4AE612B-4BB6-42C0-8B13-0CA5BCFF990E}" uniqueName="14" name="INDICADOR_VALOR_ATÍPICO_EDAD" queryTableFieldId="14" dataDxfId="0">
      <calculatedColumnFormula>IF(ABS(moras[[#This Row],[Z-CORE E]]) &gt; 1.96, "Sí", "No")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070E-536E-480D-B375-2039B95FC37F}">
  <dimension ref="A2:A3"/>
  <sheetViews>
    <sheetView topLeftCell="A9" workbookViewId="0">
      <selection activeCell="S29" sqref="S29"/>
    </sheetView>
  </sheetViews>
  <sheetFormatPr defaultRowHeight="15"/>
  <cols>
    <col min="2" max="2" width="12.5703125" customWidth="1"/>
  </cols>
  <sheetData>
    <row r="2" ht="30" customHeight="1"/>
    <row r="3" ht="24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F4" sqref="F4"/>
    </sheetView>
  </sheetViews>
  <sheetFormatPr defaultRowHeight="15"/>
  <cols>
    <col min="1" max="1" width="18.7109375" customWidth="1"/>
    <col min="2" max="3" width="27.5703125" customWidth="1"/>
    <col min="5" max="5" width="9.7109375" customWidth="1"/>
    <col min="6" max="6" width="21.140625" customWidth="1"/>
  </cols>
  <sheetData>
    <row r="1" spans="1:6">
      <c r="A1" s="2"/>
      <c r="B1" s="4" t="s">
        <v>0</v>
      </c>
      <c r="C1" s="7" t="s">
        <v>1</v>
      </c>
    </row>
    <row r="2" spans="1:6">
      <c r="A2" s="3" t="s">
        <v>2</v>
      </c>
      <c r="B2" s="2">
        <f>AVERAGE(moras[SALARIO])</f>
        <v>22574401.241745047</v>
      </c>
      <c r="C2" s="8">
        <f>AVERAGE(moras[EDAD])</f>
        <v>41.906343806283772</v>
      </c>
    </row>
    <row r="3" spans="1:6">
      <c r="A3" s="1" t="s">
        <v>3</v>
      </c>
      <c r="B3" s="5">
        <f>STDEV(moras[SALARIO])</f>
        <v>60099618.389596604</v>
      </c>
      <c r="C3" s="9">
        <f>STDEV(moras[EDAD])</f>
        <v>14.169257145620415</v>
      </c>
      <c r="F3" t="s">
        <v>4</v>
      </c>
    </row>
    <row r="4" spans="1:6" ht="18.75" customHeight="1">
      <c r="A4" s="1" t="s">
        <v>5</v>
      </c>
      <c r="B4" s="6">
        <f>MODE(moras[SALARIO])</f>
        <v>297046</v>
      </c>
      <c r="C4" s="10">
        <f>MODE(moras[EDAD])</f>
        <v>36</v>
      </c>
      <c r="E4" s="14" t="s">
        <v>5</v>
      </c>
      <c r="F4" s="17" t="str" cm="1">
        <f t="array" ref="F4">_xlfn.LET(_xlpm.col, moras[TIPO_ASEGURAMIENTO], _xlpm.unicos, _xlfn.UNIQUE(_xlpm.col), _xlpm.conteos, COUNTIF(_xlpm.col, _xlpm.unicos), INDEX(_xlpm.unicos, _xlfn.XMATCH(MAX(_xlpm.conteos), _xlpm.conteos)))</f>
        <v>ASALARIADO</v>
      </c>
    </row>
    <row r="5" spans="1:6">
      <c r="A5" s="1" t="s">
        <v>6</v>
      </c>
      <c r="B5" s="6">
        <f>MAX(moras[SALARIO])</f>
        <v>1158018598</v>
      </c>
      <c r="C5" s="10">
        <f>MAX(moras[EDAD])</f>
        <v>99</v>
      </c>
    </row>
    <row r="6" spans="1:6">
      <c r="A6" s="1" t="s">
        <v>7</v>
      </c>
      <c r="B6" s="6">
        <f>MIN(moras[SALARIO])</f>
        <v>10</v>
      </c>
      <c r="C6" s="10">
        <f>MIN(moras[EDAD])</f>
        <v>14</v>
      </c>
    </row>
    <row r="7" spans="1:6">
      <c r="A7" s="15" t="s">
        <v>8</v>
      </c>
      <c r="B7" s="16">
        <f>MEDIAN(moras[SALARIO])</f>
        <v>639148</v>
      </c>
      <c r="C7" s="16">
        <f>MEDIAN(moras[EDAD])</f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9D4A-8197-4092-97D5-24135E783474}">
  <dimension ref="A1:R5001"/>
  <sheetViews>
    <sheetView topLeftCell="M1" workbookViewId="0">
      <selection activeCell="P1" sqref="P1"/>
    </sheetView>
  </sheetViews>
  <sheetFormatPr defaultRowHeight="15"/>
  <cols>
    <col min="1" max="1" width="18.42578125" bestFit="1" customWidth="1"/>
    <col min="2" max="2" width="9" bestFit="1" customWidth="1"/>
    <col min="3" max="3" width="12" bestFit="1" customWidth="1"/>
    <col min="4" max="4" width="12" customWidth="1"/>
    <col min="5" max="5" width="17.5703125" customWidth="1"/>
    <col min="6" max="6" width="12" customWidth="1"/>
    <col min="7" max="7" width="26" customWidth="1"/>
    <col min="8" max="8" width="22.140625" customWidth="1"/>
    <col min="9" max="9" width="31.85546875" customWidth="1"/>
    <col min="10" max="10" width="16.7109375" bestFit="1" customWidth="1"/>
    <col min="11" max="11" width="21.7109375" bestFit="1" customWidth="1"/>
    <col min="12" max="12" width="26.28515625" bestFit="1" customWidth="1"/>
    <col min="13" max="13" width="23.140625" bestFit="1" customWidth="1"/>
    <col min="14" max="14" width="8.42578125" bestFit="1" customWidth="1"/>
    <col min="15" max="16" width="18" customWidth="1"/>
    <col min="17" max="17" width="8.42578125" customWidth="1"/>
    <col min="18" max="18" width="31.140625" customWidth="1"/>
  </cols>
  <sheetData>
    <row r="1" spans="1:1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</row>
    <row r="2" spans="1:18">
      <c r="A2">
        <v>151</v>
      </c>
      <c r="B2" t="s">
        <v>27</v>
      </c>
      <c r="C2">
        <v>299647</v>
      </c>
      <c r="D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">
        <f>IF(moras[[#This Row],[SALARIO]]="",'2-Resumen'!$B$7, moras[[#This Row],[SALARIO]])</f>
        <v>299647</v>
      </c>
      <c r="F2">
        <f>STANDARDIZE(moras[[#This Row],[SALARIO]],'2-Resumen'!$B$2,'2-Resumen'!$B$3)</f>
        <v>-0.3706305437307213</v>
      </c>
      <c r="G2" t="str">
        <f>IF(ABS(moras[[#This Row],[Z-CORE]])&gt; 1.96,"Sí", "No")</f>
        <v>No</v>
      </c>
      <c r="H2" t="s">
        <v>28</v>
      </c>
      <c r="I2" t="str">
        <f>IF(moras[[#This Row],[TIPO_ASEGURAMIENTO]] = "", '2-Resumen'!$F$4, moras[[#This Row],[TIPO_ASEGURAMIENTO]])</f>
        <v>ASALARIADO</v>
      </c>
      <c r="J2" t="s">
        <v>29</v>
      </c>
      <c r="K2" t="s">
        <v>30</v>
      </c>
      <c r="L2" t="s">
        <v>31</v>
      </c>
      <c r="M2" t="s">
        <v>31</v>
      </c>
      <c r="N2">
        <v>40</v>
      </c>
      <c r="O2">
        <f>IF(moras[[#This Row],[EDAD]]="", '2-Resumen'!$C$7, moras[[#This Row],[EDAD]])</f>
        <v>40</v>
      </c>
      <c r="P2">
        <f>FLOOR(moras[[#This Row],[EDAD_SIN_NA´S]],10)</f>
        <v>40</v>
      </c>
      <c r="Q2">
        <f>STANDARDIZE(moras[[#This Row],[EDAD]],'2-Resumen'!$C$2, '2-Resumen'!$C$3)</f>
        <v>-0.13454084336898386</v>
      </c>
      <c r="R2" t="str">
        <f>IF(ABS(moras[[#This Row],[Z-CORE E]]) &gt; 1.96, "Sí", "No")</f>
        <v>No</v>
      </c>
    </row>
    <row r="3" spans="1:18">
      <c r="A3">
        <v>1</v>
      </c>
      <c r="B3" t="s">
        <v>32</v>
      </c>
      <c r="D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">
        <f>IF(moras[[#This Row],[SALARIO]]="",'2-Resumen'!$B$7, moras[[#This Row],[SALARIO]])</f>
        <v>639148</v>
      </c>
      <c r="F3">
        <f>STANDARDIZE(moras[[#This Row],[SALARIO]],'2-Resumen'!$B$2,'2-Resumen'!$B$3)</f>
        <v>-0.37561638237710898</v>
      </c>
      <c r="G3" t="str">
        <f>IF(ABS(moras[[#This Row],[Z-CORE]])&gt; 1.96,"Sí", "No")</f>
        <v>No</v>
      </c>
      <c r="H3" t="s">
        <v>33</v>
      </c>
      <c r="I3" t="str">
        <f>IF(moras[[#This Row],[TIPO_ASEGURAMIENTO]] = "", '2-Resumen'!$F$4, moras[[#This Row],[TIPO_ASEGURAMIENTO]])</f>
        <v>ASALARIADO</v>
      </c>
      <c r="J3" t="s">
        <v>34</v>
      </c>
      <c r="K3" t="s">
        <v>30</v>
      </c>
      <c r="L3" t="s">
        <v>31</v>
      </c>
      <c r="M3" t="s">
        <v>31</v>
      </c>
      <c r="N3">
        <v>42</v>
      </c>
      <c r="O3">
        <f>IF(moras[[#This Row],[EDAD]]="", '2-Resumen'!$C$7, moras[[#This Row],[EDAD]])</f>
        <v>42</v>
      </c>
      <c r="P3">
        <f>FLOOR(moras[[#This Row],[EDAD_SIN_NA´S]],10)</f>
        <v>40</v>
      </c>
      <c r="Q3">
        <f>STANDARDIZE(moras[[#This Row],[EDAD]],'2-Resumen'!$C$2, '2-Resumen'!$C$3)</f>
        <v>6.6098167852911317E-3</v>
      </c>
      <c r="R3" t="str">
        <f>IF(ABS(moras[[#This Row],[Z-CORE E]]) &gt; 1.96, "Sí", "No")</f>
        <v>No</v>
      </c>
    </row>
    <row r="4" spans="1:18">
      <c r="A4">
        <v>3</v>
      </c>
      <c r="B4" t="s">
        <v>27</v>
      </c>
      <c r="C4">
        <v>27048601</v>
      </c>
      <c r="D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">
        <f>IF(moras[[#This Row],[SALARIO]]="",'2-Resumen'!$B$7, moras[[#This Row],[SALARIO]])</f>
        <v>27048601</v>
      </c>
      <c r="F4">
        <f>STANDARDIZE(moras[[#This Row],[SALARIO]],'2-Resumen'!$B$2,'2-Resumen'!$B$3)</f>
        <v>7.4446392142640427E-2</v>
      </c>
      <c r="G4" t="str">
        <f>IF(ABS(moras[[#This Row],[Z-CORE]])&gt; 1.96,"Sí", "No")</f>
        <v>No</v>
      </c>
      <c r="H4" t="s">
        <v>33</v>
      </c>
      <c r="I4" t="str">
        <f>IF(moras[[#This Row],[TIPO_ASEGURAMIENTO]] = "", '2-Resumen'!$F$4, moras[[#This Row],[TIPO_ASEGURAMIENTO]])</f>
        <v>ASALARIADO</v>
      </c>
      <c r="J4" t="s">
        <v>29</v>
      </c>
      <c r="K4" t="s">
        <v>30</v>
      </c>
      <c r="L4" t="s">
        <v>31</v>
      </c>
      <c r="M4" t="s">
        <v>31</v>
      </c>
      <c r="N4">
        <v>45</v>
      </c>
      <c r="O4">
        <f>IF(moras[[#This Row],[EDAD]]="", '2-Resumen'!$C$7, moras[[#This Row],[EDAD]])</f>
        <v>45</v>
      </c>
      <c r="P4">
        <f>FLOOR(moras[[#This Row],[EDAD_SIN_NA´S]],10)</f>
        <v>40</v>
      </c>
      <c r="Q4">
        <f>STANDARDIZE(moras[[#This Row],[EDAD]],'2-Resumen'!$C$2, '2-Resumen'!$C$3)</f>
        <v>0.21833580701670366</v>
      </c>
      <c r="R4" t="str">
        <f>IF(ABS(moras[[#This Row],[Z-CORE E]]) &gt; 1.96, "Sí", "No")</f>
        <v>No</v>
      </c>
    </row>
    <row r="5" spans="1:18">
      <c r="A5">
        <v>4</v>
      </c>
      <c r="B5" t="s">
        <v>27</v>
      </c>
      <c r="C5">
        <v>54494983</v>
      </c>
      <c r="D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">
        <f>IF(moras[[#This Row],[SALARIO]]="",'2-Resumen'!$B$7, moras[[#This Row],[SALARIO]])</f>
        <v>54494983</v>
      </c>
      <c r="F5">
        <f>STANDARDIZE(moras[[#This Row],[SALARIO]],'2-Resumen'!$B$2,'2-Resumen'!$B$3)</f>
        <v>0.53112786093464592</v>
      </c>
      <c r="G5" t="str">
        <f>IF(ABS(moras[[#This Row],[Z-CORE]])&gt; 1.96,"Sí", "No")</f>
        <v>No</v>
      </c>
      <c r="H5" t="s">
        <v>33</v>
      </c>
      <c r="I5" t="str">
        <f>IF(moras[[#This Row],[TIPO_ASEGURAMIENTO]] = "", '2-Resumen'!$F$4, moras[[#This Row],[TIPO_ASEGURAMIENTO]])</f>
        <v>ASALARIADO</v>
      </c>
      <c r="J5" t="s">
        <v>29</v>
      </c>
      <c r="K5" t="s">
        <v>30</v>
      </c>
      <c r="L5" t="s">
        <v>31</v>
      </c>
      <c r="M5" t="s">
        <v>31</v>
      </c>
      <c r="N5">
        <v>49</v>
      </c>
      <c r="O5">
        <f>IF(moras[[#This Row],[EDAD]]="", '2-Resumen'!$C$7, moras[[#This Row],[EDAD]])</f>
        <v>49</v>
      </c>
      <c r="P5">
        <f>FLOOR(moras[[#This Row],[EDAD_SIN_NA´S]],10)</f>
        <v>40</v>
      </c>
      <c r="Q5">
        <f>STANDARDIZE(moras[[#This Row],[EDAD]],'2-Resumen'!$C$2, '2-Resumen'!$C$3)</f>
        <v>0.50063712732525367</v>
      </c>
      <c r="R5" t="str">
        <f>IF(ABS(moras[[#This Row],[Z-CORE E]]) &gt; 1.96, "Sí", "No")</f>
        <v>No</v>
      </c>
    </row>
    <row r="6" spans="1:18">
      <c r="A6">
        <v>5</v>
      </c>
      <c r="B6" t="s">
        <v>27</v>
      </c>
      <c r="C6">
        <v>210000</v>
      </c>
      <c r="D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">
        <f>IF(moras[[#This Row],[SALARIO]]="",'2-Resumen'!$B$7, moras[[#This Row],[SALARIO]])</f>
        <v>210000</v>
      </c>
      <c r="F6">
        <f>STANDARDIZE(moras[[#This Row],[SALARIO]],'2-Resumen'!$B$2,'2-Resumen'!$B$3)</f>
        <v>-0.37212218381766599</v>
      </c>
      <c r="G6" t="str">
        <f>IF(ABS(moras[[#This Row],[Z-CORE]])&gt; 1.96,"Sí", "No")</f>
        <v>No</v>
      </c>
      <c r="H6" t="s">
        <v>33</v>
      </c>
      <c r="I6" t="str">
        <f>IF(moras[[#This Row],[TIPO_ASEGURAMIENTO]] = "", '2-Resumen'!$F$4, moras[[#This Row],[TIPO_ASEGURAMIENTO]])</f>
        <v>ASALARIADO</v>
      </c>
      <c r="J6" t="s">
        <v>29</v>
      </c>
      <c r="K6" t="s">
        <v>30</v>
      </c>
      <c r="L6" t="s">
        <v>31</v>
      </c>
      <c r="M6" t="s">
        <v>31</v>
      </c>
      <c r="N6">
        <v>42</v>
      </c>
      <c r="O6">
        <f>IF(moras[[#This Row],[EDAD]]="", '2-Resumen'!$C$7, moras[[#This Row],[EDAD]])</f>
        <v>42</v>
      </c>
      <c r="P6">
        <f>FLOOR(moras[[#This Row],[EDAD_SIN_NA´S]],10)</f>
        <v>40</v>
      </c>
      <c r="Q6">
        <f>STANDARDIZE(moras[[#This Row],[EDAD]],'2-Resumen'!$C$2, '2-Resumen'!$C$3)</f>
        <v>6.6098167852911317E-3</v>
      </c>
      <c r="R6" t="str">
        <f>IF(ABS(moras[[#This Row],[Z-CORE E]]) &gt; 1.96, "Sí", "No")</f>
        <v>No</v>
      </c>
    </row>
    <row r="7" spans="1:18">
      <c r="A7">
        <v>6</v>
      </c>
      <c r="B7" t="s">
        <v>32</v>
      </c>
      <c r="C7">
        <v>397150</v>
      </c>
      <c r="D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">
        <f>IF(moras[[#This Row],[SALARIO]]="",'2-Resumen'!$B$7, moras[[#This Row],[SALARIO]])</f>
        <v>397150</v>
      </c>
      <c r="F7">
        <f>STANDARDIZE(moras[[#This Row],[SALARIO]],'2-Resumen'!$B$2,'2-Resumen'!$B$3)</f>
        <v>-0.36900818733957197</v>
      </c>
      <c r="G7" t="str">
        <f>IF(ABS(moras[[#This Row],[Z-CORE]])&gt; 1.96,"Sí", "No")</f>
        <v>No</v>
      </c>
      <c r="H7" t="s">
        <v>33</v>
      </c>
      <c r="I7" t="str">
        <f>IF(moras[[#This Row],[TIPO_ASEGURAMIENTO]] = "", '2-Resumen'!$F$4, moras[[#This Row],[TIPO_ASEGURAMIENTO]])</f>
        <v>ASALARIADO</v>
      </c>
      <c r="J7" t="s">
        <v>29</v>
      </c>
      <c r="K7" t="s">
        <v>30</v>
      </c>
      <c r="L7" t="s">
        <v>31</v>
      </c>
      <c r="M7" t="s">
        <v>31</v>
      </c>
      <c r="N7">
        <v>44</v>
      </c>
      <c r="O7">
        <f>IF(moras[[#This Row],[EDAD]]="", '2-Resumen'!$C$7, moras[[#This Row],[EDAD]])</f>
        <v>44</v>
      </c>
      <c r="P7">
        <f>FLOOR(moras[[#This Row],[EDAD_SIN_NA´S]],10)</f>
        <v>40</v>
      </c>
      <c r="Q7">
        <f>STANDARDIZE(moras[[#This Row],[EDAD]],'2-Resumen'!$C$2, '2-Resumen'!$C$3)</f>
        <v>0.14776047693956615</v>
      </c>
      <c r="R7" t="str">
        <f>IF(ABS(moras[[#This Row],[Z-CORE E]]) &gt; 1.96, "Sí", "No")</f>
        <v>No</v>
      </c>
    </row>
    <row r="8" spans="1:18">
      <c r="A8">
        <v>7</v>
      </c>
      <c r="B8" t="s">
        <v>32</v>
      </c>
      <c r="C8">
        <v>854712</v>
      </c>
      <c r="D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">
        <f>IF(moras[[#This Row],[SALARIO]]="",'2-Resumen'!$B$7, moras[[#This Row],[SALARIO]])</f>
        <v>854712</v>
      </c>
      <c r="F8">
        <f>STANDARDIZE(moras[[#This Row],[SALARIO]],'2-Resumen'!$B$2,'2-Resumen'!$B$3)</f>
        <v>-0.36139479457168699</v>
      </c>
      <c r="G8" t="str">
        <f>IF(ABS(moras[[#This Row],[Z-CORE]])&gt; 1.96,"Sí", "No")</f>
        <v>No</v>
      </c>
      <c r="H8" t="s">
        <v>33</v>
      </c>
      <c r="I8" t="str">
        <f>IF(moras[[#This Row],[TIPO_ASEGURAMIENTO]] = "", '2-Resumen'!$F$4, moras[[#This Row],[TIPO_ASEGURAMIENTO]])</f>
        <v>ASALARIADO</v>
      </c>
      <c r="J8" t="s">
        <v>29</v>
      </c>
      <c r="K8" t="s">
        <v>30</v>
      </c>
      <c r="L8" t="s">
        <v>31</v>
      </c>
      <c r="M8" t="s">
        <v>31</v>
      </c>
      <c r="N8">
        <v>38</v>
      </c>
      <c r="O8">
        <f>IF(moras[[#This Row],[EDAD]]="", '2-Resumen'!$C$7, moras[[#This Row],[EDAD]])</f>
        <v>38</v>
      </c>
      <c r="P8">
        <f>FLOOR(moras[[#This Row],[EDAD_SIN_NA´S]],10)</f>
        <v>30</v>
      </c>
      <c r="Q8">
        <f>STANDARDIZE(moras[[#This Row],[EDAD]],'2-Resumen'!$C$2, '2-Resumen'!$C$3)</f>
        <v>-0.27569150352325889</v>
      </c>
      <c r="R8" t="str">
        <f>IF(ABS(moras[[#This Row],[Z-CORE E]]) &gt; 1.96, "Sí", "No")</f>
        <v>No</v>
      </c>
    </row>
    <row r="9" spans="1:18">
      <c r="A9">
        <v>8</v>
      </c>
      <c r="B9" t="s">
        <v>32</v>
      </c>
      <c r="C9">
        <v>401000</v>
      </c>
      <c r="D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">
        <f>IF(moras[[#This Row],[SALARIO]]="",'2-Resumen'!$B$7, moras[[#This Row],[SALARIO]])</f>
        <v>401000</v>
      </c>
      <c r="F9">
        <f>STANDARDIZE(moras[[#This Row],[SALARIO]],'2-Resumen'!$B$2,'2-Resumen'!$B$3)</f>
        <v>-0.36894412703264884</v>
      </c>
      <c r="G9" t="str">
        <f>IF(ABS(moras[[#This Row],[Z-CORE]])&gt; 1.96,"Sí", "No")</f>
        <v>No</v>
      </c>
      <c r="H9" t="s">
        <v>33</v>
      </c>
      <c r="I9" t="str">
        <f>IF(moras[[#This Row],[TIPO_ASEGURAMIENTO]] = "", '2-Resumen'!$F$4, moras[[#This Row],[TIPO_ASEGURAMIENTO]])</f>
        <v>ASALARIADO</v>
      </c>
      <c r="J9" t="s">
        <v>29</v>
      </c>
      <c r="K9" t="s">
        <v>30</v>
      </c>
      <c r="L9" t="s">
        <v>30</v>
      </c>
      <c r="M9" t="s">
        <v>30</v>
      </c>
      <c r="N9">
        <v>36</v>
      </c>
      <c r="O9">
        <f>IF(moras[[#This Row],[EDAD]]="", '2-Resumen'!$C$7, moras[[#This Row],[EDAD]])</f>
        <v>36</v>
      </c>
      <c r="P9">
        <f>FLOOR(moras[[#This Row],[EDAD_SIN_NA´S]],10)</f>
        <v>30</v>
      </c>
      <c r="Q9">
        <f>STANDARDIZE(moras[[#This Row],[EDAD]],'2-Resumen'!$C$2, '2-Resumen'!$C$3)</f>
        <v>-0.41684216367753391</v>
      </c>
      <c r="R9" t="str">
        <f>IF(ABS(moras[[#This Row],[Z-CORE E]]) &gt; 1.96, "Sí", "No")</f>
        <v>No</v>
      </c>
    </row>
    <row r="10" spans="1:18">
      <c r="A10">
        <v>9</v>
      </c>
      <c r="B10" t="s">
        <v>27</v>
      </c>
      <c r="C10">
        <v>26470396</v>
      </c>
      <c r="D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">
        <f>IF(moras[[#This Row],[SALARIO]]="",'2-Resumen'!$B$7, moras[[#This Row],[SALARIO]])</f>
        <v>26470396</v>
      </c>
      <c r="F10">
        <f>STANDARDIZE(moras[[#This Row],[SALARIO]],'2-Resumen'!$B$2,'2-Resumen'!$B$3)</f>
        <v>6.4825615580437021E-2</v>
      </c>
      <c r="G10" t="str">
        <f>IF(ABS(moras[[#This Row],[Z-CORE]])&gt; 1.96,"Sí", "No")</f>
        <v>No</v>
      </c>
      <c r="H10" t="s">
        <v>33</v>
      </c>
      <c r="I10" t="str">
        <f>IF(moras[[#This Row],[TIPO_ASEGURAMIENTO]] = "", '2-Resumen'!$F$4, moras[[#This Row],[TIPO_ASEGURAMIENTO]])</f>
        <v>ASALARIADO</v>
      </c>
      <c r="J10" t="s">
        <v>29</v>
      </c>
      <c r="K10" t="s">
        <v>30</v>
      </c>
      <c r="L10" t="s">
        <v>31</v>
      </c>
      <c r="M10" t="s">
        <v>31</v>
      </c>
      <c r="N10">
        <v>21</v>
      </c>
      <c r="O10">
        <f>IF(moras[[#This Row],[EDAD]]="", '2-Resumen'!$C$7, moras[[#This Row],[EDAD]])</f>
        <v>21</v>
      </c>
      <c r="P10">
        <f>FLOOR(moras[[#This Row],[EDAD_SIN_NA´S]],10)</f>
        <v>20</v>
      </c>
      <c r="Q10">
        <f>STANDARDIZE(moras[[#This Row],[EDAD]],'2-Resumen'!$C$2, '2-Resumen'!$C$3)</f>
        <v>-1.4754721148345964</v>
      </c>
      <c r="R10" t="str">
        <f>IF(ABS(moras[[#This Row],[Z-CORE E]]) &gt; 1.96, "Sí", "No")</f>
        <v>No</v>
      </c>
    </row>
    <row r="11" spans="1:18">
      <c r="A11">
        <v>10</v>
      </c>
      <c r="B11" t="s">
        <v>32</v>
      </c>
      <c r="C11">
        <v>467712685</v>
      </c>
      <c r="D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">
        <f>IF(moras[[#This Row],[SALARIO]]="",'2-Resumen'!$B$7, moras[[#This Row],[SALARIO]])</f>
        <v>467712685</v>
      </c>
      <c r="F11">
        <f>STANDARDIZE(moras[[#This Row],[SALARIO]],'2-Resumen'!$B$2,'2-Resumen'!$B$3)</f>
        <v>7.4066740469571686</v>
      </c>
      <c r="G11" t="str">
        <f>IF(ABS(moras[[#This Row],[Z-CORE]])&gt; 1.96,"Sí", "No")</f>
        <v>Sí</v>
      </c>
      <c r="H11" t="s">
        <v>33</v>
      </c>
      <c r="I11" t="str">
        <f>IF(moras[[#This Row],[TIPO_ASEGURAMIENTO]] = "", '2-Resumen'!$F$4, moras[[#This Row],[TIPO_ASEGURAMIENTO]])</f>
        <v>ASALARIADO</v>
      </c>
      <c r="J11" t="s">
        <v>29</v>
      </c>
      <c r="K11" t="s">
        <v>30</v>
      </c>
      <c r="L11" t="s">
        <v>31</v>
      </c>
      <c r="M11" t="s">
        <v>31</v>
      </c>
      <c r="N11">
        <v>40</v>
      </c>
      <c r="O11">
        <f>IF(moras[[#This Row],[EDAD]]="", '2-Resumen'!$C$7, moras[[#This Row],[EDAD]])</f>
        <v>40</v>
      </c>
      <c r="P11">
        <f>FLOOR(moras[[#This Row],[EDAD_SIN_NA´S]],10)</f>
        <v>40</v>
      </c>
      <c r="Q11">
        <f>STANDARDIZE(moras[[#This Row],[EDAD]],'2-Resumen'!$C$2, '2-Resumen'!$C$3)</f>
        <v>-0.13454084336898386</v>
      </c>
      <c r="R11" t="str">
        <f>IF(ABS(moras[[#This Row],[Z-CORE E]]) &gt; 1.96, "Sí", "No")</f>
        <v>No</v>
      </c>
    </row>
    <row r="12" spans="1:18">
      <c r="A12">
        <v>11</v>
      </c>
      <c r="B12" t="s">
        <v>27</v>
      </c>
      <c r="C12">
        <v>1200000</v>
      </c>
      <c r="D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">
        <f>IF(moras[[#This Row],[SALARIO]]="",'2-Resumen'!$B$7, moras[[#This Row],[SALARIO]])</f>
        <v>1200000</v>
      </c>
      <c r="F12">
        <f>STANDARDIZE(moras[[#This Row],[SALARIO]],'2-Resumen'!$B$2,'2-Resumen'!$B$3)</f>
        <v>-0.35564953346600636</v>
      </c>
      <c r="G12" t="str">
        <f>IF(ABS(moras[[#This Row],[Z-CORE]])&gt; 1.96,"Sí", "No")</f>
        <v>No</v>
      </c>
      <c r="H12" t="s">
        <v>33</v>
      </c>
      <c r="I12" t="str">
        <f>IF(moras[[#This Row],[TIPO_ASEGURAMIENTO]] = "", '2-Resumen'!$F$4, moras[[#This Row],[TIPO_ASEGURAMIENTO]])</f>
        <v>ASALARIADO</v>
      </c>
      <c r="J12" t="s">
        <v>29</v>
      </c>
      <c r="K12" t="s">
        <v>30</v>
      </c>
      <c r="L12" t="s">
        <v>31</v>
      </c>
      <c r="M12" t="s">
        <v>31</v>
      </c>
      <c r="N12">
        <v>30</v>
      </c>
      <c r="O12">
        <f>IF(moras[[#This Row],[EDAD]]="", '2-Resumen'!$C$7, moras[[#This Row],[EDAD]])</f>
        <v>30</v>
      </c>
      <c r="P12">
        <f>FLOOR(moras[[#This Row],[EDAD_SIN_NA´S]],10)</f>
        <v>30</v>
      </c>
      <c r="Q12">
        <f>STANDARDIZE(moras[[#This Row],[EDAD]],'2-Resumen'!$C$2, '2-Resumen'!$C$3)</f>
        <v>-0.84029414414035897</v>
      </c>
      <c r="R12" t="str">
        <f>IF(ABS(moras[[#This Row],[Z-CORE E]]) &gt; 1.96, "Sí", "No")</f>
        <v>No</v>
      </c>
    </row>
    <row r="13" spans="1:18">
      <c r="A13">
        <v>12</v>
      </c>
      <c r="B13" t="s">
        <v>27</v>
      </c>
      <c r="C13">
        <v>1030132</v>
      </c>
      <c r="D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">
        <f>IF(moras[[#This Row],[SALARIO]]="",'2-Resumen'!$B$7, moras[[#This Row],[SALARIO]])</f>
        <v>1030132</v>
      </c>
      <c r="F13">
        <f>STANDARDIZE(moras[[#This Row],[SALARIO]],'2-Resumen'!$B$2,'2-Resumen'!$B$3)</f>
        <v>-0.35847597404169901</v>
      </c>
      <c r="G13" t="str">
        <f>IF(ABS(moras[[#This Row],[Z-CORE]])&gt; 1.96,"Sí", "No")</f>
        <v>No</v>
      </c>
      <c r="H13" t="s">
        <v>33</v>
      </c>
      <c r="I13" t="str">
        <f>IF(moras[[#This Row],[TIPO_ASEGURAMIENTO]] = "", '2-Resumen'!$F$4, moras[[#This Row],[TIPO_ASEGURAMIENTO]])</f>
        <v>ASALARIADO</v>
      </c>
      <c r="J13" t="s">
        <v>34</v>
      </c>
      <c r="K13" t="s">
        <v>30</v>
      </c>
      <c r="L13" t="s">
        <v>31</v>
      </c>
      <c r="M13" t="s">
        <v>30</v>
      </c>
      <c r="N13">
        <v>58</v>
      </c>
      <c r="O13">
        <f>IF(moras[[#This Row],[EDAD]]="", '2-Resumen'!$C$7, moras[[#This Row],[EDAD]])</f>
        <v>58</v>
      </c>
      <c r="P13">
        <f>FLOOR(moras[[#This Row],[EDAD_SIN_NA´S]],10)</f>
        <v>50</v>
      </c>
      <c r="Q13">
        <f>STANDARDIZE(moras[[#This Row],[EDAD]],'2-Resumen'!$C$2, '2-Resumen'!$C$3)</f>
        <v>1.1358150980194912</v>
      </c>
      <c r="R13" t="str">
        <f>IF(ABS(moras[[#This Row],[Z-CORE E]]) &gt; 1.96, "Sí", "No")</f>
        <v>No</v>
      </c>
    </row>
    <row r="14" spans="1:18">
      <c r="A14">
        <v>13</v>
      </c>
      <c r="B14" t="s">
        <v>32</v>
      </c>
      <c r="C14">
        <v>7312875</v>
      </c>
      <c r="D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">
        <f>IF(moras[[#This Row],[SALARIO]]="",'2-Resumen'!$B$7, moras[[#This Row],[SALARIO]])</f>
        <v>7312875</v>
      </c>
      <c r="F14">
        <f>STANDARDIZE(moras[[#This Row],[SALARIO]],'2-Resumen'!$B$2,'2-Resumen'!$B$3)</f>
        <v>-0.25393715718479265</v>
      </c>
      <c r="G14" t="str">
        <f>IF(ABS(moras[[#This Row],[Z-CORE]])&gt; 1.96,"Sí", "No")</f>
        <v>No</v>
      </c>
      <c r="H14" t="s">
        <v>33</v>
      </c>
      <c r="I14" t="str">
        <f>IF(moras[[#This Row],[TIPO_ASEGURAMIENTO]] = "", '2-Resumen'!$F$4, moras[[#This Row],[TIPO_ASEGURAMIENTO]])</f>
        <v>ASALARIADO</v>
      </c>
      <c r="J14" t="s">
        <v>34</v>
      </c>
      <c r="K14" t="s">
        <v>30</v>
      </c>
      <c r="L14" t="s">
        <v>31</v>
      </c>
      <c r="M14" t="s">
        <v>31</v>
      </c>
      <c r="N14">
        <v>40</v>
      </c>
      <c r="O14">
        <f>IF(moras[[#This Row],[EDAD]]="", '2-Resumen'!$C$7, moras[[#This Row],[EDAD]])</f>
        <v>40</v>
      </c>
      <c r="P14">
        <f>FLOOR(moras[[#This Row],[EDAD_SIN_NA´S]],10)</f>
        <v>40</v>
      </c>
      <c r="Q14">
        <f>STANDARDIZE(moras[[#This Row],[EDAD]],'2-Resumen'!$C$2, '2-Resumen'!$C$3)</f>
        <v>-0.13454084336898386</v>
      </c>
      <c r="R14" t="str">
        <f>IF(ABS(moras[[#This Row],[Z-CORE E]]) &gt; 1.96, "Sí", "No")</f>
        <v>No</v>
      </c>
    </row>
    <row r="15" spans="1:18">
      <c r="A15">
        <v>16</v>
      </c>
      <c r="B15" t="s">
        <v>27</v>
      </c>
      <c r="C15">
        <v>19434895</v>
      </c>
      <c r="D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">
        <f>IF(moras[[#This Row],[SALARIO]]="",'2-Resumen'!$B$7, moras[[#This Row],[SALARIO]])</f>
        <v>19434895</v>
      </c>
      <c r="F15">
        <f>STANDARDIZE(moras[[#This Row],[SALARIO]],'2-Resumen'!$B$2,'2-Resumen'!$B$3)</f>
        <v>-5.2238372320322482E-2</v>
      </c>
      <c r="G15" t="str">
        <f>IF(ABS(moras[[#This Row],[Z-CORE]])&gt; 1.96,"Sí", "No")</f>
        <v>No</v>
      </c>
      <c r="H15" t="s">
        <v>33</v>
      </c>
      <c r="I15" t="str">
        <f>IF(moras[[#This Row],[TIPO_ASEGURAMIENTO]] = "", '2-Resumen'!$F$4, moras[[#This Row],[TIPO_ASEGURAMIENTO]])</f>
        <v>ASALARIADO</v>
      </c>
      <c r="J15" t="s">
        <v>34</v>
      </c>
      <c r="K15" t="s">
        <v>30</v>
      </c>
      <c r="L15" t="s">
        <v>31</v>
      </c>
      <c r="M15" t="s">
        <v>31</v>
      </c>
      <c r="N15">
        <v>58</v>
      </c>
      <c r="O15">
        <f>IF(moras[[#This Row],[EDAD]]="", '2-Resumen'!$C$7, moras[[#This Row],[EDAD]])</f>
        <v>58</v>
      </c>
      <c r="P15">
        <f>FLOOR(moras[[#This Row],[EDAD_SIN_NA´S]],10)</f>
        <v>50</v>
      </c>
      <c r="Q15">
        <f>STANDARDIZE(moras[[#This Row],[EDAD]],'2-Resumen'!$C$2, '2-Resumen'!$C$3)</f>
        <v>1.1358150980194912</v>
      </c>
      <c r="R15" t="str">
        <f>IF(ABS(moras[[#This Row],[Z-CORE E]]) &gt; 1.96, "Sí", "No")</f>
        <v>No</v>
      </c>
    </row>
    <row r="16" spans="1:18">
      <c r="A16">
        <v>17</v>
      </c>
      <c r="B16" t="s">
        <v>27</v>
      </c>
      <c r="C16">
        <v>1108980</v>
      </c>
      <c r="D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">
        <f>IF(moras[[#This Row],[SALARIO]]="",'2-Resumen'!$B$7, moras[[#This Row],[SALARIO]])</f>
        <v>1108980</v>
      </c>
      <c r="F16">
        <f>STANDARDIZE(moras[[#This Row],[SALARIO]],'2-Resumen'!$B$2,'2-Resumen'!$B$3)</f>
        <v>-0.35716401895591349</v>
      </c>
      <c r="G16" t="str">
        <f>IF(ABS(moras[[#This Row],[Z-CORE]])&gt; 1.96,"Sí", "No")</f>
        <v>No</v>
      </c>
      <c r="H16" t="s">
        <v>33</v>
      </c>
      <c r="I16" t="str">
        <f>IF(moras[[#This Row],[TIPO_ASEGURAMIENTO]] = "", '2-Resumen'!$F$4, moras[[#This Row],[TIPO_ASEGURAMIENTO]])</f>
        <v>ASALARIADO</v>
      </c>
      <c r="J16" t="s">
        <v>34</v>
      </c>
      <c r="K16" t="s">
        <v>30</v>
      </c>
      <c r="L16" t="s">
        <v>31</v>
      </c>
      <c r="M16" t="s">
        <v>30</v>
      </c>
      <c r="N16">
        <v>36</v>
      </c>
      <c r="O16">
        <f>IF(moras[[#This Row],[EDAD]]="", '2-Resumen'!$C$7, moras[[#This Row],[EDAD]])</f>
        <v>36</v>
      </c>
      <c r="P16">
        <f>FLOOR(moras[[#This Row],[EDAD_SIN_NA´S]],10)</f>
        <v>30</v>
      </c>
      <c r="Q16">
        <f>STANDARDIZE(moras[[#This Row],[EDAD]],'2-Resumen'!$C$2, '2-Resumen'!$C$3)</f>
        <v>-0.41684216367753391</v>
      </c>
      <c r="R16" t="str">
        <f>IF(ABS(moras[[#This Row],[Z-CORE E]]) &gt; 1.96, "Sí", "No")</f>
        <v>No</v>
      </c>
    </row>
    <row r="17" spans="1:18">
      <c r="A17">
        <v>18</v>
      </c>
      <c r="B17" t="s">
        <v>27</v>
      </c>
      <c r="C17">
        <v>133157</v>
      </c>
      <c r="D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">
        <f>IF(moras[[#This Row],[SALARIO]]="",'2-Resumen'!$B$7, moras[[#This Row],[SALARIO]])</f>
        <v>133157</v>
      </c>
      <c r="F17">
        <f>STANDARDIZE(moras[[#This Row],[SALARIO]],'2-Resumen'!$B$2,'2-Resumen'!$B$3)</f>
        <v>-0.37340077762672924</v>
      </c>
      <c r="G17" t="str">
        <f>IF(ABS(moras[[#This Row],[Z-CORE]])&gt; 1.96,"Sí", "No")</f>
        <v>No</v>
      </c>
      <c r="H17" t="s">
        <v>33</v>
      </c>
      <c r="I17" t="str">
        <f>IF(moras[[#This Row],[TIPO_ASEGURAMIENTO]] = "", '2-Resumen'!$F$4, moras[[#This Row],[TIPO_ASEGURAMIENTO]])</f>
        <v>ASALARIADO</v>
      </c>
      <c r="J17" t="s">
        <v>29</v>
      </c>
      <c r="K17" t="s">
        <v>30</v>
      </c>
      <c r="L17" t="s">
        <v>31</v>
      </c>
      <c r="M17" t="s">
        <v>31</v>
      </c>
      <c r="N17">
        <v>39</v>
      </c>
      <c r="O17">
        <f>IF(moras[[#This Row],[EDAD]]="", '2-Resumen'!$C$7, moras[[#This Row],[EDAD]])</f>
        <v>39</v>
      </c>
      <c r="P17">
        <f>FLOOR(moras[[#This Row],[EDAD_SIN_NA´S]],10)</f>
        <v>30</v>
      </c>
      <c r="Q17">
        <f>STANDARDIZE(moras[[#This Row],[EDAD]],'2-Resumen'!$C$2, '2-Resumen'!$C$3)</f>
        <v>-0.20511617344612137</v>
      </c>
      <c r="R17" t="str">
        <f>IF(ABS(moras[[#This Row],[Z-CORE E]]) &gt; 1.96, "Sí", "No")</f>
        <v>No</v>
      </c>
    </row>
    <row r="18" spans="1:18">
      <c r="A18">
        <v>19</v>
      </c>
      <c r="B18" t="s">
        <v>32</v>
      </c>
      <c r="C18">
        <v>553939</v>
      </c>
      <c r="D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">
        <f>IF(moras[[#This Row],[SALARIO]]="",'2-Resumen'!$B$7, moras[[#This Row],[SALARIO]])</f>
        <v>553939</v>
      </c>
      <c r="F18">
        <f>STANDARDIZE(moras[[#This Row],[SALARIO]],'2-Resumen'!$B$2,'2-Resumen'!$B$3)</f>
        <v>-0.36639936877796958</v>
      </c>
      <c r="G18" t="str">
        <f>IF(ABS(moras[[#This Row],[Z-CORE]])&gt; 1.96,"Sí", "No")</f>
        <v>No</v>
      </c>
      <c r="H18" t="s">
        <v>33</v>
      </c>
      <c r="I18" t="str">
        <f>IF(moras[[#This Row],[TIPO_ASEGURAMIENTO]] = "", '2-Resumen'!$F$4, moras[[#This Row],[TIPO_ASEGURAMIENTO]])</f>
        <v>ASALARIADO</v>
      </c>
      <c r="J18" t="s">
        <v>29</v>
      </c>
      <c r="K18" t="s">
        <v>30</v>
      </c>
      <c r="L18" t="s">
        <v>31</v>
      </c>
      <c r="M18" t="s">
        <v>31</v>
      </c>
      <c r="N18">
        <v>45</v>
      </c>
      <c r="O18">
        <f>IF(moras[[#This Row],[EDAD]]="", '2-Resumen'!$C$7, moras[[#This Row],[EDAD]])</f>
        <v>45</v>
      </c>
      <c r="P18">
        <f>FLOOR(moras[[#This Row],[EDAD_SIN_NA´S]],10)</f>
        <v>40</v>
      </c>
      <c r="Q18">
        <f>STANDARDIZE(moras[[#This Row],[EDAD]],'2-Resumen'!$C$2, '2-Resumen'!$C$3)</f>
        <v>0.21833580701670366</v>
      </c>
      <c r="R18" t="str">
        <f>IF(ABS(moras[[#This Row],[Z-CORE E]]) &gt; 1.96, "Sí", "No")</f>
        <v>No</v>
      </c>
    </row>
    <row r="19" spans="1:18">
      <c r="A19">
        <v>21</v>
      </c>
      <c r="B19" t="s">
        <v>27</v>
      </c>
      <c r="D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">
        <f>IF(moras[[#This Row],[SALARIO]]="",'2-Resumen'!$B$7, moras[[#This Row],[SALARIO]])</f>
        <v>639148</v>
      </c>
      <c r="F19">
        <f>STANDARDIZE(moras[[#This Row],[SALARIO]],'2-Resumen'!$B$2,'2-Resumen'!$B$3)</f>
        <v>-0.37561638237710898</v>
      </c>
      <c r="G19" t="str">
        <f>IF(ABS(moras[[#This Row],[Z-CORE]])&gt; 1.96,"Sí", "No")</f>
        <v>No</v>
      </c>
      <c r="H19" t="s">
        <v>33</v>
      </c>
      <c r="I19" t="str">
        <f>IF(moras[[#This Row],[TIPO_ASEGURAMIENTO]] = "", '2-Resumen'!$F$4, moras[[#This Row],[TIPO_ASEGURAMIENTO]])</f>
        <v>ASALARIADO</v>
      </c>
      <c r="J19" t="s">
        <v>29</v>
      </c>
      <c r="K19" t="s">
        <v>30</v>
      </c>
      <c r="L19" t="s">
        <v>30</v>
      </c>
      <c r="M19" t="s">
        <v>31</v>
      </c>
      <c r="N19">
        <v>28</v>
      </c>
      <c r="O19">
        <f>IF(moras[[#This Row],[EDAD]]="", '2-Resumen'!$C$7, moras[[#This Row],[EDAD]])</f>
        <v>28</v>
      </c>
      <c r="P19">
        <f>FLOOR(moras[[#This Row],[EDAD_SIN_NA´S]],10)</f>
        <v>20</v>
      </c>
      <c r="Q19">
        <f>STANDARDIZE(moras[[#This Row],[EDAD]],'2-Resumen'!$C$2, '2-Resumen'!$C$3)</f>
        <v>-0.98144480429463388</v>
      </c>
      <c r="R19" t="str">
        <f>IF(ABS(moras[[#This Row],[Z-CORE E]]) &gt; 1.96, "Sí", "No")</f>
        <v>No</v>
      </c>
    </row>
    <row r="20" spans="1:18">
      <c r="A20">
        <v>23</v>
      </c>
      <c r="B20" t="s">
        <v>32</v>
      </c>
      <c r="C20">
        <v>2124814</v>
      </c>
      <c r="D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">
        <f>IF(moras[[#This Row],[SALARIO]]="",'2-Resumen'!$B$7, moras[[#This Row],[SALARIO]])</f>
        <v>2124814</v>
      </c>
      <c r="F20">
        <f>STANDARDIZE(moras[[#This Row],[SALARIO]],'2-Resumen'!$B$2,'2-Resumen'!$B$3)</f>
        <v>-0.34026151562527929</v>
      </c>
      <c r="G20" t="str">
        <f>IF(ABS(moras[[#This Row],[Z-CORE]])&gt; 1.96,"Sí", "No")</f>
        <v>No</v>
      </c>
      <c r="H20" t="s">
        <v>33</v>
      </c>
      <c r="I20" t="str">
        <f>IF(moras[[#This Row],[TIPO_ASEGURAMIENTO]] = "", '2-Resumen'!$F$4, moras[[#This Row],[TIPO_ASEGURAMIENTO]])</f>
        <v>ASALARIADO</v>
      </c>
      <c r="J20" t="s">
        <v>29</v>
      </c>
      <c r="K20" t="s">
        <v>30</v>
      </c>
      <c r="L20" t="s">
        <v>31</v>
      </c>
      <c r="M20" t="s">
        <v>31</v>
      </c>
      <c r="N20">
        <v>32</v>
      </c>
      <c r="O20">
        <f>IF(moras[[#This Row],[EDAD]]="", '2-Resumen'!$C$7, moras[[#This Row],[EDAD]])</f>
        <v>32</v>
      </c>
      <c r="P20">
        <f>FLOOR(moras[[#This Row],[EDAD_SIN_NA´S]],10)</f>
        <v>30</v>
      </c>
      <c r="Q20">
        <f>STANDARDIZE(moras[[#This Row],[EDAD]],'2-Resumen'!$C$2, '2-Resumen'!$C$3)</f>
        <v>-0.69914348398608395</v>
      </c>
      <c r="R20" t="str">
        <f>IF(ABS(moras[[#This Row],[Z-CORE E]]) &gt; 1.96, "Sí", "No")</f>
        <v>No</v>
      </c>
    </row>
    <row r="21" spans="1:18">
      <c r="A21">
        <v>24</v>
      </c>
      <c r="B21" t="s">
        <v>32</v>
      </c>
      <c r="C21">
        <v>19174468</v>
      </c>
      <c r="D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">
        <f>IF(moras[[#This Row],[SALARIO]]="",'2-Resumen'!$B$7, moras[[#This Row],[SALARIO]])</f>
        <v>19174468</v>
      </c>
      <c r="F21">
        <f>STANDARDIZE(moras[[#This Row],[SALARIO]],'2-Resumen'!$B$2,'2-Resumen'!$B$3)</f>
        <v>-5.6571627788132253E-2</v>
      </c>
      <c r="G21" t="str">
        <f>IF(ABS(moras[[#This Row],[Z-CORE]])&gt; 1.96,"Sí", "No")</f>
        <v>No</v>
      </c>
      <c r="H21" t="s">
        <v>33</v>
      </c>
      <c r="I21" t="str">
        <f>IF(moras[[#This Row],[TIPO_ASEGURAMIENTO]] = "", '2-Resumen'!$F$4, moras[[#This Row],[TIPO_ASEGURAMIENTO]])</f>
        <v>ASALARIADO</v>
      </c>
      <c r="J21" t="s">
        <v>29</v>
      </c>
      <c r="K21" t="s">
        <v>30</v>
      </c>
      <c r="L21" t="s">
        <v>31</v>
      </c>
      <c r="M21" t="s">
        <v>31</v>
      </c>
      <c r="N21">
        <v>18</v>
      </c>
      <c r="O21">
        <f>IF(moras[[#This Row],[EDAD]]="", '2-Resumen'!$C$7, moras[[#This Row],[EDAD]])</f>
        <v>18</v>
      </c>
      <c r="P21">
        <f>FLOOR(moras[[#This Row],[EDAD_SIN_NA´S]],10)</f>
        <v>10</v>
      </c>
      <c r="Q21">
        <f>STANDARDIZE(moras[[#This Row],[EDAD]],'2-Resumen'!$C$2, '2-Resumen'!$C$3)</f>
        <v>-1.687198105066009</v>
      </c>
      <c r="R21" t="str">
        <f>IF(ABS(moras[[#This Row],[Z-CORE E]]) &gt; 1.96, "Sí", "No")</f>
        <v>No</v>
      </c>
    </row>
    <row r="22" spans="1:18">
      <c r="A22">
        <v>25</v>
      </c>
      <c r="B22" t="s">
        <v>27</v>
      </c>
      <c r="C22">
        <v>1117489</v>
      </c>
      <c r="D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">
        <f>IF(moras[[#This Row],[SALARIO]]="",'2-Resumen'!$B$7, moras[[#This Row],[SALARIO]])</f>
        <v>1117489</v>
      </c>
      <c r="F22">
        <f>STANDARDIZE(moras[[#This Row],[SALARIO]],'2-Resumen'!$B$2,'2-Resumen'!$B$3)</f>
        <v>-0.35702243735809297</v>
      </c>
      <c r="G22" t="str">
        <f>IF(ABS(moras[[#This Row],[Z-CORE]])&gt; 1.96,"Sí", "No")</f>
        <v>No</v>
      </c>
      <c r="H22" t="s">
        <v>33</v>
      </c>
      <c r="I22" t="str">
        <f>IF(moras[[#This Row],[TIPO_ASEGURAMIENTO]] = "", '2-Resumen'!$F$4, moras[[#This Row],[TIPO_ASEGURAMIENTO]])</f>
        <v>ASALARIADO</v>
      </c>
      <c r="J22" t="s">
        <v>34</v>
      </c>
      <c r="K22" t="s">
        <v>30</v>
      </c>
      <c r="L22" t="s">
        <v>31</v>
      </c>
      <c r="M22" t="s">
        <v>30</v>
      </c>
      <c r="N22">
        <v>36</v>
      </c>
      <c r="O22">
        <f>IF(moras[[#This Row],[EDAD]]="", '2-Resumen'!$C$7, moras[[#This Row],[EDAD]])</f>
        <v>36</v>
      </c>
      <c r="P22">
        <f>FLOOR(moras[[#This Row],[EDAD_SIN_NA´S]],10)</f>
        <v>30</v>
      </c>
      <c r="Q22">
        <f>STANDARDIZE(moras[[#This Row],[EDAD]],'2-Resumen'!$C$2, '2-Resumen'!$C$3)</f>
        <v>-0.41684216367753391</v>
      </c>
      <c r="R22" t="str">
        <f>IF(ABS(moras[[#This Row],[Z-CORE E]]) &gt; 1.96, "Sí", "No")</f>
        <v>No</v>
      </c>
    </row>
    <row r="23" spans="1:18">
      <c r="A23">
        <v>27</v>
      </c>
      <c r="B23" t="s">
        <v>32</v>
      </c>
      <c r="C23">
        <v>66700</v>
      </c>
      <c r="D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">
        <f>IF(moras[[#This Row],[SALARIO]]="",'2-Resumen'!$B$7, moras[[#This Row],[SALARIO]])</f>
        <v>66700</v>
      </c>
      <c r="F23">
        <f>STANDARDIZE(moras[[#This Row],[SALARIO]],'2-Resumen'!$B$2,'2-Resumen'!$B$3)</f>
        <v>-0.37450655835846686</v>
      </c>
      <c r="G23" t="str">
        <f>IF(ABS(moras[[#This Row],[Z-CORE]])&gt; 1.96,"Sí", "No")</f>
        <v>No</v>
      </c>
      <c r="H23" t="s">
        <v>33</v>
      </c>
      <c r="I23" t="str">
        <f>IF(moras[[#This Row],[TIPO_ASEGURAMIENTO]] = "", '2-Resumen'!$F$4, moras[[#This Row],[TIPO_ASEGURAMIENTO]])</f>
        <v>ASALARIADO</v>
      </c>
      <c r="J23" t="s">
        <v>29</v>
      </c>
      <c r="K23" t="s">
        <v>30</v>
      </c>
      <c r="L23" t="s">
        <v>31</v>
      </c>
      <c r="M23" t="s">
        <v>31</v>
      </c>
      <c r="N23">
        <v>38</v>
      </c>
      <c r="O23">
        <f>IF(moras[[#This Row],[EDAD]]="", '2-Resumen'!$C$7, moras[[#This Row],[EDAD]])</f>
        <v>38</v>
      </c>
      <c r="P23">
        <f>FLOOR(moras[[#This Row],[EDAD_SIN_NA´S]],10)</f>
        <v>30</v>
      </c>
      <c r="Q23">
        <f>STANDARDIZE(moras[[#This Row],[EDAD]],'2-Resumen'!$C$2, '2-Resumen'!$C$3)</f>
        <v>-0.27569150352325889</v>
      </c>
      <c r="R23" t="str">
        <f>IF(ABS(moras[[#This Row],[Z-CORE E]]) &gt; 1.96, "Sí", "No")</f>
        <v>No</v>
      </c>
    </row>
    <row r="24" spans="1:18">
      <c r="A24">
        <v>28</v>
      </c>
      <c r="B24" t="s">
        <v>27</v>
      </c>
      <c r="C24">
        <v>73410</v>
      </c>
      <c r="D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">
        <f>IF(moras[[#This Row],[SALARIO]]="",'2-Resumen'!$B$7, moras[[#This Row],[SALARIO]])</f>
        <v>73410</v>
      </c>
      <c r="F24">
        <f>STANDARDIZE(moras[[#This Row],[SALARIO]],'2-Resumen'!$B$2,'2-Resumen'!$B$3)</f>
        <v>-0.37439491039497225</v>
      </c>
      <c r="G24" t="str">
        <f>IF(ABS(moras[[#This Row],[Z-CORE]])&gt; 1.96,"Sí", "No")</f>
        <v>No</v>
      </c>
      <c r="H24" t="s">
        <v>33</v>
      </c>
      <c r="I24" t="str">
        <f>IF(moras[[#This Row],[TIPO_ASEGURAMIENTO]] = "", '2-Resumen'!$F$4, moras[[#This Row],[TIPO_ASEGURAMIENTO]])</f>
        <v>ASALARIADO</v>
      </c>
      <c r="J24" t="s">
        <v>29</v>
      </c>
      <c r="K24" t="s">
        <v>30</v>
      </c>
      <c r="L24" t="s">
        <v>30</v>
      </c>
      <c r="M24" t="s">
        <v>31</v>
      </c>
      <c r="N24">
        <v>22</v>
      </c>
      <c r="O24">
        <f>IF(moras[[#This Row],[EDAD]]="", '2-Resumen'!$C$7, moras[[#This Row],[EDAD]])</f>
        <v>22</v>
      </c>
      <c r="P24">
        <f>FLOOR(moras[[#This Row],[EDAD_SIN_NA´S]],10)</f>
        <v>20</v>
      </c>
      <c r="Q24">
        <f>STANDARDIZE(moras[[#This Row],[EDAD]],'2-Resumen'!$C$2, '2-Resumen'!$C$3)</f>
        <v>-1.4048967847574589</v>
      </c>
      <c r="R24" t="str">
        <f>IF(ABS(moras[[#This Row],[Z-CORE E]]) &gt; 1.96, "Sí", "No")</f>
        <v>No</v>
      </c>
    </row>
    <row r="25" spans="1:18">
      <c r="A25">
        <v>29</v>
      </c>
      <c r="B25" t="s">
        <v>32</v>
      </c>
      <c r="C25">
        <v>81535566</v>
      </c>
      <c r="D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">
        <f>IF(moras[[#This Row],[SALARIO]]="",'2-Resumen'!$B$7, moras[[#This Row],[SALARIO]])</f>
        <v>81535566</v>
      </c>
      <c r="F25">
        <f>STANDARDIZE(moras[[#This Row],[SALARIO]],'2-Resumen'!$B$2,'2-Resumen'!$B$3)</f>
        <v>0.98105722362558756</v>
      </c>
      <c r="G25" t="str">
        <f>IF(ABS(moras[[#This Row],[Z-CORE]])&gt; 1.96,"Sí", "No")</f>
        <v>No</v>
      </c>
      <c r="H25" t="s">
        <v>33</v>
      </c>
      <c r="I25" t="str">
        <f>IF(moras[[#This Row],[TIPO_ASEGURAMIENTO]] = "", '2-Resumen'!$F$4, moras[[#This Row],[TIPO_ASEGURAMIENTO]])</f>
        <v>ASALARIADO</v>
      </c>
      <c r="J25" t="s">
        <v>34</v>
      </c>
      <c r="K25" t="s">
        <v>30</v>
      </c>
      <c r="L25" t="s">
        <v>31</v>
      </c>
      <c r="M25" t="s">
        <v>31</v>
      </c>
      <c r="N25">
        <v>42</v>
      </c>
      <c r="O25">
        <f>IF(moras[[#This Row],[EDAD]]="", '2-Resumen'!$C$7, moras[[#This Row],[EDAD]])</f>
        <v>42</v>
      </c>
      <c r="P25">
        <f>FLOOR(moras[[#This Row],[EDAD_SIN_NA´S]],10)</f>
        <v>40</v>
      </c>
      <c r="Q25">
        <f>STANDARDIZE(moras[[#This Row],[EDAD]],'2-Resumen'!$C$2, '2-Resumen'!$C$3)</f>
        <v>6.6098167852911317E-3</v>
      </c>
      <c r="R25" t="str">
        <f>IF(ABS(moras[[#This Row],[Z-CORE E]]) &gt; 1.96, "Sí", "No")</f>
        <v>No</v>
      </c>
    </row>
    <row r="26" spans="1:18">
      <c r="A26">
        <v>30</v>
      </c>
      <c r="B26" t="s">
        <v>32</v>
      </c>
      <c r="C26">
        <v>398125</v>
      </c>
      <c r="D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">
        <f>IF(moras[[#This Row],[SALARIO]]="",'2-Resumen'!$B$7, moras[[#This Row],[SALARIO]])</f>
        <v>398125</v>
      </c>
      <c r="F26">
        <f>STANDARDIZE(moras[[#This Row],[SALARIO]],'2-Resumen'!$B$2,'2-Resumen'!$B$3)</f>
        <v>-0.36899196427483166</v>
      </c>
      <c r="G26" t="str">
        <f>IF(ABS(moras[[#This Row],[Z-CORE]])&gt; 1.96,"Sí", "No")</f>
        <v>No</v>
      </c>
      <c r="H26" t="s">
        <v>33</v>
      </c>
      <c r="I26" t="str">
        <f>IF(moras[[#This Row],[TIPO_ASEGURAMIENTO]] = "", '2-Resumen'!$F$4, moras[[#This Row],[TIPO_ASEGURAMIENTO]])</f>
        <v>ASALARIADO</v>
      </c>
      <c r="J26" t="s">
        <v>29</v>
      </c>
      <c r="K26" t="s">
        <v>30</v>
      </c>
      <c r="L26" t="s">
        <v>31</v>
      </c>
      <c r="M26" t="s">
        <v>31</v>
      </c>
      <c r="N26">
        <v>38</v>
      </c>
      <c r="O26">
        <f>IF(moras[[#This Row],[EDAD]]="", '2-Resumen'!$C$7, moras[[#This Row],[EDAD]])</f>
        <v>38</v>
      </c>
      <c r="P26">
        <f>FLOOR(moras[[#This Row],[EDAD_SIN_NA´S]],10)</f>
        <v>30</v>
      </c>
      <c r="Q26">
        <f>STANDARDIZE(moras[[#This Row],[EDAD]],'2-Resumen'!$C$2, '2-Resumen'!$C$3)</f>
        <v>-0.27569150352325889</v>
      </c>
      <c r="R26" t="str">
        <f>IF(ABS(moras[[#This Row],[Z-CORE E]]) &gt; 1.96, "Sí", "No")</f>
        <v>No</v>
      </c>
    </row>
    <row r="27" spans="1:18">
      <c r="A27">
        <v>31</v>
      </c>
      <c r="B27" t="s">
        <v>32</v>
      </c>
      <c r="C27">
        <v>60676396</v>
      </c>
      <c r="D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">
        <f>IF(moras[[#This Row],[SALARIO]]="",'2-Resumen'!$B$7, moras[[#This Row],[SALARIO]])</f>
        <v>60676396</v>
      </c>
      <c r="F27">
        <f>STANDARDIZE(moras[[#This Row],[SALARIO]],'2-Resumen'!$B$2,'2-Resumen'!$B$3)</f>
        <v>0.63398064379141728</v>
      </c>
      <c r="G27" t="str">
        <f>IF(ABS(moras[[#This Row],[Z-CORE]])&gt; 1.96,"Sí", "No")</f>
        <v>No</v>
      </c>
      <c r="H27" t="s">
        <v>33</v>
      </c>
      <c r="I27" t="str">
        <f>IF(moras[[#This Row],[TIPO_ASEGURAMIENTO]] = "", '2-Resumen'!$F$4, moras[[#This Row],[TIPO_ASEGURAMIENTO]])</f>
        <v>ASALARIADO</v>
      </c>
      <c r="J27" t="s">
        <v>29</v>
      </c>
      <c r="K27" t="s">
        <v>30</v>
      </c>
      <c r="L27" t="s">
        <v>31</v>
      </c>
      <c r="M27" t="s">
        <v>31</v>
      </c>
      <c r="N27">
        <v>39</v>
      </c>
      <c r="O27">
        <f>IF(moras[[#This Row],[EDAD]]="", '2-Resumen'!$C$7, moras[[#This Row],[EDAD]])</f>
        <v>39</v>
      </c>
      <c r="P27">
        <f>FLOOR(moras[[#This Row],[EDAD_SIN_NA´S]],10)</f>
        <v>30</v>
      </c>
      <c r="Q27">
        <f>STANDARDIZE(moras[[#This Row],[EDAD]],'2-Resumen'!$C$2, '2-Resumen'!$C$3)</f>
        <v>-0.20511617344612137</v>
      </c>
      <c r="R27" t="str">
        <f>IF(ABS(moras[[#This Row],[Z-CORE E]]) &gt; 1.96, "Sí", "No")</f>
        <v>No</v>
      </c>
    </row>
    <row r="28" spans="1:18">
      <c r="A28">
        <v>33</v>
      </c>
      <c r="B28" t="s">
        <v>27</v>
      </c>
      <c r="C28">
        <v>297046</v>
      </c>
      <c r="D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">
        <f>IF(moras[[#This Row],[SALARIO]]="",'2-Resumen'!$B$7, moras[[#This Row],[SALARIO]])</f>
        <v>297046</v>
      </c>
      <c r="F28">
        <f>STANDARDIZE(moras[[#This Row],[SALARIO]],'2-Resumen'!$B$2,'2-Resumen'!$B$3)</f>
        <v>-0.37067382187573611</v>
      </c>
      <c r="G28" t="str">
        <f>IF(ABS(moras[[#This Row],[Z-CORE]])&gt; 1.96,"Sí", "No")</f>
        <v>No</v>
      </c>
      <c r="H28" t="s">
        <v>33</v>
      </c>
      <c r="I28" t="str">
        <f>IF(moras[[#This Row],[TIPO_ASEGURAMIENTO]] = "", '2-Resumen'!$F$4, moras[[#This Row],[TIPO_ASEGURAMIENTO]])</f>
        <v>ASALARIADO</v>
      </c>
      <c r="J28" t="s">
        <v>29</v>
      </c>
      <c r="K28" t="s">
        <v>30</v>
      </c>
      <c r="L28" t="s">
        <v>30</v>
      </c>
      <c r="M28" t="s">
        <v>31</v>
      </c>
      <c r="N28">
        <v>41</v>
      </c>
      <c r="O28">
        <f>IF(moras[[#This Row],[EDAD]]="", '2-Resumen'!$C$7, moras[[#This Row],[EDAD]])</f>
        <v>41</v>
      </c>
      <c r="P28">
        <f>FLOOR(moras[[#This Row],[EDAD_SIN_NA´S]],10)</f>
        <v>40</v>
      </c>
      <c r="Q28">
        <f>STANDARDIZE(moras[[#This Row],[EDAD]],'2-Resumen'!$C$2, '2-Resumen'!$C$3)</f>
        <v>-6.3965513291846368E-2</v>
      </c>
      <c r="R28" t="str">
        <f>IF(ABS(moras[[#This Row],[Z-CORE E]]) &gt; 1.96, "Sí", "No")</f>
        <v>No</v>
      </c>
    </row>
    <row r="29" spans="1:18">
      <c r="A29">
        <v>34</v>
      </c>
      <c r="B29" t="s">
        <v>32</v>
      </c>
      <c r="C29">
        <v>558030</v>
      </c>
      <c r="D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">
        <f>IF(moras[[#This Row],[SALARIO]]="",'2-Resumen'!$B$7, moras[[#This Row],[SALARIO]])</f>
        <v>558030</v>
      </c>
      <c r="F29">
        <f>STANDARDIZE(moras[[#This Row],[SALARIO]],'2-Resumen'!$B$2,'2-Resumen'!$B$3)</f>
        <v>-0.36633129846222345</v>
      </c>
      <c r="G29" t="str">
        <f>IF(ABS(moras[[#This Row],[Z-CORE]])&gt; 1.96,"Sí", "No")</f>
        <v>No</v>
      </c>
      <c r="H29" t="s">
        <v>33</v>
      </c>
      <c r="I29" t="str">
        <f>IF(moras[[#This Row],[TIPO_ASEGURAMIENTO]] = "", '2-Resumen'!$F$4, moras[[#This Row],[TIPO_ASEGURAMIENTO]])</f>
        <v>ASALARIADO</v>
      </c>
      <c r="J29" t="s">
        <v>29</v>
      </c>
      <c r="K29" t="s">
        <v>30</v>
      </c>
      <c r="L29" t="s">
        <v>31</v>
      </c>
      <c r="M29" t="s">
        <v>31</v>
      </c>
      <c r="N29">
        <v>28</v>
      </c>
      <c r="O29">
        <f>IF(moras[[#This Row],[EDAD]]="", '2-Resumen'!$C$7, moras[[#This Row],[EDAD]])</f>
        <v>28</v>
      </c>
      <c r="P29">
        <f>FLOOR(moras[[#This Row],[EDAD_SIN_NA´S]],10)</f>
        <v>20</v>
      </c>
      <c r="Q29">
        <f>STANDARDIZE(moras[[#This Row],[EDAD]],'2-Resumen'!$C$2, '2-Resumen'!$C$3)</f>
        <v>-0.98144480429463388</v>
      </c>
      <c r="R29" t="str">
        <f>IF(ABS(moras[[#This Row],[Z-CORE E]]) &gt; 1.96, "Sí", "No")</f>
        <v>No</v>
      </c>
    </row>
    <row r="30" spans="1:18">
      <c r="A30">
        <v>35</v>
      </c>
      <c r="B30" t="s">
        <v>32</v>
      </c>
      <c r="C30">
        <v>6830903</v>
      </c>
      <c r="D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">
        <f>IF(moras[[#This Row],[SALARIO]]="",'2-Resumen'!$B$7, moras[[#This Row],[SALARIO]])</f>
        <v>6830903</v>
      </c>
      <c r="F30">
        <f>STANDARDIZE(moras[[#This Row],[SALARIO]],'2-Resumen'!$B$2,'2-Resumen'!$B$3)</f>
        <v>-0.26195670893761092</v>
      </c>
      <c r="G30" t="str">
        <f>IF(ABS(moras[[#This Row],[Z-CORE]])&gt; 1.96,"Sí", "No")</f>
        <v>No</v>
      </c>
      <c r="H30" t="s">
        <v>33</v>
      </c>
      <c r="I30" t="str">
        <f>IF(moras[[#This Row],[TIPO_ASEGURAMIENTO]] = "", '2-Resumen'!$F$4, moras[[#This Row],[TIPO_ASEGURAMIENTO]])</f>
        <v>ASALARIADO</v>
      </c>
      <c r="J30" t="s">
        <v>29</v>
      </c>
      <c r="K30" t="s">
        <v>30</v>
      </c>
      <c r="L30" t="s">
        <v>31</v>
      </c>
      <c r="M30" t="s">
        <v>31</v>
      </c>
      <c r="N30">
        <v>43</v>
      </c>
      <c r="O30">
        <f>IF(moras[[#This Row],[EDAD]]="", '2-Resumen'!$C$7, moras[[#This Row],[EDAD]])</f>
        <v>43</v>
      </c>
      <c r="P30">
        <f>FLOOR(moras[[#This Row],[EDAD_SIN_NA´S]],10)</f>
        <v>40</v>
      </c>
      <c r="Q30">
        <f>STANDARDIZE(moras[[#This Row],[EDAD]],'2-Resumen'!$C$2, '2-Resumen'!$C$3)</f>
        <v>7.7185146862428639E-2</v>
      </c>
      <c r="R30" t="str">
        <f>IF(ABS(moras[[#This Row],[Z-CORE E]]) &gt; 1.96, "Sí", "No")</f>
        <v>No</v>
      </c>
    </row>
    <row r="31" spans="1:18">
      <c r="A31">
        <v>36</v>
      </c>
      <c r="B31" t="s">
        <v>32</v>
      </c>
      <c r="D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">
        <f>IF(moras[[#This Row],[SALARIO]]="",'2-Resumen'!$B$7, moras[[#This Row],[SALARIO]])</f>
        <v>639148</v>
      </c>
      <c r="F31">
        <f>STANDARDIZE(moras[[#This Row],[SALARIO]],'2-Resumen'!$B$2,'2-Resumen'!$B$3)</f>
        <v>-0.37561638237710898</v>
      </c>
      <c r="G31" t="str">
        <f>IF(ABS(moras[[#This Row],[Z-CORE]])&gt; 1.96,"Sí", "No")</f>
        <v>No</v>
      </c>
      <c r="H31" t="s">
        <v>33</v>
      </c>
      <c r="I31" t="str">
        <f>IF(moras[[#This Row],[TIPO_ASEGURAMIENTO]] = "", '2-Resumen'!$F$4, moras[[#This Row],[TIPO_ASEGURAMIENTO]])</f>
        <v>ASALARIADO</v>
      </c>
      <c r="J31" t="s">
        <v>34</v>
      </c>
      <c r="K31" t="s">
        <v>30</v>
      </c>
      <c r="L31" t="s">
        <v>31</v>
      </c>
      <c r="M31" t="s">
        <v>31</v>
      </c>
      <c r="N31">
        <v>62</v>
      </c>
      <c r="O31">
        <f>IF(moras[[#This Row],[EDAD]]="", '2-Resumen'!$C$7, moras[[#This Row],[EDAD]])</f>
        <v>62</v>
      </c>
      <c r="P31">
        <f>FLOOR(moras[[#This Row],[EDAD_SIN_NA´S]],10)</f>
        <v>60</v>
      </c>
      <c r="Q31">
        <f>STANDARDIZE(moras[[#This Row],[EDAD]],'2-Resumen'!$C$2, '2-Resumen'!$C$3)</f>
        <v>1.4181164183280413</v>
      </c>
      <c r="R31" t="str">
        <f>IF(ABS(moras[[#This Row],[Z-CORE E]]) &gt; 1.96, "Sí", "No")</f>
        <v>No</v>
      </c>
    </row>
    <row r="32" spans="1:18">
      <c r="A32">
        <v>37</v>
      </c>
      <c r="B32" t="s">
        <v>32</v>
      </c>
      <c r="C32">
        <v>15523075</v>
      </c>
      <c r="D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">
        <f>IF(moras[[#This Row],[SALARIO]]="",'2-Resumen'!$B$7, moras[[#This Row],[SALARIO]])</f>
        <v>15523075</v>
      </c>
      <c r="F32">
        <f>STANDARDIZE(moras[[#This Row],[SALARIO]],'2-Resumen'!$B$2,'2-Resumen'!$B$3)</f>
        <v>-0.11732730474318036</v>
      </c>
      <c r="G32" t="str">
        <f>IF(ABS(moras[[#This Row],[Z-CORE]])&gt; 1.96,"Sí", "No")</f>
        <v>No</v>
      </c>
      <c r="H32" t="s">
        <v>33</v>
      </c>
      <c r="I32" t="str">
        <f>IF(moras[[#This Row],[TIPO_ASEGURAMIENTO]] = "", '2-Resumen'!$F$4, moras[[#This Row],[TIPO_ASEGURAMIENTO]])</f>
        <v>ASALARIADO</v>
      </c>
      <c r="J32" t="s">
        <v>29</v>
      </c>
      <c r="K32" t="s">
        <v>30</v>
      </c>
      <c r="L32" t="s">
        <v>30</v>
      </c>
      <c r="M32" t="s">
        <v>31</v>
      </c>
      <c r="N32">
        <v>41</v>
      </c>
      <c r="O32">
        <f>IF(moras[[#This Row],[EDAD]]="", '2-Resumen'!$C$7, moras[[#This Row],[EDAD]])</f>
        <v>41</v>
      </c>
      <c r="P32">
        <f>FLOOR(moras[[#This Row],[EDAD_SIN_NA´S]],10)</f>
        <v>40</v>
      </c>
      <c r="Q32">
        <f>STANDARDIZE(moras[[#This Row],[EDAD]],'2-Resumen'!$C$2, '2-Resumen'!$C$3)</f>
        <v>-6.3965513291846368E-2</v>
      </c>
      <c r="R32" t="str">
        <f>IF(ABS(moras[[#This Row],[Z-CORE E]]) &gt; 1.96, "Sí", "No")</f>
        <v>No</v>
      </c>
    </row>
    <row r="33" spans="1:18">
      <c r="A33">
        <v>39</v>
      </c>
      <c r="B33" t="s">
        <v>32</v>
      </c>
      <c r="C33">
        <v>322056909</v>
      </c>
      <c r="D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">
        <f>IF(moras[[#This Row],[SALARIO]]="",'2-Resumen'!$B$7, moras[[#This Row],[SALARIO]])</f>
        <v>322056909</v>
      </c>
      <c r="F33">
        <f>STANDARDIZE(moras[[#This Row],[SALARIO]],'2-Resumen'!$B$2,'2-Resumen'!$B$3)</f>
        <v>4.9831016532726622</v>
      </c>
      <c r="G33" t="str">
        <f>IF(ABS(moras[[#This Row],[Z-CORE]])&gt; 1.96,"Sí", "No")</f>
        <v>Sí</v>
      </c>
      <c r="H33" t="s">
        <v>33</v>
      </c>
      <c r="I33" t="str">
        <f>IF(moras[[#This Row],[TIPO_ASEGURAMIENTO]] = "", '2-Resumen'!$F$4, moras[[#This Row],[TIPO_ASEGURAMIENTO]])</f>
        <v>ASALARIADO</v>
      </c>
      <c r="J33" t="s">
        <v>29</v>
      </c>
      <c r="K33" t="s">
        <v>30</v>
      </c>
      <c r="L33" t="s">
        <v>31</v>
      </c>
      <c r="M33" t="s">
        <v>31</v>
      </c>
      <c r="N33">
        <v>48</v>
      </c>
      <c r="O33">
        <f>IF(moras[[#This Row],[EDAD]]="", '2-Resumen'!$C$7, moras[[#This Row],[EDAD]])</f>
        <v>48</v>
      </c>
      <c r="P33">
        <f>FLOOR(moras[[#This Row],[EDAD_SIN_NA´S]],10)</f>
        <v>40</v>
      </c>
      <c r="Q33">
        <f>STANDARDIZE(moras[[#This Row],[EDAD]],'2-Resumen'!$C$2, '2-Resumen'!$C$3)</f>
        <v>0.43006179724811616</v>
      </c>
      <c r="R33" t="str">
        <f>IF(ABS(moras[[#This Row],[Z-CORE E]]) &gt; 1.96, "Sí", "No")</f>
        <v>No</v>
      </c>
    </row>
    <row r="34" spans="1:18">
      <c r="A34">
        <v>40</v>
      </c>
      <c r="B34" t="s">
        <v>32</v>
      </c>
      <c r="C34">
        <v>658917</v>
      </c>
      <c r="D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">
        <f>IF(moras[[#This Row],[SALARIO]]="",'2-Resumen'!$B$7, moras[[#This Row],[SALARIO]])</f>
        <v>658917</v>
      </c>
      <c r="F34">
        <f>STANDARDIZE(moras[[#This Row],[SALARIO]],'2-Resumen'!$B$2,'2-Resumen'!$B$3)</f>
        <v>-0.36465263555714478</v>
      </c>
      <c r="G34" t="str">
        <f>IF(ABS(moras[[#This Row],[Z-CORE]])&gt; 1.96,"Sí", "No")</f>
        <v>No</v>
      </c>
      <c r="H34" t="s">
        <v>33</v>
      </c>
      <c r="I34" t="str">
        <f>IF(moras[[#This Row],[TIPO_ASEGURAMIENTO]] = "", '2-Resumen'!$F$4, moras[[#This Row],[TIPO_ASEGURAMIENTO]])</f>
        <v>ASALARIADO</v>
      </c>
      <c r="J34" t="s">
        <v>34</v>
      </c>
      <c r="K34" t="s">
        <v>30</v>
      </c>
      <c r="L34" t="s">
        <v>31</v>
      </c>
      <c r="M34" t="s">
        <v>30</v>
      </c>
      <c r="N34">
        <v>56</v>
      </c>
      <c r="O34">
        <f>IF(moras[[#This Row],[EDAD]]="", '2-Resumen'!$C$7, moras[[#This Row],[EDAD]])</f>
        <v>56</v>
      </c>
      <c r="P34">
        <f>FLOOR(moras[[#This Row],[EDAD_SIN_NA´S]],10)</f>
        <v>50</v>
      </c>
      <c r="Q34">
        <f>STANDARDIZE(moras[[#This Row],[EDAD]],'2-Resumen'!$C$2, '2-Resumen'!$C$3)</f>
        <v>0.99466443786521619</v>
      </c>
      <c r="R34" t="str">
        <f>IF(ABS(moras[[#This Row],[Z-CORE E]]) &gt; 1.96, "Sí", "No")</f>
        <v>No</v>
      </c>
    </row>
    <row r="35" spans="1:18">
      <c r="A35">
        <v>41</v>
      </c>
      <c r="B35" t="s">
        <v>32</v>
      </c>
      <c r="C35">
        <v>6317076</v>
      </c>
      <c r="D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5">
        <f>IF(moras[[#This Row],[SALARIO]]="",'2-Resumen'!$B$7, moras[[#This Row],[SALARIO]])</f>
        <v>6317076</v>
      </c>
      <c r="F35">
        <f>STANDARDIZE(moras[[#This Row],[SALARIO]],'2-Resumen'!$B$2,'2-Resumen'!$B$3)</f>
        <v>-0.2705062973338152</v>
      </c>
      <c r="G35" t="str">
        <f>IF(ABS(moras[[#This Row],[Z-CORE]])&gt; 1.96,"Sí", "No")</f>
        <v>No</v>
      </c>
      <c r="H35" t="s">
        <v>33</v>
      </c>
      <c r="I35" t="str">
        <f>IF(moras[[#This Row],[TIPO_ASEGURAMIENTO]] = "", '2-Resumen'!$F$4, moras[[#This Row],[TIPO_ASEGURAMIENTO]])</f>
        <v>ASALARIADO</v>
      </c>
      <c r="J35" t="s">
        <v>29</v>
      </c>
      <c r="K35" t="s">
        <v>30</v>
      </c>
      <c r="L35" t="s">
        <v>31</v>
      </c>
      <c r="M35" t="s">
        <v>31</v>
      </c>
      <c r="N35">
        <v>25</v>
      </c>
      <c r="O35">
        <f>IF(moras[[#This Row],[EDAD]]="", '2-Resumen'!$C$7, moras[[#This Row],[EDAD]])</f>
        <v>25</v>
      </c>
      <c r="P35">
        <f>FLOOR(moras[[#This Row],[EDAD_SIN_NA´S]],10)</f>
        <v>20</v>
      </c>
      <c r="Q35">
        <f>STANDARDIZE(moras[[#This Row],[EDAD]],'2-Resumen'!$C$2, '2-Resumen'!$C$3)</f>
        <v>-1.1931707945260464</v>
      </c>
      <c r="R35" t="str">
        <f>IF(ABS(moras[[#This Row],[Z-CORE E]]) &gt; 1.96, "Sí", "No")</f>
        <v>No</v>
      </c>
    </row>
    <row r="36" spans="1:18">
      <c r="A36">
        <v>42</v>
      </c>
      <c r="B36" t="s">
        <v>27</v>
      </c>
      <c r="C36">
        <v>977376</v>
      </c>
      <c r="D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6">
        <f>IF(moras[[#This Row],[SALARIO]]="",'2-Resumen'!$B$7, moras[[#This Row],[SALARIO]])</f>
        <v>977376</v>
      </c>
      <c r="F36">
        <f>STANDARDIZE(moras[[#This Row],[SALARIO]],'2-Resumen'!$B$2,'2-Resumen'!$B$3)</f>
        <v>-0.3593537832759941</v>
      </c>
      <c r="G36" t="str">
        <f>IF(ABS(moras[[#This Row],[Z-CORE]])&gt; 1.96,"Sí", "No")</f>
        <v>No</v>
      </c>
      <c r="H36" t="s">
        <v>33</v>
      </c>
      <c r="I36" t="str">
        <f>IF(moras[[#This Row],[TIPO_ASEGURAMIENTO]] = "", '2-Resumen'!$F$4, moras[[#This Row],[TIPO_ASEGURAMIENTO]])</f>
        <v>ASALARIADO</v>
      </c>
      <c r="J36" t="s">
        <v>29</v>
      </c>
      <c r="K36" t="s">
        <v>30</v>
      </c>
      <c r="L36" t="s">
        <v>31</v>
      </c>
      <c r="M36" t="s">
        <v>31</v>
      </c>
      <c r="N36">
        <v>33</v>
      </c>
      <c r="O36">
        <f>IF(moras[[#This Row],[EDAD]]="", '2-Resumen'!$C$7, moras[[#This Row],[EDAD]])</f>
        <v>33</v>
      </c>
      <c r="P36">
        <f>FLOOR(moras[[#This Row],[EDAD_SIN_NA´S]],10)</f>
        <v>30</v>
      </c>
      <c r="Q36">
        <f>STANDARDIZE(moras[[#This Row],[EDAD]],'2-Resumen'!$C$2, '2-Resumen'!$C$3)</f>
        <v>-0.62856815390894638</v>
      </c>
      <c r="R36" t="str">
        <f>IF(ABS(moras[[#This Row],[Z-CORE E]]) &gt; 1.96, "Sí", "No")</f>
        <v>No</v>
      </c>
    </row>
    <row r="37" spans="1:18">
      <c r="A37">
        <v>44</v>
      </c>
      <c r="B37" t="s">
        <v>32</v>
      </c>
      <c r="C37">
        <v>633750</v>
      </c>
      <c r="D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">
        <f>IF(moras[[#This Row],[SALARIO]]="",'2-Resumen'!$B$7, moras[[#This Row],[SALARIO]])</f>
        <v>633750</v>
      </c>
      <c r="F37">
        <f>STANDARDIZE(moras[[#This Row],[SALARIO]],'2-Resumen'!$B$2,'2-Resumen'!$B$3)</f>
        <v>-0.36507139029593288</v>
      </c>
      <c r="G37" t="str">
        <f>IF(ABS(moras[[#This Row],[Z-CORE]])&gt; 1.96,"Sí", "No")</f>
        <v>No</v>
      </c>
      <c r="H37" t="s">
        <v>33</v>
      </c>
      <c r="I37" t="str">
        <f>IF(moras[[#This Row],[TIPO_ASEGURAMIENTO]] = "", '2-Resumen'!$F$4, moras[[#This Row],[TIPO_ASEGURAMIENTO]])</f>
        <v>ASALARIADO</v>
      </c>
      <c r="J37" t="s">
        <v>29</v>
      </c>
      <c r="K37" t="s">
        <v>30</v>
      </c>
      <c r="L37" t="s">
        <v>31</v>
      </c>
      <c r="M37" t="s">
        <v>31</v>
      </c>
      <c r="N37">
        <v>43</v>
      </c>
      <c r="O37">
        <f>IF(moras[[#This Row],[EDAD]]="", '2-Resumen'!$C$7, moras[[#This Row],[EDAD]])</f>
        <v>43</v>
      </c>
      <c r="P37">
        <f>FLOOR(moras[[#This Row],[EDAD_SIN_NA´S]],10)</f>
        <v>40</v>
      </c>
      <c r="Q37">
        <f>STANDARDIZE(moras[[#This Row],[EDAD]],'2-Resumen'!$C$2, '2-Resumen'!$C$3)</f>
        <v>7.7185146862428639E-2</v>
      </c>
      <c r="R37" t="str">
        <f>IF(ABS(moras[[#This Row],[Z-CORE E]]) &gt; 1.96, "Sí", "No")</f>
        <v>No</v>
      </c>
    </row>
    <row r="38" spans="1:18">
      <c r="A38">
        <v>45</v>
      </c>
      <c r="B38" t="s">
        <v>27</v>
      </c>
      <c r="C38">
        <v>376776</v>
      </c>
      <c r="D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">
        <f>IF(moras[[#This Row],[SALARIO]]="",'2-Resumen'!$B$7, moras[[#This Row],[SALARIO]])</f>
        <v>376776</v>
      </c>
      <c r="F38">
        <f>STANDARDIZE(moras[[#This Row],[SALARIO]],'2-Resumen'!$B$2,'2-Resumen'!$B$3)</f>
        <v>-0.36934719115600095</v>
      </c>
      <c r="G38" t="str">
        <f>IF(ABS(moras[[#This Row],[Z-CORE]])&gt; 1.96,"Sí", "No")</f>
        <v>No</v>
      </c>
      <c r="H38" t="s">
        <v>33</v>
      </c>
      <c r="I38" t="str">
        <f>IF(moras[[#This Row],[TIPO_ASEGURAMIENTO]] = "", '2-Resumen'!$F$4, moras[[#This Row],[TIPO_ASEGURAMIENTO]])</f>
        <v>ASALARIADO</v>
      </c>
      <c r="J38" t="s">
        <v>29</v>
      </c>
      <c r="K38" t="s">
        <v>30</v>
      </c>
      <c r="L38" t="s">
        <v>31</v>
      </c>
      <c r="M38" t="s">
        <v>31</v>
      </c>
      <c r="N38">
        <v>27</v>
      </c>
      <c r="O38">
        <f>IF(moras[[#This Row],[EDAD]]="", '2-Resumen'!$C$7, moras[[#This Row],[EDAD]])</f>
        <v>27</v>
      </c>
      <c r="P38">
        <f>FLOOR(moras[[#This Row],[EDAD_SIN_NA´S]],10)</f>
        <v>20</v>
      </c>
      <c r="Q38">
        <f>STANDARDIZE(moras[[#This Row],[EDAD]],'2-Resumen'!$C$2, '2-Resumen'!$C$3)</f>
        <v>-1.0520201343717714</v>
      </c>
      <c r="R38" t="str">
        <f>IF(ABS(moras[[#This Row],[Z-CORE E]]) &gt; 1.96, "Sí", "No")</f>
        <v>No</v>
      </c>
    </row>
    <row r="39" spans="1:18">
      <c r="A39">
        <v>46</v>
      </c>
      <c r="B39" t="s">
        <v>27</v>
      </c>
      <c r="C39">
        <v>187838622</v>
      </c>
      <c r="D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">
        <f>IF(moras[[#This Row],[SALARIO]]="",'2-Resumen'!$B$7, moras[[#This Row],[SALARIO]])</f>
        <v>187838622</v>
      </c>
      <c r="F39">
        <f>STANDARDIZE(moras[[#This Row],[SALARIO]],'2-Resumen'!$B$2,'2-Resumen'!$B$3)</f>
        <v>2.749838105242655</v>
      </c>
      <c r="G39" t="str">
        <f>IF(ABS(moras[[#This Row],[Z-CORE]])&gt; 1.96,"Sí", "No")</f>
        <v>Sí</v>
      </c>
      <c r="H39" t="s">
        <v>33</v>
      </c>
      <c r="I39" t="str">
        <f>IF(moras[[#This Row],[TIPO_ASEGURAMIENTO]] = "", '2-Resumen'!$F$4, moras[[#This Row],[TIPO_ASEGURAMIENTO]])</f>
        <v>ASALARIADO</v>
      </c>
      <c r="J39" t="s">
        <v>29</v>
      </c>
      <c r="K39" t="s">
        <v>30</v>
      </c>
      <c r="L39" t="s">
        <v>31</v>
      </c>
      <c r="M39" t="s">
        <v>31</v>
      </c>
      <c r="N39">
        <v>28</v>
      </c>
      <c r="O39">
        <f>IF(moras[[#This Row],[EDAD]]="", '2-Resumen'!$C$7, moras[[#This Row],[EDAD]])</f>
        <v>28</v>
      </c>
      <c r="P39">
        <f>FLOOR(moras[[#This Row],[EDAD_SIN_NA´S]],10)</f>
        <v>20</v>
      </c>
      <c r="Q39">
        <f>STANDARDIZE(moras[[#This Row],[EDAD]],'2-Resumen'!$C$2, '2-Resumen'!$C$3)</f>
        <v>-0.98144480429463388</v>
      </c>
      <c r="R39" t="str">
        <f>IF(ABS(moras[[#This Row],[Z-CORE E]]) &gt; 1.96, "Sí", "No")</f>
        <v>No</v>
      </c>
    </row>
    <row r="40" spans="1:18">
      <c r="A40">
        <v>47</v>
      </c>
      <c r="B40" t="s">
        <v>27</v>
      </c>
      <c r="C40">
        <v>2224883</v>
      </c>
      <c r="D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">
        <f>IF(moras[[#This Row],[SALARIO]]="",'2-Resumen'!$B$7, moras[[#This Row],[SALARIO]])</f>
        <v>2224883</v>
      </c>
      <c r="F40">
        <f>STANDARDIZE(moras[[#This Row],[SALARIO]],'2-Resumen'!$B$2,'2-Resumen'!$B$3)</f>
        <v>-0.33859646345554167</v>
      </c>
      <c r="G40" t="str">
        <f>IF(ABS(moras[[#This Row],[Z-CORE]])&gt; 1.96,"Sí", "No")</f>
        <v>No</v>
      </c>
      <c r="H40" t="s">
        <v>33</v>
      </c>
      <c r="I40" t="str">
        <f>IF(moras[[#This Row],[TIPO_ASEGURAMIENTO]] = "", '2-Resumen'!$F$4, moras[[#This Row],[TIPO_ASEGURAMIENTO]])</f>
        <v>ASALARIADO</v>
      </c>
      <c r="J40" t="s">
        <v>29</v>
      </c>
      <c r="K40" t="s">
        <v>30</v>
      </c>
      <c r="L40" t="s">
        <v>31</v>
      </c>
      <c r="M40" t="s">
        <v>31</v>
      </c>
      <c r="N40">
        <v>49</v>
      </c>
      <c r="O40">
        <f>IF(moras[[#This Row],[EDAD]]="", '2-Resumen'!$C$7, moras[[#This Row],[EDAD]])</f>
        <v>49</v>
      </c>
      <c r="P40">
        <f>FLOOR(moras[[#This Row],[EDAD_SIN_NA´S]],10)</f>
        <v>40</v>
      </c>
      <c r="Q40">
        <f>STANDARDIZE(moras[[#This Row],[EDAD]],'2-Resumen'!$C$2, '2-Resumen'!$C$3)</f>
        <v>0.50063712732525367</v>
      </c>
      <c r="R40" t="str">
        <f>IF(ABS(moras[[#This Row],[Z-CORE E]]) &gt; 1.96, "Sí", "No")</f>
        <v>No</v>
      </c>
    </row>
    <row r="41" spans="1:18">
      <c r="A41">
        <v>48</v>
      </c>
      <c r="B41" t="s">
        <v>27</v>
      </c>
      <c r="C41">
        <v>349000</v>
      </c>
      <c r="D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">
        <f>IF(moras[[#This Row],[SALARIO]]="",'2-Resumen'!$B$7, moras[[#This Row],[SALARIO]])</f>
        <v>349000</v>
      </c>
      <c r="F41">
        <f>STANDARDIZE(moras[[#This Row],[SALARIO]],'2-Resumen'!$B$2,'2-Resumen'!$B$3)</f>
        <v>-0.36980935715212992</v>
      </c>
      <c r="G41" t="str">
        <f>IF(ABS(moras[[#This Row],[Z-CORE]])&gt; 1.96,"Sí", "No")</f>
        <v>No</v>
      </c>
      <c r="H41" t="s">
        <v>33</v>
      </c>
      <c r="I41" t="str">
        <f>IF(moras[[#This Row],[TIPO_ASEGURAMIENTO]] = "", '2-Resumen'!$F$4, moras[[#This Row],[TIPO_ASEGURAMIENTO]])</f>
        <v>ASALARIADO</v>
      </c>
      <c r="J41" t="s">
        <v>29</v>
      </c>
      <c r="K41" t="s">
        <v>30</v>
      </c>
      <c r="L41" t="s">
        <v>31</v>
      </c>
      <c r="M41" t="s">
        <v>31</v>
      </c>
      <c r="N41">
        <v>36</v>
      </c>
      <c r="O41">
        <f>IF(moras[[#This Row],[EDAD]]="", '2-Resumen'!$C$7, moras[[#This Row],[EDAD]])</f>
        <v>36</v>
      </c>
      <c r="P41">
        <f>FLOOR(moras[[#This Row],[EDAD_SIN_NA´S]],10)</f>
        <v>30</v>
      </c>
      <c r="Q41">
        <f>STANDARDIZE(moras[[#This Row],[EDAD]],'2-Resumen'!$C$2, '2-Resumen'!$C$3)</f>
        <v>-0.41684216367753391</v>
      </c>
      <c r="R41" t="str">
        <f>IF(ABS(moras[[#This Row],[Z-CORE E]]) &gt; 1.96, "Sí", "No")</f>
        <v>No</v>
      </c>
    </row>
    <row r="42" spans="1:18">
      <c r="A42">
        <v>49</v>
      </c>
      <c r="B42" t="s">
        <v>32</v>
      </c>
      <c r="C42">
        <v>67506969</v>
      </c>
      <c r="D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">
        <f>IF(moras[[#This Row],[SALARIO]]="",'2-Resumen'!$B$7, moras[[#This Row],[SALARIO]])</f>
        <v>67506969</v>
      </c>
      <c r="F42">
        <f>STANDARDIZE(moras[[#This Row],[SALARIO]],'2-Resumen'!$B$2,'2-Resumen'!$B$3)</f>
        <v>0.7476348263474647</v>
      </c>
      <c r="G42" t="str">
        <f>IF(ABS(moras[[#This Row],[Z-CORE]])&gt; 1.96,"Sí", "No")</f>
        <v>No</v>
      </c>
      <c r="H42" t="s">
        <v>33</v>
      </c>
      <c r="I42" t="str">
        <f>IF(moras[[#This Row],[TIPO_ASEGURAMIENTO]] = "", '2-Resumen'!$F$4, moras[[#This Row],[TIPO_ASEGURAMIENTO]])</f>
        <v>ASALARIADO</v>
      </c>
      <c r="J42" t="s">
        <v>29</v>
      </c>
      <c r="K42" t="s">
        <v>30</v>
      </c>
      <c r="L42" t="s">
        <v>31</v>
      </c>
      <c r="M42" t="s">
        <v>31</v>
      </c>
      <c r="N42">
        <v>39</v>
      </c>
      <c r="O42">
        <f>IF(moras[[#This Row],[EDAD]]="", '2-Resumen'!$C$7, moras[[#This Row],[EDAD]])</f>
        <v>39</v>
      </c>
      <c r="P42">
        <f>FLOOR(moras[[#This Row],[EDAD_SIN_NA´S]],10)</f>
        <v>30</v>
      </c>
      <c r="Q42">
        <f>STANDARDIZE(moras[[#This Row],[EDAD]],'2-Resumen'!$C$2, '2-Resumen'!$C$3)</f>
        <v>-0.20511617344612137</v>
      </c>
      <c r="R42" t="str">
        <f>IF(ABS(moras[[#This Row],[Z-CORE E]]) &gt; 1.96, "Sí", "No")</f>
        <v>No</v>
      </c>
    </row>
    <row r="43" spans="1:18">
      <c r="A43">
        <v>50</v>
      </c>
      <c r="B43" t="s">
        <v>32</v>
      </c>
      <c r="C43">
        <v>443282</v>
      </c>
      <c r="D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">
        <f>IF(moras[[#This Row],[SALARIO]]="",'2-Resumen'!$B$7, moras[[#This Row],[SALARIO]])</f>
        <v>443282</v>
      </c>
      <c r="F43">
        <f>STANDARDIZE(moras[[#This Row],[SALARIO]],'2-Resumen'!$B$2,'2-Resumen'!$B$3)</f>
        <v>-0.36824059511126611</v>
      </c>
      <c r="G43" t="str">
        <f>IF(ABS(moras[[#This Row],[Z-CORE]])&gt; 1.96,"Sí", "No")</f>
        <v>No</v>
      </c>
      <c r="H43" t="s">
        <v>33</v>
      </c>
      <c r="I43" t="str">
        <f>IF(moras[[#This Row],[TIPO_ASEGURAMIENTO]] = "", '2-Resumen'!$F$4, moras[[#This Row],[TIPO_ASEGURAMIENTO]])</f>
        <v>ASALARIADO</v>
      </c>
      <c r="J43" t="s">
        <v>29</v>
      </c>
      <c r="K43" t="s">
        <v>30</v>
      </c>
      <c r="L43" t="s">
        <v>30</v>
      </c>
      <c r="M43" t="s">
        <v>31</v>
      </c>
      <c r="O43">
        <f>IF(moras[[#This Row],[EDAD]]="", '2-Resumen'!$C$7, moras[[#This Row],[EDAD]])</f>
        <v>40</v>
      </c>
      <c r="P43">
        <f>FLOOR(moras[[#This Row],[EDAD_SIN_NA´S]],10)</f>
        <v>40</v>
      </c>
      <c r="Q43">
        <f>STANDARDIZE(moras[[#This Row],[EDAD]],'2-Resumen'!$C$2, '2-Resumen'!$C$3)</f>
        <v>-2.9575540464544843</v>
      </c>
      <c r="R43" t="str">
        <f>IF(ABS(moras[[#This Row],[Z-CORE E]]) &gt; 1.96, "Sí", "No")</f>
        <v>Sí</v>
      </c>
    </row>
    <row r="44" spans="1:18">
      <c r="A44">
        <v>52</v>
      </c>
      <c r="B44" t="s">
        <v>32</v>
      </c>
      <c r="C44">
        <v>150545892</v>
      </c>
      <c r="D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4">
        <f>IF(moras[[#This Row],[SALARIO]]="",'2-Resumen'!$B$7, moras[[#This Row],[SALARIO]])</f>
        <v>150545892</v>
      </c>
      <c r="F44">
        <f>STANDARDIZE(moras[[#This Row],[SALARIO]],'2-Resumen'!$B$2,'2-Resumen'!$B$3)</f>
        <v>2.1293228507488684</v>
      </c>
      <c r="G44" t="str">
        <f>IF(ABS(moras[[#This Row],[Z-CORE]])&gt; 1.96,"Sí", "No")</f>
        <v>Sí</v>
      </c>
      <c r="H44" t="s">
        <v>33</v>
      </c>
      <c r="I44" t="str">
        <f>IF(moras[[#This Row],[TIPO_ASEGURAMIENTO]] = "", '2-Resumen'!$F$4, moras[[#This Row],[TIPO_ASEGURAMIENTO]])</f>
        <v>ASALARIADO</v>
      </c>
      <c r="J44" t="s">
        <v>34</v>
      </c>
      <c r="K44" t="s">
        <v>30</v>
      </c>
      <c r="L44" t="s">
        <v>31</v>
      </c>
      <c r="M44" t="s">
        <v>31</v>
      </c>
      <c r="O44">
        <f>IF(moras[[#This Row],[EDAD]]="", '2-Resumen'!$C$7, moras[[#This Row],[EDAD]])</f>
        <v>40</v>
      </c>
      <c r="P44">
        <f>FLOOR(moras[[#This Row],[EDAD_SIN_NA´S]],10)</f>
        <v>40</v>
      </c>
      <c r="Q44">
        <f>STANDARDIZE(moras[[#This Row],[EDAD]],'2-Resumen'!$C$2, '2-Resumen'!$C$3)</f>
        <v>-2.9575540464544843</v>
      </c>
      <c r="R44" t="str">
        <f>IF(ABS(moras[[#This Row],[Z-CORE E]]) &gt; 1.96, "Sí", "No")</f>
        <v>Sí</v>
      </c>
    </row>
    <row r="45" spans="1:18">
      <c r="A45">
        <v>53</v>
      </c>
      <c r="B45" t="s">
        <v>27</v>
      </c>
      <c r="C45">
        <v>743436</v>
      </c>
      <c r="D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5">
        <f>IF(moras[[#This Row],[SALARIO]]="",'2-Resumen'!$B$7, moras[[#This Row],[SALARIO]])</f>
        <v>743436</v>
      </c>
      <c r="F45">
        <f>STANDARDIZE(moras[[#This Row],[SALARIO]],'2-Resumen'!$B$2,'2-Resumen'!$B$3)</f>
        <v>-0.36324632047121358</v>
      </c>
      <c r="G45" t="str">
        <f>IF(ABS(moras[[#This Row],[Z-CORE]])&gt; 1.96,"Sí", "No")</f>
        <v>No</v>
      </c>
      <c r="H45" t="s">
        <v>33</v>
      </c>
      <c r="I45" t="str">
        <f>IF(moras[[#This Row],[TIPO_ASEGURAMIENTO]] = "", '2-Resumen'!$F$4, moras[[#This Row],[TIPO_ASEGURAMIENTO]])</f>
        <v>ASALARIADO</v>
      </c>
      <c r="J45" t="s">
        <v>29</v>
      </c>
      <c r="K45" t="s">
        <v>30</v>
      </c>
      <c r="L45" t="s">
        <v>31</v>
      </c>
      <c r="M45" t="s">
        <v>31</v>
      </c>
      <c r="N45">
        <v>28</v>
      </c>
      <c r="O45">
        <f>IF(moras[[#This Row],[EDAD]]="", '2-Resumen'!$C$7, moras[[#This Row],[EDAD]])</f>
        <v>28</v>
      </c>
      <c r="P45">
        <f>FLOOR(moras[[#This Row],[EDAD_SIN_NA´S]],10)</f>
        <v>20</v>
      </c>
      <c r="Q45">
        <f>STANDARDIZE(moras[[#This Row],[EDAD]],'2-Resumen'!$C$2, '2-Resumen'!$C$3)</f>
        <v>-0.98144480429463388</v>
      </c>
      <c r="R45" t="str">
        <f>IF(ABS(moras[[#This Row],[Z-CORE E]]) &gt; 1.96, "Sí", "No")</f>
        <v>No</v>
      </c>
    </row>
    <row r="46" spans="1:18">
      <c r="A46">
        <v>56</v>
      </c>
      <c r="B46" t="s">
        <v>27</v>
      </c>
      <c r="C46">
        <v>15978722</v>
      </c>
      <c r="D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6">
        <f>IF(moras[[#This Row],[SALARIO]]="",'2-Resumen'!$B$7, moras[[#This Row],[SALARIO]])</f>
        <v>15978722</v>
      </c>
      <c r="F46">
        <f>STANDARDIZE(moras[[#This Row],[SALARIO]],'2-Resumen'!$B$2,'2-Resumen'!$B$3)</f>
        <v>-0.10974577573834939</v>
      </c>
      <c r="G46" t="str">
        <f>IF(ABS(moras[[#This Row],[Z-CORE]])&gt; 1.96,"Sí", "No")</f>
        <v>No</v>
      </c>
      <c r="H46" t="s">
        <v>33</v>
      </c>
      <c r="I46" t="str">
        <f>IF(moras[[#This Row],[TIPO_ASEGURAMIENTO]] = "", '2-Resumen'!$F$4, moras[[#This Row],[TIPO_ASEGURAMIENTO]])</f>
        <v>ASALARIADO</v>
      </c>
      <c r="J46" t="s">
        <v>29</v>
      </c>
      <c r="K46" t="s">
        <v>30</v>
      </c>
      <c r="L46" t="s">
        <v>30</v>
      </c>
      <c r="M46" t="s">
        <v>31</v>
      </c>
      <c r="N46">
        <v>44</v>
      </c>
      <c r="O46">
        <f>IF(moras[[#This Row],[EDAD]]="", '2-Resumen'!$C$7, moras[[#This Row],[EDAD]])</f>
        <v>44</v>
      </c>
      <c r="P46">
        <f>FLOOR(moras[[#This Row],[EDAD_SIN_NA´S]],10)</f>
        <v>40</v>
      </c>
      <c r="Q46">
        <f>STANDARDIZE(moras[[#This Row],[EDAD]],'2-Resumen'!$C$2, '2-Resumen'!$C$3)</f>
        <v>0.14776047693956615</v>
      </c>
      <c r="R46" t="str">
        <f>IF(ABS(moras[[#This Row],[Z-CORE E]]) &gt; 1.96, "Sí", "No")</f>
        <v>No</v>
      </c>
    </row>
    <row r="47" spans="1:18">
      <c r="A47">
        <v>57</v>
      </c>
      <c r="B47" t="s">
        <v>27</v>
      </c>
      <c r="C47">
        <v>26774104</v>
      </c>
      <c r="D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7">
        <f>IF(moras[[#This Row],[SALARIO]]="",'2-Resumen'!$B$7, moras[[#This Row],[SALARIO]])</f>
        <v>26774104</v>
      </c>
      <c r="F47">
        <f>STANDARDIZE(moras[[#This Row],[SALARIO]],'2-Resumen'!$B$2,'2-Resumen'!$B$3)</f>
        <v>6.9879025371347978E-2</v>
      </c>
      <c r="G47" t="str">
        <f>IF(ABS(moras[[#This Row],[Z-CORE]])&gt; 1.96,"Sí", "No")</f>
        <v>No</v>
      </c>
      <c r="H47" t="s">
        <v>33</v>
      </c>
      <c r="I47" t="str">
        <f>IF(moras[[#This Row],[TIPO_ASEGURAMIENTO]] = "", '2-Resumen'!$F$4, moras[[#This Row],[TIPO_ASEGURAMIENTO]])</f>
        <v>ASALARIADO</v>
      </c>
      <c r="J47" t="s">
        <v>29</v>
      </c>
      <c r="K47" t="s">
        <v>30</v>
      </c>
      <c r="L47" t="s">
        <v>31</v>
      </c>
      <c r="M47" t="s">
        <v>31</v>
      </c>
      <c r="N47">
        <v>32</v>
      </c>
      <c r="O47">
        <f>IF(moras[[#This Row],[EDAD]]="", '2-Resumen'!$C$7, moras[[#This Row],[EDAD]])</f>
        <v>32</v>
      </c>
      <c r="P47">
        <f>FLOOR(moras[[#This Row],[EDAD_SIN_NA´S]],10)</f>
        <v>30</v>
      </c>
      <c r="Q47">
        <f>STANDARDIZE(moras[[#This Row],[EDAD]],'2-Resumen'!$C$2, '2-Resumen'!$C$3)</f>
        <v>-0.69914348398608395</v>
      </c>
      <c r="R47" t="str">
        <f>IF(ABS(moras[[#This Row],[Z-CORE E]]) &gt; 1.96, "Sí", "No")</f>
        <v>No</v>
      </c>
    </row>
    <row r="48" spans="1:18">
      <c r="A48">
        <v>58</v>
      </c>
      <c r="B48" t="s">
        <v>27</v>
      </c>
      <c r="C48">
        <v>376777</v>
      </c>
      <c r="D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">
        <f>IF(moras[[#This Row],[SALARIO]]="",'2-Resumen'!$B$7, moras[[#This Row],[SALARIO]])</f>
        <v>376777</v>
      </c>
      <c r="F48">
        <f>STANDARDIZE(moras[[#This Row],[SALARIO]],'2-Resumen'!$B$2,'2-Resumen'!$B$3)</f>
        <v>-0.3693471745169602</v>
      </c>
      <c r="G48" t="str">
        <f>IF(ABS(moras[[#This Row],[Z-CORE]])&gt; 1.96,"Sí", "No")</f>
        <v>No</v>
      </c>
      <c r="H48" t="s">
        <v>33</v>
      </c>
      <c r="I48" t="str">
        <f>IF(moras[[#This Row],[TIPO_ASEGURAMIENTO]] = "", '2-Resumen'!$F$4, moras[[#This Row],[TIPO_ASEGURAMIENTO]])</f>
        <v>ASALARIADO</v>
      </c>
      <c r="J48" t="s">
        <v>29</v>
      </c>
      <c r="K48" t="s">
        <v>30</v>
      </c>
      <c r="L48" t="s">
        <v>31</v>
      </c>
      <c r="M48" t="s">
        <v>31</v>
      </c>
      <c r="N48">
        <v>43</v>
      </c>
      <c r="O48">
        <f>IF(moras[[#This Row],[EDAD]]="", '2-Resumen'!$C$7, moras[[#This Row],[EDAD]])</f>
        <v>43</v>
      </c>
      <c r="P48">
        <f>FLOOR(moras[[#This Row],[EDAD_SIN_NA´S]],10)</f>
        <v>40</v>
      </c>
      <c r="Q48">
        <f>STANDARDIZE(moras[[#This Row],[EDAD]],'2-Resumen'!$C$2, '2-Resumen'!$C$3)</f>
        <v>7.7185146862428639E-2</v>
      </c>
      <c r="R48" t="str">
        <f>IF(ABS(moras[[#This Row],[Z-CORE E]]) &gt; 1.96, "Sí", "No")</f>
        <v>No</v>
      </c>
    </row>
    <row r="49" spans="1:18">
      <c r="A49">
        <v>61</v>
      </c>
      <c r="B49" t="s">
        <v>32</v>
      </c>
      <c r="C49">
        <v>159401266</v>
      </c>
      <c r="D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9">
        <f>IF(moras[[#This Row],[SALARIO]]="",'2-Resumen'!$B$7, moras[[#This Row],[SALARIO]])</f>
        <v>159401266</v>
      </c>
      <c r="F49">
        <f>STANDARDIZE(moras[[#This Row],[SALARIO]],'2-Resumen'!$B$2,'2-Resumen'!$B$3)</f>
        <v>2.2766677796732901</v>
      </c>
      <c r="G49" t="str">
        <f>IF(ABS(moras[[#This Row],[Z-CORE]])&gt; 1.96,"Sí", "No")</f>
        <v>Sí</v>
      </c>
      <c r="H49" t="s">
        <v>33</v>
      </c>
      <c r="I49" t="str">
        <f>IF(moras[[#This Row],[TIPO_ASEGURAMIENTO]] = "", '2-Resumen'!$F$4, moras[[#This Row],[TIPO_ASEGURAMIENTO]])</f>
        <v>ASALARIADO</v>
      </c>
      <c r="J49" t="s">
        <v>29</v>
      </c>
      <c r="K49" t="s">
        <v>30</v>
      </c>
      <c r="L49" t="s">
        <v>31</v>
      </c>
      <c r="M49" t="s">
        <v>31</v>
      </c>
      <c r="N49">
        <v>32</v>
      </c>
      <c r="O49">
        <f>IF(moras[[#This Row],[EDAD]]="", '2-Resumen'!$C$7, moras[[#This Row],[EDAD]])</f>
        <v>32</v>
      </c>
      <c r="P49">
        <f>FLOOR(moras[[#This Row],[EDAD_SIN_NA´S]],10)</f>
        <v>30</v>
      </c>
      <c r="Q49">
        <f>STANDARDIZE(moras[[#This Row],[EDAD]],'2-Resumen'!$C$2, '2-Resumen'!$C$3)</f>
        <v>-0.69914348398608395</v>
      </c>
      <c r="R49" t="str">
        <f>IF(ABS(moras[[#This Row],[Z-CORE E]]) &gt; 1.96, "Sí", "No")</f>
        <v>No</v>
      </c>
    </row>
    <row r="50" spans="1:18">
      <c r="A50">
        <v>63</v>
      </c>
      <c r="B50" t="s">
        <v>32</v>
      </c>
      <c r="C50">
        <v>36635849</v>
      </c>
      <c r="D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0">
        <f>IF(moras[[#This Row],[SALARIO]]="",'2-Resumen'!$B$7, moras[[#This Row],[SALARIO]])</f>
        <v>36635849</v>
      </c>
      <c r="F50">
        <f>STANDARDIZE(moras[[#This Row],[SALARIO]],'2-Resumen'!$B$2,'2-Resumen'!$B$3)</f>
        <v>0.23396900238369941</v>
      </c>
      <c r="G50" t="str">
        <f>IF(ABS(moras[[#This Row],[Z-CORE]])&gt; 1.96,"Sí", "No")</f>
        <v>No</v>
      </c>
      <c r="H50" t="s">
        <v>33</v>
      </c>
      <c r="I50" t="str">
        <f>IF(moras[[#This Row],[TIPO_ASEGURAMIENTO]] = "", '2-Resumen'!$F$4, moras[[#This Row],[TIPO_ASEGURAMIENTO]])</f>
        <v>ASALARIADO</v>
      </c>
      <c r="J50" t="s">
        <v>29</v>
      </c>
      <c r="K50" t="s">
        <v>30</v>
      </c>
      <c r="L50" t="s">
        <v>31</v>
      </c>
      <c r="M50" t="s">
        <v>31</v>
      </c>
      <c r="N50">
        <v>51</v>
      </c>
      <c r="O50">
        <f>IF(moras[[#This Row],[EDAD]]="", '2-Resumen'!$C$7, moras[[#This Row],[EDAD]])</f>
        <v>51</v>
      </c>
      <c r="P50">
        <f>FLOOR(moras[[#This Row],[EDAD_SIN_NA´S]],10)</f>
        <v>50</v>
      </c>
      <c r="Q50">
        <f>STANDARDIZE(moras[[#This Row],[EDAD]],'2-Resumen'!$C$2, '2-Resumen'!$C$3)</f>
        <v>0.64178778747952869</v>
      </c>
      <c r="R50" t="str">
        <f>IF(ABS(moras[[#This Row],[Z-CORE E]]) &gt; 1.96, "Sí", "No")</f>
        <v>No</v>
      </c>
    </row>
    <row r="51" spans="1:18">
      <c r="A51">
        <v>65</v>
      </c>
      <c r="B51" t="s">
        <v>32</v>
      </c>
      <c r="C51">
        <v>34051083</v>
      </c>
      <c r="D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1">
        <f>IF(moras[[#This Row],[SALARIO]]="",'2-Resumen'!$B$7, moras[[#This Row],[SALARIO]])</f>
        <v>34051083</v>
      </c>
      <c r="F51">
        <f>STANDARDIZE(moras[[#This Row],[SALARIO]],'2-Resumen'!$B$2,'2-Resumen'!$B$3)</f>
        <v>0.19096097555657018</v>
      </c>
      <c r="G51" t="str">
        <f>IF(ABS(moras[[#This Row],[Z-CORE]])&gt; 1.96,"Sí", "No")</f>
        <v>No</v>
      </c>
      <c r="H51" t="s">
        <v>33</v>
      </c>
      <c r="I51" t="str">
        <f>IF(moras[[#This Row],[TIPO_ASEGURAMIENTO]] = "", '2-Resumen'!$F$4, moras[[#This Row],[TIPO_ASEGURAMIENTO]])</f>
        <v>ASALARIADO</v>
      </c>
      <c r="J51" t="s">
        <v>29</v>
      </c>
      <c r="K51" t="s">
        <v>30</v>
      </c>
      <c r="L51" t="s">
        <v>31</v>
      </c>
      <c r="M51" t="s">
        <v>31</v>
      </c>
      <c r="N51">
        <v>40</v>
      </c>
      <c r="O51">
        <f>IF(moras[[#This Row],[EDAD]]="", '2-Resumen'!$C$7, moras[[#This Row],[EDAD]])</f>
        <v>40</v>
      </c>
      <c r="P51">
        <f>FLOOR(moras[[#This Row],[EDAD_SIN_NA´S]],10)</f>
        <v>40</v>
      </c>
      <c r="Q51">
        <f>STANDARDIZE(moras[[#This Row],[EDAD]],'2-Resumen'!$C$2, '2-Resumen'!$C$3)</f>
        <v>-0.13454084336898386</v>
      </c>
      <c r="R51" t="str">
        <f>IF(ABS(moras[[#This Row],[Z-CORE E]]) &gt; 1.96, "Sí", "No")</f>
        <v>No</v>
      </c>
    </row>
    <row r="52" spans="1:18">
      <c r="A52">
        <v>66</v>
      </c>
      <c r="B52" t="s">
        <v>32</v>
      </c>
      <c r="C52">
        <v>3217736</v>
      </c>
      <c r="D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2">
        <f>IF(moras[[#This Row],[SALARIO]]="",'2-Resumen'!$B$7, moras[[#This Row],[SALARIO]])</f>
        <v>3217736</v>
      </c>
      <c r="F52">
        <f>STANDARDIZE(moras[[#This Row],[SALARIO]],'2-Resumen'!$B$2,'2-Resumen'!$B$3)</f>
        <v>-0.32207634192059587</v>
      </c>
      <c r="G52" t="str">
        <f>IF(ABS(moras[[#This Row],[Z-CORE]])&gt; 1.96,"Sí", "No")</f>
        <v>No</v>
      </c>
      <c r="H52" t="s">
        <v>33</v>
      </c>
      <c r="I52" t="str">
        <f>IF(moras[[#This Row],[TIPO_ASEGURAMIENTO]] = "", '2-Resumen'!$F$4, moras[[#This Row],[TIPO_ASEGURAMIENTO]])</f>
        <v>ASALARIADO</v>
      </c>
      <c r="J52" t="s">
        <v>29</v>
      </c>
      <c r="K52" t="s">
        <v>30</v>
      </c>
      <c r="L52" t="s">
        <v>31</v>
      </c>
      <c r="M52" t="s">
        <v>31</v>
      </c>
      <c r="N52">
        <v>32</v>
      </c>
      <c r="O52">
        <f>IF(moras[[#This Row],[EDAD]]="", '2-Resumen'!$C$7, moras[[#This Row],[EDAD]])</f>
        <v>32</v>
      </c>
      <c r="P52">
        <f>FLOOR(moras[[#This Row],[EDAD_SIN_NA´S]],10)</f>
        <v>30</v>
      </c>
      <c r="Q52">
        <f>STANDARDIZE(moras[[#This Row],[EDAD]],'2-Resumen'!$C$2, '2-Resumen'!$C$3)</f>
        <v>-0.69914348398608395</v>
      </c>
      <c r="R52" t="str">
        <f>IF(ABS(moras[[#This Row],[Z-CORE E]]) &gt; 1.96, "Sí", "No")</f>
        <v>No</v>
      </c>
    </row>
    <row r="53" spans="1:18">
      <c r="A53">
        <v>69</v>
      </c>
      <c r="B53" t="s">
        <v>32</v>
      </c>
      <c r="C53">
        <v>18669325</v>
      </c>
      <c r="D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3">
        <f>IF(moras[[#This Row],[SALARIO]]="",'2-Resumen'!$B$7, moras[[#This Row],[SALARIO]])</f>
        <v>18669325</v>
      </c>
      <c r="F53">
        <f>STANDARDIZE(moras[[#This Row],[SALARIO]],'2-Resumen'!$B$2,'2-Resumen'!$B$3)</f>
        <v>-6.4976722754383182E-2</v>
      </c>
      <c r="G53" t="str">
        <f>IF(ABS(moras[[#This Row],[Z-CORE]])&gt; 1.96,"Sí", "No")</f>
        <v>No</v>
      </c>
      <c r="H53" t="s">
        <v>33</v>
      </c>
      <c r="I53" t="str">
        <f>IF(moras[[#This Row],[TIPO_ASEGURAMIENTO]] = "", '2-Resumen'!$F$4, moras[[#This Row],[TIPO_ASEGURAMIENTO]])</f>
        <v>ASALARIADO</v>
      </c>
      <c r="J53" t="s">
        <v>34</v>
      </c>
      <c r="K53" t="s">
        <v>30</v>
      </c>
      <c r="L53" t="s">
        <v>31</v>
      </c>
      <c r="M53" t="s">
        <v>31</v>
      </c>
      <c r="N53">
        <v>57</v>
      </c>
      <c r="O53">
        <f>IF(moras[[#This Row],[EDAD]]="", '2-Resumen'!$C$7, moras[[#This Row],[EDAD]])</f>
        <v>57</v>
      </c>
      <c r="P53">
        <f>FLOOR(moras[[#This Row],[EDAD_SIN_NA´S]],10)</f>
        <v>50</v>
      </c>
      <c r="Q53">
        <f>STANDARDIZE(moras[[#This Row],[EDAD]],'2-Resumen'!$C$2, '2-Resumen'!$C$3)</f>
        <v>1.0652397679423538</v>
      </c>
      <c r="R53" t="str">
        <f>IF(ABS(moras[[#This Row],[Z-CORE E]]) &gt; 1.96, "Sí", "No")</f>
        <v>No</v>
      </c>
    </row>
    <row r="54" spans="1:18">
      <c r="A54">
        <v>71</v>
      </c>
      <c r="B54" t="s">
        <v>27</v>
      </c>
      <c r="C54">
        <v>5441635</v>
      </c>
      <c r="D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4">
        <f>IF(moras[[#This Row],[SALARIO]]="",'2-Resumen'!$B$7, moras[[#This Row],[SALARIO]])</f>
        <v>5441635</v>
      </c>
      <c r="F54">
        <f>STANDARDIZE(moras[[#This Row],[SALARIO]],'2-Resumen'!$B$2,'2-Resumen'!$B$3)</f>
        <v>-0.28507279581513573</v>
      </c>
      <c r="G54" t="str">
        <f>IF(ABS(moras[[#This Row],[Z-CORE]])&gt; 1.96,"Sí", "No")</f>
        <v>No</v>
      </c>
      <c r="H54" t="s">
        <v>33</v>
      </c>
      <c r="I54" t="str">
        <f>IF(moras[[#This Row],[TIPO_ASEGURAMIENTO]] = "", '2-Resumen'!$F$4, moras[[#This Row],[TIPO_ASEGURAMIENTO]])</f>
        <v>ASALARIADO</v>
      </c>
      <c r="J54" t="s">
        <v>29</v>
      </c>
      <c r="K54" t="s">
        <v>30</v>
      </c>
      <c r="L54" t="s">
        <v>31</v>
      </c>
      <c r="M54" t="s">
        <v>31</v>
      </c>
      <c r="N54">
        <v>24</v>
      </c>
      <c r="O54">
        <f>IF(moras[[#This Row],[EDAD]]="", '2-Resumen'!$C$7, moras[[#This Row],[EDAD]])</f>
        <v>24</v>
      </c>
      <c r="P54">
        <f>FLOOR(moras[[#This Row],[EDAD_SIN_NA´S]],10)</f>
        <v>20</v>
      </c>
      <c r="Q54">
        <f>STANDARDIZE(moras[[#This Row],[EDAD]],'2-Resumen'!$C$2, '2-Resumen'!$C$3)</f>
        <v>-1.263746124603184</v>
      </c>
      <c r="R54" t="str">
        <f>IF(ABS(moras[[#This Row],[Z-CORE E]]) &gt; 1.96, "Sí", "No")</f>
        <v>No</v>
      </c>
    </row>
    <row r="55" spans="1:18">
      <c r="A55">
        <v>74</v>
      </c>
      <c r="B55" t="s">
        <v>27</v>
      </c>
      <c r="C55">
        <v>5089728</v>
      </c>
      <c r="D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5">
        <f>IF(moras[[#This Row],[SALARIO]]="",'2-Resumen'!$B$7, moras[[#This Row],[SALARIO]])</f>
        <v>5089728</v>
      </c>
      <c r="F55">
        <f>STANDARDIZE(moras[[#This Row],[SALARIO]],'2-Resumen'!$B$2,'2-Resumen'!$B$3)</f>
        <v>-0.29092819073160187</v>
      </c>
      <c r="G55" t="str">
        <f>IF(ABS(moras[[#This Row],[Z-CORE]])&gt; 1.96,"Sí", "No")</f>
        <v>No</v>
      </c>
      <c r="H55" t="s">
        <v>33</v>
      </c>
      <c r="I55" t="str">
        <f>IF(moras[[#This Row],[TIPO_ASEGURAMIENTO]] = "", '2-Resumen'!$F$4, moras[[#This Row],[TIPO_ASEGURAMIENTO]])</f>
        <v>ASALARIADO</v>
      </c>
      <c r="J55" t="s">
        <v>34</v>
      </c>
      <c r="K55" t="s">
        <v>30</v>
      </c>
      <c r="L55" t="s">
        <v>31</v>
      </c>
      <c r="M55" t="s">
        <v>31</v>
      </c>
      <c r="N55">
        <v>46</v>
      </c>
      <c r="O55">
        <f>IF(moras[[#This Row],[EDAD]]="", '2-Resumen'!$C$7, moras[[#This Row],[EDAD]])</f>
        <v>46</v>
      </c>
      <c r="P55">
        <f>FLOOR(moras[[#This Row],[EDAD_SIN_NA´S]],10)</f>
        <v>40</v>
      </c>
      <c r="Q55">
        <f>STANDARDIZE(moras[[#This Row],[EDAD]],'2-Resumen'!$C$2, '2-Resumen'!$C$3)</f>
        <v>0.28891113709384114</v>
      </c>
      <c r="R55" t="str">
        <f>IF(ABS(moras[[#This Row],[Z-CORE E]]) &gt; 1.96, "Sí", "No")</f>
        <v>No</v>
      </c>
    </row>
    <row r="56" spans="1:18">
      <c r="A56">
        <v>75</v>
      </c>
      <c r="B56" t="s">
        <v>32</v>
      </c>
      <c r="C56">
        <v>47642406</v>
      </c>
      <c r="D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6">
        <f>IF(moras[[#This Row],[SALARIO]]="",'2-Resumen'!$B$7, moras[[#This Row],[SALARIO]])</f>
        <v>47642406</v>
      </c>
      <c r="F56">
        <f>STANDARDIZE(moras[[#This Row],[SALARIO]],'2-Resumen'!$B$2,'2-Resumen'!$B$3)</f>
        <v>0.41710755292573187</v>
      </c>
      <c r="G56" t="str">
        <f>IF(ABS(moras[[#This Row],[Z-CORE]])&gt; 1.96,"Sí", "No")</f>
        <v>No</v>
      </c>
      <c r="H56" t="s">
        <v>33</v>
      </c>
      <c r="I56" t="str">
        <f>IF(moras[[#This Row],[TIPO_ASEGURAMIENTO]] = "", '2-Resumen'!$F$4, moras[[#This Row],[TIPO_ASEGURAMIENTO]])</f>
        <v>ASALARIADO</v>
      </c>
      <c r="J56" t="s">
        <v>29</v>
      </c>
      <c r="K56" t="s">
        <v>30</v>
      </c>
      <c r="L56" t="s">
        <v>31</v>
      </c>
      <c r="M56" t="s">
        <v>31</v>
      </c>
      <c r="N56">
        <v>24</v>
      </c>
      <c r="O56">
        <f>IF(moras[[#This Row],[EDAD]]="", '2-Resumen'!$C$7, moras[[#This Row],[EDAD]])</f>
        <v>24</v>
      </c>
      <c r="P56">
        <f>FLOOR(moras[[#This Row],[EDAD_SIN_NA´S]],10)</f>
        <v>20</v>
      </c>
      <c r="Q56">
        <f>STANDARDIZE(moras[[#This Row],[EDAD]],'2-Resumen'!$C$2, '2-Resumen'!$C$3)</f>
        <v>-1.263746124603184</v>
      </c>
      <c r="R56" t="str">
        <f>IF(ABS(moras[[#This Row],[Z-CORE E]]) &gt; 1.96, "Sí", "No")</f>
        <v>No</v>
      </c>
    </row>
    <row r="57" spans="1:18">
      <c r="A57">
        <v>78</v>
      </c>
      <c r="B57" t="s">
        <v>27</v>
      </c>
      <c r="C57">
        <v>6438592</v>
      </c>
      <c r="D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7">
        <f>IF(moras[[#This Row],[SALARIO]]="",'2-Resumen'!$B$7, moras[[#This Row],[SALARIO]])</f>
        <v>6438592</v>
      </c>
      <c r="F57">
        <f>STANDARDIZE(moras[[#This Row],[SALARIO]],'2-Resumen'!$B$2,'2-Resumen'!$B$3)</f>
        <v>-0.2684843876569139</v>
      </c>
      <c r="G57" t="str">
        <f>IF(ABS(moras[[#This Row],[Z-CORE]])&gt; 1.96,"Sí", "No")</f>
        <v>No</v>
      </c>
      <c r="H57" t="s">
        <v>33</v>
      </c>
      <c r="I57" t="str">
        <f>IF(moras[[#This Row],[TIPO_ASEGURAMIENTO]] = "", '2-Resumen'!$F$4, moras[[#This Row],[TIPO_ASEGURAMIENTO]])</f>
        <v>ASALARIADO</v>
      </c>
      <c r="J57" t="s">
        <v>34</v>
      </c>
      <c r="K57" t="s">
        <v>30</v>
      </c>
      <c r="L57" t="s">
        <v>31</v>
      </c>
      <c r="M57" t="s">
        <v>31</v>
      </c>
      <c r="N57">
        <v>35</v>
      </c>
      <c r="O57">
        <f>IF(moras[[#This Row],[EDAD]]="", '2-Resumen'!$C$7, moras[[#This Row],[EDAD]])</f>
        <v>35</v>
      </c>
      <c r="P57">
        <f>FLOOR(moras[[#This Row],[EDAD_SIN_NA´S]],10)</f>
        <v>30</v>
      </c>
      <c r="Q57">
        <f>STANDARDIZE(moras[[#This Row],[EDAD]],'2-Resumen'!$C$2, '2-Resumen'!$C$3)</f>
        <v>-0.48741749375467142</v>
      </c>
      <c r="R57" t="str">
        <f>IF(ABS(moras[[#This Row],[Z-CORE E]]) &gt; 1.96, "Sí", "No")</f>
        <v>No</v>
      </c>
    </row>
    <row r="58" spans="1:18">
      <c r="A58">
        <v>79</v>
      </c>
      <c r="B58" t="s">
        <v>32</v>
      </c>
      <c r="C58">
        <v>36467816</v>
      </c>
      <c r="D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8">
        <f>IF(moras[[#This Row],[SALARIO]]="",'2-Resumen'!$B$7, moras[[#This Row],[SALARIO]])</f>
        <v>36467816</v>
      </c>
      <c r="F58">
        <f>STANDARDIZE(moras[[#This Row],[SALARIO]],'2-Resumen'!$B$2,'2-Resumen'!$B$3)</f>
        <v>0.23117309444779999</v>
      </c>
      <c r="G58" t="str">
        <f>IF(ABS(moras[[#This Row],[Z-CORE]])&gt; 1.96,"Sí", "No")</f>
        <v>No</v>
      </c>
      <c r="H58" t="s">
        <v>33</v>
      </c>
      <c r="I58" t="str">
        <f>IF(moras[[#This Row],[TIPO_ASEGURAMIENTO]] = "", '2-Resumen'!$F$4, moras[[#This Row],[TIPO_ASEGURAMIENTO]])</f>
        <v>ASALARIADO</v>
      </c>
      <c r="J58" t="s">
        <v>29</v>
      </c>
      <c r="K58" t="s">
        <v>30</v>
      </c>
      <c r="L58" t="s">
        <v>31</v>
      </c>
      <c r="M58" t="s">
        <v>31</v>
      </c>
      <c r="N58">
        <v>28</v>
      </c>
      <c r="O58">
        <f>IF(moras[[#This Row],[EDAD]]="", '2-Resumen'!$C$7, moras[[#This Row],[EDAD]])</f>
        <v>28</v>
      </c>
      <c r="P58">
        <f>FLOOR(moras[[#This Row],[EDAD_SIN_NA´S]],10)</f>
        <v>20</v>
      </c>
      <c r="Q58">
        <f>STANDARDIZE(moras[[#This Row],[EDAD]],'2-Resumen'!$C$2, '2-Resumen'!$C$3)</f>
        <v>-0.98144480429463388</v>
      </c>
      <c r="R58" t="str">
        <f>IF(ABS(moras[[#This Row],[Z-CORE E]]) &gt; 1.96, "Sí", "No")</f>
        <v>No</v>
      </c>
    </row>
    <row r="59" spans="1:18">
      <c r="A59">
        <v>81</v>
      </c>
      <c r="B59" t="s">
        <v>27</v>
      </c>
      <c r="C59">
        <v>909000</v>
      </c>
      <c r="D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9">
        <f>IF(moras[[#This Row],[SALARIO]]="",'2-Resumen'!$B$7, moras[[#This Row],[SALARIO]])</f>
        <v>909000</v>
      </c>
      <c r="F59">
        <f>STANDARDIZE(moras[[#This Row],[SALARIO]],'2-Resumen'!$B$2,'2-Resumen'!$B$3)</f>
        <v>-0.36049149432694871</v>
      </c>
      <c r="G59" t="str">
        <f>IF(ABS(moras[[#This Row],[Z-CORE]])&gt; 1.96,"Sí", "No")</f>
        <v>No</v>
      </c>
      <c r="H59" t="s">
        <v>33</v>
      </c>
      <c r="I59" t="str">
        <f>IF(moras[[#This Row],[TIPO_ASEGURAMIENTO]] = "", '2-Resumen'!$F$4, moras[[#This Row],[TIPO_ASEGURAMIENTO]])</f>
        <v>ASALARIADO</v>
      </c>
      <c r="J59" t="s">
        <v>29</v>
      </c>
      <c r="K59" t="s">
        <v>30</v>
      </c>
      <c r="L59" t="s">
        <v>31</v>
      </c>
      <c r="M59" t="s">
        <v>30</v>
      </c>
      <c r="N59">
        <v>27</v>
      </c>
      <c r="O59">
        <f>IF(moras[[#This Row],[EDAD]]="", '2-Resumen'!$C$7, moras[[#This Row],[EDAD]])</f>
        <v>27</v>
      </c>
      <c r="P59">
        <f>FLOOR(moras[[#This Row],[EDAD_SIN_NA´S]],10)</f>
        <v>20</v>
      </c>
      <c r="Q59">
        <f>STANDARDIZE(moras[[#This Row],[EDAD]],'2-Resumen'!$C$2, '2-Resumen'!$C$3)</f>
        <v>-1.0520201343717714</v>
      </c>
      <c r="R59" t="str">
        <f>IF(ABS(moras[[#This Row],[Z-CORE E]]) &gt; 1.96, "Sí", "No")</f>
        <v>No</v>
      </c>
    </row>
    <row r="60" spans="1:18">
      <c r="A60">
        <v>82</v>
      </c>
      <c r="B60" t="s">
        <v>27</v>
      </c>
      <c r="C60">
        <v>176961096</v>
      </c>
      <c r="D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0">
        <f>IF(moras[[#This Row],[SALARIO]]="",'2-Resumen'!$B$7, moras[[#This Row],[SALARIO]])</f>
        <v>176961096</v>
      </c>
      <c r="F60">
        <f>STANDARDIZE(moras[[#This Row],[SALARIO]],'2-Resumen'!$B$2,'2-Resumen'!$B$3)</f>
        <v>2.5688465067688298</v>
      </c>
      <c r="G60" t="str">
        <f>IF(ABS(moras[[#This Row],[Z-CORE]])&gt; 1.96,"Sí", "No")</f>
        <v>Sí</v>
      </c>
      <c r="H60" t="s">
        <v>33</v>
      </c>
      <c r="I60" t="str">
        <f>IF(moras[[#This Row],[TIPO_ASEGURAMIENTO]] = "", '2-Resumen'!$F$4, moras[[#This Row],[TIPO_ASEGURAMIENTO]])</f>
        <v>ASALARIADO</v>
      </c>
      <c r="J60" t="s">
        <v>34</v>
      </c>
      <c r="K60" t="s">
        <v>30</v>
      </c>
      <c r="L60" t="s">
        <v>31</v>
      </c>
      <c r="M60" t="s">
        <v>31</v>
      </c>
      <c r="N60">
        <v>56</v>
      </c>
      <c r="O60">
        <f>IF(moras[[#This Row],[EDAD]]="", '2-Resumen'!$C$7, moras[[#This Row],[EDAD]])</f>
        <v>56</v>
      </c>
      <c r="P60">
        <f>FLOOR(moras[[#This Row],[EDAD_SIN_NA´S]],10)</f>
        <v>50</v>
      </c>
      <c r="Q60">
        <f>STANDARDIZE(moras[[#This Row],[EDAD]],'2-Resumen'!$C$2, '2-Resumen'!$C$3)</f>
        <v>0.99466443786521619</v>
      </c>
      <c r="R60" t="str">
        <f>IF(ABS(moras[[#This Row],[Z-CORE E]]) &gt; 1.96, "Sí", "No")</f>
        <v>No</v>
      </c>
    </row>
    <row r="61" spans="1:18">
      <c r="A61">
        <v>84</v>
      </c>
      <c r="B61" t="s">
        <v>27</v>
      </c>
      <c r="C61">
        <v>1404047</v>
      </c>
      <c r="D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1">
        <f>IF(moras[[#This Row],[SALARIO]]="",'2-Resumen'!$B$7, moras[[#This Row],[SALARIO]])</f>
        <v>1404047</v>
      </c>
      <c r="F61">
        <f>STANDARDIZE(moras[[#This Row],[SALARIO]],'2-Resumen'!$B$2,'2-Resumen'!$B$3)</f>
        <v>-0.35225438711620322</v>
      </c>
      <c r="G61" t="str">
        <f>IF(ABS(moras[[#This Row],[Z-CORE]])&gt; 1.96,"Sí", "No")</f>
        <v>No</v>
      </c>
      <c r="H61" t="s">
        <v>33</v>
      </c>
      <c r="I61" t="str">
        <f>IF(moras[[#This Row],[TIPO_ASEGURAMIENTO]] = "", '2-Resumen'!$F$4, moras[[#This Row],[TIPO_ASEGURAMIENTO]])</f>
        <v>ASALARIADO</v>
      </c>
      <c r="J61" t="s">
        <v>34</v>
      </c>
      <c r="K61" t="s">
        <v>30</v>
      </c>
      <c r="L61" t="s">
        <v>31</v>
      </c>
      <c r="M61" t="s">
        <v>30</v>
      </c>
      <c r="N61">
        <v>53</v>
      </c>
      <c r="O61">
        <f>IF(moras[[#This Row],[EDAD]]="", '2-Resumen'!$C$7, moras[[#This Row],[EDAD]])</f>
        <v>53</v>
      </c>
      <c r="P61">
        <f>FLOOR(moras[[#This Row],[EDAD_SIN_NA´S]],10)</f>
        <v>50</v>
      </c>
      <c r="Q61">
        <f>STANDARDIZE(moras[[#This Row],[EDAD]],'2-Resumen'!$C$2, '2-Resumen'!$C$3)</f>
        <v>0.78293844763380371</v>
      </c>
      <c r="R61" t="str">
        <f>IF(ABS(moras[[#This Row],[Z-CORE E]]) &gt; 1.96, "Sí", "No")</f>
        <v>No</v>
      </c>
    </row>
    <row r="62" spans="1:18">
      <c r="A62">
        <v>85</v>
      </c>
      <c r="B62" t="s">
        <v>27</v>
      </c>
      <c r="C62">
        <v>45784257</v>
      </c>
      <c r="D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2">
        <f>IF(moras[[#This Row],[SALARIO]]="",'2-Resumen'!$B$7, moras[[#This Row],[SALARIO]])</f>
        <v>45784257</v>
      </c>
      <c r="F62">
        <f>STANDARDIZE(moras[[#This Row],[SALARIO]],'2-Resumen'!$B$2,'2-Resumen'!$B$3)</f>
        <v>0.38618973597796818</v>
      </c>
      <c r="G62" t="str">
        <f>IF(ABS(moras[[#This Row],[Z-CORE]])&gt; 1.96,"Sí", "No")</f>
        <v>No</v>
      </c>
      <c r="H62" t="s">
        <v>33</v>
      </c>
      <c r="I62" t="str">
        <f>IF(moras[[#This Row],[TIPO_ASEGURAMIENTO]] = "", '2-Resumen'!$F$4, moras[[#This Row],[TIPO_ASEGURAMIENTO]])</f>
        <v>ASALARIADO</v>
      </c>
      <c r="J62" t="s">
        <v>29</v>
      </c>
      <c r="K62" t="s">
        <v>30</v>
      </c>
      <c r="L62" t="s">
        <v>31</v>
      </c>
      <c r="M62" t="s">
        <v>31</v>
      </c>
      <c r="N62">
        <v>50</v>
      </c>
      <c r="O62">
        <f>IF(moras[[#This Row],[EDAD]]="", '2-Resumen'!$C$7, moras[[#This Row],[EDAD]])</f>
        <v>50</v>
      </c>
      <c r="P62">
        <f>FLOOR(moras[[#This Row],[EDAD_SIN_NA´S]],10)</f>
        <v>50</v>
      </c>
      <c r="Q62">
        <f>STANDARDIZE(moras[[#This Row],[EDAD]],'2-Resumen'!$C$2, '2-Resumen'!$C$3)</f>
        <v>0.57121245740239113</v>
      </c>
      <c r="R62" t="str">
        <f>IF(ABS(moras[[#This Row],[Z-CORE E]]) &gt; 1.96, "Sí", "No")</f>
        <v>No</v>
      </c>
    </row>
    <row r="63" spans="1:18">
      <c r="A63">
        <v>87</v>
      </c>
      <c r="B63" t="s">
        <v>32</v>
      </c>
      <c r="C63">
        <v>34735626</v>
      </c>
      <c r="D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3">
        <f>IF(moras[[#This Row],[SALARIO]]="",'2-Resumen'!$B$7, moras[[#This Row],[SALARIO]])</f>
        <v>34735626</v>
      </c>
      <c r="F63">
        <f>STANDARDIZE(moras[[#This Row],[SALARIO]],'2-Resumen'!$B$2,'2-Resumen'!$B$3)</f>
        <v>0.20235111443503095</v>
      </c>
      <c r="G63" t="str">
        <f>IF(ABS(moras[[#This Row],[Z-CORE]])&gt; 1.96,"Sí", "No")</f>
        <v>No</v>
      </c>
      <c r="H63" t="s">
        <v>33</v>
      </c>
      <c r="I63" t="str">
        <f>IF(moras[[#This Row],[TIPO_ASEGURAMIENTO]] = "", '2-Resumen'!$F$4, moras[[#This Row],[TIPO_ASEGURAMIENTO]])</f>
        <v>ASALARIADO</v>
      </c>
      <c r="J63" t="s">
        <v>29</v>
      </c>
      <c r="K63" t="s">
        <v>30</v>
      </c>
      <c r="L63" t="s">
        <v>31</v>
      </c>
      <c r="M63" t="s">
        <v>31</v>
      </c>
      <c r="N63">
        <v>38</v>
      </c>
      <c r="O63">
        <f>IF(moras[[#This Row],[EDAD]]="", '2-Resumen'!$C$7, moras[[#This Row],[EDAD]])</f>
        <v>38</v>
      </c>
      <c r="P63">
        <f>FLOOR(moras[[#This Row],[EDAD_SIN_NA´S]],10)</f>
        <v>30</v>
      </c>
      <c r="Q63">
        <f>STANDARDIZE(moras[[#This Row],[EDAD]],'2-Resumen'!$C$2, '2-Resumen'!$C$3)</f>
        <v>-0.27569150352325889</v>
      </c>
      <c r="R63" t="str">
        <f>IF(ABS(moras[[#This Row],[Z-CORE E]]) &gt; 1.96, "Sí", "No")</f>
        <v>No</v>
      </c>
    </row>
    <row r="64" spans="1:18">
      <c r="A64">
        <v>88</v>
      </c>
      <c r="B64" t="s">
        <v>27</v>
      </c>
      <c r="C64">
        <v>432031</v>
      </c>
      <c r="D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4">
        <f>IF(moras[[#This Row],[SALARIO]]="",'2-Resumen'!$B$7, moras[[#This Row],[SALARIO]])</f>
        <v>432031</v>
      </c>
      <c r="F64">
        <f>STANDARDIZE(moras[[#This Row],[SALARIO]],'2-Resumen'!$B$2,'2-Resumen'!$B$3)</f>
        <v>-0.36842780095884847</v>
      </c>
      <c r="G64" t="str">
        <f>IF(ABS(moras[[#This Row],[Z-CORE]])&gt; 1.96,"Sí", "No")</f>
        <v>No</v>
      </c>
      <c r="H64" t="s">
        <v>33</v>
      </c>
      <c r="I64" t="str">
        <f>IF(moras[[#This Row],[TIPO_ASEGURAMIENTO]] = "", '2-Resumen'!$F$4, moras[[#This Row],[TIPO_ASEGURAMIENTO]])</f>
        <v>ASALARIADO</v>
      </c>
      <c r="J64" t="s">
        <v>34</v>
      </c>
      <c r="K64" t="s">
        <v>30</v>
      </c>
      <c r="L64" t="s">
        <v>31</v>
      </c>
      <c r="M64" t="s">
        <v>30</v>
      </c>
      <c r="N64">
        <v>31</v>
      </c>
      <c r="O64">
        <f>IF(moras[[#This Row],[EDAD]]="", '2-Resumen'!$C$7, moras[[#This Row],[EDAD]])</f>
        <v>31</v>
      </c>
      <c r="P64">
        <f>FLOOR(moras[[#This Row],[EDAD_SIN_NA´S]],10)</f>
        <v>30</v>
      </c>
      <c r="Q64">
        <f>STANDARDIZE(moras[[#This Row],[EDAD]],'2-Resumen'!$C$2, '2-Resumen'!$C$3)</f>
        <v>-0.7697188140632214</v>
      </c>
      <c r="R64" t="str">
        <f>IF(ABS(moras[[#This Row],[Z-CORE E]]) &gt; 1.96, "Sí", "No")</f>
        <v>No</v>
      </c>
    </row>
    <row r="65" spans="1:18">
      <c r="A65">
        <v>90</v>
      </c>
      <c r="B65" t="s">
        <v>27</v>
      </c>
      <c r="C65">
        <v>62203582</v>
      </c>
      <c r="D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5">
        <f>IF(moras[[#This Row],[SALARIO]]="",'2-Resumen'!$B$7, moras[[#This Row],[SALARIO]])</f>
        <v>62203582</v>
      </c>
      <c r="F65">
        <f>STANDARDIZE(moras[[#This Row],[SALARIO]],'2-Resumen'!$B$2,'2-Resumen'!$B$3)</f>
        <v>0.65939155389237658</v>
      </c>
      <c r="G65" t="str">
        <f>IF(ABS(moras[[#This Row],[Z-CORE]])&gt; 1.96,"Sí", "No")</f>
        <v>No</v>
      </c>
      <c r="H65" t="s">
        <v>33</v>
      </c>
      <c r="I65" t="str">
        <f>IF(moras[[#This Row],[TIPO_ASEGURAMIENTO]] = "", '2-Resumen'!$F$4, moras[[#This Row],[TIPO_ASEGURAMIENTO]])</f>
        <v>ASALARIADO</v>
      </c>
      <c r="J65" t="s">
        <v>34</v>
      </c>
      <c r="K65" t="s">
        <v>30</v>
      </c>
      <c r="L65" t="s">
        <v>31</v>
      </c>
      <c r="M65" t="s">
        <v>31</v>
      </c>
      <c r="N65">
        <v>30</v>
      </c>
      <c r="O65">
        <f>IF(moras[[#This Row],[EDAD]]="", '2-Resumen'!$C$7, moras[[#This Row],[EDAD]])</f>
        <v>30</v>
      </c>
      <c r="P65">
        <f>FLOOR(moras[[#This Row],[EDAD_SIN_NA´S]],10)</f>
        <v>30</v>
      </c>
      <c r="Q65">
        <f>STANDARDIZE(moras[[#This Row],[EDAD]],'2-Resumen'!$C$2, '2-Resumen'!$C$3)</f>
        <v>-0.84029414414035897</v>
      </c>
      <c r="R65" t="str">
        <f>IF(ABS(moras[[#This Row],[Z-CORE E]]) &gt; 1.96, "Sí", "No")</f>
        <v>No</v>
      </c>
    </row>
    <row r="66" spans="1:18">
      <c r="A66">
        <v>91</v>
      </c>
      <c r="B66" t="s">
        <v>32</v>
      </c>
      <c r="C66">
        <v>4831425</v>
      </c>
      <c r="D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6">
        <f>IF(moras[[#This Row],[SALARIO]]="",'2-Resumen'!$B$7, moras[[#This Row],[SALARIO]])</f>
        <v>4831425</v>
      </c>
      <c r="F66">
        <f>STANDARDIZE(moras[[#This Row],[SALARIO]],'2-Resumen'!$B$2,'2-Resumen'!$B$3)</f>
        <v>-0.29522610487683898</v>
      </c>
      <c r="G66" t="str">
        <f>IF(ABS(moras[[#This Row],[Z-CORE]])&gt; 1.96,"Sí", "No")</f>
        <v>No</v>
      </c>
      <c r="H66" t="s">
        <v>33</v>
      </c>
      <c r="I66" t="str">
        <f>IF(moras[[#This Row],[TIPO_ASEGURAMIENTO]] = "", '2-Resumen'!$F$4, moras[[#This Row],[TIPO_ASEGURAMIENTO]])</f>
        <v>ASALARIADO</v>
      </c>
      <c r="J66" t="s">
        <v>29</v>
      </c>
      <c r="K66" t="s">
        <v>30</v>
      </c>
      <c r="L66" t="s">
        <v>31</v>
      </c>
      <c r="M66" t="s">
        <v>31</v>
      </c>
      <c r="N66">
        <v>33</v>
      </c>
      <c r="O66">
        <f>IF(moras[[#This Row],[EDAD]]="", '2-Resumen'!$C$7, moras[[#This Row],[EDAD]])</f>
        <v>33</v>
      </c>
      <c r="P66">
        <f>FLOOR(moras[[#This Row],[EDAD_SIN_NA´S]],10)</f>
        <v>30</v>
      </c>
      <c r="Q66">
        <f>STANDARDIZE(moras[[#This Row],[EDAD]],'2-Resumen'!$C$2, '2-Resumen'!$C$3)</f>
        <v>-0.62856815390894638</v>
      </c>
      <c r="R66" t="str">
        <f>IF(ABS(moras[[#This Row],[Z-CORE E]]) &gt; 1.96, "Sí", "No")</f>
        <v>No</v>
      </c>
    </row>
    <row r="67" spans="1:18">
      <c r="A67">
        <v>92</v>
      </c>
      <c r="B67" t="s">
        <v>32</v>
      </c>
      <c r="C67">
        <v>6093207</v>
      </c>
      <c r="D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7">
        <f>IF(moras[[#This Row],[SALARIO]]="",'2-Resumen'!$B$7, moras[[#This Row],[SALARIO]])</f>
        <v>6093207</v>
      </c>
      <c r="F67">
        <f>STANDARDIZE(moras[[#This Row],[SALARIO]],'2-Resumen'!$B$2,'2-Resumen'!$B$3)</f>
        <v>-0.27423126274954823</v>
      </c>
      <c r="G67" t="str">
        <f>IF(ABS(moras[[#This Row],[Z-CORE]])&gt; 1.96,"Sí", "No")</f>
        <v>No</v>
      </c>
      <c r="H67" t="s">
        <v>33</v>
      </c>
      <c r="I67" t="str">
        <f>IF(moras[[#This Row],[TIPO_ASEGURAMIENTO]] = "", '2-Resumen'!$F$4, moras[[#This Row],[TIPO_ASEGURAMIENTO]])</f>
        <v>ASALARIADO</v>
      </c>
      <c r="J67" t="s">
        <v>34</v>
      </c>
      <c r="K67" t="s">
        <v>30</v>
      </c>
      <c r="L67" t="s">
        <v>31</v>
      </c>
      <c r="M67" t="s">
        <v>31</v>
      </c>
      <c r="N67">
        <v>39</v>
      </c>
      <c r="O67">
        <f>IF(moras[[#This Row],[EDAD]]="", '2-Resumen'!$C$7, moras[[#This Row],[EDAD]])</f>
        <v>39</v>
      </c>
      <c r="P67">
        <f>FLOOR(moras[[#This Row],[EDAD_SIN_NA´S]],10)</f>
        <v>30</v>
      </c>
      <c r="Q67">
        <f>STANDARDIZE(moras[[#This Row],[EDAD]],'2-Resumen'!$C$2, '2-Resumen'!$C$3)</f>
        <v>-0.20511617344612137</v>
      </c>
      <c r="R67" t="str">
        <f>IF(ABS(moras[[#This Row],[Z-CORE E]]) &gt; 1.96, "Sí", "No")</f>
        <v>No</v>
      </c>
    </row>
    <row r="68" spans="1:18">
      <c r="A68">
        <v>93</v>
      </c>
      <c r="B68" t="s">
        <v>32</v>
      </c>
      <c r="C68">
        <v>9829028</v>
      </c>
      <c r="D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8">
        <f>IF(moras[[#This Row],[SALARIO]]="",'2-Resumen'!$B$7, moras[[#This Row],[SALARIO]])</f>
        <v>9829028</v>
      </c>
      <c r="F68">
        <f>STANDARDIZE(moras[[#This Row],[SALARIO]],'2-Resumen'!$B$2,'2-Resumen'!$B$3)</f>
        <v>-0.21207078486127798</v>
      </c>
      <c r="G68" t="str">
        <f>IF(ABS(moras[[#This Row],[Z-CORE]])&gt; 1.96,"Sí", "No")</f>
        <v>No</v>
      </c>
      <c r="H68" t="s">
        <v>33</v>
      </c>
      <c r="I68" t="str">
        <f>IF(moras[[#This Row],[TIPO_ASEGURAMIENTO]] = "", '2-Resumen'!$F$4, moras[[#This Row],[TIPO_ASEGURAMIENTO]])</f>
        <v>ASALARIADO</v>
      </c>
      <c r="J68" t="s">
        <v>34</v>
      </c>
      <c r="K68" t="s">
        <v>30</v>
      </c>
      <c r="L68" t="s">
        <v>31</v>
      </c>
      <c r="M68" t="s">
        <v>31</v>
      </c>
      <c r="N68">
        <v>49</v>
      </c>
      <c r="O68">
        <f>IF(moras[[#This Row],[EDAD]]="", '2-Resumen'!$C$7, moras[[#This Row],[EDAD]])</f>
        <v>49</v>
      </c>
      <c r="P68">
        <f>FLOOR(moras[[#This Row],[EDAD_SIN_NA´S]],10)</f>
        <v>40</v>
      </c>
      <c r="Q68">
        <f>STANDARDIZE(moras[[#This Row],[EDAD]],'2-Resumen'!$C$2, '2-Resumen'!$C$3)</f>
        <v>0.50063712732525367</v>
      </c>
      <c r="R68" t="str">
        <f>IF(ABS(moras[[#This Row],[Z-CORE E]]) &gt; 1.96, "Sí", "No")</f>
        <v>No</v>
      </c>
    </row>
    <row r="69" spans="1:18">
      <c r="A69">
        <v>94</v>
      </c>
      <c r="B69" t="s">
        <v>27</v>
      </c>
      <c r="C69">
        <v>800002</v>
      </c>
      <c r="D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9">
        <f>IF(moras[[#This Row],[SALARIO]]="",'2-Resumen'!$B$7, moras[[#This Row],[SALARIO]])</f>
        <v>800002</v>
      </c>
      <c r="F69">
        <f>STANDARDIZE(moras[[#This Row],[SALARIO]],'2-Resumen'!$B$2,'2-Resumen'!$B$3)</f>
        <v>-0.36230511649162567</v>
      </c>
      <c r="G69" t="str">
        <f>IF(ABS(moras[[#This Row],[Z-CORE]])&gt; 1.96,"Sí", "No")</f>
        <v>No</v>
      </c>
      <c r="H69" t="s">
        <v>33</v>
      </c>
      <c r="I69" t="str">
        <f>IF(moras[[#This Row],[TIPO_ASEGURAMIENTO]] = "", '2-Resumen'!$F$4, moras[[#This Row],[TIPO_ASEGURAMIENTO]])</f>
        <v>ASALARIADO</v>
      </c>
      <c r="J69" t="s">
        <v>29</v>
      </c>
      <c r="K69" t="s">
        <v>30</v>
      </c>
      <c r="L69" t="s">
        <v>31</v>
      </c>
      <c r="M69" t="s">
        <v>31</v>
      </c>
      <c r="N69">
        <v>30</v>
      </c>
      <c r="O69">
        <f>IF(moras[[#This Row],[EDAD]]="", '2-Resumen'!$C$7, moras[[#This Row],[EDAD]])</f>
        <v>30</v>
      </c>
      <c r="P69">
        <f>FLOOR(moras[[#This Row],[EDAD_SIN_NA´S]],10)</f>
        <v>30</v>
      </c>
      <c r="Q69">
        <f>STANDARDIZE(moras[[#This Row],[EDAD]],'2-Resumen'!$C$2, '2-Resumen'!$C$3)</f>
        <v>-0.84029414414035897</v>
      </c>
      <c r="R69" t="str">
        <f>IF(ABS(moras[[#This Row],[Z-CORE E]]) &gt; 1.96, "Sí", "No")</f>
        <v>No</v>
      </c>
    </row>
    <row r="70" spans="1:18">
      <c r="A70">
        <v>95</v>
      </c>
      <c r="B70" t="s">
        <v>32</v>
      </c>
      <c r="C70">
        <v>938875</v>
      </c>
      <c r="D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0">
        <f>IF(moras[[#This Row],[SALARIO]]="",'2-Resumen'!$B$7, moras[[#This Row],[SALARIO]])</f>
        <v>938875</v>
      </c>
      <c r="F70">
        <f>STANDARDIZE(moras[[#This Row],[SALARIO]],'2-Resumen'!$B$2,'2-Resumen'!$B$3)</f>
        <v>-0.35999440298426605</v>
      </c>
      <c r="G70" t="str">
        <f>IF(ABS(moras[[#This Row],[Z-CORE]])&gt; 1.96,"Sí", "No")</f>
        <v>No</v>
      </c>
      <c r="H70" t="s">
        <v>33</v>
      </c>
      <c r="I70" t="str">
        <f>IF(moras[[#This Row],[TIPO_ASEGURAMIENTO]] = "", '2-Resumen'!$F$4, moras[[#This Row],[TIPO_ASEGURAMIENTO]])</f>
        <v>ASALARIADO</v>
      </c>
      <c r="J70" t="s">
        <v>29</v>
      </c>
      <c r="K70" t="s">
        <v>30</v>
      </c>
      <c r="L70" t="s">
        <v>31</v>
      </c>
      <c r="M70" t="s">
        <v>31</v>
      </c>
      <c r="N70">
        <v>28</v>
      </c>
      <c r="O70">
        <f>IF(moras[[#This Row],[EDAD]]="", '2-Resumen'!$C$7, moras[[#This Row],[EDAD]])</f>
        <v>28</v>
      </c>
      <c r="P70">
        <f>FLOOR(moras[[#This Row],[EDAD_SIN_NA´S]],10)</f>
        <v>20</v>
      </c>
      <c r="Q70">
        <f>STANDARDIZE(moras[[#This Row],[EDAD]],'2-Resumen'!$C$2, '2-Resumen'!$C$3)</f>
        <v>-0.98144480429463388</v>
      </c>
      <c r="R70" t="str">
        <f>IF(ABS(moras[[#This Row],[Z-CORE E]]) &gt; 1.96, "Sí", "No")</f>
        <v>No</v>
      </c>
    </row>
    <row r="71" spans="1:18">
      <c r="A71">
        <v>96</v>
      </c>
      <c r="B71" t="s">
        <v>27</v>
      </c>
      <c r="C71">
        <v>41262563</v>
      </c>
      <c r="D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1">
        <f>IF(moras[[#This Row],[SALARIO]]="",'2-Resumen'!$B$7, moras[[#This Row],[SALARIO]])</f>
        <v>41262563</v>
      </c>
      <c r="F71">
        <f>STANDARDIZE(moras[[#This Row],[SALARIO]],'2-Resumen'!$B$2,'2-Resumen'!$B$3)</f>
        <v>0.3109530852111021</v>
      </c>
      <c r="G71" t="str">
        <f>IF(ABS(moras[[#This Row],[Z-CORE]])&gt; 1.96,"Sí", "No")</f>
        <v>No</v>
      </c>
      <c r="H71" t="s">
        <v>33</v>
      </c>
      <c r="I71" t="str">
        <f>IF(moras[[#This Row],[TIPO_ASEGURAMIENTO]] = "", '2-Resumen'!$F$4, moras[[#This Row],[TIPO_ASEGURAMIENTO]])</f>
        <v>ASALARIADO</v>
      </c>
      <c r="J71" t="s">
        <v>29</v>
      </c>
      <c r="K71" t="s">
        <v>30</v>
      </c>
      <c r="L71" t="s">
        <v>31</v>
      </c>
      <c r="M71" t="s">
        <v>31</v>
      </c>
      <c r="N71">
        <v>26</v>
      </c>
      <c r="O71">
        <f>IF(moras[[#This Row],[EDAD]]="", '2-Resumen'!$C$7, moras[[#This Row],[EDAD]])</f>
        <v>26</v>
      </c>
      <c r="P71">
        <f>FLOOR(moras[[#This Row],[EDAD_SIN_NA´S]],10)</f>
        <v>20</v>
      </c>
      <c r="Q71">
        <f>STANDARDIZE(moras[[#This Row],[EDAD]],'2-Resumen'!$C$2, '2-Resumen'!$C$3)</f>
        <v>-1.1225954644489089</v>
      </c>
      <c r="R71" t="str">
        <f>IF(ABS(moras[[#This Row],[Z-CORE E]]) &gt; 1.96, "Sí", "No")</f>
        <v>No</v>
      </c>
    </row>
    <row r="72" spans="1:18">
      <c r="A72">
        <v>97</v>
      </c>
      <c r="B72" t="s">
        <v>32</v>
      </c>
      <c r="C72">
        <v>234334</v>
      </c>
      <c r="D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2">
        <f>IF(moras[[#This Row],[SALARIO]]="",'2-Resumen'!$B$7, moras[[#This Row],[SALARIO]])</f>
        <v>234334</v>
      </c>
      <c r="F72">
        <f>STANDARDIZE(moras[[#This Row],[SALARIO]],'2-Resumen'!$B$2,'2-Resumen'!$B$3)</f>
        <v>-0.37171728939983034</v>
      </c>
      <c r="G72" t="str">
        <f>IF(ABS(moras[[#This Row],[Z-CORE]])&gt; 1.96,"Sí", "No")</f>
        <v>No</v>
      </c>
      <c r="H72" t="s">
        <v>33</v>
      </c>
      <c r="I72" t="str">
        <f>IF(moras[[#This Row],[TIPO_ASEGURAMIENTO]] = "", '2-Resumen'!$F$4, moras[[#This Row],[TIPO_ASEGURAMIENTO]])</f>
        <v>ASALARIADO</v>
      </c>
      <c r="J72" t="s">
        <v>29</v>
      </c>
      <c r="K72" t="s">
        <v>30</v>
      </c>
      <c r="L72" t="s">
        <v>31</v>
      </c>
      <c r="M72" t="s">
        <v>31</v>
      </c>
      <c r="N72">
        <v>21</v>
      </c>
      <c r="O72">
        <f>IF(moras[[#This Row],[EDAD]]="", '2-Resumen'!$C$7, moras[[#This Row],[EDAD]])</f>
        <v>21</v>
      </c>
      <c r="P72">
        <f>FLOOR(moras[[#This Row],[EDAD_SIN_NA´S]],10)</f>
        <v>20</v>
      </c>
      <c r="Q72">
        <f>STANDARDIZE(moras[[#This Row],[EDAD]],'2-Resumen'!$C$2, '2-Resumen'!$C$3)</f>
        <v>-1.4754721148345964</v>
      </c>
      <c r="R72" t="str">
        <f>IF(ABS(moras[[#This Row],[Z-CORE E]]) &gt; 1.96, "Sí", "No")</f>
        <v>No</v>
      </c>
    </row>
    <row r="73" spans="1:18">
      <c r="A73">
        <v>98</v>
      </c>
      <c r="B73" t="s">
        <v>27</v>
      </c>
      <c r="C73">
        <v>675720</v>
      </c>
      <c r="D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3">
        <f>IF(moras[[#This Row],[SALARIO]]="",'2-Resumen'!$B$7, moras[[#This Row],[SALARIO]])</f>
        <v>675720</v>
      </c>
      <c r="F73">
        <f>STANDARDIZE(moras[[#This Row],[SALARIO]],'2-Resumen'!$B$2,'2-Resumen'!$B$3)</f>
        <v>-0.36437304975526708</v>
      </c>
      <c r="G73" t="str">
        <f>IF(ABS(moras[[#This Row],[Z-CORE]])&gt; 1.96,"Sí", "No")</f>
        <v>No</v>
      </c>
      <c r="H73" t="s">
        <v>33</v>
      </c>
      <c r="I73" t="str">
        <f>IF(moras[[#This Row],[TIPO_ASEGURAMIENTO]] = "", '2-Resumen'!$F$4, moras[[#This Row],[TIPO_ASEGURAMIENTO]])</f>
        <v>ASALARIADO</v>
      </c>
      <c r="J73" t="s">
        <v>34</v>
      </c>
      <c r="K73" t="s">
        <v>30</v>
      </c>
      <c r="L73" t="s">
        <v>31</v>
      </c>
      <c r="M73" t="s">
        <v>31</v>
      </c>
      <c r="N73">
        <v>36</v>
      </c>
      <c r="O73">
        <f>IF(moras[[#This Row],[EDAD]]="", '2-Resumen'!$C$7, moras[[#This Row],[EDAD]])</f>
        <v>36</v>
      </c>
      <c r="P73">
        <f>FLOOR(moras[[#This Row],[EDAD_SIN_NA´S]],10)</f>
        <v>30</v>
      </c>
      <c r="Q73">
        <f>STANDARDIZE(moras[[#This Row],[EDAD]],'2-Resumen'!$C$2, '2-Resumen'!$C$3)</f>
        <v>-0.41684216367753391</v>
      </c>
      <c r="R73" t="str">
        <f>IF(ABS(moras[[#This Row],[Z-CORE E]]) &gt; 1.96, "Sí", "No")</f>
        <v>No</v>
      </c>
    </row>
    <row r="74" spans="1:18">
      <c r="A74">
        <v>99</v>
      </c>
      <c r="B74" t="s">
        <v>27</v>
      </c>
      <c r="C74">
        <v>28374598</v>
      </c>
      <c r="D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4">
        <f>IF(moras[[#This Row],[SALARIO]]="",'2-Resumen'!$B$7, moras[[#This Row],[SALARIO]])</f>
        <v>28374598</v>
      </c>
      <c r="F74">
        <f>STANDARDIZE(moras[[#This Row],[SALARIO]],'2-Resumen'!$B$2,'2-Resumen'!$B$3)</f>
        <v>9.6509710272286539E-2</v>
      </c>
      <c r="G74" t="str">
        <f>IF(ABS(moras[[#This Row],[Z-CORE]])&gt; 1.96,"Sí", "No")</f>
        <v>No</v>
      </c>
      <c r="H74" t="s">
        <v>33</v>
      </c>
      <c r="I74" t="str">
        <f>IF(moras[[#This Row],[TIPO_ASEGURAMIENTO]] = "", '2-Resumen'!$F$4, moras[[#This Row],[TIPO_ASEGURAMIENTO]])</f>
        <v>ASALARIADO</v>
      </c>
      <c r="J74" t="s">
        <v>29</v>
      </c>
      <c r="K74" t="s">
        <v>30</v>
      </c>
      <c r="L74" t="s">
        <v>31</v>
      </c>
      <c r="M74" t="s">
        <v>31</v>
      </c>
      <c r="N74">
        <v>22</v>
      </c>
      <c r="O74">
        <f>IF(moras[[#This Row],[EDAD]]="", '2-Resumen'!$C$7, moras[[#This Row],[EDAD]])</f>
        <v>22</v>
      </c>
      <c r="P74">
        <f>FLOOR(moras[[#This Row],[EDAD_SIN_NA´S]],10)</f>
        <v>20</v>
      </c>
      <c r="Q74">
        <f>STANDARDIZE(moras[[#This Row],[EDAD]],'2-Resumen'!$C$2, '2-Resumen'!$C$3)</f>
        <v>-1.4048967847574589</v>
      </c>
      <c r="R74" t="str">
        <f>IF(ABS(moras[[#This Row],[Z-CORE E]]) &gt; 1.96, "Sí", "No")</f>
        <v>No</v>
      </c>
    </row>
    <row r="75" spans="1:18">
      <c r="A75">
        <v>100</v>
      </c>
      <c r="B75" t="s">
        <v>27</v>
      </c>
      <c r="C75">
        <v>37290384</v>
      </c>
      <c r="D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5">
        <f>IF(moras[[#This Row],[SALARIO]]="",'2-Resumen'!$B$7, moras[[#This Row],[SALARIO]])</f>
        <v>37290384</v>
      </c>
      <c r="F75">
        <f>STANDARDIZE(moras[[#This Row],[SALARIO]],'2-Resumen'!$B$2,'2-Resumen'!$B$3)</f>
        <v>0.24485983692705654</v>
      </c>
      <c r="G75" t="str">
        <f>IF(ABS(moras[[#This Row],[Z-CORE]])&gt; 1.96,"Sí", "No")</f>
        <v>No</v>
      </c>
      <c r="H75" t="s">
        <v>33</v>
      </c>
      <c r="I75" t="str">
        <f>IF(moras[[#This Row],[TIPO_ASEGURAMIENTO]] = "", '2-Resumen'!$F$4, moras[[#This Row],[TIPO_ASEGURAMIENTO]])</f>
        <v>ASALARIADO</v>
      </c>
      <c r="J75" t="s">
        <v>34</v>
      </c>
      <c r="K75" t="s">
        <v>30</v>
      </c>
      <c r="L75" t="s">
        <v>31</v>
      </c>
      <c r="M75" t="s">
        <v>31</v>
      </c>
      <c r="N75">
        <v>50</v>
      </c>
      <c r="O75">
        <f>IF(moras[[#This Row],[EDAD]]="", '2-Resumen'!$C$7, moras[[#This Row],[EDAD]])</f>
        <v>50</v>
      </c>
      <c r="P75">
        <f>FLOOR(moras[[#This Row],[EDAD_SIN_NA´S]],10)</f>
        <v>50</v>
      </c>
      <c r="Q75">
        <f>STANDARDIZE(moras[[#This Row],[EDAD]],'2-Resumen'!$C$2, '2-Resumen'!$C$3)</f>
        <v>0.57121245740239113</v>
      </c>
      <c r="R75" t="str">
        <f>IF(ABS(moras[[#This Row],[Z-CORE E]]) &gt; 1.96, "Sí", "No")</f>
        <v>No</v>
      </c>
    </row>
    <row r="76" spans="1:18">
      <c r="A76">
        <v>101</v>
      </c>
      <c r="B76" t="s">
        <v>27</v>
      </c>
      <c r="C76">
        <v>300000</v>
      </c>
      <c r="D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6">
        <f>IF(moras[[#This Row],[SALARIO]]="",'2-Resumen'!$B$7, moras[[#This Row],[SALARIO]])</f>
        <v>300000</v>
      </c>
      <c r="F76">
        <f>STANDARDIZE(moras[[#This Row],[SALARIO]],'2-Resumen'!$B$2,'2-Resumen'!$B$3)</f>
        <v>-0.37062467014933331</v>
      </c>
      <c r="G76" t="str">
        <f>IF(ABS(moras[[#This Row],[Z-CORE]])&gt; 1.96,"Sí", "No")</f>
        <v>No</v>
      </c>
      <c r="H76" t="s">
        <v>33</v>
      </c>
      <c r="I76" t="str">
        <f>IF(moras[[#This Row],[TIPO_ASEGURAMIENTO]] = "", '2-Resumen'!$F$4, moras[[#This Row],[TIPO_ASEGURAMIENTO]])</f>
        <v>ASALARIADO</v>
      </c>
      <c r="J76" t="s">
        <v>29</v>
      </c>
      <c r="K76" t="s">
        <v>30</v>
      </c>
      <c r="L76" t="s">
        <v>31</v>
      </c>
      <c r="M76" t="s">
        <v>31</v>
      </c>
      <c r="N76">
        <v>33</v>
      </c>
      <c r="O76">
        <f>IF(moras[[#This Row],[EDAD]]="", '2-Resumen'!$C$7, moras[[#This Row],[EDAD]])</f>
        <v>33</v>
      </c>
      <c r="P76">
        <f>FLOOR(moras[[#This Row],[EDAD_SIN_NA´S]],10)</f>
        <v>30</v>
      </c>
      <c r="Q76">
        <f>STANDARDIZE(moras[[#This Row],[EDAD]],'2-Resumen'!$C$2, '2-Resumen'!$C$3)</f>
        <v>-0.62856815390894638</v>
      </c>
      <c r="R76" t="str">
        <f>IF(ABS(moras[[#This Row],[Z-CORE E]]) &gt; 1.96, "Sí", "No")</f>
        <v>No</v>
      </c>
    </row>
    <row r="77" spans="1:18">
      <c r="A77">
        <v>102</v>
      </c>
      <c r="B77" t="s">
        <v>27</v>
      </c>
      <c r="C77">
        <v>377900</v>
      </c>
      <c r="D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7">
        <f>IF(moras[[#This Row],[SALARIO]]="",'2-Resumen'!$B$7, moras[[#This Row],[SALARIO]])</f>
        <v>377900</v>
      </c>
      <c r="F77">
        <f>STANDARDIZE(moras[[#This Row],[SALARIO]],'2-Resumen'!$B$2,'2-Resumen'!$B$3)</f>
        <v>-0.36932848887418757</v>
      </c>
      <c r="G77" t="str">
        <f>IF(ABS(moras[[#This Row],[Z-CORE]])&gt; 1.96,"Sí", "No")</f>
        <v>No</v>
      </c>
      <c r="H77" t="s">
        <v>33</v>
      </c>
      <c r="I77" t="str">
        <f>IF(moras[[#This Row],[TIPO_ASEGURAMIENTO]] = "", '2-Resumen'!$F$4, moras[[#This Row],[TIPO_ASEGURAMIENTO]])</f>
        <v>ASALARIADO</v>
      </c>
      <c r="J77" t="s">
        <v>29</v>
      </c>
      <c r="K77" t="s">
        <v>30</v>
      </c>
      <c r="L77" t="s">
        <v>31</v>
      </c>
      <c r="M77" t="s">
        <v>31</v>
      </c>
      <c r="N77">
        <v>57</v>
      </c>
      <c r="O77">
        <f>IF(moras[[#This Row],[EDAD]]="", '2-Resumen'!$C$7, moras[[#This Row],[EDAD]])</f>
        <v>57</v>
      </c>
      <c r="P77">
        <f>FLOOR(moras[[#This Row],[EDAD_SIN_NA´S]],10)</f>
        <v>50</v>
      </c>
      <c r="Q77">
        <f>STANDARDIZE(moras[[#This Row],[EDAD]],'2-Resumen'!$C$2, '2-Resumen'!$C$3)</f>
        <v>1.0652397679423538</v>
      </c>
      <c r="R77" t="str">
        <f>IF(ABS(moras[[#This Row],[Z-CORE E]]) &gt; 1.96, "Sí", "No")</f>
        <v>No</v>
      </c>
    </row>
    <row r="78" spans="1:18">
      <c r="A78">
        <v>104</v>
      </c>
      <c r="B78" t="s">
        <v>27</v>
      </c>
      <c r="C78">
        <v>30664332</v>
      </c>
      <c r="D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8">
        <f>IF(moras[[#This Row],[SALARIO]]="",'2-Resumen'!$B$7, moras[[#This Row],[SALARIO]])</f>
        <v>30664332</v>
      </c>
      <c r="F78">
        <f>STANDARDIZE(moras[[#This Row],[SALARIO]],'2-Resumen'!$B$2,'2-Resumen'!$B$3)</f>
        <v>0.1346086876261321</v>
      </c>
      <c r="G78" t="str">
        <f>IF(ABS(moras[[#This Row],[Z-CORE]])&gt; 1.96,"Sí", "No")</f>
        <v>No</v>
      </c>
      <c r="H78" t="s">
        <v>33</v>
      </c>
      <c r="I78" t="str">
        <f>IF(moras[[#This Row],[TIPO_ASEGURAMIENTO]] = "", '2-Resumen'!$F$4, moras[[#This Row],[TIPO_ASEGURAMIENTO]])</f>
        <v>ASALARIADO</v>
      </c>
      <c r="J78" t="s">
        <v>29</v>
      </c>
      <c r="K78" t="s">
        <v>30</v>
      </c>
      <c r="L78" t="s">
        <v>31</v>
      </c>
      <c r="M78" t="s">
        <v>31</v>
      </c>
      <c r="N78">
        <v>30</v>
      </c>
      <c r="O78">
        <f>IF(moras[[#This Row],[EDAD]]="", '2-Resumen'!$C$7, moras[[#This Row],[EDAD]])</f>
        <v>30</v>
      </c>
      <c r="P78">
        <f>FLOOR(moras[[#This Row],[EDAD_SIN_NA´S]],10)</f>
        <v>30</v>
      </c>
      <c r="Q78">
        <f>STANDARDIZE(moras[[#This Row],[EDAD]],'2-Resumen'!$C$2, '2-Resumen'!$C$3)</f>
        <v>-0.84029414414035897</v>
      </c>
      <c r="R78" t="str">
        <f>IF(ABS(moras[[#This Row],[Z-CORE E]]) &gt; 1.96, "Sí", "No")</f>
        <v>No</v>
      </c>
    </row>
    <row r="79" spans="1:18">
      <c r="A79">
        <v>105</v>
      </c>
      <c r="B79" t="s">
        <v>32</v>
      </c>
      <c r="C79">
        <v>462759</v>
      </c>
      <c r="D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9">
        <f>IF(moras[[#This Row],[SALARIO]]="",'2-Resumen'!$B$7, moras[[#This Row],[SALARIO]])</f>
        <v>462759</v>
      </c>
      <c r="F79">
        <f>STANDARDIZE(moras[[#This Row],[SALARIO]],'2-Resumen'!$B$2,'2-Resumen'!$B$3)</f>
        <v>-0.36791651651439816</v>
      </c>
      <c r="G79" t="str">
        <f>IF(ABS(moras[[#This Row],[Z-CORE]])&gt; 1.96,"Sí", "No")</f>
        <v>No</v>
      </c>
      <c r="H79" t="s">
        <v>33</v>
      </c>
      <c r="I79" t="str">
        <f>IF(moras[[#This Row],[TIPO_ASEGURAMIENTO]] = "", '2-Resumen'!$F$4, moras[[#This Row],[TIPO_ASEGURAMIENTO]])</f>
        <v>ASALARIADO</v>
      </c>
      <c r="J79" t="s">
        <v>29</v>
      </c>
      <c r="K79" t="s">
        <v>30</v>
      </c>
      <c r="L79" t="s">
        <v>31</v>
      </c>
      <c r="M79" t="s">
        <v>31</v>
      </c>
      <c r="N79">
        <v>35</v>
      </c>
      <c r="O79">
        <f>IF(moras[[#This Row],[EDAD]]="", '2-Resumen'!$C$7, moras[[#This Row],[EDAD]])</f>
        <v>35</v>
      </c>
      <c r="P79">
        <f>FLOOR(moras[[#This Row],[EDAD_SIN_NA´S]],10)</f>
        <v>30</v>
      </c>
      <c r="Q79">
        <f>STANDARDIZE(moras[[#This Row],[EDAD]],'2-Resumen'!$C$2, '2-Resumen'!$C$3)</f>
        <v>-0.48741749375467142</v>
      </c>
      <c r="R79" t="str">
        <f>IF(ABS(moras[[#This Row],[Z-CORE E]]) &gt; 1.96, "Sí", "No")</f>
        <v>No</v>
      </c>
    </row>
    <row r="80" spans="1:18">
      <c r="A80">
        <v>106</v>
      </c>
      <c r="B80" t="s">
        <v>27</v>
      </c>
      <c r="C80">
        <v>1411236</v>
      </c>
      <c r="D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0">
        <f>IF(moras[[#This Row],[SALARIO]]="",'2-Resumen'!$B$7, moras[[#This Row],[SALARIO]])</f>
        <v>1411236</v>
      </c>
      <c r="F80">
        <f>STANDARDIZE(moras[[#This Row],[SALARIO]],'2-Resumen'!$B$2,'2-Resumen'!$B$3)</f>
        <v>-0.35213476905218494</v>
      </c>
      <c r="G80" t="str">
        <f>IF(ABS(moras[[#This Row],[Z-CORE]])&gt; 1.96,"Sí", "No")</f>
        <v>No</v>
      </c>
      <c r="H80" t="s">
        <v>33</v>
      </c>
      <c r="I80" t="str">
        <f>IF(moras[[#This Row],[TIPO_ASEGURAMIENTO]] = "", '2-Resumen'!$F$4, moras[[#This Row],[TIPO_ASEGURAMIENTO]])</f>
        <v>ASALARIADO</v>
      </c>
      <c r="J80" t="s">
        <v>34</v>
      </c>
      <c r="K80" t="s">
        <v>30</v>
      </c>
      <c r="L80" t="s">
        <v>31</v>
      </c>
      <c r="M80" t="s">
        <v>31</v>
      </c>
      <c r="N80">
        <v>30</v>
      </c>
      <c r="O80">
        <f>IF(moras[[#This Row],[EDAD]]="", '2-Resumen'!$C$7, moras[[#This Row],[EDAD]])</f>
        <v>30</v>
      </c>
      <c r="P80">
        <f>FLOOR(moras[[#This Row],[EDAD_SIN_NA´S]],10)</f>
        <v>30</v>
      </c>
      <c r="Q80">
        <f>STANDARDIZE(moras[[#This Row],[EDAD]],'2-Resumen'!$C$2, '2-Resumen'!$C$3)</f>
        <v>-0.84029414414035897</v>
      </c>
      <c r="R80" t="str">
        <f>IF(ABS(moras[[#This Row],[Z-CORE E]]) &gt; 1.96, "Sí", "No")</f>
        <v>No</v>
      </c>
    </row>
    <row r="81" spans="1:18">
      <c r="A81">
        <v>110</v>
      </c>
      <c r="B81" t="s">
        <v>27</v>
      </c>
      <c r="C81">
        <v>2979735</v>
      </c>
      <c r="D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1">
        <f>IF(moras[[#This Row],[SALARIO]]="",'2-Resumen'!$B$7, moras[[#This Row],[SALARIO]])</f>
        <v>2979735</v>
      </c>
      <c r="F81">
        <f>STANDARDIZE(moras[[#This Row],[SALARIO]],'2-Resumen'!$B$2,'2-Resumen'!$B$3)</f>
        <v>-0.32603645026033867</v>
      </c>
      <c r="G81" t="str">
        <f>IF(ABS(moras[[#This Row],[Z-CORE]])&gt; 1.96,"Sí", "No")</f>
        <v>No</v>
      </c>
      <c r="H81" t="s">
        <v>33</v>
      </c>
      <c r="I81" t="str">
        <f>IF(moras[[#This Row],[TIPO_ASEGURAMIENTO]] = "", '2-Resumen'!$F$4, moras[[#This Row],[TIPO_ASEGURAMIENTO]])</f>
        <v>ASALARIADO</v>
      </c>
      <c r="J81" t="s">
        <v>34</v>
      </c>
      <c r="K81" t="s">
        <v>30</v>
      </c>
      <c r="L81" t="s">
        <v>31</v>
      </c>
      <c r="M81" t="s">
        <v>31</v>
      </c>
      <c r="N81">
        <v>43</v>
      </c>
      <c r="O81">
        <f>IF(moras[[#This Row],[EDAD]]="", '2-Resumen'!$C$7, moras[[#This Row],[EDAD]])</f>
        <v>43</v>
      </c>
      <c r="P81">
        <f>FLOOR(moras[[#This Row],[EDAD_SIN_NA´S]],10)</f>
        <v>40</v>
      </c>
      <c r="Q81">
        <f>STANDARDIZE(moras[[#This Row],[EDAD]],'2-Resumen'!$C$2, '2-Resumen'!$C$3)</f>
        <v>7.7185146862428639E-2</v>
      </c>
      <c r="R81" t="str">
        <f>IF(ABS(moras[[#This Row],[Z-CORE E]]) &gt; 1.96, "Sí", "No")</f>
        <v>No</v>
      </c>
    </row>
    <row r="82" spans="1:18">
      <c r="A82">
        <v>111</v>
      </c>
      <c r="B82" t="s">
        <v>27</v>
      </c>
      <c r="C82">
        <v>3380499</v>
      </c>
      <c r="D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2">
        <f>IF(moras[[#This Row],[SALARIO]]="",'2-Resumen'!$B$7, moras[[#This Row],[SALARIO]])</f>
        <v>3380499</v>
      </c>
      <c r="F82">
        <f>STANDARDIZE(moras[[#This Row],[SALARIO]],'2-Resumen'!$B$2,'2-Resumen'!$B$3)</f>
        <v>-0.31936812172949769</v>
      </c>
      <c r="G82" t="str">
        <f>IF(ABS(moras[[#This Row],[Z-CORE]])&gt; 1.96,"Sí", "No")</f>
        <v>No</v>
      </c>
      <c r="H82" t="s">
        <v>33</v>
      </c>
      <c r="I82" t="str">
        <f>IF(moras[[#This Row],[TIPO_ASEGURAMIENTO]] = "", '2-Resumen'!$F$4, moras[[#This Row],[TIPO_ASEGURAMIENTO]])</f>
        <v>ASALARIADO</v>
      </c>
      <c r="J82" t="s">
        <v>29</v>
      </c>
      <c r="K82" t="s">
        <v>30</v>
      </c>
      <c r="L82" t="s">
        <v>31</v>
      </c>
      <c r="M82" t="s">
        <v>31</v>
      </c>
      <c r="N82">
        <v>43</v>
      </c>
      <c r="O82">
        <f>IF(moras[[#This Row],[EDAD]]="", '2-Resumen'!$C$7, moras[[#This Row],[EDAD]])</f>
        <v>43</v>
      </c>
      <c r="P82">
        <f>FLOOR(moras[[#This Row],[EDAD_SIN_NA´S]],10)</f>
        <v>40</v>
      </c>
      <c r="Q82">
        <f>STANDARDIZE(moras[[#This Row],[EDAD]],'2-Resumen'!$C$2, '2-Resumen'!$C$3)</f>
        <v>7.7185146862428639E-2</v>
      </c>
      <c r="R82" t="str">
        <f>IF(ABS(moras[[#This Row],[Z-CORE E]]) &gt; 1.96, "Sí", "No")</f>
        <v>No</v>
      </c>
    </row>
    <row r="83" spans="1:18">
      <c r="A83">
        <v>114</v>
      </c>
      <c r="B83" t="s">
        <v>27</v>
      </c>
      <c r="C83">
        <v>3820264</v>
      </c>
      <c r="D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3">
        <f>IF(moras[[#This Row],[SALARIO]]="",'2-Resumen'!$B$7, moras[[#This Row],[SALARIO]])</f>
        <v>3820264</v>
      </c>
      <c r="F83">
        <f>STANDARDIZE(moras[[#This Row],[SALARIO]],'2-Resumen'!$B$2,'2-Resumen'!$B$3)</f>
        <v>-0.31205085397000515</v>
      </c>
      <c r="G83" t="str">
        <f>IF(ABS(moras[[#This Row],[Z-CORE]])&gt; 1.96,"Sí", "No")</f>
        <v>No</v>
      </c>
      <c r="H83" t="s">
        <v>33</v>
      </c>
      <c r="I83" t="str">
        <f>IF(moras[[#This Row],[TIPO_ASEGURAMIENTO]] = "", '2-Resumen'!$F$4, moras[[#This Row],[TIPO_ASEGURAMIENTO]])</f>
        <v>ASALARIADO</v>
      </c>
      <c r="J83" t="s">
        <v>29</v>
      </c>
      <c r="K83" t="s">
        <v>30</v>
      </c>
      <c r="L83" t="s">
        <v>31</v>
      </c>
      <c r="M83" t="s">
        <v>31</v>
      </c>
      <c r="N83">
        <v>44</v>
      </c>
      <c r="O83">
        <f>IF(moras[[#This Row],[EDAD]]="", '2-Resumen'!$C$7, moras[[#This Row],[EDAD]])</f>
        <v>44</v>
      </c>
      <c r="P83">
        <f>FLOOR(moras[[#This Row],[EDAD_SIN_NA´S]],10)</f>
        <v>40</v>
      </c>
      <c r="Q83">
        <f>STANDARDIZE(moras[[#This Row],[EDAD]],'2-Resumen'!$C$2, '2-Resumen'!$C$3)</f>
        <v>0.14776047693956615</v>
      </c>
      <c r="R83" t="str">
        <f>IF(ABS(moras[[#This Row],[Z-CORE E]]) &gt; 1.96, "Sí", "No")</f>
        <v>No</v>
      </c>
    </row>
    <row r="84" spans="1:18">
      <c r="A84">
        <v>115</v>
      </c>
      <c r="B84" t="s">
        <v>27</v>
      </c>
      <c r="C84">
        <v>23948557</v>
      </c>
      <c r="D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4">
        <f>IF(moras[[#This Row],[SALARIO]]="",'2-Resumen'!$B$7, moras[[#This Row],[SALARIO]])</f>
        <v>23948557</v>
      </c>
      <c r="F84">
        <f>STANDARDIZE(moras[[#This Row],[SALARIO]],'2-Resumen'!$B$2,'2-Resumen'!$B$3)</f>
        <v>2.2864633671165251E-2</v>
      </c>
      <c r="G84" t="str">
        <f>IF(ABS(moras[[#This Row],[Z-CORE]])&gt; 1.96,"Sí", "No")</f>
        <v>No</v>
      </c>
      <c r="H84" t="s">
        <v>33</v>
      </c>
      <c r="I84" t="str">
        <f>IF(moras[[#This Row],[TIPO_ASEGURAMIENTO]] = "", '2-Resumen'!$F$4, moras[[#This Row],[TIPO_ASEGURAMIENTO]])</f>
        <v>ASALARIADO</v>
      </c>
      <c r="J84" t="s">
        <v>29</v>
      </c>
      <c r="K84" t="s">
        <v>30</v>
      </c>
      <c r="L84" t="s">
        <v>31</v>
      </c>
      <c r="M84" t="s">
        <v>31</v>
      </c>
      <c r="N84">
        <v>21</v>
      </c>
      <c r="O84">
        <f>IF(moras[[#This Row],[EDAD]]="", '2-Resumen'!$C$7, moras[[#This Row],[EDAD]])</f>
        <v>21</v>
      </c>
      <c r="P84">
        <f>FLOOR(moras[[#This Row],[EDAD_SIN_NA´S]],10)</f>
        <v>20</v>
      </c>
      <c r="Q84">
        <f>STANDARDIZE(moras[[#This Row],[EDAD]],'2-Resumen'!$C$2, '2-Resumen'!$C$3)</f>
        <v>-1.4754721148345964</v>
      </c>
      <c r="R84" t="str">
        <f>IF(ABS(moras[[#This Row],[Z-CORE E]]) &gt; 1.96, "Sí", "No")</f>
        <v>No</v>
      </c>
    </row>
    <row r="85" spans="1:18">
      <c r="A85">
        <v>116</v>
      </c>
      <c r="B85" t="s">
        <v>32</v>
      </c>
      <c r="C85">
        <v>67287347</v>
      </c>
      <c r="D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5">
        <f>IF(moras[[#This Row],[SALARIO]]="",'2-Resumen'!$B$7, moras[[#This Row],[SALARIO]])</f>
        <v>67287347</v>
      </c>
      <c r="F85">
        <f>STANDARDIZE(moras[[#This Row],[SALARIO]],'2-Resumen'!$B$2,'2-Resumen'!$B$3)</f>
        <v>0.74398052693783623</v>
      </c>
      <c r="G85" t="str">
        <f>IF(ABS(moras[[#This Row],[Z-CORE]])&gt; 1.96,"Sí", "No")</f>
        <v>No</v>
      </c>
      <c r="H85" t="s">
        <v>33</v>
      </c>
      <c r="I85" t="str">
        <f>IF(moras[[#This Row],[TIPO_ASEGURAMIENTO]] = "", '2-Resumen'!$F$4, moras[[#This Row],[TIPO_ASEGURAMIENTO]])</f>
        <v>ASALARIADO</v>
      </c>
      <c r="J85" t="s">
        <v>29</v>
      </c>
      <c r="K85" t="s">
        <v>30</v>
      </c>
      <c r="L85" t="s">
        <v>30</v>
      </c>
      <c r="M85" t="s">
        <v>31</v>
      </c>
      <c r="N85">
        <v>32</v>
      </c>
      <c r="O85">
        <f>IF(moras[[#This Row],[EDAD]]="", '2-Resumen'!$C$7, moras[[#This Row],[EDAD]])</f>
        <v>32</v>
      </c>
      <c r="P85">
        <f>FLOOR(moras[[#This Row],[EDAD_SIN_NA´S]],10)</f>
        <v>30</v>
      </c>
      <c r="Q85">
        <f>STANDARDIZE(moras[[#This Row],[EDAD]],'2-Resumen'!$C$2, '2-Resumen'!$C$3)</f>
        <v>-0.69914348398608395</v>
      </c>
      <c r="R85" t="str">
        <f>IF(ABS(moras[[#This Row],[Z-CORE E]]) &gt; 1.96, "Sí", "No")</f>
        <v>No</v>
      </c>
    </row>
    <row r="86" spans="1:18">
      <c r="A86">
        <v>117</v>
      </c>
      <c r="B86" t="s">
        <v>27</v>
      </c>
      <c r="C86">
        <v>995442</v>
      </c>
      <c r="D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6">
        <f>IF(moras[[#This Row],[SALARIO]]="",'2-Resumen'!$B$7, moras[[#This Row],[SALARIO]])</f>
        <v>995442</v>
      </c>
      <c r="F86">
        <f>STANDARDIZE(moras[[#This Row],[SALARIO]],'2-Resumen'!$B$2,'2-Resumen'!$B$3)</f>
        <v>-0.35905318236563744</v>
      </c>
      <c r="G86" t="str">
        <f>IF(ABS(moras[[#This Row],[Z-CORE]])&gt; 1.96,"Sí", "No")</f>
        <v>No</v>
      </c>
      <c r="H86" t="s">
        <v>33</v>
      </c>
      <c r="I86" t="str">
        <f>IF(moras[[#This Row],[TIPO_ASEGURAMIENTO]] = "", '2-Resumen'!$F$4, moras[[#This Row],[TIPO_ASEGURAMIENTO]])</f>
        <v>ASALARIADO</v>
      </c>
      <c r="J86" t="s">
        <v>29</v>
      </c>
      <c r="K86" t="s">
        <v>30</v>
      </c>
      <c r="L86" t="s">
        <v>30</v>
      </c>
      <c r="M86" t="s">
        <v>30</v>
      </c>
      <c r="N86">
        <v>52</v>
      </c>
      <c r="O86">
        <f>IF(moras[[#This Row],[EDAD]]="", '2-Resumen'!$C$7, moras[[#This Row],[EDAD]])</f>
        <v>52</v>
      </c>
      <c r="P86">
        <f>FLOOR(moras[[#This Row],[EDAD_SIN_NA´S]],10)</f>
        <v>50</v>
      </c>
      <c r="Q86">
        <f>STANDARDIZE(moras[[#This Row],[EDAD]],'2-Resumen'!$C$2, '2-Resumen'!$C$3)</f>
        <v>0.71236311755666615</v>
      </c>
      <c r="R86" t="str">
        <f>IF(ABS(moras[[#This Row],[Z-CORE E]]) &gt; 1.96, "Sí", "No")</f>
        <v>No</v>
      </c>
    </row>
    <row r="87" spans="1:18">
      <c r="A87">
        <v>118</v>
      </c>
      <c r="B87" t="s">
        <v>32</v>
      </c>
      <c r="C87">
        <v>65986458</v>
      </c>
      <c r="D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7">
        <f>IF(moras[[#This Row],[SALARIO]]="",'2-Resumen'!$B$7, moras[[#This Row],[SALARIO]])</f>
        <v>65986458</v>
      </c>
      <c r="F87">
        <f>STANDARDIZE(moras[[#This Row],[SALARIO]],'2-Resumen'!$B$2,'2-Resumen'!$B$3)</f>
        <v>0.72233498184357336</v>
      </c>
      <c r="G87" t="str">
        <f>IF(ABS(moras[[#This Row],[Z-CORE]])&gt; 1.96,"Sí", "No")</f>
        <v>No</v>
      </c>
      <c r="H87" t="s">
        <v>33</v>
      </c>
      <c r="I87" t="str">
        <f>IF(moras[[#This Row],[TIPO_ASEGURAMIENTO]] = "", '2-Resumen'!$F$4, moras[[#This Row],[TIPO_ASEGURAMIENTO]])</f>
        <v>ASALARIADO</v>
      </c>
      <c r="J87" t="s">
        <v>29</v>
      </c>
      <c r="K87" t="s">
        <v>30</v>
      </c>
      <c r="L87" t="s">
        <v>31</v>
      </c>
      <c r="M87" t="s">
        <v>31</v>
      </c>
      <c r="N87">
        <v>27</v>
      </c>
      <c r="O87">
        <f>IF(moras[[#This Row],[EDAD]]="", '2-Resumen'!$C$7, moras[[#This Row],[EDAD]])</f>
        <v>27</v>
      </c>
      <c r="P87">
        <f>FLOOR(moras[[#This Row],[EDAD_SIN_NA´S]],10)</f>
        <v>20</v>
      </c>
      <c r="Q87">
        <f>STANDARDIZE(moras[[#This Row],[EDAD]],'2-Resumen'!$C$2, '2-Resumen'!$C$3)</f>
        <v>-1.0520201343717714</v>
      </c>
      <c r="R87" t="str">
        <f>IF(ABS(moras[[#This Row],[Z-CORE E]]) &gt; 1.96, "Sí", "No")</f>
        <v>No</v>
      </c>
    </row>
    <row r="88" spans="1:18">
      <c r="A88">
        <v>119</v>
      </c>
      <c r="B88" t="s">
        <v>32</v>
      </c>
      <c r="C88">
        <v>6817587</v>
      </c>
      <c r="D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8">
        <f>IF(moras[[#This Row],[SALARIO]]="",'2-Resumen'!$B$7, moras[[#This Row],[SALARIO]])</f>
        <v>6817587</v>
      </c>
      <c r="F88">
        <f>STANDARDIZE(moras[[#This Row],[SALARIO]],'2-Resumen'!$B$2,'2-Resumen'!$B$3)</f>
        <v>-0.26217827440436114</v>
      </c>
      <c r="G88" t="str">
        <f>IF(ABS(moras[[#This Row],[Z-CORE]])&gt; 1.96,"Sí", "No")</f>
        <v>No</v>
      </c>
      <c r="H88" t="s">
        <v>33</v>
      </c>
      <c r="I88" t="str">
        <f>IF(moras[[#This Row],[TIPO_ASEGURAMIENTO]] = "", '2-Resumen'!$F$4, moras[[#This Row],[TIPO_ASEGURAMIENTO]])</f>
        <v>ASALARIADO</v>
      </c>
      <c r="J88" t="s">
        <v>29</v>
      </c>
      <c r="K88" t="s">
        <v>30</v>
      </c>
      <c r="L88" t="s">
        <v>31</v>
      </c>
      <c r="M88" t="s">
        <v>31</v>
      </c>
      <c r="N88">
        <v>30</v>
      </c>
      <c r="O88">
        <f>IF(moras[[#This Row],[EDAD]]="", '2-Resumen'!$C$7, moras[[#This Row],[EDAD]])</f>
        <v>30</v>
      </c>
      <c r="P88">
        <f>FLOOR(moras[[#This Row],[EDAD_SIN_NA´S]],10)</f>
        <v>30</v>
      </c>
      <c r="Q88">
        <f>STANDARDIZE(moras[[#This Row],[EDAD]],'2-Resumen'!$C$2, '2-Resumen'!$C$3)</f>
        <v>-0.84029414414035897</v>
      </c>
      <c r="R88" t="str">
        <f>IF(ABS(moras[[#This Row],[Z-CORE E]]) &gt; 1.96, "Sí", "No")</f>
        <v>No</v>
      </c>
    </row>
    <row r="89" spans="1:18">
      <c r="A89">
        <v>121</v>
      </c>
      <c r="B89" t="s">
        <v>27</v>
      </c>
      <c r="C89">
        <v>14992963</v>
      </c>
      <c r="D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9">
        <f>IF(moras[[#This Row],[SALARIO]]="",'2-Resumen'!$B$7, moras[[#This Row],[SALARIO]])</f>
        <v>14992963</v>
      </c>
      <c r="F89">
        <f>STANDARDIZE(moras[[#This Row],[SALARIO]],'2-Resumen'!$B$2,'2-Resumen'!$B$3)</f>
        <v>-0.12614785991814906</v>
      </c>
      <c r="G89" t="str">
        <f>IF(ABS(moras[[#This Row],[Z-CORE]])&gt; 1.96,"Sí", "No")</f>
        <v>No</v>
      </c>
      <c r="H89" t="s">
        <v>33</v>
      </c>
      <c r="I89" t="str">
        <f>IF(moras[[#This Row],[TIPO_ASEGURAMIENTO]] = "", '2-Resumen'!$F$4, moras[[#This Row],[TIPO_ASEGURAMIENTO]])</f>
        <v>ASALARIADO</v>
      </c>
      <c r="J89" t="s">
        <v>29</v>
      </c>
      <c r="K89" t="s">
        <v>30</v>
      </c>
      <c r="L89" t="s">
        <v>30</v>
      </c>
      <c r="M89" t="s">
        <v>31</v>
      </c>
      <c r="N89">
        <v>28</v>
      </c>
      <c r="O89">
        <f>IF(moras[[#This Row],[EDAD]]="", '2-Resumen'!$C$7, moras[[#This Row],[EDAD]])</f>
        <v>28</v>
      </c>
      <c r="P89">
        <f>FLOOR(moras[[#This Row],[EDAD_SIN_NA´S]],10)</f>
        <v>20</v>
      </c>
      <c r="Q89">
        <f>STANDARDIZE(moras[[#This Row],[EDAD]],'2-Resumen'!$C$2, '2-Resumen'!$C$3)</f>
        <v>-0.98144480429463388</v>
      </c>
      <c r="R89" t="str">
        <f>IF(ABS(moras[[#This Row],[Z-CORE E]]) &gt; 1.96, "Sí", "No")</f>
        <v>No</v>
      </c>
    </row>
    <row r="90" spans="1:18">
      <c r="A90">
        <v>124</v>
      </c>
      <c r="B90" t="s">
        <v>32</v>
      </c>
      <c r="C90">
        <v>1179097</v>
      </c>
      <c r="D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0">
        <f>IF(moras[[#This Row],[SALARIO]]="",'2-Resumen'!$B$7, moras[[#This Row],[SALARIO]])</f>
        <v>1179097</v>
      </c>
      <c r="F90">
        <f>STANDARDIZE(moras[[#This Row],[SALARIO]],'2-Resumen'!$B$2,'2-Resumen'!$B$3)</f>
        <v>-0.355997339334997</v>
      </c>
      <c r="G90" t="str">
        <f>IF(ABS(moras[[#This Row],[Z-CORE]])&gt; 1.96,"Sí", "No")</f>
        <v>No</v>
      </c>
      <c r="H90" t="s">
        <v>33</v>
      </c>
      <c r="I90" t="str">
        <f>IF(moras[[#This Row],[TIPO_ASEGURAMIENTO]] = "", '2-Resumen'!$F$4, moras[[#This Row],[TIPO_ASEGURAMIENTO]])</f>
        <v>ASALARIADO</v>
      </c>
      <c r="J90" t="s">
        <v>29</v>
      </c>
      <c r="K90" t="s">
        <v>30</v>
      </c>
      <c r="L90" t="s">
        <v>31</v>
      </c>
      <c r="M90" t="s">
        <v>31</v>
      </c>
      <c r="N90">
        <v>41</v>
      </c>
      <c r="O90">
        <f>IF(moras[[#This Row],[EDAD]]="", '2-Resumen'!$C$7, moras[[#This Row],[EDAD]])</f>
        <v>41</v>
      </c>
      <c r="P90">
        <f>FLOOR(moras[[#This Row],[EDAD_SIN_NA´S]],10)</f>
        <v>40</v>
      </c>
      <c r="Q90">
        <f>STANDARDIZE(moras[[#This Row],[EDAD]],'2-Resumen'!$C$2, '2-Resumen'!$C$3)</f>
        <v>-6.3965513291846368E-2</v>
      </c>
      <c r="R90" t="str">
        <f>IF(ABS(moras[[#This Row],[Z-CORE E]]) &gt; 1.96, "Sí", "No")</f>
        <v>No</v>
      </c>
    </row>
    <row r="91" spans="1:18">
      <c r="A91">
        <v>126</v>
      </c>
      <c r="B91" t="s">
        <v>27</v>
      </c>
      <c r="C91">
        <v>36699625</v>
      </c>
      <c r="D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1">
        <f>IF(moras[[#This Row],[SALARIO]]="",'2-Resumen'!$B$7, moras[[#This Row],[SALARIO]])</f>
        <v>36699625</v>
      </c>
      <c r="F91">
        <f>STANDARDIZE(moras[[#This Row],[SALARIO]],'2-Resumen'!$B$2,'2-Resumen'!$B$3)</f>
        <v>0.23503017384716149</v>
      </c>
      <c r="G91" t="str">
        <f>IF(ABS(moras[[#This Row],[Z-CORE]])&gt; 1.96,"Sí", "No")</f>
        <v>No</v>
      </c>
      <c r="H91" t="s">
        <v>33</v>
      </c>
      <c r="I91" t="str">
        <f>IF(moras[[#This Row],[TIPO_ASEGURAMIENTO]] = "", '2-Resumen'!$F$4, moras[[#This Row],[TIPO_ASEGURAMIENTO]])</f>
        <v>ASALARIADO</v>
      </c>
      <c r="J91" t="s">
        <v>29</v>
      </c>
      <c r="K91" t="s">
        <v>30</v>
      </c>
      <c r="L91" t="s">
        <v>31</v>
      </c>
      <c r="M91" t="s">
        <v>31</v>
      </c>
      <c r="N91">
        <v>44</v>
      </c>
      <c r="O91">
        <f>IF(moras[[#This Row],[EDAD]]="", '2-Resumen'!$C$7, moras[[#This Row],[EDAD]])</f>
        <v>44</v>
      </c>
      <c r="P91">
        <f>FLOOR(moras[[#This Row],[EDAD_SIN_NA´S]],10)</f>
        <v>40</v>
      </c>
      <c r="Q91">
        <f>STANDARDIZE(moras[[#This Row],[EDAD]],'2-Resumen'!$C$2, '2-Resumen'!$C$3)</f>
        <v>0.14776047693956615</v>
      </c>
      <c r="R91" t="str">
        <f>IF(ABS(moras[[#This Row],[Z-CORE E]]) &gt; 1.96, "Sí", "No")</f>
        <v>No</v>
      </c>
    </row>
    <row r="92" spans="1:18">
      <c r="A92">
        <v>127</v>
      </c>
      <c r="B92" t="s">
        <v>27</v>
      </c>
      <c r="C92">
        <v>97671218</v>
      </c>
      <c r="D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2">
        <f>IF(moras[[#This Row],[SALARIO]]="",'2-Resumen'!$B$7, moras[[#This Row],[SALARIO]])</f>
        <v>97671218</v>
      </c>
      <c r="F92">
        <f>STANDARDIZE(moras[[#This Row],[SALARIO]],'2-Resumen'!$B$2,'2-Resumen'!$B$3)</f>
        <v>1.2495389949306965</v>
      </c>
      <c r="G92" t="str">
        <f>IF(ABS(moras[[#This Row],[Z-CORE]])&gt; 1.96,"Sí", "No")</f>
        <v>No</v>
      </c>
      <c r="H92" t="s">
        <v>33</v>
      </c>
      <c r="I92" t="str">
        <f>IF(moras[[#This Row],[TIPO_ASEGURAMIENTO]] = "", '2-Resumen'!$F$4, moras[[#This Row],[TIPO_ASEGURAMIENTO]])</f>
        <v>ASALARIADO</v>
      </c>
      <c r="J92" t="s">
        <v>29</v>
      </c>
      <c r="K92" t="s">
        <v>30</v>
      </c>
      <c r="L92" t="s">
        <v>31</v>
      </c>
      <c r="M92" t="s">
        <v>31</v>
      </c>
      <c r="N92">
        <v>32</v>
      </c>
      <c r="O92">
        <f>IF(moras[[#This Row],[EDAD]]="", '2-Resumen'!$C$7, moras[[#This Row],[EDAD]])</f>
        <v>32</v>
      </c>
      <c r="P92">
        <f>FLOOR(moras[[#This Row],[EDAD_SIN_NA´S]],10)</f>
        <v>30</v>
      </c>
      <c r="Q92">
        <f>STANDARDIZE(moras[[#This Row],[EDAD]],'2-Resumen'!$C$2, '2-Resumen'!$C$3)</f>
        <v>-0.69914348398608395</v>
      </c>
      <c r="R92" t="str">
        <f>IF(ABS(moras[[#This Row],[Z-CORE E]]) &gt; 1.96, "Sí", "No")</f>
        <v>No</v>
      </c>
    </row>
    <row r="93" spans="1:18">
      <c r="A93">
        <v>128</v>
      </c>
      <c r="B93" t="s">
        <v>27</v>
      </c>
      <c r="C93">
        <v>212500</v>
      </c>
      <c r="D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3">
        <f>IF(moras[[#This Row],[SALARIO]]="",'2-Resumen'!$B$7, moras[[#This Row],[SALARIO]])</f>
        <v>212500</v>
      </c>
      <c r="F93">
        <f>STANDARDIZE(moras[[#This Row],[SALARIO]],'2-Resumen'!$B$2,'2-Resumen'!$B$3)</f>
        <v>-0.37208058621576789</v>
      </c>
      <c r="G93" t="str">
        <f>IF(ABS(moras[[#This Row],[Z-CORE]])&gt; 1.96,"Sí", "No")</f>
        <v>No</v>
      </c>
      <c r="H93" t="s">
        <v>33</v>
      </c>
      <c r="I93" t="str">
        <f>IF(moras[[#This Row],[TIPO_ASEGURAMIENTO]] = "", '2-Resumen'!$F$4, moras[[#This Row],[TIPO_ASEGURAMIENTO]])</f>
        <v>ASALARIADO</v>
      </c>
      <c r="J93" t="s">
        <v>29</v>
      </c>
      <c r="K93" t="s">
        <v>30</v>
      </c>
      <c r="L93" t="s">
        <v>30</v>
      </c>
      <c r="M93" t="s">
        <v>31</v>
      </c>
      <c r="N93">
        <v>45</v>
      </c>
      <c r="O93">
        <f>IF(moras[[#This Row],[EDAD]]="", '2-Resumen'!$C$7, moras[[#This Row],[EDAD]])</f>
        <v>45</v>
      </c>
      <c r="P93">
        <f>FLOOR(moras[[#This Row],[EDAD_SIN_NA´S]],10)</f>
        <v>40</v>
      </c>
      <c r="Q93">
        <f>STANDARDIZE(moras[[#This Row],[EDAD]],'2-Resumen'!$C$2, '2-Resumen'!$C$3)</f>
        <v>0.21833580701670366</v>
      </c>
      <c r="R93" t="str">
        <f>IF(ABS(moras[[#This Row],[Z-CORE E]]) &gt; 1.96, "Sí", "No")</f>
        <v>No</v>
      </c>
    </row>
    <row r="94" spans="1:18">
      <c r="A94">
        <v>130</v>
      </c>
      <c r="B94" t="s">
        <v>32</v>
      </c>
      <c r="C94">
        <v>489327</v>
      </c>
      <c r="D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4">
        <f>IF(moras[[#This Row],[SALARIO]]="",'2-Resumen'!$B$7, moras[[#This Row],[SALARIO]])</f>
        <v>489327</v>
      </c>
      <c r="F94">
        <f>STANDARDIZE(moras[[#This Row],[SALARIO]],'2-Resumen'!$B$2,'2-Resumen'!$B$3)</f>
        <v>-0.36747445047950639</v>
      </c>
      <c r="G94" t="str">
        <f>IF(ABS(moras[[#This Row],[Z-CORE]])&gt; 1.96,"Sí", "No")</f>
        <v>No</v>
      </c>
      <c r="H94" t="s">
        <v>33</v>
      </c>
      <c r="I94" t="str">
        <f>IF(moras[[#This Row],[TIPO_ASEGURAMIENTO]] = "", '2-Resumen'!$F$4, moras[[#This Row],[TIPO_ASEGURAMIENTO]])</f>
        <v>ASALARIADO</v>
      </c>
      <c r="J94" t="s">
        <v>34</v>
      </c>
      <c r="K94" t="s">
        <v>30</v>
      </c>
      <c r="L94" t="s">
        <v>31</v>
      </c>
      <c r="M94" t="s">
        <v>31</v>
      </c>
      <c r="N94">
        <v>33</v>
      </c>
      <c r="O94">
        <f>IF(moras[[#This Row],[EDAD]]="", '2-Resumen'!$C$7, moras[[#This Row],[EDAD]])</f>
        <v>33</v>
      </c>
      <c r="P94">
        <f>FLOOR(moras[[#This Row],[EDAD_SIN_NA´S]],10)</f>
        <v>30</v>
      </c>
      <c r="Q94">
        <f>STANDARDIZE(moras[[#This Row],[EDAD]],'2-Resumen'!$C$2, '2-Resumen'!$C$3)</f>
        <v>-0.62856815390894638</v>
      </c>
      <c r="R94" t="str">
        <f>IF(ABS(moras[[#This Row],[Z-CORE E]]) &gt; 1.96, "Sí", "No")</f>
        <v>No</v>
      </c>
    </row>
    <row r="95" spans="1:18">
      <c r="A95">
        <v>132</v>
      </c>
      <c r="B95" t="s">
        <v>32</v>
      </c>
      <c r="C95">
        <v>109366656</v>
      </c>
      <c r="D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5">
        <f>IF(moras[[#This Row],[SALARIO]]="",'2-Resumen'!$B$7, moras[[#This Row],[SALARIO]])</f>
        <v>109366656</v>
      </c>
      <c r="F95">
        <f>STANDARDIZE(moras[[#This Row],[SALARIO]],'2-Resumen'!$B$2,'2-Resumen'!$B$3)</f>
        <v>1.4441398645100034</v>
      </c>
      <c r="G95" t="str">
        <f>IF(ABS(moras[[#This Row],[Z-CORE]])&gt; 1.96,"Sí", "No")</f>
        <v>No</v>
      </c>
      <c r="H95" t="s">
        <v>33</v>
      </c>
      <c r="I95" t="str">
        <f>IF(moras[[#This Row],[TIPO_ASEGURAMIENTO]] = "", '2-Resumen'!$F$4, moras[[#This Row],[TIPO_ASEGURAMIENTO]])</f>
        <v>ASALARIADO</v>
      </c>
      <c r="J95" t="s">
        <v>29</v>
      </c>
      <c r="K95" t="s">
        <v>30</v>
      </c>
      <c r="L95" t="s">
        <v>31</v>
      </c>
      <c r="M95" t="s">
        <v>30</v>
      </c>
      <c r="N95">
        <v>55</v>
      </c>
      <c r="O95">
        <f>IF(moras[[#This Row],[EDAD]]="", '2-Resumen'!$C$7, moras[[#This Row],[EDAD]])</f>
        <v>55</v>
      </c>
      <c r="P95">
        <f>FLOOR(moras[[#This Row],[EDAD_SIN_NA´S]],10)</f>
        <v>50</v>
      </c>
      <c r="Q95">
        <f>STANDARDIZE(moras[[#This Row],[EDAD]],'2-Resumen'!$C$2, '2-Resumen'!$C$3)</f>
        <v>0.92408910778807873</v>
      </c>
      <c r="R95" t="str">
        <f>IF(ABS(moras[[#This Row],[Z-CORE E]]) &gt; 1.96, "Sí", "No")</f>
        <v>No</v>
      </c>
    </row>
    <row r="96" spans="1:18">
      <c r="A96">
        <v>133</v>
      </c>
      <c r="B96" t="s">
        <v>32</v>
      </c>
      <c r="C96">
        <v>67762604</v>
      </c>
      <c r="D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6">
        <f>IF(moras[[#This Row],[SALARIO]]="",'2-Resumen'!$B$7, moras[[#This Row],[SALARIO]])</f>
        <v>67762604</v>
      </c>
      <c r="F96">
        <f>STANDARDIZE(moras[[#This Row],[SALARIO]],'2-Resumen'!$B$2,'2-Resumen'!$B$3)</f>
        <v>0.7518883475319561</v>
      </c>
      <c r="G96" t="str">
        <f>IF(ABS(moras[[#This Row],[Z-CORE]])&gt; 1.96,"Sí", "No")</f>
        <v>No</v>
      </c>
      <c r="H96" t="s">
        <v>33</v>
      </c>
      <c r="I96" t="str">
        <f>IF(moras[[#This Row],[TIPO_ASEGURAMIENTO]] = "", '2-Resumen'!$F$4, moras[[#This Row],[TIPO_ASEGURAMIENTO]])</f>
        <v>ASALARIADO</v>
      </c>
      <c r="J96" t="s">
        <v>29</v>
      </c>
      <c r="K96" t="s">
        <v>30</v>
      </c>
      <c r="L96" t="s">
        <v>31</v>
      </c>
      <c r="M96" t="s">
        <v>31</v>
      </c>
      <c r="N96">
        <v>57</v>
      </c>
      <c r="O96">
        <f>IF(moras[[#This Row],[EDAD]]="", '2-Resumen'!$C$7, moras[[#This Row],[EDAD]])</f>
        <v>57</v>
      </c>
      <c r="P96">
        <f>FLOOR(moras[[#This Row],[EDAD_SIN_NA´S]],10)</f>
        <v>50</v>
      </c>
      <c r="Q96">
        <f>STANDARDIZE(moras[[#This Row],[EDAD]],'2-Resumen'!$C$2, '2-Resumen'!$C$3)</f>
        <v>1.0652397679423538</v>
      </c>
      <c r="R96" t="str">
        <f>IF(ABS(moras[[#This Row],[Z-CORE E]]) &gt; 1.96, "Sí", "No")</f>
        <v>No</v>
      </c>
    </row>
    <row r="97" spans="1:18">
      <c r="A97">
        <v>134</v>
      </c>
      <c r="B97" t="s">
        <v>32</v>
      </c>
      <c r="C97">
        <v>46206322</v>
      </c>
      <c r="D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7">
        <f>IF(moras[[#This Row],[SALARIO]]="",'2-Resumen'!$B$7, moras[[#This Row],[SALARIO]])</f>
        <v>46206322</v>
      </c>
      <c r="F97">
        <f>STANDARDIZE(moras[[#This Row],[SALARIO]],'2-Resumen'!$B$2,'2-Resumen'!$B$3)</f>
        <v>0.39321249271602193</v>
      </c>
      <c r="G97" t="str">
        <f>IF(ABS(moras[[#This Row],[Z-CORE]])&gt; 1.96,"Sí", "No")</f>
        <v>No</v>
      </c>
      <c r="H97" t="s">
        <v>33</v>
      </c>
      <c r="I97" t="str">
        <f>IF(moras[[#This Row],[TIPO_ASEGURAMIENTO]] = "", '2-Resumen'!$F$4, moras[[#This Row],[TIPO_ASEGURAMIENTO]])</f>
        <v>ASALARIADO</v>
      </c>
      <c r="J97" t="s">
        <v>29</v>
      </c>
      <c r="K97" t="s">
        <v>30</v>
      </c>
      <c r="L97" t="s">
        <v>31</v>
      </c>
      <c r="M97" t="s">
        <v>31</v>
      </c>
      <c r="N97">
        <v>54</v>
      </c>
      <c r="O97">
        <f>IF(moras[[#This Row],[EDAD]]="", '2-Resumen'!$C$7, moras[[#This Row],[EDAD]])</f>
        <v>54</v>
      </c>
      <c r="P97">
        <f>FLOOR(moras[[#This Row],[EDAD_SIN_NA´S]],10)</f>
        <v>50</v>
      </c>
      <c r="Q97">
        <f>STANDARDIZE(moras[[#This Row],[EDAD]],'2-Resumen'!$C$2, '2-Resumen'!$C$3)</f>
        <v>0.85351377771094117</v>
      </c>
      <c r="R97" t="str">
        <f>IF(ABS(moras[[#This Row],[Z-CORE E]]) &gt; 1.96, "Sí", "No")</f>
        <v>No</v>
      </c>
    </row>
    <row r="98" spans="1:18">
      <c r="A98">
        <v>135</v>
      </c>
      <c r="B98" t="s">
        <v>32</v>
      </c>
      <c r="C98">
        <v>9667905</v>
      </c>
      <c r="D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8">
        <f>IF(moras[[#This Row],[SALARIO]]="",'2-Resumen'!$B$7, moras[[#This Row],[SALARIO]])</f>
        <v>9667905</v>
      </c>
      <c r="F98">
        <f>STANDARDIZE(moras[[#This Row],[SALARIO]],'2-Resumen'!$B$2,'2-Resumen'!$B$3)</f>
        <v>-0.21475171702553097</v>
      </c>
      <c r="G98" t="str">
        <f>IF(ABS(moras[[#This Row],[Z-CORE]])&gt; 1.96,"Sí", "No")</f>
        <v>No</v>
      </c>
      <c r="H98" t="s">
        <v>33</v>
      </c>
      <c r="I98" t="str">
        <f>IF(moras[[#This Row],[TIPO_ASEGURAMIENTO]] = "", '2-Resumen'!$F$4, moras[[#This Row],[TIPO_ASEGURAMIENTO]])</f>
        <v>ASALARIADO</v>
      </c>
      <c r="J98" t="s">
        <v>34</v>
      </c>
      <c r="K98" t="s">
        <v>30</v>
      </c>
      <c r="L98" t="s">
        <v>31</v>
      </c>
      <c r="M98" t="s">
        <v>31</v>
      </c>
      <c r="N98">
        <v>43</v>
      </c>
      <c r="O98">
        <f>IF(moras[[#This Row],[EDAD]]="", '2-Resumen'!$C$7, moras[[#This Row],[EDAD]])</f>
        <v>43</v>
      </c>
      <c r="P98">
        <f>FLOOR(moras[[#This Row],[EDAD_SIN_NA´S]],10)</f>
        <v>40</v>
      </c>
      <c r="Q98">
        <f>STANDARDIZE(moras[[#This Row],[EDAD]],'2-Resumen'!$C$2, '2-Resumen'!$C$3)</f>
        <v>7.7185146862428639E-2</v>
      </c>
      <c r="R98" t="str">
        <f>IF(ABS(moras[[#This Row],[Z-CORE E]]) &gt; 1.96, "Sí", "No")</f>
        <v>No</v>
      </c>
    </row>
    <row r="99" spans="1:18">
      <c r="A99">
        <v>136</v>
      </c>
      <c r="B99" t="s">
        <v>32</v>
      </c>
      <c r="C99">
        <v>31824284</v>
      </c>
      <c r="D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9">
        <f>IF(moras[[#This Row],[SALARIO]]="",'2-Resumen'!$B$7, moras[[#This Row],[SALARIO]])</f>
        <v>31824284</v>
      </c>
      <c r="F99">
        <f>STANDARDIZE(moras[[#This Row],[SALARIO]],'2-Resumen'!$B$2,'2-Resumen'!$B$3)</f>
        <v>0.15390917623290817</v>
      </c>
      <c r="G99" t="str">
        <f>IF(ABS(moras[[#This Row],[Z-CORE]])&gt; 1.96,"Sí", "No")</f>
        <v>No</v>
      </c>
      <c r="H99" t="s">
        <v>33</v>
      </c>
      <c r="I99" t="str">
        <f>IF(moras[[#This Row],[TIPO_ASEGURAMIENTO]] = "", '2-Resumen'!$F$4, moras[[#This Row],[TIPO_ASEGURAMIENTO]])</f>
        <v>ASALARIADO</v>
      </c>
      <c r="J99" t="s">
        <v>34</v>
      </c>
      <c r="K99" t="s">
        <v>30</v>
      </c>
      <c r="L99" t="s">
        <v>31</v>
      </c>
      <c r="M99" t="s">
        <v>31</v>
      </c>
      <c r="N99">
        <v>59</v>
      </c>
      <c r="O99">
        <f>IF(moras[[#This Row],[EDAD]]="", '2-Resumen'!$C$7, moras[[#This Row],[EDAD]])</f>
        <v>59</v>
      </c>
      <c r="P99">
        <f>FLOOR(moras[[#This Row],[EDAD_SIN_NA´S]],10)</f>
        <v>50</v>
      </c>
      <c r="Q99">
        <f>STANDARDIZE(moras[[#This Row],[EDAD]],'2-Resumen'!$C$2, '2-Resumen'!$C$3)</f>
        <v>1.2063904280966287</v>
      </c>
      <c r="R99" t="str">
        <f>IF(ABS(moras[[#This Row],[Z-CORE E]]) &gt; 1.96, "Sí", "No")</f>
        <v>No</v>
      </c>
    </row>
    <row r="100" spans="1:18">
      <c r="A100">
        <v>137</v>
      </c>
      <c r="B100" t="s">
        <v>32</v>
      </c>
      <c r="C100">
        <v>141113497</v>
      </c>
      <c r="D1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0">
        <f>IF(moras[[#This Row],[SALARIO]]="",'2-Resumen'!$B$7, moras[[#This Row],[SALARIO]])</f>
        <v>141113497</v>
      </c>
      <c r="F100">
        <f>STANDARDIZE(moras[[#This Row],[SALARIO]],'2-Resumen'!$B$2,'2-Resumen'!$B$3)</f>
        <v>1.9723768458865016</v>
      </c>
      <c r="G100" t="str">
        <f>IF(ABS(moras[[#This Row],[Z-CORE]])&gt; 1.96,"Sí", "No")</f>
        <v>Sí</v>
      </c>
      <c r="H100" t="s">
        <v>33</v>
      </c>
      <c r="I100" t="str">
        <f>IF(moras[[#This Row],[TIPO_ASEGURAMIENTO]] = "", '2-Resumen'!$F$4, moras[[#This Row],[TIPO_ASEGURAMIENTO]])</f>
        <v>ASALARIADO</v>
      </c>
      <c r="J100" t="s">
        <v>29</v>
      </c>
      <c r="K100" t="s">
        <v>30</v>
      </c>
      <c r="L100" t="s">
        <v>31</v>
      </c>
      <c r="M100" t="s">
        <v>31</v>
      </c>
      <c r="N100">
        <v>31</v>
      </c>
      <c r="O100">
        <f>IF(moras[[#This Row],[EDAD]]="", '2-Resumen'!$C$7, moras[[#This Row],[EDAD]])</f>
        <v>31</v>
      </c>
      <c r="P100">
        <f>FLOOR(moras[[#This Row],[EDAD_SIN_NA´S]],10)</f>
        <v>30</v>
      </c>
      <c r="Q100">
        <f>STANDARDIZE(moras[[#This Row],[EDAD]],'2-Resumen'!$C$2, '2-Resumen'!$C$3)</f>
        <v>-0.7697188140632214</v>
      </c>
      <c r="R100" t="str">
        <f>IF(ABS(moras[[#This Row],[Z-CORE E]]) &gt; 1.96, "Sí", "No")</f>
        <v>No</v>
      </c>
    </row>
    <row r="101" spans="1:18">
      <c r="A101">
        <v>139</v>
      </c>
      <c r="B101" t="s">
        <v>32</v>
      </c>
      <c r="C101">
        <v>35690388</v>
      </c>
      <c r="D1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1">
        <f>IF(moras[[#This Row],[SALARIO]]="",'2-Resumen'!$B$7, moras[[#This Row],[SALARIO]])</f>
        <v>35690388</v>
      </c>
      <c r="F101">
        <f>STANDARDIZE(moras[[#This Row],[SALARIO]],'2-Resumen'!$B$2,'2-Resumen'!$B$3)</f>
        <v>0.21823743826841607</v>
      </c>
      <c r="G101" t="str">
        <f>IF(ABS(moras[[#This Row],[Z-CORE]])&gt; 1.96,"Sí", "No")</f>
        <v>No</v>
      </c>
      <c r="H101" t="s">
        <v>33</v>
      </c>
      <c r="I101" t="str">
        <f>IF(moras[[#This Row],[TIPO_ASEGURAMIENTO]] = "", '2-Resumen'!$F$4, moras[[#This Row],[TIPO_ASEGURAMIENTO]])</f>
        <v>ASALARIADO</v>
      </c>
      <c r="J101" t="s">
        <v>29</v>
      </c>
      <c r="K101" t="s">
        <v>30</v>
      </c>
      <c r="L101" t="s">
        <v>31</v>
      </c>
      <c r="M101" t="s">
        <v>31</v>
      </c>
      <c r="N101">
        <v>43</v>
      </c>
      <c r="O101">
        <f>IF(moras[[#This Row],[EDAD]]="", '2-Resumen'!$C$7, moras[[#This Row],[EDAD]])</f>
        <v>43</v>
      </c>
      <c r="P101">
        <f>FLOOR(moras[[#This Row],[EDAD_SIN_NA´S]],10)</f>
        <v>40</v>
      </c>
      <c r="Q101">
        <f>STANDARDIZE(moras[[#This Row],[EDAD]],'2-Resumen'!$C$2, '2-Resumen'!$C$3)</f>
        <v>7.7185146862428639E-2</v>
      </c>
      <c r="R101" t="str">
        <f>IF(ABS(moras[[#This Row],[Z-CORE E]]) &gt; 1.96, "Sí", "No")</f>
        <v>No</v>
      </c>
    </row>
    <row r="102" spans="1:18">
      <c r="A102">
        <v>142</v>
      </c>
      <c r="B102" t="s">
        <v>27</v>
      </c>
      <c r="C102">
        <v>400000</v>
      </c>
      <c r="D1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2">
        <f>IF(moras[[#This Row],[SALARIO]]="",'2-Resumen'!$B$7, moras[[#This Row],[SALARIO]])</f>
        <v>400000</v>
      </c>
      <c r="F102">
        <f>STANDARDIZE(moras[[#This Row],[SALARIO]],'2-Resumen'!$B$2,'2-Resumen'!$B$3)</f>
        <v>-0.36896076607340811</v>
      </c>
      <c r="G102" t="str">
        <f>IF(ABS(moras[[#This Row],[Z-CORE]])&gt; 1.96,"Sí", "No")</f>
        <v>No</v>
      </c>
      <c r="H102" t="s">
        <v>33</v>
      </c>
      <c r="I102" t="str">
        <f>IF(moras[[#This Row],[TIPO_ASEGURAMIENTO]] = "", '2-Resumen'!$F$4, moras[[#This Row],[TIPO_ASEGURAMIENTO]])</f>
        <v>ASALARIADO</v>
      </c>
      <c r="J102" t="s">
        <v>29</v>
      </c>
      <c r="K102" t="s">
        <v>30</v>
      </c>
      <c r="L102" t="s">
        <v>31</v>
      </c>
      <c r="M102" t="s">
        <v>31</v>
      </c>
      <c r="N102">
        <v>46</v>
      </c>
      <c r="O102">
        <f>IF(moras[[#This Row],[EDAD]]="", '2-Resumen'!$C$7, moras[[#This Row],[EDAD]])</f>
        <v>46</v>
      </c>
      <c r="P102">
        <f>FLOOR(moras[[#This Row],[EDAD_SIN_NA´S]],10)</f>
        <v>40</v>
      </c>
      <c r="Q102">
        <f>STANDARDIZE(moras[[#This Row],[EDAD]],'2-Resumen'!$C$2, '2-Resumen'!$C$3)</f>
        <v>0.28891113709384114</v>
      </c>
      <c r="R102" t="str">
        <f>IF(ABS(moras[[#This Row],[Z-CORE E]]) &gt; 1.96, "Sí", "No")</f>
        <v>No</v>
      </c>
    </row>
    <row r="103" spans="1:18">
      <c r="A103">
        <v>143</v>
      </c>
      <c r="B103" t="s">
        <v>27</v>
      </c>
      <c r="C103">
        <v>49711436</v>
      </c>
      <c r="D1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3">
        <f>IF(moras[[#This Row],[SALARIO]]="",'2-Resumen'!$B$7, moras[[#This Row],[SALARIO]])</f>
        <v>49711436</v>
      </c>
      <c r="F103">
        <f>STANDARDIZE(moras[[#This Row],[SALARIO]],'2-Resumen'!$B$2,'2-Resumen'!$B$3)</f>
        <v>0.45153422742784738</v>
      </c>
      <c r="G103" t="str">
        <f>IF(ABS(moras[[#This Row],[Z-CORE]])&gt; 1.96,"Sí", "No")</f>
        <v>No</v>
      </c>
      <c r="H103" t="s">
        <v>33</v>
      </c>
      <c r="I103" t="str">
        <f>IF(moras[[#This Row],[TIPO_ASEGURAMIENTO]] = "", '2-Resumen'!$F$4, moras[[#This Row],[TIPO_ASEGURAMIENTO]])</f>
        <v>ASALARIADO</v>
      </c>
      <c r="J103" t="s">
        <v>34</v>
      </c>
      <c r="K103" t="s">
        <v>30</v>
      </c>
      <c r="L103" t="s">
        <v>31</v>
      </c>
      <c r="M103" t="s">
        <v>31</v>
      </c>
      <c r="N103">
        <v>28</v>
      </c>
      <c r="O103">
        <f>IF(moras[[#This Row],[EDAD]]="", '2-Resumen'!$C$7, moras[[#This Row],[EDAD]])</f>
        <v>28</v>
      </c>
      <c r="P103">
        <f>FLOOR(moras[[#This Row],[EDAD_SIN_NA´S]],10)</f>
        <v>20</v>
      </c>
      <c r="Q103">
        <f>STANDARDIZE(moras[[#This Row],[EDAD]],'2-Resumen'!$C$2, '2-Resumen'!$C$3)</f>
        <v>-0.98144480429463388</v>
      </c>
      <c r="R103" t="str">
        <f>IF(ABS(moras[[#This Row],[Z-CORE E]]) &gt; 1.96, "Sí", "No")</f>
        <v>No</v>
      </c>
    </row>
    <row r="104" spans="1:18">
      <c r="A104">
        <v>144</v>
      </c>
      <c r="B104" t="s">
        <v>32</v>
      </c>
      <c r="C104">
        <v>270074</v>
      </c>
      <c r="D1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4">
        <f>IF(moras[[#This Row],[SALARIO]]="",'2-Resumen'!$B$7, moras[[#This Row],[SALARIO]])</f>
        <v>270074</v>
      </c>
      <c r="F104">
        <f>STANDARDIZE(moras[[#This Row],[SALARIO]],'2-Resumen'!$B$2,'2-Resumen'!$B$3)</f>
        <v>-0.37112261008309466</v>
      </c>
      <c r="G104" t="str">
        <f>IF(ABS(moras[[#This Row],[Z-CORE]])&gt; 1.96,"Sí", "No")</f>
        <v>No</v>
      </c>
      <c r="H104" t="s">
        <v>33</v>
      </c>
      <c r="I104" t="str">
        <f>IF(moras[[#This Row],[TIPO_ASEGURAMIENTO]] = "", '2-Resumen'!$F$4, moras[[#This Row],[TIPO_ASEGURAMIENTO]])</f>
        <v>ASALARIADO</v>
      </c>
      <c r="J104" t="s">
        <v>29</v>
      </c>
      <c r="K104" t="s">
        <v>30</v>
      </c>
      <c r="L104" t="s">
        <v>31</v>
      </c>
      <c r="M104" t="s">
        <v>30</v>
      </c>
      <c r="N104">
        <v>60</v>
      </c>
      <c r="O104">
        <f>IF(moras[[#This Row],[EDAD]]="", '2-Resumen'!$C$7, moras[[#This Row],[EDAD]])</f>
        <v>60</v>
      </c>
      <c r="P104">
        <f>FLOOR(moras[[#This Row],[EDAD_SIN_NA´S]],10)</f>
        <v>60</v>
      </c>
      <c r="Q104">
        <f>STANDARDIZE(moras[[#This Row],[EDAD]],'2-Resumen'!$C$2, '2-Resumen'!$C$3)</f>
        <v>1.2769657581737661</v>
      </c>
      <c r="R104" t="str">
        <f>IF(ABS(moras[[#This Row],[Z-CORE E]]) &gt; 1.96, "Sí", "No")</f>
        <v>No</v>
      </c>
    </row>
    <row r="105" spans="1:18">
      <c r="A105">
        <v>145</v>
      </c>
      <c r="B105" t="s">
        <v>32</v>
      </c>
      <c r="C105">
        <v>68066864</v>
      </c>
      <c r="D1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5">
        <f>IF(moras[[#This Row],[SALARIO]]="",'2-Resumen'!$B$7, moras[[#This Row],[SALARIO]])</f>
        <v>68066864</v>
      </c>
      <c r="F105">
        <f>STANDARDIZE(moras[[#This Row],[SALARIO]],'2-Resumen'!$B$2,'2-Resumen'!$B$3)</f>
        <v>0.75695094207336622</v>
      </c>
      <c r="G105" t="str">
        <f>IF(ABS(moras[[#This Row],[Z-CORE]])&gt; 1.96,"Sí", "No")</f>
        <v>No</v>
      </c>
      <c r="H105" t="s">
        <v>33</v>
      </c>
      <c r="I105" t="str">
        <f>IF(moras[[#This Row],[TIPO_ASEGURAMIENTO]] = "", '2-Resumen'!$F$4, moras[[#This Row],[TIPO_ASEGURAMIENTO]])</f>
        <v>ASALARIADO</v>
      </c>
      <c r="J105" t="s">
        <v>29</v>
      </c>
      <c r="K105" t="s">
        <v>30</v>
      </c>
      <c r="L105" t="s">
        <v>31</v>
      </c>
      <c r="M105" t="s">
        <v>31</v>
      </c>
      <c r="N105">
        <v>37</v>
      </c>
      <c r="O105">
        <f>IF(moras[[#This Row],[EDAD]]="", '2-Resumen'!$C$7, moras[[#This Row],[EDAD]])</f>
        <v>37</v>
      </c>
      <c r="P105">
        <f>FLOOR(moras[[#This Row],[EDAD_SIN_NA´S]],10)</f>
        <v>30</v>
      </c>
      <c r="Q105">
        <f>STANDARDIZE(moras[[#This Row],[EDAD]],'2-Resumen'!$C$2, '2-Resumen'!$C$3)</f>
        <v>-0.3462668336003964</v>
      </c>
      <c r="R105" t="str">
        <f>IF(ABS(moras[[#This Row],[Z-CORE E]]) &gt; 1.96, "Sí", "No")</f>
        <v>No</v>
      </c>
    </row>
    <row r="106" spans="1:18">
      <c r="A106">
        <v>146</v>
      </c>
      <c r="B106" t="s">
        <v>27</v>
      </c>
      <c r="C106">
        <v>148500</v>
      </c>
      <c r="D1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6">
        <f>IF(moras[[#This Row],[SALARIO]]="",'2-Resumen'!$B$7, moras[[#This Row],[SALARIO]])</f>
        <v>148500</v>
      </c>
      <c r="F106">
        <f>STANDARDIZE(moras[[#This Row],[SALARIO]],'2-Resumen'!$B$2,'2-Resumen'!$B$3)</f>
        <v>-0.37314548482436</v>
      </c>
      <c r="G106" t="str">
        <f>IF(ABS(moras[[#This Row],[Z-CORE]])&gt; 1.96,"Sí", "No")</f>
        <v>No</v>
      </c>
      <c r="H106" t="s">
        <v>33</v>
      </c>
      <c r="I106" t="str">
        <f>IF(moras[[#This Row],[TIPO_ASEGURAMIENTO]] = "", '2-Resumen'!$F$4, moras[[#This Row],[TIPO_ASEGURAMIENTO]])</f>
        <v>ASALARIADO</v>
      </c>
      <c r="J106" t="s">
        <v>29</v>
      </c>
      <c r="K106" t="s">
        <v>30</v>
      </c>
      <c r="L106" t="s">
        <v>31</v>
      </c>
      <c r="M106" t="s">
        <v>31</v>
      </c>
      <c r="N106">
        <v>50</v>
      </c>
      <c r="O106">
        <f>IF(moras[[#This Row],[EDAD]]="", '2-Resumen'!$C$7, moras[[#This Row],[EDAD]])</f>
        <v>50</v>
      </c>
      <c r="P106">
        <f>FLOOR(moras[[#This Row],[EDAD_SIN_NA´S]],10)</f>
        <v>50</v>
      </c>
      <c r="Q106">
        <f>STANDARDIZE(moras[[#This Row],[EDAD]],'2-Resumen'!$C$2, '2-Resumen'!$C$3)</f>
        <v>0.57121245740239113</v>
      </c>
      <c r="R106" t="str">
        <f>IF(ABS(moras[[#This Row],[Z-CORE E]]) &gt; 1.96, "Sí", "No")</f>
        <v>No</v>
      </c>
    </row>
    <row r="107" spans="1:18">
      <c r="A107">
        <v>147</v>
      </c>
      <c r="B107" t="s">
        <v>27</v>
      </c>
      <c r="C107">
        <v>372323</v>
      </c>
      <c r="D1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7">
        <f>IF(moras[[#This Row],[SALARIO]]="",'2-Resumen'!$B$7, moras[[#This Row],[SALARIO]])</f>
        <v>372323</v>
      </c>
      <c r="F107">
        <f>STANDARDIZE(moras[[#This Row],[SALARIO]],'2-Resumen'!$B$2,'2-Resumen'!$B$3)</f>
        <v>-0.36942128480450193</v>
      </c>
      <c r="G107" t="str">
        <f>IF(ABS(moras[[#This Row],[Z-CORE]])&gt; 1.96,"Sí", "No")</f>
        <v>No</v>
      </c>
      <c r="H107" t="s">
        <v>33</v>
      </c>
      <c r="I107" t="str">
        <f>IF(moras[[#This Row],[TIPO_ASEGURAMIENTO]] = "", '2-Resumen'!$F$4, moras[[#This Row],[TIPO_ASEGURAMIENTO]])</f>
        <v>ASALARIADO</v>
      </c>
      <c r="J107" t="s">
        <v>34</v>
      </c>
      <c r="K107" t="s">
        <v>30</v>
      </c>
      <c r="L107" t="s">
        <v>31</v>
      </c>
      <c r="M107" t="s">
        <v>31</v>
      </c>
      <c r="N107">
        <v>29</v>
      </c>
      <c r="O107">
        <f>IF(moras[[#This Row],[EDAD]]="", '2-Resumen'!$C$7, moras[[#This Row],[EDAD]])</f>
        <v>29</v>
      </c>
      <c r="P107">
        <f>FLOOR(moras[[#This Row],[EDAD_SIN_NA´S]],10)</f>
        <v>20</v>
      </c>
      <c r="Q107">
        <f>STANDARDIZE(moras[[#This Row],[EDAD]],'2-Resumen'!$C$2, '2-Resumen'!$C$3)</f>
        <v>-0.91086947421749642</v>
      </c>
      <c r="R107" t="str">
        <f>IF(ABS(moras[[#This Row],[Z-CORE E]]) &gt; 1.96, "Sí", "No")</f>
        <v>No</v>
      </c>
    </row>
    <row r="108" spans="1:18">
      <c r="A108">
        <v>149</v>
      </c>
      <c r="B108" t="s">
        <v>27</v>
      </c>
      <c r="C108">
        <v>258000</v>
      </c>
      <c r="D1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8">
        <f>IF(moras[[#This Row],[SALARIO]]="",'2-Resumen'!$B$7, moras[[#This Row],[SALARIO]])</f>
        <v>258000</v>
      </c>
      <c r="F108">
        <f>STANDARDIZE(moras[[#This Row],[SALARIO]],'2-Resumen'!$B$2,'2-Resumen'!$B$3)</f>
        <v>-0.37132350986122187</v>
      </c>
      <c r="G108" t="str">
        <f>IF(ABS(moras[[#This Row],[Z-CORE]])&gt; 1.96,"Sí", "No")</f>
        <v>No</v>
      </c>
      <c r="H108" t="s">
        <v>33</v>
      </c>
      <c r="I108" t="str">
        <f>IF(moras[[#This Row],[TIPO_ASEGURAMIENTO]] = "", '2-Resumen'!$F$4, moras[[#This Row],[TIPO_ASEGURAMIENTO]])</f>
        <v>ASALARIADO</v>
      </c>
      <c r="J108" t="s">
        <v>29</v>
      </c>
      <c r="K108" t="s">
        <v>30</v>
      </c>
      <c r="L108" t="s">
        <v>31</v>
      </c>
      <c r="M108" t="s">
        <v>31</v>
      </c>
      <c r="N108">
        <v>30</v>
      </c>
      <c r="O108">
        <f>IF(moras[[#This Row],[EDAD]]="", '2-Resumen'!$C$7, moras[[#This Row],[EDAD]])</f>
        <v>30</v>
      </c>
      <c r="P108">
        <f>FLOOR(moras[[#This Row],[EDAD_SIN_NA´S]],10)</f>
        <v>30</v>
      </c>
      <c r="Q108">
        <f>STANDARDIZE(moras[[#This Row],[EDAD]],'2-Resumen'!$C$2, '2-Resumen'!$C$3)</f>
        <v>-0.84029414414035897</v>
      </c>
      <c r="R108" t="str">
        <f>IF(ABS(moras[[#This Row],[Z-CORE E]]) &gt; 1.96, "Sí", "No")</f>
        <v>No</v>
      </c>
    </row>
    <row r="109" spans="1:18">
      <c r="A109">
        <v>152</v>
      </c>
      <c r="B109" t="s">
        <v>32</v>
      </c>
      <c r="C109">
        <v>253472</v>
      </c>
      <c r="D1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9">
        <f>IF(moras[[#This Row],[SALARIO]]="",'2-Resumen'!$B$7, moras[[#This Row],[SALARIO]])</f>
        <v>253472</v>
      </c>
      <c r="F109">
        <f>STANDARDIZE(moras[[#This Row],[SALARIO]],'2-Resumen'!$B$2,'2-Resumen'!$B$3)</f>
        <v>-0.37139885143777979</v>
      </c>
      <c r="G109" t="str">
        <f>IF(ABS(moras[[#This Row],[Z-CORE]])&gt; 1.96,"Sí", "No")</f>
        <v>No</v>
      </c>
      <c r="H109" t="s">
        <v>33</v>
      </c>
      <c r="I109" t="str">
        <f>IF(moras[[#This Row],[TIPO_ASEGURAMIENTO]] = "", '2-Resumen'!$F$4, moras[[#This Row],[TIPO_ASEGURAMIENTO]])</f>
        <v>ASALARIADO</v>
      </c>
      <c r="J109" t="s">
        <v>29</v>
      </c>
      <c r="K109" t="s">
        <v>30</v>
      </c>
      <c r="L109" t="s">
        <v>30</v>
      </c>
      <c r="M109" t="s">
        <v>31</v>
      </c>
      <c r="N109">
        <v>21</v>
      </c>
      <c r="O109">
        <f>IF(moras[[#This Row],[EDAD]]="", '2-Resumen'!$C$7, moras[[#This Row],[EDAD]])</f>
        <v>21</v>
      </c>
      <c r="P109">
        <f>FLOOR(moras[[#This Row],[EDAD_SIN_NA´S]],10)</f>
        <v>20</v>
      </c>
      <c r="Q109">
        <f>STANDARDIZE(moras[[#This Row],[EDAD]],'2-Resumen'!$C$2, '2-Resumen'!$C$3)</f>
        <v>-1.4754721148345964</v>
      </c>
      <c r="R109" t="str">
        <f>IF(ABS(moras[[#This Row],[Z-CORE E]]) &gt; 1.96, "Sí", "No")</f>
        <v>No</v>
      </c>
    </row>
    <row r="110" spans="1:18">
      <c r="A110">
        <v>153</v>
      </c>
      <c r="B110" t="s">
        <v>32</v>
      </c>
      <c r="C110">
        <v>851079</v>
      </c>
      <c r="D1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0">
        <f>IF(moras[[#This Row],[SALARIO]]="",'2-Resumen'!$B$7, moras[[#This Row],[SALARIO]])</f>
        <v>851079</v>
      </c>
      <c r="F110">
        <f>STANDARDIZE(moras[[#This Row],[SALARIO]],'2-Resumen'!$B$2,'2-Resumen'!$B$3)</f>
        <v>-0.36145524420676539</v>
      </c>
      <c r="G110" t="str">
        <f>IF(ABS(moras[[#This Row],[Z-CORE]])&gt; 1.96,"Sí", "No")</f>
        <v>No</v>
      </c>
      <c r="H110" t="s">
        <v>33</v>
      </c>
      <c r="I110" t="str">
        <f>IF(moras[[#This Row],[TIPO_ASEGURAMIENTO]] = "", '2-Resumen'!$F$4, moras[[#This Row],[TIPO_ASEGURAMIENTO]])</f>
        <v>ASALARIADO</v>
      </c>
      <c r="J110" t="s">
        <v>29</v>
      </c>
      <c r="K110" t="s">
        <v>30</v>
      </c>
      <c r="L110" t="s">
        <v>31</v>
      </c>
      <c r="M110" t="s">
        <v>31</v>
      </c>
      <c r="N110">
        <v>58</v>
      </c>
      <c r="O110">
        <f>IF(moras[[#This Row],[EDAD]]="", '2-Resumen'!$C$7, moras[[#This Row],[EDAD]])</f>
        <v>58</v>
      </c>
      <c r="P110">
        <f>FLOOR(moras[[#This Row],[EDAD_SIN_NA´S]],10)</f>
        <v>50</v>
      </c>
      <c r="Q110">
        <f>STANDARDIZE(moras[[#This Row],[EDAD]],'2-Resumen'!$C$2, '2-Resumen'!$C$3)</f>
        <v>1.1358150980194912</v>
      </c>
      <c r="R110" t="str">
        <f>IF(ABS(moras[[#This Row],[Z-CORE E]]) &gt; 1.96, "Sí", "No")</f>
        <v>No</v>
      </c>
    </row>
    <row r="111" spans="1:18">
      <c r="A111">
        <v>154</v>
      </c>
      <c r="B111" t="s">
        <v>27</v>
      </c>
      <c r="C111">
        <v>3539115</v>
      </c>
      <c r="D1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1">
        <f>IF(moras[[#This Row],[SALARIO]]="",'2-Resumen'!$B$7, moras[[#This Row],[SALARIO]])</f>
        <v>3539115</v>
      </c>
      <c r="F111">
        <f>STANDARDIZE(moras[[#This Row],[SALARIO]],'2-Resumen'!$B$2,'2-Resumen'!$B$3)</f>
        <v>-0.31672890364042816</v>
      </c>
      <c r="G111" t="str">
        <f>IF(ABS(moras[[#This Row],[Z-CORE]])&gt; 1.96,"Sí", "No")</f>
        <v>No</v>
      </c>
      <c r="H111" t="s">
        <v>33</v>
      </c>
      <c r="I111" t="str">
        <f>IF(moras[[#This Row],[TIPO_ASEGURAMIENTO]] = "", '2-Resumen'!$F$4, moras[[#This Row],[TIPO_ASEGURAMIENTO]])</f>
        <v>ASALARIADO</v>
      </c>
      <c r="J111" t="s">
        <v>34</v>
      </c>
      <c r="K111" t="s">
        <v>30</v>
      </c>
      <c r="L111" t="s">
        <v>31</v>
      </c>
      <c r="M111" t="s">
        <v>31</v>
      </c>
      <c r="N111">
        <v>41</v>
      </c>
      <c r="O111">
        <f>IF(moras[[#This Row],[EDAD]]="", '2-Resumen'!$C$7, moras[[#This Row],[EDAD]])</f>
        <v>41</v>
      </c>
      <c r="P111">
        <f>FLOOR(moras[[#This Row],[EDAD_SIN_NA´S]],10)</f>
        <v>40</v>
      </c>
      <c r="Q111">
        <f>STANDARDIZE(moras[[#This Row],[EDAD]],'2-Resumen'!$C$2, '2-Resumen'!$C$3)</f>
        <v>-6.3965513291846368E-2</v>
      </c>
      <c r="R111" t="str">
        <f>IF(ABS(moras[[#This Row],[Z-CORE E]]) &gt; 1.96, "Sí", "No")</f>
        <v>No</v>
      </c>
    </row>
    <row r="112" spans="1:18">
      <c r="A112">
        <v>155</v>
      </c>
      <c r="B112" t="s">
        <v>27</v>
      </c>
      <c r="C112">
        <v>513465</v>
      </c>
      <c r="D1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2">
        <f>IF(moras[[#This Row],[SALARIO]]="",'2-Resumen'!$B$7, moras[[#This Row],[SALARIO]])</f>
        <v>513465</v>
      </c>
      <c r="F112">
        <f>STANDARDIZE(moras[[#This Row],[SALARIO]],'2-Resumen'!$B$2,'2-Resumen'!$B$3)</f>
        <v>-0.36707281731365954</v>
      </c>
      <c r="G112" t="str">
        <f>IF(ABS(moras[[#This Row],[Z-CORE]])&gt; 1.96,"Sí", "No")</f>
        <v>No</v>
      </c>
      <c r="H112" t="s">
        <v>33</v>
      </c>
      <c r="I112" t="str">
        <f>IF(moras[[#This Row],[TIPO_ASEGURAMIENTO]] = "", '2-Resumen'!$F$4, moras[[#This Row],[TIPO_ASEGURAMIENTO]])</f>
        <v>ASALARIADO</v>
      </c>
      <c r="J112" t="s">
        <v>29</v>
      </c>
      <c r="K112" t="s">
        <v>30</v>
      </c>
      <c r="L112" t="s">
        <v>31</v>
      </c>
      <c r="M112" t="s">
        <v>31</v>
      </c>
      <c r="N112">
        <v>49</v>
      </c>
      <c r="O112">
        <f>IF(moras[[#This Row],[EDAD]]="", '2-Resumen'!$C$7, moras[[#This Row],[EDAD]])</f>
        <v>49</v>
      </c>
      <c r="P112">
        <f>FLOOR(moras[[#This Row],[EDAD_SIN_NA´S]],10)</f>
        <v>40</v>
      </c>
      <c r="Q112">
        <f>STANDARDIZE(moras[[#This Row],[EDAD]],'2-Resumen'!$C$2, '2-Resumen'!$C$3)</f>
        <v>0.50063712732525367</v>
      </c>
      <c r="R112" t="str">
        <f>IF(ABS(moras[[#This Row],[Z-CORE E]]) &gt; 1.96, "Sí", "No")</f>
        <v>No</v>
      </c>
    </row>
    <row r="113" spans="1:18">
      <c r="A113">
        <v>157</v>
      </c>
      <c r="B113" t="s">
        <v>32</v>
      </c>
      <c r="C113">
        <v>65949108</v>
      </c>
      <c r="D1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3">
        <f>IF(moras[[#This Row],[SALARIO]]="",'2-Resumen'!$B$7, moras[[#This Row],[SALARIO]])</f>
        <v>65949108</v>
      </c>
      <c r="F113">
        <f>STANDARDIZE(moras[[#This Row],[SALARIO]],'2-Resumen'!$B$2,'2-Resumen'!$B$3)</f>
        <v>0.72171351367121528</v>
      </c>
      <c r="G113" t="str">
        <f>IF(ABS(moras[[#This Row],[Z-CORE]])&gt; 1.96,"Sí", "No")</f>
        <v>No</v>
      </c>
      <c r="H113" t="s">
        <v>33</v>
      </c>
      <c r="I113" t="str">
        <f>IF(moras[[#This Row],[TIPO_ASEGURAMIENTO]] = "", '2-Resumen'!$F$4, moras[[#This Row],[TIPO_ASEGURAMIENTO]])</f>
        <v>ASALARIADO</v>
      </c>
      <c r="J113" t="s">
        <v>29</v>
      </c>
      <c r="K113" t="s">
        <v>30</v>
      </c>
      <c r="L113" t="s">
        <v>31</v>
      </c>
      <c r="M113" t="s">
        <v>31</v>
      </c>
      <c r="N113">
        <v>27</v>
      </c>
      <c r="O113">
        <f>IF(moras[[#This Row],[EDAD]]="", '2-Resumen'!$C$7, moras[[#This Row],[EDAD]])</f>
        <v>27</v>
      </c>
      <c r="P113">
        <f>FLOOR(moras[[#This Row],[EDAD_SIN_NA´S]],10)</f>
        <v>20</v>
      </c>
      <c r="Q113">
        <f>STANDARDIZE(moras[[#This Row],[EDAD]],'2-Resumen'!$C$2, '2-Resumen'!$C$3)</f>
        <v>-1.0520201343717714</v>
      </c>
      <c r="R113" t="str">
        <f>IF(ABS(moras[[#This Row],[Z-CORE E]]) &gt; 1.96, "Sí", "No")</f>
        <v>No</v>
      </c>
    </row>
    <row r="114" spans="1:18">
      <c r="A114">
        <v>158</v>
      </c>
      <c r="B114" t="s">
        <v>32</v>
      </c>
      <c r="C114">
        <v>356000</v>
      </c>
      <c r="D1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4">
        <f>IF(moras[[#This Row],[SALARIO]]="",'2-Resumen'!$B$7, moras[[#This Row],[SALARIO]])</f>
        <v>356000</v>
      </c>
      <c r="F114">
        <f>STANDARDIZE(moras[[#This Row],[SALARIO]],'2-Resumen'!$B$2,'2-Resumen'!$B$3)</f>
        <v>-0.3696928838668152</v>
      </c>
      <c r="G114" t="str">
        <f>IF(ABS(moras[[#This Row],[Z-CORE]])&gt; 1.96,"Sí", "No")</f>
        <v>No</v>
      </c>
      <c r="H114" t="s">
        <v>33</v>
      </c>
      <c r="I114" t="str">
        <f>IF(moras[[#This Row],[TIPO_ASEGURAMIENTO]] = "", '2-Resumen'!$F$4, moras[[#This Row],[TIPO_ASEGURAMIENTO]])</f>
        <v>ASALARIADO</v>
      </c>
      <c r="J114" t="s">
        <v>29</v>
      </c>
      <c r="K114" t="s">
        <v>30</v>
      </c>
      <c r="L114" t="s">
        <v>31</v>
      </c>
      <c r="M114" t="s">
        <v>30</v>
      </c>
      <c r="N114">
        <v>56</v>
      </c>
      <c r="O114">
        <f>IF(moras[[#This Row],[EDAD]]="", '2-Resumen'!$C$7, moras[[#This Row],[EDAD]])</f>
        <v>56</v>
      </c>
      <c r="P114">
        <f>FLOOR(moras[[#This Row],[EDAD_SIN_NA´S]],10)</f>
        <v>50</v>
      </c>
      <c r="Q114">
        <f>STANDARDIZE(moras[[#This Row],[EDAD]],'2-Resumen'!$C$2, '2-Resumen'!$C$3)</f>
        <v>0.99466443786521619</v>
      </c>
      <c r="R114" t="str">
        <f>IF(ABS(moras[[#This Row],[Z-CORE E]]) &gt; 1.96, "Sí", "No")</f>
        <v>No</v>
      </c>
    </row>
    <row r="115" spans="1:18">
      <c r="A115">
        <v>159</v>
      </c>
      <c r="B115" t="s">
        <v>32</v>
      </c>
      <c r="C115">
        <v>315941</v>
      </c>
      <c r="D1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5">
        <f>IF(moras[[#This Row],[SALARIO]]="",'2-Resumen'!$B$7, moras[[#This Row],[SALARIO]])</f>
        <v>315941</v>
      </c>
      <c r="F115">
        <f>STANDARDIZE(moras[[#This Row],[SALARIO]],'2-Resumen'!$B$2,'2-Resumen'!$B$3)</f>
        <v>-0.37035942720059006</v>
      </c>
      <c r="G115" t="str">
        <f>IF(ABS(moras[[#This Row],[Z-CORE]])&gt; 1.96,"Sí", "No")</f>
        <v>No</v>
      </c>
      <c r="H115" t="s">
        <v>33</v>
      </c>
      <c r="I115" t="str">
        <f>IF(moras[[#This Row],[TIPO_ASEGURAMIENTO]] = "", '2-Resumen'!$F$4, moras[[#This Row],[TIPO_ASEGURAMIENTO]])</f>
        <v>ASALARIADO</v>
      </c>
      <c r="J115" t="s">
        <v>29</v>
      </c>
      <c r="K115" t="s">
        <v>30</v>
      </c>
      <c r="L115" t="s">
        <v>30</v>
      </c>
      <c r="M115" t="s">
        <v>31</v>
      </c>
      <c r="N115">
        <v>52</v>
      </c>
      <c r="O115">
        <f>IF(moras[[#This Row],[EDAD]]="", '2-Resumen'!$C$7, moras[[#This Row],[EDAD]])</f>
        <v>52</v>
      </c>
      <c r="P115">
        <f>FLOOR(moras[[#This Row],[EDAD_SIN_NA´S]],10)</f>
        <v>50</v>
      </c>
      <c r="Q115">
        <f>STANDARDIZE(moras[[#This Row],[EDAD]],'2-Resumen'!$C$2, '2-Resumen'!$C$3)</f>
        <v>0.71236311755666615</v>
      </c>
      <c r="R115" t="str">
        <f>IF(ABS(moras[[#This Row],[Z-CORE E]]) &gt; 1.96, "Sí", "No")</f>
        <v>No</v>
      </c>
    </row>
    <row r="116" spans="1:18">
      <c r="A116">
        <v>162</v>
      </c>
      <c r="B116" t="s">
        <v>32</v>
      </c>
      <c r="C116">
        <v>360458</v>
      </c>
      <c r="D1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6">
        <f>IF(moras[[#This Row],[SALARIO]]="",'2-Resumen'!$B$7, moras[[#This Row],[SALARIO]])</f>
        <v>360458</v>
      </c>
      <c r="F116">
        <f>STANDARDIZE(moras[[#This Row],[SALARIO]],'2-Resumen'!$B$2,'2-Resumen'!$B$3)</f>
        <v>-0.36961870702311045</v>
      </c>
      <c r="G116" t="str">
        <f>IF(ABS(moras[[#This Row],[Z-CORE]])&gt; 1.96,"Sí", "No")</f>
        <v>No</v>
      </c>
      <c r="H116" t="s">
        <v>33</v>
      </c>
      <c r="I116" t="str">
        <f>IF(moras[[#This Row],[TIPO_ASEGURAMIENTO]] = "", '2-Resumen'!$F$4, moras[[#This Row],[TIPO_ASEGURAMIENTO]])</f>
        <v>ASALARIADO</v>
      </c>
      <c r="J116" t="s">
        <v>34</v>
      </c>
      <c r="K116" t="s">
        <v>30</v>
      </c>
      <c r="L116" t="s">
        <v>31</v>
      </c>
      <c r="M116" t="s">
        <v>31</v>
      </c>
      <c r="N116">
        <v>30</v>
      </c>
      <c r="O116">
        <f>IF(moras[[#This Row],[EDAD]]="", '2-Resumen'!$C$7, moras[[#This Row],[EDAD]])</f>
        <v>30</v>
      </c>
      <c r="P116">
        <f>FLOOR(moras[[#This Row],[EDAD_SIN_NA´S]],10)</f>
        <v>30</v>
      </c>
      <c r="Q116">
        <f>STANDARDIZE(moras[[#This Row],[EDAD]],'2-Resumen'!$C$2, '2-Resumen'!$C$3)</f>
        <v>-0.84029414414035897</v>
      </c>
      <c r="R116" t="str">
        <f>IF(ABS(moras[[#This Row],[Z-CORE E]]) &gt; 1.96, "Sí", "No")</f>
        <v>No</v>
      </c>
    </row>
    <row r="117" spans="1:18">
      <c r="A117">
        <v>164</v>
      </c>
      <c r="B117" t="s">
        <v>32</v>
      </c>
      <c r="C117">
        <v>3386596</v>
      </c>
      <c r="D1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7">
        <f>IF(moras[[#This Row],[SALARIO]]="",'2-Resumen'!$B$7, moras[[#This Row],[SALARIO]])</f>
        <v>3386596</v>
      </c>
      <c r="F117">
        <f>STANDARDIZE(moras[[#This Row],[SALARIO]],'2-Resumen'!$B$2,'2-Resumen'!$B$3)</f>
        <v>-0.31926667349798854</v>
      </c>
      <c r="G117" t="str">
        <f>IF(ABS(moras[[#This Row],[Z-CORE]])&gt; 1.96,"Sí", "No")</f>
        <v>No</v>
      </c>
      <c r="H117" t="s">
        <v>33</v>
      </c>
      <c r="I117" t="str">
        <f>IF(moras[[#This Row],[TIPO_ASEGURAMIENTO]] = "", '2-Resumen'!$F$4, moras[[#This Row],[TIPO_ASEGURAMIENTO]])</f>
        <v>ASALARIADO</v>
      </c>
      <c r="J117" t="s">
        <v>29</v>
      </c>
      <c r="K117" t="s">
        <v>30</v>
      </c>
      <c r="L117" t="s">
        <v>30</v>
      </c>
      <c r="M117" t="s">
        <v>31</v>
      </c>
      <c r="N117">
        <v>33</v>
      </c>
      <c r="O117">
        <f>IF(moras[[#This Row],[EDAD]]="", '2-Resumen'!$C$7, moras[[#This Row],[EDAD]])</f>
        <v>33</v>
      </c>
      <c r="P117">
        <f>FLOOR(moras[[#This Row],[EDAD_SIN_NA´S]],10)</f>
        <v>30</v>
      </c>
      <c r="Q117">
        <f>STANDARDIZE(moras[[#This Row],[EDAD]],'2-Resumen'!$C$2, '2-Resumen'!$C$3)</f>
        <v>-0.62856815390894638</v>
      </c>
      <c r="R117" t="str">
        <f>IF(ABS(moras[[#This Row],[Z-CORE E]]) &gt; 1.96, "Sí", "No")</f>
        <v>No</v>
      </c>
    </row>
    <row r="118" spans="1:18">
      <c r="A118">
        <v>165</v>
      </c>
      <c r="B118" t="s">
        <v>32</v>
      </c>
      <c r="C118">
        <v>460590154</v>
      </c>
      <c r="D1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8">
        <f>IF(moras[[#This Row],[SALARIO]]="",'2-Resumen'!$B$7, moras[[#This Row],[SALARIO]])</f>
        <v>460590154</v>
      </c>
      <c r="F118">
        <f>STANDARDIZE(moras[[#This Row],[SALARIO]],'2-Resumen'!$B$2,'2-Resumen'!$B$3)</f>
        <v>7.2881619633391317</v>
      </c>
      <c r="G118" t="str">
        <f>IF(ABS(moras[[#This Row],[Z-CORE]])&gt; 1.96,"Sí", "No")</f>
        <v>Sí</v>
      </c>
      <c r="H118" t="s">
        <v>33</v>
      </c>
      <c r="I118" t="str">
        <f>IF(moras[[#This Row],[TIPO_ASEGURAMIENTO]] = "", '2-Resumen'!$F$4, moras[[#This Row],[TIPO_ASEGURAMIENTO]])</f>
        <v>ASALARIADO</v>
      </c>
      <c r="J118" t="s">
        <v>34</v>
      </c>
      <c r="K118" t="s">
        <v>30</v>
      </c>
      <c r="L118" t="s">
        <v>31</v>
      </c>
      <c r="M118" t="s">
        <v>31</v>
      </c>
      <c r="N118">
        <v>68</v>
      </c>
      <c r="O118">
        <f>IF(moras[[#This Row],[EDAD]]="", '2-Resumen'!$C$7, moras[[#This Row],[EDAD]])</f>
        <v>68</v>
      </c>
      <c r="P118">
        <f>FLOOR(moras[[#This Row],[EDAD_SIN_NA´S]],10)</f>
        <v>60</v>
      </c>
      <c r="Q118">
        <f>STANDARDIZE(moras[[#This Row],[EDAD]],'2-Resumen'!$C$2, '2-Resumen'!$C$3)</f>
        <v>1.8415683987908662</v>
      </c>
      <c r="R118" t="str">
        <f>IF(ABS(moras[[#This Row],[Z-CORE E]]) &gt; 1.96, "Sí", "No")</f>
        <v>No</v>
      </c>
    </row>
    <row r="119" spans="1:18">
      <c r="A119">
        <v>167</v>
      </c>
      <c r="B119" t="s">
        <v>27</v>
      </c>
      <c r="C119">
        <v>111053</v>
      </c>
      <c r="D1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9">
        <f>IF(moras[[#This Row],[SALARIO]]="",'2-Resumen'!$B$7, moras[[#This Row],[SALARIO]])</f>
        <v>111053</v>
      </c>
      <c r="F119">
        <f>STANDARDIZE(moras[[#This Row],[SALARIO]],'2-Resumen'!$B$2,'2-Resumen'!$B$3)</f>
        <v>-0.37376856698367172</v>
      </c>
      <c r="G119" t="str">
        <f>IF(ABS(moras[[#This Row],[Z-CORE]])&gt; 1.96,"Sí", "No")</f>
        <v>No</v>
      </c>
      <c r="H119" t="s">
        <v>33</v>
      </c>
      <c r="I119" t="str">
        <f>IF(moras[[#This Row],[TIPO_ASEGURAMIENTO]] = "", '2-Resumen'!$F$4, moras[[#This Row],[TIPO_ASEGURAMIENTO]])</f>
        <v>ASALARIADO</v>
      </c>
      <c r="J119" t="s">
        <v>29</v>
      </c>
      <c r="K119" t="s">
        <v>30</v>
      </c>
      <c r="L119" t="s">
        <v>31</v>
      </c>
      <c r="M119" t="s">
        <v>31</v>
      </c>
      <c r="N119">
        <v>54</v>
      </c>
      <c r="O119">
        <f>IF(moras[[#This Row],[EDAD]]="", '2-Resumen'!$C$7, moras[[#This Row],[EDAD]])</f>
        <v>54</v>
      </c>
      <c r="P119">
        <f>FLOOR(moras[[#This Row],[EDAD_SIN_NA´S]],10)</f>
        <v>50</v>
      </c>
      <c r="Q119">
        <f>STANDARDIZE(moras[[#This Row],[EDAD]],'2-Resumen'!$C$2, '2-Resumen'!$C$3)</f>
        <v>0.85351377771094117</v>
      </c>
      <c r="R119" t="str">
        <f>IF(ABS(moras[[#This Row],[Z-CORE E]]) &gt; 1.96, "Sí", "No")</f>
        <v>No</v>
      </c>
    </row>
    <row r="120" spans="1:18">
      <c r="A120">
        <v>169</v>
      </c>
      <c r="B120" t="s">
        <v>27</v>
      </c>
      <c r="C120">
        <v>67236554</v>
      </c>
      <c r="D1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0">
        <f>IF(moras[[#This Row],[SALARIO]]="",'2-Resumen'!$B$7, moras[[#This Row],[SALARIO]])</f>
        <v>67236554</v>
      </c>
      <c r="F120">
        <f>STANDARDIZE(moras[[#This Row],[SALARIO]],'2-Resumen'!$B$2,'2-Resumen'!$B$3)</f>
        <v>0.74313538014055147</v>
      </c>
      <c r="G120" t="str">
        <f>IF(ABS(moras[[#This Row],[Z-CORE]])&gt; 1.96,"Sí", "No")</f>
        <v>No</v>
      </c>
      <c r="H120" t="s">
        <v>33</v>
      </c>
      <c r="I120" t="str">
        <f>IF(moras[[#This Row],[TIPO_ASEGURAMIENTO]] = "", '2-Resumen'!$F$4, moras[[#This Row],[TIPO_ASEGURAMIENTO]])</f>
        <v>ASALARIADO</v>
      </c>
      <c r="J120" t="s">
        <v>29</v>
      </c>
      <c r="K120" t="s">
        <v>30</v>
      </c>
      <c r="L120" t="s">
        <v>31</v>
      </c>
      <c r="M120" t="s">
        <v>31</v>
      </c>
      <c r="N120">
        <v>38</v>
      </c>
      <c r="O120">
        <f>IF(moras[[#This Row],[EDAD]]="", '2-Resumen'!$C$7, moras[[#This Row],[EDAD]])</f>
        <v>38</v>
      </c>
      <c r="P120">
        <f>FLOOR(moras[[#This Row],[EDAD_SIN_NA´S]],10)</f>
        <v>30</v>
      </c>
      <c r="Q120">
        <f>STANDARDIZE(moras[[#This Row],[EDAD]],'2-Resumen'!$C$2, '2-Resumen'!$C$3)</f>
        <v>-0.27569150352325889</v>
      </c>
      <c r="R120" t="str">
        <f>IF(ABS(moras[[#This Row],[Z-CORE E]]) &gt; 1.96, "Sí", "No")</f>
        <v>No</v>
      </c>
    </row>
    <row r="121" spans="1:18">
      <c r="A121">
        <v>173</v>
      </c>
      <c r="B121" t="s">
        <v>32</v>
      </c>
      <c r="C121">
        <v>47254614</v>
      </c>
      <c r="D1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1">
        <f>IF(moras[[#This Row],[SALARIO]]="",'2-Resumen'!$B$7, moras[[#This Row],[SALARIO]])</f>
        <v>47254614</v>
      </c>
      <c r="F121">
        <f>STANDARDIZE(moras[[#This Row],[SALARIO]],'2-Resumen'!$B$2,'2-Resumen'!$B$3)</f>
        <v>0.41065506603161994</v>
      </c>
      <c r="G121" t="str">
        <f>IF(ABS(moras[[#This Row],[Z-CORE]])&gt; 1.96,"Sí", "No")</f>
        <v>No</v>
      </c>
      <c r="H121" t="s">
        <v>33</v>
      </c>
      <c r="I121" t="str">
        <f>IF(moras[[#This Row],[TIPO_ASEGURAMIENTO]] = "", '2-Resumen'!$F$4, moras[[#This Row],[TIPO_ASEGURAMIENTO]])</f>
        <v>ASALARIADO</v>
      </c>
      <c r="J121" t="s">
        <v>29</v>
      </c>
      <c r="K121" t="s">
        <v>30</v>
      </c>
      <c r="L121" t="s">
        <v>31</v>
      </c>
      <c r="M121" t="s">
        <v>31</v>
      </c>
      <c r="N121">
        <v>28</v>
      </c>
      <c r="O121">
        <f>IF(moras[[#This Row],[EDAD]]="", '2-Resumen'!$C$7, moras[[#This Row],[EDAD]])</f>
        <v>28</v>
      </c>
      <c r="P121">
        <f>FLOOR(moras[[#This Row],[EDAD_SIN_NA´S]],10)</f>
        <v>20</v>
      </c>
      <c r="Q121">
        <f>STANDARDIZE(moras[[#This Row],[EDAD]],'2-Resumen'!$C$2, '2-Resumen'!$C$3)</f>
        <v>-0.98144480429463388</v>
      </c>
      <c r="R121" t="str">
        <f>IF(ABS(moras[[#This Row],[Z-CORE E]]) &gt; 1.96, "Sí", "No")</f>
        <v>No</v>
      </c>
    </row>
    <row r="122" spans="1:18">
      <c r="A122">
        <v>174</v>
      </c>
      <c r="B122" t="s">
        <v>32</v>
      </c>
      <c r="C122">
        <v>1110262</v>
      </c>
      <c r="D1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2">
        <f>IF(moras[[#This Row],[SALARIO]]="",'2-Resumen'!$B$7, moras[[#This Row],[SALARIO]])</f>
        <v>1110262</v>
      </c>
      <c r="F122">
        <f>STANDARDIZE(moras[[#This Row],[SALARIO]],'2-Resumen'!$B$2,'2-Resumen'!$B$3)</f>
        <v>-0.3571426877056601</v>
      </c>
      <c r="G122" t="str">
        <f>IF(ABS(moras[[#This Row],[Z-CORE]])&gt; 1.96,"Sí", "No")</f>
        <v>No</v>
      </c>
      <c r="H122" t="s">
        <v>33</v>
      </c>
      <c r="I122" t="str">
        <f>IF(moras[[#This Row],[TIPO_ASEGURAMIENTO]] = "", '2-Resumen'!$F$4, moras[[#This Row],[TIPO_ASEGURAMIENTO]])</f>
        <v>ASALARIADO</v>
      </c>
      <c r="J122" t="s">
        <v>29</v>
      </c>
      <c r="K122" t="s">
        <v>30</v>
      </c>
      <c r="L122" t="s">
        <v>31</v>
      </c>
      <c r="M122" t="s">
        <v>31</v>
      </c>
      <c r="N122">
        <v>23</v>
      </c>
      <c r="O122">
        <f>IF(moras[[#This Row],[EDAD]]="", '2-Resumen'!$C$7, moras[[#This Row],[EDAD]])</f>
        <v>23</v>
      </c>
      <c r="P122">
        <f>FLOOR(moras[[#This Row],[EDAD_SIN_NA´S]],10)</f>
        <v>20</v>
      </c>
      <c r="Q122">
        <f>STANDARDIZE(moras[[#This Row],[EDAD]],'2-Resumen'!$C$2, '2-Resumen'!$C$3)</f>
        <v>-1.3343214546803215</v>
      </c>
      <c r="R122" t="str">
        <f>IF(ABS(moras[[#This Row],[Z-CORE E]]) &gt; 1.96, "Sí", "No")</f>
        <v>No</v>
      </c>
    </row>
    <row r="123" spans="1:18">
      <c r="A123">
        <v>175</v>
      </c>
      <c r="B123" t="s">
        <v>27</v>
      </c>
      <c r="C123">
        <v>4442592</v>
      </c>
      <c r="D1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3">
        <f>IF(moras[[#This Row],[SALARIO]]="",'2-Resumen'!$B$7, moras[[#This Row],[SALARIO]])</f>
        <v>4442592</v>
      </c>
      <c r="F123">
        <f>STANDARDIZE(moras[[#This Row],[SALARIO]],'2-Resumen'!$B$2,'2-Resumen'!$B$3)</f>
        <v>-0.3016959130123813</v>
      </c>
      <c r="G123" t="str">
        <f>IF(ABS(moras[[#This Row],[Z-CORE]])&gt; 1.96,"Sí", "No")</f>
        <v>No</v>
      </c>
      <c r="H123" t="s">
        <v>33</v>
      </c>
      <c r="I123" t="str">
        <f>IF(moras[[#This Row],[TIPO_ASEGURAMIENTO]] = "", '2-Resumen'!$F$4, moras[[#This Row],[TIPO_ASEGURAMIENTO]])</f>
        <v>ASALARIADO</v>
      </c>
      <c r="J123" t="s">
        <v>29</v>
      </c>
      <c r="K123" t="s">
        <v>30</v>
      </c>
      <c r="L123" t="s">
        <v>31</v>
      </c>
      <c r="M123" t="s">
        <v>31</v>
      </c>
      <c r="N123">
        <v>28</v>
      </c>
      <c r="O123">
        <f>IF(moras[[#This Row],[EDAD]]="", '2-Resumen'!$C$7, moras[[#This Row],[EDAD]])</f>
        <v>28</v>
      </c>
      <c r="P123">
        <f>FLOOR(moras[[#This Row],[EDAD_SIN_NA´S]],10)</f>
        <v>20</v>
      </c>
      <c r="Q123">
        <f>STANDARDIZE(moras[[#This Row],[EDAD]],'2-Resumen'!$C$2, '2-Resumen'!$C$3)</f>
        <v>-0.98144480429463388</v>
      </c>
      <c r="R123" t="str">
        <f>IF(ABS(moras[[#This Row],[Z-CORE E]]) &gt; 1.96, "Sí", "No")</f>
        <v>No</v>
      </c>
    </row>
    <row r="124" spans="1:18">
      <c r="A124">
        <v>176</v>
      </c>
      <c r="B124" t="s">
        <v>32</v>
      </c>
      <c r="C124">
        <v>79380112</v>
      </c>
      <c r="D1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4">
        <f>IF(moras[[#This Row],[SALARIO]]="",'2-Resumen'!$B$7, moras[[#This Row],[SALARIO]])</f>
        <v>79380112</v>
      </c>
      <c r="F124">
        <f>STANDARDIZE(moras[[#This Row],[SALARIO]],'2-Resumen'!$B$2,'2-Resumen'!$B$3)</f>
        <v>0.94519253666489444</v>
      </c>
      <c r="G124" t="str">
        <f>IF(ABS(moras[[#This Row],[Z-CORE]])&gt; 1.96,"Sí", "No")</f>
        <v>No</v>
      </c>
      <c r="H124" t="s">
        <v>33</v>
      </c>
      <c r="I124" t="str">
        <f>IF(moras[[#This Row],[TIPO_ASEGURAMIENTO]] = "", '2-Resumen'!$F$4, moras[[#This Row],[TIPO_ASEGURAMIENTO]])</f>
        <v>ASALARIADO</v>
      </c>
      <c r="J124" t="s">
        <v>29</v>
      </c>
      <c r="K124" t="s">
        <v>30</v>
      </c>
      <c r="L124" t="s">
        <v>30</v>
      </c>
      <c r="M124" t="s">
        <v>31</v>
      </c>
      <c r="N124">
        <v>36</v>
      </c>
      <c r="O124">
        <f>IF(moras[[#This Row],[EDAD]]="", '2-Resumen'!$C$7, moras[[#This Row],[EDAD]])</f>
        <v>36</v>
      </c>
      <c r="P124">
        <f>FLOOR(moras[[#This Row],[EDAD_SIN_NA´S]],10)</f>
        <v>30</v>
      </c>
      <c r="Q124">
        <f>STANDARDIZE(moras[[#This Row],[EDAD]],'2-Resumen'!$C$2, '2-Resumen'!$C$3)</f>
        <v>-0.41684216367753391</v>
      </c>
      <c r="R124" t="str">
        <f>IF(ABS(moras[[#This Row],[Z-CORE E]]) &gt; 1.96, "Sí", "No")</f>
        <v>No</v>
      </c>
    </row>
    <row r="125" spans="1:18">
      <c r="A125">
        <v>177</v>
      </c>
      <c r="B125" t="s">
        <v>27</v>
      </c>
      <c r="C125">
        <v>50496325</v>
      </c>
      <c r="D1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5">
        <f>IF(moras[[#This Row],[SALARIO]]="",'2-Resumen'!$B$7, moras[[#This Row],[SALARIO]])</f>
        <v>50496325</v>
      </c>
      <c r="F125">
        <f>STANDARDIZE(moras[[#This Row],[SALARIO]],'2-Resumen'!$B$2,'2-Resumen'!$B$3)</f>
        <v>0.46459402749033607</v>
      </c>
      <c r="G125" t="str">
        <f>IF(ABS(moras[[#This Row],[Z-CORE]])&gt; 1.96,"Sí", "No")</f>
        <v>No</v>
      </c>
      <c r="H125" t="s">
        <v>33</v>
      </c>
      <c r="I125" t="str">
        <f>IF(moras[[#This Row],[TIPO_ASEGURAMIENTO]] = "", '2-Resumen'!$F$4, moras[[#This Row],[TIPO_ASEGURAMIENTO]])</f>
        <v>ASALARIADO</v>
      </c>
      <c r="J125" t="s">
        <v>29</v>
      </c>
      <c r="K125" t="s">
        <v>30</v>
      </c>
      <c r="L125" t="s">
        <v>31</v>
      </c>
      <c r="M125" t="s">
        <v>31</v>
      </c>
      <c r="N125">
        <v>44</v>
      </c>
      <c r="O125">
        <f>IF(moras[[#This Row],[EDAD]]="", '2-Resumen'!$C$7, moras[[#This Row],[EDAD]])</f>
        <v>44</v>
      </c>
      <c r="P125">
        <f>FLOOR(moras[[#This Row],[EDAD_SIN_NA´S]],10)</f>
        <v>40</v>
      </c>
      <c r="Q125">
        <f>STANDARDIZE(moras[[#This Row],[EDAD]],'2-Resumen'!$C$2, '2-Resumen'!$C$3)</f>
        <v>0.14776047693956615</v>
      </c>
      <c r="R125" t="str">
        <f>IF(ABS(moras[[#This Row],[Z-CORE E]]) &gt; 1.96, "Sí", "No")</f>
        <v>No</v>
      </c>
    </row>
    <row r="126" spans="1:18">
      <c r="A126">
        <v>178</v>
      </c>
      <c r="B126" t="s">
        <v>32</v>
      </c>
      <c r="C126">
        <v>3458025</v>
      </c>
      <c r="D1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6">
        <f>IF(moras[[#This Row],[SALARIO]]="",'2-Resumen'!$B$7, moras[[#This Row],[SALARIO]])</f>
        <v>3458025</v>
      </c>
      <c r="F126">
        <f>STANDARDIZE(moras[[#This Row],[SALARIO]],'2-Resumen'!$B$2,'2-Resumen'!$B$3)</f>
        <v>-0.31807816345559592</v>
      </c>
      <c r="G126" t="str">
        <f>IF(ABS(moras[[#This Row],[Z-CORE]])&gt; 1.96,"Sí", "No")</f>
        <v>No</v>
      </c>
      <c r="H126" t="s">
        <v>33</v>
      </c>
      <c r="I126" t="str">
        <f>IF(moras[[#This Row],[TIPO_ASEGURAMIENTO]] = "", '2-Resumen'!$F$4, moras[[#This Row],[TIPO_ASEGURAMIENTO]])</f>
        <v>ASALARIADO</v>
      </c>
      <c r="J126" t="s">
        <v>29</v>
      </c>
      <c r="K126" t="s">
        <v>30</v>
      </c>
      <c r="L126" t="s">
        <v>31</v>
      </c>
      <c r="M126" t="s">
        <v>31</v>
      </c>
      <c r="N126">
        <v>52</v>
      </c>
      <c r="O126">
        <f>IF(moras[[#This Row],[EDAD]]="", '2-Resumen'!$C$7, moras[[#This Row],[EDAD]])</f>
        <v>52</v>
      </c>
      <c r="P126">
        <f>FLOOR(moras[[#This Row],[EDAD_SIN_NA´S]],10)</f>
        <v>50</v>
      </c>
      <c r="Q126">
        <f>STANDARDIZE(moras[[#This Row],[EDAD]],'2-Resumen'!$C$2, '2-Resumen'!$C$3)</f>
        <v>0.71236311755666615</v>
      </c>
      <c r="R126" t="str">
        <f>IF(ABS(moras[[#This Row],[Z-CORE E]]) &gt; 1.96, "Sí", "No")</f>
        <v>No</v>
      </c>
    </row>
    <row r="127" spans="1:18">
      <c r="A127">
        <v>180</v>
      </c>
      <c r="B127" t="s">
        <v>32</v>
      </c>
      <c r="C127">
        <v>683560</v>
      </c>
      <c r="D1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7">
        <f>IF(moras[[#This Row],[SALARIO]]="",'2-Resumen'!$B$7, moras[[#This Row],[SALARIO]])</f>
        <v>683560</v>
      </c>
      <c r="F127">
        <f>STANDARDIZE(moras[[#This Row],[SALARIO]],'2-Resumen'!$B$2,'2-Resumen'!$B$3)</f>
        <v>-0.36424259967571454</v>
      </c>
      <c r="G127" t="str">
        <f>IF(ABS(moras[[#This Row],[Z-CORE]])&gt; 1.96,"Sí", "No")</f>
        <v>No</v>
      </c>
      <c r="H127" t="s">
        <v>33</v>
      </c>
      <c r="I127" t="str">
        <f>IF(moras[[#This Row],[TIPO_ASEGURAMIENTO]] = "", '2-Resumen'!$F$4, moras[[#This Row],[TIPO_ASEGURAMIENTO]])</f>
        <v>ASALARIADO</v>
      </c>
      <c r="J127" t="s">
        <v>34</v>
      </c>
      <c r="K127" t="s">
        <v>30</v>
      </c>
      <c r="L127" t="s">
        <v>31</v>
      </c>
      <c r="M127" t="s">
        <v>31</v>
      </c>
      <c r="N127">
        <v>61</v>
      </c>
      <c r="O127">
        <f>IF(moras[[#This Row],[EDAD]]="", '2-Resumen'!$C$7, moras[[#This Row],[EDAD]])</f>
        <v>61</v>
      </c>
      <c r="P127">
        <f>FLOOR(moras[[#This Row],[EDAD_SIN_NA´S]],10)</f>
        <v>60</v>
      </c>
      <c r="Q127">
        <f>STANDARDIZE(moras[[#This Row],[EDAD]],'2-Resumen'!$C$2, '2-Resumen'!$C$3)</f>
        <v>1.3475410882509038</v>
      </c>
      <c r="R127" t="str">
        <f>IF(ABS(moras[[#This Row],[Z-CORE E]]) &gt; 1.96, "Sí", "No")</f>
        <v>No</v>
      </c>
    </row>
    <row r="128" spans="1:18">
      <c r="A128">
        <v>181</v>
      </c>
      <c r="B128" t="s">
        <v>32</v>
      </c>
      <c r="C128">
        <v>375000</v>
      </c>
      <c r="D1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8">
        <f>IF(moras[[#This Row],[SALARIO]]="",'2-Resumen'!$B$7, moras[[#This Row],[SALARIO]])</f>
        <v>375000</v>
      </c>
      <c r="F128">
        <f>STANDARDIZE(moras[[#This Row],[SALARIO]],'2-Resumen'!$B$2,'2-Resumen'!$B$3)</f>
        <v>-0.36937674209238941</v>
      </c>
      <c r="G128" t="str">
        <f>IF(ABS(moras[[#This Row],[Z-CORE]])&gt; 1.96,"Sí", "No")</f>
        <v>No</v>
      </c>
      <c r="H128" t="s">
        <v>33</v>
      </c>
      <c r="I128" t="str">
        <f>IF(moras[[#This Row],[TIPO_ASEGURAMIENTO]] = "", '2-Resumen'!$F$4, moras[[#This Row],[TIPO_ASEGURAMIENTO]])</f>
        <v>ASALARIADO</v>
      </c>
      <c r="J128" t="s">
        <v>29</v>
      </c>
      <c r="K128" t="s">
        <v>30</v>
      </c>
      <c r="L128" t="s">
        <v>31</v>
      </c>
      <c r="M128" t="s">
        <v>30</v>
      </c>
      <c r="N128">
        <v>27</v>
      </c>
      <c r="O128">
        <f>IF(moras[[#This Row],[EDAD]]="", '2-Resumen'!$C$7, moras[[#This Row],[EDAD]])</f>
        <v>27</v>
      </c>
      <c r="P128">
        <f>FLOOR(moras[[#This Row],[EDAD_SIN_NA´S]],10)</f>
        <v>20</v>
      </c>
      <c r="Q128">
        <f>STANDARDIZE(moras[[#This Row],[EDAD]],'2-Resumen'!$C$2, '2-Resumen'!$C$3)</f>
        <v>-1.0520201343717714</v>
      </c>
      <c r="R128" t="str">
        <f>IF(ABS(moras[[#This Row],[Z-CORE E]]) &gt; 1.96, "Sí", "No")</f>
        <v>No</v>
      </c>
    </row>
    <row r="129" spans="1:18">
      <c r="A129">
        <v>182</v>
      </c>
      <c r="B129" t="s">
        <v>27</v>
      </c>
      <c r="C129">
        <v>1244526</v>
      </c>
      <c r="D1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9">
        <f>IF(moras[[#This Row],[SALARIO]]="",'2-Resumen'!$B$7, moras[[#This Row],[SALARIO]])</f>
        <v>1244526</v>
      </c>
      <c r="F129">
        <f>STANDARDIZE(moras[[#This Row],[SALARIO]],'2-Resumen'!$B$2,'2-Resumen'!$B$3)</f>
        <v>-0.35490866353715989</v>
      </c>
      <c r="G129" t="str">
        <f>IF(ABS(moras[[#This Row],[Z-CORE]])&gt; 1.96,"Sí", "No")</f>
        <v>No</v>
      </c>
      <c r="H129" t="s">
        <v>33</v>
      </c>
      <c r="I129" t="str">
        <f>IF(moras[[#This Row],[TIPO_ASEGURAMIENTO]] = "", '2-Resumen'!$F$4, moras[[#This Row],[TIPO_ASEGURAMIENTO]])</f>
        <v>ASALARIADO</v>
      </c>
      <c r="J129" t="s">
        <v>29</v>
      </c>
      <c r="K129" t="s">
        <v>30</v>
      </c>
      <c r="L129" t="s">
        <v>31</v>
      </c>
      <c r="M129" t="s">
        <v>31</v>
      </c>
      <c r="N129">
        <v>26</v>
      </c>
      <c r="O129">
        <f>IF(moras[[#This Row],[EDAD]]="", '2-Resumen'!$C$7, moras[[#This Row],[EDAD]])</f>
        <v>26</v>
      </c>
      <c r="P129">
        <f>FLOOR(moras[[#This Row],[EDAD_SIN_NA´S]],10)</f>
        <v>20</v>
      </c>
      <c r="Q129">
        <f>STANDARDIZE(moras[[#This Row],[EDAD]],'2-Resumen'!$C$2, '2-Resumen'!$C$3)</f>
        <v>-1.1225954644489089</v>
      </c>
      <c r="R129" t="str">
        <f>IF(ABS(moras[[#This Row],[Z-CORE E]]) &gt; 1.96, "Sí", "No")</f>
        <v>No</v>
      </c>
    </row>
    <row r="130" spans="1:18">
      <c r="A130">
        <v>184</v>
      </c>
      <c r="B130" t="s">
        <v>27</v>
      </c>
      <c r="C130">
        <v>987935</v>
      </c>
      <c r="D1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0">
        <f>IF(moras[[#This Row],[SALARIO]]="",'2-Resumen'!$B$7, moras[[#This Row],[SALARIO]])</f>
        <v>987935</v>
      </c>
      <c r="F130">
        <f>STANDARDIZE(moras[[#This Row],[SALARIO]],'2-Resumen'!$B$2,'2-Resumen'!$B$3)</f>
        <v>-0.35917809164461717</v>
      </c>
      <c r="G130" t="str">
        <f>IF(ABS(moras[[#This Row],[Z-CORE]])&gt; 1.96,"Sí", "No")</f>
        <v>No</v>
      </c>
      <c r="H130" t="s">
        <v>33</v>
      </c>
      <c r="I130" t="str">
        <f>IF(moras[[#This Row],[TIPO_ASEGURAMIENTO]] = "", '2-Resumen'!$F$4, moras[[#This Row],[TIPO_ASEGURAMIENTO]])</f>
        <v>ASALARIADO</v>
      </c>
      <c r="J130" t="s">
        <v>34</v>
      </c>
      <c r="K130" t="s">
        <v>30</v>
      </c>
      <c r="L130" t="s">
        <v>31</v>
      </c>
      <c r="M130" t="s">
        <v>31</v>
      </c>
      <c r="N130">
        <v>36</v>
      </c>
      <c r="O130">
        <f>IF(moras[[#This Row],[EDAD]]="", '2-Resumen'!$C$7, moras[[#This Row],[EDAD]])</f>
        <v>36</v>
      </c>
      <c r="P130">
        <f>FLOOR(moras[[#This Row],[EDAD_SIN_NA´S]],10)</f>
        <v>30</v>
      </c>
      <c r="Q130">
        <f>STANDARDIZE(moras[[#This Row],[EDAD]],'2-Resumen'!$C$2, '2-Resumen'!$C$3)</f>
        <v>-0.41684216367753391</v>
      </c>
      <c r="R130" t="str">
        <f>IF(ABS(moras[[#This Row],[Z-CORE E]]) &gt; 1.96, "Sí", "No")</f>
        <v>No</v>
      </c>
    </row>
    <row r="131" spans="1:18">
      <c r="A131">
        <v>185</v>
      </c>
      <c r="B131" t="s">
        <v>32</v>
      </c>
      <c r="C131">
        <v>3734653</v>
      </c>
      <c r="D1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1">
        <f>IF(moras[[#This Row],[SALARIO]]="",'2-Resumen'!$B$7, moras[[#This Row],[SALARIO]])</f>
        <v>3734653</v>
      </c>
      <c r="F131">
        <f>STANDARDIZE(moras[[#This Row],[SALARIO]],'2-Resumen'!$B$2,'2-Resumen'!$B$3)</f>
        <v>-0.31347533888844553</v>
      </c>
      <c r="G131" t="str">
        <f>IF(ABS(moras[[#This Row],[Z-CORE]])&gt; 1.96,"Sí", "No")</f>
        <v>No</v>
      </c>
      <c r="H131" t="s">
        <v>33</v>
      </c>
      <c r="I131" t="str">
        <f>IF(moras[[#This Row],[TIPO_ASEGURAMIENTO]] = "", '2-Resumen'!$F$4, moras[[#This Row],[TIPO_ASEGURAMIENTO]])</f>
        <v>ASALARIADO</v>
      </c>
      <c r="J131" t="s">
        <v>29</v>
      </c>
      <c r="K131" t="s">
        <v>30</v>
      </c>
      <c r="L131" t="s">
        <v>31</v>
      </c>
      <c r="M131" t="s">
        <v>31</v>
      </c>
      <c r="N131">
        <v>39</v>
      </c>
      <c r="O131">
        <f>IF(moras[[#This Row],[EDAD]]="", '2-Resumen'!$C$7, moras[[#This Row],[EDAD]])</f>
        <v>39</v>
      </c>
      <c r="P131">
        <f>FLOOR(moras[[#This Row],[EDAD_SIN_NA´S]],10)</f>
        <v>30</v>
      </c>
      <c r="Q131">
        <f>STANDARDIZE(moras[[#This Row],[EDAD]],'2-Resumen'!$C$2, '2-Resumen'!$C$3)</f>
        <v>-0.20511617344612137</v>
      </c>
      <c r="R131" t="str">
        <f>IF(ABS(moras[[#This Row],[Z-CORE E]]) &gt; 1.96, "Sí", "No")</f>
        <v>No</v>
      </c>
    </row>
    <row r="132" spans="1:18">
      <c r="A132">
        <v>186</v>
      </c>
      <c r="B132" t="s">
        <v>32</v>
      </c>
      <c r="C132">
        <v>165495</v>
      </c>
      <c r="D1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2">
        <f>IF(moras[[#This Row],[SALARIO]]="",'2-Resumen'!$B$7, moras[[#This Row],[SALARIO]])</f>
        <v>165495</v>
      </c>
      <c r="F132">
        <f>STANDARDIZE(moras[[#This Row],[SALARIO]],'2-Resumen'!$B$2,'2-Resumen'!$B$3)</f>
        <v>-0.37286270432665652</v>
      </c>
      <c r="G132" t="str">
        <f>IF(ABS(moras[[#This Row],[Z-CORE]])&gt; 1.96,"Sí", "No")</f>
        <v>No</v>
      </c>
      <c r="H132" t="s">
        <v>33</v>
      </c>
      <c r="I132" t="str">
        <f>IF(moras[[#This Row],[TIPO_ASEGURAMIENTO]] = "", '2-Resumen'!$F$4, moras[[#This Row],[TIPO_ASEGURAMIENTO]])</f>
        <v>ASALARIADO</v>
      </c>
      <c r="J132" t="s">
        <v>29</v>
      </c>
      <c r="K132" t="s">
        <v>30</v>
      </c>
      <c r="L132" t="s">
        <v>31</v>
      </c>
      <c r="M132" t="s">
        <v>31</v>
      </c>
      <c r="N132">
        <v>59</v>
      </c>
      <c r="O132">
        <f>IF(moras[[#This Row],[EDAD]]="", '2-Resumen'!$C$7, moras[[#This Row],[EDAD]])</f>
        <v>59</v>
      </c>
      <c r="P132">
        <f>FLOOR(moras[[#This Row],[EDAD_SIN_NA´S]],10)</f>
        <v>50</v>
      </c>
      <c r="Q132">
        <f>STANDARDIZE(moras[[#This Row],[EDAD]],'2-Resumen'!$C$2, '2-Resumen'!$C$3)</f>
        <v>1.2063904280966287</v>
      </c>
      <c r="R132" t="str">
        <f>IF(ABS(moras[[#This Row],[Z-CORE E]]) &gt; 1.96, "Sí", "No")</f>
        <v>No</v>
      </c>
    </row>
    <row r="133" spans="1:18">
      <c r="A133">
        <v>188</v>
      </c>
      <c r="B133" t="s">
        <v>27</v>
      </c>
      <c r="C133">
        <v>2050000</v>
      </c>
      <c r="D1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3">
        <f>IF(moras[[#This Row],[SALARIO]]="",'2-Resumen'!$B$7, moras[[#This Row],[SALARIO]])</f>
        <v>2050000</v>
      </c>
      <c r="F133">
        <f>STANDARDIZE(moras[[#This Row],[SALARIO]],'2-Resumen'!$B$2,'2-Resumen'!$B$3)</f>
        <v>-0.34150634882064196</v>
      </c>
      <c r="G133" t="str">
        <f>IF(ABS(moras[[#This Row],[Z-CORE]])&gt; 1.96,"Sí", "No")</f>
        <v>No</v>
      </c>
      <c r="H133" t="s">
        <v>33</v>
      </c>
      <c r="I133" t="str">
        <f>IF(moras[[#This Row],[TIPO_ASEGURAMIENTO]] = "", '2-Resumen'!$F$4, moras[[#This Row],[TIPO_ASEGURAMIENTO]])</f>
        <v>ASALARIADO</v>
      </c>
      <c r="J133" t="s">
        <v>29</v>
      </c>
      <c r="K133" t="s">
        <v>30</v>
      </c>
      <c r="L133" t="s">
        <v>31</v>
      </c>
      <c r="M133" t="s">
        <v>31</v>
      </c>
      <c r="N133">
        <v>46</v>
      </c>
      <c r="O133">
        <f>IF(moras[[#This Row],[EDAD]]="", '2-Resumen'!$C$7, moras[[#This Row],[EDAD]])</f>
        <v>46</v>
      </c>
      <c r="P133">
        <f>FLOOR(moras[[#This Row],[EDAD_SIN_NA´S]],10)</f>
        <v>40</v>
      </c>
      <c r="Q133">
        <f>STANDARDIZE(moras[[#This Row],[EDAD]],'2-Resumen'!$C$2, '2-Resumen'!$C$3)</f>
        <v>0.28891113709384114</v>
      </c>
      <c r="R133" t="str">
        <f>IF(ABS(moras[[#This Row],[Z-CORE E]]) &gt; 1.96, "Sí", "No")</f>
        <v>No</v>
      </c>
    </row>
    <row r="134" spans="1:18">
      <c r="A134">
        <v>192</v>
      </c>
      <c r="B134" t="s">
        <v>27</v>
      </c>
      <c r="C134">
        <v>49620833</v>
      </c>
      <c r="D1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4">
        <f>IF(moras[[#This Row],[SALARIO]]="",'2-Resumen'!$B$7, moras[[#This Row],[SALARIO]])</f>
        <v>49620833</v>
      </c>
      <c r="F134">
        <f>STANDARDIZE(moras[[#This Row],[SALARIO]],'2-Resumen'!$B$2,'2-Resumen'!$B$3)</f>
        <v>0.45002668041793686</v>
      </c>
      <c r="G134" t="str">
        <f>IF(ABS(moras[[#This Row],[Z-CORE]])&gt; 1.96,"Sí", "No")</f>
        <v>No</v>
      </c>
      <c r="H134" t="s">
        <v>33</v>
      </c>
      <c r="I134" t="str">
        <f>IF(moras[[#This Row],[TIPO_ASEGURAMIENTO]] = "", '2-Resumen'!$F$4, moras[[#This Row],[TIPO_ASEGURAMIENTO]])</f>
        <v>ASALARIADO</v>
      </c>
      <c r="J134" t="s">
        <v>29</v>
      </c>
      <c r="K134" t="s">
        <v>30</v>
      </c>
      <c r="L134" t="s">
        <v>30</v>
      </c>
      <c r="M134" t="s">
        <v>31</v>
      </c>
      <c r="N134">
        <v>45</v>
      </c>
      <c r="O134">
        <f>IF(moras[[#This Row],[EDAD]]="", '2-Resumen'!$C$7, moras[[#This Row],[EDAD]])</f>
        <v>45</v>
      </c>
      <c r="P134">
        <f>FLOOR(moras[[#This Row],[EDAD_SIN_NA´S]],10)</f>
        <v>40</v>
      </c>
      <c r="Q134">
        <f>STANDARDIZE(moras[[#This Row],[EDAD]],'2-Resumen'!$C$2, '2-Resumen'!$C$3)</f>
        <v>0.21833580701670366</v>
      </c>
      <c r="R134" t="str">
        <f>IF(ABS(moras[[#This Row],[Z-CORE E]]) &gt; 1.96, "Sí", "No")</f>
        <v>No</v>
      </c>
    </row>
    <row r="135" spans="1:18">
      <c r="A135">
        <v>194</v>
      </c>
      <c r="B135" t="s">
        <v>27</v>
      </c>
      <c r="C135">
        <v>155250</v>
      </c>
      <c r="D1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5">
        <f>IF(moras[[#This Row],[SALARIO]]="",'2-Resumen'!$B$7, moras[[#This Row],[SALARIO]])</f>
        <v>155250</v>
      </c>
      <c r="F135">
        <f>STANDARDIZE(moras[[#This Row],[SALARIO]],'2-Resumen'!$B$2,'2-Resumen'!$B$3)</f>
        <v>-0.37303317129923508</v>
      </c>
      <c r="G135" t="str">
        <f>IF(ABS(moras[[#This Row],[Z-CORE]])&gt; 1.96,"Sí", "No")</f>
        <v>No</v>
      </c>
      <c r="H135" t="s">
        <v>33</v>
      </c>
      <c r="I135" t="str">
        <f>IF(moras[[#This Row],[TIPO_ASEGURAMIENTO]] = "", '2-Resumen'!$F$4, moras[[#This Row],[TIPO_ASEGURAMIENTO]])</f>
        <v>ASALARIADO</v>
      </c>
      <c r="J135" t="s">
        <v>29</v>
      </c>
      <c r="K135" t="s">
        <v>30</v>
      </c>
      <c r="L135" t="s">
        <v>31</v>
      </c>
      <c r="M135" t="s">
        <v>31</v>
      </c>
      <c r="N135">
        <v>36</v>
      </c>
      <c r="O135">
        <f>IF(moras[[#This Row],[EDAD]]="", '2-Resumen'!$C$7, moras[[#This Row],[EDAD]])</f>
        <v>36</v>
      </c>
      <c r="P135">
        <f>FLOOR(moras[[#This Row],[EDAD_SIN_NA´S]],10)</f>
        <v>30</v>
      </c>
      <c r="Q135">
        <f>STANDARDIZE(moras[[#This Row],[EDAD]],'2-Resumen'!$C$2, '2-Resumen'!$C$3)</f>
        <v>-0.41684216367753391</v>
      </c>
      <c r="R135" t="str">
        <f>IF(ABS(moras[[#This Row],[Z-CORE E]]) &gt; 1.96, "Sí", "No")</f>
        <v>No</v>
      </c>
    </row>
    <row r="136" spans="1:18">
      <c r="A136">
        <v>196</v>
      </c>
      <c r="B136" t="s">
        <v>27</v>
      </c>
      <c r="C136">
        <v>846788</v>
      </c>
      <c r="D1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6">
        <f>IF(moras[[#This Row],[SALARIO]]="",'2-Resumen'!$B$7, moras[[#This Row],[SALARIO]])</f>
        <v>846788</v>
      </c>
      <c r="F136">
        <f>STANDARDIZE(moras[[#This Row],[SALARIO]],'2-Resumen'!$B$2,'2-Resumen'!$B$3)</f>
        <v>-0.36152664233066334</v>
      </c>
      <c r="G136" t="str">
        <f>IF(ABS(moras[[#This Row],[Z-CORE]])&gt; 1.96,"Sí", "No")</f>
        <v>No</v>
      </c>
      <c r="H136" t="s">
        <v>33</v>
      </c>
      <c r="I136" t="str">
        <f>IF(moras[[#This Row],[TIPO_ASEGURAMIENTO]] = "", '2-Resumen'!$F$4, moras[[#This Row],[TIPO_ASEGURAMIENTO]])</f>
        <v>ASALARIADO</v>
      </c>
      <c r="J136" t="s">
        <v>34</v>
      </c>
      <c r="K136" t="s">
        <v>30</v>
      </c>
      <c r="L136" t="s">
        <v>31</v>
      </c>
      <c r="M136" t="s">
        <v>30</v>
      </c>
      <c r="N136">
        <v>31</v>
      </c>
      <c r="O136">
        <f>IF(moras[[#This Row],[EDAD]]="", '2-Resumen'!$C$7, moras[[#This Row],[EDAD]])</f>
        <v>31</v>
      </c>
      <c r="P136">
        <f>FLOOR(moras[[#This Row],[EDAD_SIN_NA´S]],10)</f>
        <v>30</v>
      </c>
      <c r="Q136">
        <f>STANDARDIZE(moras[[#This Row],[EDAD]],'2-Resumen'!$C$2, '2-Resumen'!$C$3)</f>
        <v>-0.7697188140632214</v>
      </c>
      <c r="R136" t="str">
        <f>IF(ABS(moras[[#This Row],[Z-CORE E]]) &gt; 1.96, "Sí", "No")</f>
        <v>No</v>
      </c>
    </row>
    <row r="137" spans="1:18">
      <c r="A137">
        <v>199</v>
      </c>
      <c r="B137" t="s">
        <v>32</v>
      </c>
      <c r="C137">
        <v>174167</v>
      </c>
      <c r="D1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7">
        <f>IF(moras[[#This Row],[SALARIO]]="",'2-Resumen'!$B$7, moras[[#This Row],[SALARIO]])</f>
        <v>174167</v>
      </c>
      <c r="F137">
        <f>STANDARDIZE(moras[[#This Row],[SALARIO]],'2-Resumen'!$B$2,'2-Resumen'!$B$3)</f>
        <v>-0.37271841056519228</v>
      </c>
      <c r="G137" t="str">
        <f>IF(ABS(moras[[#This Row],[Z-CORE]])&gt; 1.96,"Sí", "No")</f>
        <v>No</v>
      </c>
      <c r="H137" t="s">
        <v>33</v>
      </c>
      <c r="I137" t="str">
        <f>IF(moras[[#This Row],[TIPO_ASEGURAMIENTO]] = "", '2-Resumen'!$F$4, moras[[#This Row],[TIPO_ASEGURAMIENTO]])</f>
        <v>ASALARIADO</v>
      </c>
      <c r="J137" t="s">
        <v>29</v>
      </c>
      <c r="K137" t="s">
        <v>30</v>
      </c>
      <c r="L137" t="s">
        <v>30</v>
      </c>
      <c r="M137" t="s">
        <v>31</v>
      </c>
      <c r="N137">
        <v>32</v>
      </c>
      <c r="O137">
        <f>IF(moras[[#This Row],[EDAD]]="", '2-Resumen'!$C$7, moras[[#This Row],[EDAD]])</f>
        <v>32</v>
      </c>
      <c r="P137">
        <f>FLOOR(moras[[#This Row],[EDAD_SIN_NA´S]],10)</f>
        <v>30</v>
      </c>
      <c r="Q137">
        <f>STANDARDIZE(moras[[#This Row],[EDAD]],'2-Resumen'!$C$2, '2-Resumen'!$C$3)</f>
        <v>-0.69914348398608395</v>
      </c>
      <c r="R137" t="str">
        <f>IF(ABS(moras[[#This Row],[Z-CORE E]]) &gt; 1.96, "Sí", "No")</f>
        <v>No</v>
      </c>
    </row>
    <row r="138" spans="1:18">
      <c r="A138">
        <v>200</v>
      </c>
      <c r="B138" t="s">
        <v>32</v>
      </c>
      <c r="C138">
        <v>62203584</v>
      </c>
      <c r="D1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8">
        <f>IF(moras[[#This Row],[SALARIO]]="",'2-Resumen'!$B$7, moras[[#This Row],[SALARIO]])</f>
        <v>62203584</v>
      </c>
      <c r="F138">
        <f>STANDARDIZE(moras[[#This Row],[SALARIO]],'2-Resumen'!$B$2,'2-Resumen'!$B$3)</f>
        <v>0.65939158717045809</v>
      </c>
      <c r="G138" t="str">
        <f>IF(ABS(moras[[#This Row],[Z-CORE]])&gt; 1.96,"Sí", "No")</f>
        <v>No</v>
      </c>
      <c r="H138" t="s">
        <v>33</v>
      </c>
      <c r="I138" t="str">
        <f>IF(moras[[#This Row],[TIPO_ASEGURAMIENTO]] = "", '2-Resumen'!$F$4, moras[[#This Row],[TIPO_ASEGURAMIENTO]])</f>
        <v>ASALARIADO</v>
      </c>
      <c r="J138" t="s">
        <v>34</v>
      </c>
      <c r="K138" t="s">
        <v>30</v>
      </c>
      <c r="L138" t="s">
        <v>31</v>
      </c>
      <c r="M138" t="s">
        <v>31</v>
      </c>
      <c r="N138">
        <v>27</v>
      </c>
      <c r="O138">
        <f>IF(moras[[#This Row],[EDAD]]="", '2-Resumen'!$C$7, moras[[#This Row],[EDAD]])</f>
        <v>27</v>
      </c>
      <c r="P138">
        <f>FLOOR(moras[[#This Row],[EDAD_SIN_NA´S]],10)</f>
        <v>20</v>
      </c>
      <c r="Q138">
        <f>STANDARDIZE(moras[[#This Row],[EDAD]],'2-Resumen'!$C$2, '2-Resumen'!$C$3)</f>
        <v>-1.0520201343717714</v>
      </c>
      <c r="R138" t="str">
        <f>IF(ABS(moras[[#This Row],[Z-CORE E]]) &gt; 1.96, "Sí", "No")</f>
        <v>No</v>
      </c>
    </row>
    <row r="139" spans="1:18">
      <c r="A139">
        <v>202</v>
      </c>
      <c r="B139" t="s">
        <v>27</v>
      </c>
      <c r="C139">
        <v>38619046</v>
      </c>
      <c r="D1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9">
        <f>IF(moras[[#This Row],[SALARIO]]="",'2-Resumen'!$B$7, moras[[#This Row],[SALARIO]])</f>
        <v>38619046</v>
      </c>
      <c r="F139">
        <f>STANDARDIZE(moras[[#This Row],[SALARIO]],'2-Resumen'!$B$2,'2-Resumen'!$B$3)</f>
        <v>0.26696749810032605</v>
      </c>
      <c r="G139" t="str">
        <f>IF(ABS(moras[[#This Row],[Z-CORE]])&gt; 1.96,"Sí", "No")</f>
        <v>No</v>
      </c>
      <c r="H139" t="s">
        <v>33</v>
      </c>
      <c r="I139" t="str">
        <f>IF(moras[[#This Row],[TIPO_ASEGURAMIENTO]] = "", '2-Resumen'!$F$4, moras[[#This Row],[TIPO_ASEGURAMIENTO]])</f>
        <v>ASALARIADO</v>
      </c>
      <c r="J139" t="s">
        <v>29</v>
      </c>
      <c r="K139" t="s">
        <v>30</v>
      </c>
      <c r="L139" t="s">
        <v>31</v>
      </c>
      <c r="M139" t="s">
        <v>31</v>
      </c>
      <c r="N139">
        <v>33</v>
      </c>
      <c r="O139">
        <f>IF(moras[[#This Row],[EDAD]]="", '2-Resumen'!$C$7, moras[[#This Row],[EDAD]])</f>
        <v>33</v>
      </c>
      <c r="P139">
        <f>FLOOR(moras[[#This Row],[EDAD_SIN_NA´S]],10)</f>
        <v>30</v>
      </c>
      <c r="Q139">
        <f>STANDARDIZE(moras[[#This Row],[EDAD]],'2-Resumen'!$C$2, '2-Resumen'!$C$3)</f>
        <v>-0.62856815390894638</v>
      </c>
      <c r="R139" t="str">
        <f>IF(ABS(moras[[#This Row],[Z-CORE E]]) &gt; 1.96, "Sí", "No")</f>
        <v>No</v>
      </c>
    </row>
    <row r="140" spans="1:18">
      <c r="A140">
        <v>204</v>
      </c>
      <c r="B140" t="s">
        <v>32</v>
      </c>
      <c r="C140">
        <v>16230572</v>
      </c>
      <c r="D1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0">
        <f>IF(moras[[#This Row],[SALARIO]]="",'2-Resumen'!$B$7, moras[[#This Row],[SALARIO]])</f>
        <v>16230572</v>
      </c>
      <c r="F140">
        <f>STANDARDIZE(moras[[#This Row],[SALARIO]],'2-Resumen'!$B$2,'2-Resumen'!$B$3)</f>
        <v>-0.10555523332313171</v>
      </c>
      <c r="G140" t="str">
        <f>IF(ABS(moras[[#This Row],[Z-CORE]])&gt; 1.96,"Sí", "No")</f>
        <v>No</v>
      </c>
      <c r="H140" t="s">
        <v>33</v>
      </c>
      <c r="I140" t="str">
        <f>IF(moras[[#This Row],[TIPO_ASEGURAMIENTO]] = "", '2-Resumen'!$F$4, moras[[#This Row],[TIPO_ASEGURAMIENTO]])</f>
        <v>ASALARIADO</v>
      </c>
      <c r="J140" t="s">
        <v>29</v>
      </c>
      <c r="K140" t="s">
        <v>30</v>
      </c>
      <c r="L140" t="s">
        <v>31</v>
      </c>
      <c r="M140" t="s">
        <v>31</v>
      </c>
      <c r="N140">
        <v>31</v>
      </c>
      <c r="O140">
        <f>IF(moras[[#This Row],[EDAD]]="", '2-Resumen'!$C$7, moras[[#This Row],[EDAD]])</f>
        <v>31</v>
      </c>
      <c r="P140">
        <f>FLOOR(moras[[#This Row],[EDAD_SIN_NA´S]],10)</f>
        <v>30</v>
      </c>
      <c r="Q140">
        <f>STANDARDIZE(moras[[#This Row],[EDAD]],'2-Resumen'!$C$2, '2-Resumen'!$C$3)</f>
        <v>-0.7697188140632214</v>
      </c>
      <c r="R140" t="str">
        <f>IF(ABS(moras[[#This Row],[Z-CORE E]]) &gt; 1.96, "Sí", "No")</f>
        <v>No</v>
      </c>
    </row>
    <row r="141" spans="1:18">
      <c r="A141">
        <v>207</v>
      </c>
      <c r="B141" t="s">
        <v>32</v>
      </c>
      <c r="C141">
        <v>58651131</v>
      </c>
      <c r="D1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1">
        <f>IF(moras[[#This Row],[SALARIO]]="",'2-Resumen'!$B$7, moras[[#This Row],[SALARIO]])</f>
        <v>58651131</v>
      </c>
      <c r="F141">
        <f>STANDARDIZE(moras[[#This Row],[SALARIO]],'2-Resumen'!$B$2,'2-Resumen'!$B$3)</f>
        <v>0.60028217690813035</v>
      </c>
      <c r="G141" t="str">
        <f>IF(ABS(moras[[#This Row],[Z-CORE]])&gt; 1.96,"Sí", "No")</f>
        <v>No</v>
      </c>
      <c r="H141" t="s">
        <v>33</v>
      </c>
      <c r="I141" t="str">
        <f>IF(moras[[#This Row],[TIPO_ASEGURAMIENTO]] = "", '2-Resumen'!$F$4, moras[[#This Row],[TIPO_ASEGURAMIENTO]])</f>
        <v>ASALARIADO</v>
      </c>
      <c r="J141" t="s">
        <v>29</v>
      </c>
      <c r="K141" t="s">
        <v>30</v>
      </c>
      <c r="L141" t="s">
        <v>31</v>
      </c>
      <c r="M141" t="s">
        <v>31</v>
      </c>
      <c r="N141">
        <v>24</v>
      </c>
      <c r="O141">
        <f>IF(moras[[#This Row],[EDAD]]="", '2-Resumen'!$C$7, moras[[#This Row],[EDAD]])</f>
        <v>24</v>
      </c>
      <c r="P141">
        <f>FLOOR(moras[[#This Row],[EDAD_SIN_NA´S]],10)</f>
        <v>20</v>
      </c>
      <c r="Q141">
        <f>STANDARDIZE(moras[[#This Row],[EDAD]],'2-Resumen'!$C$2, '2-Resumen'!$C$3)</f>
        <v>-1.263746124603184</v>
      </c>
      <c r="R141" t="str">
        <f>IF(ABS(moras[[#This Row],[Z-CORE E]]) &gt; 1.96, "Sí", "No")</f>
        <v>No</v>
      </c>
    </row>
    <row r="142" spans="1:18">
      <c r="A142">
        <v>208</v>
      </c>
      <c r="B142" t="s">
        <v>32</v>
      </c>
      <c r="C142">
        <v>8082955</v>
      </c>
      <c r="D1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2">
        <f>IF(moras[[#This Row],[SALARIO]]="",'2-Resumen'!$B$7, moras[[#This Row],[SALARIO]])</f>
        <v>8082955</v>
      </c>
      <c r="F142">
        <f>STANDARDIZE(moras[[#This Row],[SALARIO]],'2-Resumen'!$B$2,'2-Resumen'!$B$3)</f>
        <v>-0.24112376467690771</v>
      </c>
      <c r="G142" t="str">
        <f>IF(ABS(moras[[#This Row],[Z-CORE]])&gt; 1.96,"Sí", "No")</f>
        <v>No</v>
      </c>
      <c r="H142" t="s">
        <v>33</v>
      </c>
      <c r="I142" t="str">
        <f>IF(moras[[#This Row],[TIPO_ASEGURAMIENTO]] = "", '2-Resumen'!$F$4, moras[[#This Row],[TIPO_ASEGURAMIENTO]])</f>
        <v>ASALARIADO</v>
      </c>
      <c r="J142" t="s">
        <v>34</v>
      </c>
      <c r="K142" t="s">
        <v>30</v>
      </c>
      <c r="L142" t="s">
        <v>31</v>
      </c>
      <c r="M142" t="s">
        <v>31</v>
      </c>
      <c r="N142">
        <v>42</v>
      </c>
      <c r="O142">
        <f>IF(moras[[#This Row],[EDAD]]="", '2-Resumen'!$C$7, moras[[#This Row],[EDAD]])</f>
        <v>42</v>
      </c>
      <c r="P142">
        <f>FLOOR(moras[[#This Row],[EDAD_SIN_NA´S]],10)</f>
        <v>40</v>
      </c>
      <c r="Q142">
        <f>STANDARDIZE(moras[[#This Row],[EDAD]],'2-Resumen'!$C$2, '2-Resumen'!$C$3)</f>
        <v>6.6098167852911317E-3</v>
      </c>
      <c r="R142" t="str">
        <f>IF(ABS(moras[[#This Row],[Z-CORE E]]) &gt; 1.96, "Sí", "No")</f>
        <v>No</v>
      </c>
    </row>
    <row r="143" spans="1:18">
      <c r="A143">
        <v>209</v>
      </c>
      <c r="B143" t="s">
        <v>27</v>
      </c>
      <c r="C143">
        <v>81981667</v>
      </c>
      <c r="D1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3">
        <f>IF(moras[[#This Row],[SALARIO]]="",'2-Resumen'!$B$7, moras[[#This Row],[SALARIO]])</f>
        <v>81981667</v>
      </c>
      <c r="F143">
        <f>STANDARDIZE(moras[[#This Row],[SALARIO]],'2-Resumen'!$B$2,'2-Resumen'!$B$3)</f>
        <v>0.98847991634733079</v>
      </c>
      <c r="G143" t="str">
        <f>IF(ABS(moras[[#This Row],[Z-CORE]])&gt; 1.96,"Sí", "No")</f>
        <v>No</v>
      </c>
      <c r="H143" t="s">
        <v>33</v>
      </c>
      <c r="I143" t="str">
        <f>IF(moras[[#This Row],[TIPO_ASEGURAMIENTO]] = "", '2-Resumen'!$F$4, moras[[#This Row],[TIPO_ASEGURAMIENTO]])</f>
        <v>ASALARIADO</v>
      </c>
      <c r="J143" t="s">
        <v>29</v>
      </c>
      <c r="K143" t="s">
        <v>30</v>
      </c>
      <c r="L143" t="s">
        <v>30</v>
      </c>
      <c r="M143" t="s">
        <v>31</v>
      </c>
      <c r="N143">
        <v>32</v>
      </c>
      <c r="O143">
        <f>IF(moras[[#This Row],[EDAD]]="", '2-Resumen'!$C$7, moras[[#This Row],[EDAD]])</f>
        <v>32</v>
      </c>
      <c r="P143">
        <f>FLOOR(moras[[#This Row],[EDAD_SIN_NA´S]],10)</f>
        <v>30</v>
      </c>
      <c r="Q143">
        <f>STANDARDIZE(moras[[#This Row],[EDAD]],'2-Resumen'!$C$2, '2-Resumen'!$C$3)</f>
        <v>-0.69914348398608395</v>
      </c>
      <c r="R143" t="str">
        <f>IF(ABS(moras[[#This Row],[Z-CORE E]]) &gt; 1.96, "Sí", "No")</f>
        <v>No</v>
      </c>
    </row>
    <row r="144" spans="1:18">
      <c r="A144">
        <v>210</v>
      </c>
      <c r="B144" t="s">
        <v>32</v>
      </c>
      <c r="C144">
        <v>57724</v>
      </c>
      <c r="D1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4">
        <f>IF(moras[[#This Row],[SALARIO]]="",'2-Resumen'!$B$7, moras[[#This Row],[SALARIO]])</f>
        <v>57724</v>
      </c>
      <c r="F144">
        <f>STANDARDIZE(moras[[#This Row],[SALARIO]],'2-Resumen'!$B$2,'2-Resumen'!$B$3)</f>
        <v>-0.37465591038832191</v>
      </c>
      <c r="G144" t="str">
        <f>IF(ABS(moras[[#This Row],[Z-CORE]])&gt; 1.96,"Sí", "No")</f>
        <v>No</v>
      </c>
      <c r="H144" t="s">
        <v>33</v>
      </c>
      <c r="I144" t="str">
        <f>IF(moras[[#This Row],[TIPO_ASEGURAMIENTO]] = "", '2-Resumen'!$F$4, moras[[#This Row],[TIPO_ASEGURAMIENTO]])</f>
        <v>ASALARIADO</v>
      </c>
      <c r="J144" t="s">
        <v>29</v>
      </c>
      <c r="K144" t="s">
        <v>30</v>
      </c>
      <c r="L144" t="s">
        <v>31</v>
      </c>
      <c r="M144" t="s">
        <v>30</v>
      </c>
      <c r="N144">
        <v>19</v>
      </c>
      <c r="O144">
        <f>IF(moras[[#This Row],[EDAD]]="", '2-Resumen'!$C$7, moras[[#This Row],[EDAD]])</f>
        <v>19</v>
      </c>
      <c r="P144">
        <f>FLOOR(moras[[#This Row],[EDAD_SIN_NA´S]],10)</f>
        <v>10</v>
      </c>
      <c r="Q144">
        <f>STANDARDIZE(moras[[#This Row],[EDAD]],'2-Resumen'!$C$2, '2-Resumen'!$C$3)</f>
        <v>-1.6166227749888715</v>
      </c>
      <c r="R144" t="str">
        <f>IF(ABS(moras[[#This Row],[Z-CORE E]]) &gt; 1.96, "Sí", "No")</f>
        <v>No</v>
      </c>
    </row>
    <row r="145" spans="1:18">
      <c r="A145">
        <v>211</v>
      </c>
      <c r="B145" t="s">
        <v>27</v>
      </c>
      <c r="C145">
        <v>22302234</v>
      </c>
      <c r="D1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5">
        <f>IF(moras[[#This Row],[SALARIO]]="",'2-Resumen'!$B$7, moras[[#This Row],[SALARIO]])</f>
        <v>22302234</v>
      </c>
      <c r="F145">
        <f>STANDARDIZE(moras[[#This Row],[SALARIO]],'2-Resumen'!$B$2,'2-Resumen'!$B$3)</f>
        <v>-4.5286018287290838E-3</v>
      </c>
      <c r="G145" t="str">
        <f>IF(ABS(moras[[#This Row],[Z-CORE]])&gt; 1.96,"Sí", "No")</f>
        <v>No</v>
      </c>
      <c r="H145" t="s">
        <v>33</v>
      </c>
      <c r="I145" t="str">
        <f>IF(moras[[#This Row],[TIPO_ASEGURAMIENTO]] = "", '2-Resumen'!$F$4, moras[[#This Row],[TIPO_ASEGURAMIENTO]])</f>
        <v>ASALARIADO</v>
      </c>
      <c r="J145" t="s">
        <v>34</v>
      </c>
      <c r="K145" t="s">
        <v>30</v>
      </c>
      <c r="L145" t="s">
        <v>31</v>
      </c>
      <c r="M145" t="s">
        <v>31</v>
      </c>
      <c r="N145">
        <v>56</v>
      </c>
      <c r="O145">
        <f>IF(moras[[#This Row],[EDAD]]="", '2-Resumen'!$C$7, moras[[#This Row],[EDAD]])</f>
        <v>56</v>
      </c>
      <c r="P145">
        <f>FLOOR(moras[[#This Row],[EDAD_SIN_NA´S]],10)</f>
        <v>50</v>
      </c>
      <c r="Q145">
        <f>STANDARDIZE(moras[[#This Row],[EDAD]],'2-Resumen'!$C$2, '2-Resumen'!$C$3)</f>
        <v>0.99466443786521619</v>
      </c>
      <c r="R145" t="str">
        <f>IF(ABS(moras[[#This Row],[Z-CORE E]]) &gt; 1.96, "Sí", "No")</f>
        <v>No</v>
      </c>
    </row>
    <row r="146" spans="1:18">
      <c r="A146">
        <v>212</v>
      </c>
      <c r="B146" t="s">
        <v>32</v>
      </c>
      <c r="C146">
        <v>68165618</v>
      </c>
      <c r="D1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6">
        <f>IF(moras[[#This Row],[SALARIO]]="",'2-Resumen'!$B$7, moras[[#This Row],[SALARIO]])</f>
        <v>68165618</v>
      </c>
      <c r="F146">
        <f>STANDARDIZE(moras[[#This Row],[SALARIO]],'2-Resumen'!$B$2,'2-Resumen'!$B$3)</f>
        <v>0.75859411390450537</v>
      </c>
      <c r="G146" t="str">
        <f>IF(ABS(moras[[#This Row],[Z-CORE]])&gt; 1.96,"Sí", "No")</f>
        <v>No</v>
      </c>
      <c r="H146" t="s">
        <v>33</v>
      </c>
      <c r="I146" t="str">
        <f>IF(moras[[#This Row],[TIPO_ASEGURAMIENTO]] = "", '2-Resumen'!$F$4, moras[[#This Row],[TIPO_ASEGURAMIENTO]])</f>
        <v>ASALARIADO</v>
      </c>
      <c r="J146" t="s">
        <v>29</v>
      </c>
      <c r="K146" t="s">
        <v>30</v>
      </c>
      <c r="L146" t="s">
        <v>31</v>
      </c>
      <c r="M146" t="s">
        <v>31</v>
      </c>
      <c r="N146">
        <v>42</v>
      </c>
      <c r="O146">
        <f>IF(moras[[#This Row],[EDAD]]="", '2-Resumen'!$C$7, moras[[#This Row],[EDAD]])</f>
        <v>42</v>
      </c>
      <c r="P146">
        <f>FLOOR(moras[[#This Row],[EDAD_SIN_NA´S]],10)</f>
        <v>40</v>
      </c>
      <c r="Q146">
        <f>STANDARDIZE(moras[[#This Row],[EDAD]],'2-Resumen'!$C$2, '2-Resumen'!$C$3)</f>
        <v>6.6098167852911317E-3</v>
      </c>
      <c r="R146" t="str">
        <f>IF(ABS(moras[[#This Row],[Z-CORE E]]) &gt; 1.96, "Sí", "No")</f>
        <v>No</v>
      </c>
    </row>
    <row r="147" spans="1:18">
      <c r="A147">
        <v>213</v>
      </c>
      <c r="B147" t="s">
        <v>27</v>
      </c>
      <c r="C147">
        <v>161195932</v>
      </c>
      <c r="D1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7">
        <f>IF(moras[[#This Row],[SALARIO]]="",'2-Resumen'!$B$7, moras[[#This Row],[SALARIO]])</f>
        <v>161195932</v>
      </c>
      <c r="F147">
        <f>STANDARDIZE(moras[[#This Row],[SALARIO]],'2-Resumen'!$B$2,'2-Resumen'!$B$3)</f>
        <v>2.3065293003965341</v>
      </c>
      <c r="G147" t="str">
        <f>IF(ABS(moras[[#This Row],[Z-CORE]])&gt; 1.96,"Sí", "No")</f>
        <v>Sí</v>
      </c>
      <c r="H147" t="s">
        <v>33</v>
      </c>
      <c r="I147" t="str">
        <f>IF(moras[[#This Row],[TIPO_ASEGURAMIENTO]] = "", '2-Resumen'!$F$4, moras[[#This Row],[TIPO_ASEGURAMIENTO]])</f>
        <v>ASALARIADO</v>
      </c>
      <c r="J147" t="s">
        <v>34</v>
      </c>
      <c r="K147" t="s">
        <v>30</v>
      </c>
      <c r="L147" t="s">
        <v>31</v>
      </c>
      <c r="M147" t="s">
        <v>31</v>
      </c>
      <c r="N147">
        <v>47</v>
      </c>
      <c r="O147">
        <f>IF(moras[[#This Row],[EDAD]]="", '2-Resumen'!$C$7, moras[[#This Row],[EDAD]])</f>
        <v>47</v>
      </c>
      <c r="P147">
        <f>FLOOR(moras[[#This Row],[EDAD_SIN_NA´S]],10)</f>
        <v>40</v>
      </c>
      <c r="Q147">
        <f>STANDARDIZE(moras[[#This Row],[EDAD]],'2-Resumen'!$C$2, '2-Resumen'!$C$3)</f>
        <v>0.35948646717097865</v>
      </c>
      <c r="R147" t="str">
        <f>IF(ABS(moras[[#This Row],[Z-CORE E]]) &gt; 1.96, "Sí", "No")</f>
        <v>No</v>
      </c>
    </row>
    <row r="148" spans="1:18">
      <c r="A148">
        <v>214</v>
      </c>
      <c r="B148" t="s">
        <v>27</v>
      </c>
      <c r="C148">
        <v>130779787</v>
      </c>
      <c r="D1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8">
        <f>IF(moras[[#This Row],[SALARIO]]="",'2-Resumen'!$B$7, moras[[#This Row],[SALARIO]])</f>
        <v>130779787</v>
      </c>
      <c r="F148">
        <f>STANDARDIZE(moras[[#This Row],[SALARIO]],'2-Resumen'!$B$2,'2-Resumen'!$B$3)</f>
        <v>1.8004338240022097</v>
      </c>
      <c r="G148" t="str">
        <f>IF(ABS(moras[[#This Row],[Z-CORE]])&gt; 1.96,"Sí", "No")</f>
        <v>No</v>
      </c>
      <c r="H148" t="s">
        <v>33</v>
      </c>
      <c r="I148" t="str">
        <f>IF(moras[[#This Row],[TIPO_ASEGURAMIENTO]] = "", '2-Resumen'!$F$4, moras[[#This Row],[TIPO_ASEGURAMIENTO]])</f>
        <v>ASALARIADO</v>
      </c>
      <c r="J148" t="s">
        <v>29</v>
      </c>
      <c r="K148" t="s">
        <v>30</v>
      </c>
      <c r="L148" t="s">
        <v>31</v>
      </c>
      <c r="M148" t="s">
        <v>31</v>
      </c>
      <c r="N148">
        <v>30</v>
      </c>
      <c r="O148">
        <f>IF(moras[[#This Row],[EDAD]]="", '2-Resumen'!$C$7, moras[[#This Row],[EDAD]])</f>
        <v>30</v>
      </c>
      <c r="P148">
        <f>FLOOR(moras[[#This Row],[EDAD_SIN_NA´S]],10)</f>
        <v>30</v>
      </c>
      <c r="Q148">
        <f>STANDARDIZE(moras[[#This Row],[EDAD]],'2-Resumen'!$C$2, '2-Resumen'!$C$3)</f>
        <v>-0.84029414414035897</v>
      </c>
      <c r="R148" t="str">
        <f>IF(ABS(moras[[#This Row],[Z-CORE E]]) &gt; 1.96, "Sí", "No")</f>
        <v>No</v>
      </c>
    </row>
    <row r="149" spans="1:18">
      <c r="A149">
        <v>215</v>
      </c>
      <c r="B149" t="s">
        <v>32</v>
      </c>
      <c r="C149">
        <v>366599</v>
      </c>
      <c r="D1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9">
        <f>IF(moras[[#This Row],[SALARIO]]="",'2-Resumen'!$B$7, moras[[#This Row],[SALARIO]])</f>
        <v>366599</v>
      </c>
      <c r="F149">
        <f>STANDARDIZE(moras[[#This Row],[SALARIO]],'2-Resumen'!$B$2,'2-Resumen'!$B$3)</f>
        <v>-0.36951652667380785</v>
      </c>
      <c r="G149" t="str">
        <f>IF(ABS(moras[[#This Row],[Z-CORE]])&gt; 1.96,"Sí", "No")</f>
        <v>No</v>
      </c>
      <c r="H149" t="s">
        <v>33</v>
      </c>
      <c r="I149" t="str">
        <f>IF(moras[[#This Row],[TIPO_ASEGURAMIENTO]] = "", '2-Resumen'!$F$4, moras[[#This Row],[TIPO_ASEGURAMIENTO]])</f>
        <v>ASALARIADO</v>
      </c>
      <c r="J149" t="s">
        <v>29</v>
      </c>
      <c r="K149" t="s">
        <v>30</v>
      </c>
      <c r="L149" t="s">
        <v>31</v>
      </c>
      <c r="M149" t="s">
        <v>31</v>
      </c>
      <c r="N149">
        <v>53</v>
      </c>
      <c r="O149">
        <f>IF(moras[[#This Row],[EDAD]]="", '2-Resumen'!$C$7, moras[[#This Row],[EDAD]])</f>
        <v>53</v>
      </c>
      <c r="P149">
        <f>FLOOR(moras[[#This Row],[EDAD_SIN_NA´S]],10)</f>
        <v>50</v>
      </c>
      <c r="Q149">
        <f>STANDARDIZE(moras[[#This Row],[EDAD]],'2-Resumen'!$C$2, '2-Resumen'!$C$3)</f>
        <v>0.78293844763380371</v>
      </c>
      <c r="R149" t="str">
        <f>IF(ABS(moras[[#This Row],[Z-CORE E]]) &gt; 1.96, "Sí", "No")</f>
        <v>No</v>
      </c>
    </row>
    <row r="150" spans="1:18">
      <c r="A150">
        <v>219</v>
      </c>
      <c r="B150" t="s">
        <v>27</v>
      </c>
      <c r="C150">
        <v>800000</v>
      </c>
      <c r="D1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0">
        <f>IF(moras[[#This Row],[SALARIO]]="",'2-Resumen'!$B$7, moras[[#This Row],[SALARIO]])</f>
        <v>800000</v>
      </c>
      <c r="F150">
        <f>STANDARDIZE(moras[[#This Row],[SALARIO]],'2-Resumen'!$B$2,'2-Resumen'!$B$3)</f>
        <v>-0.36230514976970724</v>
      </c>
      <c r="G150" t="str">
        <f>IF(ABS(moras[[#This Row],[Z-CORE]])&gt; 1.96,"Sí", "No")</f>
        <v>No</v>
      </c>
      <c r="H150" t="s">
        <v>33</v>
      </c>
      <c r="I150" t="str">
        <f>IF(moras[[#This Row],[TIPO_ASEGURAMIENTO]] = "", '2-Resumen'!$F$4, moras[[#This Row],[TIPO_ASEGURAMIENTO]])</f>
        <v>ASALARIADO</v>
      </c>
      <c r="J150" t="s">
        <v>29</v>
      </c>
      <c r="K150" t="s">
        <v>30</v>
      </c>
      <c r="L150" t="s">
        <v>31</v>
      </c>
      <c r="M150" t="s">
        <v>31</v>
      </c>
      <c r="N150">
        <v>30</v>
      </c>
      <c r="O150">
        <f>IF(moras[[#This Row],[EDAD]]="", '2-Resumen'!$C$7, moras[[#This Row],[EDAD]])</f>
        <v>30</v>
      </c>
      <c r="P150">
        <f>FLOOR(moras[[#This Row],[EDAD_SIN_NA´S]],10)</f>
        <v>30</v>
      </c>
      <c r="Q150">
        <f>STANDARDIZE(moras[[#This Row],[EDAD]],'2-Resumen'!$C$2, '2-Resumen'!$C$3)</f>
        <v>-0.84029414414035897</v>
      </c>
      <c r="R150" t="str">
        <f>IF(ABS(moras[[#This Row],[Z-CORE E]]) &gt; 1.96, "Sí", "No")</f>
        <v>No</v>
      </c>
    </row>
    <row r="151" spans="1:18">
      <c r="A151">
        <v>220</v>
      </c>
      <c r="B151" t="s">
        <v>27</v>
      </c>
      <c r="C151">
        <v>1520118</v>
      </c>
      <c r="D1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1">
        <f>IF(moras[[#This Row],[SALARIO]]="",'2-Resumen'!$B$7, moras[[#This Row],[SALARIO]])</f>
        <v>1520118</v>
      </c>
      <c r="F151">
        <f>STANDARDIZE(moras[[#This Row],[SALARIO]],'2-Resumen'!$B$2,'2-Resumen'!$B$3)</f>
        <v>-0.35032307701623605</v>
      </c>
      <c r="G151" t="str">
        <f>IF(ABS(moras[[#This Row],[Z-CORE]])&gt; 1.96,"Sí", "No")</f>
        <v>No</v>
      </c>
      <c r="H151" t="s">
        <v>33</v>
      </c>
      <c r="I151" t="str">
        <f>IF(moras[[#This Row],[TIPO_ASEGURAMIENTO]] = "", '2-Resumen'!$F$4, moras[[#This Row],[TIPO_ASEGURAMIENTO]])</f>
        <v>ASALARIADO</v>
      </c>
      <c r="J151" t="s">
        <v>34</v>
      </c>
      <c r="K151" t="s">
        <v>30</v>
      </c>
      <c r="L151" t="s">
        <v>31</v>
      </c>
      <c r="M151" t="s">
        <v>31</v>
      </c>
      <c r="N151">
        <v>32</v>
      </c>
      <c r="O151">
        <f>IF(moras[[#This Row],[EDAD]]="", '2-Resumen'!$C$7, moras[[#This Row],[EDAD]])</f>
        <v>32</v>
      </c>
      <c r="P151">
        <f>FLOOR(moras[[#This Row],[EDAD_SIN_NA´S]],10)</f>
        <v>30</v>
      </c>
      <c r="Q151">
        <f>STANDARDIZE(moras[[#This Row],[EDAD]],'2-Resumen'!$C$2, '2-Resumen'!$C$3)</f>
        <v>-0.69914348398608395</v>
      </c>
      <c r="R151" t="str">
        <f>IF(ABS(moras[[#This Row],[Z-CORE E]]) &gt; 1.96, "Sí", "No")</f>
        <v>No</v>
      </c>
    </row>
    <row r="152" spans="1:18">
      <c r="A152">
        <v>221</v>
      </c>
      <c r="B152" t="s">
        <v>27</v>
      </c>
      <c r="C152">
        <v>460000</v>
      </c>
      <c r="D1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2">
        <f>IF(moras[[#This Row],[SALARIO]]="",'2-Resumen'!$B$7, moras[[#This Row],[SALARIO]])</f>
        <v>460000</v>
      </c>
      <c r="F152">
        <f>STANDARDIZE(moras[[#This Row],[SALARIO]],'2-Resumen'!$B$2,'2-Resumen'!$B$3)</f>
        <v>-0.36796242362785297</v>
      </c>
      <c r="G152" t="str">
        <f>IF(ABS(moras[[#This Row],[Z-CORE]])&gt; 1.96,"Sí", "No")</f>
        <v>No</v>
      </c>
      <c r="H152" t="s">
        <v>33</v>
      </c>
      <c r="I152" t="str">
        <f>IF(moras[[#This Row],[TIPO_ASEGURAMIENTO]] = "", '2-Resumen'!$F$4, moras[[#This Row],[TIPO_ASEGURAMIENTO]])</f>
        <v>ASALARIADO</v>
      </c>
      <c r="J152" t="s">
        <v>29</v>
      </c>
      <c r="K152" t="s">
        <v>30</v>
      </c>
      <c r="L152" t="s">
        <v>31</v>
      </c>
      <c r="M152" t="s">
        <v>31</v>
      </c>
      <c r="N152">
        <v>28</v>
      </c>
      <c r="O152">
        <f>IF(moras[[#This Row],[EDAD]]="", '2-Resumen'!$C$7, moras[[#This Row],[EDAD]])</f>
        <v>28</v>
      </c>
      <c r="P152">
        <f>FLOOR(moras[[#This Row],[EDAD_SIN_NA´S]],10)</f>
        <v>20</v>
      </c>
      <c r="Q152">
        <f>STANDARDIZE(moras[[#This Row],[EDAD]],'2-Resumen'!$C$2, '2-Resumen'!$C$3)</f>
        <v>-0.98144480429463388</v>
      </c>
      <c r="R152" t="str">
        <f>IF(ABS(moras[[#This Row],[Z-CORE E]]) &gt; 1.96, "Sí", "No")</f>
        <v>No</v>
      </c>
    </row>
    <row r="153" spans="1:18">
      <c r="A153">
        <v>222</v>
      </c>
      <c r="B153" t="s">
        <v>27</v>
      </c>
      <c r="C153">
        <v>446964</v>
      </c>
      <c r="D1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3">
        <f>IF(moras[[#This Row],[SALARIO]]="",'2-Resumen'!$B$7, moras[[#This Row],[SALARIO]])</f>
        <v>446964</v>
      </c>
      <c r="F153">
        <f>STANDARDIZE(moras[[#This Row],[SALARIO]],'2-Resumen'!$B$2,'2-Resumen'!$B$3)</f>
        <v>-0.36817933016319054</v>
      </c>
      <c r="G153" t="str">
        <f>IF(ABS(moras[[#This Row],[Z-CORE]])&gt; 1.96,"Sí", "No")</f>
        <v>No</v>
      </c>
      <c r="H153" t="s">
        <v>33</v>
      </c>
      <c r="I153" t="str">
        <f>IF(moras[[#This Row],[TIPO_ASEGURAMIENTO]] = "", '2-Resumen'!$F$4, moras[[#This Row],[TIPO_ASEGURAMIENTO]])</f>
        <v>ASALARIADO</v>
      </c>
      <c r="J153" t="s">
        <v>29</v>
      </c>
      <c r="K153" t="s">
        <v>30</v>
      </c>
      <c r="L153" t="s">
        <v>31</v>
      </c>
      <c r="M153" t="s">
        <v>31</v>
      </c>
      <c r="N153">
        <v>64</v>
      </c>
      <c r="O153">
        <f>IF(moras[[#This Row],[EDAD]]="", '2-Resumen'!$C$7, moras[[#This Row],[EDAD]])</f>
        <v>64</v>
      </c>
      <c r="P153">
        <f>FLOOR(moras[[#This Row],[EDAD_SIN_NA´S]],10)</f>
        <v>60</v>
      </c>
      <c r="Q153">
        <f>STANDARDIZE(moras[[#This Row],[EDAD]],'2-Resumen'!$C$2, '2-Resumen'!$C$3)</f>
        <v>1.5592670784823162</v>
      </c>
      <c r="R153" t="str">
        <f>IF(ABS(moras[[#This Row],[Z-CORE E]]) &gt; 1.96, "Sí", "No")</f>
        <v>No</v>
      </c>
    </row>
    <row r="154" spans="1:18">
      <c r="A154">
        <v>223</v>
      </c>
      <c r="B154" t="s">
        <v>27</v>
      </c>
      <c r="C154">
        <v>241000</v>
      </c>
      <c r="D1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4">
        <f>IF(moras[[#This Row],[SALARIO]]="",'2-Resumen'!$B$7, moras[[#This Row],[SALARIO]])</f>
        <v>241000</v>
      </c>
      <c r="F154">
        <f>STANDARDIZE(moras[[#This Row],[SALARIO]],'2-Resumen'!$B$2,'2-Resumen'!$B$3)</f>
        <v>-0.37160637355412918</v>
      </c>
      <c r="G154" t="str">
        <f>IF(ABS(moras[[#This Row],[Z-CORE]])&gt; 1.96,"Sí", "No")</f>
        <v>No</v>
      </c>
      <c r="H154" t="s">
        <v>33</v>
      </c>
      <c r="I154" t="str">
        <f>IF(moras[[#This Row],[TIPO_ASEGURAMIENTO]] = "", '2-Resumen'!$F$4, moras[[#This Row],[TIPO_ASEGURAMIENTO]])</f>
        <v>ASALARIADO</v>
      </c>
      <c r="J154" t="s">
        <v>29</v>
      </c>
      <c r="K154" t="s">
        <v>30</v>
      </c>
      <c r="L154" t="s">
        <v>30</v>
      </c>
      <c r="M154" t="s">
        <v>31</v>
      </c>
      <c r="N154">
        <v>35</v>
      </c>
      <c r="O154">
        <f>IF(moras[[#This Row],[EDAD]]="", '2-Resumen'!$C$7, moras[[#This Row],[EDAD]])</f>
        <v>35</v>
      </c>
      <c r="P154">
        <f>FLOOR(moras[[#This Row],[EDAD_SIN_NA´S]],10)</f>
        <v>30</v>
      </c>
      <c r="Q154">
        <f>STANDARDIZE(moras[[#This Row],[EDAD]],'2-Resumen'!$C$2, '2-Resumen'!$C$3)</f>
        <v>-0.48741749375467142</v>
      </c>
      <c r="R154" t="str">
        <f>IF(ABS(moras[[#This Row],[Z-CORE E]]) &gt; 1.96, "Sí", "No")</f>
        <v>No</v>
      </c>
    </row>
    <row r="155" spans="1:18">
      <c r="A155">
        <v>224</v>
      </c>
      <c r="B155" t="s">
        <v>32</v>
      </c>
      <c r="C155">
        <v>125432213</v>
      </c>
      <c r="D1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5">
        <f>IF(moras[[#This Row],[SALARIO]]="",'2-Resumen'!$B$7, moras[[#This Row],[SALARIO]])</f>
        <v>125432213</v>
      </c>
      <c r="F155">
        <f>STANDARDIZE(moras[[#This Row],[SALARIO]],'2-Resumen'!$B$2,'2-Resumen'!$B$3)</f>
        <v>1.7114553222530926</v>
      </c>
      <c r="G155" t="str">
        <f>IF(ABS(moras[[#This Row],[Z-CORE]])&gt; 1.96,"Sí", "No")</f>
        <v>No</v>
      </c>
      <c r="H155" t="s">
        <v>33</v>
      </c>
      <c r="I155" t="str">
        <f>IF(moras[[#This Row],[TIPO_ASEGURAMIENTO]] = "", '2-Resumen'!$F$4, moras[[#This Row],[TIPO_ASEGURAMIENTO]])</f>
        <v>ASALARIADO</v>
      </c>
      <c r="J155" t="s">
        <v>29</v>
      </c>
      <c r="K155" t="s">
        <v>30</v>
      </c>
      <c r="L155" t="s">
        <v>31</v>
      </c>
      <c r="M155" t="s">
        <v>31</v>
      </c>
      <c r="N155">
        <v>33</v>
      </c>
      <c r="O155">
        <f>IF(moras[[#This Row],[EDAD]]="", '2-Resumen'!$C$7, moras[[#This Row],[EDAD]])</f>
        <v>33</v>
      </c>
      <c r="P155">
        <f>FLOOR(moras[[#This Row],[EDAD_SIN_NA´S]],10)</f>
        <v>30</v>
      </c>
      <c r="Q155">
        <f>STANDARDIZE(moras[[#This Row],[EDAD]],'2-Resumen'!$C$2, '2-Resumen'!$C$3)</f>
        <v>-0.62856815390894638</v>
      </c>
      <c r="R155" t="str">
        <f>IF(ABS(moras[[#This Row],[Z-CORE E]]) &gt; 1.96, "Sí", "No")</f>
        <v>No</v>
      </c>
    </row>
    <row r="156" spans="1:18">
      <c r="A156">
        <v>225</v>
      </c>
      <c r="B156" t="s">
        <v>32</v>
      </c>
      <c r="C156">
        <v>503396</v>
      </c>
      <c r="D1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6">
        <f>IF(moras[[#This Row],[SALARIO]]="",'2-Resumen'!$B$7, moras[[#This Row],[SALARIO]])</f>
        <v>503396</v>
      </c>
      <c r="F156">
        <f>STANDARDIZE(moras[[#This Row],[SALARIO]],'2-Resumen'!$B$2,'2-Resumen'!$B$3)</f>
        <v>-0.36724035581506442</v>
      </c>
      <c r="G156" t="str">
        <f>IF(ABS(moras[[#This Row],[Z-CORE]])&gt; 1.96,"Sí", "No")</f>
        <v>No</v>
      </c>
      <c r="H156" t="s">
        <v>33</v>
      </c>
      <c r="I156" t="str">
        <f>IF(moras[[#This Row],[TIPO_ASEGURAMIENTO]] = "", '2-Resumen'!$F$4, moras[[#This Row],[TIPO_ASEGURAMIENTO]])</f>
        <v>ASALARIADO</v>
      </c>
      <c r="J156" t="s">
        <v>34</v>
      </c>
      <c r="K156" t="s">
        <v>30</v>
      </c>
      <c r="L156" t="s">
        <v>31</v>
      </c>
      <c r="M156" t="s">
        <v>31</v>
      </c>
      <c r="N156">
        <v>55</v>
      </c>
      <c r="O156">
        <f>IF(moras[[#This Row],[EDAD]]="", '2-Resumen'!$C$7, moras[[#This Row],[EDAD]])</f>
        <v>55</v>
      </c>
      <c r="P156">
        <f>FLOOR(moras[[#This Row],[EDAD_SIN_NA´S]],10)</f>
        <v>50</v>
      </c>
      <c r="Q156">
        <f>STANDARDIZE(moras[[#This Row],[EDAD]],'2-Resumen'!$C$2, '2-Resumen'!$C$3)</f>
        <v>0.92408910778807873</v>
      </c>
      <c r="R156" t="str">
        <f>IF(ABS(moras[[#This Row],[Z-CORE E]]) &gt; 1.96, "Sí", "No")</f>
        <v>No</v>
      </c>
    </row>
    <row r="157" spans="1:18">
      <c r="A157">
        <v>226</v>
      </c>
      <c r="B157" t="s">
        <v>32</v>
      </c>
      <c r="C157">
        <v>1845300</v>
      </c>
      <c r="D1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7">
        <f>IF(moras[[#This Row],[SALARIO]]="",'2-Resumen'!$B$7, moras[[#This Row],[SALARIO]])</f>
        <v>1845300</v>
      </c>
      <c r="F157">
        <f>STANDARDIZE(moras[[#This Row],[SALARIO]],'2-Resumen'!$B$2,'2-Resumen'!$B$3)</f>
        <v>-0.34491236046406093</v>
      </c>
      <c r="G157" t="str">
        <f>IF(ABS(moras[[#This Row],[Z-CORE]])&gt; 1.96,"Sí", "No")</f>
        <v>No</v>
      </c>
      <c r="H157" t="s">
        <v>33</v>
      </c>
      <c r="I157" t="str">
        <f>IF(moras[[#This Row],[TIPO_ASEGURAMIENTO]] = "", '2-Resumen'!$F$4, moras[[#This Row],[TIPO_ASEGURAMIENTO]])</f>
        <v>ASALARIADO</v>
      </c>
      <c r="J157" t="s">
        <v>29</v>
      </c>
      <c r="K157" t="s">
        <v>30</v>
      </c>
      <c r="L157" t="s">
        <v>31</v>
      </c>
      <c r="M157" t="s">
        <v>31</v>
      </c>
      <c r="N157">
        <v>37</v>
      </c>
      <c r="O157">
        <f>IF(moras[[#This Row],[EDAD]]="", '2-Resumen'!$C$7, moras[[#This Row],[EDAD]])</f>
        <v>37</v>
      </c>
      <c r="P157">
        <f>FLOOR(moras[[#This Row],[EDAD_SIN_NA´S]],10)</f>
        <v>30</v>
      </c>
      <c r="Q157">
        <f>STANDARDIZE(moras[[#This Row],[EDAD]],'2-Resumen'!$C$2, '2-Resumen'!$C$3)</f>
        <v>-0.3462668336003964</v>
      </c>
      <c r="R157" t="str">
        <f>IF(ABS(moras[[#This Row],[Z-CORE E]]) &gt; 1.96, "Sí", "No")</f>
        <v>No</v>
      </c>
    </row>
    <row r="158" spans="1:18">
      <c r="A158">
        <v>228</v>
      </c>
      <c r="B158" t="s">
        <v>27</v>
      </c>
      <c r="C158">
        <v>10835937</v>
      </c>
      <c r="D1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8">
        <f>IF(moras[[#This Row],[SALARIO]]="",'2-Resumen'!$B$7, moras[[#This Row],[SALARIO]])</f>
        <v>10835937</v>
      </c>
      <c r="F158">
        <f>STANDARDIZE(moras[[#This Row],[SALARIO]],'2-Resumen'!$B$2,'2-Resumen'!$B$3)</f>
        <v>-0.19531678496942012</v>
      </c>
      <c r="G158" t="str">
        <f>IF(ABS(moras[[#This Row],[Z-CORE]])&gt; 1.96,"Sí", "No")</f>
        <v>No</v>
      </c>
      <c r="H158" t="s">
        <v>33</v>
      </c>
      <c r="I158" t="str">
        <f>IF(moras[[#This Row],[TIPO_ASEGURAMIENTO]] = "", '2-Resumen'!$F$4, moras[[#This Row],[TIPO_ASEGURAMIENTO]])</f>
        <v>ASALARIADO</v>
      </c>
      <c r="J158" t="s">
        <v>34</v>
      </c>
      <c r="K158" t="s">
        <v>30</v>
      </c>
      <c r="L158" t="s">
        <v>31</v>
      </c>
      <c r="M158" t="s">
        <v>31</v>
      </c>
      <c r="N158">
        <v>30</v>
      </c>
      <c r="O158">
        <f>IF(moras[[#This Row],[EDAD]]="", '2-Resumen'!$C$7, moras[[#This Row],[EDAD]])</f>
        <v>30</v>
      </c>
      <c r="P158">
        <f>FLOOR(moras[[#This Row],[EDAD_SIN_NA´S]],10)</f>
        <v>30</v>
      </c>
      <c r="Q158">
        <f>STANDARDIZE(moras[[#This Row],[EDAD]],'2-Resumen'!$C$2, '2-Resumen'!$C$3)</f>
        <v>-0.84029414414035897</v>
      </c>
      <c r="R158" t="str">
        <f>IF(ABS(moras[[#This Row],[Z-CORE E]]) &gt; 1.96, "Sí", "No")</f>
        <v>No</v>
      </c>
    </row>
    <row r="159" spans="1:18">
      <c r="A159">
        <v>230</v>
      </c>
      <c r="B159" t="s">
        <v>32</v>
      </c>
      <c r="C159">
        <v>407031</v>
      </c>
      <c r="D1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9">
        <f>IF(moras[[#This Row],[SALARIO]]="",'2-Resumen'!$B$7, moras[[#This Row],[SALARIO]])</f>
        <v>407031</v>
      </c>
      <c r="F159">
        <f>STANDARDIZE(moras[[#This Row],[SALARIO]],'2-Resumen'!$B$2,'2-Resumen'!$B$3)</f>
        <v>-0.36884377697782977</v>
      </c>
      <c r="G159" t="str">
        <f>IF(ABS(moras[[#This Row],[Z-CORE]])&gt; 1.96,"Sí", "No")</f>
        <v>No</v>
      </c>
      <c r="H159" t="s">
        <v>33</v>
      </c>
      <c r="I159" t="str">
        <f>IF(moras[[#This Row],[TIPO_ASEGURAMIENTO]] = "", '2-Resumen'!$F$4, moras[[#This Row],[TIPO_ASEGURAMIENTO]])</f>
        <v>ASALARIADO</v>
      </c>
      <c r="J159" t="s">
        <v>29</v>
      </c>
      <c r="K159" t="s">
        <v>30</v>
      </c>
      <c r="L159" t="s">
        <v>31</v>
      </c>
      <c r="M159" t="s">
        <v>31</v>
      </c>
      <c r="N159">
        <v>51</v>
      </c>
      <c r="O159">
        <f>IF(moras[[#This Row],[EDAD]]="", '2-Resumen'!$C$7, moras[[#This Row],[EDAD]])</f>
        <v>51</v>
      </c>
      <c r="P159">
        <f>FLOOR(moras[[#This Row],[EDAD_SIN_NA´S]],10)</f>
        <v>50</v>
      </c>
      <c r="Q159">
        <f>STANDARDIZE(moras[[#This Row],[EDAD]],'2-Resumen'!$C$2, '2-Resumen'!$C$3)</f>
        <v>0.64178778747952869</v>
      </c>
      <c r="R159" t="str">
        <f>IF(ABS(moras[[#This Row],[Z-CORE E]]) &gt; 1.96, "Sí", "No")</f>
        <v>No</v>
      </c>
    </row>
    <row r="160" spans="1:18">
      <c r="A160">
        <v>231</v>
      </c>
      <c r="B160" t="s">
        <v>32</v>
      </c>
      <c r="C160">
        <v>800000</v>
      </c>
      <c r="D1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0">
        <f>IF(moras[[#This Row],[SALARIO]]="",'2-Resumen'!$B$7, moras[[#This Row],[SALARIO]])</f>
        <v>800000</v>
      </c>
      <c r="F160">
        <f>STANDARDIZE(moras[[#This Row],[SALARIO]],'2-Resumen'!$B$2,'2-Resumen'!$B$3)</f>
        <v>-0.36230514976970724</v>
      </c>
      <c r="G160" t="str">
        <f>IF(ABS(moras[[#This Row],[Z-CORE]])&gt; 1.96,"Sí", "No")</f>
        <v>No</v>
      </c>
      <c r="H160" t="s">
        <v>33</v>
      </c>
      <c r="I160" t="str">
        <f>IF(moras[[#This Row],[TIPO_ASEGURAMIENTO]] = "", '2-Resumen'!$F$4, moras[[#This Row],[TIPO_ASEGURAMIENTO]])</f>
        <v>ASALARIADO</v>
      </c>
      <c r="J160" t="s">
        <v>29</v>
      </c>
      <c r="K160" t="s">
        <v>30</v>
      </c>
      <c r="L160" t="s">
        <v>31</v>
      </c>
      <c r="M160" t="s">
        <v>31</v>
      </c>
      <c r="N160">
        <v>54</v>
      </c>
      <c r="O160">
        <f>IF(moras[[#This Row],[EDAD]]="", '2-Resumen'!$C$7, moras[[#This Row],[EDAD]])</f>
        <v>54</v>
      </c>
      <c r="P160">
        <f>FLOOR(moras[[#This Row],[EDAD_SIN_NA´S]],10)</f>
        <v>50</v>
      </c>
      <c r="Q160">
        <f>STANDARDIZE(moras[[#This Row],[EDAD]],'2-Resumen'!$C$2, '2-Resumen'!$C$3)</f>
        <v>0.85351377771094117</v>
      </c>
      <c r="R160" t="str">
        <f>IF(ABS(moras[[#This Row],[Z-CORE E]]) &gt; 1.96, "Sí", "No")</f>
        <v>No</v>
      </c>
    </row>
    <row r="161" spans="1:18">
      <c r="A161">
        <v>232</v>
      </c>
      <c r="B161" t="s">
        <v>32</v>
      </c>
      <c r="C161">
        <v>36630213</v>
      </c>
      <c r="D1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1">
        <f>IF(moras[[#This Row],[SALARIO]]="",'2-Resumen'!$B$7, moras[[#This Row],[SALARIO]])</f>
        <v>36630213</v>
      </c>
      <c r="F161">
        <f>STANDARDIZE(moras[[#This Row],[SALARIO]],'2-Resumen'!$B$2,'2-Resumen'!$B$3)</f>
        <v>0.23387522474998027</v>
      </c>
      <c r="G161" t="str">
        <f>IF(ABS(moras[[#This Row],[Z-CORE]])&gt; 1.96,"Sí", "No")</f>
        <v>No</v>
      </c>
      <c r="H161" t="s">
        <v>33</v>
      </c>
      <c r="I161" t="str">
        <f>IF(moras[[#This Row],[TIPO_ASEGURAMIENTO]] = "", '2-Resumen'!$F$4, moras[[#This Row],[TIPO_ASEGURAMIENTO]])</f>
        <v>ASALARIADO</v>
      </c>
      <c r="J161" t="s">
        <v>29</v>
      </c>
      <c r="K161" t="s">
        <v>30</v>
      </c>
      <c r="L161" t="s">
        <v>31</v>
      </c>
      <c r="M161" t="s">
        <v>31</v>
      </c>
      <c r="N161">
        <v>52</v>
      </c>
      <c r="O161">
        <f>IF(moras[[#This Row],[EDAD]]="", '2-Resumen'!$C$7, moras[[#This Row],[EDAD]])</f>
        <v>52</v>
      </c>
      <c r="P161">
        <f>FLOOR(moras[[#This Row],[EDAD_SIN_NA´S]],10)</f>
        <v>50</v>
      </c>
      <c r="Q161">
        <f>STANDARDIZE(moras[[#This Row],[EDAD]],'2-Resumen'!$C$2, '2-Resumen'!$C$3)</f>
        <v>0.71236311755666615</v>
      </c>
      <c r="R161" t="str">
        <f>IF(ABS(moras[[#This Row],[Z-CORE E]]) &gt; 1.96, "Sí", "No")</f>
        <v>No</v>
      </c>
    </row>
    <row r="162" spans="1:18">
      <c r="A162">
        <v>233</v>
      </c>
      <c r="B162" t="s">
        <v>27</v>
      </c>
      <c r="C162">
        <v>80110065</v>
      </c>
      <c r="D1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2">
        <f>IF(moras[[#This Row],[SALARIO]]="",'2-Resumen'!$B$7, moras[[#This Row],[SALARIO]])</f>
        <v>80110065</v>
      </c>
      <c r="F162">
        <f>STANDARDIZE(moras[[#This Row],[SALARIO]],'2-Resumen'!$B$2,'2-Resumen'!$B$3)</f>
        <v>0.95733825438423281</v>
      </c>
      <c r="G162" t="str">
        <f>IF(ABS(moras[[#This Row],[Z-CORE]])&gt; 1.96,"Sí", "No")</f>
        <v>No</v>
      </c>
      <c r="H162" t="s">
        <v>33</v>
      </c>
      <c r="I162" t="str">
        <f>IF(moras[[#This Row],[TIPO_ASEGURAMIENTO]] = "", '2-Resumen'!$F$4, moras[[#This Row],[TIPO_ASEGURAMIENTO]])</f>
        <v>ASALARIADO</v>
      </c>
      <c r="J162" t="s">
        <v>29</v>
      </c>
      <c r="K162" t="s">
        <v>30</v>
      </c>
      <c r="L162" t="s">
        <v>31</v>
      </c>
      <c r="M162" t="s">
        <v>31</v>
      </c>
      <c r="N162">
        <v>46</v>
      </c>
      <c r="O162">
        <f>IF(moras[[#This Row],[EDAD]]="", '2-Resumen'!$C$7, moras[[#This Row],[EDAD]])</f>
        <v>46</v>
      </c>
      <c r="P162">
        <f>FLOOR(moras[[#This Row],[EDAD_SIN_NA´S]],10)</f>
        <v>40</v>
      </c>
      <c r="Q162">
        <f>STANDARDIZE(moras[[#This Row],[EDAD]],'2-Resumen'!$C$2, '2-Resumen'!$C$3)</f>
        <v>0.28891113709384114</v>
      </c>
      <c r="R162" t="str">
        <f>IF(ABS(moras[[#This Row],[Z-CORE E]]) &gt; 1.96, "Sí", "No")</f>
        <v>No</v>
      </c>
    </row>
    <row r="163" spans="1:18">
      <c r="A163">
        <v>236</v>
      </c>
      <c r="B163" t="s">
        <v>27</v>
      </c>
      <c r="C163">
        <v>100247271</v>
      </c>
      <c r="D1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3">
        <f>IF(moras[[#This Row],[SALARIO]]="",'2-Resumen'!$B$7, moras[[#This Row],[SALARIO]])</f>
        <v>100247271</v>
      </c>
      <c r="F163">
        <f>STANDARDIZE(moras[[#This Row],[SALARIO]],'2-Resumen'!$B$2,'2-Resumen'!$B$3)</f>
        <v>1.2924020457956904</v>
      </c>
      <c r="G163" t="str">
        <f>IF(ABS(moras[[#This Row],[Z-CORE]])&gt; 1.96,"Sí", "No")</f>
        <v>No</v>
      </c>
      <c r="H163" t="s">
        <v>33</v>
      </c>
      <c r="I163" t="str">
        <f>IF(moras[[#This Row],[TIPO_ASEGURAMIENTO]] = "", '2-Resumen'!$F$4, moras[[#This Row],[TIPO_ASEGURAMIENTO]])</f>
        <v>ASALARIADO</v>
      </c>
      <c r="J163" t="s">
        <v>34</v>
      </c>
      <c r="K163" t="s">
        <v>30</v>
      </c>
      <c r="L163" t="s">
        <v>31</v>
      </c>
      <c r="M163" t="s">
        <v>31</v>
      </c>
      <c r="N163">
        <v>51</v>
      </c>
      <c r="O163">
        <f>IF(moras[[#This Row],[EDAD]]="", '2-Resumen'!$C$7, moras[[#This Row],[EDAD]])</f>
        <v>51</v>
      </c>
      <c r="P163">
        <f>FLOOR(moras[[#This Row],[EDAD_SIN_NA´S]],10)</f>
        <v>50</v>
      </c>
      <c r="Q163">
        <f>STANDARDIZE(moras[[#This Row],[EDAD]],'2-Resumen'!$C$2, '2-Resumen'!$C$3)</f>
        <v>0.64178778747952869</v>
      </c>
      <c r="R163" t="str">
        <f>IF(ABS(moras[[#This Row],[Z-CORE E]]) &gt; 1.96, "Sí", "No")</f>
        <v>No</v>
      </c>
    </row>
    <row r="164" spans="1:18">
      <c r="A164">
        <v>237</v>
      </c>
      <c r="B164" t="s">
        <v>32</v>
      </c>
      <c r="C164">
        <v>90459572</v>
      </c>
      <c r="D1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4">
        <f>IF(moras[[#This Row],[SALARIO]]="",'2-Resumen'!$B$7, moras[[#This Row],[SALARIO]])</f>
        <v>90459572</v>
      </c>
      <c r="F164">
        <f>STANDARDIZE(moras[[#This Row],[SALARIO]],'2-Resumen'!$B$2,'2-Resumen'!$B$3)</f>
        <v>1.1295441231953984</v>
      </c>
      <c r="G164" t="str">
        <f>IF(ABS(moras[[#This Row],[Z-CORE]])&gt; 1.96,"Sí", "No")</f>
        <v>No</v>
      </c>
      <c r="H164" t="s">
        <v>33</v>
      </c>
      <c r="I164" t="str">
        <f>IF(moras[[#This Row],[TIPO_ASEGURAMIENTO]] = "", '2-Resumen'!$F$4, moras[[#This Row],[TIPO_ASEGURAMIENTO]])</f>
        <v>ASALARIADO</v>
      </c>
      <c r="J164" t="s">
        <v>29</v>
      </c>
      <c r="K164" t="s">
        <v>30</v>
      </c>
      <c r="L164" t="s">
        <v>31</v>
      </c>
      <c r="M164" t="s">
        <v>31</v>
      </c>
      <c r="N164">
        <v>39</v>
      </c>
      <c r="O164">
        <f>IF(moras[[#This Row],[EDAD]]="", '2-Resumen'!$C$7, moras[[#This Row],[EDAD]])</f>
        <v>39</v>
      </c>
      <c r="P164">
        <f>FLOOR(moras[[#This Row],[EDAD_SIN_NA´S]],10)</f>
        <v>30</v>
      </c>
      <c r="Q164">
        <f>STANDARDIZE(moras[[#This Row],[EDAD]],'2-Resumen'!$C$2, '2-Resumen'!$C$3)</f>
        <v>-0.20511617344612137</v>
      </c>
      <c r="R164" t="str">
        <f>IF(ABS(moras[[#This Row],[Z-CORE E]]) &gt; 1.96, "Sí", "No")</f>
        <v>No</v>
      </c>
    </row>
    <row r="165" spans="1:18">
      <c r="A165">
        <v>238</v>
      </c>
      <c r="B165" t="s">
        <v>27</v>
      </c>
      <c r="C165">
        <v>354854</v>
      </c>
      <c r="D1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5">
        <f>IF(moras[[#This Row],[SALARIO]]="",'2-Resumen'!$B$7, moras[[#This Row],[SALARIO]])</f>
        <v>354854</v>
      </c>
      <c r="F165">
        <f>STANDARDIZE(moras[[#This Row],[SALARIO]],'2-Resumen'!$B$2,'2-Resumen'!$B$3)</f>
        <v>-0.36971195220752529</v>
      </c>
      <c r="G165" t="str">
        <f>IF(ABS(moras[[#This Row],[Z-CORE]])&gt; 1.96,"Sí", "No")</f>
        <v>No</v>
      </c>
      <c r="H165" t="s">
        <v>33</v>
      </c>
      <c r="I165" t="str">
        <f>IF(moras[[#This Row],[TIPO_ASEGURAMIENTO]] = "", '2-Resumen'!$F$4, moras[[#This Row],[TIPO_ASEGURAMIENTO]])</f>
        <v>ASALARIADO</v>
      </c>
      <c r="J165" t="s">
        <v>29</v>
      </c>
      <c r="K165" t="s">
        <v>30</v>
      </c>
      <c r="L165" t="s">
        <v>31</v>
      </c>
      <c r="M165" t="s">
        <v>31</v>
      </c>
      <c r="N165">
        <v>25</v>
      </c>
      <c r="O165">
        <f>IF(moras[[#This Row],[EDAD]]="", '2-Resumen'!$C$7, moras[[#This Row],[EDAD]])</f>
        <v>25</v>
      </c>
      <c r="P165">
        <f>FLOOR(moras[[#This Row],[EDAD_SIN_NA´S]],10)</f>
        <v>20</v>
      </c>
      <c r="Q165">
        <f>STANDARDIZE(moras[[#This Row],[EDAD]],'2-Resumen'!$C$2, '2-Resumen'!$C$3)</f>
        <v>-1.1931707945260464</v>
      </c>
      <c r="R165" t="str">
        <f>IF(ABS(moras[[#This Row],[Z-CORE E]]) &gt; 1.96, "Sí", "No")</f>
        <v>No</v>
      </c>
    </row>
    <row r="166" spans="1:18">
      <c r="A166">
        <v>239</v>
      </c>
      <c r="B166" t="s">
        <v>27</v>
      </c>
      <c r="C166">
        <v>4489275</v>
      </c>
      <c r="D1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6">
        <f>IF(moras[[#This Row],[SALARIO]]="",'2-Resumen'!$B$7, moras[[#This Row],[SALARIO]])</f>
        <v>4489275</v>
      </c>
      <c r="F166">
        <f>STANDARDIZE(moras[[#This Row],[SALARIO]],'2-Resumen'!$B$2,'2-Resumen'!$B$3)</f>
        <v>-0.3009191526726171</v>
      </c>
      <c r="G166" t="str">
        <f>IF(ABS(moras[[#This Row],[Z-CORE]])&gt; 1.96,"Sí", "No")</f>
        <v>No</v>
      </c>
      <c r="H166" t="s">
        <v>33</v>
      </c>
      <c r="I166" t="str">
        <f>IF(moras[[#This Row],[TIPO_ASEGURAMIENTO]] = "", '2-Resumen'!$F$4, moras[[#This Row],[TIPO_ASEGURAMIENTO]])</f>
        <v>ASALARIADO</v>
      </c>
      <c r="J166" t="s">
        <v>29</v>
      </c>
      <c r="K166" t="s">
        <v>30</v>
      </c>
      <c r="L166" t="s">
        <v>31</v>
      </c>
      <c r="M166" t="s">
        <v>31</v>
      </c>
      <c r="N166">
        <v>45</v>
      </c>
      <c r="O166">
        <f>IF(moras[[#This Row],[EDAD]]="", '2-Resumen'!$C$7, moras[[#This Row],[EDAD]])</f>
        <v>45</v>
      </c>
      <c r="P166">
        <f>FLOOR(moras[[#This Row],[EDAD_SIN_NA´S]],10)</f>
        <v>40</v>
      </c>
      <c r="Q166">
        <f>STANDARDIZE(moras[[#This Row],[EDAD]],'2-Resumen'!$C$2, '2-Resumen'!$C$3)</f>
        <v>0.21833580701670366</v>
      </c>
      <c r="R166" t="str">
        <f>IF(ABS(moras[[#This Row],[Z-CORE E]]) &gt; 1.96, "Sí", "No")</f>
        <v>No</v>
      </c>
    </row>
    <row r="167" spans="1:18">
      <c r="A167">
        <v>240</v>
      </c>
      <c r="B167" t="s">
        <v>27</v>
      </c>
      <c r="C167">
        <v>762579</v>
      </c>
      <c r="D1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7">
        <f>IF(moras[[#This Row],[SALARIO]]="",'2-Resumen'!$B$7, moras[[#This Row],[SALARIO]])</f>
        <v>762579</v>
      </c>
      <c r="F167">
        <f>STANDARDIZE(moras[[#This Row],[SALARIO]],'2-Resumen'!$B$2,'2-Resumen'!$B$3)</f>
        <v>-0.36292779931395919</v>
      </c>
      <c r="G167" t="str">
        <f>IF(ABS(moras[[#This Row],[Z-CORE]])&gt; 1.96,"Sí", "No")</f>
        <v>No</v>
      </c>
      <c r="H167" t="s">
        <v>33</v>
      </c>
      <c r="I167" t="str">
        <f>IF(moras[[#This Row],[TIPO_ASEGURAMIENTO]] = "", '2-Resumen'!$F$4, moras[[#This Row],[TIPO_ASEGURAMIENTO]])</f>
        <v>ASALARIADO</v>
      </c>
      <c r="J167" t="s">
        <v>29</v>
      </c>
      <c r="K167" t="s">
        <v>30</v>
      </c>
      <c r="L167" t="s">
        <v>31</v>
      </c>
      <c r="M167" t="s">
        <v>31</v>
      </c>
      <c r="N167">
        <v>26</v>
      </c>
      <c r="O167">
        <f>IF(moras[[#This Row],[EDAD]]="", '2-Resumen'!$C$7, moras[[#This Row],[EDAD]])</f>
        <v>26</v>
      </c>
      <c r="P167">
        <f>FLOOR(moras[[#This Row],[EDAD_SIN_NA´S]],10)</f>
        <v>20</v>
      </c>
      <c r="Q167">
        <f>STANDARDIZE(moras[[#This Row],[EDAD]],'2-Resumen'!$C$2, '2-Resumen'!$C$3)</f>
        <v>-1.1225954644489089</v>
      </c>
      <c r="R167" t="str">
        <f>IF(ABS(moras[[#This Row],[Z-CORE E]]) &gt; 1.96, "Sí", "No")</f>
        <v>No</v>
      </c>
    </row>
    <row r="168" spans="1:18">
      <c r="A168">
        <v>241</v>
      </c>
      <c r="B168" t="s">
        <v>32</v>
      </c>
      <c r="C168">
        <v>500000</v>
      </c>
      <c r="D1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8">
        <f>IF(moras[[#This Row],[SALARIO]]="",'2-Resumen'!$B$7, moras[[#This Row],[SALARIO]])</f>
        <v>500000</v>
      </c>
      <c r="F168">
        <f>STANDARDIZE(moras[[#This Row],[SALARIO]],'2-Resumen'!$B$2,'2-Resumen'!$B$3)</f>
        <v>-0.36729686199748285</v>
      </c>
      <c r="G168" t="str">
        <f>IF(ABS(moras[[#This Row],[Z-CORE]])&gt; 1.96,"Sí", "No")</f>
        <v>No</v>
      </c>
      <c r="H168" t="s">
        <v>33</v>
      </c>
      <c r="I168" t="str">
        <f>IF(moras[[#This Row],[TIPO_ASEGURAMIENTO]] = "", '2-Resumen'!$F$4, moras[[#This Row],[TIPO_ASEGURAMIENTO]])</f>
        <v>ASALARIADO</v>
      </c>
      <c r="J168" t="s">
        <v>29</v>
      </c>
      <c r="K168" t="s">
        <v>30</v>
      </c>
      <c r="L168" t="s">
        <v>31</v>
      </c>
      <c r="M168" t="s">
        <v>30</v>
      </c>
      <c r="N168">
        <v>61</v>
      </c>
      <c r="O168">
        <f>IF(moras[[#This Row],[EDAD]]="", '2-Resumen'!$C$7, moras[[#This Row],[EDAD]])</f>
        <v>61</v>
      </c>
      <c r="P168">
        <f>FLOOR(moras[[#This Row],[EDAD_SIN_NA´S]],10)</f>
        <v>60</v>
      </c>
      <c r="Q168">
        <f>STANDARDIZE(moras[[#This Row],[EDAD]],'2-Resumen'!$C$2, '2-Resumen'!$C$3)</f>
        <v>1.3475410882509038</v>
      </c>
      <c r="R168" t="str">
        <f>IF(ABS(moras[[#This Row],[Z-CORE E]]) &gt; 1.96, "Sí", "No")</f>
        <v>No</v>
      </c>
    </row>
    <row r="169" spans="1:18">
      <c r="A169">
        <v>242</v>
      </c>
      <c r="B169" t="s">
        <v>32</v>
      </c>
      <c r="C169">
        <v>6063456</v>
      </c>
      <c r="D1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9">
        <f>IF(moras[[#This Row],[SALARIO]]="",'2-Resumen'!$B$7, moras[[#This Row],[SALARIO]])</f>
        <v>6063456</v>
      </c>
      <c r="F169">
        <f>STANDARDIZE(moras[[#This Row],[SALARIO]],'2-Resumen'!$B$2,'2-Resumen'!$B$3)</f>
        <v>-0.27472629085117672</v>
      </c>
      <c r="G169" t="str">
        <f>IF(ABS(moras[[#This Row],[Z-CORE]])&gt; 1.96,"Sí", "No")</f>
        <v>No</v>
      </c>
      <c r="H169" t="s">
        <v>33</v>
      </c>
      <c r="I169" t="str">
        <f>IF(moras[[#This Row],[TIPO_ASEGURAMIENTO]] = "", '2-Resumen'!$F$4, moras[[#This Row],[TIPO_ASEGURAMIENTO]])</f>
        <v>ASALARIADO</v>
      </c>
      <c r="J169" t="s">
        <v>29</v>
      </c>
      <c r="K169" t="s">
        <v>30</v>
      </c>
      <c r="L169" t="s">
        <v>31</v>
      </c>
      <c r="M169" t="s">
        <v>31</v>
      </c>
      <c r="N169">
        <v>21</v>
      </c>
      <c r="O169">
        <f>IF(moras[[#This Row],[EDAD]]="", '2-Resumen'!$C$7, moras[[#This Row],[EDAD]])</f>
        <v>21</v>
      </c>
      <c r="P169">
        <f>FLOOR(moras[[#This Row],[EDAD_SIN_NA´S]],10)</f>
        <v>20</v>
      </c>
      <c r="Q169">
        <f>STANDARDIZE(moras[[#This Row],[EDAD]],'2-Resumen'!$C$2, '2-Resumen'!$C$3)</f>
        <v>-1.4754721148345964</v>
      </c>
      <c r="R169" t="str">
        <f>IF(ABS(moras[[#This Row],[Z-CORE E]]) &gt; 1.96, "Sí", "No")</f>
        <v>No</v>
      </c>
    </row>
    <row r="170" spans="1:18">
      <c r="A170">
        <v>244</v>
      </c>
      <c r="B170" t="s">
        <v>32</v>
      </c>
      <c r="C170">
        <v>636770</v>
      </c>
      <c r="D1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0">
        <f>IF(moras[[#This Row],[SALARIO]]="",'2-Resumen'!$B$7, moras[[#This Row],[SALARIO]])</f>
        <v>636770</v>
      </c>
      <c r="F170">
        <f>STANDARDIZE(moras[[#This Row],[SALARIO]],'2-Resumen'!$B$2,'2-Resumen'!$B$3)</f>
        <v>-0.36502114039283995</v>
      </c>
      <c r="G170" t="str">
        <f>IF(ABS(moras[[#This Row],[Z-CORE]])&gt; 1.96,"Sí", "No")</f>
        <v>No</v>
      </c>
      <c r="H170" t="s">
        <v>33</v>
      </c>
      <c r="I170" t="str">
        <f>IF(moras[[#This Row],[TIPO_ASEGURAMIENTO]] = "", '2-Resumen'!$F$4, moras[[#This Row],[TIPO_ASEGURAMIENTO]])</f>
        <v>ASALARIADO</v>
      </c>
      <c r="J170" t="s">
        <v>29</v>
      </c>
      <c r="K170" t="s">
        <v>30</v>
      </c>
      <c r="L170" t="s">
        <v>31</v>
      </c>
      <c r="M170" t="s">
        <v>31</v>
      </c>
      <c r="N170">
        <v>37</v>
      </c>
      <c r="O170">
        <f>IF(moras[[#This Row],[EDAD]]="", '2-Resumen'!$C$7, moras[[#This Row],[EDAD]])</f>
        <v>37</v>
      </c>
      <c r="P170">
        <f>FLOOR(moras[[#This Row],[EDAD_SIN_NA´S]],10)</f>
        <v>30</v>
      </c>
      <c r="Q170">
        <f>STANDARDIZE(moras[[#This Row],[EDAD]],'2-Resumen'!$C$2, '2-Resumen'!$C$3)</f>
        <v>-0.3462668336003964</v>
      </c>
      <c r="R170" t="str">
        <f>IF(ABS(moras[[#This Row],[Z-CORE E]]) &gt; 1.96, "Sí", "No")</f>
        <v>No</v>
      </c>
    </row>
    <row r="171" spans="1:18">
      <c r="A171">
        <v>246</v>
      </c>
      <c r="B171" t="s">
        <v>32</v>
      </c>
      <c r="C171">
        <v>43518243</v>
      </c>
      <c r="D1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1">
        <f>IF(moras[[#This Row],[SALARIO]]="",'2-Resumen'!$B$7, moras[[#This Row],[SALARIO]])</f>
        <v>43518243</v>
      </c>
      <c r="F171">
        <f>STANDARDIZE(moras[[#This Row],[SALARIO]],'2-Resumen'!$B$2,'2-Resumen'!$B$3)</f>
        <v>0.34848543667093207</v>
      </c>
      <c r="G171" t="str">
        <f>IF(ABS(moras[[#This Row],[Z-CORE]])&gt; 1.96,"Sí", "No")</f>
        <v>No</v>
      </c>
      <c r="H171" t="s">
        <v>33</v>
      </c>
      <c r="I171" t="str">
        <f>IF(moras[[#This Row],[TIPO_ASEGURAMIENTO]] = "", '2-Resumen'!$F$4, moras[[#This Row],[TIPO_ASEGURAMIENTO]])</f>
        <v>ASALARIADO</v>
      </c>
      <c r="J171" t="s">
        <v>29</v>
      </c>
      <c r="K171" t="s">
        <v>30</v>
      </c>
      <c r="L171" t="s">
        <v>31</v>
      </c>
      <c r="M171" t="s">
        <v>31</v>
      </c>
      <c r="N171">
        <v>24</v>
      </c>
      <c r="O171">
        <f>IF(moras[[#This Row],[EDAD]]="", '2-Resumen'!$C$7, moras[[#This Row],[EDAD]])</f>
        <v>24</v>
      </c>
      <c r="P171">
        <f>FLOOR(moras[[#This Row],[EDAD_SIN_NA´S]],10)</f>
        <v>20</v>
      </c>
      <c r="Q171">
        <f>STANDARDIZE(moras[[#This Row],[EDAD]],'2-Resumen'!$C$2, '2-Resumen'!$C$3)</f>
        <v>-1.263746124603184</v>
      </c>
      <c r="R171" t="str">
        <f>IF(ABS(moras[[#This Row],[Z-CORE E]]) &gt; 1.96, "Sí", "No")</f>
        <v>No</v>
      </c>
    </row>
    <row r="172" spans="1:18">
      <c r="A172">
        <v>247</v>
      </c>
      <c r="B172" t="s">
        <v>27</v>
      </c>
      <c r="C172">
        <v>2891000</v>
      </c>
      <c r="D1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2">
        <f>IF(moras[[#This Row],[SALARIO]]="",'2-Resumen'!$B$7, moras[[#This Row],[SALARIO]])</f>
        <v>2891000</v>
      </c>
      <c r="F172">
        <f>STANDARDIZE(moras[[#This Row],[SALARIO]],'2-Resumen'!$B$2,'2-Resumen'!$B$3)</f>
        <v>-0.32751291554211087</v>
      </c>
      <c r="G172" t="str">
        <f>IF(ABS(moras[[#This Row],[Z-CORE]])&gt; 1.96,"Sí", "No")</f>
        <v>No</v>
      </c>
      <c r="H172" t="s">
        <v>33</v>
      </c>
      <c r="I172" t="str">
        <f>IF(moras[[#This Row],[TIPO_ASEGURAMIENTO]] = "", '2-Resumen'!$F$4, moras[[#This Row],[TIPO_ASEGURAMIENTO]])</f>
        <v>ASALARIADO</v>
      </c>
      <c r="J172" t="s">
        <v>29</v>
      </c>
      <c r="K172" t="s">
        <v>30</v>
      </c>
      <c r="L172" t="s">
        <v>31</v>
      </c>
      <c r="M172" t="s">
        <v>31</v>
      </c>
      <c r="N172">
        <v>32</v>
      </c>
      <c r="O172">
        <f>IF(moras[[#This Row],[EDAD]]="", '2-Resumen'!$C$7, moras[[#This Row],[EDAD]])</f>
        <v>32</v>
      </c>
      <c r="P172">
        <f>FLOOR(moras[[#This Row],[EDAD_SIN_NA´S]],10)</f>
        <v>30</v>
      </c>
      <c r="Q172">
        <f>STANDARDIZE(moras[[#This Row],[EDAD]],'2-Resumen'!$C$2, '2-Resumen'!$C$3)</f>
        <v>-0.69914348398608395</v>
      </c>
      <c r="R172" t="str">
        <f>IF(ABS(moras[[#This Row],[Z-CORE E]]) &gt; 1.96, "Sí", "No")</f>
        <v>No</v>
      </c>
    </row>
    <row r="173" spans="1:18">
      <c r="A173">
        <v>248</v>
      </c>
      <c r="B173" t="s">
        <v>32</v>
      </c>
      <c r="C173">
        <v>409154</v>
      </c>
      <c r="D1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3">
        <f>IF(moras[[#This Row],[SALARIO]]="",'2-Resumen'!$B$7, moras[[#This Row],[SALARIO]])</f>
        <v>409154</v>
      </c>
      <c r="F173">
        <f>STANDARDIZE(moras[[#This Row],[SALARIO]],'2-Resumen'!$B$2,'2-Resumen'!$B$3)</f>
        <v>-0.36880845229429787</v>
      </c>
      <c r="G173" t="str">
        <f>IF(ABS(moras[[#This Row],[Z-CORE]])&gt; 1.96,"Sí", "No")</f>
        <v>No</v>
      </c>
      <c r="H173" t="s">
        <v>33</v>
      </c>
      <c r="I173" t="str">
        <f>IF(moras[[#This Row],[TIPO_ASEGURAMIENTO]] = "", '2-Resumen'!$F$4, moras[[#This Row],[TIPO_ASEGURAMIENTO]])</f>
        <v>ASALARIADO</v>
      </c>
      <c r="J173" t="s">
        <v>34</v>
      </c>
      <c r="K173" t="s">
        <v>30</v>
      </c>
      <c r="L173" t="s">
        <v>31</v>
      </c>
      <c r="M173" t="s">
        <v>30</v>
      </c>
      <c r="N173">
        <v>36</v>
      </c>
      <c r="O173">
        <f>IF(moras[[#This Row],[EDAD]]="", '2-Resumen'!$C$7, moras[[#This Row],[EDAD]])</f>
        <v>36</v>
      </c>
      <c r="P173">
        <f>FLOOR(moras[[#This Row],[EDAD_SIN_NA´S]],10)</f>
        <v>30</v>
      </c>
      <c r="Q173">
        <f>STANDARDIZE(moras[[#This Row],[EDAD]],'2-Resumen'!$C$2, '2-Resumen'!$C$3)</f>
        <v>-0.41684216367753391</v>
      </c>
      <c r="R173" t="str">
        <f>IF(ABS(moras[[#This Row],[Z-CORE E]]) &gt; 1.96, "Sí", "No")</f>
        <v>No</v>
      </c>
    </row>
    <row r="174" spans="1:18">
      <c r="A174">
        <v>249</v>
      </c>
      <c r="B174" t="s">
        <v>27</v>
      </c>
      <c r="C174">
        <v>556132</v>
      </c>
      <c r="D1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4">
        <f>IF(moras[[#This Row],[SALARIO]]="",'2-Resumen'!$B$7, moras[[#This Row],[SALARIO]])</f>
        <v>556132</v>
      </c>
      <c r="F174">
        <f>STANDARDIZE(moras[[#This Row],[SALARIO]],'2-Resumen'!$B$2,'2-Resumen'!$B$3)</f>
        <v>-0.36636287936158451</v>
      </c>
      <c r="G174" t="str">
        <f>IF(ABS(moras[[#This Row],[Z-CORE]])&gt; 1.96,"Sí", "No")</f>
        <v>No</v>
      </c>
      <c r="H174" t="s">
        <v>33</v>
      </c>
      <c r="I174" t="str">
        <f>IF(moras[[#This Row],[TIPO_ASEGURAMIENTO]] = "", '2-Resumen'!$F$4, moras[[#This Row],[TIPO_ASEGURAMIENTO]])</f>
        <v>ASALARIADO</v>
      </c>
      <c r="J174" t="s">
        <v>34</v>
      </c>
      <c r="K174" t="s">
        <v>30</v>
      </c>
      <c r="L174" t="s">
        <v>31</v>
      </c>
      <c r="M174" t="s">
        <v>31</v>
      </c>
      <c r="N174">
        <v>51</v>
      </c>
      <c r="O174">
        <f>IF(moras[[#This Row],[EDAD]]="", '2-Resumen'!$C$7, moras[[#This Row],[EDAD]])</f>
        <v>51</v>
      </c>
      <c r="P174">
        <f>FLOOR(moras[[#This Row],[EDAD_SIN_NA´S]],10)</f>
        <v>50</v>
      </c>
      <c r="Q174">
        <f>STANDARDIZE(moras[[#This Row],[EDAD]],'2-Resumen'!$C$2, '2-Resumen'!$C$3)</f>
        <v>0.64178778747952869</v>
      </c>
      <c r="R174" t="str">
        <f>IF(ABS(moras[[#This Row],[Z-CORE E]]) &gt; 1.96, "Sí", "No")</f>
        <v>No</v>
      </c>
    </row>
    <row r="175" spans="1:18">
      <c r="A175">
        <v>250</v>
      </c>
      <c r="B175" t="s">
        <v>27</v>
      </c>
      <c r="C175">
        <v>173710</v>
      </c>
      <c r="D1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5">
        <f>IF(moras[[#This Row],[SALARIO]]="",'2-Resumen'!$B$7, moras[[#This Row],[SALARIO]])</f>
        <v>173710</v>
      </c>
      <c r="F175">
        <f>STANDARDIZE(moras[[#This Row],[SALARIO]],'2-Resumen'!$B$2,'2-Resumen'!$B$3)</f>
        <v>-0.37272601460681926</v>
      </c>
      <c r="G175" t="str">
        <f>IF(ABS(moras[[#This Row],[Z-CORE]])&gt; 1.96,"Sí", "No")</f>
        <v>No</v>
      </c>
      <c r="H175" t="s">
        <v>33</v>
      </c>
      <c r="I175" t="str">
        <f>IF(moras[[#This Row],[TIPO_ASEGURAMIENTO]] = "", '2-Resumen'!$F$4, moras[[#This Row],[TIPO_ASEGURAMIENTO]])</f>
        <v>ASALARIADO</v>
      </c>
      <c r="J175" t="s">
        <v>29</v>
      </c>
      <c r="K175" t="s">
        <v>30</v>
      </c>
      <c r="L175" t="s">
        <v>31</v>
      </c>
      <c r="M175" t="s">
        <v>31</v>
      </c>
      <c r="N175">
        <v>20</v>
      </c>
      <c r="O175">
        <f>IF(moras[[#This Row],[EDAD]]="", '2-Resumen'!$C$7, moras[[#This Row],[EDAD]])</f>
        <v>20</v>
      </c>
      <c r="P175">
        <f>FLOOR(moras[[#This Row],[EDAD_SIN_NA´S]],10)</f>
        <v>20</v>
      </c>
      <c r="Q175">
        <f>STANDARDIZE(moras[[#This Row],[EDAD]],'2-Resumen'!$C$2, '2-Resumen'!$C$3)</f>
        <v>-1.5460474449117341</v>
      </c>
      <c r="R175" t="str">
        <f>IF(ABS(moras[[#This Row],[Z-CORE E]]) &gt; 1.96, "Sí", "No")</f>
        <v>No</v>
      </c>
    </row>
    <row r="176" spans="1:18">
      <c r="A176">
        <v>251</v>
      </c>
      <c r="B176" t="s">
        <v>27</v>
      </c>
      <c r="C176">
        <v>60189822</v>
      </c>
      <c r="D1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6">
        <f>IF(moras[[#This Row],[SALARIO]]="",'2-Resumen'!$B$7, moras[[#This Row],[SALARIO]])</f>
        <v>60189822</v>
      </c>
      <c r="F176">
        <f>STANDARDIZE(moras[[#This Row],[SALARIO]],'2-Resumen'!$B$2,'2-Resumen'!$B$3)</f>
        <v>0.6258845191730249</v>
      </c>
      <c r="G176" t="str">
        <f>IF(ABS(moras[[#This Row],[Z-CORE]])&gt; 1.96,"Sí", "No")</f>
        <v>No</v>
      </c>
      <c r="H176" t="s">
        <v>33</v>
      </c>
      <c r="I176" t="str">
        <f>IF(moras[[#This Row],[TIPO_ASEGURAMIENTO]] = "", '2-Resumen'!$F$4, moras[[#This Row],[TIPO_ASEGURAMIENTO]])</f>
        <v>ASALARIADO</v>
      </c>
      <c r="J176" t="s">
        <v>34</v>
      </c>
      <c r="K176" t="s">
        <v>30</v>
      </c>
      <c r="L176" t="s">
        <v>31</v>
      </c>
      <c r="M176" t="s">
        <v>31</v>
      </c>
      <c r="N176">
        <v>21</v>
      </c>
      <c r="O176">
        <f>IF(moras[[#This Row],[EDAD]]="", '2-Resumen'!$C$7, moras[[#This Row],[EDAD]])</f>
        <v>21</v>
      </c>
      <c r="P176">
        <f>FLOOR(moras[[#This Row],[EDAD_SIN_NA´S]],10)</f>
        <v>20</v>
      </c>
      <c r="Q176">
        <f>STANDARDIZE(moras[[#This Row],[EDAD]],'2-Resumen'!$C$2, '2-Resumen'!$C$3)</f>
        <v>-1.4754721148345964</v>
      </c>
      <c r="R176" t="str">
        <f>IF(ABS(moras[[#This Row],[Z-CORE E]]) &gt; 1.96, "Sí", "No")</f>
        <v>No</v>
      </c>
    </row>
    <row r="177" spans="1:18">
      <c r="A177">
        <v>253</v>
      </c>
      <c r="B177" t="s">
        <v>32</v>
      </c>
      <c r="C177">
        <v>45508765</v>
      </c>
      <c r="D1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7">
        <f>IF(moras[[#This Row],[SALARIO]]="",'2-Resumen'!$B$7, moras[[#This Row],[SALARIO]])</f>
        <v>45508765</v>
      </c>
      <c r="F177">
        <f>STANDARDIZE(moras[[#This Row],[SALARIO]],'2-Resumen'!$B$2,'2-Resumen'!$B$3)</f>
        <v>0.38160581336112026</v>
      </c>
      <c r="G177" t="str">
        <f>IF(ABS(moras[[#This Row],[Z-CORE]])&gt; 1.96,"Sí", "No")</f>
        <v>No</v>
      </c>
      <c r="H177" t="s">
        <v>33</v>
      </c>
      <c r="I177" t="str">
        <f>IF(moras[[#This Row],[TIPO_ASEGURAMIENTO]] = "", '2-Resumen'!$F$4, moras[[#This Row],[TIPO_ASEGURAMIENTO]])</f>
        <v>ASALARIADO</v>
      </c>
      <c r="J177" t="s">
        <v>29</v>
      </c>
      <c r="K177" t="s">
        <v>30</v>
      </c>
      <c r="L177" t="s">
        <v>31</v>
      </c>
      <c r="M177" t="s">
        <v>31</v>
      </c>
      <c r="N177">
        <v>58</v>
      </c>
      <c r="O177">
        <f>IF(moras[[#This Row],[EDAD]]="", '2-Resumen'!$C$7, moras[[#This Row],[EDAD]])</f>
        <v>58</v>
      </c>
      <c r="P177">
        <f>FLOOR(moras[[#This Row],[EDAD_SIN_NA´S]],10)</f>
        <v>50</v>
      </c>
      <c r="Q177">
        <f>STANDARDIZE(moras[[#This Row],[EDAD]],'2-Resumen'!$C$2, '2-Resumen'!$C$3)</f>
        <v>1.1358150980194912</v>
      </c>
      <c r="R177" t="str">
        <f>IF(ABS(moras[[#This Row],[Z-CORE E]]) &gt; 1.96, "Sí", "No")</f>
        <v>No</v>
      </c>
    </row>
    <row r="178" spans="1:18">
      <c r="A178">
        <v>255</v>
      </c>
      <c r="B178" t="s">
        <v>27</v>
      </c>
      <c r="C178">
        <v>11982616</v>
      </c>
      <c r="D1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8">
        <f>IF(moras[[#This Row],[SALARIO]]="",'2-Resumen'!$B$7, moras[[#This Row],[SALARIO]])</f>
        <v>11982616</v>
      </c>
      <c r="F178">
        <f>STANDARDIZE(moras[[#This Row],[SALARIO]],'2-Resumen'!$B$2,'2-Resumen'!$B$3)</f>
        <v>-0.17623714635064158</v>
      </c>
      <c r="G178" t="str">
        <f>IF(ABS(moras[[#This Row],[Z-CORE]])&gt; 1.96,"Sí", "No")</f>
        <v>No</v>
      </c>
      <c r="H178" t="s">
        <v>33</v>
      </c>
      <c r="I178" t="str">
        <f>IF(moras[[#This Row],[TIPO_ASEGURAMIENTO]] = "", '2-Resumen'!$F$4, moras[[#This Row],[TIPO_ASEGURAMIENTO]])</f>
        <v>ASALARIADO</v>
      </c>
      <c r="J178" t="s">
        <v>34</v>
      </c>
      <c r="K178" t="s">
        <v>30</v>
      </c>
      <c r="L178" t="s">
        <v>31</v>
      </c>
      <c r="M178" t="s">
        <v>31</v>
      </c>
      <c r="N178">
        <v>43</v>
      </c>
      <c r="O178">
        <f>IF(moras[[#This Row],[EDAD]]="", '2-Resumen'!$C$7, moras[[#This Row],[EDAD]])</f>
        <v>43</v>
      </c>
      <c r="P178">
        <f>FLOOR(moras[[#This Row],[EDAD_SIN_NA´S]],10)</f>
        <v>40</v>
      </c>
      <c r="Q178">
        <f>STANDARDIZE(moras[[#This Row],[EDAD]],'2-Resumen'!$C$2, '2-Resumen'!$C$3)</f>
        <v>7.7185146862428639E-2</v>
      </c>
      <c r="R178" t="str">
        <f>IF(ABS(moras[[#This Row],[Z-CORE E]]) &gt; 1.96, "Sí", "No")</f>
        <v>No</v>
      </c>
    </row>
    <row r="179" spans="1:18">
      <c r="A179">
        <v>256</v>
      </c>
      <c r="B179" t="s">
        <v>27</v>
      </c>
      <c r="C179">
        <v>43014781</v>
      </c>
      <c r="D1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9">
        <f>IF(moras[[#This Row],[SALARIO]]="",'2-Resumen'!$B$7, moras[[#This Row],[SALARIO]])</f>
        <v>43014781</v>
      </c>
      <c r="F179">
        <f>STANDARDIZE(moras[[#This Row],[SALARIO]],'2-Resumen'!$B$2,'2-Resumen'!$B$3)</f>
        <v>0.34010831193219748</v>
      </c>
      <c r="G179" t="str">
        <f>IF(ABS(moras[[#This Row],[Z-CORE]])&gt; 1.96,"Sí", "No")</f>
        <v>No</v>
      </c>
      <c r="H179" t="s">
        <v>33</v>
      </c>
      <c r="I179" t="str">
        <f>IF(moras[[#This Row],[TIPO_ASEGURAMIENTO]] = "", '2-Resumen'!$F$4, moras[[#This Row],[TIPO_ASEGURAMIENTO]])</f>
        <v>ASALARIADO</v>
      </c>
      <c r="J179" t="s">
        <v>29</v>
      </c>
      <c r="K179" t="s">
        <v>30</v>
      </c>
      <c r="L179" t="s">
        <v>31</v>
      </c>
      <c r="M179" t="s">
        <v>31</v>
      </c>
      <c r="N179">
        <v>50</v>
      </c>
      <c r="O179">
        <f>IF(moras[[#This Row],[EDAD]]="", '2-Resumen'!$C$7, moras[[#This Row],[EDAD]])</f>
        <v>50</v>
      </c>
      <c r="P179">
        <f>FLOOR(moras[[#This Row],[EDAD_SIN_NA´S]],10)</f>
        <v>50</v>
      </c>
      <c r="Q179">
        <f>STANDARDIZE(moras[[#This Row],[EDAD]],'2-Resumen'!$C$2, '2-Resumen'!$C$3)</f>
        <v>0.57121245740239113</v>
      </c>
      <c r="R179" t="str">
        <f>IF(ABS(moras[[#This Row],[Z-CORE E]]) &gt; 1.96, "Sí", "No")</f>
        <v>No</v>
      </c>
    </row>
    <row r="180" spans="1:18">
      <c r="A180">
        <v>257</v>
      </c>
      <c r="B180" t="s">
        <v>27</v>
      </c>
      <c r="C180">
        <v>500000</v>
      </c>
      <c r="D1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0">
        <f>IF(moras[[#This Row],[SALARIO]]="",'2-Resumen'!$B$7, moras[[#This Row],[SALARIO]])</f>
        <v>500000</v>
      </c>
      <c r="F180">
        <f>STANDARDIZE(moras[[#This Row],[SALARIO]],'2-Resumen'!$B$2,'2-Resumen'!$B$3)</f>
        <v>-0.36729686199748285</v>
      </c>
      <c r="G180" t="str">
        <f>IF(ABS(moras[[#This Row],[Z-CORE]])&gt; 1.96,"Sí", "No")</f>
        <v>No</v>
      </c>
      <c r="H180" t="s">
        <v>33</v>
      </c>
      <c r="I180" t="str">
        <f>IF(moras[[#This Row],[TIPO_ASEGURAMIENTO]] = "", '2-Resumen'!$F$4, moras[[#This Row],[TIPO_ASEGURAMIENTO]])</f>
        <v>ASALARIADO</v>
      </c>
      <c r="J180" t="s">
        <v>29</v>
      </c>
      <c r="K180" t="s">
        <v>30</v>
      </c>
      <c r="L180" t="s">
        <v>31</v>
      </c>
      <c r="M180" t="s">
        <v>30</v>
      </c>
      <c r="N180">
        <v>23</v>
      </c>
      <c r="O180">
        <f>IF(moras[[#This Row],[EDAD]]="", '2-Resumen'!$C$7, moras[[#This Row],[EDAD]])</f>
        <v>23</v>
      </c>
      <c r="P180">
        <f>FLOOR(moras[[#This Row],[EDAD_SIN_NA´S]],10)</f>
        <v>20</v>
      </c>
      <c r="Q180">
        <f>STANDARDIZE(moras[[#This Row],[EDAD]],'2-Resumen'!$C$2, '2-Resumen'!$C$3)</f>
        <v>-1.3343214546803215</v>
      </c>
      <c r="R180" t="str">
        <f>IF(ABS(moras[[#This Row],[Z-CORE E]]) &gt; 1.96, "Sí", "No")</f>
        <v>No</v>
      </c>
    </row>
    <row r="181" spans="1:18">
      <c r="A181">
        <v>258</v>
      </c>
      <c r="B181" t="s">
        <v>27</v>
      </c>
      <c r="C181">
        <v>181962578</v>
      </c>
      <c r="D1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1">
        <f>IF(moras[[#This Row],[SALARIO]]="",'2-Resumen'!$B$7, moras[[#This Row],[SALARIO]])</f>
        <v>181962578</v>
      </c>
      <c r="F181">
        <f>STANDARDIZE(moras[[#This Row],[SALARIO]],'2-Resumen'!$B$2,'2-Resumen'!$B$3)</f>
        <v>2.6520663696234958</v>
      </c>
      <c r="G181" t="str">
        <f>IF(ABS(moras[[#This Row],[Z-CORE]])&gt; 1.96,"Sí", "No")</f>
        <v>Sí</v>
      </c>
      <c r="H181" t="s">
        <v>33</v>
      </c>
      <c r="I181" t="str">
        <f>IF(moras[[#This Row],[TIPO_ASEGURAMIENTO]] = "", '2-Resumen'!$F$4, moras[[#This Row],[TIPO_ASEGURAMIENTO]])</f>
        <v>ASALARIADO</v>
      </c>
      <c r="J181" t="s">
        <v>29</v>
      </c>
      <c r="K181" t="s">
        <v>30</v>
      </c>
      <c r="L181" t="s">
        <v>31</v>
      </c>
      <c r="M181" t="s">
        <v>31</v>
      </c>
      <c r="N181">
        <v>38</v>
      </c>
      <c r="O181">
        <f>IF(moras[[#This Row],[EDAD]]="", '2-Resumen'!$C$7, moras[[#This Row],[EDAD]])</f>
        <v>38</v>
      </c>
      <c r="P181">
        <f>FLOOR(moras[[#This Row],[EDAD_SIN_NA´S]],10)</f>
        <v>30</v>
      </c>
      <c r="Q181">
        <f>STANDARDIZE(moras[[#This Row],[EDAD]],'2-Resumen'!$C$2, '2-Resumen'!$C$3)</f>
        <v>-0.27569150352325889</v>
      </c>
      <c r="R181" t="str">
        <f>IF(ABS(moras[[#This Row],[Z-CORE E]]) &gt; 1.96, "Sí", "No")</f>
        <v>No</v>
      </c>
    </row>
    <row r="182" spans="1:18">
      <c r="A182">
        <v>259</v>
      </c>
      <c r="B182" t="s">
        <v>27</v>
      </c>
      <c r="C182">
        <v>355312</v>
      </c>
      <c r="D1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2">
        <f>IF(moras[[#This Row],[SALARIO]]="",'2-Resumen'!$B$7, moras[[#This Row],[SALARIO]])</f>
        <v>355312</v>
      </c>
      <c r="F182">
        <f>STANDARDIZE(moras[[#This Row],[SALARIO]],'2-Resumen'!$B$2,'2-Resumen'!$B$3)</f>
        <v>-0.36970433152685755</v>
      </c>
      <c r="G182" t="str">
        <f>IF(ABS(moras[[#This Row],[Z-CORE]])&gt; 1.96,"Sí", "No")</f>
        <v>No</v>
      </c>
      <c r="H182" t="s">
        <v>33</v>
      </c>
      <c r="I182" t="str">
        <f>IF(moras[[#This Row],[TIPO_ASEGURAMIENTO]] = "", '2-Resumen'!$F$4, moras[[#This Row],[TIPO_ASEGURAMIENTO]])</f>
        <v>ASALARIADO</v>
      </c>
      <c r="J182" t="s">
        <v>29</v>
      </c>
      <c r="K182" t="s">
        <v>30</v>
      </c>
      <c r="L182" t="s">
        <v>31</v>
      </c>
      <c r="M182" t="s">
        <v>31</v>
      </c>
      <c r="N182">
        <v>56</v>
      </c>
      <c r="O182">
        <f>IF(moras[[#This Row],[EDAD]]="", '2-Resumen'!$C$7, moras[[#This Row],[EDAD]])</f>
        <v>56</v>
      </c>
      <c r="P182">
        <f>FLOOR(moras[[#This Row],[EDAD_SIN_NA´S]],10)</f>
        <v>50</v>
      </c>
      <c r="Q182">
        <f>STANDARDIZE(moras[[#This Row],[EDAD]],'2-Resumen'!$C$2, '2-Resumen'!$C$3)</f>
        <v>0.99466443786521619</v>
      </c>
      <c r="R182" t="str">
        <f>IF(ABS(moras[[#This Row],[Z-CORE E]]) &gt; 1.96, "Sí", "No")</f>
        <v>No</v>
      </c>
    </row>
    <row r="183" spans="1:18">
      <c r="A183">
        <v>260</v>
      </c>
      <c r="B183" t="s">
        <v>32</v>
      </c>
      <c r="C183">
        <v>262016</v>
      </c>
      <c r="D1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3">
        <f>IF(moras[[#This Row],[SALARIO]]="",'2-Resumen'!$B$7, moras[[#This Row],[SALARIO]])</f>
        <v>262016</v>
      </c>
      <c r="F183">
        <f>STANDARDIZE(moras[[#This Row],[SALARIO]],'2-Resumen'!$B$2,'2-Resumen'!$B$3)</f>
        <v>-0.37125668747353274</v>
      </c>
      <c r="G183" t="str">
        <f>IF(ABS(moras[[#This Row],[Z-CORE]])&gt; 1.96,"Sí", "No")</f>
        <v>No</v>
      </c>
      <c r="H183" t="s">
        <v>33</v>
      </c>
      <c r="I183" t="str">
        <f>IF(moras[[#This Row],[TIPO_ASEGURAMIENTO]] = "", '2-Resumen'!$F$4, moras[[#This Row],[TIPO_ASEGURAMIENTO]])</f>
        <v>ASALARIADO</v>
      </c>
      <c r="J183" t="s">
        <v>29</v>
      </c>
      <c r="K183" t="s">
        <v>30</v>
      </c>
      <c r="L183" t="s">
        <v>31</v>
      </c>
      <c r="M183" t="s">
        <v>31</v>
      </c>
      <c r="N183">
        <v>40</v>
      </c>
      <c r="O183">
        <f>IF(moras[[#This Row],[EDAD]]="", '2-Resumen'!$C$7, moras[[#This Row],[EDAD]])</f>
        <v>40</v>
      </c>
      <c r="P183">
        <f>FLOOR(moras[[#This Row],[EDAD_SIN_NA´S]],10)</f>
        <v>40</v>
      </c>
      <c r="Q183">
        <f>STANDARDIZE(moras[[#This Row],[EDAD]],'2-Resumen'!$C$2, '2-Resumen'!$C$3)</f>
        <v>-0.13454084336898386</v>
      </c>
      <c r="R183" t="str">
        <f>IF(ABS(moras[[#This Row],[Z-CORE E]]) &gt; 1.96, "Sí", "No")</f>
        <v>No</v>
      </c>
    </row>
    <row r="184" spans="1:18">
      <c r="A184">
        <v>261</v>
      </c>
      <c r="B184" t="s">
        <v>32</v>
      </c>
      <c r="C184">
        <v>50721275</v>
      </c>
      <c r="D1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4">
        <f>IF(moras[[#This Row],[SALARIO]]="",'2-Resumen'!$B$7, moras[[#This Row],[SALARIO]])</f>
        <v>50721275</v>
      </c>
      <c r="F184">
        <f>STANDARDIZE(moras[[#This Row],[SALARIO]],'2-Resumen'!$B$2,'2-Resumen'!$B$3)</f>
        <v>0.46833697970912985</v>
      </c>
      <c r="G184" t="str">
        <f>IF(ABS(moras[[#This Row],[Z-CORE]])&gt; 1.96,"Sí", "No")</f>
        <v>No</v>
      </c>
      <c r="H184" t="s">
        <v>33</v>
      </c>
      <c r="I184" t="str">
        <f>IF(moras[[#This Row],[TIPO_ASEGURAMIENTO]] = "", '2-Resumen'!$F$4, moras[[#This Row],[TIPO_ASEGURAMIENTO]])</f>
        <v>ASALARIADO</v>
      </c>
      <c r="J184" t="s">
        <v>34</v>
      </c>
      <c r="K184" t="s">
        <v>30</v>
      </c>
      <c r="L184" t="s">
        <v>31</v>
      </c>
      <c r="M184" t="s">
        <v>31</v>
      </c>
      <c r="N184">
        <v>62</v>
      </c>
      <c r="O184">
        <f>IF(moras[[#This Row],[EDAD]]="", '2-Resumen'!$C$7, moras[[#This Row],[EDAD]])</f>
        <v>62</v>
      </c>
      <c r="P184">
        <f>FLOOR(moras[[#This Row],[EDAD_SIN_NA´S]],10)</f>
        <v>60</v>
      </c>
      <c r="Q184">
        <f>STANDARDIZE(moras[[#This Row],[EDAD]],'2-Resumen'!$C$2, '2-Resumen'!$C$3)</f>
        <v>1.4181164183280413</v>
      </c>
      <c r="R184" t="str">
        <f>IF(ABS(moras[[#This Row],[Z-CORE E]]) &gt; 1.96, "Sí", "No")</f>
        <v>No</v>
      </c>
    </row>
    <row r="185" spans="1:18">
      <c r="A185">
        <v>262</v>
      </c>
      <c r="B185" t="s">
        <v>32</v>
      </c>
      <c r="C185">
        <v>319590</v>
      </c>
      <c r="D1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5">
        <f>IF(moras[[#This Row],[SALARIO]]="",'2-Resumen'!$B$7, moras[[#This Row],[SALARIO]])</f>
        <v>319590</v>
      </c>
      <c r="F185">
        <f>STANDARDIZE(moras[[#This Row],[SALARIO]],'2-Resumen'!$B$2,'2-Resumen'!$B$3)</f>
        <v>-0.37029871134085957</v>
      </c>
      <c r="G185" t="str">
        <f>IF(ABS(moras[[#This Row],[Z-CORE]])&gt; 1.96,"Sí", "No")</f>
        <v>No</v>
      </c>
      <c r="H185" t="s">
        <v>33</v>
      </c>
      <c r="I185" t="str">
        <f>IF(moras[[#This Row],[TIPO_ASEGURAMIENTO]] = "", '2-Resumen'!$F$4, moras[[#This Row],[TIPO_ASEGURAMIENTO]])</f>
        <v>ASALARIADO</v>
      </c>
      <c r="J185" t="s">
        <v>29</v>
      </c>
      <c r="K185" t="s">
        <v>30</v>
      </c>
      <c r="L185" t="s">
        <v>31</v>
      </c>
      <c r="M185" t="s">
        <v>31</v>
      </c>
      <c r="N185">
        <v>28</v>
      </c>
      <c r="O185">
        <f>IF(moras[[#This Row],[EDAD]]="", '2-Resumen'!$C$7, moras[[#This Row],[EDAD]])</f>
        <v>28</v>
      </c>
      <c r="P185">
        <f>FLOOR(moras[[#This Row],[EDAD_SIN_NA´S]],10)</f>
        <v>20</v>
      </c>
      <c r="Q185">
        <f>STANDARDIZE(moras[[#This Row],[EDAD]],'2-Resumen'!$C$2, '2-Resumen'!$C$3)</f>
        <v>-0.98144480429463388</v>
      </c>
      <c r="R185" t="str">
        <f>IF(ABS(moras[[#This Row],[Z-CORE E]]) &gt; 1.96, "Sí", "No")</f>
        <v>No</v>
      </c>
    </row>
    <row r="186" spans="1:18">
      <c r="A186">
        <v>265</v>
      </c>
      <c r="B186" t="s">
        <v>27</v>
      </c>
      <c r="C186">
        <v>820120</v>
      </c>
      <c r="D1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6">
        <f>IF(moras[[#This Row],[SALARIO]]="",'2-Resumen'!$B$7, moras[[#This Row],[SALARIO]])</f>
        <v>820120</v>
      </c>
      <c r="F186">
        <f>STANDARDIZE(moras[[#This Row],[SALARIO]],'2-Resumen'!$B$2,'2-Resumen'!$B$3)</f>
        <v>-0.36197037226963108</v>
      </c>
      <c r="G186" t="str">
        <f>IF(ABS(moras[[#This Row],[Z-CORE]])&gt; 1.96,"Sí", "No")</f>
        <v>No</v>
      </c>
      <c r="H186" t="s">
        <v>33</v>
      </c>
      <c r="I186" t="str">
        <f>IF(moras[[#This Row],[TIPO_ASEGURAMIENTO]] = "", '2-Resumen'!$F$4, moras[[#This Row],[TIPO_ASEGURAMIENTO]])</f>
        <v>ASALARIADO</v>
      </c>
      <c r="J186" t="s">
        <v>29</v>
      </c>
      <c r="K186" t="s">
        <v>30</v>
      </c>
      <c r="L186" t="s">
        <v>31</v>
      </c>
      <c r="M186" t="s">
        <v>31</v>
      </c>
      <c r="N186">
        <v>27</v>
      </c>
      <c r="O186">
        <f>IF(moras[[#This Row],[EDAD]]="", '2-Resumen'!$C$7, moras[[#This Row],[EDAD]])</f>
        <v>27</v>
      </c>
      <c r="P186">
        <f>FLOOR(moras[[#This Row],[EDAD_SIN_NA´S]],10)</f>
        <v>20</v>
      </c>
      <c r="Q186">
        <f>STANDARDIZE(moras[[#This Row],[EDAD]],'2-Resumen'!$C$2, '2-Resumen'!$C$3)</f>
        <v>-1.0520201343717714</v>
      </c>
      <c r="R186" t="str">
        <f>IF(ABS(moras[[#This Row],[Z-CORE E]]) &gt; 1.96, "Sí", "No")</f>
        <v>No</v>
      </c>
    </row>
    <row r="187" spans="1:18">
      <c r="A187">
        <v>266</v>
      </c>
      <c r="B187" t="s">
        <v>27</v>
      </c>
      <c r="C187">
        <v>439400</v>
      </c>
      <c r="D1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7">
        <f>IF(moras[[#This Row],[SALARIO]]="",'2-Resumen'!$B$7, moras[[#This Row],[SALARIO]])</f>
        <v>439400</v>
      </c>
      <c r="F187">
        <f>STANDARDIZE(moras[[#This Row],[SALARIO]],'2-Resumen'!$B$2,'2-Resumen'!$B$3)</f>
        <v>-0.36830518786749356</v>
      </c>
      <c r="G187" t="str">
        <f>IF(ABS(moras[[#This Row],[Z-CORE]])&gt; 1.96,"Sí", "No")</f>
        <v>No</v>
      </c>
      <c r="H187" t="s">
        <v>33</v>
      </c>
      <c r="I187" t="str">
        <f>IF(moras[[#This Row],[TIPO_ASEGURAMIENTO]] = "", '2-Resumen'!$F$4, moras[[#This Row],[TIPO_ASEGURAMIENTO]])</f>
        <v>ASALARIADO</v>
      </c>
      <c r="J187" t="s">
        <v>29</v>
      </c>
      <c r="K187" t="s">
        <v>30</v>
      </c>
      <c r="L187" t="s">
        <v>31</v>
      </c>
      <c r="M187" t="s">
        <v>31</v>
      </c>
      <c r="N187">
        <v>34</v>
      </c>
      <c r="O187">
        <f>IF(moras[[#This Row],[EDAD]]="", '2-Resumen'!$C$7, moras[[#This Row],[EDAD]])</f>
        <v>34</v>
      </c>
      <c r="P187">
        <f>FLOOR(moras[[#This Row],[EDAD_SIN_NA´S]],10)</f>
        <v>30</v>
      </c>
      <c r="Q187">
        <f>STANDARDIZE(moras[[#This Row],[EDAD]],'2-Resumen'!$C$2, '2-Resumen'!$C$3)</f>
        <v>-0.55799282383180893</v>
      </c>
      <c r="R187" t="str">
        <f>IF(ABS(moras[[#This Row],[Z-CORE E]]) &gt; 1.96, "Sí", "No")</f>
        <v>No</v>
      </c>
    </row>
    <row r="188" spans="1:18">
      <c r="A188">
        <v>267</v>
      </c>
      <c r="B188" t="s">
        <v>32</v>
      </c>
      <c r="C188">
        <v>2184000</v>
      </c>
      <c r="D1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8">
        <f>IF(moras[[#This Row],[SALARIO]]="",'2-Resumen'!$B$7, moras[[#This Row],[SALARIO]])</f>
        <v>2184000</v>
      </c>
      <c r="F188">
        <f>STANDARDIZE(moras[[#This Row],[SALARIO]],'2-Resumen'!$B$2,'2-Resumen'!$B$3)</f>
        <v>-0.33927671735890219</v>
      </c>
      <c r="G188" t="str">
        <f>IF(ABS(moras[[#This Row],[Z-CORE]])&gt; 1.96,"Sí", "No")</f>
        <v>No</v>
      </c>
      <c r="H188" t="s">
        <v>33</v>
      </c>
      <c r="I188" t="str">
        <f>IF(moras[[#This Row],[TIPO_ASEGURAMIENTO]] = "", '2-Resumen'!$F$4, moras[[#This Row],[TIPO_ASEGURAMIENTO]])</f>
        <v>ASALARIADO</v>
      </c>
      <c r="J188" t="s">
        <v>29</v>
      </c>
      <c r="K188" t="s">
        <v>30</v>
      </c>
      <c r="L188" t="s">
        <v>31</v>
      </c>
      <c r="M188" t="s">
        <v>31</v>
      </c>
      <c r="N188">
        <v>41</v>
      </c>
      <c r="O188">
        <f>IF(moras[[#This Row],[EDAD]]="", '2-Resumen'!$C$7, moras[[#This Row],[EDAD]])</f>
        <v>41</v>
      </c>
      <c r="P188">
        <f>FLOOR(moras[[#This Row],[EDAD_SIN_NA´S]],10)</f>
        <v>40</v>
      </c>
      <c r="Q188">
        <f>STANDARDIZE(moras[[#This Row],[EDAD]],'2-Resumen'!$C$2, '2-Resumen'!$C$3)</f>
        <v>-6.3965513291846368E-2</v>
      </c>
      <c r="R188" t="str">
        <f>IF(ABS(moras[[#This Row],[Z-CORE E]]) &gt; 1.96, "Sí", "No")</f>
        <v>No</v>
      </c>
    </row>
    <row r="189" spans="1:18">
      <c r="A189">
        <v>268</v>
      </c>
      <c r="B189" t="s">
        <v>27</v>
      </c>
      <c r="C189">
        <v>110000</v>
      </c>
      <c r="D1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9">
        <f>IF(moras[[#This Row],[SALARIO]]="",'2-Resumen'!$B$7, moras[[#This Row],[SALARIO]])</f>
        <v>110000</v>
      </c>
      <c r="F189">
        <f>STANDARDIZE(moras[[#This Row],[SALARIO]],'2-Resumen'!$B$2,'2-Resumen'!$B$3)</f>
        <v>-0.37378608789359125</v>
      </c>
      <c r="G189" t="str">
        <f>IF(ABS(moras[[#This Row],[Z-CORE]])&gt; 1.96,"Sí", "No")</f>
        <v>No</v>
      </c>
      <c r="H189" t="s">
        <v>33</v>
      </c>
      <c r="I189" t="str">
        <f>IF(moras[[#This Row],[TIPO_ASEGURAMIENTO]] = "", '2-Resumen'!$F$4, moras[[#This Row],[TIPO_ASEGURAMIENTO]])</f>
        <v>ASALARIADO</v>
      </c>
      <c r="J189" t="s">
        <v>29</v>
      </c>
      <c r="K189" t="s">
        <v>30</v>
      </c>
      <c r="L189" t="s">
        <v>30</v>
      </c>
      <c r="M189" t="s">
        <v>31</v>
      </c>
      <c r="N189">
        <v>28</v>
      </c>
      <c r="O189">
        <f>IF(moras[[#This Row],[EDAD]]="", '2-Resumen'!$C$7, moras[[#This Row],[EDAD]])</f>
        <v>28</v>
      </c>
      <c r="P189">
        <f>FLOOR(moras[[#This Row],[EDAD_SIN_NA´S]],10)</f>
        <v>20</v>
      </c>
      <c r="Q189">
        <f>STANDARDIZE(moras[[#This Row],[EDAD]],'2-Resumen'!$C$2, '2-Resumen'!$C$3)</f>
        <v>-0.98144480429463388</v>
      </c>
      <c r="R189" t="str">
        <f>IF(ABS(moras[[#This Row],[Z-CORE E]]) &gt; 1.96, "Sí", "No")</f>
        <v>No</v>
      </c>
    </row>
    <row r="190" spans="1:18">
      <c r="A190">
        <v>269</v>
      </c>
      <c r="B190" t="s">
        <v>32</v>
      </c>
      <c r="C190">
        <v>180000</v>
      </c>
      <c r="D1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0">
        <f>IF(moras[[#This Row],[SALARIO]]="",'2-Resumen'!$B$7, moras[[#This Row],[SALARIO]])</f>
        <v>180000</v>
      </c>
      <c r="F190">
        <f>STANDARDIZE(moras[[#This Row],[SALARIO]],'2-Resumen'!$B$2,'2-Resumen'!$B$3)</f>
        <v>-0.37262135504044358</v>
      </c>
      <c r="G190" t="str">
        <f>IF(ABS(moras[[#This Row],[Z-CORE]])&gt; 1.96,"Sí", "No")</f>
        <v>No</v>
      </c>
      <c r="H190" t="s">
        <v>33</v>
      </c>
      <c r="I190" t="str">
        <f>IF(moras[[#This Row],[TIPO_ASEGURAMIENTO]] = "", '2-Resumen'!$F$4, moras[[#This Row],[TIPO_ASEGURAMIENTO]])</f>
        <v>ASALARIADO</v>
      </c>
      <c r="J190" t="s">
        <v>29</v>
      </c>
      <c r="K190" t="s">
        <v>30</v>
      </c>
      <c r="L190" t="s">
        <v>31</v>
      </c>
      <c r="M190" t="s">
        <v>31</v>
      </c>
      <c r="N190">
        <v>45</v>
      </c>
      <c r="O190">
        <f>IF(moras[[#This Row],[EDAD]]="", '2-Resumen'!$C$7, moras[[#This Row],[EDAD]])</f>
        <v>45</v>
      </c>
      <c r="P190">
        <f>FLOOR(moras[[#This Row],[EDAD_SIN_NA´S]],10)</f>
        <v>40</v>
      </c>
      <c r="Q190">
        <f>STANDARDIZE(moras[[#This Row],[EDAD]],'2-Resumen'!$C$2, '2-Resumen'!$C$3)</f>
        <v>0.21833580701670366</v>
      </c>
      <c r="R190" t="str">
        <f>IF(ABS(moras[[#This Row],[Z-CORE E]]) &gt; 1.96, "Sí", "No")</f>
        <v>No</v>
      </c>
    </row>
    <row r="191" spans="1:18">
      <c r="A191">
        <v>270</v>
      </c>
      <c r="B191" t="s">
        <v>27</v>
      </c>
      <c r="C191">
        <v>350000</v>
      </c>
      <c r="D1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1">
        <f>IF(moras[[#This Row],[SALARIO]]="",'2-Resumen'!$B$7, moras[[#This Row],[SALARIO]])</f>
        <v>350000</v>
      </c>
      <c r="F191">
        <f>STANDARDIZE(moras[[#This Row],[SALARIO]],'2-Resumen'!$B$2,'2-Resumen'!$B$3)</f>
        <v>-0.36979271811137071</v>
      </c>
      <c r="G191" t="str">
        <f>IF(ABS(moras[[#This Row],[Z-CORE]])&gt; 1.96,"Sí", "No")</f>
        <v>No</v>
      </c>
      <c r="H191" t="s">
        <v>33</v>
      </c>
      <c r="I191" t="str">
        <f>IF(moras[[#This Row],[TIPO_ASEGURAMIENTO]] = "", '2-Resumen'!$F$4, moras[[#This Row],[TIPO_ASEGURAMIENTO]])</f>
        <v>ASALARIADO</v>
      </c>
      <c r="J191" t="s">
        <v>29</v>
      </c>
      <c r="K191" t="s">
        <v>30</v>
      </c>
      <c r="L191" t="s">
        <v>31</v>
      </c>
      <c r="M191" t="s">
        <v>31</v>
      </c>
      <c r="N191">
        <v>29</v>
      </c>
      <c r="O191">
        <f>IF(moras[[#This Row],[EDAD]]="", '2-Resumen'!$C$7, moras[[#This Row],[EDAD]])</f>
        <v>29</v>
      </c>
      <c r="P191">
        <f>FLOOR(moras[[#This Row],[EDAD_SIN_NA´S]],10)</f>
        <v>20</v>
      </c>
      <c r="Q191">
        <f>STANDARDIZE(moras[[#This Row],[EDAD]],'2-Resumen'!$C$2, '2-Resumen'!$C$3)</f>
        <v>-0.91086947421749642</v>
      </c>
      <c r="R191" t="str">
        <f>IF(ABS(moras[[#This Row],[Z-CORE E]]) &gt; 1.96, "Sí", "No")</f>
        <v>No</v>
      </c>
    </row>
    <row r="192" spans="1:18">
      <c r="A192">
        <v>271</v>
      </c>
      <c r="B192" t="s">
        <v>32</v>
      </c>
      <c r="C192">
        <v>281250</v>
      </c>
      <c r="D1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2">
        <f>IF(moras[[#This Row],[SALARIO]]="",'2-Resumen'!$B$7, moras[[#This Row],[SALARIO]])</f>
        <v>281250</v>
      </c>
      <c r="F192">
        <f>STANDARDIZE(moras[[#This Row],[SALARIO]],'2-Resumen'!$B$2,'2-Resumen'!$B$3)</f>
        <v>-0.3709366521635693</v>
      </c>
      <c r="G192" t="str">
        <f>IF(ABS(moras[[#This Row],[Z-CORE]])&gt; 1.96,"Sí", "No")</f>
        <v>No</v>
      </c>
      <c r="H192" t="s">
        <v>33</v>
      </c>
      <c r="I192" t="str">
        <f>IF(moras[[#This Row],[TIPO_ASEGURAMIENTO]] = "", '2-Resumen'!$F$4, moras[[#This Row],[TIPO_ASEGURAMIENTO]])</f>
        <v>ASALARIADO</v>
      </c>
      <c r="J192" t="s">
        <v>34</v>
      </c>
      <c r="K192" t="s">
        <v>30</v>
      </c>
      <c r="L192" t="s">
        <v>31</v>
      </c>
      <c r="M192" t="s">
        <v>31</v>
      </c>
      <c r="N192">
        <v>58</v>
      </c>
      <c r="O192">
        <f>IF(moras[[#This Row],[EDAD]]="", '2-Resumen'!$C$7, moras[[#This Row],[EDAD]])</f>
        <v>58</v>
      </c>
      <c r="P192">
        <f>FLOOR(moras[[#This Row],[EDAD_SIN_NA´S]],10)</f>
        <v>50</v>
      </c>
      <c r="Q192">
        <f>STANDARDIZE(moras[[#This Row],[EDAD]],'2-Resumen'!$C$2, '2-Resumen'!$C$3)</f>
        <v>1.1358150980194912</v>
      </c>
      <c r="R192" t="str">
        <f>IF(ABS(moras[[#This Row],[Z-CORE E]]) &gt; 1.96, "Sí", "No")</f>
        <v>No</v>
      </c>
    </row>
    <row r="193" spans="1:18">
      <c r="A193">
        <v>272</v>
      </c>
      <c r="B193" t="s">
        <v>27</v>
      </c>
      <c r="C193">
        <v>82936458</v>
      </c>
      <c r="D1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3">
        <f>IF(moras[[#This Row],[SALARIO]]="",'2-Resumen'!$B$7, moras[[#This Row],[SALARIO]])</f>
        <v>82936458</v>
      </c>
      <c r="F193">
        <f>STANDARDIZE(moras[[#This Row],[SALARIO]],'2-Resumen'!$B$2,'2-Resumen'!$B$3)</f>
        <v>1.0043667227128978</v>
      </c>
      <c r="G193" t="str">
        <f>IF(ABS(moras[[#This Row],[Z-CORE]])&gt; 1.96,"Sí", "No")</f>
        <v>No</v>
      </c>
      <c r="H193" t="s">
        <v>33</v>
      </c>
      <c r="I193" t="str">
        <f>IF(moras[[#This Row],[TIPO_ASEGURAMIENTO]] = "", '2-Resumen'!$F$4, moras[[#This Row],[TIPO_ASEGURAMIENTO]])</f>
        <v>ASALARIADO</v>
      </c>
      <c r="J193" t="s">
        <v>29</v>
      </c>
      <c r="K193" t="s">
        <v>30</v>
      </c>
      <c r="L193" t="s">
        <v>31</v>
      </c>
      <c r="M193" t="s">
        <v>31</v>
      </c>
      <c r="N193">
        <v>30</v>
      </c>
      <c r="O193">
        <f>IF(moras[[#This Row],[EDAD]]="", '2-Resumen'!$C$7, moras[[#This Row],[EDAD]])</f>
        <v>30</v>
      </c>
      <c r="P193">
        <f>FLOOR(moras[[#This Row],[EDAD_SIN_NA´S]],10)</f>
        <v>30</v>
      </c>
      <c r="Q193">
        <f>STANDARDIZE(moras[[#This Row],[EDAD]],'2-Resumen'!$C$2, '2-Resumen'!$C$3)</f>
        <v>-0.84029414414035897</v>
      </c>
      <c r="R193" t="str">
        <f>IF(ABS(moras[[#This Row],[Z-CORE E]]) &gt; 1.96, "Sí", "No")</f>
        <v>No</v>
      </c>
    </row>
    <row r="194" spans="1:18">
      <c r="A194">
        <v>274</v>
      </c>
      <c r="B194" t="s">
        <v>27</v>
      </c>
      <c r="C194">
        <v>545646</v>
      </c>
      <c r="D1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4">
        <f>IF(moras[[#This Row],[SALARIO]]="",'2-Resumen'!$B$7, moras[[#This Row],[SALARIO]])</f>
        <v>545646</v>
      </c>
      <c r="F194">
        <f>STANDARDIZE(moras[[#This Row],[SALARIO]],'2-Resumen'!$B$2,'2-Resumen'!$B$3)</f>
        <v>-0.36653735634298606</v>
      </c>
      <c r="G194" t="str">
        <f>IF(ABS(moras[[#This Row],[Z-CORE]])&gt; 1.96,"Sí", "No")</f>
        <v>No</v>
      </c>
      <c r="H194" t="s">
        <v>33</v>
      </c>
      <c r="I194" t="str">
        <f>IF(moras[[#This Row],[TIPO_ASEGURAMIENTO]] = "", '2-Resumen'!$F$4, moras[[#This Row],[TIPO_ASEGURAMIENTO]])</f>
        <v>ASALARIADO</v>
      </c>
      <c r="J194" t="s">
        <v>29</v>
      </c>
      <c r="K194" t="s">
        <v>30</v>
      </c>
      <c r="L194" t="s">
        <v>31</v>
      </c>
      <c r="M194" t="s">
        <v>31</v>
      </c>
      <c r="N194">
        <v>44</v>
      </c>
      <c r="O194">
        <f>IF(moras[[#This Row],[EDAD]]="", '2-Resumen'!$C$7, moras[[#This Row],[EDAD]])</f>
        <v>44</v>
      </c>
      <c r="P194">
        <f>FLOOR(moras[[#This Row],[EDAD_SIN_NA´S]],10)</f>
        <v>40</v>
      </c>
      <c r="Q194">
        <f>STANDARDIZE(moras[[#This Row],[EDAD]],'2-Resumen'!$C$2, '2-Resumen'!$C$3)</f>
        <v>0.14776047693956615</v>
      </c>
      <c r="R194" t="str">
        <f>IF(ABS(moras[[#This Row],[Z-CORE E]]) &gt; 1.96, "Sí", "No")</f>
        <v>No</v>
      </c>
    </row>
    <row r="195" spans="1:18">
      <c r="A195">
        <v>275</v>
      </c>
      <c r="B195" t="s">
        <v>32</v>
      </c>
      <c r="C195">
        <v>417064</v>
      </c>
      <c r="D1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5">
        <f>IF(moras[[#This Row],[SALARIO]]="",'2-Resumen'!$B$7, moras[[#This Row],[SALARIO]])</f>
        <v>417064</v>
      </c>
      <c r="F195">
        <f>STANDARDIZE(moras[[#This Row],[SALARIO]],'2-Resumen'!$B$2,'2-Resumen'!$B$3)</f>
        <v>-0.36867683748189223</v>
      </c>
      <c r="G195" t="str">
        <f>IF(ABS(moras[[#This Row],[Z-CORE]])&gt; 1.96,"Sí", "No")</f>
        <v>No</v>
      </c>
      <c r="H195" t="s">
        <v>33</v>
      </c>
      <c r="I195" t="str">
        <f>IF(moras[[#This Row],[TIPO_ASEGURAMIENTO]] = "", '2-Resumen'!$F$4, moras[[#This Row],[TIPO_ASEGURAMIENTO]])</f>
        <v>ASALARIADO</v>
      </c>
      <c r="J195" t="s">
        <v>29</v>
      </c>
      <c r="K195" t="s">
        <v>30</v>
      </c>
      <c r="L195" t="s">
        <v>31</v>
      </c>
      <c r="M195" t="s">
        <v>31</v>
      </c>
      <c r="N195">
        <v>59</v>
      </c>
      <c r="O195">
        <f>IF(moras[[#This Row],[EDAD]]="", '2-Resumen'!$C$7, moras[[#This Row],[EDAD]])</f>
        <v>59</v>
      </c>
      <c r="P195">
        <f>FLOOR(moras[[#This Row],[EDAD_SIN_NA´S]],10)</f>
        <v>50</v>
      </c>
      <c r="Q195">
        <f>STANDARDIZE(moras[[#This Row],[EDAD]],'2-Resumen'!$C$2, '2-Resumen'!$C$3)</f>
        <v>1.2063904280966287</v>
      </c>
      <c r="R195" t="str">
        <f>IF(ABS(moras[[#This Row],[Z-CORE E]]) &gt; 1.96, "Sí", "No")</f>
        <v>No</v>
      </c>
    </row>
    <row r="196" spans="1:18">
      <c r="A196">
        <v>276</v>
      </c>
      <c r="B196" t="s">
        <v>32</v>
      </c>
      <c r="C196">
        <v>62133379</v>
      </c>
      <c r="D1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6">
        <f>IF(moras[[#This Row],[SALARIO]]="",'2-Resumen'!$B$7, moras[[#This Row],[SALARIO]])</f>
        <v>62133379</v>
      </c>
      <c r="F196">
        <f>STANDARDIZE(moras[[#This Row],[SALARIO]],'2-Resumen'!$B$2,'2-Resumen'!$B$3)</f>
        <v>0.65822344331395477</v>
      </c>
      <c r="G196" t="str">
        <f>IF(ABS(moras[[#This Row],[Z-CORE]])&gt; 1.96,"Sí", "No")</f>
        <v>No</v>
      </c>
      <c r="H196" t="s">
        <v>33</v>
      </c>
      <c r="I196" t="str">
        <f>IF(moras[[#This Row],[TIPO_ASEGURAMIENTO]] = "", '2-Resumen'!$F$4, moras[[#This Row],[TIPO_ASEGURAMIENTO]])</f>
        <v>ASALARIADO</v>
      </c>
      <c r="J196" t="s">
        <v>29</v>
      </c>
      <c r="K196" t="s">
        <v>30</v>
      </c>
      <c r="L196" t="s">
        <v>31</v>
      </c>
      <c r="M196" t="s">
        <v>31</v>
      </c>
      <c r="N196">
        <v>47</v>
      </c>
      <c r="O196">
        <f>IF(moras[[#This Row],[EDAD]]="", '2-Resumen'!$C$7, moras[[#This Row],[EDAD]])</f>
        <v>47</v>
      </c>
      <c r="P196">
        <f>FLOOR(moras[[#This Row],[EDAD_SIN_NA´S]],10)</f>
        <v>40</v>
      </c>
      <c r="Q196">
        <f>STANDARDIZE(moras[[#This Row],[EDAD]],'2-Resumen'!$C$2, '2-Resumen'!$C$3)</f>
        <v>0.35948646717097865</v>
      </c>
      <c r="R196" t="str">
        <f>IF(ABS(moras[[#This Row],[Z-CORE E]]) &gt; 1.96, "Sí", "No")</f>
        <v>No</v>
      </c>
    </row>
    <row r="197" spans="1:18">
      <c r="A197">
        <v>281</v>
      </c>
      <c r="B197" t="s">
        <v>27</v>
      </c>
      <c r="C197">
        <v>45339384</v>
      </c>
      <c r="D1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7">
        <f>IF(moras[[#This Row],[SALARIO]]="",'2-Resumen'!$B$7, moras[[#This Row],[SALARIO]])</f>
        <v>45339384</v>
      </c>
      <c r="F197">
        <f>STANDARDIZE(moras[[#This Row],[SALARIO]],'2-Resumen'!$B$2,'2-Resumen'!$B$3)</f>
        <v>0.37878747599827739</v>
      </c>
      <c r="G197" t="str">
        <f>IF(ABS(moras[[#This Row],[Z-CORE]])&gt; 1.96,"Sí", "No")</f>
        <v>No</v>
      </c>
      <c r="H197" t="s">
        <v>33</v>
      </c>
      <c r="I197" t="str">
        <f>IF(moras[[#This Row],[TIPO_ASEGURAMIENTO]] = "", '2-Resumen'!$F$4, moras[[#This Row],[TIPO_ASEGURAMIENTO]])</f>
        <v>ASALARIADO</v>
      </c>
      <c r="J197" t="s">
        <v>29</v>
      </c>
      <c r="K197" t="s">
        <v>30</v>
      </c>
      <c r="L197" t="s">
        <v>31</v>
      </c>
      <c r="M197" t="s">
        <v>31</v>
      </c>
      <c r="N197">
        <v>31</v>
      </c>
      <c r="O197">
        <f>IF(moras[[#This Row],[EDAD]]="", '2-Resumen'!$C$7, moras[[#This Row],[EDAD]])</f>
        <v>31</v>
      </c>
      <c r="P197">
        <f>FLOOR(moras[[#This Row],[EDAD_SIN_NA´S]],10)</f>
        <v>30</v>
      </c>
      <c r="Q197">
        <f>STANDARDIZE(moras[[#This Row],[EDAD]],'2-Resumen'!$C$2, '2-Resumen'!$C$3)</f>
        <v>-0.7697188140632214</v>
      </c>
      <c r="R197" t="str">
        <f>IF(ABS(moras[[#This Row],[Z-CORE E]]) &gt; 1.96, "Sí", "No")</f>
        <v>No</v>
      </c>
    </row>
    <row r="198" spans="1:18">
      <c r="A198">
        <v>283</v>
      </c>
      <c r="B198" t="s">
        <v>27</v>
      </c>
      <c r="C198">
        <v>24543697</v>
      </c>
      <c r="D1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8">
        <f>IF(moras[[#This Row],[SALARIO]]="",'2-Resumen'!$B$7, moras[[#This Row],[SALARIO]])</f>
        <v>24543697</v>
      </c>
      <c r="F198">
        <f>STANDARDIZE(moras[[#This Row],[SALARIO]],'2-Resumen'!$B$2,'2-Resumen'!$B$3)</f>
        <v>3.2767192388626597E-2</v>
      </c>
      <c r="G198" t="str">
        <f>IF(ABS(moras[[#This Row],[Z-CORE]])&gt; 1.96,"Sí", "No")</f>
        <v>No</v>
      </c>
      <c r="H198" t="s">
        <v>33</v>
      </c>
      <c r="I198" t="str">
        <f>IF(moras[[#This Row],[TIPO_ASEGURAMIENTO]] = "", '2-Resumen'!$F$4, moras[[#This Row],[TIPO_ASEGURAMIENTO]])</f>
        <v>ASALARIADO</v>
      </c>
      <c r="J198" t="s">
        <v>29</v>
      </c>
      <c r="K198" t="s">
        <v>30</v>
      </c>
      <c r="L198" t="s">
        <v>31</v>
      </c>
      <c r="M198" t="s">
        <v>31</v>
      </c>
      <c r="N198">
        <v>27</v>
      </c>
      <c r="O198">
        <f>IF(moras[[#This Row],[EDAD]]="", '2-Resumen'!$C$7, moras[[#This Row],[EDAD]])</f>
        <v>27</v>
      </c>
      <c r="P198">
        <f>FLOOR(moras[[#This Row],[EDAD_SIN_NA´S]],10)</f>
        <v>20</v>
      </c>
      <c r="Q198">
        <f>STANDARDIZE(moras[[#This Row],[EDAD]],'2-Resumen'!$C$2, '2-Resumen'!$C$3)</f>
        <v>-1.0520201343717714</v>
      </c>
      <c r="R198" t="str">
        <f>IF(ABS(moras[[#This Row],[Z-CORE E]]) &gt; 1.96, "Sí", "No")</f>
        <v>No</v>
      </c>
    </row>
    <row r="199" spans="1:18">
      <c r="A199">
        <v>284</v>
      </c>
      <c r="B199" t="s">
        <v>32</v>
      </c>
      <c r="C199">
        <v>2005101</v>
      </c>
      <c r="D1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9">
        <f>IF(moras[[#This Row],[SALARIO]]="",'2-Resumen'!$B$7, moras[[#This Row],[SALARIO]])</f>
        <v>2005101</v>
      </c>
      <c r="F199">
        <f>STANDARDIZE(moras[[#This Row],[SALARIO]],'2-Resumen'!$B$2,'2-Resumen'!$B$3)</f>
        <v>-0.34225342511169166</v>
      </c>
      <c r="G199" t="str">
        <f>IF(ABS(moras[[#This Row],[Z-CORE]])&gt; 1.96,"Sí", "No")</f>
        <v>No</v>
      </c>
      <c r="H199" t="s">
        <v>33</v>
      </c>
      <c r="I199" t="str">
        <f>IF(moras[[#This Row],[TIPO_ASEGURAMIENTO]] = "", '2-Resumen'!$F$4, moras[[#This Row],[TIPO_ASEGURAMIENTO]])</f>
        <v>ASALARIADO</v>
      </c>
      <c r="J199" t="s">
        <v>29</v>
      </c>
      <c r="K199" t="s">
        <v>30</v>
      </c>
      <c r="L199" t="s">
        <v>31</v>
      </c>
      <c r="M199" t="s">
        <v>31</v>
      </c>
      <c r="N199">
        <v>32</v>
      </c>
      <c r="O199">
        <f>IF(moras[[#This Row],[EDAD]]="", '2-Resumen'!$C$7, moras[[#This Row],[EDAD]])</f>
        <v>32</v>
      </c>
      <c r="P199">
        <f>FLOOR(moras[[#This Row],[EDAD_SIN_NA´S]],10)</f>
        <v>30</v>
      </c>
      <c r="Q199">
        <f>STANDARDIZE(moras[[#This Row],[EDAD]],'2-Resumen'!$C$2, '2-Resumen'!$C$3)</f>
        <v>-0.69914348398608395</v>
      </c>
      <c r="R199" t="str">
        <f>IF(ABS(moras[[#This Row],[Z-CORE E]]) &gt; 1.96, "Sí", "No")</f>
        <v>No</v>
      </c>
    </row>
    <row r="200" spans="1:18">
      <c r="A200">
        <v>286</v>
      </c>
      <c r="B200" t="s">
        <v>32</v>
      </c>
      <c r="C200">
        <v>1000000</v>
      </c>
      <c r="D2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0">
        <f>IF(moras[[#This Row],[SALARIO]]="",'2-Resumen'!$B$7, moras[[#This Row],[SALARIO]])</f>
        <v>1000000</v>
      </c>
      <c r="F200">
        <f>STANDARDIZE(moras[[#This Row],[SALARIO]],'2-Resumen'!$B$2,'2-Resumen'!$B$3)</f>
        <v>-0.35897734161785677</v>
      </c>
      <c r="G200" t="str">
        <f>IF(ABS(moras[[#This Row],[Z-CORE]])&gt; 1.96,"Sí", "No")</f>
        <v>No</v>
      </c>
      <c r="H200" t="s">
        <v>33</v>
      </c>
      <c r="I200" t="str">
        <f>IF(moras[[#This Row],[TIPO_ASEGURAMIENTO]] = "", '2-Resumen'!$F$4, moras[[#This Row],[TIPO_ASEGURAMIENTO]])</f>
        <v>ASALARIADO</v>
      </c>
      <c r="J200" t="s">
        <v>29</v>
      </c>
      <c r="K200" t="s">
        <v>30</v>
      </c>
      <c r="L200" t="s">
        <v>31</v>
      </c>
      <c r="M200" t="s">
        <v>30</v>
      </c>
      <c r="N200">
        <v>52</v>
      </c>
      <c r="O200">
        <f>IF(moras[[#This Row],[EDAD]]="", '2-Resumen'!$C$7, moras[[#This Row],[EDAD]])</f>
        <v>52</v>
      </c>
      <c r="P200">
        <f>FLOOR(moras[[#This Row],[EDAD_SIN_NA´S]],10)</f>
        <v>50</v>
      </c>
      <c r="Q200">
        <f>STANDARDIZE(moras[[#This Row],[EDAD]],'2-Resumen'!$C$2, '2-Resumen'!$C$3)</f>
        <v>0.71236311755666615</v>
      </c>
      <c r="R200" t="str">
        <f>IF(ABS(moras[[#This Row],[Z-CORE E]]) &gt; 1.96, "Sí", "No")</f>
        <v>No</v>
      </c>
    </row>
    <row r="201" spans="1:18">
      <c r="A201">
        <v>287</v>
      </c>
      <c r="B201" t="s">
        <v>32</v>
      </c>
      <c r="C201">
        <v>34751423</v>
      </c>
      <c r="D2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1">
        <f>IF(moras[[#This Row],[SALARIO]]="",'2-Resumen'!$B$7, moras[[#This Row],[SALARIO]])</f>
        <v>34751423</v>
      </c>
      <c r="F201">
        <f>STANDARDIZE(moras[[#This Row],[SALARIO]],'2-Resumen'!$B$2,'2-Resumen'!$B$3)</f>
        <v>0.20261396136190485</v>
      </c>
      <c r="G201" t="str">
        <f>IF(ABS(moras[[#This Row],[Z-CORE]])&gt; 1.96,"Sí", "No")</f>
        <v>No</v>
      </c>
      <c r="H201" t="s">
        <v>33</v>
      </c>
      <c r="I201" t="str">
        <f>IF(moras[[#This Row],[TIPO_ASEGURAMIENTO]] = "", '2-Resumen'!$F$4, moras[[#This Row],[TIPO_ASEGURAMIENTO]])</f>
        <v>ASALARIADO</v>
      </c>
      <c r="J201" t="s">
        <v>29</v>
      </c>
      <c r="K201" t="s">
        <v>30</v>
      </c>
      <c r="L201" t="s">
        <v>31</v>
      </c>
      <c r="M201" t="s">
        <v>31</v>
      </c>
      <c r="N201">
        <v>30</v>
      </c>
      <c r="O201">
        <f>IF(moras[[#This Row],[EDAD]]="", '2-Resumen'!$C$7, moras[[#This Row],[EDAD]])</f>
        <v>30</v>
      </c>
      <c r="P201">
        <f>FLOOR(moras[[#This Row],[EDAD_SIN_NA´S]],10)</f>
        <v>30</v>
      </c>
      <c r="Q201">
        <f>STANDARDIZE(moras[[#This Row],[EDAD]],'2-Resumen'!$C$2, '2-Resumen'!$C$3)</f>
        <v>-0.84029414414035897</v>
      </c>
      <c r="R201" t="str">
        <f>IF(ABS(moras[[#This Row],[Z-CORE E]]) &gt; 1.96, "Sí", "No")</f>
        <v>No</v>
      </c>
    </row>
    <row r="202" spans="1:18">
      <c r="A202">
        <v>288</v>
      </c>
      <c r="B202" t="s">
        <v>27</v>
      </c>
      <c r="C202">
        <v>750000</v>
      </c>
      <c r="D2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2">
        <f>IF(moras[[#This Row],[SALARIO]]="",'2-Resumen'!$B$7, moras[[#This Row],[SALARIO]])</f>
        <v>750000</v>
      </c>
      <c r="F202">
        <f>STANDARDIZE(moras[[#This Row],[SALARIO]],'2-Resumen'!$B$2,'2-Resumen'!$B$3)</f>
        <v>-0.36313710180766984</v>
      </c>
      <c r="G202" t="str">
        <f>IF(ABS(moras[[#This Row],[Z-CORE]])&gt; 1.96,"Sí", "No")</f>
        <v>No</v>
      </c>
      <c r="H202" t="s">
        <v>33</v>
      </c>
      <c r="I202" t="str">
        <f>IF(moras[[#This Row],[TIPO_ASEGURAMIENTO]] = "", '2-Resumen'!$F$4, moras[[#This Row],[TIPO_ASEGURAMIENTO]])</f>
        <v>ASALARIADO</v>
      </c>
      <c r="J202" t="s">
        <v>29</v>
      </c>
      <c r="K202" t="s">
        <v>30</v>
      </c>
      <c r="L202" t="s">
        <v>31</v>
      </c>
      <c r="M202" t="s">
        <v>30</v>
      </c>
      <c r="N202">
        <v>28</v>
      </c>
      <c r="O202">
        <f>IF(moras[[#This Row],[EDAD]]="", '2-Resumen'!$C$7, moras[[#This Row],[EDAD]])</f>
        <v>28</v>
      </c>
      <c r="P202">
        <f>FLOOR(moras[[#This Row],[EDAD_SIN_NA´S]],10)</f>
        <v>20</v>
      </c>
      <c r="Q202">
        <f>STANDARDIZE(moras[[#This Row],[EDAD]],'2-Resumen'!$C$2, '2-Resumen'!$C$3)</f>
        <v>-0.98144480429463388</v>
      </c>
      <c r="R202" t="str">
        <f>IF(ABS(moras[[#This Row],[Z-CORE E]]) &gt; 1.96, "Sí", "No")</f>
        <v>No</v>
      </c>
    </row>
    <row r="203" spans="1:18">
      <c r="A203">
        <v>289</v>
      </c>
      <c r="B203" t="s">
        <v>32</v>
      </c>
      <c r="C203">
        <v>33636494</v>
      </c>
      <c r="D2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3">
        <f>IF(moras[[#This Row],[SALARIO]]="",'2-Resumen'!$B$7, moras[[#This Row],[SALARIO]])</f>
        <v>33636494</v>
      </c>
      <c r="F203">
        <f>STANDARDIZE(moras[[#This Row],[SALARIO]],'2-Resumen'!$B$2,'2-Resumen'!$B$3)</f>
        <v>0.18406261228723259</v>
      </c>
      <c r="G203" t="str">
        <f>IF(ABS(moras[[#This Row],[Z-CORE]])&gt; 1.96,"Sí", "No")</f>
        <v>No</v>
      </c>
      <c r="H203" t="s">
        <v>33</v>
      </c>
      <c r="I203" t="str">
        <f>IF(moras[[#This Row],[TIPO_ASEGURAMIENTO]] = "", '2-Resumen'!$F$4, moras[[#This Row],[TIPO_ASEGURAMIENTO]])</f>
        <v>ASALARIADO</v>
      </c>
      <c r="J203" t="s">
        <v>29</v>
      </c>
      <c r="K203" t="s">
        <v>30</v>
      </c>
      <c r="L203" t="s">
        <v>31</v>
      </c>
      <c r="M203" t="s">
        <v>31</v>
      </c>
      <c r="N203">
        <v>24</v>
      </c>
      <c r="O203">
        <f>IF(moras[[#This Row],[EDAD]]="", '2-Resumen'!$C$7, moras[[#This Row],[EDAD]])</f>
        <v>24</v>
      </c>
      <c r="P203">
        <f>FLOOR(moras[[#This Row],[EDAD_SIN_NA´S]],10)</f>
        <v>20</v>
      </c>
      <c r="Q203">
        <f>STANDARDIZE(moras[[#This Row],[EDAD]],'2-Resumen'!$C$2, '2-Resumen'!$C$3)</f>
        <v>-1.263746124603184</v>
      </c>
      <c r="R203" t="str">
        <f>IF(ABS(moras[[#This Row],[Z-CORE E]]) &gt; 1.96, "Sí", "No")</f>
        <v>No</v>
      </c>
    </row>
    <row r="204" spans="1:18">
      <c r="A204">
        <v>291</v>
      </c>
      <c r="B204" t="s">
        <v>32</v>
      </c>
      <c r="C204">
        <v>345385</v>
      </c>
      <c r="D2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4">
        <f>IF(moras[[#This Row],[SALARIO]]="",'2-Resumen'!$B$7, moras[[#This Row],[SALARIO]])</f>
        <v>345385</v>
      </c>
      <c r="F204">
        <f>STANDARDIZE(moras[[#This Row],[SALARIO]],'2-Resumen'!$B$2,'2-Resumen'!$B$3)</f>
        <v>-0.36986950728447465</v>
      </c>
      <c r="G204" t="str">
        <f>IF(ABS(moras[[#This Row],[Z-CORE]])&gt; 1.96,"Sí", "No")</f>
        <v>No</v>
      </c>
      <c r="H204" t="s">
        <v>33</v>
      </c>
      <c r="I204" t="str">
        <f>IF(moras[[#This Row],[TIPO_ASEGURAMIENTO]] = "", '2-Resumen'!$F$4, moras[[#This Row],[TIPO_ASEGURAMIENTO]])</f>
        <v>ASALARIADO</v>
      </c>
      <c r="J204" t="s">
        <v>29</v>
      </c>
      <c r="K204" t="s">
        <v>30</v>
      </c>
      <c r="L204" t="s">
        <v>31</v>
      </c>
      <c r="M204" t="s">
        <v>31</v>
      </c>
      <c r="N204">
        <v>32</v>
      </c>
      <c r="O204">
        <f>IF(moras[[#This Row],[EDAD]]="", '2-Resumen'!$C$7, moras[[#This Row],[EDAD]])</f>
        <v>32</v>
      </c>
      <c r="P204">
        <f>FLOOR(moras[[#This Row],[EDAD_SIN_NA´S]],10)</f>
        <v>30</v>
      </c>
      <c r="Q204">
        <f>STANDARDIZE(moras[[#This Row],[EDAD]],'2-Resumen'!$C$2, '2-Resumen'!$C$3)</f>
        <v>-0.69914348398608395</v>
      </c>
      <c r="R204" t="str">
        <f>IF(ABS(moras[[#This Row],[Z-CORE E]]) &gt; 1.96, "Sí", "No")</f>
        <v>No</v>
      </c>
    </row>
    <row r="205" spans="1:18">
      <c r="A205">
        <v>292</v>
      </c>
      <c r="B205" t="s">
        <v>32</v>
      </c>
      <c r="C205">
        <v>396805</v>
      </c>
      <c r="D2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5">
        <f>IF(moras[[#This Row],[SALARIO]]="",'2-Resumen'!$B$7, moras[[#This Row],[SALARIO]])</f>
        <v>396805</v>
      </c>
      <c r="F205">
        <f>STANDARDIZE(moras[[#This Row],[SALARIO]],'2-Resumen'!$B$2,'2-Resumen'!$B$3)</f>
        <v>-0.3690139278086339</v>
      </c>
      <c r="G205" t="str">
        <f>IF(ABS(moras[[#This Row],[Z-CORE]])&gt; 1.96,"Sí", "No")</f>
        <v>No</v>
      </c>
      <c r="H205" t="s">
        <v>33</v>
      </c>
      <c r="I205" t="str">
        <f>IF(moras[[#This Row],[TIPO_ASEGURAMIENTO]] = "", '2-Resumen'!$F$4, moras[[#This Row],[TIPO_ASEGURAMIENTO]])</f>
        <v>ASALARIADO</v>
      </c>
      <c r="J205" t="s">
        <v>29</v>
      </c>
      <c r="K205" t="s">
        <v>30</v>
      </c>
      <c r="L205" t="s">
        <v>31</v>
      </c>
      <c r="M205" t="s">
        <v>31</v>
      </c>
      <c r="N205">
        <v>40</v>
      </c>
      <c r="O205">
        <f>IF(moras[[#This Row],[EDAD]]="", '2-Resumen'!$C$7, moras[[#This Row],[EDAD]])</f>
        <v>40</v>
      </c>
      <c r="P205">
        <f>FLOOR(moras[[#This Row],[EDAD_SIN_NA´S]],10)</f>
        <v>40</v>
      </c>
      <c r="Q205">
        <f>STANDARDIZE(moras[[#This Row],[EDAD]],'2-Resumen'!$C$2, '2-Resumen'!$C$3)</f>
        <v>-0.13454084336898386</v>
      </c>
      <c r="R205" t="str">
        <f>IF(ABS(moras[[#This Row],[Z-CORE E]]) &gt; 1.96, "Sí", "No")</f>
        <v>No</v>
      </c>
    </row>
    <row r="206" spans="1:18">
      <c r="A206">
        <v>294</v>
      </c>
      <c r="B206" t="s">
        <v>32</v>
      </c>
      <c r="C206">
        <v>131385297</v>
      </c>
      <c r="D2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6">
        <f>IF(moras[[#This Row],[SALARIO]]="",'2-Resumen'!$B$7, moras[[#This Row],[SALARIO]])</f>
        <v>131385297</v>
      </c>
      <c r="F206">
        <f>STANDARDIZE(moras[[#This Row],[SALARIO]],'2-Resumen'!$B$2,'2-Resumen'!$B$3)</f>
        <v>1.8105089295723447</v>
      </c>
      <c r="G206" t="str">
        <f>IF(ABS(moras[[#This Row],[Z-CORE]])&gt; 1.96,"Sí", "No")</f>
        <v>No</v>
      </c>
      <c r="H206" t="s">
        <v>33</v>
      </c>
      <c r="I206" t="str">
        <f>IF(moras[[#This Row],[TIPO_ASEGURAMIENTO]] = "", '2-Resumen'!$F$4, moras[[#This Row],[TIPO_ASEGURAMIENTO]])</f>
        <v>ASALARIADO</v>
      </c>
      <c r="J206" t="s">
        <v>29</v>
      </c>
      <c r="K206" t="s">
        <v>30</v>
      </c>
      <c r="L206" t="s">
        <v>31</v>
      </c>
      <c r="M206" t="s">
        <v>31</v>
      </c>
      <c r="N206">
        <v>52</v>
      </c>
      <c r="O206">
        <f>IF(moras[[#This Row],[EDAD]]="", '2-Resumen'!$C$7, moras[[#This Row],[EDAD]])</f>
        <v>52</v>
      </c>
      <c r="P206">
        <f>FLOOR(moras[[#This Row],[EDAD_SIN_NA´S]],10)</f>
        <v>50</v>
      </c>
      <c r="Q206">
        <f>STANDARDIZE(moras[[#This Row],[EDAD]],'2-Resumen'!$C$2, '2-Resumen'!$C$3)</f>
        <v>0.71236311755666615</v>
      </c>
      <c r="R206" t="str">
        <f>IF(ABS(moras[[#This Row],[Z-CORE E]]) &gt; 1.96, "Sí", "No")</f>
        <v>No</v>
      </c>
    </row>
    <row r="207" spans="1:18">
      <c r="A207">
        <v>298</v>
      </c>
      <c r="B207" t="s">
        <v>32</v>
      </c>
      <c r="C207">
        <v>26336019</v>
      </c>
      <c r="D2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7">
        <f>IF(moras[[#This Row],[SALARIO]]="",'2-Resumen'!$B$7, moras[[#This Row],[SALARIO]])</f>
        <v>26336019</v>
      </c>
      <c r="F207">
        <f>STANDARDIZE(moras[[#This Row],[SALARIO]],'2-Resumen'!$B$2,'2-Resumen'!$B$3)</f>
        <v>6.2589711200330994E-2</v>
      </c>
      <c r="G207" t="str">
        <f>IF(ABS(moras[[#This Row],[Z-CORE]])&gt; 1.96,"Sí", "No")</f>
        <v>No</v>
      </c>
      <c r="H207" t="s">
        <v>33</v>
      </c>
      <c r="I207" t="str">
        <f>IF(moras[[#This Row],[TIPO_ASEGURAMIENTO]] = "", '2-Resumen'!$F$4, moras[[#This Row],[TIPO_ASEGURAMIENTO]])</f>
        <v>ASALARIADO</v>
      </c>
      <c r="J207" t="s">
        <v>29</v>
      </c>
      <c r="K207" t="s">
        <v>30</v>
      </c>
      <c r="L207" t="s">
        <v>31</v>
      </c>
      <c r="M207" t="s">
        <v>31</v>
      </c>
      <c r="N207">
        <v>24</v>
      </c>
      <c r="O207">
        <f>IF(moras[[#This Row],[EDAD]]="", '2-Resumen'!$C$7, moras[[#This Row],[EDAD]])</f>
        <v>24</v>
      </c>
      <c r="P207">
        <f>FLOOR(moras[[#This Row],[EDAD_SIN_NA´S]],10)</f>
        <v>20</v>
      </c>
      <c r="Q207">
        <f>STANDARDIZE(moras[[#This Row],[EDAD]],'2-Resumen'!$C$2, '2-Resumen'!$C$3)</f>
        <v>-1.263746124603184</v>
      </c>
      <c r="R207" t="str">
        <f>IF(ABS(moras[[#This Row],[Z-CORE E]]) &gt; 1.96, "Sí", "No")</f>
        <v>No</v>
      </c>
    </row>
    <row r="208" spans="1:18">
      <c r="A208">
        <v>299</v>
      </c>
      <c r="B208" t="s">
        <v>27</v>
      </c>
      <c r="C208">
        <v>2312395</v>
      </c>
      <c r="D2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8">
        <f>IF(moras[[#This Row],[SALARIO]]="",'2-Resumen'!$B$7, moras[[#This Row],[SALARIO]])</f>
        <v>2312395</v>
      </c>
      <c r="F208">
        <f>STANDARDIZE(moras[[#This Row],[SALARIO]],'2-Resumen'!$B$2,'2-Resumen'!$B$3)</f>
        <v>-0.33714034772061802</v>
      </c>
      <c r="G208" t="str">
        <f>IF(ABS(moras[[#This Row],[Z-CORE]])&gt; 1.96,"Sí", "No")</f>
        <v>No</v>
      </c>
      <c r="H208" t="s">
        <v>33</v>
      </c>
      <c r="I208" t="str">
        <f>IF(moras[[#This Row],[TIPO_ASEGURAMIENTO]] = "", '2-Resumen'!$F$4, moras[[#This Row],[TIPO_ASEGURAMIENTO]])</f>
        <v>ASALARIADO</v>
      </c>
      <c r="J208" t="s">
        <v>34</v>
      </c>
      <c r="K208" t="s">
        <v>30</v>
      </c>
      <c r="L208" t="s">
        <v>31</v>
      </c>
      <c r="M208" t="s">
        <v>31</v>
      </c>
      <c r="N208">
        <v>61</v>
      </c>
      <c r="O208">
        <f>IF(moras[[#This Row],[EDAD]]="", '2-Resumen'!$C$7, moras[[#This Row],[EDAD]])</f>
        <v>61</v>
      </c>
      <c r="P208">
        <f>FLOOR(moras[[#This Row],[EDAD_SIN_NA´S]],10)</f>
        <v>60</v>
      </c>
      <c r="Q208">
        <f>STANDARDIZE(moras[[#This Row],[EDAD]],'2-Resumen'!$C$2, '2-Resumen'!$C$3)</f>
        <v>1.3475410882509038</v>
      </c>
      <c r="R208" t="str">
        <f>IF(ABS(moras[[#This Row],[Z-CORE E]]) &gt; 1.96, "Sí", "No")</f>
        <v>No</v>
      </c>
    </row>
    <row r="209" spans="1:18">
      <c r="A209">
        <v>300</v>
      </c>
      <c r="B209" t="s">
        <v>32</v>
      </c>
      <c r="C209">
        <v>300000</v>
      </c>
      <c r="D2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9">
        <f>IF(moras[[#This Row],[SALARIO]]="",'2-Resumen'!$B$7, moras[[#This Row],[SALARIO]])</f>
        <v>300000</v>
      </c>
      <c r="F209">
        <f>STANDARDIZE(moras[[#This Row],[SALARIO]],'2-Resumen'!$B$2,'2-Resumen'!$B$3)</f>
        <v>-0.37062467014933331</v>
      </c>
      <c r="G209" t="str">
        <f>IF(ABS(moras[[#This Row],[Z-CORE]])&gt; 1.96,"Sí", "No")</f>
        <v>No</v>
      </c>
      <c r="H209" t="s">
        <v>33</v>
      </c>
      <c r="I209" t="str">
        <f>IF(moras[[#This Row],[TIPO_ASEGURAMIENTO]] = "", '2-Resumen'!$F$4, moras[[#This Row],[TIPO_ASEGURAMIENTO]])</f>
        <v>ASALARIADO</v>
      </c>
      <c r="J209" t="s">
        <v>29</v>
      </c>
      <c r="K209" t="s">
        <v>30</v>
      </c>
      <c r="L209" t="s">
        <v>31</v>
      </c>
      <c r="M209" t="s">
        <v>31</v>
      </c>
      <c r="N209">
        <v>26</v>
      </c>
      <c r="O209">
        <f>IF(moras[[#This Row],[EDAD]]="", '2-Resumen'!$C$7, moras[[#This Row],[EDAD]])</f>
        <v>26</v>
      </c>
      <c r="P209">
        <f>FLOOR(moras[[#This Row],[EDAD_SIN_NA´S]],10)</f>
        <v>20</v>
      </c>
      <c r="Q209">
        <f>STANDARDIZE(moras[[#This Row],[EDAD]],'2-Resumen'!$C$2, '2-Resumen'!$C$3)</f>
        <v>-1.1225954644489089</v>
      </c>
      <c r="R209" t="str">
        <f>IF(ABS(moras[[#This Row],[Z-CORE E]]) &gt; 1.96, "Sí", "No")</f>
        <v>No</v>
      </c>
    </row>
    <row r="210" spans="1:18">
      <c r="A210">
        <v>302</v>
      </c>
      <c r="B210" t="s">
        <v>32</v>
      </c>
      <c r="C210">
        <v>551500</v>
      </c>
      <c r="D2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0">
        <f>IF(moras[[#This Row],[SALARIO]]="",'2-Resumen'!$B$7, moras[[#This Row],[SALARIO]])</f>
        <v>551500</v>
      </c>
      <c r="F210">
        <f>STANDARDIZE(moras[[#This Row],[SALARIO]],'2-Resumen'!$B$2,'2-Resumen'!$B$3)</f>
        <v>-0.36643995139838137</v>
      </c>
      <c r="G210" t="str">
        <f>IF(ABS(moras[[#This Row],[Z-CORE]])&gt; 1.96,"Sí", "No")</f>
        <v>No</v>
      </c>
      <c r="H210" t="s">
        <v>33</v>
      </c>
      <c r="I210" t="str">
        <f>IF(moras[[#This Row],[TIPO_ASEGURAMIENTO]] = "", '2-Resumen'!$F$4, moras[[#This Row],[TIPO_ASEGURAMIENTO]])</f>
        <v>ASALARIADO</v>
      </c>
      <c r="J210" t="s">
        <v>29</v>
      </c>
      <c r="K210" t="s">
        <v>30</v>
      </c>
      <c r="L210" t="s">
        <v>31</v>
      </c>
      <c r="M210" t="s">
        <v>31</v>
      </c>
      <c r="N210">
        <v>34</v>
      </c>
      <c r="O210">
        <f>IF(moras[[#This Row],[EDAD]]="", '2-Resumen'!$C$7, moras[[#This Row],[EDAD]])</f>
        <v>34</v>
      </c>
      <c r="P210">
        <f>FLOOR(moras[[#This Row],[EDAD_SIN_NA´S]],10)</f>
        <v>30</v>
      </c>
      <c r="Q210">
        <f>STANDARDIZE(moras[[#This Row],[EDAD]],'2-Resumen'!$C$2, '2-Resumen'!$C$3)</f>
        <v>-0.55799282383180893</v>
      </c>
      <c r="R210" t="str">
        <f>IF(ABS(moras[[#This Row],[Z-CORE E]]) &gt; 1.96, "Sí", "No")</f>
        <v>No</v>
      </c>
    </row>
    <row r="211" spans="1:18">
      <c r="A211">
        <v>303</v>
      </c>
      <c r="B211" t="s">
        <v>27</v>
      </c>
      <c r="C211">
        <v>33877581</v>
      </c>
      <c r="D2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1">
        <f>IF(moras[[#This Row],[SALARIO]]="",'2-Resumen'!$B$7, moras[[#This Row],[SALARIO]])</f>
        <v>33877581</v>
      </c>
      <c r="F211">
        <f>STANDARDIZE(moras[[#This Row],[SALARIO]],'2-Resumen'!$B$2,'2-Resumen'!$B$3)</f>
        <v>0.18807406870675841</v>
      </c>
      <c r="G211" t="str">
        <f>IF(ABS(moras[[#This Row],[Z-CORE]])&gt; 1.96,"Sí", "No")</f>
        <v>No</v>
      </c>
      <c r="H211" t="s">
        <v>33</v>
      </c>
      <c r="I211" t="str">
        <f>IF(moras[[#This Row],[TIPO_ASEGURAMIENTO]] = "", '2-Resumen'!$F$4, moras[[#This Row],[TIPO_ASEGURAMIENTO]])</f>
        <v>ASALARIADO</v>
      </c>
      <c r="J211" t="s">
        <v>29</v>
      </c>
      <c r="K211" t="s">
        <v>30</v>
      </c>
      <c r="L211" t="s">
        <v>31</v>
      </c>
      <c r="M211" t="s">
        <v>31</v>
      </c>
      <c r="N211">
        <v>46</v>
      </c>
      <c r="O211">
        <f>IF(moras[[#This Row],[EDAD]]="", '2-Resumen'!$C$7, moras[[#This Row],[EDAD]])</f>
        <v>46</v>
      </c>
      <c r="P211">
        <f>FLOOR(moras[[#This Row],[EDAD_SIN_NA´S]],10)</f>
        <v>40</v>
      </c>
      <c r="Q211">
        <f>STANDARDIZE(moras[[#This Row],[EDAD]],'2-Resumen'!$C$2, '2-Resumen'!$C$3)</f>
        <v>0.28891113709384114</v>
      </c>
      <c r="R211" t="str">
        <f>IF(ABS(moras[[#This Row],[Z-CORE E]]) &gt; 1.96, "Sí", "No")</f>
        <v>No</v>
      </c>
    </row>
    <row r="212" spans="1:18">
      <c r="A212">
        <v>306</v>
      </c>
      <c r="B212" t="s">
        <v>32</v>
      </c>
      <c r="C212">
        <v>254995842</v>
      </c>
      <c r="D2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2">
        <f>IF(moras[[#This Row],[SALARIO]]="",'2-Resumen'!$B$7, moras[[#This Row],[SALARIO]])</f>
        <v>254995842</v>
      </c>
      <c r="F212">
        <f>STANDARDIZE(moras[[#This Row],[SALARIO]],'2-Resumen'!$B$2,'2-Resumen'!$B$3)</f>
        <v>3.867269826100721</v>
      </c>
      <c r="G212" t="str">
        <f>IF(ABS(moras[[#This Row],[Z-CORE]])&gt; 1.96,"Sí", "No")</f>
        <v>Sí</v>
      </c>
      <c r="H212" t="s">
        <v>33</v>
      </c>
      <c r="I212" t="str">
        <f>IF(moras[[#This Row],[TIPO_ASEGURAMIENTO]] = "", '2-Resumen'!$F$4, moras[[#This Row],[TIPO_ASEGURAMIENTO]])</f>
        <v>ASALARIADO</v>
      </c>
      <c r="J212" t="s">
        <v>29</v>
      </c>
      <c r="K212" t="s">
        <v>30</v>
      </c>
      <c r="L212" t="s">
        <v>31</v>
      </c>
      <c r="M212" t="s">
        <v>31</v>
      </c>
      <c r="N212">
        <v>41</v>
      </c>
      <c r="O212">
        <f>IF(moras[[#This Row],[EDAD]]="", '2-Resumen'!$C$7, moras[[#This Row],[EDAD]])</f>
        <v>41</v>
      </c>
      <c r="P212">
        <f>FLOOR(moras[[#This Row],[EDAD_SIN_NA´S]],10)</f>
        <v>40</v>
      </c>
      <c r="Q212">
        <f>STANDARDIZE(moras[[#This Row],[EDAD]],'2-Resumen'!$C$2, '2-Resumen'!$C$3)</f>
        <v>-6.3965513291846368E-2</v>
      </c>
      <c r="R212" t="str">
        <f>IF(ABS(moras[[#This Row],[Z-CORE E]]) &gt; 1.96, "Sí", "No")</f>
        <v>No</v>
      </c>
    </row>
    <row r="213" spans="1:18">
      <c r="A213">
        <v>307</v>
      </c>
      <c r="B213" t="s">
        <v>32</v>
      </c>
      <c r="C213">
        <v>181084</v>
      </c>
      <c r="D2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3">
        <f>IF(moras[[#This Row],[SALARIO]]="",'2-Resumen'!$B$7, moras[[#This Row],[SALARIO]])</f>
        <v>181084</v>
      </c>
      <c r="F213">
        <f>STANDARDIZE(moras[[#This Row],[SALARIO]],'2-Resumen'!$B$2,'2-Resumen'!$B$3)</f>
        <v>-0.37260331832026056</v>
      </c>
      <c r="G213" t="str">
        <f>IF(ABS(moras[[#This Row],[Z-CORE]])&gt; 1.96,"Sí", "No")</f>
        <v>No</v>
      </c>
      <c r="H213" t="s">
        <v>33</v>
      </c>
      <c r="I213" t="str">
        <f>IF(moras[[#This Row],[TIPO_ASEGURAMIENTO]] = "", '2-Resumen'!$F$4, moras[[#This Row],[TIPO_ASEGURAMIENTO]])</f>
        <v>ASALARIADO</v>
      </c>
      <c r="J213" t="s">
        <v>29</v>
      </c>
      <c r="K213" t="s">
        <v>30</v>
      </c>
      <c r="L213" t="s">
        <v>31</v>
      </c>
      <c r="M213" t="s">
        <v>31</v>
      </c>
      <c r="N213">
        <v>55</v>
      </c>
      <c r="O213">
        <f>IF(moras[[#This Row],[EDAD]]="", '2-Resumen'!$C$7, moras[[#This Row],[EDAD]])</f>
        <v>55</v>
      </c>
      <c r="P213">
        <f>FLOOR(moras[[#This Row],[EDAD_SIN_NA´S]],10)</f>
        <v>50</v>
      </c>
      <c r="Q213">
        <f>STANDARDIZE(moras[[#This Row],[EDAD]],'2-Resumen'!$C$2, '2-Resumen'!$C$3)</f>
        <v>0.92408910778807873</v>
      </c>
      <c r="R213" t="str">
        <f>IF(ABS(moras[[#This Row],[Z-CORE E]]) &gt; 1.96, "Sí", "No")</f>
        <v>No</v>
      </c>
    </row>
    <row r="214" spans="1:18">
      <c r="A214">
        <v>308</v>
      </c>
      <c r="B214" t="s">
        <v>32</v>
      </c>
      <c r="C214">
        <v>10593816</v>
      </c>
      <c r="D2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4">
        <f>IF(moras[[#This Row],[SALARIO]]="",'2-Resumen'!$B$7, moras[[#This Row],[SALARIO]])</f>
        <v>10593816</v>
      </c>
      <c r="F214">
        <f>STANDARDIZE(moras[[#This Row],[SALARIO]],'2-Resumen'!$B$2,'2-Resumen'!$B$3)</f>
        <v>-0.19934544615709102</v>
      </c>
      <c r="G214" t="str">
        <f>IF(ABS(moras[[#This Row],[Z-CORE]])&gt; 1.96,"Sí", "No")</f>
        <v>No</v>
      </c>
      <c r="H214" t="s">
        <v>33</v>
      </c>
      <c r="I214" t="str">
        <f>IF(moras[[#This Row],[TIPO_ASEGURAMIENTO]] = "", '2-Resumen'!$F$4, moras[[#This Row],[TIPO_ASEGURAMIENTO]])</f>
        <v>ASALARIADO</v>
      </c>
      <c r="J214" t="s">
        <v>29</v>
      </c>
      <c r="K214" t="s">
        <v>30</v>
      </c>
      <c r="L214" t="s">
        <v>31</v>
      </c>
      <c r="M214" t="s">
        <v>31</v>
      </c>
      <c r="N214">
        <v>28</v>
      </c>
      <c r="O214">
        <f>IF(moras[[#This Row],[EDAD]]="", '2-Resumen'!$C$7, moras[[#This Row],[EDAD]])</f>
        <v>28</v>
      </c>
      <c r="P214">
        <f>FLOOR(moras[[#This Row],[EDAD_SIN_NA´S]],10)</f>
        <v>20</v>
      </c>
      <c r="Q214">
        <f>STANDARDIZE(moras[[#This Row],[EDAD]],'2-Resumen'!$C$2, '2-Resumen'!$C$3)</f>
        <v>-0.98144480429463388</v>
      </c>
      <c r="R214" t="str">
        <f>IF(ABS(moras[[#This Row],[Z-CORE E]]) &gt; 1.96, "Sí", "No")</f>
        <v>No</v>
      </c>
    </row>
    <row r="215" spans="1:18">
      <c r="A215">
        <v>309</v>
      </c>
      <c r="B215" t="s">
        <v>32</v>
      </c>
      <c r="C215">
        <v>343178</v>
      </c>
      <c r="D2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5">
        <f>IF(moras[[#This Row],[SALARIO]]="",'2-Resumen'!$B$7, moras[[#This Row],[SALARIO]])</f>
        <v>343178</v>
      </c>
      <c r="F215">
        <f>STANDARDIZE(moras[[#This Row],[SALARIO]],'2-Resumen'!$B$2,'2-Resumen'!$B$3)</f>
        <v>-0.36990622964743031</v>
      </c>
      <c r="G215" t="str">
        <f>IF(ABS(moras[[#This Row],[Z-CORE]])&gt; 1.96,"Sí", "No")</f>
        <v>No</v>
      </c>
      <c r="H215" t="s">
        <v>33</v>
      </c>
      <c r="I215" t="str">
        <f>IF(moras[[#This Row],[TIPO_ASEGURAMIENTO]] = "", '2-Resumen'!$F$4, moras[[#This Row],[TIPO_ASEGURAMIENTO]])</f>
        <v>ASALARIADO</v>
      </c>
      <c r="J215" t="s">
        <v>29</v>
      </c>
      <c r="K215" t="s">
        <v>30</v>
      </c>
      <c r="L215" t="s">
        <v>31</v>
      </c>
      <c r="M215" t="s">
        <v>30</v>
      </c>
      <c r="N215">
        <v>32</v>
      </c>
      <c r="O215">
        <f>IF(moras[[#This Row],[EDAD]]="", '2-Resumen'!$C$7, moras[[#This Row],[EDAD]])</f>
        <v>32</v>
      </c>
      <c r="P215">
        <f>FLOOR(moras[[#This Row],[EDAD_SIN_NA´S]],10)</f>
        <v>30</v>
      </c>
      <c r="Q215">
        <f>STANDARDIZE(moras[[#This Row],[EDAD]],'2-Resumen'!$C$2, '2-Resumen'!$C$3)</f>
        <v>-0.69914348398608395</v>
      </c>
      <c r="R215" t="str">
        <f>IF(ABS(moras[[#This Row],[Z-CORE E]]) &gt; 1.96, "Sí", "No")</f>
        <v>No</v>
      </c>
    </row>
    <row r="216" spans="1:18">
      <c r="A216">
        <v>310</v>
      </c>
      <c r="B216" t="s">
        <v>32</v>
      </c>
      <c r="C216">
        <v>606620</v>
      </c>
      <c r="D2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6">
        <f>IF(moras[[#This Row],[SALARIO]]="",'2-Resumen'!$B$7, moras[[#This Row],[SALARIO]])</f>
        <v>606620</v>
      </c>
      <c r="F216">
        <f>STANDARDIZE(moras[[#This Row],[SALARIO]],'2-Resumen'!$B$2,'2-Resumen'!$B$3)</f>
        <v>-0.36552280747173138</v>
      </c>
      <c r="G216" t="str">
        <f>IF(ABS(moras[[#This Row],[Z-CORE]])&gt; 1.96,"Sí", "No")</f>
        <v>No</v>
      </c>
      <c r="H216" t="s">
        <v>33</v>
      </c>
      <c r="I216" t="str">
        <f>IF(moras[[#This Row],[TIPO_ASEGURAMIENTO]] = "", '2-Resumen'!$F$4, moras[[#This Row],[TIPO_ASEGURAMIENTO]])</f>
        <v>ASALARIADO</v>
      </c>
      <c r="J216" t="s">
        <v>29</v>
      </c>
      <c r="K216" t="s">
        <v>30</v>
      </c>
      <c r="L216" t="s">
        <v>31</v>
      </c>
      <c r="M216" t="s">
        <v>31</v>
      </c>
      <c r="N216">
        <v>20</v>
      </c>
      <c r="O216">
        <f>IF(moras[[#This Row],[EDAD]]="", '2-Resumen'!$C$7, moras[[#This Row],[EDAD]])</f>
        <v>20</v>
      </c>
      <c r="P216">
        <f>FLOOR(moras[[#This Row],[EDAD_SIN_NA´S]],10)</f>
        <v>20</v>
      </c>
      <c r="Q216">
        <f>STANDARDIZE(moras[[#This Row],[EDAD]],'2-Resumen'!$C$2, '2-Resumen'!$C$3)</f>
        <v>-1.5460474449117341</v>
      </c>
      <c r="R216" t="str">
        <f>IF(ABS(moras[[#This Row],[Z-CORE E]]) &gt; 1.96, "Sí", "No")</f>
        <v>No</v>
      </c>
    </row>
    <row r="217" spans="1:18">
      <c r="A217">
        <v>311</v>
      </c>
      <c r="B217" t="s">
        <v>32</v>
      </c>
      <c r="C217">
        <v>3205245</v>
      </c>
      <c r="D2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7">
        <f>IF(moras[[#This Row],[SALARIO]]="",'2-Resumen'!$B$7, moras[[#This Row],[SALARIO]])</f>
        <v>3205245</v>
      </c>
      <c r="F217">
        <f>STANDARDIZE(moras[[#This Row],[SALARIO]],'2-Resumen'!$B$2,'2-Resumen'!$B$3)</f>
        <v>-0.32228418017871968</v>
      </c>
      <c r="G217" t="str">
        <f>IF(ABS(moras[[#This Row],[Z-CORE]])&gt; 1.96,"Sí", "No")</f>
        <v>No</v>
      </c>
      <c r="H217" t="s">
        <v>33</v>
      </c>
      <c r="I217" t="str">
        <f>IF(moras[[#This Row],[TIPO_ASEGURAMIENTO]] = "", '2-Resumen'!$F$4, moras[[#This Row],[TIPO_ASEGURAMIENTO]])</f>
        <v>ASALARIADO</v>
      </c>
      <c r="J217" t="s">
        <v>29</v>
      </c>
      <c r="K217" t="s">
        <v>30</v>
      </c>
      <c r="L217" t="s">
        <v>31</v>
      </c>
      <c r="M217" t="s">
        <v>31</v>
      </c>
      <c r="N217">
        <v>29</v>
      </c>
      <c r="O217">
        <f>IF(moras[[#This Row],[EDAD]]="", '2-Resumen'!$C$7, moras[[#This Row],[EDAD]])</f>
        <v>29</v>
      </c>
      <c r="P217">
        <f>FLOOR(moras[[#This Row],[EDAD_SIN_NA´S]],10)</f>
        <v>20</v>
      </c>
      <c r="Q217">
        <f>STANDARDIZE(moras[[#This Row],[EDAD]],'2-Resumen'!$C$2, '2-Resumen'!$C$3)</f>
        <v>-0.91086947421749642</v>
      </c>
      <c r="R217" t="str">
        <f>IF(ABS(moras[[#This Row],[Z-CORE E]]) &gt; 1.96, "Sí", "No")</f>
        <v>No</v>
      </c>
    </row>
    <row r="218" spans="1:18">
      <c r="A218">
        <v>312</v>
      </c>
      <c r="B218" t="s">
        <v>27</v>
      </c>
      <c r="C218">
        <v>117166667</v>
      </c>
      <c r="D2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8">
        <f>IF(moras[[#This Row],[SALARIO]]="",'2-Resumen'!$B$7, moras[[#This Row],[SALARIO]])</f>
        <v>117166667</v>
      </c>
      <c r="F218">
        <f>STANDARDIZE(moras[[#This Row],[SALARIO]],'2-Resumen'!$B$2,'2-Resumen'!$B$3)</f>
        <v>1.5739245654616187</v>
      </c>
      <c r="G218" t="str">
        <f>IF(ABS(moras[[#This Row],[Z-CORE]])&gt; 1.96,"Sí", "No")</f>
        <v>No</v>
      </c>
      <c r="H218" t="s">
        <v>33</v>
      </c>
      <c r="I218" t="str">
        <f>IF(moras[[#This Row],[TIPO_ASEGURAMIENTO]] = "", '2-Resumen'!$F$4, moras[[#This Row],[TIPO_ASEGURAMIENTO]])</f>
        <v>ASALARIADO</v>
      </c>
      <c r="J218" t="s">
        <v>29</v>
      </c>
      <c r="K218" t="s">
        <v>30</v>
      </c>
      <c r="L218" t="s">
        <v>31</v>
      </c>
      <c r="M218" t="s">
        <v>31</v>
      </c>
      <c r="N218">
        <v>51</v>
      </c>
      <c r="O218">
        <f>IF(moras[[#This Row],[EDAD]]="", '2-Resumen'!$C$7, moras[[#This Row],[EDAD]])</f>
        <v>51</v>
      </c>
      <c r="P218">
        <f>FLOOR(moras[[#This Row],[EDAD_SIN_NA´S]],10)</f>
        <v>50</v>
      </c>
      <c r="Q218">
        <f>STANDARDIZE(moras[[#This Row],[EDAD]],'2-Resumen'!$C$2, '2-Resumen'!$C$3)</f>
        <v>0.64178778747952869</v>
      </c>
      <c r="R218" t="str">
        <f>IF(ABS(moras[[#This Row],[Z-CORE E]]) &gt; 1.96, "Sí", "No")</f>
        <v>No</v>
      </c>
    </row>
    <row r="219" spans="1:18">
      <c r="A219">
        <v>313</v>
      </c>
      <c r="B219" t="s">
        <v>27</v>
      </c>
      <c r="C219">
        <v>113848</v>
      </c>
      <c r="D2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9">
        <f>IF(moras[[#This Row],[SALARIO]]="",'2-Resumen'!$B$7, moras[[#This Row],[SALARIO]])</f>
        <v>113848</v>
      </c>
      <c r="F219">
        <f>STANDARDIZE(moras[[#This Row],[SALARIO]],'2-Resumen'!$B$2,'2-Resumen'!$B$3)</f>
        <v>-0.37372206086474963</v>
      </c>
      <c r="G219" t="str">
        <f>IF(ABS(moras[[#This Row],[Z-CORE]])&gt; 1.96,"Sí", "No")</f>
        <v>No</v>
      </c>
      <c r="H219" t="s">
        <v>33</v>
      </c>
      <c r="I219" t="str">
        <f>IF(moras[[#This Row],[TIPO_ASEGURAMIENTO]] = "", '2-Resumen'!$F$4, moras[[#This Row],[TIPO_ASEGURAMIENTO]])</f>
        <v>ASALARIADO</v>
      </c>
      <c r="J219" t="s">
        <v>29</v>
      </c>
      <c r="K219" t="s">
        <v>30</v>
      </c>
      <c r="L219" t="s">
        <v>31</v>
      </c>
      <c r="M219" t="s">
        <v>31</v>
      </c>
      <c r="N219">
        <v>31</v>
      </c>
      <c r="O219">
        <f>IF(moras[[#This Row],[EDAD]]="", '2-Resumen'!$C$7, moras[[#This Row],[EDAD]])</f>
        <v>31</v>
      </c>
      <c r="P219">
        <f>FLOOR(moras[[#This Row],[EDAD_SIN_NA´S]],10)</f>
        <v>30</v>
      </c>
      <c r="Q219">
        <f>STANDARDIZE(moras[[#This Row],[EDAD]],'2-Resumen'!$C$2, '2-Resumen'!$C$3)</f>
        <v>-0.7697188140632214</v>
      </c>
      <c r="R219" t="str">
        <f>IF(ABS(moras[[#This Row],[Z-CORE E]]) &gt; 1.96, "Sí", "No")</f>
        <v>No</v>
      </c>
    </row>
    <row r="220" spans="1:18">
      <c r="A220">
        <v>314</v>
      </c>
      <c r="B220" t="s">
        <v>32</v>
      </c>
      <c r="C220">
        <v>391476</v>
      </c>
      <c r="D2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0">
        <f>IF(moras[[#This Row],[SALARIO]]="",'2-Resumen'!$B$7, moras[[#This Row],[SALARIO]])</f>
        <v>391476</v>
      </c>
      <c r="F220">
        <f>STANDARDIZE(moras[[#This Row],[SALARIO]],'2-Resumen'!$B$2,'2-Resumen'!$B$3)</f>
        <v>-0.36910259725683997</v>
      </c>
      <c r="G220" t="str">
        <f>IF(ABS(moras[[#This Row],[Z-CORE]])&gt; 1.96,"Sí", "No")</f>
        <v>No</v>
      </c>
      <c r="H220" t="s">
        <v>33</v>
      </c>
      <c r="I220" t="str">
        <f>IF(moras[[#This Row],[TIPO_ASEGURAMIENTO]] = "", '2-Resumen'!$F$4, moras[[#This Row],[TIPO_ASEGURAMIENTO]])</f>
        <v>ASALARIADO</v>
      </c>
      <c r="J220" t="s">
        <v>34</v>
      </c>
      <c r="K220" t="s">
        <v>30</v>
      </c>
      <c r="L220" t="s">
        <v>31</v>
      </c>
      <c r="M220" t="s">
        <v>31</v>
      </c>
      <c r="N220">
        <v>60</v>
      </c>
      <c r="O220">
        <f>IF(moras[[#This Row],[EDAD]]="", '2-Resumen'!$C$7, moras[[#This Row],[EDAD]])</f>
        <v>60</v>
      </c>
      <c r="P220">
        <f>FLOOR(moras[[#This Row],[EDAD_SIN_NA´S]],10)</f>
        <v>60</v>
      </c>
      <c r="Q220">
        <f>STANDARDIZE(moras[[#This Row],[EDAD]],'2-Resumen'!$C$2, '2-Resumen'!$C$3)</f>
        <v>1.2769657581737661</v>
      </c>
      <c r="R220" t="str">
        <f>IF(ABS(moras[[#This Row],[Z-CORE E]]) &gt; 1.96, "Sí", "No")</f>
        <v>No</v>
      </c>
    </row>
    <row r="221" spans="1:18">
      <c r="A221">
        <v>315</v>
      </c>
      <c r="B221" t="s">
        <v>27</v>
      </c>
      <c r="C221">
        <v>558250</v>
      </c>
      <c r="D2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1">
        <f>IF(moras[[#This Row],[SALARIO]]="",'2-Resumen'!$B$7, moras[[#This Row],[SALARIO]])</f>
        <v>558250</v>
      </c>
      <c r="F221">
        <f>STANDARDIZE(moras[[#This Row],[SALARIO]],'2-Resumen'!$B$2,'2-Resumen'!$B$3)</f>
        <v>-0.36632763787325645</v>
      </c>
      <c r="G221" t="str">
        <f>IF(ABS(moras[[#This Row],[Z-CORE]])&gt; 1.96,"Sí", "No")</f>
        <v>No</v>
      </c>
      <c r="H221" t="s">
        <v>33</v>
      </c>
      <c r="I221" t="str">
        <f>IF(moras[[#This Row],[TIPO_ASEGURAMIENTO]] = "", '2-Resumen'!$F$4, moras[[#This Row],[TIPO_ASEGURAMIENTO]])</f>
        <v>ASALARIADO</v>
      </c>
      <c r="J221" t="s">
        <v>29</v>
      </c>
      <c r="K221" t="s">
        <v>30</v>
      </c>
      <c r="L221" t="s">
        <v>31</v>
      </c>
      <c r="M221" t="s">
        <v>31</v>
      </c>
      <c r="N221">
        <v>28</v>
      </c>
      <c r="O221">
        <f>IF(moras[[#This Row],[EDAD]]="", '2-Resumen'!$C$7, moras[[#This Row],[EDAD]])</f>
        <v>28</v>
      </c>
      <c r="P221">
        <f>FLOOR(moras[[#This Row],[EDAD_SIN_NA´S]],10)</f>
        <v>20</v>
      </c>
      <c r="Q221">
        <f>STANDARDIZE(moras[[#This Row],[EDAD]],'2-Resumen'!$C$2, '2-Resumen'!$C$3)</f>
        <v>-0.98144480429463388</v>
      </c>
      <c r="R221" t="str">
        <f>IF(ABS(moras[[#This Row],[Z-CORE E]]) &gt; 1.96, "Sí", "No")</f>
        <v>No</v>
      </c>
    </row>
    <row r="222" spans="1:18">
      <c r="A222">
        <v>316</v>
      </c>
      <c r="B222" t="s">
        <v>32</v>
      </c>
      <c r="C222">
        <v>313164</v>
      </c>
      <c r="D2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2">
        <f>IF(moras[[#This Row],[SALARIO]]="",'2-Resumen'!$B$7, moras[[#This Row],[SALARIO]])</f>
        <v>313164</v>
      </c>
      <c r="F222">
        <f>STANDARDIZE(moras[[#This Row],[SALARIO]],'2-Resumen'!$B$2,'2-Resumen'!$B$3)</f>
        <v>-0.37040563381677849</v>
      </c>
      <c r="G222" t="str">
        <f>IF(ABS(moras[[#This Row],[Z-CORE]])&gt; 1.96,"Sí", "No")</f>
        <v>No</v>
      </c>
      <c r="H222" t="s">
        <v>33</v>
      </c>
      <c r="I222" t="str">
        <f>IF(moras[[#This Row],[TIPO_ASEGURAMIENTO]] = "", '2-Resumen'!$F$4, moras[[#This Row],[TIPO_ASEGURAMIENTO]])</f>
        <v>ASALARIADO</v>
      </c>
      <c r="J222" t="s">
        <v>29</v>
      </c>
      <c r="K222" t="s">
        <v>30</v>
      </c>
      <c r="L222" t="s">
        <v>31</v>
      </c>
      <c r="M222" t="s">
        <v>31</v>
      </c>
      <c r="N222">
        <v>56</v>
      </c>
      <c r="O222">
        <f>IF(moras[[#This Row],[EDAD]]="", '2-Resumen'!$C$7, moras[[#This Row],[EDAD]])</f>
        <v>56</v>
      </c>
      <c r="P222">
        <f>FLOOR(moras[[#This Row],[EDAD_SIN_NA´S]],10)</f>
        <v>50</v>
      </c>
      <c r="Q222">
        <f>STANDARDIZE(moras[[#This Row],[EDAD]],'2-Resumen'!$C$2, '2-Resumen'!$C$3)</f>
        <v>0.99466443786521619</v>
      </c>
      <c r="R222" t="str">
        <f>IF(ABS(moras[[#This Row],[Z-CORE E]]) &gt; 1.96, "Sí", "No")</f>
        <v>No</v>
      </c>
    </row>
    <row r="223" spans="1:18">
      <c r="A223">
        <v>317</v>
      </c>
      <c r="B223" t="s">
        <v>32</v>
      </c>
      <c r="C223">
        <v>433000</v>
      </c>
      <c r="D2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3">
        <f>IF(moras[[#This Row],[SALARIO]]="",'2-Resumen'!$B$7, moras[[#This Row],[SALARIO]])</f>
        <v>433000</v>
      </c>
      <c r="F223">
        <f>STANDARDIZE(moras[[#This Row],[SALARIO]],'2-Resumen'!$B$2,'2-Resumen'!$B$3)</f>
        <v>-0.36841167772835276</v>
      </c>
      <c r="G223" t="str">
        <f>IF(ABS(moras[[#This Row],[Z-CORE]])&gt; 1.96,"Sí", "No")</f>
        <v>No</v>
      </c>
      <c r="H223" t="s">
        <v>33</v>
      </c>
      <c r="I223" t="str">
        <f>IF(moras[[#This Row],[TIPO_ASEGURAMIENTO]] = "", '2-Resumen'!$F$4, moras[[#This Row],[TIPO_ASEGURAMIENTO]])</f>
        <v>ASALARIADO</v>
      </c>
      <c r="J223" t="s">
        <v>29</v>
      </c>
      <c r="K223" t="s">
        <v>30</v>
      </c>
      <c r="L223" t="s">
        <v>31</v>
      </c>
      <c r="M223" t="s">
        <v>31</v>
      </c>
      <c r="N223">
        <v>45</v>
      </c>
      <c r="O223">
        <f>IF(moras[[#This Row],[EDAD]]="", '2-Resumen'!$C$7, moras[[#This Row],[EDAD]])</f>
        <v>45</v>
      </c>
      <c r="P223">
        <f>FLOOR(moras[[#This Row],[EDAD_SIN_NA´S]],10)</f>
        <v>40</v>
      </c>
      <c r="Q223">
        <f>STANDARDIZE(moras[[#This Row],[EDAD]],'2-Resumen'!$C$2, '2-Resumen'!$C$3)</f>
        <v>0.21833580701670366</v>
      </c>
      <c r="R223" t="str">
        <f>IF(ABS(moras[[#This Row],[Z-CORE E]]) &gt; 1.96, "Sí", "No")</f>
        <v>No</v>
      </c>
    </row>
    <row r="224" spans="1:18">
      <c r="A224">
        <v>318</v>
      </c>
      <c r="B224" t="s">
        <v>32</v>
      </c>
      <c r="C224">
        <v>12445388</v>
      </c>
      <c r="D2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4">
        <f>IF(moras[[#This Row],[SALARIO]]="",'2-Resumen'!$B$7, moras[[#This Row],[SALARIO]])</f>
        <v>12445388</v>
      </c>
      <c r="F224">
        <f>STANDARDIZE(moras[[#This Row],[SALARIO]],'2-Resumen'!$B$2,'2-Resumen'!$B$3)</f>
        <v>-0.16853706418040093</v>
      </c>
      <c r="G224" t="str">
        <f>IF(ABS(moras[[#This Row],[Z-CORE]])&gt; 1.96,"Sí", "No")</f>
        <v>No</v>
      </c>
      <c r="H224" t="s">
        <v>33</v>
      </c>
      <c r="I224" t="str">
        <f>IF(moras[[#This Row],[TIPO_ASEGURAMIENTO]] = "", '2-Resumen'!$F$4, moras[[#This Row],[TIPO_ASEGURAMIENTO]])</f>
        <v>ASALARIADO</v>
      </c>
      <c r="J224" t="s">
        <v>29</v>
      </c>
      <c r="K224" t="s">
        <v>30</v>
      </c>
      <c r="L224" t="s">
        <v>31</v>
      </c>
      <c r="M224" t="s">
        <v>31</v>
      </c>
      <c r="N224">
        <v>40</v>
      </c>
      <c r="O224">
        <f>IF(moras[[#This Row],[EDAD]]="", '2-Resumen'!$C$7, moras[[#This Row],[EDAD]])</f>
        <v>40</v>
      </c>
      <c r="P224">
        <f>FLOOR(moras[[#This Row],[EDAD_SIN_NA´S]],10)</f>
        <v>40</v>
      </c>
      <c r="Q224">
        <f>STANDARDIZE(moras[[#This Row],[EDAD]],'2-Resumen'!$C$2, '2-Resumen'!$C$3)</f>
        <v>-0.13454084336898386</v>
      </c>
      <c r="R224" t="str">
        <f>IF(ABS(moras[[#This Row],[Z-CORE E]]) &gt; 1.96, "Sí", "No")</f>
        <v>No</v>
      </c>
    </row>
    <row r="225" spans="1:18">
      <c r="A225">
        <v>321</v>
      </c>
      <c r="B225" t="s">
        <v>32</v>
      </c>
      <c r="C225">
        <v>4018142</v>
      </c>
      <c r="D2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5">
        <f>IF(moras[[#This Row],[SALARIO]]="",'2-Resumen'!$B$7, moras[[#This Row],[SALARIO]])</f>
        <v>4018142</v>
      </c>
      <c r="F225">
        <f>STANDARDIZE(moras[[#This Row],[SALARIO]],'2-Resumen'!$B$2,'2-Resumen'!$B$3)</f>
        <v>-0.30875835386264588</v>
      </c>
      <c r="G225" t="str">
        <f>IF(ABS(moras[[#This Row],[Z-CORE]])&gt; 1.96,"Sí", "No")</f>
        <v>No</v>
      </c>
      <c r="H225" t="s">
        <v>33</v>
      </c>
      <c r="I225" t="str">
        <f>IF(moras[[#This Row],[TIPO_ASEGURAMIENTO]] = "", '2-Resumen'!$F$4, moras[[#This Row],[TIPO_ASEGURAMIENTO]])</f>
        <v>ASALARIADO</v>
      </c>
      <c r="J225" t="s">
        <v>29</v>
      </c>
      <c r="K225" t="s">
        <v>30</v>
      </c>
      <c r="L225" t="s">
        <v>31</v>
      </c>
      <c r="M225" t="s">
        <v>31</v>
      </c>
      <c r="N225">
        <v>46</v>
      </c>
      <c r="O225">
        <f>IF(moras[[#This Row],[EDAD]]="", '2-Resumen'!$C$7, moras[[#This Row],[EDAD]])</f>
        <v>46</v>
      </c>
      <c r="P225">
        <f>FLOOR(moras[[#This Row],[EDAD_SIN_NA´S]],10)</f>
        <v>40</v>
      </c>
      <c r="Q225">
        <f>STANDARDIZE(moras[[#This Row],[EDAD]],'2-Resumen'!$C$2, '2-Resumen'!$C$3)</f>
        <v>0.28891113709384114</v>
      </c>
      <c r="R225" t="str">
        <f>IF(ABS(moras[[#This Row],[Z-CORE E]]) &gt; 1.96, "Sí", "No")</f>
        <v>No</v>
      </c>
    </row>
    <row r="226" spans="1:18">
      <c r="A226">
        <v>322</v>
      </c>
      <c r="B226" t="s">
        <v>27</v>
      </c>
      <c r="C226">
        <v>1103954</v>
      </c>
      <c r="D2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6">
        <f>IF(moras[[#This Row],[SALARIO]]="",'2-Resumen'!$B$7, moras[[#This Row],[SALARIO]])</f>
        <v>1103954</v>
      </c>
      <c r="F226">
        <f>STANDARDIZE(moras[[#This Row],[SALARIO]],'2-Resumen'!$B$2,'2-Resumen'!$B$3)</f>
        <v>-0.3572476467747695</v>
      </c>
      <c r="G226" t="str">
        <f>IF(ABS(moras[[#This Row],[Z-CORE]])&gt; 1.96,"Sí", "No")</f>
        <v>No</v>
      </c>
      <c r="H226" t="s">
        <v>33</v>
      </c>
      <c r="I226" t="str">
        <f>IF(moras[[#This Row],[TIPO_ASEGURAMIENTO]] = "", '2-Resumen'!$F$4, moras[[#This Row],[TIPO_ASEGURAMIENTO]])</f>
        <v>ASALARIADO</v>
      </c>
      <c r="J226" t="s">
        <v>34</v>
      </c>
      <c r="K226" t="s">
        <v>30</v>
      </c>
      <c r="L226" t="s">
        <v>31</v>
      </c>
      <c r="M226" t="s">
        <v>30</v>
      </c>
      <c r="N226">
        <v>60</v>
      </c>
      <c r="O226">
        <f>IF(moras[[#This Row],[EDAD]]="", '2-Resumen'!$C$7, moras[[#This Row],[EDAD]])</f>
        <v>60</v>
      </c>
      <c r="P226">
        <f>FLOOR(moras[[#This Row],[EDAD_SIN_NA´S]],10)</f>
        <v>60</v>
      </c>
      <c r="Q226">
        <f>STANDARDIZE(moras[[#This Row],[EDAD]],'2-Resumen'!$C$2, '2-Resumen'!$C$3)</f>
        <v>1.2769657581737661</v>
      </c>
      <c r="R226" t="str">
        <f>IF(ABS(moras[[#This Row],[Z-CORE E]]) &gt; 1.96, "Sí", "No")</f>
        <v>No</v>
      </c>
    </row>
    <row r="227" spans="1:18">
      <c r="A227">
        <v>323</v>
      </c>
      <c r="B227" t="s">
        <v>32</v>
      </c>
      <c r="C227">
        <v>207648</v>
      </c>
      <c r="D2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7">
        <f>IF(moras[[#This Row],[SALARIO]]="",'2-Resumen'!$B$7, moras[[#This Row],[SALARIO]])</f>
        <v>207648</v>
      </c>
      <c r="F227">
        <f>STANDARDIZE(moras[[#This Row],[SALARIO]],'2-Resumen'!$B$2,'2-Resumen'!$B$3)</f>
        <v>-0.37216131884153175</v>
      </c>
      <c r="G227" t="str">
        <f>IF(ABS(moras[[#This Row],[Z-CORE]])&gt; 1.96,"Sí", "No")</f>
        <v>No</v>
      </c>
      <c r="H227" t="s">
        <v>33</v>
      </c>
      <c r="I227" t="str">
        <f>IF(moras[[#This Row],[TIPO_ASEGURAMIENTO]] = "", '2-Resumen'!$F$4, moras[[#This Row],[TIPO_ASEGURAMIENTO]])</f>
        <v>ASALARIADO</v>
      </c>
      <c r="J227" t="s">
        <v>29</v>
      </c>
      <c r="K227" t="s">
        <v>30</v>
      </c>
      <c r="L227" t="s">
        <v>31</v>
      </c>
      <c r="M227" t="s">
        <v>31</v>
      </c>
      <c r="N227">
        <v>28</v>
      </c>
      <c r="O227">
        <f>IF(moras[[#This Row],[EDAD]]="", '2-Resumen'!$C$7, moras[[#This Row],[EDAD]])</f>
        <v>28</v>
      </c>
      <c r="P227">
        <f>FLOOR(moras[[#This Row],[EDAD_SIN_NA´S]],10)</f>
        <v>20</v>
      </c>
      <c r="Q227">
        <f>STANDARDIZE(moras[[#This Row],[EDAD]],'2-Resumen'!$C$2, '2-Resumen'!$C$3)</f>
        <v>-0.98144480429463388</v>
      </c>
      <c r="R227" t="str">
        <f>IF(ABS(moras[[#This Row],[Z-CORE E]]) &gt; 1.96, "Sí", "No")</f>
        <v>No</v>
      </c>
    </row>
    <row r="228" spans="1:18">
      <c r="A228">
        <v>324</v>
      </c>
      <c r="B228" t="s">
        <v>32</v>
      </c>
      <c r="C228">
        <v>7197525</v>
      </c>
      <c r="D2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8">
        <f>IF(moras[[#This Row],[SALARIO]]="",'2-Resumen'!$B$7, moras[[#This Row],[SALARIO]])</f>
        <v>7197525</v>
      </c>
      <c r="F228">
        <f>STANDARDIZE(moras[[#This Row],[SALARIO]],'2-Resumen'!$B$2,'2-Resumen'!$B$3)</f>
        <v>-0.25585647053637239</v>
      </c>
      <c r="G228" t="str">
        <f>IF(ABS(moras[[#This Row],[Z-CORE]])&gt; 1.96,"Sí", "No")</f>
        <v>No</v>
      </c>
      <c r="H228" t="s">
        <v>33</v>
      </c>
      <c r="I228" t="str">
        <f>IF(moras[[#This Row],[TIPO_ASEGURAMIENTO]] = "", '2-Resumen'!$F$4, moras[[#This Row],[TIPO_ASEGURAMIENTO]])</f>
        <v>ASALARIADO</v>
      </c>
      <c r="J228" t="s">
        <v>34</v>
      </c>
      <c r="K228" t="s">
        <v>30</v>
      </c>
      <c r="L228" t="s">
        <v>31</v>
      </c>
      <c r="M228" t="s">
        <v>31</v>
      </c>
      <c r="N228">
        <v>39</v>
      </c>
      <c r="O228">
        <f>IF(moras[[#This Row],[EDAD]]="", '2-Resumen'!$C$7, moras[[#This Row],[EDAD]])</f>
        <v>39</v>
      </c>
      <c r="P228">
        <f>FLOOR(moras[[#This Row],[EDAD_SIN_NA´S]],10)</f>
        <v>30</v>
      </c>
      <c r="Q228">
        <f>STANDARDIZE(moras[[#This Row],[EDAD]],'2-Resumen'!$C$2, '2-Resumen'!$C$3)</f>
        <v>-0.20511617344612137</v>
      </c>
      <c r="R228" t="str">
        <f>IF(ABS(moras[[#This Row],[Z-CORE E]]) &gt; 1.96, "Sí", "No")</f>
        <v>No</v>
      </c>
    </row>
    <row r="229" spans="1:18">
      <c r="A229">
        <v>325</v>
      </c>
      <c r="B229" t="s">
        <v>27</v>
      </c>
      <c r="C229">
        <v>140000</v>
      </c>
      <c r="D2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9">
        <f>IF(moras[[#This Row],[SALARIO]]="",'2-Resumen'!$B$7, moras[[#This Row],[SALARIO]])</f>
        <v>140000</v>
      </c>
      <c r="F229">
        <f>STANDARDIZE(moras[[#This Row],[SALARIO]],'2-Resumen'!$B$2,'2-Resumen'!$B$3)</f>
        <v>-0.37328691667081365</v>
      </c>
      <c r="G229" t="str">
        <f>IF(ABS(moras[[#This Row],[Z-CORE]])&gt; 1.96,"Sí", "No")</f>
        <v>No</v>
      </c>
      <c r="H229" t="s">
        <v>33</v>
      </c>
      <c r="I229" t="str">
        <f>IF(moras[[#This Row],[TIPO_ASEGURAMIENTO]] = "", '2-Resumen'!$F$4, moras[[#This Row],[TIPO_ASEGURAMIENTO]])</f>
        <v>ASALARIADO</v>
      </c>
      <c r="J229" t="s">
        <v>29</v>
      </c>
      <c r="K229" t="s">
        <v>30</v>
      </c>
      <c r="L229" t="s">
        <v>30</v>
      </c>
      <c r="M229" t="s">
        <v>30</v>
      </c>
      <c r="N229">
        <v>49</v>
      </c>
      <c r="O229">
        <f>IF(moras[[#This Row],[EDAD]]="", '2-Resumen'!$C$7, moras[[#This Row],[EDAD]])</f>
        <v>49</v>
      </c>
      <c r="P229">
        <f>FLOOR(moras[[#This Row],[EDAD_SIN_NA´S]],10)</f>
        <v>40</v>
      </c>
      <c r="Q229">
        <f>STANDARDIZE(moras[[#This Row],[EDAD]],'2-Resumen'!$C$2, '2-Resumen'!$C$3)</f>
        <v>0.50063712732525367</v>
      </c>
      <c r="R229" t="str">
        <f>IF(ABS(moras[[#This Row],[Z-CORE E]]) &gt; 1.96, "Sí", "No")</f>
        <v>No</v>
      </c>
    </row>
    <row r="230" spans="1:18">
      <c r="A230">
        <v>326</v>
      </c>
      <c r="B230" t="s">
        <v>27</v>
      </c>
      <c r="C230">
        <v>188309397</v>
      </c>
      <c r="D2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0">
        <f>IF(moras[[#This Row],[SALARIO]]="",'2-Resumen'!$B$7, moras[[#This Row],[SALARIO]])</f>
        <v>188309397</v>
      </c>
      <c r="F230">
        <f>STANDARDIZE(moras[[#This Row],[SALARIO]],'2-Resumen'!$B$2,'2-Resumen'!$B$3)</f>
        <v>2.7576713496560918</v>
      </c>
      <c r="G230" t="str">
        <f>IF(ABS(moras[[#This Row],[Z-CORE]])&gt; 1.96,"Sí", "No")</f>
        <v>Sí</v>
      </c>
      <c r="H230" t="s">
        <v>33</v>
      </c>
      <c r="I230" t="str">
        <f>IF(moras[[#This Row],[TIPO_ASEGURAMIENTO]] = "", '2-Resumen'!$F$4, moras[[#This Row],[TIPO_ASEGURAMIENTO]])</f>
        <v>ASALARIADO</v>
      </c>
      <c r="J230" t="s">
        <v>29</v>
      </c>
      <c r="K230" t="s">
        <v>30</v>
      </c>
      <c r="L230" t="s">
        <v>31</v>
      </c>
      <c r="M230" t="s">
        <v>31</v>
      </c>
      <c r="N230">
        <v>34</v>
      </c>
      <c r="O230">
        <f>IF(moras[[#This Row],[EDAD]]="", '2-Resumen'!$C$7, moras[[#This Row],[EDAD]])</f>
        <v>34</v>
      </c>
      <c r="P230">
        <f>FLOOR(moras[[#This Row],[EDAD_SIN_NA´S]],10)</f>
        <v>30</v>
      </c>
      <c r="Q230">
        <f>STANDARDIZE(moras[[#This Row],[EDAD]],'2-Resumen'!$C$2, '2-Resumen'!$C$3)</f>
        <v>-0.55799282383180893</v>
      </c>
      <c r="R230" t="str">
        <f>IF(ABS(moras[[#This Row],[Z-CORE E]]) &gt; 1.96, "Sí", "No")</f>
        <v>No</v>
      </c>
    </row>
    <row r="231" spans="1:18">
      <c r="A231">
        <v>329</v>
      </c>
      <c r="B231" t="s">
        <v>32</v>
      </c>
      <c r="C231">
        <v>499999</v>
      </c>
      <c r="D2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1">
        <f>IF(moras[[#This Row],[SALARIO]]="",'2-Resumen'!$B$7, moras[[#This Row],[SALARIO]])</f>
        <v>499999</v>
      </c>
      <c r="F231">
        <f>STANDARDIZE(moras[[#This Row],[SALARIO]],'2-Resumen'!$B$2,'2-Resumen'!$B$3)</f>
        <v>-0.3672968786365236</v>
      </c>
      <c r="G231" t="str">
        <f>IF(ABS(moras[[#This Row],[Z-CORE]])&gt; 1.96,"Sí", "No")</f>
        <v>No</v>
      </c>
      <c r="H231" t="s">
        <v>33</v>
      </c>
      <c r="I231" t="str">
        <f>IF(moras[[#This Row],[TIPO_ASEGURAMIENTO]] = "", '2-Resumen'!$F$4, moras[[#This Row],[TIPO_ASEGURAMIENTO]])</f>
        <v>ASALARIADO</v>
      </c>
      <c r="J231" t="s">
        <v>29</v>
      </c>
      <c r="K231" t="s">
        <v>30</v>
      </c>
      <c r="L231" t="s">
        <v>31</v>
      </c>
      <c r="M231" t="s">
        <v>31</v>
      </c>
      <c r="N231">
        <v>31</v>
      </c>
      <c r="O231">
        <f>IF(moras[[#This Row],[EDAD]]="", '2-Resumen'!$C$7, moras[[#This Row],[EDAD]])</f>
        <v>31</v>
      </c>
      <c r="P231">
        <f>FLOOR(moras[[#This Row],[EDAD_SIN_NA´S]],10)</f>
        <v>30</v>
      </c>
      <c r="Q231">
        <f>STANDARDIZE(moras[[#This Row],[EDAD]],'2-Resumen'!$C$2, '2-Resumen'!$C$3)</f>
        <v>-0.7697188140632214</v>
      </c>
      <c r="R231" t="str">
        <f>IF(ABS(moras[[#This Row],[Z-CORE E]]) &gt; 1.96, "Sí", "No")</f>
        <v>No</v>
      </c>
    </row>
    <row r="232" spans="1:18">
      <c r="A232">
        <v>330</v>
      </c>
      <c r="B232" t="s">
        <v>32</v>
      </c>
      <c r="C232">
        <v>1340908</v>
      </c>
      <c r="D2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2">
        <f>IF(moras[[#This Row],[SALARIO]]="",'2-Resumen'!$B$7, moras[[#This Row],[SALARIO]])</f>
        <v>1340908</v>
      </c>
      <c r="F232">
        <f>STANDARDIZE(moras[[#This Row],[SALARIO]],'2-Resumen'!$B$2,'2-Resumen'!$B$3)</f>
        <v>-0.35330495951070162</v>
      </c>
      <c r="G232" t="str">
        <f>IF(ABS(moras[[#This Row],[Z-CORE]])&gt; 1.96,"Sí", "No")</f>
        <v>No</v>
      </c>
      <c r="H232" t="s">
        <v>33</v>
      </c>
      <c r="I232" t="str">
        <f>IF(moras[[#This Row],[TIPO_ASEGURAMIENTO]] = "", '2-Resumen'!$F$4, moras[[#This Row],[TIPO_ASEGURAMIENTO]])</f>
        <v>ASALARIADO</v>
      </c>
      <c r="J232" t="s">
        <v>34</v>
      </c>
      <c r="K232" t="s">
        <v>30</v>
      </c>
      <c r="L232" t="s">
        <v>31</v>
      </c>
      <c r="M232" t="s">
        <v>31</v>
      </c>
      <c r="N232">
        <v>54</v>
      </c>
      <c r="O232">
        <f>IF(moras[[#This Row],[EDAD]]="", '2-Resumen'!$C$7, moras[[#This Row],[EDAD]])</f>
        <v>54</v>
      </c>
      <c r="P232">
        <f>FLOOR(moras[[#This Row],[EDAD_SIN_NA´S]],10)</f>
        <v>50</v>
      </c>
      <c r="Q232">
        <f>STANDARDIZE(moras[[#This Row],[EDAD]],'2-Resumen'!$C$2, '2-Resumen'!$C$3)</f>
        <v>0.85351377771094117</v>
      </c>
      <c r="R232" t="str">
        <f>IF(ABS(moras[[#This Row],[Z-CORE E]]) &gt; 1.96, "Sí", "No")</f>
        <v>No</v>
      </c>
    </row>
    <row r="233" spans="1:18">
      <c r="A233">
        <v>331</v>
      </c>
      <c r="B233" t="s">
        <v>32</v>
      </c>
      <c r="C233">
        <v>300000</v>
      </c>
      <c r="D2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3">
        <f>IF(moras[[#This Row],[SALARIO]]="",'2-Resumen'!$B$7, moras[[#This Row],[SALARIO]])</f>
        <v>300000</v>
      </c>
      <c r="F233">
        <f>STANDARDIZE(moras[[#This Row],[SALARIO]],'2-Resumen'!$B$2,'2-Resumen'!$B$3)</f>
        <v>-0.37062467014933331</v>
      </c>
      <c r="G233" t="str">
        <f>IF(ABS(moras[[#This Row],[Z-CORE]])&gt; 1.96,"Sí", "No")</f>
        <v>No</v>
      </c>
      <c r="H233" t="s">
        <v>33</v>
      </c>
      <c r="I233" t="str">
        <f>IF(moras[[#This Row],[TIPO_ASEGURAMIENTO]] = "", '2-Resumen'!$F$4, moras[[#This Row],[TIPO_ASEGURAMIENTO]])</f>
        <v>ASALARIADO</v>
      </c>
      <c r="J233" t="s">
        <v>29</v>
      </c>
      <c r="K233" t="s">
        <v>30</v>
      </c>
      <c r="L233" t="s">
        <v>30</v>
      </c>
      <c r="M233" t="s">
        <v>31</v>
      </c>
      <c r="N233">
        <v>28</v>
      </c>
      <c r="O233">
        <f>IF(moras[[#This Row],[EDAD]]="", '2-Resumen'!$C$7, moras[[#This Row],[EDAD]])</f>
        <v>28</v>
      </c>
      <c r="P233">
        <f>FLOOR(moras[[#This Row],[EDAD_SIN_NA´S]],10)</f>
        <v>20</v>
      </c>
      <c r="Q233">
        <f>STANDARDIZE(moras[[#This Row],[EDAD]],'2-Resumen'!$C$2, '2-Resumen'!$C$3)</f>
        <v>-0.98144480429463388</v>
      </c>
      <c r="R233" t="str">
        <f>IF(ABS(moras[[#This Row],[Z-CORE E]]) &gt; 1.96, "Sí", "No")</f>
        <v>No</v>
      </c>
    </row>
    <row r="234" spans="1:18">
      <c r="A234">
        <v>333</v>
      </c>
      <c r="B234" t="s">
        <v>32</v>
      </c>
      <c r="C234">
        <v>3042329</v>
      </c>
      <c r="D2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4">
        <f>IF(moras[[#This Row],[SALARIO]]="",'2-Resumen'!$B$7, moras[[#This Row],[SALARIO]])</f>
        <v>3042329</v>
      </c>
      <c r="F234">
        <f>STANDARDIZE(moras[[#This Row],[SALARIO]],'2-Resumen'!$B$2,'2-Resumen'!$B$3)</f>
        <v>-0.32499494614305402</v>
      </c>
      <c r="G234" t="str">
        <f>IF(ABS(moras[[#This Row],[Z-CORE]])&gt; 1.96,"Sí", "No")</f>
        <v>No</v>
      </c>
      <c r="H234" t="s">
        <v>33</v>
      </c>
      <c r="I234" t="str">
        <f>IF(moras[[#This Row],[TIPO_ASEGURAMIENTO]] = "", '2-Resumen'!$F$4, moras[[#This Row],[TIPO_ASEGURAMIENTO]])</f>
        <v>ASALARIADO</v>
      </c>
      <c r="J234" t="s">
        <v>29</v>
      </c>
      <c r="K234" t="s">
        <v>30</v>
      </c>
      <c r="L234" t="s">
        <v>30</v>
      </c>
      <c r="M234" t="s">
        <v>31</v>
      </c>
      <c r="N234">
        <v>24</v>
      </c>
      <c r="O234">
        <f>IF(moras[[#This Row],[EDAD]]="", '2-Resumen'!$C$7, moras[[#This Row],[EDAD]])</f>
        <v>24</v>
      </c>
      <c r="P234">
        <f>FLOOR(moras[[#This Row],[EDAD_SIN_NA´S]],10)</f>
        <v>20</v>
      </c>
      <c r="Q234">
        <f>STANDARDIZE(moras[[#This Row],[EDAD]],'2-Resumen'!$C$2, '2-Resumen'!$C$3)</f>
        <v>-1.263746124603184</v>
      </c>
      <c r="R234" t="str">
        <f>IF(ABS(moras[[#This Row],[Z-CORE E]]) &gt; 1.96, "Sí", "No")</f>
        <v>No</v>
      </c>
    </row>
    <row r="235" spans="1:18">
      <c r="A235">
        <v>335</v>
      </c>
      <c r="B235" t="s">
        <v>32</v>
      </c>
      <c r="C235">
        <v>1202425</v>
      </c>
      <c r="D2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5">
        <f>IF(moras[[#This Row],[SALARIO]]="",'2-Resumen'!$B$7, moras[[#This Row],[SALARIO]])</f>
        <v>1202425</v>
      </c>
      <c r="F235">
        <f>STANDARDIZE(moras[[#This Row],[SALARIO]],'2-Resumen'!$B$2,'2-Resumen'!$B$3)</f>
        <v>-0.35560918379216516</v>
      </c>
      <c r="G235" t="str">
        <f>IF(ABS(moras[[#This Row],[Z-CORE]])&gt; 1.96,"Sí", "No")</f>
        <v>No</v>
      </c>
      <c r="H235" t="s">
        <v>33</v>
      </c>
      <c r="I235" t="str">
        <f>IF(moras[[#This Row],[TIPO_ASEGURAMIENTO]] = "", '2-Resumen'!$F$4, moras[[#This Row],[TIPO_ASEGURAMIENTO]])</f>
        <v>ASALARIADO</v>
      </c>
      <c r="J235" t="s">
        <v>34</v>
      </c>
      <c r="K235" t="s">
        <v>30</v>
      </c>
      <c r="L235" t="s">
        <v>31</v>
      </c>
      <c r="M235" t="s">
        <v>31</v>
      </c>
      <c r="N235">
        <v>40</v>
      </c>
      <c r="O235">
        <f>IF(moras[[#This Row],[EDAD]]="", '2-Resumen'!$C$7, moras[[#This Row],[EDAD]])</f>
        <v>40</v>
      </c>
      <c r="P235">
        <f>FLOOR(moras[[#This Row],[EDAD_SIN_NA´S]],10)</f>
        <v>40</v>
      </c>
      <c r="Q235">
        <f>STANDARDIZE(moras[[#This Row],[EDAD]],'2-Resumen'!$C$2, '2-Resumen'!$C$3)</f>
        <v>-0.13454084336898386</v>
      </c>
      <c r="R235" t="str">
        <f>IF(ABS(moras[[#This Row],[Z-CORE E]]) &gt; 1.96, "Sí", "No")</f>
        <v>No</v>
      </c>
    </row>
    <row r="236" spans="1:18">
      <c r="A236">
        <v>336</v>
      </c>
      <c r="B236" t="s">
        <v>32</v>
      </c>
      <c r="C236">
        <v>59144527</v>
      </c>
      <c r="D2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6">
        <f>IF(moras[[#This Row],[SALARIO]]="",'2-Resumen'!$B$7, moras[[#This Row],[SALARIO]])</f>
        <v>59144527</v>
      </c>
      <c r="F236">
        <f>STANDARDIZE(moras[[#This Row],[SALARIO]],'2-Resumen'!$B$2,'2-Resumen'!$B$3)</f>
        <v>0.60849181306258238</v>
      </c>
      <c r="G236" t="str">
        <f>IF(ABS(moras[[#This Row],[Z-CORE]])&gt; 1.96,"Sí", "No")</f>
        <v>No</v>
      </c>
      <c r="H236" t="s">
        <v>33</v>
      </c>
      <c r="I236" t="str">
        <f>IF(moras[[#This Row],[TIPO_ASEGURAMIENTO]] = "", '2-Resumen'!$F$4, moras[[#This Row],[TIPO_ASEGURAMIENTO]])</f>
        <v>ASALARIADO</v>
      </c>
      <c r="J236" t="s">
        <v>29</v>
      </c>
      <c r="K236" t="s">
        <v>30</v>
      </c>
      <c r="L236" t="s">
        <v>31</v>
      </c>
      <c r="M236" t="s">
        <v>31</v>
      </c>
      <c r="N236">
        <v>30</v>
      </c>
      <c r="O236">
        <f>IF(moras[[#This Row],[EDAD]]="", '2-Resumen'!$C$7, moras[[#This Row],[EDAD]])</f>
        <v>30</v>
      </c>
      <c r="P236">
        <f>FLOOR(moras[[#This Row],[EDAD_SIN_NA´S]],10)</f>
        <v>30</v>
      </c>
      <c r="Q236">
        <f>STANDARDIZE(moras[[#This Row],[EDAD]],'2-Resumen'!$C$2, '2-Resumen'!$C$3)</f>
        <v>-0.84029414414035897</v>
      </c>
      <c r="R236" t="str">
        <f>IF(ABS(moras[[#This Row],[Z-CORE E]]) &gt; 1.96, "Sí", "No")</f>
        <v>No</v>
      </c>
    </row>
    <row r="237" spans="1:18">
      <c r="A237">
        <v>337</v>
      </c>
      <c r="B237" t="s">
        <v>27</v>
      </c>
      <c r="C237">
        <v>195318327</v>
      </c>
      <c r="D2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7">
        <f>IF(moras[[#This Row],[SALARIO]]="",'2-Resumen'!$B$7, moras[[#This Row],[SALARIO]])</f>
        <v>195318327</v>
      </c>
      <c r="F237">
        <f>STANDARDIZE(moras[[#This Row],[SALARIO]],'2-Resumen'!$B$2,'2-Resumen'!$B$3)</f>
        <v>2.8742932216048374</v>
      </c>
      <c r="G237" t="str">
        <f>IF(ABS(moras[[#This Row],[Z-CORE]])&gt; 1.96,"Sí", "No")</f>
        <v>Sí</v>
      </c>
      <c r="H237" t="s">
        <v>33</v>
      </c>
      <c r="I237" t="str">
        <f>IF(moras[[#This Row],[TIPO_ASEGURAMIENTO]] = "", '2-Resumen'!$F$4, moras[[#This Row],[TIPO_ASEGURAMIENTO]])</f>
        <v>ASALARIADO</v>
      </c>
      <c r="J237" t="s">
        <v>29</v>
      </c>
      <c r="K237" t="s">
        <v>30</v>
      </c>
      <c r="L237" t="s">
        <v>31</v>
      </c>
      <c r="M237" t="s">
        <v>31</v>
      </c>
      <c r="N237">
        <v>36</v>
      </c>
      <c r="O237">
        <f>IF(moras[[#This Row],[EDAD]]="", '2-Resumen'!$C$7, moras[[#This Row],[EDAD]])</f>
        <v>36</v>
      </c>
      <c r="P237">
        <f>FLOOR(moras[[#This Row],[EDAD_SIN_NA´S]],10)</f>
        <v>30</v>
      </c>
      <c r="Q237">
        <f>STANDARDIZE(moras[[#This Row],[EDAD]],'2-Resumen'!$C$2, '2-Resumen'!$C$3)</f>
        <v>-0.41684216367753391</v>
      </c>
      <c r="R237" t="str">
        <f>IF(ABS(moras[[#This Row],[Z-CORE E]]) &gt; 1.96, "Sí", "No")</f>
        <v>No</v>
      </c>
    </row>
    <row r="238" spans="1:18">
      <c r="A238">
        <v>338</v>
      </c>
      <c r="B238" t="s">
        <v>27</v>
      </c>
      <c r="C238">
        <v>57079864</v>
      </c>
      <c r="D2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8">
        <f>IF(moras[[#This Row],[SALARIO]]="",'2-Resumen'!$B$7, moras[[#This Row],[SALARIO]])</f>
        <v>57079864</v>
      </c>
      <c r="F238">
        <f>STANDARDIZE(moras[[#This Row],[SALARIO]],'2-Resumen'!$B$2,'2-Resumen'!$B$3)</f>
        <v>0.57413780125146241</v>
      </c>
      <c r="G238" t="str">
        <f>IF(ABS(moras[[#This Row],[Z-CORE]])&gt; 1.96,"Sí", "No")</f>
        <v>No</v>
      </c>
      <c r="H238" t="s">
        <v>33</v>
      </c>
      <c r="I238" t="str">
        <f>IF(moras[[#This Row],[TIPO_ASEGURAMIENTO]] = "", '2-Resumen'!$F$4, moras[[#This Row],[TIPO_ASEGURAMIENTO]])</f>
        <v>ASALARIADO</v>
      </c>
      <c r="J238" t="s">
        <v>29</v>
      </c>
      <c r="K238" t="s">
        <v>30</v>
      </c>
      <c r="L238" t="s">
        <v>31</v>
      </c>
      <c r="M238" t="s">
        <v>31</v>
      </c>
      <c r="N238">
        <v>26</v>
      </c>
      <c r="O238">
        <f>IF(moras[[#This Row],[EDAD]]="", '2-Resumen'!$C$7, moras[[#This Row],[EDAD]])</f>
        <v>26</v>
      </c>
      <c r="P238">
        <f>FLOOR(moras[[#This Row],[EDAD_SIN_NA´S]],10)</f>
        <v>20</v>
      </c>
      <c r="Q238">
        <f>STANDARDIZE(moras[[#This Row],[EDAD]],'2-Resumen'!$C$2, '2-Resumen'!$C$3)</f>
        <v>-1.1225954644489089</v>
      </c>
      <c r="R238" t="str">
        <f>IF(ABS(moras[[#This Row],[Z-CORE E]]) &gt; 1.96, "Sí", "No")</f>
        <v>No</v>
      </c>
    </row>
    <row r="239" spans="1:18">
      <c r="A239">
        <v>339</v>
      </c>
      <c r="B239" t="s">
        <v>27</v>
      </c>
      <c r="C239">
        <v>539203</v>
      </c>
      <c r="D2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9">
        <f>IF(moras[[#This Row],[SALARIO]]="",'2-Resumen'!$B$7, moras[[#This Row],[SALARIO]])</f>
        <v>539203</v>
      </c>
      <c r="F239">
        <f>STANDARDIZE(moras[[#This Row],[SALARIO]],'2-Resumen'!$B$2,'2-Resumen'!$B$3)</f>
        <v>-0.3666445616825979</v>
      </c>
      <c r="G239" t="str">
        <f>IF(ABS(moras[[#This Row],[Z-CORE]])&gt; 1.96,"Sí", "No")</f>
        <v>No</v>
      </c>
      <c r="H239" t="s">
        <v>33</v>
      </c>
      <c r="I239" t="str">
        <f>IF(moras[[#This Row],[TIPO_ASEGURAMIENTO]] = "", '2-Resumen'!$F$4, moras[[#This Row],[TIPO_ASEGURAMIENTO]])</f>
        <v>ASALARIADO</v>
      </c>
      <c r="J239" t="s">
        <v>29</v>
      </c>
      <c r="K239" t="s">
        <v>30</v>
      </c>
      <c r="L239" t="s">
        <v>31</v>
      </c>
      <c r="M239" t="s">
        <v>31</v>
      </c>
      <c r="N239">
        <v>29</v>
      </c>
      <c r="O239">
        <f>IF(moras[[#This Row],[EDAD]]="", '2-Resumen'!$C$7, moras[[#This Row],[EDAD]])</f>
        <v>29</v>
      </c>
      <c r="P239">
        <f>FLOOR(moras[[#This Row],[EDAD_SIN_NA´S]],10)</f>
        <v>20</v>
      </c>
      <c r="Q239">
        <f>STANDARDIZE(moras[[#This Row],[EDAD]],'2-Resumen'!$C$2, '2-Resumen'!$C$3)</f>
        <v>-0.91086947421749642</v>
      </c>
      <c r="R239" t="str">
        <f>IF(ABS(moras[[#This Row],[Z-CORE E]]) &gt; 1.96, "Sí", "No")</f>
        <v>No</v>
      </c>
    </row>
    <row r="240" spans="1:18">
      <c r="A240">
        <v>341</v>
      </c>
      <c r="B240" t="s">
        <v>27</v>
      </c>
      <c r="C240">
        <v>5164465</v>
      </c>
      <c r="D2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0">
        <f>IF(moras[[#This Row],[SALARIO]]="",'2-Resumen'!$B$7, moras[[#This Row],[SALARIO]])</f>
        <v>5164465</v>
      </c>
      <c r="F240">
        <f>STANDARDIZE(moras[[#This Row],[SALARIO]],'2-Resumen'!$B$2,'2-Resumen'!$B$3)</f>
        <v>-0.28968463874237765</v>
      </c>
      <c r="G240" t="str">
        <f>IF(ABS(moras[[#This Row],[Z-CORE]])&gt; 1.96,"Sí", "No")</f>
        <v>No</v>
      </c>
      <c r="H240" t="s">
        <v>33</v>
      </c>
      <c r="I240" t="str">
        <f>IF(moras[[#This Row],[TIPO_ASEGURAMIENTO]] = "", '2-Resumen'!$F$4, moras[[#This Row],[TIPO_ASEGURAMIENTO]])</f>
        <v>ASALARIADO</v>
      </c>
      <c r="J240" t="s">
        <v>34</v>
      </c>
      <c r="K240" t="s">
        <v>30</v>
      </c>
      <c r="L240" t="s">
        <v>31</v>
      </c>
      <c r="M240" t="s">
        <v>31</v>
      </c>
      <c r="N240">
        <v>33</v>
      </c>
      <c r="O240">
        <f>IF(moras[[#This Row],[EDAD]]="", '2-Resumen'!$C$7, moras[[#This Row],[EDAD]])</f>
        <v>33</v>
      </c>
      <c r="P240">
        <f>FLOOR(moras[[#This Row],[EDAD_SIN_NA´S]],10)</f>
        <v>30</v>
      </c>
      <c r="Q240">
        <f>STANDARDIZE(moras[[#This Row],[EDAD]],'2-Resumen'!$C$2, '2-Resumen'!$C$3)</f>
        <v>-0.62856815390894638</v>
      </c>
      <c r="R240" t="str">
        <f>IF(ABS(moras[[#This Row],[Z-CORE E]]) &gt; 1.96, "Sí", "No")</f>
        <v>No</v>
      </c>
    </row>
    <row r="241" spans="1:18">
      <c r="A241">
        <v>342</v>
      </c>
      <c r="B241" t="s">
        <v>27</v>
      </c>
      <c r="C241">
        <v>378355</v>
      </c>
      <c r="D2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1">
        <f>IF(moras[[#This Row],[SALARIO]]="",'2-Resumen'!$B$7, moras[[#This Row],[SALARIO]])</f>
        <v>378355</v>
      </c>
      <c r="F241">
        <f>STANDARDIZE(moras[[#This Row],[SALARIO]],'2-Resumen'!$B$2,'2-Resumen'!$B$3)</f>
        <v>-0.3693209181106421</v>
      </c>
      <c r="G241" t="str">
        <f>IF(ABS(moras[[#This Row],[Z-CORE]])&gt; 1.96,"Sí", "No")</f>
        <v>No</v>
      </c>
      <c r="H241" t="s">
        <v>33</v>
      </c>
      <c r="I241" t="str">
        <f>IF(moras[[#This Row],[TIPO_ASEGURAMIENTO]] = "", '2-Resumen'!$F$4, moras[[#This Row],[TIPO_ASEGURAMIENTO]])</f>
        <v>ASALARIADO</v>
      </c>
      <c r="J241" t="s">
        <v>29</v>
      </c>
      <c r="K241" t="s">
        <v>30</v>
      </c>
      <c r="L241" t="s">
        <v>30</v>
      </c>
      <c r="M241" t="s">
        <v>31</v>
      </c>
      <c r="N241">
        <v>62</v>
      </c>
      <c r="O241">
        <f>IF(moras[[#This Row],[EDAD]]="", '2-Resumen'!$C$7, moras[[#This Row],[EDAD]])</f>
        <v>62</v>
      </c>
      <c r="P241">
        <f>FLOOR(moras[[#This Row],[EDAD_SIN_NA´S]],10)</f>
        <v>60</v>
      </c>
      <c r="Q241">
        <f>STANDARDIZE(moras[[#This Row],[EDAD]],'2-Resumen'!$C$2, '2-Resumen'!$C$3)</f>
        <v>1.4181164183280413</v>
      </c>
      <c r="R241" t="str">
        <f>IF(ABS(moras[[#This Row],[Z-CORE E]]) &gt; 1.96, "Sí", "No")</f>
        <v>No</v>
      </c>
    </row>
    <row r="242" spans="1:18">
      <c r="A242">
        <v>343</v>
      </c>
      <c r="B242" t="s">
        <v>32</v>
      </c>
      <c r="C242">
        <v>4545582</v>
      </c>
      <c r="D2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2">
        <f>IF(moras[[#This Row],[SALARIO]]="",'2-Resumen'!$B$7, moras[[#This Row],[SALARIO]])</f>
        <v>4545582</v>
      </c>
      <c r="F242">
        <f>STANDARDIZE(moras[[#This Row],[SALARIO]],'2-Resumen'!$B$2,'2-Resumen'!$B$3)</f>
        <v>-0.29998225820458591</v>
      </c>
      <c r="G242" t="str">
        <f>IF(ABS(moras[[#This Row],[Z-CORE]])&gt; 1.96,"Sí", "No")</f>
        <v>No</v>
      </c>
      <c r="H242" t="s">
        <v>33</v>
      </c>
      <c r="I242" t="str">
        <f>IF(moras[[#This Row],[TIPO_ASEGURAMIENTO]] = "", '2-Resumen'!$F$4, moras[[#This Row],[TIPO_ASEGURAMIENTO]])</f>
        <v>ASALARIADO</v>
      </c>
      <c r="J242" t="s">
        <v>34</v>
      </c>
      <c r="K242" t="s">
        <v>30</v>
      </c>
      <c r="L242" t="s">
        <v>31</v>
      </c>
      <c r="M242" t="s">
        <v>31</v>
      </c>
      <c r="N242">
        <v>34</v>
      </c>
      <c r="O242">
        <f>IF(moras[[#This Row],[EDAD]]="", '2-Resumen'!$C$7, moras[[#This Row],[EDAD]])</f>
        <v>34</v>
      </c>
      <c r="P242">
        <f>FLOOR(moras[[#This Row],[EDAD_SIN_NA´S]],10)</f>
        <v>30</v>
      </c>
      <c r="Q242">
        <f>STANDARDIZE(moras[[#This Row],[EDAD]],'2-Resumen'!$C$2, '2-Resumen'!$C$3)</f>
        <v>-0.55799282383180893</v>
      </c>
      <c r="R242" t="str">
        <f>IF(ABS(moras[[#This Row],[Z-CORE E]]) &gt; 1.96, "Sí", "No")</f>
        <v>No</v>
      </c>
    </row>
    <row r="243" spans="1:18">
      <c r="A243">
        <v>345</v>
      </c>
      <c r="B243" t="s">
        <v>27</v>
      </c>
      <c r="C243">
        <v>15441875</v>
      </c>
      <c r="D2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3">
        <f>IF(moras[[#This Row],[SALARIO]]="",'2-Resumen'!$B$7, moras[[#This Row],[SALARIO]])</f>
        <v>15441875</v>
      </c>
      <c r="F243">
        <f>STANDARDIZE(moras[[#This Row],[SALARIO]],'2-Resumen'!$B$2,'2-Resumen'!$B$3)</f>
        <v>-0.11867839485283165</v>
      </c>
      <c r="G243" t="str">
        <f>IF(ABS(moras[[#This Row],[Z-CORE]])&gt; 1.96,"Sí", "No")</f>
        <v>No</v>
      </c>
      <c r="H243" t="s">
        <v>33</v>
      </c>
      <c r="I243" t="str">
        <f>IF(moras[[#This Row],[TIPO_ASEGURAMIENTO]] = "", '2-Resumen'!$F$4, moras[[#This Row],[TIPO_ASEGURAMIENTO]])</f>
        <v>ASALARIADO</v>
      </c>
      <c r="J243" t="s">
        <v>29</v>
      </c>
      <c r="K243" t="s">
        <v>30</v>
      </c>
      <c r="L243" t="s">
        <v>30</v>
      </c>
      <c r="M243" t="s">
        <v>31</v>
      </c>
      <c r="N243">
        <v>28</v>
      </c>
      <c r="O243">
        <f>IF(moras[[#This Row],[EDAD]]="", '2-Resumen'!$C$7, moras[[#This Row],[EDAD]])</f>
        <v>28</v>
      </c>
      <c r="P243">
        <f>FLOOR(moras[[#This Row],[EDAD_SIN_NA´S]],10)</f>
        <v>20</v>
      </c>
      <c r="Q243">
        <f>STANDARDIZE(moras[[#This Row],[EDAD]],'2-Resumen'!$C$2, '2-Resumen'!$C$3)</f>
        <v>-0.98144480429463388</v>
      </c>
      <c r="R243" t="str">
        <f>IF(ABS(moras[[#This Row],[Z-CORE E]]) &gt; 1.96, "Sí", "No")</f>
        <v>No</v>
      </c>
    </row>
    <row r="244" spans="1:18">
      <c r="A244">
        <v>347</v>
      </c>
      <c r="B244" t="s">
        <v>32</v>
      </c>
      <c r="C244">
        <v>57409445</v>
      </c>
      <c r="D2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4">
        <f>IF(moras[[#This Row],[SALARIO]]="",'2-Resumen'!$B$7, moras[[#This Row],[SALARIO]])</f>
        <v>57409445</v>
      </c>
      <c r="F244">
        <f>STANDARDIZE(moras[[#This Row],[SALARIO]],'2-Resumen'!$B$2,'2-Resumen'!$B$3)</f>
        <v>0.57962171294393749</v>
      </c>
      <c r="G244" t="str">
        <f>IF(ABS(moras[[#This Row],[Z-CORE]])&gt; 1.96,"Sí", "No")</f>
        <v>No</v>
      </c>
      <c r="H244" t="s">
        <v>33</v>
      </c>
      <c r="I244" t="str">
        <f>IF(moras[[#This Row],[TIPO_ASEGURAMIENTO]] = "", '2-Resumen'!$F$4, moras[[#This Row],[TIPO_ASEGURAMIENTO]])</f>
        <v>ASALARIADO</v>
      </c>
      <c r="J244" t="s">
        <v>29</v>
      </c>
      <c r="K244" t="s">
        <v>30</v>
      </c>
      <c r="L244" t="s">
        <v>31</v>
      </c>
      <c r="M244" t="s">
        <v>31</v>
      </c>
      <c r="N244">
        <v>57</v>
      </c>
      <c r="O244">
        <f>IF(moras[[#This Row],[EDAD]]="", '2-Resumen'!$C$7, moras[[#This Row],[EDAD]])</f>
        <v>57</v>
      </c>
      <c r="P244">
        <f>FLOOR(moras[[#This Row],[EDAD_SIN_NA´S]],10)</f>
        <v>50</v>
      </c>
      <c r="Q244">
        <f>STANDARDIZE(moras[[#This Row],[EDAD]],'2-Resumen'!$C$2, '2-Resumen'!$C$3)</f>
        <v>1.0652397679423538</v>
      </c>
      <c r="R244" t="str">
        <f>IF(ABS(moras[[#This Row],[Z-CORE E]]) &gt; 1.96, "Sí", "No")</f>
        <v>No</v>
      </c>
    </row>
    <row r="245" spans="1:18">
      <c r="A245">
        <v>348</v>
      </c>
      <c r="B245" t="s">
        <v>27</v>
      </c>
      <c r="C245">
        <v>132051873</v>
      </c>
      <c r="D2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5">
        <f>IF(moras[[#This Row],[SALARIO]]="",'2-Resumen'!$B$7, moras[[#This Row],[SALARIO]])</f>
        <v>132051873</v>
      </c>
      <c r="F245">
        <f>STANDARDIZE(moras[[#This Row],[SALARIO]],'2-Resumen'!$B$2,'2-Resumen'!$B$3)</f>
        <v>1.8216001148054839</v>
      </c>
      <c r="G245" t="str">
        <f>IF(ABS(moras[[#This Row],[Z-CORE]])&gt; 1.96,"Sí", "No")</f>
        <v>No</v>
      </c>
      <c r="H245" t="s">
        <v>33</v>
      </c>
      <c r="I245" t="str">
        <f>IF(moras[[#This Row],[TIPO_ASEGURAMIENTO]] = "", '2-Resumen'!$F$4, moras[[#This Row],[TIPO_ASEGURAMIENTO]])</f>
        <v>ASALARIADO</v>
      </c>
      <c r="J245" t="s">
        <v>34</v>
      </c>
      <c r="K245" t="s">
        <v>30</v>
      </c>
      <c r="L245" t="s">
        <v>31</v>
      </c>
      <c r="M245" t="s">
        <v>31</v>
      </c>
      <c r="N245">
        <v>34</v>
      </c>
      <c r="O245">
        <f>IF(moras[[#This Row],[EDAD]]="", '2-Resumen'!$C$7, moras[[#This Row],[EDAD]])</f>
        <v>34</v>
      </c>
      <c r="P245">
        <f>FLOOR(moras[[#This Row],[EDAD_SIN_NA´S]],10)</f>
        <v>30</v>
      </c>
      <c r="Q245">
        <f>STANDARDIZE(moras[[#This Row],[EDAD]],'2-Resumen'!$C$2, '2-Resumen'!$C$3)</f>
        <v>-0.55799282383180893</v>
      </c>
      <c r="R245" t="str">
        <f>IF(ABS(moras[[#This Row],[Z-CORE E]]) &gt; 1.96, "Sí", "No")</f>
        <v>No</v>
      </c>
    </row>
    <row r="246" spans="1:18">
      <c r="A246">
        <v>351</v>
      </c>
      <c r="B246" t="s">
        <v>32</v>
      </c>
      <c r="C246">
        <v>50568639</v>
      </c>
      <c r="D2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6">
        <f>IF(moras[[#This Row],[SALARIO]]="",'2-Resumen'!$B$7, moras[[#This Row],[SALARIO]])</f>
        <v>50568639</v>
      </c>
      <c r="F246">
        <f>STANDARDIZE(moras[[#This Row],[SALARIO]],'2-Resumen'!$B$2,'2-Resumen'!$B$3)</f>
        <v>0.46579726308380065</v>
      </c>
      <c r="G246" t="str">
        <f>IF(ABS(moras[[#This Row],[Z-CORE]])&gt; 1.96,"Sí", "No")</f>
        <v>No</v>
      </c>
      <c r="H246" t="s">
        <v>33</v>
      </c>
      <c r="I246" t="str">
        <f>IF(moras[[#This Row],[TIPO_ASEGURAMIENTO]] = "", '2-Resumen'!$F$4, moras[[#This Row],[TIPO_ASEGURAMIENTO]])</f>
        <v>ASALARIADO</v>
      </c>
      <c r="J246" t="s">
        <v>29</v>
      </c>
      <c r="K246" t="s">
        <v>30</v>
      </c>
      <c r="L246" t="s">
        <v>31</v>
      </c>
      <c r="M246" t="s">
        <v>31</v>
      </c>
      <c r="N246">
        <v>22</v>
      </c>
      <c r="O246">
        <f>IF(moras[[#This Row],[EDAD]]="", '2-Resumen'!$C$7, moras[[#This Row],[EDAD]])</f>
        <v>22</v>
      </c>
      <c r="P246">
        <f>FLOOR(moras[[#This Row],[EDAD_SIN_NA´S]],10)</f>
        <v>20</v>
      </c>
      <c r="Q246">
        <f>STANDARDIZE(moras[[#This Row],[EDAD]],'2-Resumen'!$C$2, '2-Resumen'!$C$3)</f>
        <v>-1.4048967847574589</v>
      </c>
      <c r="R246" t="str">
        <f>IF(ABS(moras[[#This Row],[Z-CORE E]]) &gt; 1.96, "Sí", "No")</f>
        <v>No</v>
      </c>
    </row>
    <row r="247" spans="1:18">
      <c r="A247">
        <v>352</v>
      </c>
      <c r="B247" t="s">
        <v>27</v>
      </c>
      <c r="C247">
        <v>5117892</v>
      </c>
      <c r="D2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7">
        <f>IF(moras[[#This Row],[SALARIO]]="",'2-Resumen'!$B$7, moras[[#This Row],[SALARIO]])</f>
        <v>5117892</v>
      </c>
      <c r="F247">
        <f>STANDARDIZE(moras[[#This Row],[SALARIO]],'2-Resumen'!$B$2,'2-Resumen'!$B$3)</f>
        <v>-0.29045956878765827</v>
      </c>
      <c r="G247" t="str">
        <f>IF(ABS(moras[[#This Row],[Z-CORE]])&gt; 1.96,"Sí", "No")</f>
        <v>No</v>
      </c>
      <c r="H247" t="s">
        <v>33</v>
      </c>
      <c r="I247" t="str">
        <f>IF(moras[[#This Row],[TIPO_ASEGURAMIENTO]] = "", '2-Resumen'!$F$4, moras[[#This Row],[TIPO_ASEGURAMIENTO]])</f>
        <v>ASALARIADO</v>
      </c>
      <c r="J247" t="s">
        <v>29</v>
      </c>
      <c r="K247" t="s">
        <v>30</v>
      </c>
      <c r="L247" t="s">
        <v>31</v>
      </c>
      <c r="M247" t="s">
        <v>31</v>
      </c>
      <c r="N247">
        <v>29</v>
      </c>
      <c r="O247">
        <f>IF(moras[[#This Row],[EDAD]]="", '2-Resumen'!$C$7, moras[[#This Row],[EDAD]])</f>
        <v>29</v>
      </c>
      <c r="P247">
        <f>FLOOR(moras[[#This Row],[EDAD_SIN_NA´S]],10)</f>
        <v>20</v>
      </c>
      <c r="Q247">
        <f>STANDARDIZE(moras[[#This Row],[EDAD]],'2-Resumen'!$C$2, '2-Resumen'!$C$3)</f>
        <v>-0.91086947421749642</v>
      </c>
      <c r="R247" t="str">
        <f>IF(ABS(moras[[#This Row],[Z-CORE E]]) &gt; 1.96, "Sí", "No")</f>
        <v>No</v>
      </c>
    </row>
    <row r="248" spans="1:18">
      <c r="A248">
        <v>353</v>
      </c>
      <c r="B248" t="s">
        <v>27</v>
      </c>
      <c r="C248">
        <v>33309401</v>
      </c>
      <c r="D2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8">
        <f>IF(moras[[#This Row],[SALARIO]]="",'2-Resumen'!$B$7, moras[[#This Row],[SALARIO]])</f>
        <v>33309401</v>
      </c>
      <c r="F248">
        <f>STANDARDIZE(moras[[#This Row],[SALARIO]],'2-Resumen'!$B$2,'2-Resumen'!$B$3)</f>
        <v>0.17862009852816649</v>
      </c>
      <c r="G248" t="str">
        <f>IF(ABS(moras[[#This Row],[Z-CORE]])&gt; 1.96,"Sí", "No")</f>
        <v>No</v>
      </c>
      <c r="H248" t="s">
        <v>33</v>
      </c>
      <c r="I248" t="str">
        <f>IF(moras[[#This Row],[TIPO_ASEGURAMIENTO]] = "", '2-Resumen'!$F$4, moras[[#This Row],[TIPO_ASEGURAMIENTO]])</f>
        <v>ASALARIADO</v>
      </c>
      <c r="J248" t="s">
        <v>29</v>
      </c>
      <c r="K248" t="s">
        <v>30</v>
      </c>
      <c r="L248" t="s">
        <v>31</v>
      </c>
      <c r="M248" t="s">
        <v>31</v>
      </c>
      <c r="N248">
        <v>32</v>
      </c>
      <c r="O248">
        <f>IF(moras[[#This Row],[EDAD]]="", '2-Resumen'!$C$7, moras[[#This Row],[EDAD]])</f>
        <v>32</v>
      </c>
      <c r="P248">
        <f>FLOOR(moras[[#This Row],[EDAD_SIN_NA´S]],10)</f>
        <v>30</v>
      </c>
      <c r="Q248">
        <f>STANDARDIZE(moras[[#This Row],[EDAD]],'2-Resumen'!$C$2, '2-Resumen'!$C$3)</f>
        <v>-0.69914348398608395</v>
      </c>
      <c r="R248" t="str">
        <f>IF(ABS(moras[[#This Row],[Z-CORE E]]) &gt; 1.96, "Sí", "No")</f>
        <v>No</v>
      </c>
    </row>
    <row r="249" spans="1:18">
      <c r="A249">
        <v>358</v>
      </c>
      <c r="B249" t="s">
        <v>27</v>
      </c>
      <c r="C249">
        <v>416150</v>
      </c>
      <c r="D2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9">
        <f>IF(moras[[#This Row],[SALARIO]]="",'2-Resumen'!$B$7, moras[[#This Row],[SALARIO]])</f>
        <v>416150</v>
      </c>
      <c r="F249">
        <f>STANDARDIZE(moras[[#This Row],[SALARIO]],'2-Resumen'!$B$2,'2-Resumen'!$B$3)</f>
        <v>-0.36869204556514618</v>
      </c>
      <c r="G249" t="str">
        <f>IF(ABS(moras[[#This Row],[Z-CORE]])&gt; 1.96,"Sí", "No")</f>
        <v>No</v>
      </c>
      <c r="H249" t="s">
        <v>33</v>
      </c>
      <c r="I249" t="str">
        <f>IF(moras[[#This Row],[TIPO_ASEGURAMIENTO]] = "", '2-Resumen'!$F$4, moras[[#This Row],[TIPO_ASEGURAMIENTO]])</f>
        <v>ASALARIADO</v>
      </c>
      <c r="J249" t="s">
        <v>29</v>
      </c>
      <c r="K249" t="s">
        <v>30</v>
      </c>
      <c r="L249" t="s">
        <v>30</v>
      </c>
      <c r="M249" t="s">
        <v>31</v>
      </c>
      <c r="N249">
        <v>30</v>
      </c>
      <c r="O249">
        <f>IF(moras[[#This Row],[EDAD]]="", '2-Resumen'!$C$7, moras[[#This Row],[EDAD]])</f>
        <v>30</v>
      </c>
      <c r="P249">
        <f>FLOOR(moras[[#This Row],[EDAD_SIN_NA´S]],10)</f>
        <v>30</v>
      </c>
      <c r="Q249">
        <f>STANDARDIZE(moras[[#This Row],[EDAD]],'2-Resumen'!$C$2, '2-Resumen'!$C$3)</f>
        <v>-0.84029414414035897</v>
      </c>
      <c r="R249" t="str">
        <f>IF(ABS(moras[[#This Row],[Z-CORE E]]) &gt; 1.96, "Sí", "No")</f>
        <v>No</v>
      </c>
    </row>
    <row r="250" spans="1:18">
      <c r="A250">
        <v>361</v>
      </c>
      <c r="B250" t="s">
        <v>27</v>
      </c>
      <c r="C250">
        <v>159000</v>
      </c>
      <c r="D2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0">
        <f>IF(moras[[#This Row],[SALARIO]]="",'2-Resumen'!$B$7, moras[[#This Row],[SALARIO]])</f>
        <v>159000</v>
      </c>
      <c r="F250">
        <f>STANDARDIZE(moras[[#This Row],[SALARIO]],'2-Resumen'!$B$2,'2-Resumen'!$B$3)</f>
        <v>-0.37297077489638786</v>
      </c>
      <c r="G250" t="str">
        <f>IF(ABS(moras[[#This Row],[Z-CORE]])&gt; 1.96,"Sí", "No")</f>
        <v>No</v>
      </c>
      <c r="H250" t="s">
        <v>33</v>
      </c>
      <c r="I250" t="str">
        <f>IF(moras[[#This Row],[TIPO_ASEGURAMIENTO]] = "", '2-Resumen'!$F$4, moras[[#This Row],[TIPO_ASEGURAMIENTO]])</f>
        <v>ASALARIADO</v>
      </c>
      <c r="J250" t="s">
        <v>29</v>
      </c>
      <c r="K250" t="s">
        <v>30</v>
      </c>
      <c r="L250" t="s">
        <v>31</v>
      </c>
      <c r="M250" t="s">
        <v>31</v>
      </c>
      <c r="N250">
        <v>49</v>
      </c>
      <c r="O250">
        <f>IF(moras[[#This Row],[EDAD]]="", '2-Resumen'!$C$7, moras[[#This Row],[EDAD]])</f>
        <v>49</v>
      </c>
      <c r="P250">
        <f>FLOOR(moras[[#This Row],[EDAD_SIN_NA´S]],10)</f>
        <v>40</v>
      </c>
      <c r="Q250">
        <f>STANDARDIZE(moras[[#This Row],[EDAD]],'2-Resumen'!$C$2, '2-Resumen'!$C$3)</f>
        <v>0.50063712732525367</v>
      </c>
      <c r="R250" t="str">
        <f>IF(ABS(moras[[#This Row],[Z-CORE E]]) &gt; 1.96, "Sí", "No")</f>
        <v>No</v>
      </c>
    </row>
    <row r="251" spans="1:18">
      <c r="A251">
        <v>362</v>
      </c>
      <c r="B251" t="s">
        <v>27</v>
      </c>
      <c r="C251">
        <v>1724286</v>
      </c>
      <c r="D2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1">
        <f>IF(moras[[#This Row],[SALARIO]]="",'2-Resumen'!$B$7, moras[[#This Row],[SALARIO]])</f>
        <v>1724286</v>
      </c>
      <c r="F251">
        <f>STANDARDIZE(moras[[#This Row],[SALARIO]],'2-Resumen'!$B$2,'2-Resumen'!$B$3)</f>
        <v>-0.34692591734250106</v>
      </c>
      <c r="G251" t="str">
        <f>IF(ABS(moras[[#This Row],[Z-CORE]])&gt; 1.96,"Sí", "No")</f>
        <v>No</v>
      </c>
      <c r="H251" t="s">
        <v>33</v>
      </c>
      <c r="I251" t="str">
        <f>IF(moras[[#This Row],[TIPO_ASEGURAMIENTO]] = "", '2-Resumen'!$F$4, moras[[#This Row],[TIPO_ASEGURAMIENTO]])</f>
        <v>ASALARIADO</v>
      </c>
      <c r="J251" t="s">
        <v>29</v>
      </c>
      <c r="K251" t="s">
        <v>30</v>
      </c>
      <c r="L251" t="s">
        <v>31</v>
      </c>
      <c r="M251" t="s">
        <v>31</v>
      </c>
      <c r="N251">
        <v>27</v>
      </c>
      <c r="O251">
        <f>IF(moras[[#This Row],[EDAD]]="", '2-Resumen'!$C$7, moras[[#This Row],[EDAD]])</f>
        <v>27</v>
      </c>
      <c r="P251">
        <f>FLOOR(moras[[#This Row],[EDAD_SIN_NA´S]],10)</f>
        <v>20</v>
      </c>
      <c r="Q251">
        <f>STANDARDIZE(moras[[#This Row],[EDAD]],'2-Resumen'!$C$2, '2-Resumen'!$C$3)</f>
        <v>-1.0520201343717714</v>
      </c>
      <c r="R251" t="str">
        <f>IF(ABS(moras[[#This Row],[Z-CORE E]]) &gt; 1.96, "Sí", "No")</f>
        <v>No</v>
      </c>
    </row>
    <row r="252" spans="1:18">
      <c r="A252">
        <v>363</v>
      </c>
      <c r="B252" t="s">
        <v>27</v>
      </c>
      <c r="C252">
        <v>1331904</v>
      </c>
      <c r="D2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2">
        <f>IF(moras[[#This Row],[SALARIO]]="",'2-Resumen'!$B$7, moras[[#This Row],[SALARIO]])</f>
        <v>1331904</v>
      </c>
      <c r="F252">
        <f>STANDARDIZE(moras[[#This Row],[SALARIO]],'2-Resumen'!$B$2,'2-Resumen'!$B$3)</f>
        <v>-0.35345477743369796</v>
      </c>
      <c r="G252" t="str">
        <f>IF(ABS(moras[[#This Row],[Z-CORE]])&gt; 1.96,"Sí", "No")</f>
        <v>No</v>
      </c>
      <c r="H252" t="s">
        <v>33</v>
      </c>
      <c r="I252" t="str">
        <f>IF(moras[[#This Row],[TIPO_ASEGURAMIENTO]] = "", '2-Resumen'!$F$4, moras[[#This Row],[TIPO_ASEGURAMIENTO]])</f>
        <v>ASALARIADO</v>
      </c>
      <c r="J252" t="s">
        <v>34</v>
      </c>
      <c r="K252" t="s">
        <v>30</v>
      </c>
      <c r="L252" t="s">
        <v>31</v>
      </c>
      <c r="M252" t="s">
        <v>31</v>
      </c>
      <c r="N252">
        <v>42</v>
      </c>
      <c r="O252">
        <f>IF(moras[[#This Row],[EDAD]]="", '2-Resumen'!$C$7, moras[[#This Row],[EDAD]])</f>
        <v>42</v>
      </c>
      <c r="P252">
        <f>FLOOR(moras[[#This Row],[EDAD_SIN_NA´S]],10)</f>
        <v>40</v>
      </c>
      <c r="Q252">
        <f>STANDARDIZE(moras[[#This Row],[EDAD]],'2-Resumen'!$C$2, '2-Resumen'!$C$3)</f>
        <v>6.6098167852911317E-3</v>
      </c>
      <c r="R252" t="str">
        <f>IF(ABS(moras[[#This Row],[Z-CORE E]]) &gt; 1.96, "Sí", "No")</f>
        <v>No</v>
      </c>
    </row>
    <row r="253" spans="1:18">
      <c r="A253">
        <v>366</v>
      </c>
      <c r="B253" t="s">
        <v>32</v>
      </c>
      <c r="C253">
        <v>107612741</v>
      </c>
      <c r="D2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3">
        <f>IF(moras[[#This Row],[SALARIO]]="",'2-Resumen'!$B$7, moras[[#This Row],[SALARIO]])</f>
        <v>107612741</v>
      </c>
      <c r="F253">
        <f>STANDARDIZE(moras[[#This Row],[SALARIO]],'2-Resumen'!$B$2,'2-Resumen'!$B$3)</f>
        <v>1.4149564013367395</v>
      </c>
      <c r="G253" t="str">
        <f>IF(ABS(moras[[#This Row],[Z-CORE]])&gt; 1.96,"Sí", "No")</f>
        <v>No</v>
      </c>
      <c r="H253" t="s">
        <v>33</v>
      </c>
      <c r="I253" t="str">
        <f>IF(moras[[#This Row],[TIPO_ASEGURAMIENTO]] = "", '2-Resumen'!$F$4, moras[[#This Row],[TIPO_ASEGURAMIENTO]])</f>
        <v>ASALARIADO</v>
      </c>
      <c r="J253" t="s">
        <v>29</v>
      </c>
      <c r="K253" t="s">
        <v>30</v>
      </c>
      <c r="L253" t="s">
        <v>31</v>
      </c>
      <c r="M253" t="s">
        <v>31</v>
      </c>
      <c r="N253">
        <v>48</v>
      </c>
      <c r="O253">
        <f>IF(moras[[#This Row],[EDAD]]="", '2-Resumen'!$C$7, moras[[#This Row],[EDAD]])</f>
        <v>48</v>
      </c>
      <c r="P253">
        <f>FLOOR(moras[[#This Row],[EDAD_SIN_NA´S]],10)</f>
        <v>40</v>
      </c>
      <c r="Q253">
        <f>STANDARDIZE(moras[[#This Row],[EDAD]],'2-Resumen'!$C$2, '2-Resumen'!$C$3)</f>
        <v>0.43006179724811616</v>
      </c>
      <c r="R253" t="str">
        <f>IF(ABS(moras[[#This Row],[Z-CORE E]]) &gt; 1.96, "Sí", "No")</f>
        <v>No</v>
      </c>
    </row>
    <row r="254" spans="1:18">
      <c r="A254">
        <v>367</v>
      </c>
      <c r="B254" t="s">
        <v>32</v>
      </c>
      <c r="C254">
        <v>59737925</v>
      </c>
      <c r="D2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4">
        <f>IF(moras[[#This Row],[SALARIO]]="",'2-Resumen'!$B$7, moras[[#This Row],[SALARIO]])</f>
        <v>59737925</v>
      </c>
      <c r="F254">
        <f>STANDARDIZE(moras[[#This Row],[SALARIO]],'2-Resumen'!$B$2,'2-Resumen'!$B$3)</f>
        <v>0.61836538657104112</v>
      </c>
      <c r="G254" t="str">
        <f>IF(ABS(moras[[#This Row],[Z-CORE]])&gt; 1.96,"Sí", "No")</f>
        <v>No</v>
      </c>
      <c r="H254" t="s">
        <v>33</v>
      </c>
      <c r="I254" t="str">
        <f>IF(moras[[#This Row],[TIPO_ASEGURAMIENTO]] = "", '2-Resumen'!$F$4, moras[[#This Row],[TIPO_ASEGURAMIENTO]])</f>
        <v>ASALARIADO</v>
      </c>
      <c r="J254" t="s">
        <v>29</v>
      </c>
      <c r="K254" t="s">
        <v>30</v>
      </c>
      <c r="L254" t="s">
        <v>31</v>
      </c>
      <c r="M254" t="s">
        <v>31</v>
      </c>
      <c r="N254">
        <v>36</v>
      </c>
      <c r="O254">
        <f>IF(moras[[#This Row],[EDAD]]="", '2-Resumen'!$C$7, moras[[#This Row],[EDAD]])</f>
        <v>36</v>
      </c>
      <c r="P254">
        <f>FLOOR(moras[[#This Row],[EDAD_SIN_NA´S]],10)</f>
        <v>30</v>
      </c>
      <c r="Q254">
        <f>STANDARDIZE(moras[[#This Row],[EDAD]],'2-Resumen'!$C$2, '2-Resumen'!$C$3)</f>
        <v>-0.41684216367753391</v>
      </c>
      <c r="R254" t="str">
        <f>IF(ABS(moras[[#This Row],[Z-CORE E]]) &gt; 1.96, "Sí", "No")</f>
        <v>No</v>
      </c>
    </row>
    <row r="255" spans="1:18">
      <c r="A255">
        <v>368</v>
      </c>
      <c r="B255" t="s">
        <v>32</v>
      </c>
      <c r="C255">
        <v>400000</v>
      </c>
      <c r="D2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5">
        <f>IF(moras[[#This Row],[SALARIO]]="",'2-Resumen'!$B$7, moras[[#This Row],[SALARIO]])</f>
        <v>400000</v>
      </c>
      <c r="F255">
        <f>STANDARDIZE(moras[[#This Row],[SALARIO]],'2-Resumen'!$B$2,'2-Resumen'!$B$3)</f>
        <v>-0.36896076607340811</v>
      </c>
      <c r="G255" t="str">
        <f>IF(ABS(moras[[#This Row],[Z-CORE]])&gt; 1.96,"Sí", "No")</f>
        <v>No</v>
      </c>
      <c r="H255" t="s">
        <v>33</v>
      </c>
      <c r="I255" t="str">
        <f>IF(moras[[#This Row],[TIPO_ASEGURAMIENTO]] = "", '2-Resumen'!$F$4, moras[[#This Row],[TIPO_ASEGURAMIENTO]])</f>
        <v>ASALARIADO</v>
      </c>
      <c r="J255" t="s">
        <v>29</v>
      </c>
      <c r="K255" t="s">
        <v>30</v>
      </c>
      <c r="L255" t="s">
        <v>30</v>
      </c>
      <c r="M255" t="s">
        <v>31</v>
      </c>
      <c r="N255">
        <v>34</v>
      </c>
      <c r="O255">
        <f>IF(moras[[#This Row],[EDAD]]="", '2-Resumen'!$C$7, moras[[#This Row],[EDAD]])</f>
        <v>34</v>
      </c>
      <c r="P255">
        <f>FLOOR(moras[[#This Row],[EDAD_SIN_NA´S]],10)</f>
        <v>30</v>
      </c>
      <c r="Q255">
        <f>STANDARDIZE(moras[[#This Row],[EDAD]],'2-Resumen'!$C$2, '2-Resumen'!$C$3)</f>
        <v>-0.55799282383180893</v>
      </c>
      <c r="R255" t="str">
        <f>IF(ABS(moras[[#This Row],[Z-CORE E]]) &gt; 1.96, "Sí", "No")</f>
        <v>No</v>
      </c>
    </row>
    <row r="256" spans="1:18">
      <c r="A256">
        <v>369</v>
      </c>
      <c r="B256" t="s">
        <v>32</v>
      </c>
      <c r="C256">
        <v>10652</v>
      </c>
      <c r="D2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6">
        <f>IF(moras[[#This Row],[SALARIO]]="",'2-Resumen'!$B$7, moras[[#This Row],[SALARIO]])</f>
        <v>10652</v>
      </c>
      <c r="F256">
        <f>STANDARDIZE(moras[[#This Row],[SALARIO]],'2-Resumen'!$B$2,'2-Resumen'!$B$3)</f>
        <v>-0.37543914331494138</v>
      </c>
      <c r="G256" t="str">
        <f>IF(ABS(moras[[#This Row],[Z-CORE]])&gt; 1.96,"Sí", "No")</f>
        <v>No</v>
      </c>
      <c r="H256" t="s">
        <v>33</v>
      </c>
      <c r="I256" t="str">
        <f>IF(moras[[#This Row],[TIPO_ASEGURAMIENTO]] = "", '2-Resumen'!$F$4, moras[[#This Row],[TIPO_ASEGURAMIENTO]])</f>
        <v>ASALARIADO</v>
      </c>
      <c r="J256" t="s">
        <v>29</v>
      </c>
      <c r="K256" t="s">
        <v>30</v>
      </c>
      <c r="L256" t="s">
        <v>30</v>
      </c>
      <c r="M256" t="s">
        <v>31</v>
      </c>
      <c r="N256">
        <v>42</v>
      </c>
      <c r="O256">
        <f>IF(moras[[#This Row],[EDAD]]="", '2-Resumen'!$C$7, moras[[#This Row],[EDAD]])</f>
        <v>42</v>
      </c>
      <c r="P256">
        <f>FLOOR(moras[[#This Row],[EDAD_SIN_NA´S]],10)</f>
        <v>40</v>
      </c>
      <c r="Q256">
        <f>STANDARDIZE(moras[[#This Row],[EDAD]],'2-Resumen'!$C$2, '2-Resumen'!$C$3)</f>
        <v>6.6098167852911317E-3</v>
      </c>
      <c r="R256" t="str">
        <f>IF(ABS(moras[[#This Row],[Z-CORE E]]) &gt; 1.96, "Sí", "No")</f>
        <v>No</v>
      </c>
    </row>
    <row r="257" spans="1:18">
      <c r="A257">
        <v>370</v>
      </c>
      <c r="B257" t="s">
        <v>27</v>
      </c>
      <c r="C257">
        <v>47450998</v>
      </c>
      <c r="D2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7">
        <f>IF(moras[[#This Row],[SALARIO]]="",'2-Resumen'!$B$7, moras[[#This Row],[SALARIO]])</f>
        <v>47450998</v>
      </c>
      <c r="F257">
        <f>STANDARDIZE(moras[[#This Row],[SALARIO]],'2-Resumen'!$B$2,'2-Resumen'!$B$3)</f>
        <v>0.41392270741208492</v>
      </c>
      <c r="G257" t="str">
        <f>IF(ABS(moras[[#This Row],[Z-CORE]])&gt; 1.96,"Sí", "No")</f>
        <v>No</v>
      </c>
      <c r="H257" t="s">
        <v>33</v>
      </c>
      <c r="I257" t="str">
        <f>IF(moras[[#This Row],[TIPO_ASEGURAMIENTO]] = "", '2-Resumen'!$F$4, moras[[#This Row],[TIPO_ASEGURAMIENTO]])</f>
        <v>ASALARIADO</v>
      </c>
      <c r="J257" t="s">
        <v>29</v>
      </c>
      <c r="K257" t="s">
        <v>30</v>
      </c>
      <c r="L257" t="s">
        <v>31</v>
      </c>
      <c r="M257" t="s">
        <v>31</v>
      </c>
      <c r="N257">
        <v>28</v>
      </c>
      <c r="O257">
        <f>IF(moras[[#This Row],[EDAD]]="", '2-Resumen'!$C$7, moras[[#This Row],[EDAD]])</f>
        <v>28</v>
      </c>
      <c r="P257">
        <f>FLOOR(moras[[#This Row],[EDAD_SIN_NA´S]],10)</f>
        <v>20</v>
      </c>
      <c r="Q257">
        <f>STANDARDIZE(moras[[#This Row],[EDAD]],'2-Resumen'!$C$2, '2-Resumen'!$C$3)</f>
        <v>-0.98144480429463388</v>
      </c>
      <c r="R257" t="str">
        <f>IF(ABS(moras[[#This Row],[Z-CORE E]]) &gt; 1.96, "Sí", "No")</f>
        <v>No</v>
      </c>
    </row>
    <row r="258" spans="1:18">
      <c r="A258">
        <v>372</v>
      </c>
      <c r="B258" t="s">
        <v>32</v>
      </c>
      <c r="C258">
        <v>123306023</v>
      </c>
      <c r="D2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8">
        <f>IF(moras[[#This Row],[SALARIO]]="",'2-Resumen'!$B$7, moras[[#This Row],[SALARIO]])</f>
        <v>123306023</v>
      </c>
      <c r="F258">
        <f>STANDARDIZE(moras[[#This Row],[SALARIO]],'2-Resumen'!$B$2,'2-Resumen'!$B$3)</f>
        <v>1.6760775601811781</v>
      </c>
      <c r="G258" t="str">
        <f>IF(ABS(moras[[#This Row],[Z-CORE]])&gt; 1.96,"Sí", "No")</f>
        <v>No</v>
      </c>
      <c r="H258" t="s">
        <v>33</v>
      </c>
      <c r="I258" t="str">
        <f>IF(moras[[#This Row],[TIPO_ASEGURAMIENTO]] = "", '2-Resumen'!$F$4, moras[[#This Row],[TIPO_ASEGURAMIENTO]])</f>
        <v>ASALARIADO</v>
      </c>
      <c r="J258" t="s">
        <v>29</v>
      </c>
      <c r="K258" t="s">
        <v>30</v>
      </c>
      <c r="L258" t="s">
        <v>31</v>
      </c>
      <c r="M258" t="s">
        <v>31</v>
      </c>
      <c r="N258">
        <v>30</v>
      </c>
      <c r="O258">
        <f>IF(moras[[#This Row],[EDAD]]="", '2-Resumen'!$C$7, moras[[#This Row],[EDAD]])</f>
        <v>30</v>
      </c>
      <c r="P258">
        <f>FLOOR(moras[[#This Row],[EDAD_SIN_NA´S]],10)</f>
        <v>30</v>
      </c>
      <c r="Q258">
        <f>STANDARDIZE(moras[[#This Row],[EDAD]],'2-Resumen'!$C$2, '2-Resumen'!$C$3)</f>
        <v>-0.84029414414035897</v>
      </c>
      <c r="R258" t="str">
        <f>IF(ABS(moras[[#This Row],[Z-CORE E]]) &gt; 1.96, "Sí", "No")</f>
        <v>No</v>
      </c>
    </row>
    <row r="259" spans="1:18">
      <c r="A259">
        <v>373</v>
      </c>
      <c r="B259" t="s">
        <v>27</v>
      </c>
      <c r="C259">
        <v>52901448</v>
      </c>
      <c r="D2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9">
        <f>IF(moras[[#This Row],[SALARIO]]="",'2-Resumen'!$B$7, moras[[#This Row],[SALARIO]])</f>
        <v>52901448</v>
      </c>
      <c r="F259">
        <f>STANDARDIZE(moras[[#This Row],[SALARIO]],'2-Resumen'!$B$2,'2-Resumen'!$B$3)</f>
        <v>0.50461296711835102</v>
      </c>
      <c r="G259" t="str">
        <f>IF(ABS(moras[[#This Row],[Z-CORE]])&gt; 1.96,"Sí", "No")</f>
        <v>No</v>
      </c>
      <c r="H259" t="s">
        <v>33</v>
      </c>
      <c r="I259" t="str">
        <f>IF(moras[[#This Row],[TIPO_ASEGURAMIENTO]] = "", '2-Resumen'!$F$4, moras[[#This Row],[TIPO_ASEGURAMIENTO]])</f>
        <v>ASALARIADO</v>
      </c>
      <c r="J259" t="s">
        <v>29</v>
      </c>
      <c r="K259" t="s">
        <v>30</v>
      </c>
      <c r="L259" t="s">
        <v>31</v>
      </c>
      <c r="M259" t="s">
        <v>31</v>
      </c>
      <c r="N259">
        <v>29</v>
      </c>
      <c r="O259">
        <f>IF(moras[[#This Row],[EDAD]]="", '2-Resumen'!$C$7, moras[[#This Row],[EDAD]])</f>
        <v>29</v>
      </c>
      <c r="P259">
        <f>FLOOR(moras[[#This Row],[EDAD_SIN_NA´S]],10)</f>
        <v>20</v>
      </c>
      <c r="Q259">
        <f>STANDARDIZE(moras[[#This Row],[EDAD]],'2-Resumen'!$C$2, '2-Resumen'!$C$3)</f>
        <v>-0.91086947421749642</v>
      </c>
      <c r="R259" t="str">
        <f>IF(ABS(moras[[#This Row],[Z-CORE E]]) &gt; 1.96, "Sí", "No")</f>
        <v>No</v>
      </c>
    </row>
    <row r="260" spans="1:18">
      <c r="A260">
        <v>375</v>
      </c>
      <c r="B260" t="s">
        <v>32</v>
      </c>
      <c r="C260">
        <v>71145786</v>
      </c>
      <c r="D2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0">
        <f>IF(moras[[#This Row],[SALARIO]]="",'2-Resumen'!$B$7, moras[[#This Row],[SALARIO]])</f>
        <v>71145786</v>
      </c>
      <c r="F260">
        <f>STANDARDIZE(moras[[#This Row],[SALARIO]],'2-Resumen'!$B$2,'2-Resumen'!$B$3)</f>
        <v>0.8081812507259245</v>
      </c>
      <c r="G260" t="str">
        <f>IF(ABS(moras[[#This Row],[Z-CORE]])&gt; 1.96,"Sí", "No")</f>
        <v>No</v>
      </c>
      <c r="H260" t="s">
        <v>33</v>
      </c>
      <c r="I260" t="str">
        <f>IF(moras[[#This Row],[TIPO_ASEGURAMIENTO]] = "", '2-Resumen'!$F$4, moras[[#This Row],[TIPO_ASEGURAMIENTO]])</f>
        <v>ASALARIADO</v>
      </c>
      <c r="J260" t="s">
        <v>29</v>
      </c>
      <c r="K260" t="s">
        <v>30</v>
      </c>
      <c r="L260" t="s">
        <v>30</v>
      </c>
      <c r="M260" t="s">
        <v>31</v>
      </c>
      <c r="N260">
        <v>44</v>
      </c>
      <c r="O260">
        <f>IF(moras[[#This Row],[EDAD]]="", '2-Resumen'!$C$7, moras[[#This Row],[EDAD]])</f>
        <v>44</v>
      </c>
      <c r="P260">
        <f>FLOOR(moras[[#This Row],[EDAD_SIN_NA´S]],10)</f>
        <v>40</v>
      </c>
      <c r="Q260">
        <f>STANDARDIZE(moras[[#This Row],[EDAD]],'2-Resumen'!$C$2, '2-Resumen'!$C$3)</f>
        <v>0.14776047693956615</v>
      </c>
      <c r="R260" t="str">
        <f>IF(ABS(moras[[#This Row],[Z-CORE E]]) &gt; 1.96, "Sí", "No")</f>
        <v>No</v>
      </c>
    </row>
    <row r="261" spans="1:18">
      <c r="A261">
        <v>376</v>
      </c>
      <c r="B261" t="s">
        <v>32</v>
      </c>
      <c r="C261">
        <v>7655321</v>
      </c>
      <c r="D2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1">
        <f>IF(moras[[#This Row],[SALARIO]]="",'2-Resumen'!$B$7, moras[[#This Row],[SALARIO]])</f>
        <v>7655321</v>
      </c>
      <c r="F261">
        <f>STANDARDIZE(moras[[#This Row],[SALARIO]],'2-Resumen'!$B$2,'2-Resumen'!$B$3)</f>
        <v>-0.24823918423294977</v>
      </c>
      <c r="G261" t="str">
        <f>IF(ABS(moras[[#This Row],[Z-CORE]])&gt; 1.96,"Sí", "No")</f>
        <v>No</v>
      </c>
      <c r="H261" t="s">
        <v>33</v>
      </c>
      <c r="I261" t="str">
        <f>IF(moras[[#This Row],[TIPO_ASEGURAMIENTO]] = "", '2-Resumen'!$F$4, moras[[#This Row],[TIPO_ASEGURAMIENTO]])</f>
        <v>ASALARIADO</v>
      </c>
      <c r="J261" t="s">
        <v>29</v>
      </c>
      <c r="K261" t="s">
        <v>30</v>
      </c>
      <c r="L261" t="s">
        <v>30</v>
      </c>
      <c r="M261" t="s">
        <v>31</v>
      </c>
      <c r="N261">
        <v>43</v>
      </c>
      <c r="O261">
        <f>IF(moras[[#This Row],[EDAD]]="", '2-Resumen'!$C$7, moras[[#This Row],[EDAD]])</f>
        <v>43</v>
      </c>
      <c r="P261">
        <f>FLOOR(moras[[#This Row],[EDAD_SIN_NA´S]],10)</f>
        <v>40</v>
      </c>
      <c r="Q261">
        <f>STANDARDIZE(moras[[#This Row],[EDAD]],'2-Resumen'!$C$2, '2-Resumen'!$C$3)</f>
        <v>7.7185146862428639E-2</v>
      </c>
      <c r="R261" t="str">
        <f>IF(ABS(moras[[#This Row],[Z-CORE E]]) &gt; 1.96, "Sí", "No")</f>
        <v>No</v>
      </c>
    </row>
    <row r="262" spans="1:18">
      <c r="A262">
        <v>379</v>
      </c>
      <c r="B262" t="s">
        <v>27</v>
      </c>
      <c r="C262">
        <v>94339665</v>
      </c>
      <c r="D2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2">
        <f>IF(moras[[#This Row],[SALARIO]]="",'2-Resumen'!$B$7, moras[[#This Row],[SALARIO]])</f>
        <v>94339665</v>
      </c>
      <c r="F262">
        <f>STANDARDIZE(moras[[#This Row],[SALARIO]],'2-Resumen'!$B$2,'2-Resumen'!$B$3)</f>
        <v>1.1941051487720875</v>
      </c>
      <c r="G262" t="str">
        <f>IF(ABS(moras[[#This Row],[Z-CORE]])&gt; 1.96,"Sí", "No")</f>
        <v>No</v>
      </c>
      <c r="H262" t="s">
        <v>33</v>
      </c>
      <c r="I262" t="str">
        <f>IF(moras[[#This Row],[TIPO_ASEGURAMIENTO]] = "", '2-Resumen'!$F$4, moras[[#This Row],[TIPO_ASEGURAMIENTO]])</f>
        <v>ASALARIADO</v>
      </c>
      <c r="J262" t="s">
        <v>34</v>
      </c>
      <c r="K262" t="s">
        <v>30</v>
      </c>
      <c r="L262" t="s">
        <v>31</v>
      </c>
      <c r="M262" t="s">
        <v>31</v>
      </c>
      <c r="N262">
        <v>38</v>
      </c>
      <c r="O262">
        <f>IF(moras[[#This Row],[EDAD]]="", '2-Resumen'!$C$7, moras[[#This Row],[EDAD]])</f>
        <v>38</v>
      </c>
      <c r="P262">
        <f>FLOOR(moras[[#This Row],[EDAD_SIN_NA´S]],10)</f>
        <v>30</v>
      </c>
      <c r="Q262">
        <f>STANDARDIZE(moras[[#This Row],[EDAD]],'2-Resumen'!$C$2, '2-Resumen'!$C$3)</f>
        <v>-0.27569150352325889</v>
      </c>
      <c r="R262" t="str">
        <f>IF(ABS(moras[[#This Row],[Z-CORE E]]) &gt; 1.96, "Sí", "No")</f>
        <v>No</v>
      </c>
    </row>
    <row r="263" spans="1:18">
      <c r="A263">
        <v>380</v>
      </c>
      <c r="B263" t="s">
        <v>32</v>
      </c>
      <c r="C263">
        <v>280000</v>
      </c>
      <c r="D2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3">
        <f>IF(moras[[#This Row],[SALARIO]]="",'2-Resumen'!$B$7, moras[[#This Row],[SALARIO]])</f>
        <v>280000</v>
      </c>
      <c r="F263">
        <f>STANDARDIZE(moras[[#This Row],[SALARIO]],'2-Resumen'!$B$2,'2-Resumen'!$B$3)</f>
        <v>-0.37095745096451832</v>
      </c>
      <c r="G263" t="str">
        <f>IF(ABS(moras[[#This Row],[Z-CORE]])&gt; 1.96,"Sí", "No")</f>
        <v>No</v>
      </c>
      <c r="H263" t="s">
        <v>33</v>
      </c>
      <c r="I263" t="str">
        <f>IF(moras[[#This Row],[TIPO_ASEGURAMIENTO]] = "", '2-Resumen'!$F$4, moras[[#This Row],[TIPO_ASEGURAMIENTO]])</f>
        <v>ASALARIADO</v>
      </c>
      <c r="J263" t="s">
        <v>29</v>
      </c>
      <c r="K263" t="s">
        <v>30</v>
      </c>
      <c r="L263" t="s">
        <v>31</v>
      </c>
      <c r="M263" t="s">
        <v>31</v>
      </c>
      <c r="N263">
        <v>33</v>
      </c>
      <c r="O263">
        <f>IF(moras[[#This Row],[EDAD]]="", '2-Resumen'!$C$7, moras[[#This Row],[EDAD]])</f>
        <v>33</v>
      </c>
      <c r="P263">
        <f>FLOOR(moras[[#This Row],[EDAD_SIN_NA´S]],10)</f>
        <v>30</v>
      </c>
      <c r="Q263">
        <f>STANDARDIZE(moras[[#This Row],[EDAD]],'2-Resumen'!$C$2, '2-Resumen'!$C$3)</f>
        <v>-0.62856815390894638</v>
      </c>
      <c r="R263" t="str">
        <f>IF(ABS(moras[[#This Row],[Z-CORE E]]) &gt; 1.96, "Sí", "No")</f>
        <v>No</v>
      </c>
    </row>
    <row r="264" spans="1:18">
      <c r="A264">
        <v>381</v>
      </c>
      <c r="B264" t="s">
        <v>32</v>
      </c>
      <c r="C264">
        <v>14141305</v>
      </c>
      <c r="D2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4">
        <f>IF(moras[[#This Row],[SALARIO]]="",'2-Resumen'!$B$7, moras[[#This Row],[SALARIO]])</f>
        <v>14141305</v>
      </c>
      <c r="F264">
        <f>STANDARDIZE(moras[[#This Row],[SALARIO]],'2-Resumen'!$B$2,'2-Resumen'!$B$3)</f>
        <v>-0.14031863209309225</v>
      </c>
      <c r="G264" t="str">
        <f>IF(ABS(moras[[#This Row],[Z-CORE]])&gt; 1.96,"Sí", "No")</f>
        <v>No</v>
      </c>
      <c r="H264" t="s">
        <v>33</v>
      </c>
      <c r="I264" t="str">
        <f>IF(moras[[#This Row],[TIPO_ASEGURAMIENTO]] = "", '2-Resumen'!$F$4, moras[[#This Row],[TIPO_ASEGURAMIENTO]])</f>
        <v>ASALARIADO</v>
      </c>
      <c r="J264" t="s">
        <v>34</v>
      </c>
      <c r="K264" t="s">
        <v>30</v>
      </c>
      <c r="L264" t="s">
        <v>31</v>
      </c>
      <c r="M264" t="s">
        <v>31</v>
      </c>
      <c r="N264">
        <v>34</v>
      </c>
      <c r="O264">
        <f>IF(moras[[#This Row],[EDAD]]="", '2-Resumen'!$C$7, moras[[#This Row],[EDAD]])</f>
        <v>34</v>
      </c>
      <c r="P264">
        <f>FLOOR(moras[[#This Row],[EDAD_SIN_NA´S]],10)</f>
        <v>30</v>
      </c>
      <c r="Q264">
        <f>STANDARDIZE(moras[[#This Row],[EDAD]],'2-Resumen'!$C$2, '2-Resumen'!$C$3)</f>
        <v>-0.55799282383180893</v>
      </c>
      <c r="R264" t="str">
        <f>IF(ABS(moras[[#This Row],[Z-CORE E]]) &gt; 1.96, "Sí", "No")</f>
        <v>No</v>
      </c>
    </row>
    <row r="265" spans="1:18">
      <c r="A265">
        <v>383</v>
      </c>
      <c r="B265" t="s">
        <v>32</v>
      </c>
      <c r="C265">
        <v>69550819</v>
      </c>
      <c r="D2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5">
        <f>IF(moras[[#This Row],[SALARIO]]="",'2-Resumen'!$B$7, moras[[#This Row],[SALARIO]])</f>
        <v>69550819</v>
      </c>
      <c r="F265">
        <f>STANDARDIZE(moras[[#This Row],[SALARIO]],'2-Resumen'!$B$2,'2-Resumen'!$B$3)</f>
        <v>0.78164252980326232</v>
      </c>
      <c r="G265" t="str">
        <f>IF(ABS(moras[[#This Row],[Z-CORE]])&gt; 1.96,"Sí", "No")</f>
        <v>No</v>
      </c>
      <c r="H265" t="s">
        <v>33</v>
      </c>
      <c r="I265" t="str">
        <f>IF(moras[[#This Row],[TIPO_ASEGURAMIENTO]] = "", '2-Resumen'!$F$4, moras[[#This Row],[TIPO_ASEGURAMIENTO]])</f>
        <v>ASALARIADO</v>
      </c>
      <c r="J265" t="s">
        <v>29</v>
      </c>
      <c r="K265" t="s">
        <v>30</v>
      </c>
      <c r="L265" t="s">
        <v>31</v>
      </c>
      <c r="M265" t="s">
        <v>31</v>
      </c>
      <c r="N265">
        <v>36</v>
      </c>
      <c r="O265">
        <f>IF(moras[[#This Row],[EDAD]]="", '2-Resumen'!$C$7, moras[[#This Row],[EDAD]])</f>
        <v>36</v>
      </c>
      <c r="P265">
        <f>FLOOR(moras[[#This Row],[EDAD_SIN_NA´S]],10)</f>
        <v>30</v>
      </c>
      <c r="Q265">
        <f>STANDARDIZE(moras[[#This Row],[EDAD]],'2-Resumen'!$C$2, '2-Resumen'!$C$3)</f>
        <v>-0.41684216367753391</v>
      </c>
      <c r="R265" t="str">
        <f>IF(ABS(moras[[#This Row],[Z-CORE E]]) &gt; 1.96, "Sí", "No")</f>
        <v>No</v>
      </c>
    </row>
    <row r="266" spans="1:18">
      <c r="A266">
        <v>386</v>
      </c>
      <c r="B266" t="s">
        <v>27</v>
      </c>
      <c r="C266">
        <v>131492486</v>
      </c>
      <c r="D2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6">
        <f>IF(moras[[#This Row],[SALARIO]]="",'2-Resumen'!$B$7, moras[[#This Row],[SALARIO]])</f>
        <v>131492486</v>
      </c>
      <c r="F266">
        <f>STANDARDIZE(moras[[#This Row],[SALARIO]],'2-Resumen'!$B$2,'2-Resumen'!$B$3)</f>
        <v>1.812292451712288</v>
      </c>
      <c r="G266" t="str">
        <f>IF(ABS(moras[[#This Row],[Z-CORE]])&gt; 1.96,"Sí", "No")</f>
        <v>No</v>
      </c>
      <c r="H266" t="s">
        <v>33</v>
      </c>
      <c r="I266" t="str">
        <f>IF(moras[[#This Row],[TIPO_ASEGURAMIENTO]] = "", '2-Resumen'!$F$4, moras[[#This Row],[TIPO_ASEGURAMIENTO]])</f>
        <v>ASALARIADO</v>
      </c>
      <c r="J266" t="s">
        <v>29</v>
      </c>
      <c r="K266" t="s">
        <v>30</v>
      </c>
      <c r="L266" t="s">
        <v>31</v>
      </c>
      <c r="M266" t="s">
        <v>31</v>
      </c>
      <c r="N266">
        <v>37</v>
      </c>
      <c r="O266">
        <f>IF(moras[[#This Row],[EDAD]]="", '2-Resumen'!$C$7, moras[[#This Row],[EDAD]])</f>
        <v>37</v>
      </c>
      <c r="P266">
        <f>FLOOR(moras[[#This Row],[EDAD_SIN_NA´S]],10)</f>
        <v>30</v>
      </c>
      <c r="Q266">
        <f>STANDARDIZE(moras[[#This Row],[EDAD]],'2-Resumen'!$C$2, '2-Resumen'!$C$3)</f>
        <v>-0.3462668336003964</v>
      </c>
      <c r="R266" t="str">
        <f>IF(ABS(moras[[#This Row],[Z-CORE E]]) &gt; 1.96, "Sí", "No")</f>
        <v>No</v>
      </c>
    </row>
    <row r="267" spans="1:18">
      <c r="A267">
        <v>387</v>
      </c>
      <c r="B267" t="s">
        <v>32</v>
      </c>
      <c r="C267">
        <v>65287258</v>
      </c>
      <c r="D2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7">
        <f>IF(moras[[#This Row],[SALARIO]]="",'2-Resumen'!$B$7, moras[[#This Row],[SALARIO]])</f>
        <v>65287258</v>
      </c>
      <c r="F267">
        <f>STANDARDIZE(moras[[#This Row],[SALARIO]],'2-Resumen'!$B$2,'2-Resumen'!$B$3)</f>
        <v>0.71070096454470422</v>
      </c>
      <c r="G267" t="str">
        <f>IF(ABS(moras[[#This Row],[Z-CORE]])&gt; 1.96,"Sí", "No")</f>
        <v>No</v>
      </c>
      <c r="H267" t="s">
        <v>33</v>
      </c>
      <c r="I267" t="str">
        <f>IF(moras[[#This Row],[TIPO_ASEGURAMIENTO]] = "", '2-Resumen'!$F$4, moras[[#This Row],[TIPO_ASEGURAMIENTO]])</f>
        <v>ASALARIADO</v>
      </c>
      <c r="J267" t="s">
        <v>29</v>
      </c>
      <c r="K267" t="s">
        <v>30</v>
      </c>
      <c r="L267" t="s">
        <v>30</v>
      </c>
      <c r="M267" t="s">
        <v>31</v>
      </c>
      <c r="N267">
        <v>54</v>
      </c>
      <c r="O267">
        <f>IF(moras[[#This Row],[EDAD]]="", '2-Resumen'!$C$7, moras[[#This Row],[EDAD]])</f>
        <v>54</v>
      </c>
      <c r="P267">
        <f>FLOOR(moras[[#This Row],[EDAD_SIN_NA´S]],10)</f>
        <v>50</v>
      </c>
      <c r="Q267">
        <f>STANDARDIZE(moras[[#This Row],[EDAD]],'2-Resumen'!$C$2, '2-Resumen'!$C$3)</f>
        <v>0.85351377771094117</v>
      </c>
      <c r="R267" t="str">
        <f>IF(ABS(moras[[#This Row],[Z-CORE E]]) &gt; 1.96, "Sí", "No")</f>
        <v>No</v>
      </c>
    </row>
    <row r="268" spans="1:18">
      <c r="A268">
        <v>389</v>
      </c>
      <c r="B268" t="s">
        <v>32</v>
      </c>
      <c r="C268">
        <v>4633137</v>
      </c>
      <c r="D2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8">
        <f>IF(moras[[#This Row],[SALARIO]]="",'2-Resumen'!$B$7, moras[[#This Row],[SALARIO]])</f>
        <v>4633137</v>
      </c>
      <c r="F268">
        <f>STANDARDIZE(moras[[#This Row],[SALARIO]],'2-Resumen'!$B$2,'2-Resumen'!$B$3)</f>
        <v>-0.29852542699090956</v>
      </c>
      <c r="G268" t="str">
        <f>IF(ABS(moras[[#This Row],[Z-CORE]])&gt; 1.96,"Sí", "No")</f>
        <v>No</v>
      </c>
      <c r="H268" t="s">
        <v>33</v>
      </c>
      <c r="I268" t="str">
        <f>IF(moras[[#This Row],[TIPO_ASEGURAMIENTO]] = "", '2-Resumen'!$F$4, moras[[#This Row],[TIPO_ASEGURAMIENTO]])</f>
        <v>ASALARIADO</v>
      </c>
      <c r="J268" t="s">
        <v>34</v>
      </c>
      <c r="K268" t="s">
        <v>30</v>
      </c>
      <c r="L268" t="s">
        <v>31</v>
      </c>
      <c r="M268" t="s">
        <v>31</v>
      </c>
      <c r="N268">
        <v>36</v>
      </c>
      <c r="O268">
        <f>IF(moras[[#This Row],[EDAD]]="", '2-Resumen'!$C$7, moras[[#This Row],[EDAD]])</f>
        <v>36</v>
      </c>
      <c r="P268">
        <f>FLOOR(moras[[#This Row],[EDAD_SIN_NA´S]],10)</f>
        <v>30</v>
      </c>
      <c r="Q268">
        <f>STANDARDIZE(moras[[#This Row],[EDAD]],'2-Resumen'!$C$2, '2-Resumen'!$C$3)</f>
        <v>-0.41684216367753391</v>
      </c>
      <c r="R268" t="str">
        <f>IF(ABS(moras[[#This Row],[Z-CORE E]]) &gt; 1.96, "Sí", "No")</f>
        <v>No</v>
      </c>
    </row>
    <row r="269" spans="1:18">
      <c r="A269">
        <v>390</v>
      </c>
      <c r="B269" t="s">
        <v>27</v>
      </c>
      <c r="C269">
        <v>144000</v>
      </c>
      <c r="D2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9">
        <f>IF(moras[[#This Row],[SALARIO]]="",'2-Resumen'!$B$7, moras[[#This Row],[SALARIO]])</f>
        <v>144000</v>
      </c>
      <c r="F269">
        <f>STANDARDIZE(moras[[#This Row],[SALARIO]],'2-Resumen'!$B$2,'2-Resumen'!$B$3)</f>
        <v>-0.37322036050777663</v>
      </c>
      <c r="G269" t="str">
        <f>IF(ABS(moras[[#This Row],[Z-CORE]])&gt; 1.96,"Sí", "No")</f>
        <v>No</v>
      </c>
      <c r="H269" t="s">
        <v>33</v>
      </c>
      <c r="I269" t="str">
        <f>IF(moras[[#This Row],[TIPO_ASEGURAMIENTO]] = "", '2-Resumen'!$F$4, moras[[#This Row],[TIPO_ASEGURAMIENTO]])</f>
        <v>ASALARIADO</v>
      </c>
      <c r="J269" t="s">
        <v>29</v>
      </c>
      <c r="K269" t="s">
        <v>30</v>
      </c>
      <c r="L269" t="s">
        <v>31</v>
      </c>
      <c r="M269" t="s">
        <v>31</v>
      </c>
      <c r="N269">
        <v>20</v>
      </c>
      <c r="O269">
        <f>IF(moras[[#This Row],[EDAD]]="", '2-Resumen'!$C$7, moras[[#This Row],[EDAD]])</f>
        <v>20</v>
      </c>
      <c r="P269">
        <f>FLOOR(moras[[#This Row],[EDAD_SIN_NA´S]],10)</f>
        <v>20</v>
      </c>
      <c r="Q269">
        <f>STANDARDIZE(moras[[#This Row],[EDAD]],'2-Resumen'!$C$2, '2-Resumen'!$C$3)</f>
        <v>-1.5460474449117341</v>
      </c>
      <c r="R269" t="str">
        <f>IF(ABS(moras[[#This Row],[Z-CORE E]]) &gt; 1.96, "Sí", "No")</f>
        <v>No</v>
      </c>
    </row>
    <row r="270" spans="1:18">
      <c r="A270">
        <v>392</v>
      </c>
      <c r="B270" t="s">
        <v>27</v>
      </c>
      <c r="C270">
        <v>950292</v>
      </c>
      <c r="D2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0">
        <f>IF(moras[[#This Row],[SALARIO]]="",'2-Resumen'!$B$7, moras[[#This Row],[SALARIO]])</f>
        <v>950292</v>
      </c>
      <c r="F270">
        <f>STANDARDIZE(moras[[#This Row],[SALARIO]],'2-Resumen'!$B$2,'2-Resumen'!$B$3)</f>
        <v>-0.35980443505591769</v>
      </c>
      <c r="G270" t="str">
        <f>IF(ABS(moras[[#This Row],[Z-CORE]])&gt; 1.96,"Sí", "No")</f>
        <v>No</v>
      </c>
      <c r="H270" t="s">
        <v>33</v>
      </c>
      <c r="I270" t="str">
        <f>IF(moras[[#This Row],[TIPO_ASEGURAMIENTO]] = "", '2-Resumen'!$F$4, moras[[#This Row],[TIPO_ASEGURAMIENTO]])</f>
        <v>ASALARIADO</v>
      </c>
      <c r="J270" t="s">
        <v>29</v>
      </c>
      <c r="K270" t="s">
        <v>30</v>
      </c>
      <c r="L270" t="s">
        <v>31</v>
      </c>
      <c r="M270" t="s">
        <v>31</v>
      </c>
      <c r="N270">
        <v>38</v>
      </c>
      <c r="O270">
        <f>IF(moras[[#This Row],[EDAD]]="", '2-Resumen'!$C$7, moras[[#This Row],[EDAD]])</f>
        <v>38</v>
      </c>
      <c r="P270">
        <f>FLOOR(moras[[#This Row],[EDAD_SIN_NA´S]],10)</f>
        <v>30</v>
      </c>
      <c r="Q270">
        <f>STANDARDIZE(moras[[#This Row],[EDAD]],'2-Resumen'!$C$2, '2-Resumen'!$C$3)</f>
        <v>-0.27569150352325889</v>
      </c>
      <c r="R270" t="str">
        <f>IF(ABS(moras[[#This Row],[Z-CORE E]]) &gt; 1.96, "Sí", "No")</f>
        <v>No</v>
      </c>
    </row>
    <row r="271" spans="1:18">
      <c r="A271">
        <v>393</v>
      </c>
      <c r="B271" t="s">
        <v>32</v>
      </c>
      <c r="C271">
        <v>798210</v>
      </c>
      <c r="D2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1">
        <f>IF(moras[[#This Row],[SALARIO]]="",'2-Resumen'!$B$7, moras[[#This Row],[SALARIO]])</f>
        <v>798210</v>
      </c>
      <c r="F271">
        <f>STANDARDIZE(moras[[#This Row],[SALARIO]],'2-Resumen'!$B$2,'2-Resumen'!$B$3)</f>
        <v>-0.36233493365266628</v>
      </c>
      <c r="G271" t="str">
        <f>IF(ABS(moras[[#This Row],[Z-CORE]])&gt; 1.96,"Sí", "No")</f>
        <v>No</v>
      </c>
      <c r="H271" t="s">
        <v>33</v>
      </c>
      <c r="I271" t="str">
        <f>IF(moras[[#This Row],[TIPO_ASEGURAMIENTO]] = "", '2-Resumen'!$F$4, moras[[#This Row],[TIPO_ASEGURAMIENTO]])</f>
        <v>ASALARIADO</v>
      </c>
      <c r="J271" t="s">
        <v>34</v>
      </c>
      <c r="K271" t="s">
        <v>30</v>
      </c>
      <c r="L271" t="s">
        <v>31</v>
      </c>
      <c r="M271" t="s">
        <v>31</v>
      </c>
      <c r="N271">
        <v>39</v>
      </c>
      <c r="O271">
        <f>IF(moras[[#This Row],[EDAD]]="", '2-Resumen'!$C$7, moras[[#This Row],[EDAD]])</f>
        <v>39</v>
      </c>
      <c r="P271">
        <f>FLOOR(moras[[#This Row],[EDAD_SIN_NA´S]],10)</f>
        <v>30</v>
      </c>
      <c r="Q271">
        <f>STANDARDIZE(moras[[#This Row],[EDAD]],'2-Resumen'!$C$2, '2-Resumen'!$C$3)</f>
        <v>-0.20511617344612137</v>
      </c>
      <c r="R271" t="str">
        <f>IF(ABS(moras[[#This Row],[Z-CORE E]]) &gt; 1.96, "Sí", "No")</f>
        <v>No</v>
      </c>
    </row>
    <row r="272" spans="1:18">
      <c r="A272">
        <v>394</v>
      </c>
      <c r="B272" t="s">
        <v>32</v>
      </c>
      <c r="C272">
        <v>783125</v>
      </c>
      <c r="D2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2">
        <f>IF(moras[[#This Row],[SALARIO]]="",'2-Resumen'!$B$7, moras[[#This Row],[SALARIO]])</f>
        <v>783125</v>
      </c>
      <c r="F272">
        <f>STANDARDIZE(moras[[#This Row],[SALARIO]],'2-Resumen'!$B$2,'2-Resumen'!$B$3)</f>
        <v>-0.36258593358251962</v>
      </c>
      <c r="G272" t="str">
        <f>IF(ABS(moras[[#This Row],[Z-CORE]])&gt; 1.96,"Sí", "No")</f>
        <v>No</v>
      </c>
      <c r="H272" t="s">
        <v>33</v>
      </c>
      <c r="I272" t="str">
        <f>IF(moras[[#This Row],[TIPO_ASEGURAMIENTO]] = "", '2-Resumen'!$F$4, moras[[#This Row],[TIPO_ASEGURAMIENTO]])</f>
        <v>ASALARIADO</v>
      </c>
      <c r="J272" t="s">
        <v>29</v>
      </c>
      <c r="K272" t="s">
        <v>30</v>
      </c>
      <c r="L272" t="s">
        <v>31</v>
      </c>
      <c r="M272" t="s">
        <v>30</v>
      </c>
      <c r="N272">
        <v>32</v>
      </c>
      <c r="O272">
        <f>IF(moras[[#This Row],[EDAD]]="", '2-Resumen'!$C$7, moras[[#This Row],[EDAD]])</f>
        <v>32</v>
      </c>
      <c r="P272">
        <f>FLOOR(moras[[#This Row],[EDAD_SIN_NA´S]],10)</f>
        <v>30</v>
      </c>
      <c r="Q272">
        <f>STANDARDIZE(moras[[#This Row],[EDAD]],'2-Resumen'!$C$2, '2-Resumen'!$C$3)</f>
        <v>-0.69914348398608395</v>
      </c>
      <c r="R272" t="str">
        <f>IF(ABS(moras[[#This Row],[Z-CORE E]]) &gt; 1.96, "Sí", "No")</f>
        <v>No</v>
      </c>
    </row>
    <row r="273" spans="1:18">
      <c r="A273">
        <v>395</v>
      </c>
      <c r="B273" t="s">
        <v>32</v>
      </c>
      <c r="C273">
        <v>46655321</v>
      </c>
      <c r="D2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3">
        <f>IF(moras[[#This Row],[SALARIO]]="",'2-Resumen'!$B$7, moras[[#This Row],[SALARIO]])</f>
        <v>46655321</v>
      </c>
      <c r="F273">
        <f>STANDARDIZE(moras[[#This Row],[SALARIO]],'2-Resumen'!$B$2,'2-Resumen'!$B$3)</f>
        <v>0.40068340537788544</v>
      </c>
      <c r="G273" t="str">
        <f>IF(ABS(moras[[#This Row],[Z-CORE]])&gt; 1.96,"Sí", "No")</f>
        <v>No</v>
      </c>
      <c r="H273" t="s">
        <v>33</v>
      </c>
      <c r="I273" t="str">
        <f>IF(moras[[#This Row],[TIPO_ASEGURAMIENTO]] = "", '2-Resumen'!$F$4, moras[[#This Row],[TIPO_ASEGURAMIENTO]])</f>
        <v>ASALARIADO</v>
      </c>
      <c r="J273" t="s">
        <v>29</v>
      </c>
      <c r="K273" t="s">
        <v>30</v>
      </c>
      <c r="L273" t="s">
        <v>31</v>
      </c>
      <c r="M273" t="s">
        <v>31</v>
      </c>
      <c r="N273">
        <v>36</v>
      </c>
      <c r="O273">
        <f>IF(moras[[#This Row],[EDAD]]="", '2-Resumen'!$C$7, moras[[#This Row],[EDAD]])</f>
        <v>36</v>
      </c>
      <c r="P273">
        <f>FLOOR(moras[[#This Row],[EDAD_SIN_NA´S]],10)</f>
        <v>30</v>
      </c>
      <c r="Q273">
        <f>STANDARDIZE(moras[[#This Row],[EDAD]],'2-Resumen'!$C$2, '2-Resumen'!$C$3)</f>
        <v>-0.41684216367753391</v>
      </c>
      <c r="R273" t="str">
        <f>IF(ABS(moras[[#This Row],[Z-CORE E]]) &gt; 1.96, "Sí", "No")</f>
        <v>No</v>
      </c>
    </row>
    <row r="274" spans="1:18">
      <c r="A274">
        <v>396</v>
      </c>
      <c r="B274" t="s">
        <v>32</v>
      </c>
      <c r="C274">
        <v>14290</v>
      </c>
      <c r="D2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4">
        <f>IF(moras[[#This Row],[SALARIO]]="",'2-Resumen'!$B$7, moras[[#This Row],[SALARIO]])</f>
        <v>14290</v>
      </c>
      <c r="F274">
        <f>STANDARDIZE(moras[[#This Row],[SALARIO]],'2-Resumen'!$B$2,'2-Resumen'!$B$3)</f>
        <v>-0.37537861048465926</v>
      </c>
      <c r="G274" t="str">
        <f>IF(ABS(moras[[#This Row],[Z-CORE]])&gt; 1.96,"Sí", "No")</f>
        <v>No</v>
      </c>
      <c r="H274" t="s">
        <v>33</v>
      </c>
      <c r="I274" t="str">
        <f>IF(moras[[#This Row],[TIPO_ASEGURAMIENTO]] = "", '2-Resumen'!$F$4, moras[[#This Row],[TIPO_ASEGURAMIENTO]])</f>
        <v>ASALARIADO</v>
      </c>
      <c r="J274" t="s">
        <v>29</v>
      </c>
      <c r="K274" t="s">
        <v>30</v>
      </c>
      <c r="L274" t="s">
        <v>31</v>
      </c>
      <c r="M274" t="s">
        <v>31</v>
      </c>
      <c r="N274">
        <v>57</v>
      </c>
      <c r="O274">
        <f>IF(moras[[#This Row],[EDAD]]="", '2-Resumen'!$C$7, moras[[#This Row],[EDAD]])</f>
        <v>57</v>
      </c>
      <c r="P274">
        <f>FLOOR(moras[[#This Row],[EDAD_SIN_NA´S]],10)</f>
        <v>50</v>
      </c>
      <c r="Q274">
        <f>STANDARDIZE(moras[[#This Row],[EDAD]],'2-Resumen'!$C$2, '2-Resumen'!$C$3)</f>
        <v>1.0652397679423538</v>
      </c>
      <c r="R274" t="str">
        <f>IF(ABS(moras[[#This Row],[Z-CORE E]]) &gt; 1.96, "Sí", "No")</f>
        <v>No</v>
      </c>
    </row>
    <row r="275" spans="1:18">
      <c r="A275">
        <v>398</v>
      </c>
      <c r="B275" t="s">
        <v>32</v>
      </c>
      <c r="C275">
        <v>3234327</v>
      </c>
      <c r="D2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5">
        <f>IF(moras[[#This Row],[SALARIO]]="",'2-Resumen'!$B$7, moras[[#This Row],[SALARIO]])</f>
        <v>3234327</v>
      </c>
      <c r="F275">
        <f>STANDARDIZE(moras[[#This Row],[SALARIO]],'2-Resumen'!$B$2,'2-Resumen'!$B$3)</f>
        <v>-0.32180028359535912</v>
      </c>
      <c r="G275" t="str">
        <f>IF(ABS(moras[[#This Row],[Z-CORE]])&gt; 1.96,"Sí", "No")</f>
        <v>No</v>
      </c>
      <c r="H275" t="s">
        <v>33</v>
      </c>
      <c r="I275" t="str">
        <f>IF(moras[[#This Row],[TIPO_ASEGURAMIENTO]] = "", '2-Resumen'!$F$4, moras[[#This Row],[TIPO_ASEGURAMIENTO]])</f>
        <v>ASALARIADO</v>
      </c>
      <c r="J275" t="s">
        <v>29</v>
      </c>
      <c r="K275" t="s">
        <v>30</v>
      </c>
      <c r="L275" t="s">
        <v>30</v>
      </c>
      <c r="M275" t="s">
        <v>31</v>
      </c>
      <c r="N275">
        <v>50</v>
      </c>
      <c r="O275">
        <f>IF(moras[[#This Row],[EDAD]]="", '2-Resumen'!$C$7, moras[[#This Row],[EDAD]])</f>
        <v>50</v>
      </c>
      <c r="P275">
        <f>FLOOR(moras[[#This Row],[EDAD_SIN_NA´S]],10)</f>
        <v>50</v>
      </c>
      <c r="Q275">
        <f>STANDARDIZE(moras[[#This Row],[EDAD]],'2-Resumen'!$C$2, '2-Resumen'!$C$3)</f>
        <v>0.57121245740239113</v>
      </c>
      <c r="R275" t="str">
        <f>IF(ABS(moras[[#This Row],[Z-CORE E]]) &gt; 1.96, "Sí", "No")</f>
        <v>No</v>
      </c>
    </row>
    <row r="276" spans="1:18">
      <c r="A276">
        <v>399</v>
      </c>
      <c r="B276" t="s">
        <v>27</v>
      </c>
      <c r="C276">
        <v>577151</v>
      </c>
      <c r="D2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6">
        <f>IF(moras[[#This Row],[SALARIO]]="",'2-Resumen'!$B$7, moras[[#This Row],[SALARIO]])</f>
        <v>577151</v>
      </c>
      <c r="F276">
        <f>STANDARDIZE(moras[[#This Row],[SALARIO]],'2-Resumen'!$B$2,'2-Resumen'!$B$3)</f>
        <v>-0.36601314336386581</v>
      </c>
      <c r="G276" t="str">
        <f>IF(ABS(moras[[#This Row],[Z-CORE]])&gt; 1.96,"Sí", "No")</f>
        <v>No</v>
      </c>
      <c r="H276" t="s">
        <v>33</v>
      </c>
      <c r="I276" t="str">
        <f>IF(moras[[#This Row],[TIPO_ASEGURAMIENTO]] = "", '2-Resumen'!$F$4, moras[[#This Row],[TIPO_ASEGURAMIENTO]])</f>
        <v>ASALARIADO</v>
      </c>
      <c r="J276" t="s">
        <v>34</v>
      </c>
      <c r="K276" t="s">
        <v>30</v>
      </c>
      <c r="L276" t="s">
        <v>31</v>
      </c>
      <c r="M276" t="s">
        <v>31</v>
      </c>
      <c r="N276">
        <v>34</v>
      </c>
      <c r="O276">
        <f>IF(moras[[#This Row],[EDAD]]="", '2-Resumen'!$C$7, moras[[#This Row],[EDAD]])</f>
        <v>34</v>
      </c>
      <c r="P276">
        <f>FLOOR(moras[[#This Row],[EDAD_SIN_NA´S]],10)</f>
        <v>30</v>
      </c>
      <c r="Q276">
        <f>STANDARDIZE(moras[[#This Row],[EDAD]],'2-Resumen'!$C$2, '2-Resumen'!$C$3)</f>
        <v>-0.55799282383180893</v>
      </c>
      <c r="R276" t="str">
        <f>IF(ABS(moras[[#This Row],[Z-CORE E]]) &gt; 1.96, "Sí", "No")</f>
        <v>No</v>
      </c>
    </row>
    <row r="277" spans="1:18">
      <c r="A277">
        <v>400</v>
      </c>
      <c r="B277" t="s">
        <v>32</v>
      </c>
      <c r="C277">
        <v>6223356</v>
      </c>
      <c r="D2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7">
        <f>IF(moras[[#This Row],[SALARIO]]="",'2-Resumen'!$B$7, moras[[#This Row],[SALARIO]])</f>
        <v>6223356</v>
      </c>
      <c r="F277">
        <f>STANDARDIZE(moras[[#This Row],[SALARIO]],'2-Resumen'!$B$2,'2-Resumen'!$B$3)</f>
        <v>-0.2720657082337723</v>
      </c>
      <c r="G277" t="str">
        <f>IF(ABS(moras[[#This Row],[Z-CORE]])&gt; 1.96,"Sí", "No")</f>
        <v>No</v>
      </c>
      <c r="H277" t="s">
        <v>33</v>
      </c>
      <c r="I277" t="str">
        <f>IF(moras[[#This Row],[TIPO_ASEGURAMIENTO]] = "", '2-Resumen'!$F$4, moras[[#This Row],[TIPO_ASEGURAMIENTO]])</f>
        <v>ASALARIADO</v>
      </c>
      <c r="J277" t="s">
        <v>29</v>
      </c>
      <c r="K277" t="s">
        <v>30</v>
      </c>
      <c r="L277" t="s">
        <v>31</v>
      </c>
      <c r="M277" t="s">
        <v>31</v>
      </c>
      <c r="N277">
        <v>50</v>
      </c>
      <c r="O277">
        <f>IF(moras[[#This Row],[EDAD]]="", '2-Resumen'!$C$7, moras[[#This Row],[EDAD]])</f>
        <v>50</v>
      </c>
      <c r="P277">
        <f>FLOOR(moras[[#This Row],[EDAD_SIN_NA´S]],10)</f>
        <v>50</v>
      </c>
      <c r="Q277">
        <f>STANDARDIZE(moras[[#This Row],[EDAD]],'2-Resumen'!$C$2, '2-Resumen'!$C$3)</f>
        <v>0.57121245740239113</v>
      </c>
      <c r="R277" t="str">
        <f>IF(ABS(moras[[#This Row],[Z-CORE E]]) &gt; 1.96, "Sí", "No")</f>
        <v>No</v>
      </c>
    </row>
    <row r="278" spans="1:18">
      <c r="A278">
        <v>401</v>
      </c>
      <c r="B278" t="s">
        <v>27</v>
      </c>
      <c r="C278">
        <v>205048</v>
      </c>
      <c r="D2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8">
        <f>IF(moras[[#This Row],[SALARIO]]="",'2-Resumen'!$B$7, moras[[#This Row],[SALARIO]])</f>
        <v>205048</v>
      </c>
      <c r="F278">
        <f>STANDARDIZE(moras[[#This Row],[SALARIO]],'2-Resumen'!$B$2,'2-Resumen'!$B$3)</f>
        <v>-0.37220458034750581</v>
      </c>
      <c r="G278" t="str">
        <f>IF(ABS(moras[[#This Row],[Z-CORE]])&gt; 1.96,"Sí", "No")</f>
        <v>No</v>
      </c>
      <c r="H278" t="s">
        <v>33</v>
      </c>
      <c r="I278" t="str">
        <f>IF(moras[[#This Row],[TIPO_ASEGURAMIENTO]] = "", '2-Resumen'!$F$4, moras[[#This Row],[TIPO_ASEGURAMIENTO]])</f>
        <v>ASALARIADO</v>
      </c>
      <c r="J278" t="s">
        <v>29</v>
      </c>
      <c r="K278" t="s">
        <v>30</v>
      </c>
      <c r="L278" t="s">
        <v>30</v>
      </c>
      <c r="M278" t="s">
        <v>31</v>
      </c>
      <c r="N278">
        <v>36</v>
      </c>
      <c r="O278">
        <f>IF(moras[[#This Row],[EDAD]]="", '2-Resumen'!$C$7, moras[[#This Row],[EDAD]])</f>
        <v>36</v>
      </c>
      <c r="P278">
        <f>FLOOR(moras[[#This Row],[EDAD_SIN_NA´S]],10)</f>
        <v>30</v>
      </c>
      <c r="Q278">
        <f>STANDARDIZE(moras[[#This Row],[EDAD]],'2-Resumen'!$C$2, '2-Resumen'!$C$3)</f>
        <v>-0.41684216367753391</v>
      </c>
      <c r="R278" t="str">
        <f>IF(ABS(moras[[#This Row],[Z-CORE E]]) &gt; 1.96, "Sí", "No")</f>
        <v>No</v>
      </c>
    </row>
    <row r="279" spans="1:18">
      <c r="A279">
        <v>403</v>
      </c>
      <c r="B279" t="s">
        <v>32</v>
      </c>
      <c r="C279">
        <v>42569965</v>
      </c>
      <c r="D2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9">
        <f>IF(moras[[#This Row],[SALARIO]]="",'2-Resumen'!$B$7, moras[[#This Row],[SALARIO]])</f>
        <v>42569965</v>
      </c>
      <c r="F279">
        <f>STANDARDIZE(moras[[#This Row],[SALARIO]],'2-Resumen'!$B$2,'2-Resumen'!$B$3)</f>
        <v>0.33270700037782996</v>
      </c>
      <c r="G279" t="str">
        <f>IF(ABS(moras[[#This Row],[Z-CORE]])&gt; 1.96,"Sí", "No")</f>
        <v>No</v>
      </c>
      <c r="H279" t="s">
        <v>33</v>
      </c>
      <c r="I279" t="str">
        <f>IF(moras[[#This Row],[TIPO_ASEGURAMIENTO]] = "", '2-Resumen'!$F$4, moras[[#This Row],[TIPO_ASEGURAMIENTO]])</f>
        <v>ASALARIADO</v>
      </c>
      <c r="J279" t="s">
        <v>29</v>
      </c>
      <c r="K279" t="s">
        <v>30</v>
      </c>
      <c r="L279" t="s">
        <v>31</v>
      </c>
      <c r="M279" t="s">
        <v>31</v>
      </c>
      <c r="N279">
        <v>42</v>
      </c>
      <c r="O279">
        <f>IF(moras[[#This Row],[EDAD]]="", '2-Resumen'!$C$7, moras[[#This Row],[EDAD]])</f>
        <v>42</v>
      </c>
      <c r="P279">
        <f>FLOOR(moras[[#This Row],[EDAD_SIN_NA´S]],10)</f>
        <v>40</v>
      </c>
      <c r="Q279">
        <f>STANDARDIZE(moras[[#This Row],[EDAD]],'2-Resumen'!$C$2, '2-Resumen'!$C$3)</f>
        <v>6.6098167852911317E-3</v>
      </c>
      <c r="R279" t="str">
        <f>IF(ABS(moras[[#This Row],[Z-CORE E]]) &gt; 1.96, "Sí", "No")</f>
        <v>No</v>
      </c>
    </row>
    <row r="280" spans="1:18">
      <c r="A280">
        <v>404</v>
      </c>
      <c r="B280" t="s">
        <v>32</v>
      </c>
      <c r="C280">
        <v>7411877</v>
      </c>
      <c r="D2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0">
        <f>IF(moras[[#This Row],[SALARIO]]="",'2-Resumen'!$B$7, moras[[#This Row],[SALARIO]])</f>
        <v>7411877</v>
      </c>
      <c r="F280">
        <f>STANDARDIZE(moras[[#This Row],[SALARIO]],'2-Resumen'!$B$2,'2-Resumen'!$B$3)</f>
        <v>-0.25228985887154515</v>
      </c>
      <c r="G280" t="str">
        <f>IF(ABS(moras[[#This Row],[Z-CORE]])&gt; 1.96,"Sí", "No")</f>
        <v>No</v>
      </c>
      <c r="H280" t="s">
        <v>33</v>
      </c>
      <c r="I280" t="str">
        <f>IF(moras[[#This Row],[TIPO_ASEGURAMIENTO]] = "", '2-Resumen'!$F$4, moras[[#This Row],[TIPO_ASEGURAMIENTO]])</f>
        <v>ASALARIADO</v>
      </c>
      <c r="J280" t="s">
        <v>34</v>
      </c>
      <c r="K280" t="s">
        <v>30</v>
      </c>
      <c r="L280" t="s">
        <v>31</v>
      </c>
      <c r="M280" t="s">
        <v>31</v>
      </c>
      <c r="N280">
        <v>22</v>
      </c>
      <c r="O280">
        <f>IF(moras[[#This Row],[EDAD]]="", '2-Resumen'!$C$7, moras[[#This Row],[EDAD]])</f>
        <v>22</v>
      </c>
      <c r="P280">
        <f>FLOOR(moras[[#This Row],[EDAD_SIN_NA´S]],10)</f>
        <v>20</v>
      </c>
      <c r="Q280">
        <f>STANDARDIZE(moras[[#This Row],[EDAD]],'2-Resumen'!$C$2, '2-Resumen'!$C$3)</f>
        <v>-1.4048967847574589</v>
      </c>
      <c r="R280" t="str">
        <f>IF(ABS(moras[[#This Row],[Z-CORE E]]) &gt; 1.96, "Sí", "No")</f>
        <v>No</v>
      </c>
    </row>
    <row r="281" spans="1:18">
      <c r="A281">
        <v>405</v>
      </c>
      <c r="B281" t="s">
        <v>32</v>
      </c>
      <c r="C281">
        <v>1063180</v>
      </c>
      <c r="D2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1">
        <f>IF(moras[[#This Row],[SALARIO]]="",'2-Resumen'!$B$7, moras[[#This Row],[SALARIO]])</f>
        <v>1063180</v>
      </c>
      <c r="F281">
        <f>STANDARDIZE(moras[[#This Row],[SALARIO]],'2-Resumen'!$B$2,'2-Resumen'!$B$3)</f>
        <v>-0.35792608702268724</v>
      </c>
      <c r="G281" t="str">
        <f>IF(ABS(moras[[#This Row],[Z-CORE]])&gt; 1.96,"Sí", "No")</f>
        <v>No</v>
      </c>
      <c r="H281" t="s">
        <v>33</v>
      </c>
      <c r="I281" t="str">
        <f>IF(moras[[#This Row],[TIPO_ASEGURAMIENTO]] = "", '2-Resumen'!$F$4, moras[[#This Row],[TIPO_ASEGURAMIENTO]])</f>
        <v>ASALARIADO</v>
      </c>
      <c r="J281" t="s">
        <v>29</v>
      </c>
      <c r="K281" t="s">
        <v>30</v>
      </c>
      <c r="L281" t="s">
        <v>31</v>
      </c>
      <c r="M281" t="s">
        <v>31</v>
      </c>
      <c r="N281">
        <v>55</v>
      </c>
      <c r="O281">
        <f>IF(moras[[#This Row],[EDAD]]="", '2-Resumen'!$C$7, moras[[#This Row],[EDAD]])</f>
        <v>55</v>
      </c>
      <c r="P281">
        <f>FLOOR(moras[[#This Row],[EDAD_SIN_NA´S]],10)</f>
        <v>50</v>
      </c>
      <c r="Q281">
        <f>STANDARDIZE(moras[[#This Row],[EDAD]],'2-Resumen'!$C$2, '2-Resumen'!$C$3)</f>
        <v>0.92408910778807873</v>
      </c>
      <c r="R281" t="str">
        <f>IF(ABS(moras[[#This Row],[Z-CORE E]]) &gt; 1.96, "Sí", "No")</f>
        <v>No</v>
      </c>
    </row>
    <row r="282" spans="1:18">
      <c r="A282">
        <v>406</v>
      </c>
      <c r="B282" t="s">
        <v>32</v>
      </c>
      <c r="C282">
        <v>614527</v>
      </c>
      <c r="D2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2">
        <f>IF(moras[[#This Row],[SALARIO]]="",'2-Resumen'!$B$7, moras[[#This Row],[SALARIO]])</f>
        <v>614527</v>
      </c>
      <c r="F282">
        <f>STANDARDIZE(moras[[#This Row],[SALARIO]],'2-Resumen'!$B$2,'2-Resumen'!$B$3)</f>
        <v>-0.36539124257644801</v>
      </c>
      <c r="G282" t="str">
        <f>IF(ABS(moras[[#This Row],[Z-CORE]])&gt; 1.96,"Sí", "No")</f>
        <v>No</v>
      </c>
      <c r="H282" t="s">
        <v>33</v>
      </c>
      <c r="I282" t="str">
        <f>IF(moras[[#This Row],[TIPO_ASEGURAMIENTO]] = "", '2-Resumen'!$F$4, moras[[#This Row],[TIPO_ASEGURAMIENTO]])</f>
        <v>ASALARIADO</v>
      </c>
      <c r="J282" t="s">
        <v>29</v>
      </c>
      <c r="K282" t="s">
        <v>30</v>
      </c>
      <c r="L282" t="s">
        <v>31</v>
      </c>
      <c r="M282" t="s">
        <v>31</v>
      </c>
      <c r="N282">
        <v>38</v>
      </c>
      <c r="O282">
        <f>IF(moras[[#This Row],[EDAD]]="", '2-Resumen'!$C$7, moras[[#This Row],[EDAD]])</f>
        <v>38</v>
      </c>
      <c r="P282">
        <f>FLOOR(moras[[#This Row],[EDAD_SIN_NA´S]],10)</f>
        <v>30</v>
      </c>
      <c r="Q282">
        <f>STANDARDIZE(moras[[#This Row],[EDAD]],'2-Resumen'!$C$2, '2-Resumen'!$C$3)</f>
        <v>-0.27569150352325889</v>
      </c>
      <c r="R282" t="str">
        <f>IF(ABS(moras[[#This Row],[Z-CORE E]]) &gt; 1.96, "Sí", "No")</f>
        <v>No</v>
      </c>
    </row>
    <row r="283" spans="1:18">
      <c r="A283">
        <v>408</v>
      </c>
      <c r="B283" t="s">
        <v>27</v>
      </c>
      <c r="C283">
        <v>398320</v>
      </c>
      <c r="D2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3">
        <f>IF(moras[[#This Row],[SALARIO]]="",'2-Resumen'!$B$7, moras[[#This Row],[SALARIO]])</f>
        <v>398320</v>
      </c>
      <c r="F283">
        <f>STANDARDIZE(moras[[#This Row],[SALARIO]],'2-Resumen'!$B$2,'2-Resumen'!$B$3)</f>
        <v>-0.36898871966188362</v>
      </c>
      <c r="G283" t="str">
        <f>IF(ABS(moras[[#This Row],[Z-CORE]])&gt; 1.96,"Sí", "No")</f>
        <v>No</v>
      </c>
      <c r="H283" t="s">
        <v>33</v>
      </c>
      <c r="I283" t="str">
        <f>IF(moras[[#This Row],[TIPO_ASEGURAMIENTO]] = "", '2-Resumen'!$F$4, moras[[#This Row],[TIPO_ASEGURAMIENTO]])</f>
        <v>ASALARIADO</v>
      </c>
      <c r="J283" t="s">
        <v>34</v>
      </c>
      <c r="K283" t="s">
        <v>30</v>
      </c>
      <c r="L283" t="s">
        <v>31</v>
      </c>
      <c r="M283" t="s">
        <v>30</v>
      </c>
      <c r="N283">
        <v>62</v>
      </c>
      <c r="O283">
        <f>IF(moras[[#This Row],[EDAD]]="", '2-Resumen'!$C$7, moras[[#This Row],[EDAD]])</f>
        <v>62</v>
      </c>
      <c r="P283">
        <f>FLOOR(moras[[#This Row],[EDAD_SIN_NA´S]],10)</f>
        <v>60</v>
      </c>
      <c r="Q283">
        <f>STANDARDIZE(moras[[#This Row],[EDAD]],'2-Resumen'!$C$2, '2-Resumen'!$C$3)</f>
        <v>1.4181164183280413</v>
      </c>
      <c r="R283" t="str">
        <f>IF(ABS(moras[[#This Row],[Z-CORE E]]) &gt; 1.96, "Sí", "No")</f>
        <v>No</v>
      </c>
    </row>
    <row r="284" spans="1:18">
      <c r="A284">
        <v>410</v>
      </c>
      <c r="B284" t="s">
        <v>32</v>
      </c>
      <c r="C284">
        <v>500000</v>
      </c>
      <c r="D2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4">
        <f>IF(moras[[#This Row],[SALARIO]]="",'2-Resumen'!$B$7, moras[[#This Row],[SALARIO]])</f>
        <v>500000</v>
      </c>
      <c r="F284">
        <f>STANDARDIZE(moras[[#This Row],[SALARIO]],'2-Resumen'!$B$2,'2-Resumen'!$B$3)</f>
        <v>-0.36729686199748285</v>
      </c>
      <c r="G284" t="str">
        <f>IF(ABS(moras[[#This Row],[Z-CORE]])&gt; 1.96,"Sí", "No")</f>
        <v>No</v>
      </c>
      <c r="H284" t="s">
        <v>33</v>
      </c>
      <c r="I284" t="str">
        <f>IF(moras[[#This Row],[TIPO_ASEGURAMIENTO]] = "", '2-Resumen'!$F$4, moras[[#This Row],[TIPO_ASEGURAMIENTO]])</f>
        <v>ASALARIADO</v>
      </c>
      <c r="J284" t="s">
        <v>29</v>
      </c>
      <c r="K284" t="s">
        <v>30</v>
      </c>
      <c r="L284" t="s">
        <v>31</v>
      </c>
      <c r="M284" t="s">
        <v>31</v>
      </c>
      <c r="N284">
        <v>22</v>
      </c>
      <c r="O284">
        <f>IF(moras[[#This Row],[EDAD]]="", '2-Resumen'!$C$7, moras[[#This Row],[EDAD]])</f>
        <v>22</v>
      </c>
      <c r="P284">
        <f>FLOOR(moras[[#This Row],[EDAD_SIN_NA´S]],10)</f>
        <v>20</v>
      </c>
      <c r="Q284">
        <f>STANDARDIZE(moras[[#This Row],[EDAD]],'2-Resumen'!$C$2, '2-Resumen'!$C$3)</f>
        <v>-1.4048967847574589</v>
      </c>
      <c r="R284" t="str">
        <f>IF(ABS(moras[[#This Row],[Z-CORE E]]) &gt; 1.96, "Sí", "No")</f>
        <v>No</v>
      </c>
    </row>
    <row r="285" spans="1:18">
      <c r="A285">
        <v>414</v>
      </c>
      <c r="B285" t="s">
        <v>32</v>
      </c>
      <c r="C285">
        <v>85432845</v>
      </c>
      <c r="D2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5">
        <f>IF(moras[[#This Row],[SALARIO]]="",'2-Resumen'!$B$7, moras[[#This Row],[SALARIO]])</f>
        <v>85432845</v>
      </c>
      <c r="F285">
        <f>STANDARDIZE(moras[[#This Row],[SALARIO]],'2-Resumen'!$B$2,'2-Resumen'!$B$3)</f>
        <v>1.0459042077567653</v>
      </c>
      <c r="G285" t="str">
        <f>IF(ABS(moras[[#This Row],[Z-CORE]])&gt; 1.96,"Sí", "No")</f>
        <v>No</v>
      </c>
      <c r="H285" t="s">
        <v>33</v>
      </c>
      <c r="I285" t="str">
        <f>IF(moras[[#This Row],[TIPO_ASEGURAMIENTO]] = "", '2-Resumen'!$F$4, moras[[#This Row],[TIPO_ASEGURAMIENTO]])</f>
        <v>ASALARIADO</v>
      </c>
      <c r="J285" t="s">
        <v>34</v>
      </c>
      <c r="K285" t="s">
        <v>30</v>
      </c>
      <c r="L285" t="s">
        <v>31</v>
      </c>
      <c r="M285" t="s">
        <v>31</v>
      </c>
      <c r="N285">
        <v>50</v>
      </c>
      <c r="O285">
        <f>IF(moras[[#This Row],[EDAD]]="", '2-Resumen'!$C$7, moras[[#This Row],[EDAD]])</f>
        <v>50</v>
      </c>
      <c r="P285">
        <f>FLOOR(moras[[#This Row],[EDAD_SIN_NA´S]],10)</f>
        <v>50</v>
      </c>
      <c r="Q285">
        <f>STANDARDIZE(moras[[#This Row],[EDAD]],'2-Resumen'!$C$2, '2-Resumen'!$C$3)</f>
        <v>0.57121245740239113</v>
      </c>
      <c r="R285" t="str">
        <f>IF(ABS(moras[[#This Row],[Z-CORE E]]) &gt; 1.96, "Sí", "No")</f>
        <v>No</v>
      </c>
    </row>
    <row r="286" spans="1:18">
      <c r="A286">
        <v>415</v>
      </c>
      <c r="B286" t="s">
        <v>32</v>
      </c>
      <c r="C286">
        <v>293000</v>
      </c>
      <c r="D2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6">
        <f>IF(moras[[#This Row],[SALARIO]]="",'2-Resumen'!$B$7, moras[[#This Row],[SALARIO]])</f>
        <v>293000</v>
      </c>
      <c r="F286">
        <f>STANDARDIZE(moras[[#This Row],[SALARIO]],'2-Resumen'!$B$2,'2-Resumen'!$B$3)</f>
        <v>-0.37074114343464809</v>
      </c>
      <c r="G286" t="str">
        <f>IF(ABS(moras[[#This Row],[Z-CORE]])&gt; 1.96,"Sí", "No")</f>
        <v>No</v>
      </c>
      <c r="H286" t="s">
        <v>33</v>
      </c>
      <c r="I286" t="str">
        <f>IF(moras[[#This Row],[TIPO_ASEGURAMIENTO]] = "", '2-Resumen'!$F$4, moras[[#This Row],[TIPO_ASEGURAMIENTO]])</f>
        <v>ASALARIADO</v>
      </c>
      <c r="J286" t="s">
        <v>29</v>
      </c>
      <c r="K286" t="s">
        <v>30</v>
      </c>
      <c r="L286" t="s">
        <v>31</v>
      </c>
      <c r="M286" t="s">
        <v>31</v>
      </c>
      <c r="N286">
        <v>38</v>
      </c>
      <c r="O286">
        <f>IF(moras[[#This Row],[EDAD]]="", '2-Resumen'!$C$7, moras[[#This Row],[EDAD]])</f>
        <v>38</v>
      </c>
      <c r="P286">
        <f>FLOOR(moras[[#This Row],[EDAD_SIN_NA´S]],10)</f>
        <v>30</v>
      </c>
      <c r="Q286">
        <f>STANDARDIZE(moras[[#This Row],[EDAD]],'2-Resumen'!$C$2, '2-Resumen'!$C$3)</f>
        <v>-0.27569150352325889</v>
      </c>
      <c r="R286" t="str">
        <f>IF(ABS(moras[[#This Row],[Z-CORE E]]) &gt; 1.96, "Sí", "No")</f>
        <v>No</v>
      </c>
    </row>
    <row r="287" spans="1:18">
      <c r="A287">
        <v>416</v>
      </c>
      <c r="B287" t="s">
        <v>32</v>
      </c>
      <c r="C287">
        <v>213192</v>
      </c>
      <c r="D2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7">
        <f>IF(moras[[#This Row],[SALARIO]]="",'2-Resumen'!$B$7, moras[[#This Row],[SALARIO]])</f>
        <v>213192</v>
      </c>
      <c r="F287">
        <f>STANDARDIZE(moras[[#This Row],[SALARIO]],'2-Resumen'!$B$2,'2-Resumen'!$B$3)</f>
        <v>-0.37206907199956246</v>
      </c>
      <c r="G287" t="str">
        <f>IF(ABS(moras[[#This Row],[Z-CORE]])&gt; 1.96,"Sí", "No")</f>
        <v>No</v>
      </c>
      <c r="H287" t="s">
        <v>33</v>
      </c>
      <c r="I287" t="str">
        <f>IF(moras[[#This Row],[TIPO_ASEGURAMIENTO]] = "", '2-Resumen'!$F$4, moras[[#This Row],[TIPO_ASEGURAMIENTO]])</f>
        <v>ASALARIADO</v>
      </c>
      <c r="J287" t="s">
        <v>29</v>
      </c>
      <c r="K287" t="s">
        <v>30</v>
      </c>
      <c r="L287" t="s">
        <v>31</v>
      </c>
      <c r="M287" t="s">
        <v>31</v>
      </c>
      <c r="N287">
        <v>30</v>
      </c>
      <c r="O287">
        <f>IF(moras[[#This Row],[EDAD]]="", '2-Resumen'!$C$7, moras[[#This Row],[EDAD]])</f>
        <v>30</v>
      </c>
      <c r="P287">
        <f>FLOOR(moras[[#This Row],[EDAD_SIN_NA´S]],10)</f>
        <v>30</v>
      </c>
      <c r="Q287">
        <f>STANDARDIZE(moras[[#This Row],[EDAD]],'2-Resumen'!$C$2, '2-Resumen'!$C$3)</f>
        <v>-0.84029414414035897</v>
      </c>
      <c r="R287" t="str">
        <f>IF(ABS(moras[[#This Row],[Z-CORE E]]) &gt; 1.96, "Sí", "No")</f>
        <v>No</v>
      </c>
    </row>
    <row r="288" spans="1:18">
      <c r="A288">
        <v>417</v>
      </c>
      <c r="B288" t="s">
        <v>27</v>
      </c>
      <c r="C288">
        <v>5063660</v>
      </c>
      <c r="D2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8">
        <f>IF(moras[[#This Row],[SALARIO]]="",'2-Resumen'!$B$7, moras[[#This Row],[SALARIO]])</f>
        <v>5063660</v>
      </c>
      <c r="F288">
        <f>STANDARDIZE(moras[[#This Row],[SALARIO]],'2-Resumen'!$B$2,'2-Resumen'!$B$3)</f>
        <v>-0.29136193724611403</v>
      </c>
      <c r="G288" t="str">
        <f>IF(ABS(moras[[#This Row],[Z-CORE]])&gt; 1.96,"Sí", "No")</f>
        <v>No</v>
      </c>
      <c r="H288" t="s">
        <v>33</v>
      </c>
      <c r="I288" t="str">
        <f>IF(moras[[#This Row],[TIPO_ASEGURAMIENTO]] = "", '2-Resumen'!$F$4, moras[[#This Row],[TIPO_ASEGURAMIENTO]])</f>
        <v>ASALARIADO</v>
      </c>
      <c r="J288" t="s">
        <v>34</v>
      </c>
      <c r="K288" t="s">
        <v>30</v>
      </c>
      <c r="L288" t="s">
        <v>31</v>
      </c>
      <c r="M288" t="s">
        <v>30</v>
      </c>
      <c r="N288">
        <v>40</v>
      </c>
      <c r="O288">
        <f>IF(moras[[#This Row],[EDAD]]="", '2-Resumen'!$C$7, moras[[#This Row],[EDAD]])</f>
        <v>40</v>
      </c>
      <c r="P288">
        <f>FLOOR(moras[[#This Row],[EDAD_SIN_NA´S]],10)</f>
        <v>40</v>
      </c>
      <c r="Q288">
        <f>STANDARDIZE(moras[[#This Row],[EDAD]],'2-Resumen'!$C$2, '2-Resumen'!$C$3)</f>
        <v>-0.13454084336898386</v>
      </c>
      <c r="R288" t="str">
        <f>IF(ABS(moras[[#This Row],[Z-CORE E]]) &gt; 1.96, "Sí", "No")</f>
        <v>No</v>
      </c>
    </row>
    <row r="289" spans="1:18">
      <c r="A289">
        <v>418</v>
      </c>
      <c r="B289" t="s">
        <v>27</v>
      </c>
      <c r="C289">
        <v>736280</v>
      </c>
      <c r="D2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9">
        <f>IF(moras[[#This Row],[SALARIO]]="",'2-Resumen'!$B$7, moras[[#This Row],[SALARIO]])</f>
        <v>736280</v>
      </c>
      <c r="F289">
        <f>STANDARDIZE(moras[[#This Row],[SALARIO]],'2-Resumen'!$B$2,'2-Resumen'!$B$3)</f>
        <v>-0.36336538944688673</v>
      </c>
      <c r="G289" t="str">
        <f>IF(ABS(moras[[#This Row],[Z-CORE]])&gt; 1.96,"Sí", "No")</f>
        <v>No</v>
      </c>
      <c r="H289" t="s">
        <v>33</v>
      </c>
      <c r="I289" t="str">
        <f>IF(moras[[#This Row],[TIPO_ASEGURAMIENTO]] = "", '2-Resumen'!$F$4, moras[[#This Row],[TIPO_ASEGURAMIENTO]])</f>
        <v>ASALARIADO</v>
      </c>
      <c r="J289" t="s">
        <v>29</v>
      </c>
      <c r="K289" t="s">
        <v>30</v>
      </c>
      <c r="L289" t="s">
        <v>31</v>
      </c>
      <c r="M289" t="s">
        <v>31</v>
      </c>
      <c r="N289">
        <v>33</v>
      </c>
      <c r="O289">
        <f>IF(moras[[#This Row],[EDAD]]="", '2-Resumen'!$C$7, moras[[#This Row],[EDAD]])</f>
        <v>33</v>
      </c>
      <c r="P289">
        <f>FLOOR(moras[[#This Row],[EDAD_SIN_NA´S]],10)</f>
        <v>30</v>
      </c>
      <c r="Q289">
        <f>STANDARDIZE(moras[[#This Row],[EDAD]],'2-Resumen'!$C$2, '2-Resumen'!$C$3)</f>
        <v>-0.62856815390894638</v>
      </c>
      <c r="R289" t="str">
        <f>IF(ABS(moras[[#This Row],[Z-CORE E]]) &gt; 1.96, "Sí", "No")</f>
        <v>No</v>
      </c>
    </row>
    <row r="290" spans="1:18">
      <c r="A290">
        <v>419</v>
      </c>
      <c r="B290" t="s">
        <v>32</v>
      </c>
      <c r="C290">
        <v>200000</v>
      </c>
      <c r="D2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0">
        <f>IF(moras[[#This Row],[SALARIO]]="",'2-Resumen'!$B$7, moras[[#This Row],[SALARIO]])</f>
        <v>200000</v>
      </c>
      <c r="F290">
        <f>STANDARDIZE(moras[[#This Row],[SALARIO]],'2-Resumen'!$B$2,'2-Resumen'!$B$3)</f>
        <v>-0.37228857422525852</v>
      </c>
      <c r="G290" t="str">
        <f>IF(ABS(moras[[#This Row],[Z-CORE]])&gt; 1.96,"Sí", "No")</f>
        <v>No</v>
      </c>
      <c r="H290" t="s">
        <v>33</v>
      </c>
      <c r="I290" t="str">
        <f>IF(moras[[#This Row],[TIPO_ASEGURAMIENTO]] = "", '2-Resumen'!$F$4, moras[[#This Row],[TIPO_ASEGURAMIENTO]])</f>
        <v>ASALARIADO</v>
      </c>
      <c r="J290" t="s">
        <v>29</v>
      </c>
      <c r="K290" t="s">
        <v>30</v>
      </c>
      <c r="L290" t="s">
        <v>31</v>
      </c>
      <c r="M290" t="s">
        <v>31</v>
      </c>
      <c r="N290">
        <v>46</v>
      </c>
      <c r="O290">
        <f>IF(moras[[#This Row],[EDAD]]="", '2-Resumen'!$C$7, moras[[#This Row],[EDAD]])</f>
        <v>46</v>
      </c>
      <c r="P290">
        <f>FLOOR(moras[[#This Row],[EDAD_SIN_NA´S]],10)</f>
        <v>40</v>
      </c>
      <c r="Q290">
        <f>STANDARDIZE(moras[[#This Row],[EDAD]],'2-Resumen'!$C$2, '2-Resumen'!$C$3)</f>
        <v>0.28891113709384114</v>
      </c>
      <c r="R290" t="str">
        <f>IF(ABS(moras[[#This Row],[Z-CORE E]]) &gt; 1.96, "Sí", "No")</f>
        <v>No</v>
      </c>
    </row>
    <row r="291" spans="1:18">
      <c r="A291">
        <v>420</v>
      </c>
      <c r="B291" t="s">
        <v>32</v>
      </c>
      <c r="C291">
        <v>92670</v>
      </c>
      <c r="D2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1">
        <f>IF(moras[[#This Row],[SALARIO]]="",'2-Resumen'!$B$7, moras[[#This Row],[SALARIO]])</f>
        <v>92670</v>
      </c>
      <c r="F291">
        <f>STANDARDIZE(moras[[#This Row],[SALARIO]],'2-Resumen'!$B$2,'2-Resumen'!$B$3)</f>
        <v>-0.37407444246994903</v>
      </c>
      <c r="G291" t="str">
        <f>IF(ABS(moras[[#This Row],[Z-CORE]])&gt; 1.96,"Sí", "No")</f>
        <v>No</v>
      </c>
      <c r="H291" t="s">
        <v>33</v>
      </c>
      <c r="I291" t="str">
        <f>IF(moras[[#This Row],[TIPO_ASEGURAMIENTO]] = "", '2-Resumen'!$F$4, moras[[#This Row],[TIPO_ASEGURAMIENTO]])</f>
        <v>ASALARIADO</v>
      </c>
      <c r="J291" t="s">
        <v>29</v>
      </c>
      <c r="K291" t="s">
        <v>30</v>
      </c>
      <c r="L291" t="s">
        <v>31</v>
      </c>
      <c r="M291" t="s">
        <v>31</v>
      </c>
      <c r="N291">
        <v>22</v>
      </c>
      <c r="O291">
        <f>IF(moras[[#This Row],[EDAD]]="", '2-Resumen'!$C$7, moras[[#This Row],[EDAD]])</f>
        <v>22</v>
      </c>
      <c r="P291">
        <f>FLOOR(moras[[#This Row],[EDAD_SIN_NA´S]],10)</f>
        <v>20</v>
      </c>
      <c r="Q291">
        <f>STANDARDIZE(moras[[#This Row],[EDAD]],'2-Resumen'!$C$2, '2-Resumen'!$C$3)</f>
        <v>-1.4048967847574589</v>
      </c>
      <c r="R291" t="str">
        <f>IF(ABS(moras[[#This Row],[Z-CORE E]]) &gt; 1.96, "Sí", "No")</f>
        <v>No</v>
      </c>
    </row>
    <row r="292" spans="1:18">
      <c r="A292">
        <v>421</v>
      </c>
      <c r="B292" t="s">
        <v>32</v>
      </c>
      <c r="C292">
        <v>4927391</v>
      </c>
      <c r="D2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2">
        <f>IF(moras[[#This Row],[SALARIO]]="",'2-Resumen'!$B$7, moras[[#This Row],[SALARIO]])</f>
        <v>4927391</v>
      </c>
      <c r="F292">
        <f>STANDARDIZE(moras[[#This Row],[SALARIO]],'2-Resumen'!$B$2,'2-Resumen'!$B$3)</f>
        <v>-0.29362932269133657</v>
      </c>
      <c r="G292" t="str">
        <f>IF(ABS(moras[[#This Row],[Z-CORE]])&gt; 1.96,"Sí", "No")</f>
        <v>No</v>
      </c>
      <c r="H292" t="s">
        <v>33</v>
      </c>
      <c r="I292" t="str">
        <f>IF(moras[[#This Row],[TIPO_ASEGURAMIENTO]] = "", '2-Resumen'!$F$4, moras[[#This Row],[TIPO_ASEGURAMIENTO]])</f>
        <v>ASALARIADO</v>
      </c>
      <c r="J292" t="s">
        <v>29</v>
      </c>
      <c r="K292" t="s">
        <v>30</v>
      </c>
      <c r="L292" t="s">
        <v>30</v>
      </c>
      <c r="M292" t="s">
        <v>31</v>
      </c>
      <c r="N292">
        <v>45</v>
      </c>
      <c r="O292">
        <f>IF(moras[[#This Row],[EDAD]]="", '2-Resumen'!$C$7, moras[[#This Row],[EDAD]])</f>
        <v>45</v>
      </c>
      <c r="P292">
        <f>FLOOR(moras[[#This Row],[EDAD_SIN_NA´S]],10)</f>
        <v>40</v>
      </c>
      <c r="Q292">
        <f>STANDARDIZE(moras[[#This Row],[EDAD]],'2-Resumen'!$C$2, '2-Resumen'!$C$3)</f>
        <v>0.21833580701670366</v>
      </c>
      <c r="R292" t="str">
        <f>IF(ABS(moras[[#This Row],[Z-CORE E]]) &gt; 1.96, "Sí", "No")</f>
        <v>No</v>
      </c>
    </row>
    <row r="293" spans="1:18">
      <c r="A293">
        <v>422</v>
      </c>
      <c r="B293" t="s">
        <v>32</v>
      </c>
      <c r="C293">
        <v>13622442</v>
      </c>
      <c r="D2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3">
        <f>IF(moras[[#This Row],[SALARIO]]="",'2-Resumen'!$B$7, moras[[#This Row],[SALARIO]])</f>
        <v>13622442</v>
      </c>
      <c r="F293">
        <f>STANDARDIZE(moras[[#This Row],[SALARIO]],'2-Resumen'!$B$2,'2-Resumen'!$B$3)</f>
        <v>-0.14895201469856012</v>
      </c>
      <c r="G293" t="str">
        <f>IF(ABS(moras[[#This Row],[Z-CORE]])&gt; 1.96,"Sí", "No")</f>
        <v>No</v>
      </c>
      <c r="H293" t="s">
        <v>33</v>
      </c>
      <c r="I293" t="str">
        <f>IF(moras[[#This Row],[TIPO_ASEGURAMIENTO]] = "", '2-Resumen'!$F$4, moras[[#This Row],[TIPO_ASEGURAMIENTO]])</f>
        <v>ASALARIADO</v>
      </c>
      <c r="J293" t="s">
        <v>29</v>
      </c>
      <c r="K293" t="s">
        <v>30</v>
      </c>
      <c r="L293" t="s">
        <v>31</v>
      </c>
      <c r="M293" t="s">
        <v>31</v>
      </c>
      <c r="N293">
        <v>30</v>
      </c>
      <c r="O293">
        <f>IF(moras[[#This Row],[EDAD]]="", '2-Resumen'!$C$7, moras[[#This Row],[EDAD]])</f>
        <v>30</v>
      </c>
      <c r="P293">
        <f>FLOOR(moras[[#This Row],[EDAD_SIN_NA´S]],10)</f>
        <v>30</v>
      </c>
      <c r="Q293">
        <f>STANDARDIZE(moras[[#This Row],[EDAD]],'2-Resumen'!$C$2, '2-Resumen'!$C$3)</f>
        <v>-0.84029414414035897</v>
      </c>
      <c r="R293" t="str">
        <f>IF(ABS(moras[[#This Row],[Z-CORE E]]) &gt; 1.96, "Sí", "No")</f>
        <v>No</v>
      </c>
    </row>
    <row r="294" spans="1:18">
      <c r="A294">
        <v>424</v>
      </c>
      <c r="B294" t="s">
        <v>27</v>
      </c>
      <c r="C294">
        <v>339035</v>
      </c>
      <c r="D2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4">
        <f>IF(moras[[#This Row],[SALARIO]]="",'2-Resumen'!$B$7, moras[[#This Row],[SALARIO]])</f>
        <v>339035</v>
      </c>
      <c r="F294">
        <f>STANDARDIZE(moras[[#This Row],[SALARIO]],'2-Resumen'!$B$2,'2-Resumen'!$B$3)</f>
        <v>-0.36997516519329587</v>
      </c>
      <c r="G294" t="str">
        <f>IF(ABS(moras[[#This Row],[Z-CORE]])&gt; 1.96,"Sí", "No")</f>
        <v>No</v>
      </c>
      <c r="H294" t="s">
        <v>33</v>
      </c>
      <c r="I294" t="str">
        <f>IF(moras[[#This Row],[TIPO_ASEGURAMIENTO]] = "", '2-Resumen'!$F$4, moras[[#This Row],[TIPO_ASEGURAMIENTO]])</f>
        <v>ASALARIADO</v>
      </c>
      <c r="J294" t="s">
        <v>29</v>
      </c>
      <c r="K294" t="s">
        <v>30</v>
      </c>
      <c r="L294" t="s">
        <v>31</v>
      </c>
      <c r="M294" t="s">
        <v>31</v>
      </c>
      <c r="N294">
        <v>40</v>
      </c>
      <c r="O294">
        <f>IF(moras[[#This Row],[EDAD]]="", '2-Resumen'!$C$7, moras[[#This Row],[EDAD]])</f>
        <v>40</v>
      </c>
      <c r="P294">
        <f>FLOOR(moras[[#This Row],[EDAD_SIN_NA´S]],10)</f>
        <v>40</v>
      </c>
      <c r="Q294">
        <f>STANDARDIZE(moras[[#This Row],[EDAD]],'2-Resumen'!$C$2, '2-Resumen'!$C$3)</f>
        <v>-0.13454084336898386</v>
      </c>
      <c r="R294" t="str">
        <f>IF(ABS(moras[[#This Row],[Z-CORE E]]) &gt; 1.96, "Sí", "No")</f>
        <v>No</v>
      </c>
    </row>
    <row r="295" spans="1:18">
      <c r="A295">
        <v>425</v>
      </c>
      <c r="B295" t="s">
        <v>32</v>
      </c>
      <c r="C295">
        <v>581850</v>
      </c>
      <c r="D2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5">
        <f>IF(moras[[#This Row],[SALARIO]]="",'2-Resumen'!$B$7, moras[[#This Row],[SALARIO]])</f>
        <v>581850</v>
      </c>
      <c r="F295">
        <f>STANDARDIZE(moras[[#This Row],[SALARIO]],'2-Resumen'!$B$2,'2-Resumen'!$B$3)</f>
        <v>-0.36593495651133806</v>
      </c>
      <c r="G295" t="str">
        <f>IF(ABS(moras[[#This Row],[Z-CORE]])&gt; 1.96,"Sí", "No")</f>
        <v>No</v>
      </c>
      <c r="H295" t="s">
        <v>33</v>
      </c>
      <c r="I295" t="str">
        <f>IF(moras[[#This Row],[TIPO_ASEGURAMIENTO]] = "", '2-Resumen'!$F$4, moras[[#This Row],[TIPO_ASEGURAMIENTO]])</f>
        <v>ASALARIADO</v>
      </c>
      <c r="J295" t="s">
        <v>29</v>
      </c>
      <c r="K295" t="s">
        <v>30</v>
      </c>
      <c r="L295" t="s">
        <v>31</v>
      </c>
      <c r="M295" t="s">
        <v>31</v>
      </c>
      <c r="N295">
        <v>32</v>
      </c>
      <c r="O295">
        <f>IF(moras[[#This Row],[EDAD]]="", '2-Resumen'!$C$7, moras[[#This Row],[EDAD]])</f>
        <v>32</v>
      </c>
      <c r="P295">
        <f>FLOOR(moras[[#This Row],[EDAD_SIN_NA´S]],10)</f>
        <v>30</v>
      </c>
      <c r="Q295">
        <f>STANDARDIZE(moras[[#This Row],[EDAD]],'2-Resumen'!$C$2, '2-Resumen'!$C$3)</f>
        <v>-0.69914348398608395</v>
      </c>
      <c r="R295" t="str">
        <f>IF(ABS(moras[[#This Row],[Z-CORE E]]) &gt; 1.96, "Sí", "No")</f>
        <v>No</v>
      </c>
    </row>
    <row r="296" spans="1:18">
      <c r="A296">
        <v>427</v>
      </c>
      <c r="B296" t="s">
        <v>27</v>
      </c>
      <c r="C296">
        <v>622188</v>
      </c>
      <c r="D2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6">
        <f>IF(moras[[#This Row],[SALARIO]]="",'2-Resumen'!$B$7, moras[[#This Row],[SALARIO]])</f>
        <v>622188</v>
      </c>
      <c r="F296">
        <f>STANDARDIZE(moras[[#This Row],[SALARIO]],'2-Resumen'!$B$2,'2-Resumen'!$B$3)</f>
        <v>-0.36526377088519135</v>
      </c>
      <c r="G296" t="str">
        <f>IF(ABS(moras[[#This Row],[Z-CORE]])&gt; 1.96,"Sí", "No")</f>
        <v>No</v>
      </c>
      <c r="H296" t="s">
        <v>33</v>
      </c>
      <c r="I296" t="str">
        <f>IF(moras[[#This Row],[TIPO_ASEGURAMIENTO]] = "", '2-Resumen'!$F$4, moras[[#This Row],[TIPO_ASEGURAMIENTO]])</f>
        <v>ASALARIADO</v>
      </c>
      <c r="J296" t="s">
        <v>29</v>
      </c>
      <c r="K296" t="s">
        <v>30</v>
      </c>
      <c r="L296" t="s">
        <v>31</v>
      </c>
      <c r="M296" t="s">
        <v>31</v>
      </c>
      <c r="N296">
        <v>31</v>
      </c>
      <c r="O296">
        <f>IF(moras[[#This Row],[EDAD]]="", '2-Resumen'!$C$7, moras[[#This Row],[EDAD]])</f>
        <v>31</v>
      </c>
      <c r="P296">
        <f>FLOOR(moras[[#This Row],[EDAD_SIN_NA´S]],10)</f>
        <v>30</v>
      </c>
      <c r="Q296">
        <f>STANDARDIZE(moras[[#This Row],[EDAD]],'2-Resumen'!$C$2, '2-Resumen'!$C$3)</f>
        <v>-0.7697188140632214</v>
      </c>
      <c r="R296" t="str">
        <f>IF(ABS(moras[[#This Row],[Z-CORE E]]) &gt; 1.96, "Sí", "No")</f>
        <v>No</v>
      </c>
    </row>
    <row r="297" spans="1:18">
      <c r="A297">
        <v>429</v>
      </c>
      <c r="B297" t="s">
        <v>27</v>
      </c>
      <c r="C297">
        <v>651555</v>
      </c>
      <c r="D2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7">
        <f>IF(moras[[#This Row],[SALARIO]]="",'2-Resumen'!$B$7, moras[[#This Row],[SALARIO]])</f>
        <v>651555</v>
      </c>
      <c r="F297">
        <f>STANDARDIZE(moras[[#This Row],[SALARIO]],'2-Resumen'!$B$2,'2-Resumen'!$B$3)</f>
        <v>-0.3647751321752144</v>
      </c>
      <c r="G297" t="str">
        <f>IF(ABS(moras[[#This Row],[Z-CORE]])&gt; 1.96,"Sí", "No")</f>
        <v>No</v>
      </c>
      <c r="H297" t="s">
        <v>33</v>
      </c>
      <c r="I297" t="str">
        <f>IF(moras[[#This Row],[TIPO_ASEGURAMIENTO]] = "", '2-Resumen'!$F$4, moras[[#This Row],[TIPO_ASEGURAMIENTO]])</f>
        <v>ASALARIADO</v>
      </c>
      <c r="J297" t="s">
        <v>29</v>
      </c>
      <c r="K297" t="s">
        <v>30</v>
      </c>
      <c r="L297" t="s">
        <v>31</v>
      </c>
      <c r="M297" t="s">
        <v>31</v>
      </c>
      <c r="N297">
        <v>39</v>
      </c>
      <c r="O297">
        <f>IF(moras[[#This Row],[EDAD]]="", '2-Resumen'!$C$7, moras[[#This Row],[EDAD]])</f>
        <v>39</v>
      </c>
      <c r="P297">
        <f>FLOOR(moras[[#This Row],[EDAD_SIN_NA´S]],10)</f>
        <v>30</v>
      </c>
      <c r="Q297">
        <f>STANDARDIZE(moras[[#This Row],[EDAD]],'2-Resumen'!$C$2, '2-Resumen'!$C$3)</f>
        <v>-0.20511617344612137</v>
      </c>
      <c r="R297" t="str">
        <f>IF(ABS(moras[[#This Row],[Z-CORE E]]) &gt; 1.96, "Sí", "No")</f>
        <v>No</v>
      </c>
    </row>
    <row r="298" spans="1:18">
      <c r="A298">
        <v>430</v>
      </c>
      <c r="B298" t="s">
        <v>32</v>
      </c>
      <c r="C298">
        <v>432667</v>
      </c>
      <c r="D2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8">
        <f>IF(moras[[#This Row],[SALARIO]]="",'2-Resumen'!$B$7, moras[[#This Row],[SALARIO]])</f>
        <v>432667</v>
      </c>
      <c r="F298">
        <f>STANDARDIZE(moras[[#This Row],[SALARIO]],'2-Resumen'!$B$2,'2-Resumen'!$B$3)</f>
        <v>-0.36841721852892562</v>
      </c>
      <c r="G298" t="str">
        <f>IF(ABS(moras[[#This Row],[Z-CORE]])&gt; 1.96,"Sí", "No")</f>
        <v>No</v>
      </c>
      <c r="H298" t="s">
        <v>33</v>
      </c>
      <c r="I298" t="str">
        <f>IF(moras[[#This Row],[TIPO_ASEGURAMIENTO]] = "", '2-Resumen'!$F$4, moras[[#This Row],[TIPO_ASEGURAMIENTO]])</f>
        <v>ASALARIADO</v>
      </c>
      <c r="J298" t="s">
        <v>29</v>
      </c>
      <c r="K298" t="s">
        <v>30</v>
      </c>
      <c r="L298" t="s">
        <v>31</v>
      </c>
      <c r="M298" t="s">
        <v>31</v>
      </c>
      <c r="N298">
        <v>23</v>
      </c>
      <c r="O298">
        <f>IF(moras[[#This Row],[EDAD]]="", '2-Resumen'!$C$7, moras[[#This Row],[EDAD]])</f>
        <v>23</v>
      </c>
      <c r="P298">
        <f>FLOOR(moras[[#This Row],[EDAD_SIN_NA´S]],10)</f>
        <v>20</v>
      </c>
      <c r="Q298">
        <f>STANDARDIZE(moras[[#This Row],[EDAD]],'2-Resumen'!$C$2, '2-Resumen'!$C$3)</f>
        <v>-1.3343214546803215</v>
      </c>
      <c r="R298" t="str">
        <f>IF(ABS(moras[[#This Row],[Z-CORE E]]) &gt; 1.96, "Sí", "No")</f>
        <v>No</v>
      </c>
    </row>
    <row r="299" spans="1:18">
      <c r="A299">
        <v>431</v>
      </c>
      <c r="B299" t="s">
        <v>27</v>
      </c>
      <c r="C299">
        <v>575270</v>
      </c>
      <c r="D2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9">
        <f>IF(moras[[#This Row],[SALARIO]]="",'2-Resumen'!$B$7, moras[[#This Row],[SALARIO]])</f>
        <v>575270</v>
      </c>
      <c r="F299">
        <f>STANDARDIZE(moras[[#This Row],[SALARIO]],'2-Resumen'!$B$2,'2-Resumen'!$B$3)</f>
        <v>-0.36604444139953396</v>
      </c>
      <c r="G299" t="str">
        <f>IF(ABS(moras[[#This Row],[Z-CORE]])&gt; 1.96,"Sí", "No")</f>
        <v>No</v>
      </c>
      <c r="H299" t="s">
        <v>33</v>
      </c>
      <c r="I299" t="str">
        <f>IF(moras[[#This Row],[TIPO_ASEGURAMIENTO]] = "", '2-Resumen'!$F$4, moras[[#This Row],[TIPO_ASEGURAMIENTO]])</f>
        <v>ASALARIADO</v>
      </c>
      <c r="J299" t="s">
        <v>29</v>
      </c>
      <c r="K299" t="s">
        <v>30</v>
      </c>
      <c r="L299" t="s">
        <v>31</v>
      </c>
      <c r="M299" t="s">
        <v>31</v>
      </c>
      <c r="N299">
        <v>54</v>
      </c>
      <c r="O299">
        <f>IF(moras[[#This Row],[EDAD]]="", '2-Resumen'!$C$7, moras[[#This Row],[EDAD]])</f>
        <v>54</v>
      </c>
      <c r="P299">
        <f>FLOOR(moras[[#This Row],[EDAD_SIN_NA´S]],10)</f>
        <v>50</v>
      </c>
      <c r="Q299">
        <f>STANDARDIZE(moras[[#This Row],[EDAD]],'2-Resumen'!$C$2, '2-Resumen'!$C$3)</f>
        <v>0.85351377771094117</v>
      </c>
      <c r="R299" t="str">
        <f>IF(ABS(moras[[#This Row],[Z-CORE E]]) &gt; 1.96, "Sí", "No")</f>
        <v>No</v>
      </c>
    </row>
    <row r="300" spans="1:18">
      <c r="A300">
        <v>433</v>
      </c>
      <c r="B300" t="s">
        <v>32</v>
      </c>
      <c r="C300">
        <v>10714667</v>
      </c>
      <c r="D3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0">
        <f>IF(moras[[#This Row],[SALARIO]]="",'2-Resumen'!$B$7, moras[[#This Row],[SALARIO]])</f>
        <v>10714667</v>
      </c>
      <c r="F300">
        <f>STANDARDIZE(moras[[#This Row],[SALARIO]],'2-Resumen'!$B$2,'2-Resumen'!$B$3)</f>
        <v>-0.19733460144229464</v>
      </c>
      <c r="G300" t="str">
        <f>IF(ABS(moras[[#This Row],[Z-CORE]])&gt; 1.96,"Sí", "No")</f>
        <v>No</v>
      </c>
      <c r="H300" t="s">
        <v>33</v>
      </c>
      <c r="I300" t="str">
        <f>IF(moras[[#This Row],[TIPO_ASEGURAMIENTO]] = "", '2-Resumen'!$F$4, moras[[#This Row],[TIPO_ASEGURAMIENTO]])</f>
        <v>ASALARIADO</v>
      </c>
      <c r="J300" t="s">
        <v>29</v>
      </c>
      <c r="K300" t="s">
        <v>30</v>
      </c>
      <c r="L300" t="s">
        <v>30</v>
      </c>
      <c r="M300" t="s">
        <v>31</v>
      </c>
      <c r="N300">
        <v>34</v>
      </c>
      <c r="O300">
        <f>IF(moras[[#This Row],[EDAD]]="", '2-Resumen'!$C$7, moras[[#This Row],[EDAD]])</f>
        <v>34</v>
      </c>
      <c r="P300">
        <f>FLOOR(moras[[#This Row],[EDAD_SIN_NA´S]],10)</f>
        <v>30</v>
      </c>
      <c r="Q300">
        <f>STANDARDIZE(moras[[#This Row],[EDAD]],'2-Resumen'!$C$2, '2-Resumen'!$C$3)</f>
        <v>-0.55799282383180893</v>
      </c>
      <c r="R300" t="str">
        <f>IF(ABS(moras[[#This Row],[Z-CORE E]]) &gt; 1.96, "Sí", "No")</f>
        <v>No</v>
      </c>
    </row>
    <row r="301" spans="1:18">
      <c r="A301">
        <v>434</v>
      </c>
      <c r="B301" t="s">
        <v>27</v>
      </c>
      <c r="C301">
        <v>389357</v>
      </c>
      <c r="D3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1">
        <f>IF(moras[[#This Row],[SALARIO]]="",'2-Resumen'!$B$7, moras[[#This Row],[SALARIO]])</f>
        <v>389357</v>
      </c>
      <c r="F301">
        <f>STANDARDIZE(moras[[#This Row],[SALARIO]],'2-Resumen'!$B$2,'2-Resumen'!$B$3)</f>
        <v>-0.36913785538420879</v>
      </c>
      <c r="G301" t="str">
        <f>IF(ABS(moras[[#This Row],[Z-CORE]])&gt; 1.96,"Sí", "No")</f>
        <v>No</v>
      </c>
      <c r="H301" t="s">
        <v>33</v>
      </c>
      <c r="I301" t="str">
        <f>IF(moras[[#This Row],[TIPO_ASEGURAMIENTO]] = "", '2-Resumen'!$F$4, moras[[#This Row],[TIPO_ASEGURAMIENTO]])</f>
        <v>ASALARIADO</v>
      </c>
      <c r="J301" t="s">
        <v>29</v>
      </c>
      <c r="K301" t="s">
        <v>30</v>
      </c>
      <c r="L301" t="s">
        <v>31</v>
      </c>
      <c r="M301" t="s">
        <v>30</v>
      </c>
      <c r="N301">
        <v>51</v>
      </c>
      <c r="O301">
        <f>IF(moras[[#This Row],[EDAD]]="", '2-Resumen'!$C$7, moras[[#This Row],[EDAD]])</f>
        <v>51</v>
      </c>
      <c r="P301">
        <f>FLOOR(moras[[#This Row],[EDAD_SIN_NA´S]],10)</f>
        <v>50</v>
      </c>
      <c r="Q301">
        <f>STANDARDIZE(moras[[#This Row],[EDAD]],'2-Resumen'!$C$2, '2-Resumen'!$C$3)</f>
        <v>0.64178778747952869</v>
      </c>
      <c r="R301" t="str">
        <f>IF(ABS(moras[[#This Row],[Z-CORE E]]) &gt; 1.96, "Sí", "No")</f>
        <v>No</v>
      </c>
    </row>
    <row r="302" spans="1:18">
      <c r="A302">
        <v>435</v>
      </c>
      <c r="B302" t="s">
        <v>32</v>
      </c>
      <c r="C302">
        <v>408495</v>
      </c>
      <c r="D3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2">
        <f>IF(moras[[#This Row],[SALARIO]]="",'2-Resumen'!$B$7, moras[[#This Row],[SALARIO]])</f>
        <v>408495</v>
      </c>
      <c r="F302">
        <f>STANDARDIZE(moras[[#This Row],[SALARIO]],'2-Resumen'!$B$2,'2-Resumen'!$B$3)</f>
        <v>-0.36881941742215824</v>
      </c>
      <c r="G302" t="str">
        <f>IF(ABS(moras[[#This Row],[Z-CORE]])&gt; 1.96,"Sí", "No")</f>
        <v>No</v>
      </c>
      <c r="H302" t="s">
        <v>33</v>
      </c>
      <c r="I302" t="str">
        <f>IF(moras[[#This Row],[TIPO_ASEGURAMIENTO]] = "", '2-Resumen'!$F$4, moras[[#This Row],[TIPO_ASEGURAMIENTO]])</f>
        <v>ASALARIADO</v>
      </c>
      <c r="J302" t="s">
        <v>29</v>
      </c>
      <c r="K302" t="s">
        <v>30</v>
      </c>
      <c r="L302" t="s">
        <v>31</v>
      </c>
      <c r="M302" t="s">
        <v>31</v>
      </c>
      <c r="N302">
        <v>49</v>
      </c>
      <c r="O302">
        <f>IF(moras[[#This Row],[EDAD]]="", '2-Resumen'!$C$7, moras[[#This Row],[EDAD]])</f>
        <v>49</v>
      </c>
      <c r="P302">
        <f>FLOOR(moras[[#This Row],[EDAD_SIN_NA´S]],10)</f>
        <v>40</v>
      </c>
      <c r="Q302">
        <f>STANDARDIZE(moras[[#This Row],[EDAD]],'2-Resumen'!$C$2, '2-Resumen'!$C$3)</f>
        <v>0.50063712732525367</v>
      </c>
      <c r="R302" t="str">
        <f>IF(ABS(moras[[#This Row],[Z-CORE E]]) &gt; 1.96, "Sí", "No")</f>
        <v>No</v>
      </c>
    </row>
    <row r="303" spans="1:18">
      <c r="A303">
        <v>436</v>
      </c>
      <c r="B303" t="s">
        <v>32</v>
      </c>
      <c r="C303">
        <v>150222</v>
      </c>
      <c r="D3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3">
        <f>IF(moras[[#This Row],[SALARIO]]="",'2-Resumen'!$B$7, moras[[#This Row],[SALARIO]])</f>
        <v>150222</v>
      </c>
      <c r="F303">
        <f>STANDARDIZE(moras[[#This Row],[SALARIO]],'2-Resumen'!$B$2,'2-Resumen'!$B$3)</f>
        <v>-0.3731168323961726</v>
      </c>
      <c r="G303" t="str">
        <f>IF(ABS(moras[[#This Row],[Z-CORE]])&gt; 1.96,"Sí", "No")</f>
        <v>No</v>
      </c>
      <c r="H303" t="s">
        <v>33</v>
      </c>
      <c r="I303" t="str">
        <f>IF(moras[[#This Row],[TIPO_ASEGURAMIENTO]] = "", '2-Resumen'!$F$4, moras[[#This Row],[TIPO_ASEGURAMIENTO]])</f>
        <v>ASALARIADO</v>
      </c>
      <c r="J303" t="s">
        <v>29</v>
      </c>
      <c r="K303" t="s">
        <v>30</v>
      </c>
      <c r="L303" t="s">
        <v>31</v>
      </c>
      <c r="M303" t="s">
        <v>31</v>
      </c>
      <c r="N303">
        <v>56</v>
      </c>
      <c r="O303">
        <f>IF(moras[[#This Row],[EDAD]]="", '2-Resumen'!$C$7, moras[[#This Row],[EDAD]])</f>
        <v>56</v>
      </c>
      <c r="P303">
        <f>FLOOR(moras[[#This Row],[EDAD_SIN_NA´S]],10)</f>
        <v>50</v>
      </c>
      <c r="Q303">
        <f>STANDARDIZE(moras[[#This Row],[EDAD]],'2-Resumen'!$C$2, '2-Resumen'!$C$3)</f>
        <v>0.99466443786521619</v>
      </c>
      <c r="R303" t="str">
        <f>IF(ABS(moras[[#This Row],[Z-CORE E]]) &gt; 1.96, "Sí", "No")</f>
        <v>No</v>
      </c>
    </row>
    <row r="304" spans="1:18">
      <c r="A304">
        <v>438</v>
      </c>
      <c r="B304" t="s">
        <v>32</v>
      </c>
      <c r="C304">
        <v>10422543</v>
      </c>
      <c r="D3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4">
        <f>IF(moras[[#This Row],[SALARIO]]="",'2-Resumen'!$B$7, moras[[#This Row],[SALARIO]])</f>
        <v>10422543</v>
      </c>
      <c r="F304">
        <f>STANDARDIZE(moras[[#This Row],[SALARIO]],'2-Resumen'!$B$2,'2-Resumen'!$B$3)</f>
        <v>-0.20219526458505041</v>
      </c>
      <c r="G304" t="str">
        <f>IF(ABS(moras[[#This Row],[Z-CORE]])&gt; 1.96,"Sí", "No")</f>
        <v>No</v>
      </c>
      <c r="H304" t="s">
        <v>33</v>
      </c>
      <c r="I304" t="str">
        <f>IF(moras[[#This Row],[TIPO_ASEGURAMIENTO]] = "", '2-Resumen'!$F$4, moras[[#This Row],[TIPO_ASEGURAMIENTO]])</f>
        <v>ASALARIADO</v>
      </c>
      <c r="J304" t="s">
        <v>29</v>
      </c>
      <c r="K304" t="s">
        <v>30</v>
      </c>
      <c r="L304" t="s">
        <v>31</v>
      </c>
      <c r="M304" t="s">
        <v>31</v>
      </c>
      <c r="N304">
        <v>41</v>
      </c>
      <c r="O304">
        <f>IF(moras[[#This Row],[EDAD]]="", '2-Resumen'!$C$7, moras[[#This Row],[EDAD]])</f>
        <v>41</v>
      </c>
      <c r="P304">
        <f>FLOOR(moras[[#This Row],[EDAD_SIN_NA´S]],10)</f>
        <v>40</v>
      </c>
      <c r="Q304">
        <f>STANDARDIZE(moras[[#This Row],[EDAD]],'2-Resumen'!$C$2, '2-Resumen'!$C$3)</f>
        <v>-6.3965513291846368E-2</v>
      </c>
      <c r="R304" t="str">
        <f>IF(ABS(moras[[#This Row],[Z-CORE E]]) &gt; 1.96, "Sí", "No")</f>
        <v>No</v>
      </c>
    </row>
    <row r="305" spans="1:18">
      <c r="A305">
        <v>440</v>
      </c>
      <c r="B305" t="s">
        <v>32</v>
      </c>
      <c r="C305">
        <v>80674007</v>
      </c>
      <c r="D3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5">
        <f>IF(moras[[#This Row],[SALARIO]]="",'2-Resumen'!$B$7, moras[[#This Row],[SALARIO]])</f>
        <v>80674007</v>
      </c>
      <c r="F305">
        <f>STANDARDIZE(moras[[#This Row],[SALARIO]],'2-Resumen'!$B$2,'2-Resumen'!$B$3)</f>
        <v>0.96672170830808701</v>
      </c>
      <c r="G305" t="str">
        <f>IF(ABS(moras[[#This Row],[Z-CORE]])&gt; 1.96,"Sí", "No")</f>
        <v>No</v>
      </c>
      <c r="H305" t="s">
        <v>33</v>
      </c>
      <c r="I305" t="str">
        <f>IF(moras[[#This Row],[TIPO_ASEGURAMIENTO]] = "", '2-Resumen'!$F$4, moras[[#This Row],[TIPO_ASEGURAMIENTO]])</f>
        <v>ASALARIADO</v>
      </c>
      <c r="J305" t="s">
        <v>29</v>
      </c>
      <c r="K305" t="s">
        <v>30</v>
      </c>
      <c r="L305" t="s">
        <v>31</v>
      </c>
      <c r="M305" t="s">
        <v>31</v>
      </c>
      <c r="N305">
        <v>23</v>
      </c>
      <c r="O305">
        <f>IF(moras[[#This Row],[EDAD]]="", '2-Resumen'!$C$7, moras[[#This Row],[EDAD]])</f>
        <v>23</v>
      </c>
      <c r="P305">
        <f>FLOOR(moras[[#This Row],[EDAD_SIN_NA´S]],10)</f>
        <v>20</v>
      </c>
      <c r="Q305">
        <f>STANDARDIZE(moras[[#This Row],[EDAD]],'2-Resumen'!$C$2, '2-Resumen'!$C$3)</f>
        <v>-1.3343214546803215</v>
      </c>
      <c r="R305" t="str">
        <f>IF(ABS(moras[[#This Row],[Z-CORE E]]) &gt; 1.96, "Sí", "No")</f>
        <v>No</v>
      </c>
    </row>
    <row r="306" spans="1:18">
      <c r="A306">
        <v>441</v>
      </c>
      <c r="B306" t="s">
        <v>27</v>
      </c>
      <c r="C306">
        <v>140000</v>
      </c>
      <c r="D3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6">
        <f>IF(moras[[#This Row],[SALARIO]]="",'2-Resumen'!$B$7, moras[[#This Row],[SALARIO]])</f>
        <v>140000</v>
      </c>
      <c r="F306">
        <f>STANDARDIZE(moras[[#This Row],[SALARIO]],'2-Resumen'!$B$2,'2-Resumen'!$B$3)</f>
        <v>-0.37328691667081365</v>
      </c>
      <c r="G306" t="str">
        <f>IF(ABS(moras[[#This Row],[Z-CORE]])&gt; 1.96,"Sí", "No")</f>
        <v>No</v>
      </c>
      <c r="H306" t="s">
        <v>33</v>
      </c>
      <c r="I306" t="str">
        <f>IF(moras[[#This Row],[TIPO_ASEGURAMIENTO]] = "", '2-Resumen'!$F$4, moras[[#This Row],[TIPO_ASEGURAMIENTO]])</f>
        <v>ASALARIADO</v>
      </c>
      <c r="J306" t="s">
        <v>29</v>
      </c>
      <c r="K306" t="s">
        <v>30</v>
      </c>
      <c r="L306" t="s">
        <v>30</v>
      </c>
      <c r="M306" t="s">
        <v>31</v>
      </c>
      <c r="N306">
        <v>39</v>
      </c>
      <c r="O306">
        <f>IF(moras[[#This Row],[EDAD]]="", '2-Resumen'!$C$7, moras[[#This Row],[EDAD]])</f>
        <v>39</v>
      </c>
      <c r="P306">
        <f>FLOOR(moras[[#This Row],[EDAD_SIN_NA´S]],10)</f>
        <v>30</v>
      </c>
      <c r="Q306">
        <f>STANDARDIZE(moras[[#This Row],[EDAD]],'2-Resumen'!$C$2, '2-Resumen'!$C$3)</f>
        <v>-0.20511617344612137</v>
      </c>
      <c r="R306" t="str">
        <f>IF(ABS(moras[[#This Row],[Z-CORE E]]) &gt; 1.96, "Sí", "No")</f>
        <v>No</v>
      </c>
    </row>
    <row r="307" spans="1:18">
      <c r="A307">
        <v>443</v>
      </c>
      <c r="B307" t="s">
        <v>32</v>
      </c>
      <c r="C307">
        <v>539324</v>
      </c>
      <c r="D3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7">
        <f>IF(moras[[#This Row],[SALARIO]]="",'2-Resumen'!$B$7, moras[[#This Row],[SALARIO]])</f>
        <v>539324</v>
      </c>
      <c r="F307">
        <f>STANDARDIZE(moras[[#This Row],[SALARIO]],'2-Resumen'!$B$2,'2-Resumen'!$B$3)</f>
        <v>-0.36664254835866605</v>
      </c>
      <c r="G307" t="str">
        <f>IF(ABS(moras[[#This Row],[Z-CORE]])&gt; 1.96,"Sí", "No")</f>
        <v>No</v>
      </c>
      <c r="H307" t="s">
        <v>33</v>
      </c>
      <c r="I307" t="str">
        <f>IF(moras[[#This Row],[TIPO_ASEGURAMIENTO]] = "", '2-Resumen'!$F$4, moras[[#This Row],[TIPO_ASEGURAMIENTO]])</f>
        <v>ASALARIADO</v>
      </c>
      <c r="J307" t="s">
        <v>34</v>
      </c>
      <c r="K307" t="s">
        <v>30</v>
      </c>
      <c r="L307" t="s">
        <v>31</v>
      </c>
      <c r="M307" t="s">
        <v>31</v>
      </c>
      <c r="N307">
        <v>38</v>
      </c>
      <c r="O307">
        <f>IF(moras[[#This Row],[EDAD]]="", '2-Resumen'!$C$7, moras[[#This Row],[EDAD]])</f>
        <v>38</v>
      </c>
      <c r="P307">
        <f>FLOOR(moras[[#This Row],[EDAD_SIN_NA´S]],10)</f>
        <v>30</v>
      </c>
      <c r="Q307">
        <f>STANDARDIZE(moras[[#This Row],[EDAD]],'2-Resumen'!$C$2, '2-Resumen'!$C$3)</f>
        <v>-0.27569150352325889</v>
      </c>
      <c r="R307" t="str">
        <f>IF(ABS(moras[[#This Row],[Z-CORE E]]) &gt; 1.96, "Sí", "No")</f>
        <v>No</v>
      </c>
    </row>
    <row r="308" spans="1:18">
      <c r="A308">
        <v>444</v>
      </c>
      <c r="B308" t="s">
        <v>27</v>
      </c>
      <c r="C308">
        <v>10563333</v>
      </c>
      <c r="D3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8">
        <f>IF(moras[[#This Row],[SALARIO]]="",'2-Resumen'!$B$7, moras[[#This Row],[SALARIO]])</f>
        <v>10563333</v>
      </c>
      <c r="F308">
        <f>STANDARDIZE(moras[[#This Row],[SALARIO]],'2-Resumen'!$B$2,'2-Resumen'!$B$3)</f>
        <v>-0.19985265403655531</v>
      </c>
      <c r="G308" t="str">
        <f>IF(ABS(moras[[#This Row],[Z-CORE]])&gt; 1.96,"Sí", "No")</f>
        <v>No</v>
      </c>
      <c r="H308" t="s">
        <v>33</v>
      </c>
      <c r="I308" t="str">
        <f>IF(moras[[#This Row],[TIPO_ASEGURAMIENTO]] = "", '2-Resumen'!$F$4, moras[[#This Row],[TIPO_ASEGURAMIENTO]])</f>
        <v>ASALARIADO</v>
      </c>
      <c r="J308" t="s">
        <v>34</v>
      </c>
      <c r="K308" t="s">
        <v>30</v>
      </c>
      <c r="L308" t="s">
        <v>31</v>
      </c>
      <c r="M308" t="s">
        <v>31</v>
      </c>
      <c r="N308">
        <v>40</v>
      </c>
      <c r="O308">
        <f>IF(moras[[#This Row],[EDAD]]="", '2-Resumen'!$C$7, moras[[#This Row],[EDAD]])</f>
        <v>40</v>
      </c>
      <c r="P308">
        <f>FLOOR(moras[[#This Row],[EDAD_SIN_NA´S]],10)</f>
        <v>40</v>
      </c>
      <c r="Q308">
        <f>STANDARDIZE(moras[[#This Row],[EDAD]],'2-Resumen'!$C$2, '2-Resumen'!$C$3)</f>
        <v>-0.13454084336898386</v>
      </c>
      <c r="R308" t="str">
        <f>IF(ABS(moras[[#This Row],[Z-CORE E]]) &gt; 1.96, "Sí", "No")</f>
        <v>No</v>
      </c>
    </row>
    <row r="309" spans="1:18">
      <c r="A309">
        <v>446</v>
      </c>
      <c r="B309" t="s">
        <v>27</v>
      </c>
      <c r="C309">
        <v>37532153</v>
      </c>
      <c r="D3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9">
        <f>IF(moras[[#This Row],[SALARIO]]="",'2-Resumen'!$B$7, moras[[#This Row],[SALARIO]])</f>
        <v>37532153</v>
      </c>
      <c r="F309">
        <f>STANDARDIZE(moras[[#This Row],[SALARIO]],'2-Resumen'!$B$2,'2-Resumen'!$B$3)</f>
        <v>0.24888264117238018</v>
      </c>
      <c r="G309" t="str">
        <f>IF(ABS(moras[[#This Row],[Z-CORE]])&gt; 1.96,"Sí", "No")</f>
        <v>No</v>
      </c>
      <c r="H309" t="s">
        <v>33</v>
      </c>
      <c r="I309" t="str">
        <f>IF(moras[[#This Row],[TIPO_ASEGURAMIENTO]] = "", '2-Resumen'!$F$4, moras[[#This Row],[TIPO_ASEGURAMIENTO]])</f>
        <v>ASALARIADO</v>
      </c>
      <c r="J309" t="s">
        <v>29</v>
      </c>
      <c r="K309" t="s">
        <v>30</v>
      </c>
      <c r="L309" t="s">
        <v>31</v>
      </c>
      <c r="M309" t="s">
        <v>30</v>
      </c>
      <c r="N309">
        <v>32</v>
      </c>
      <c r="O309">
        <f>IF(moras[[#This Row],[EDAD]]="", '2-Resumen'!$C$7, moras[[#This Row],[EDAD]])</f>
        <v>32</v>
      </c>
      <c r="P309">
        <f>FLOOR(moras[[#This Row],[EDAD_SIN_NA´S]],10)</f>
        <v>30</v>
      </c>
      <c r="Q309">
        <f>STANDARDIZE(moras[[#This Row],[EDAD]],'2-Resumen'!$C$2, '2-Resumen'!$C$3)</f>
        <v>-0.69914348398608395</v>
      </c>
      <c r="R309" t="str">
        <f>IF(ABS(moras[[#This Row],[Z-CORE E]]) &gt; 1.96, "Sí", "No")</f>
        <v>No</v>
      </c>
    </row>
    <row r="310" spans="1:18">
      <c r="A310">
        <v>447</v>
      </c>
      <c r="B310" t="s">
        <v>32</v>
      </c>
      <c r="C310">
        <v>255660</v>
      </c>
      <c r="D3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0">
        <f>IF(moras[[#This Row],[SALARIO]]="",'2-Resumen'!$B$7, moras[[#This Row],[SALARIO]])</f>
        <v>255660</v>
      </c>
      <c r="F310">
        <f>STANDARDIZE(moras[[#This Row],[SALARIO]],'2-Resumen'!$B$2,'2-Resumen'!$B$3)</f>
        <v>-0.37136244521659856</v>
      </c>
      <c r="G310" t="str">
        <f>IF(ABS(moras[[#This Row],[Z-CORE]])&gt; 1.96,"Sí", "No")</f>
        <v>No</v>
      </c>
      <c r="H310" t="s">
        <v>33</v>
      </c>
      <c r="I310" t="str">
        <f>IF(moras[[#This Row],[TIPO_ASEGURAMIENTO]] = "", '2-Resumen'!$F$4, moras[[#This Row],[TIPO_ASEGURAMIENTO]])</f>
        <v>ASALARIADO</v>
      </c>
      <c r="J310" t="s">
        <v>29</v>
      </c>
      <c r="K310" t="s">
        <v>30</v>
      </c>
      <c r="L310" t="s">
        <v>30</v>
      </c>
      <c r="M310" t="s">
        <v>31</v>
      </c>
      <c r="N310">
        <v>22</v>
      </c>
      <c r="O310">
        <f>IF(moras[[#This Row],[EDAD]]="", '2-Resumen'!$C$7, moras[[#This Row],[EDAD]])</f>
        <v>22</v>
      </c>
      <c r="P310">
        <f>FLOOR(moras[[#This Row],[EDAD_SIN_NA´S]],10)</f>
        <v>20</v>
      </c>
      <c r="Q310">
        <f>STANDARDIZE(moras[[#This Row],[EDAD]],'2-Resumen'!$C$2, '2-Resumen'!$C$3)</f>
        <v>-1.4048967847574589</v>
      </c>
      <c r="R310" t="str">
        <f>IF(ABS(moras[[#This Row],[Z-CORE E]]) &gt; 1.96, "Sí", "No")</f>
        <v>No</v>
      </c>
    </row>
    <row r="311" spans="1:18">
      <c r="A311">
        <v>448</v>
      </c>
      <c r="B311" t="s">
        <v>27</v>
      </c>
      <c r="C311">
        <v>2138625</v>
      </c>
      <c r="D3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1">
        <f>IF(moras[[#This Row],[SALARIO]]="",'2-Resumen'!$B$7, moras[[#This Row],[SALARIO]])</f>
        <v>2138625</v>
      </c>
      <c r="F311">
        <f>STANDARDIZE(moras[[#This Row],[SALARIO]],'2-Resumen'!$B$2,'2-Resumen'!$B$3)</f>
        <v>-0.34003171383335323</v>
      </c>
      <c r="G311" t="str">
        <f>IF(ABS(moras[[#This Row],[Z-CORE]])&gt; 1.96,"Sí", "No")</f>
        <v>No</v>
      </c>
      <c r="H311" t="s">
        <v>33</v>
      </c>
      <c r="I311" t="str">
        <f>IF(moras[[#This Row],[TIPO_ASEGURAMIENTO]] = "", '2-Resumen'!$F$4, moras[[#This Row],[TIPO_ASEGURAMIENTO]])</f>
        <v>ASALARIADO</v>
      </c>
      <c r="J311" t="s">
        <v>29</v>
      </c>
      <c r="K311" t="s">
        <v>30</v>
      </c>
      <c r="L311" t="s">
        <v>31</v>
      </c>
      <c r="M311" t="s">
        <v>31</v>
      </c>
      <c r="N311">
        <v>32</v>
      </c>
      <c r="O311">
        <f>IF(moras[[#This Row],[EDAD]]="", '2-Resumen'!$C$7, moras[[#This Row],[EDAD]])</f>
        <v>32</v>
      </c>
      <c r="P311">
        <f>FLOOR(moras[[#This Row],[EDAD_SIN_NA´S]],10)</f>
        <v>30</v>
      </c>
      <c r="Q311">
        <f>STANDARDIZE(moras[[#This Row],[EDAD]],'2-Resumen'!$C$2, '2-Resumen'!$C$3)</f>
        <v>-0.69914348398608395</v>
      </c>
      <c r="R311" t="str">
        <f>IF(ABS(moras[[#This Row],[Z-CORE E]]) &gt; 1.96, "Sí", "No")</f>
        <v>No</v>
      </c>
    </row>
    <row r="312" spans="1:18">
      <c r="A312">
        <v>450</v>
      </c>
      <c r="B312" t="s">
        <v>32</v>
      </c>
      <c r="C312">
        <v>5712732</v>
      </c>
      <c r="D3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2">
        <f>IF(moras[[#This Row],[SALARIO]]="",'2-Resumen'!$B$7, moras[[#This Row],[SALARIO]])</f>
        <v>5712732</v>
      </c>
      <c r="F312">
        <f>STANDARDIZE(moras[[#This Row],[SALARIO]],'2-Resumen'!$B$2,'2-Resumen'!$B$3)</f>
        <v>-0.28056200178242469</v>
      </c>
      <c r="G312" t="str">
        <f>IF(ABS(moras[[#This Row],[Z-CORE]])&gt; 1.96,"Sí", "No")</f>
        <v>No</v>
      </c>
      <c r="H312" t="s">
        <v>33</v>
      </c>
      <c r="I312" t="str">
        <f>IF(moras[[#This Row],[TIPO_ASEGURAMIENTO]] = "", '2-Resumen'!$F$4, moras[[#This Row],[TIPO_ASEGURAMIENTO]])</f>
        <v>ASALARIADO</v>
      </c>
      <c r="J312" t="s">
        <v>29</v>
      </c>
      <c r="K312" t="s">
        <v>30</v>
      </c>
      <c r="L312" t="s">
        <v>31</v>
      </c>
      <c r="M312" t="s">
        <v>31</v>
      </c>
      <c r="N312">
        <v>37</v>
      </c>
      <c r="O312">
        <f>IF(moras[[#This Row],[EDAD]]="", '2-Resumen'!$C$7, moras[[#This Row],[EDAD]])</f>
        <v>37</v>
      </c>
      <c r="P312">
        <f>FLOOR(moras[[#This Row],[EDAD_SIN_NA´S]],10)</f>
        <v>30</v>
      </c>
      <c r="Q312">
        <f>STANDARDIZE(moras[[#This Row],[EDAD]],'2-Resumen'!$C$2, '2-Resumen'!$C$3)</f>
        <v>-0.3462668336003964</v>
      </c>
      <c r="R312" t="str">
        <f>IF(ABS(moras[[#This Row],[Z-CORE E]]) &gt; 1.96, "Sí", "No")</f>
        <v>No</v>
      </c>
    </row>
    <row r="313" spans="1:18">
      <c r="A313">
        <v>451</v>
      </c>
      <c r="B313" t="s">
        <v>27</v>
      </c>
      <c r="C313">
        <v>163302324</v>
      </c>
      <c r="D3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3">
        <f>IF(moras[[#This Row],[SALARIO]]="",'2-Resumen'!$B$7, moras[[#This Row],[SALARIO]])</f>
        <v>163302324</v>
      </c>
      <c r="F313">
        <f>STANDARDIZE(moras[[#This Row],[SALARIO]],'2-Resumen'!$B$2,'2-Resumen'!$B$3)</f>
        <v>2.3415776427394972</v>
      </c>
      <c r="G313" t="str">
        <f>IF(ABS(moras[[#This Row],[Z-CORE]])&gt; 1.96,"Sí", "No")</f>
        <v>Sí</v>
      </c>
      <c r="H313" t="s">
        <v>33</v>
      </c>
      <c r="I313" t="str">
        <f>IF(moras[[#This Row],[TIPO_ASEGURAMIENTO]] = "", '2-Resumen'!$F$4, moras[[#This Row],[TIPO_ASEGURAMIENTO]])</f>
        <v>ASALARIADO</v>
      </c>
      <c r="J313" t="s">
        <v>34</v>
      </c>
      <c r="K313" t="s">
        <v>30</v>
      </c>
      <c r="L313" t="s">
        <v>31</v>
      </c>
      <c r="M313" t="s">
        <v>31</v>
      </c>
      <c r="N313">
        <v>31</v>
      </c>
      <c r="O313">
        <f>IF(moras[[#This Row],[EDAD]]="", '2-Resumen'!$C$7, moras[[#This Row],[EDAD]])</f>
        <v>31</v>
      </c>
      <c r="P313">
        <f>FLOOR(moras[[#This Row],[EDAD_SIN_NA´S]],10)</f>
        <v>30</v>
      </c>
      <c r="Q313">
        <f>STANDARDIZE(moras[[#This Row],[EDAD]],'2-Resumen'!$C$2, '2-Resumen'!$C$3)</f>
        <v>-0.7697188140632214</v>
      </c>
      <c r="R313" t="str">
        <f>IF(ABS(moras[[#This Row],[Z-CORE E]]) &gt; 1.96, "Sí", "No")</f>
        <v>No</v>
      </c>
    </row>
    <row r="314" spans="1:18">
      <c r="A314">
        <v>452</v>
      </c>
      <c r="B314" t="s">
        <v>32</v>
      </c>
      <c r="C314">
        <v>269000</v>
      </c>
      <c r="D3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4">
        <f>IF(moras[[#This Row],[SALARIO]]="",'2-Resumen'!$B$7, moras[[#This Row],[SALARIO]])</f>
        <v>269000</v>
      </c>
      <c r="F314">
        <f>STANDARDIZE(moras[[#This Row],[SALARIO]],'2-Resumen'!$B$2,'2-Resumen'!$B$3)</f>
        <v>-0.37114048041287012</v>
      </c>
      <c r="G314" t="str">
        <f>IF(ABS(moras[[#This Row],[Z-CORE]])&gt; 1.96,"Sí", "No")</f>
        <v>No</v>
      </c>
      <c r="H314" t="s">
        <v>33</v>
      </c>
      <c r="I314" t="str">
        <f>IF(moras[[#This Row],[TIPO_ASEGURAMIENTO]] = "", '2-Resumen'!$F$4, moras[[#This Row],[TIPO_ASEGURAMIENTO]])</f>
        <v>ASALARIADO</v>
      </c>
      <c r="J314" t="s">
        <v>29</v>
      </c>
      <c r="K314" t="s">
        <v>30</v>
      </c>
      <c r="L314" t="s">
        <v>30</v>
      </c>
      <c r="M314" t="s">
        <v>31</v>
      </c>
      <c r="N314">
        <v>43</v>
      </c>
      <c r="O314">
        <f>IF(moras[[#This Row],[EDAD]]="", '2-Resumen'!$C$7, moras[[#This Row],[EDAD]])</f>
        <v>43</v>
      </c>
      <c r="P314">
        <f>FLOOR(moras[[#This Row],[EDAD_SIN_NA´S]],10)</f>
        <v>40</v>
      </c>
      <c r="Q314">
        <f>STANDARDIZE(moras[[#This Row],[EDAD]],'2-Resumen'!$C$2, '2-Resumen'!$C$3)</f>
        <v>7.7185146862428639E-2</v>
      </c>
      <c r="R314" t="str">
        <f>IF(ABS(moras[[#This Row],[Z-CORE E]]) &gt; 1.96, "Sí", "No")</f>
        <v>No</v>
      </c>
    </row>
    <row r="315" spans="1:18">
      <c r="A315">
        <v>453</v>
      </c>
      <c r="B315" t="s">
        <v>32</v>
      </c>
      <c r="C315">
        <v>53166667</v>
      </c>
      <c r="D3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5">
        <f>IF(moras[[#This Row],[SALARIO]]="",'2-Resumen'!$B$7, moras[[#This Row],[SALARIO]])</f>
        <v>53166667</v>
      </c>
      <c r="F315">
        <f>STANDARDIZE(moras[[#This Row],[SALARIO]],'2-Resumen'!$B$2,'2-Resumen'!$B$3)</f>
        <v>0.50902595686947905</v>
      </c>
      <c r="G315" t="str">
        <f>IF(ABS(moras[[#This Row],[Z-CORE]])&gt; 1.96,"Sí", "No")</f>
        <v>No</v>
      </c>
      <c r="H315" t="s">
        <v>33</v>
      </c>
      <c r="I315" t="str">
        <f>IF(moras[[#This Row],[TIPO_ASEGURAMIENTO]] = "", '2-Resumen'!$F$4, moras[[#This Row],[TIPO_ASEGURAMIENTO]])</f>
        <v>ASALARIADO</v>
      </c>
      <c r="J315" t="s">
        <v>29</v>
      </c>
      <c r="K315" t="s">
        <v>30</v>
      </c>
      <c r="L315" t="s">
        <v>31</v>
      </c>
      <c r="M315" t="s">
        <v>31</v>
      </c>
      <c r="N315">
        <v>29</v>
      </c>
      <c r="O315">
        <f>IF(moras[[#This Row],[EDAD]]="", '2-Resumen'!$C$7, moras[[#This Row],[EDAD]])</f>
        <v>29</v>
      </c>
      <c r="P315">
        <f>FLOOR(moras[[#This Row],[EDAD_SIN_NA´S]],10)</f>
        <v>20</v>
      </c>
      <c r="Q315">
        <f>STANDARDIZE(moras[[#This Row],[EDAD]],'2-Resumen'!$C$2, '2-Resumen'!$C$3)</f>
        <v>-0.91086947421749642</v>
      </c>
      <c r="R315" t="str">
        <f>IF(ABS(moras[[#This Row],[Z-CORE E]]) &gt; 1.96, "Sí", "No")</f>
        <v>No</v>
      </c>
    </row>
    <row r="316" spans="1:18">
      <c r="A316">
        <v>454</v>
      </c>
      <c r="B316" t="s">
        <v>27</v>
      </c>
      <c r="C316">
        <v>326339364</v>
      </c>
      <c r="D3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6">
        <f>IF(moras[[#This Row],[SALARIO]]="",'2-Resumen'!$B$7, moras[[#This Row],[SALARIO]])</f>
        <v>326339364</v>
      </c>
      <c r="F316">
        <f>STANDARDIZE(moras[[#This Row],[SALARIO]],'2-Resumen'!$B$2,'2-Resumen'!$B$3)</f>
        <v>5.0543575965673257</v>
      </c>
      <c r="G316" t="str">
        <f>IF(ABS(moras[[#This Row],[Z-CORE]])&gt; 1.96,"Sí", "No")</f>
        <v>Sí</v>
      </c>
      <c r="H316" t="s">
        <v>33</v>
      </c>
      <c r="I316" t="str">
        <f>IF(moras[[#This Row],[TIPO_ASEGURAMIENTO]] = "", '2-Resumen'!$F$4, moras[[#This Row],[TIPO_ASEGURAMIENTO]])</f>
        <v>ASALARIADO</v>
      </c>
      <c r="J316" t="s">
        <v>34</v>
      </c>
      <c r="K316" t="s">
        <v>30</v>
      </c>
      <c r="L316" t="s">
        <v>31</v>
      </c>
      <c r="M316" t="s">
        <v>31</v>
      </c>
      <c r="N316">
        <v>39</v>
      </c>
      <c r="O316">
        <f>IF(moras[[#This Row],[EDAD]]="", '2-Resumen'!$C$7, moras[[#This Row],[EDAD]])</f>
        <v>39</v>
      </c>
      <c r="P316">
        <f>FLOOR(moras[[#This Row],[EDAD_SIN_NA´S]],10)</f>
        <v>30</v>
      </c>
      <c r="Q316">
        <f>STANDARDIZE(moras[[#This Row],[EDAD]],'2-Resumen'!$C$2, '2-Resumen'!$C$3)</f>
        <v>-0.20511617344612137</v>
      </c>
      <c r="R316" t="str">
        <f>IF(ABS(moras[[#This Row],[Z-CORE E]]) &gt; 1.96, "Sí", "No")</f>
        <v>No</v>
      </c>
    </row>
    <row r="317" spans="1:18">
      <c r="A317">
        <v>455</v>
      </c>
      <c r="B317" t="s">
        <v>32</v>
      </c>
      <c r="C317">
        <v>404950</v>
      </c>
      <c r="D3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7">
        <f>IF(moras[[#This Row],[SALARIO]]="",'2-Resumen'!$B$7, moras[[#This Row],[SALARIO]])</f>
        <v>404950</v>
      </c>
      <c r="F317">
        <f>STANDARDIZE(moras[[#This Row],[SALARIO]],'2-Resumen'!$B$2,'2-Resumen'!$B$3)</f>
        <v>-0.3688784028216498</v>
      </c>
      <c r="G317" t="str">
        <f>IF(ABS(moras[[#This Row],[Z-CORE]])&gt; 1.96,"Sí", "No")</f>
        <v>No</v>
      </c>
      <c r="H317" t="s">
        <v>33</v>
      </c>
      <c r="I317" t="str">
        <f>IF(moras[[#This Row],[TIPO_ASEGURAMIENTO]] = "", '2-Resumen'!$F$4, moras[[#This Row],[TIPO_ASEGURAMIENTO]])</f>
        <v>ASALARIADO</v>
      </c>
      <c r="J317" t="s">
        <v>29</v>
      </c>
      <c r="K317" t="s">
        <v>30</v>
      </c>
      <c r="L317" t="s">
        <v>30</v>
      </c>
      <c r="M317" t="s">
        <v>31</v>
      </c>
      <c r="N317">
        <v>36</v>
      </c>
      <c r="O317">
        <f>IF(moras[[#This Row],[EDAD]]="", '2-Resumen'!$C$7, moras[[#This Row],[EDAD]])</f>
        <v>36</v>
      </c>
      <c r="P317">
        <f>FLOOR(moras[[#This Row],[EDAD_SIN_NA´S]],10)</f>
        <v>30</v>
      </c>
      <c r="Q317">
        <f>STANDARDIZE(moras[[#This Row],[EDAD]],'2-Resumen'!$C$2, '2-Resumen'!$C$3)</f>
        <v>-0.41684216367753391</v>
      </c>
      <c r="R317" t="str">
        <f>IF(ABS(moras[[#This Row],[Z-CORE E]]) &gt; 1.96, "Sí", "No")</f>
        <v>No</v>
      </c>
    </row>
    <row r="318" spans="1:18">
      <c r="A318">
        <v>456</v>
      </c>
      <c r="B318" t="s">
        <v>32</v>
      </c>
      <c r="C318">
        <v>154993632</v>
      </c>
      <c r="D3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8">
        <f>IF(moras[[#This Row],[SALARIO]]="",'2-Resumen'!$B$7, moras[[#This Row],[SALARIO]])</f>
        <v>154993632</v>
      </c>
      <c r="F318">
        <f>STANDARDIZE(moras[[#This Row],[SALARIO]],'2-Resumen'!$B$2,'2-Resumen'!$B$3)</f>
        <v>2.2033289778954246</v>
      </c>
      <c r="G318" t="str">
        <f>IF(ABS(moras[[#This Row],[Z-CORE]])&gt; 1.96,"Sí", "No")</f>
        <v>Sí</v>
      </c>
      <c r="H318" t="s">
        <v>33</v>
      </c>
      <c r="I318" t="str">
        <f>IF(moras[[#This Row],[TIPO_ASEGURAMIENTO]] = "", '2-Resumen'!$F$4, moras[[#This Row],[TIPO_ASEGURAMIENTO]])</f>
        <v>ASALARIADO</v>
      </c>
      <c r="J318" t="s">
        <v>29</v>
      </c>
      <c r="K318" t="s">
        <v>30</v>
      </c>
      <c r="L318" t="s">
        <v>31</v>
      </c>
      <c r="M318" t="s">
        <v>31</v>
      </c>
      <c r="N318">
        <v>39</v>
      </c>
      <c r="O318">
        <f>IF(moras[[#This Row],[EDAD]]="", '2-Resumen'!$C$7, moras[[#This Row],[EDAD]])</f>
        <v>39</v>
      </c>
      <c r="P318">
        <f>FLOOR(moras[[#This Row],[EDAD_SIN_NA´S]],10)</f>
        <v>30</v>
      </c>
      <c r="Q318">
        <f>STANDARDIZE(moras[[#This Row],[EDAD]],'2-Resumen'!$C$2, '2-Resumen'!$C$3)</f>
        <v>-0.20511617344612137</v>
      </c>
      <c r="R318" t="str">
        <f>IF(ABS(moras[[#This Row],[Z-CORE E]]) &gt; 1.96, "Sí", "No")</f>
        <v>No</v>
      </c>
    </row>
    <row r="319" spans="1:18">
      <c r="A319">
        <v>458</v>
      </c>
      <c r="B319" t="s">
        <v>27</v>
      </c>
      <c r="C319">
        <v>157790</v>
      </c>
      <c r="D3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9">
        <f>IF(moras[[#This Row],[SALARIO]]="",'2-Resumen'!$B$7, moras[[#This Row],[SALARIO]])</f>
        <v>157790</v>
      </c>
      <c r="F319">
        <f>STANDARDIZE(moras[[#This Row],[SALARIO]],'2-Resumen'!$B$2,'2-Resumen'!$B$3)</f>
        <v>-0.37299090813570657</v>
      </c>
      <c r="G319" t="str">
        <f>IF(ABS(moras[[#This Row],[Z-CORE]])&gt; 1.96,"Sí", "No")</f>
        <v>No</v>
      </c>
      <c r="H319" t="s">
        <v>33</v>
      </c>
      <c r="I319" t="str">
        <f>IF(moras[[#This Row],[TIPO_ASEGURAMIENTO]] = "", '2-Resumen'!$F$4, moras[[#This Row],[TIPO_ASEGURAMIENTO]])</f>
        <v>ASALARIADO</v>
      </c>
      <c r="J319" t="s">
        <v>29</v>
      </c>
      <c r="K319" t="s">
        <v>30</v>
      </c>
      <c r="L319" t="s">
        <v>31</v>
      </c>
      <c r="M319" t="s">
        <v>31</v>
      </c>
      <c r="N319">
        <v>24</v>
      </c>
      <c r="O319">
        <f>IF(moras[[#This Row],[EDAD]]="", '2-Resumen'!$C$7, moras[[#This Row],[EDAD]])</f>
        <v>24</v>
      </c>
      <c r="P319">
        <f>FLOOR(moras[[#This Row],[EDAD_SIN_NA´S]],10)</f>
        <v>20</v>
      </c>
      <c r="Q319">
        <f>STANDARDIZE(moras[[#This Row],[EDAD]],'2-Resumen'!$C$2, '2-Resumen'!$C$3)</f>
        <v>-1.263746124603184</v>
      </c>
      <c r="R319" t="str">
        <f>IF(ABS(moras[[#This Row],[Z-CORE E]]) &gt; 1.96, "Sí", "No")</f>
        <v>No</v>
      </c>
    </row>
    <row r="320" spans="1:18">
      <c r="A320">
        <v>460</v>
      </c>
      <c r="B320" t="s">
        <v>32</v>
      </c>
      <c r="C320">
        <v>33520506</v>
      </c>
      <c r="D3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0">
        <f>IF(moras[[#This Row],[SALARIO]]="",'2-Resumen'!$B$7, moras[[#This Row],[SALARIO]])</f>
        <v>33520506</v>
      </c>
      <c r="F320">
        <f>STANDARDIZE(moras[[#This Row],[SALARIO]],'2-Resumen'!$B$2,'2-Resumen'!$B$3)</f>
        <v>0.18213268322764845</v>
      </c>
      <c r="G320" t="str">
        <f>IF(ABS(moras[[#This Row],[Z-CORE]])&gt; 1.96,"Sí", "No")</f>
        <v>No</v>
      </c>
      <c r="H320" t="s">
        <v>33</v>
      </c>
      <c r="I320" t="str">
        <f>IF(moras[[#This Row],[TIPO_ASEGURAMIENTO]] = "", '2-Resumen'!$F$4, moras[[#This Row],[TIPO_ASEGURAMIENTO]])</f>
        <v>ASALARIADO</v>
      </c>
      <c r="J320" t="s">
        <v>29</v>
      </c>
      <c r="K320" t="s">
        <v>30</v>
      </c>
      <c r="L320" t="s">
        <v>30</v>
      </c>
      <c r="M320" t="s">
        <v>31</v>
      </c>
      <c r="N320">
        <v>52</v>
      </c>
      <c r="O320">
        <f>IF(moras[[#This Row],[EDAD]]="", '2-Resumen'!$C$7, moras[[#This Row],[EDAD]])</f>
        <v>52</v>
      </c>
      <c r="P320">
        <f>FLOOR(moras[[#This Row],[EDAD_SIN_NA´S]],10)</f>
        <v>50</v>
      </c>
      <c r="Q320">
        <f>STANDARDIZE(moras[[#This Row],[EDAD]],'2-Resumen'!$C$2, '2-Resumen'!$C$3)</f>
        <v>0.71236311755666615</v>
      </c>
      <c r="R320" t="str">
        <f>IF(ABS(moras[[#This Row],[Z-CORE E]]) &gt; 1.96, "Sí", "No")</f>
        <v>No</v>
      </c>
    </row>
    <row r="321" spans="1:18">
      <c r="A321">
        <v>462</v>
      </c>
      <c r="B321" t="s">
        <v>32</v>
      </c>
      <c r="C321">
        <v>31696469</v>
      </c>
      <c r="D3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1">
        <f>IF(moras[[#This Row],[SALARIO]]="",'2-Resumen'!$B$7, moras[[#This Row],[SALARIO]])</f>
        <v>31696469</v>
      </c>
      <c r="F321">
        <f>STANDARDIZE(moras[[#This Row],[SALARIO]],'2-Resumen'!$B$2,'2-Resumen'!$B$3)</f>
        <v>0.15178245723826436</v>
      </c>
      <c r="G321" t="str">
        <f>IF(ABS(moras[[#This Row],[Z-CORE]])&gt; 1.96,"Sí", "No")</f>
        <v>No</v>
      </c>
      <c r="H321" t="s">
        <v>33</v>
      </c>
      <c r="I321" t="str">
        <f>IF(moras[[#This Row],[TIPO_ASEGURAMIENTO]] = "", '2-Resumen'!$F$4, moras[[#This Row],[TIPO_ASEGURAMIENTO]])</f>
        <v>ASALARIADO</v>
      </c>
      <c r="J321" t="s">
        <v>29</v>
      </c>
      <c r="K321" t="s">
        <v>30</v>
      </c>
      <c r="L321" t="s">
        <v>30</v>
      </c>
      <c r="M321" t="s">
        <v>31</v>
      </c>
      <c r="N321">
        <v>19</v>
      </c>
      <c r="O321">
        <f>IF(moras[[#This Row],[EDAD]]="", '2-Resumen'!$C$7, moras[[#This Row],[EDAD]])</f>
        <v>19</v>
      </c>
      <c r="P321">
        <f>FLOOR(moras[[#This Row],[EDAD_SIN_NA´S]],10)</f>
        <v>10</v>
      </c>
      <c r="Q321">
        <f>STANDARDIZE(moras[[#This Row],[EDAD]],'2-Resumen'!$C$2, '2-Resumen'!$C$3)</f>
        <v>-1.6166227749888715</v>
      </c>
      <c r="R321" t="str">
        <f>IF(ABS(moras[[#This Row],[Z-CORE E]]) &gt; 1.96, "Sí", "No")</f>
        <v>No</v>
      </c>
    </row>
    <row r="322" spans="1:18">
      <c r="A322">
        <v>463</v>
      </c>
      <c r="B322" t="s">
        <v>27</v>
      </c>
      <c r="C322">
        <v>52537354</v>
      </c>
      <c r="D3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2">
        <f>IF(moras[[#This Row],[SALARIO]]="",'2-Resumen'!$B$7, moras[[#This Row],[SALARIO]])</f>
        <v>52537354</v>
      </c>
      <c r="F322">
        <f>STANDARDIZE(moras[[#This Row],[SALARIO]],'2-Resumen'!$B$2,'2-Resumen'!$B$3)</f>
        <v>0.49855479221215182</v>
      </c>
      <c r="G322" t="str">
        <f>IF(ABS(moras[[#This Row],[Z-CORE]])&gt; 1.96,"Sí", "No")</f>
        <v>No</v>
      </c>
      <c r="H322" t="s">
        <v>33</v>
      </c>
      <c r="I322" t="str">
        <f>IF(moras[[#This Row],[TIPO_ASEGURAMIENTO]] = "", '2-Resumen'!$F$4, moras[[#This Row],[TIPO_ASEGURAMIENTO]])</f>
        <v>ASALARIADO</v>
      </c>
      <c r="J322" t="s">
        <v>29</v>
      </c>
      <c r="K322" t="s">
        <v>30</v>
      </c>
      <c r="L322" t="s">
        <v>31</v>
      </c>
      <c r="M322" t="s">
        <v>31</v>
      </c>
      <c r="N322">
        <v>27</v>
      </c>
      <c r="O322">
        <f>IF(moras[[#This Row],[EDAD]]="", '2-Resumen'!$C$7, moras[[#This Row],[EDAD]])</f>
        <v>27</v>
      </c>
      <c r="P322">
        <f>FLOOR(moras[[#This Row],[EDAD_SIN_NA´S]],10)</f>
        <v>20</v>
      </c>
      <c r="Q322">
        <f>STANDARDIZE(moras[[#This Row],[EDAD]],'2-Resumen'!$C$2, '2-Resumen'!$C$3)</f>
        <v>-1.0520201343717714</v>
      </c>
      <c r="R322" t="str">
        <f>IF(ABS(moras[[#This Row],[Z-CORE E]]) &gt; 1.96, "Sí", "No")</f>
        <v>No</v>
      </c>
    </row>
    <row r="323" spans="1:18">
      <c r="A323">
        <v>464</v>
      </c>
      <c r="B323" t="s">
        <v>27</v>
      </c>
      <c r="C323">
        <v>150000</v>
      </c>
      <c r="D3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3">
        <f>IF(moras[[#This Row],[SALARIO]]="",'2-Resumen'!$B$7, moras[[#This Row],[SALARIO]])</f>
        <v>150000</v>
      </c>
      <c r="F323">
        <f>STANDARDIZE(moras[[#This Row],[SALARIO]],'2-Resumen'!$B$2,'2-Resumen'!$B$3)</f>
        <v>-0.37312052626322112</v>
      </c>
      <c r="G323" t="str">
        <f>IF(ABS(moras[[#This Row],[Z-CORE]])&gt; 1.96,"Sí", "No")</f>
        <v>No</v>
      </c>
      <c r="H323" t="s">
        <v>33</v>
      </c>
      <c r="I323" t="str">
        <f>IF(moras[[#This Row],[TIPO_ASEGURAMIENTO]] = "", '2-Resumen'!$F$4, moras[[#This Row],[TIPO_ASEGURAMIENTO]])</f>
        <v>ASALARIADO</v>
      </c>
      <c r="J323" t="s">
        <v>29</v>
      </c>
      <c r="K323" t="s">
        <v>30</v>
      </c>
      <c r="L323" t="s">
        <v>31</v>
      </c>
      <c r="M323" t="s">
        <v>31</v>
      </c>
      <c r="N323">
        <v>42</v>
      </c>
      <c r="O323">
        <f>IF(moras[[#This Row],[EDAD]]="", '2-Resumen'!$C$7, moras[[#This Row],[EDAD]])</f>
        <v>42</v>
      </c>
      <c r="P323">
        <f>FLOOR(moras[[#This Row],[EDAD_SIN_NA´S]],10)</f>
        <v>40</v>
      </c>
      <c r="Q323">
        <f>STANDARDIZE(moras[[#This Row],[EDAD]],'2-Resumen'!$C$2, '2-Resumen'!$C$3)</f>
        <v>6.6098167852911317E-3</v>
      </c>
      <c r="R323" t="str">
        <f>IF(ABS(moras[[#This Row],[Z-CORE E]]) &gt; 1.96, "Sí", "No")</f>
        <v>No</v>
      </c>
    </row>
    <row r="324" spans="1:18">
      <c r="A324">
        <v>466</v>
      </c>
      <c r="B324" t="s">
        <v>27</v>
      </c>
      <c r="C324">
        <v>96327853</v>
      </c>
      <c r="D3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4">
        <f>IF(moras[[#This Row],[SALARIO]]="",'2-Resumen'!$B$7, moras[[#This Row],[SALARIO]])</f>
        <v>96327853</v>
      </c>
      <c r="F324">
        <f>STANDARDIZE(moras[[#This Row],[SALARIO]],'2-Resumen'!$B$2,'2-Resumen'!$B$3)</f>
        <v>1.2271866899411437</v>
      </c>
      <c r="G324" t="str">
        <f>IF(ABS(moras[[#This Row],[Z-CORE]])&gt; 1.96,"Sí", "No")</f>
        <v>No</v>
      </c>
      <c r="H324" t="s">
        <v>33</v>
      </c>
      <c r="I324" t="str">
        <f>IF(moras[[#This Row],[TIPO_ASEGURAMIENTO]] = "", '2-Resumen'!$F$4, moras[[#This Row],[TIPO_ASEGURAMIENTO]])</f>
        <v>ASALARIADO</v>
      </c>
      <c r="J324" t="s">
        <v>34</v>
      </c>
      <c r="K324" t="s">
        <v>30</v>
      </c>
      <c r="L324" t="s">
        <v>31</v>
      </c>
      <c r="M324" t="s">
        <v>31</v>
      </c>
      <c r="N324">
        <v>57</v>
      </c>
      <c r="O324">
        <f>IF(moras[[#This Row],[EDAD]]="", '2-Resumen'!$C$7, moras[[#This Row],[EDAD]])</f>
        <v>57</v>
      </c>
      <c r="P324">
        <f>FLOOR(moras[[#This Row],[EDAD_SIN_NA´S]],10)</f>
        <v>50</v>
      </c>
      <c r="Q324">
        <f>STANDARDIZE(moras[[#This Row],[EDAD]],'2-Resumen'!$C$2, '2-Resumen'!$C$3)</f>
        <v>1.0652397679423538</v>
      </c>
      <c r="R324" t="str">
        <f>IF(ABS(moras[[#This Row],[Z-CORE E]]) &gt; 1.96, "Sí", "No")</f>
        <v>No</v>
      </c>
    </row>
    <row r="325" spans="1:18">
      <c r="A325">
        <v>467</v>
      </c>
      <c r="B325" t="s">
        <v>32</v>
      </c>
      <c r="C325">
        <v>217278641</v>
      </c>
      <c r="D3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5">
        <f>IF(moras[[#This Row],[SALARIO]]="",'2-Resumen'!$B$7, moras[[#This Row],[SALARIO]])</f>
        <v>217278641</v>
      </c>
      <c r="F325">
        <f>STANDARDIZE(moras[[#This Row],[SALARIO]],'2-Resumen'!$B$2,'2-Resumen'!$B$3)</f>
        <v>3.2396917813368136</v>
      </c>
      <c r="G325" t="str">
        <f>IF(ABS(moras[[#This Row],[Z-CORE]])&gt; 1.96,"Sí", "No")</f>
        <v>Sí</v>
      </c>
      <c r="H325" t="s">
        <v>33</v>
      </c>
      <c r="I325" t="str">
        <f>IF(moras[[#This Row],[TIPO_ASEGURAMIENTO]] = "", '2-Resumen'!$F$4, moras[[#This Row],[TIPO_ASEGURAMIENTO]])</f>
        <v>ASALARIADO</v>
      </c>
      <c r="J325" t="s">
        <v>34</v>
      </c>
      <c r="K325" t="s">
        <v>30</v>
      </c>
      <c r="L325" t="s">
        <v>31</v>
      </c>
      <c r="M325" t="s">
        <v>31</v>
      </c>
      <c r="N325">
        <v>34</v>
      </c>
      <c r="O325">
        <f>IF(moras[[#This Row],[EDAD]]="", '2-Resumen'!$C$7, moras[[#This Row],[EDAD]])</f>
        <v>34</v>
      </c>
      <c r="P325">
        <f>FLOOR(moras[[#This Row],[EDAD_SIN_NA´S]],10)</f>
        <v>30</v>
      </c>
      <c r="Q325">
        <f>STANDARDIZE(moras[[#This Row],[EDAD]],'2-Resumen'!$C$2, '2-Resumen'!$C$3)</f>
        <v>-0.55799282383180893</v>
      </c>
      <c r="R325" t="str">
        <f>IF(ABS(moras[[#This Row],[Z-CORE E]]) &gt; 1.96, "Sí", "No")</f>
        <v>No</v>
      </c>
    </row>
    <row r="326" spans="1:18">
      <c r="A326">
        <v>468</v>
      </c>
      <c r="B326" t="s">
        <v>32</v>
      </c>
      <c r="C326">
        <v>400000</v>
      </c>
      <c r="D3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6">
        <f>IF(moras[[#This Row],[SALARIO]]="",'2-Resumen'!$B$7, moras[[#This Row],[SALARIO]])</f>
        <v>400000</v>
      </c>
      <c r="F326">
        <f>STANDARDIZE(moras[[#This Row],[SALARIO]],'2-Resumen'!$B$2,'2-Resumen'!$B$3)</f>
        <v>-0.36896076607340811</v>
      </c>
      <c r="G326" t="str">
        <f>IF(ABS(moras[[#This Row],[Z-CORE]])&gt; 1.96,"Sí", "No")</f>
        <v>No</v>
      </c>
      <c r="H326" t="s">
        <v>33</v>
      </c>
      <c r="I326" t="str">
        <f>IF(moras[[#This Row],[TIPO_ASEGURAMIENTO]] = "", '2-Resumen'!$F$4, moras[[#This Row],[TIPO_ASEGURAMIENTO]])</f>
        <v>ASALARIADO</v>
      </c>
      <c r="J326" t="s">
        <v>29</v>
      </c>
      <c r="K326" t="s">
        <v>30</v>
      </c>
      <c r="L326" t="s">
        <v>31</v>
      </c>
      <c r="M326" t="s">
        <v>31</v>
      </c>
      <c r="N326">
        <v>35</v>
      </c>
      <c r="O326">
        <f>IF(moras[[#This Row],[EDAD]]="", '2-Resumen'!$C$7, moras[[#This Row],[EDAD]])</f>
        <v>35</v>
      </c>
      <c r="P326">
        <f>FLOOR(moras[[#This Row],[EDAD_SIN_NA´S]],10)</f>
        <v>30</v>
      </c>
      <c r="Q326">
        <f>STANDARDIZE(moras[[#This Row],[EDAD]],'2-Resumen'!$C$2, '2-Resumen'!$C$3)</f>
        <v>-0.48741749375467142</v>
      </c>
      <c r="R326" t="str">
        <f>IF(ABS(moras[[#This Row],[Z-CORE E]]) &gt; 1.96, "Sí", "No")</f>
        <v>No</v>
      </c>
    </row>
    <row r="327" spans="1:18">
      <c r="A327">
        <v>469</v>
      </c>
      <c r="B327" t="s">
        <v>27</v>
      </c>
      <c r="C327">
        <v>35525275</v>
      </c>
      <c r="D3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7">
        <f>IF(moras[[#This Row],[SALARIO]]="",'2-Resumen'!$B$7, moras[[#This Row],[SALARIO]])</f>
        <v>35525275</v>
      </c>
      <c r="F327">
        <f>STANDARDIZE(moras[[#This Row],[SALARIO]],'2-Resumen'!$B$2,'2-Resumen'!$B$3)</f>
        <v>0.21549011633153367</v>
      </c>
      <c r="G327" t="str">
        <f>IF(ABS(moras[[#This Row],[Z-CORE]])&gt; 1.96,"Sí", "No")</f>
        <v>No</v>
      </c>
      <c r="H327" t="s">
        <v>33</v>
      </c>
      <c r="I327" t="str">
        <f>IF(moras[[#This Row],[TIPO_ASEGURAMIENTO]] = "", '2-Resumen'!$F$4, moras[[#This Row],[TIPO_ASEGURAMIENTO]])</f>
        <v>ASALARIADO</v>
      </c>
      <c r="J327" t="s">
        <v>29</v>
      </c>
      <c r="K327" t="s">
        <v>30</v>
      </c>
      <c r="L327" t="s">
        <v>31</v>
      </c>
      <c r="M327" t="s">
        <v>31</v>
      </c>
      <c r="N327">
        <v>47</v>
      </c>
      <c r="O327">
        <f>IF(moras[[#This Row],[EDAD]]="", '2-Resumen'!$C$7, moras[[#This Row],[EDAD]])</f>
        <v>47</v>
      </c>
      <c r="P327">
        <f>FLOOR(moras[[#This Row],[EDAD_SIN_NA´S]],10)</f>
        <v>40</v>
      </c>
      <c r="Q327">
        <f>STANDARDIZE(moras[[#This Row],[EDAD]],'2-Resumen'!$C$2, '2-Resumen'!$C$3)</f>
        <v>0.35948646717097865</v>
      </c>
      <c r="R327" t="str">
        <f>IF(ABS(moras[[#This Row],[Z-CORE E]]) &gt; 1.96, "Sí", "No")</f>
        <v>No</v>
      </c>
    </row>
    <row r="328" spans="1:18">
      <c r="A328">
        <v>470</v>
      </c>
      <c r="B328" t="s">
        <v>32</v>
      </c>
      <c r="C328">
        <v>451135</v>
      </c>
      <c r="D3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8">
        <f>IF(moras[[#This Row],[SALARIO]]="",'2-Resumen'!$B$7, moras[[#This Row],[SALARIO]])</f>
        <v>451135</v>
      </c>
      <c r="F328">
        <f>STANDARDIZE(moras[[#This Row],[SALARIO]],'2-Resumen'!$B$2,'2-Resumen'!$B$3)</f>
        <v>-0.36810992872418374</v>
      </c>
      <c r="G328" t="str">
        <f>IF(ABS(moras[[#This Row],[Z-CORE]])&gt; 1.96,"Sí", "No")</f>
        <v>No</v>
      </c>
      <c r="H328" t="s">
        <v>33</v>
      </c>
      <c r="I328" t="str">
        <f>IF(moras[[#This Row],[TIPO_ASEGURAMIENTO]] = "", '2-Resumen'!$F$4, moras[[#This Row],[TIPO_ASEGURAMIENTO]])</f>
        <v>ASALARIADO</v>
      </c>
      <c r="J328" t="s">
        <v>29</v>
      </c>
      <c r="K328" t="s">
        <v>30</v>
      </c>
      <c r="L328" t="s">
        <v>31</v>
      </c>
      <c r="M328" t="s">
        <v>31</v>
      </c>
      <c r="N328">
        <v>28</v>
      </c>
      <c r="O328">
        <f>IF(moras[[#This Row],[EDAD]]="", '2-Resumen'!$C$7, moras[[#This Row],[EDAD]])</f>
        <v>28</v>
      </c>
      <c r="P328">
        <f>FLOOR(moras[[#This Row],[EDAD_SIN_NA´S]],10)</f>
        <v>20</v>
      </c>
      <c r="Q328">
        <f>STANDARDIZE(moras[[#This Row],[EDAD]],'2-Resumen'!$C$2, '2-Resumen'!$C$3)</f>
        <v>-0.98144480429463388</v>
      </c>
      <c r="R328" t="str">
        <f>IF(ABS(moras[[#This Row],[Z-CORE E]]) &gt; 1.96, "Sí", "No")</f>
        <v>No</v>
      </c>
    </row>
    <row r="329" spans="1:18">
      <c r="A329">
        <v>471</v>
      </c>
      <c r="B329" t="s">
        <v>27</v>
      </c>
      <c r="C329">
        <v>1554200</v>
      </c>
      <c r="D3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9">
        <f>IF(moras[[#This Row],[SALARIO]]="",'2-Resumen'!$B$7, moras[[#This Row],[SALARIO]])</f>
        <v>1554200</v>
      </c>
      <c r="F329">
        <f>STANDARDIZE(moras[[#This Row],[SALARIO]],'2-Resumen'!$B$2,'2-Resumen'!$B$3)</f>
        <v>-0.34975598522907919</v>
      </c>
      <c r="G329" t="str">
        <f>IF(ABS(moras[[#This Row],[Z-CORE]])&gt; 1.96,"Sí", "No")</f>
        <v>No</v>
      </c>
      <c r="H329" t="s">
        <v>33</v>
      </c>
      <c r="I329" t="str">
        <f>IF(moras[[#This Row],[TIPO_ASEGURAMIENTO]] = "", '2-Resumen'!$F$4, moras[[#This Row],[TIPO_ASEGURAMIENTO]])</f>
        <v>ASALARIADO</v>
      </c>
      <c r="J329" t="s">
        <v>34</v>
      </c>
      <c r="K329" t="s">
        <v>30</v>
      </c>
      <c r="L329" t="s">
        <v>31</v>
      </c>
      <c r="M329" t="s">
        <v>30</v>
      </c>
      <c r="N329">
        <v>55</v>
      </c>
      <c r="O329">
        <f>IF(moras[[#This Row],[EDAD]]="", '2-Resumen'!$C$7, moras[[#This Row],[EDAD]])</f>
        <v>55</v>
      </c>
      <c r="P329">
        <f>FLOOR(moras[[#This Row],[EDAD_SIN_NA´S]],10)</f>
        <v>50</v>
      </c>
      <c r="Q329">
        <f>STANDARDIZE(moras[[#This Row],[EDAD]],'2-Resumen'!$C$2, '2-Resumen'!$C$3)</f>
        <v>0.92408910778807873</v>
      </c>
      <c r="R329" t="str">
        <f>IF(ABS(moras[[#This Row],[Z-CORE E]]) &gt; 1.96, "Sí", "No")</f>
        <v>No</v>
      </c>
    </row>
    <row r="330" spans="1:18">
      <c r="A330">
        <v>473</v>
      </c>
      <c r="B330" t="s">
        <v>32</v>
      </c>
      <c r="C330">
        <v>22979917</v>
      </c>
      <c r="D3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0">
        <f>IF(moras[[#This Row],[SALARIO]]="",'2-Resumen'!$B$7, moras[[#This Row],[SALARIO]])</f>
        <v>22979917</v>
      </c>
      <c r="F330">
        <f>STANDARDIZE(moras[[#This Row],[SALARIO]],'2-Resumen'!$B$2,'2-Resumen'!$B$3)</f>
        <v>6.7473932301232139E-3</v>
      </c>
      <c r="G330" t="str">
        <f>IF(ABS(moras[[#This Row],[Z-CORE]])&gt; 1.96,"Sí", "No")</f>
        <v>No</v>
      </c>
      <c r="H330" t="s">
        <v>33</v>
      </c>
      <c r="I330" t="str">
        <f>IF(moras[[#This Row],[TIPO_ASEGURAMIENTO]] = "", '2-Resumen'!$F$4, moras[[#This Row],[TIPO_ASEGURAMIENTO]])</f>
        <v>ASALARIADO</v>
      </c>
      <c r="J330" t="s">
        <v>29</v>
      </c>
      <c r="K330" t="s">
        <v>30</v>
      </c>
      <c r="L330" t="s">
        <v>31</v>
      </c>
      <c r="M330" t="s">
        <v>31</v>
      </c>
      <c r="N330">
        <v>34</v>
      </c>
      <c r="O330">
        <f>IF(moras[[#This Row],[EDAD]]="", '2-Resumen'!$C$7, moras[[#This Row],[EDAD]])</f>
        <v>34</v>
      </c>
      <c r="P330">
        <f>FLOOR(moras[[#This Row],[EDAD_SIN_NA´S]],10)</f>
        <v>30</v>
      </c>
      <c r="Q330">
        <f>STANDARDIZE(moras[[#This Row],[EDAD]],'2-Resumen'!$C$2, '2-Resumen'!$C$3)</f>
        <v>-0.55799282383180893</v>
      </c>
      <c r="R330" t="str">
        <f>IF(ABS(moras[[#This Row],[Z-CORE E]]) &gt; 1.96, "Sí", "No")</f>
        <v>No</v>
      </c>
    </row>
    <row r="331" spans="1:18">
      <c r="A331">
        <v>474</v>
      </c>
      <c r="B331" t="s">
        <v>32</v>
      </c>
      <c r="C331">
        <v>202270</v>
      </c>
      <c r="D3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1">
        <f>IF(moras[[#This Row],[SALARIO]]="",'2-Resumen'!$B$7, moras[[#This Row],[SALARIO]])</f>
        <v>202270</v>
      </c>
      <c r="F331">
        <f>STANDARDIZE(moras[[#This Row],[SALARIO]],'2-Resumen'!$B$2,'2-Resumen'!$B$3)</f>
        <v>-0.37225080360273499</v>
      </c>
      <c r="G331" t="str">
        <f>IF(ABS(moras[[#This Row],[Z-CORE]])&gt; 1.96,"Sí", "No")</f>
        <v>No</v>
      </c>
      <c r="H331" t="s">
        <v>33</v>
      </c>
      <c r="I331" t="str">
        <f>IF(moras[[#This Row],[TIPO_ASEGURAMIENTO]] = "", '2-Resumen'!$F$4, moras[[#This Row],[TIPO_ASEGURAMIENTO]])</f>
        <v>ASALARIADO</v>
      </c>
      <c r="J331" t="s">
        <v>29</v>
      </c>
      <c r="K331" t="s">
        <v>30</v>
      </c>
      <c r="L331" t="s">
        <v>31</v>
      </c>
      <c r="M331" t="s">
        <v>30</v>
      </c>
      <c r="N331">
        <v>27</v>
      </c>
      <c r="O331">
        <f>IF(moras[[#This Row],[EDAD]]="", '2-Resumen'!$C$7, moras[[#This Row],[EDAD]])</f>
        <v>27</v>
      </c>
      <c r="P331">
        <f>FLOOR(moras[[#This Row],[EDAD_SIN_NA´S]],10)</f>
        <v>20</v>
      </c>
      <c r="Q331">
        <f>STANDARDIZE(moras[[#This Row],[EDAD]],'2-Resumen'!$C$2, '2-Resumen'!$C$3)</f>
        <v>-1.0520201343717714</v>
      </c>
      <c r="R331" t="str">
        <f>IF(ABS(moras[[#This Row],[Z-CORE E]]) &gt; 1.96, "Sí", "No")</f>
        <v>No</v>
      </c>
    </row>
    <row r="332" spans="1:18">
      <c r="A332">
        <v>478</v>
      </c>
      <c r="B332" t="s">
        <v>32</v>
      </c>
      <c r="C332">
        <v>51899998</v>
      </c>
      <c r="D3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2">
        <f>IF(moras[[#This Row],[SALARIO]]="",'2-Resumen'!$B$7, moras[[#This Row],[SALARIO]])</f>
        <v>51899998</v>
      </c>
      <c r="F332">
        <f>STANDARDIZE(moras[[#This Row],[SALARIO]],'2-Resumen'!$B$2,'2-Resumen'!$B$3)</f>
        <v>0.48794979974999786</v>
      </c>
      <c r="G332" t="str">
        <f>IF(ABS(moras[[#This Row],[Z-CORE]])&gt; 1.96,"Sí", "No")</f>
        <v>No</v>
      </c>
      <c r="H332" t="s">
        <v>33</v>
      </c>
      <c r="I332" t="str">
        <f>IF(moras[[#This Row],[TIPO_ASEGURAMIENTO]] = "", '2-Resumen'!$F$4, moras[[#This Row],[TIPO_ASEGURAMIENTO]])</f>
        <v>ASALARIADO</v>
      </c>
      <c r="J332" t="s">
        <v>29</v>
      </c>
      <c r="K332" t="s">
        <v>30</v>
      </c>
      <c r="L332" t="s">
        <v>31</v>
      </c>
      <c r="M332" t="s">
        <v>31</v>
      </c>
      <c r="N332">
        <v>49</v>
      </c>
      <c r="O332">
        <f>IF(moras[[#This Row],[EDAD]]="", '2-Resumen'!$C$7, moras[[#This Row],[EDAD]])</f>
        <v>49</v>
      </c>
      <c r="P332">
        <f>FLOOR(moras[[#This Row],[EDAD_SIN_NA´S]],10)</f>
        <v>40</v>
      </c>
      <c r="Q332">
        <f>STANDARDIZE(moras[[#This Row],[EDAD]],'2-Resumen'!$C$2, '2-Resumen'!$C$3)</f>
        <v>0.50063712732525367</v>
      </c>
      <c r="R332" t="str">
        <f>IF(ABS(moras[[#This Row],[Z-CORE E]]) &gt; 1.96, "Sí", "No")</f>
        <v>No</v>
      </c>
    </row>
    <row r="333" spans="1:18">
      <c r="A333">
        <v>479</v>
      </c>
      <c r="B333" t="s">
        <v>32</v>
      </c>
      <c r="C333">
        <v>3309108</v>
      </c>
      <c r="D3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3">
        <f>IF(moras[[#This Row],[SALARIO]]="",'2-Resumen'!$B$7, moras[[#This Row],[SALARIO]])</f>
        <v>3309108</v>
      </c>
      <c r="F333">
        <f>STANDARDIZE(moras[[#This Row],[SALARIO]],'2-Resumen'!$B$2,'2-Resumen'!$B$3)</f>
        <v>-0.32055599948834146</v>
      </c>
      <c r="G333" t="str">
        <f>IF(ABS(moras[[#This Row],[Z-CORE]])&gt; 1.96,"Sí", "No")</f>
        <v>No</v>
      </c>
      <c r="H333" t="s">
        <v>33</v>
      </c>
      <c r="I333" t="str">
        <f>IF(moras[[#This Row],[TIPO_ASEGURAMIENTO]] = "", '2-Resumen'!$F$4, moras[[#This Row],[TIPO_ASEGURAMIENTO]])</f>
        <v>ASALARIADO</v>
      </c>
      <c r="J333" t="s">
        <v>34</v>
      </c>
      <c r="K333" t="s">
        <v>30</v>
      </c>
      <c r="L333" t="s">
        <v>31</v>
      </c>
      <c r="M333" t="s">
        <v>31</v>
      </c>
      <c r="N333">
        <v>47</v>
      </c>
      <c r="O333">
        <f>IF(moras[[#This Row],[EDAD]]="", '2-Resumen'!$C$7, moras[[#This Row],[EDAD]])</f>
        <v>47</v>
      </c>
      <c r="P333">
        <f>FLOOR(moras[[#This Row],[EDAD_SIN_NA´S]],10)</f>
        <v>40</v>
      </c>
      <c r="Q333">
        <f>STANDARDIZE(moras[[#This Row],[EDAD]],'2-Resumen'!$C$2, '2-Resumen'!$C$3)</f>
        <v>0.35948646717097865</v>
      </c>
      <c r="R333" t="str">
        <f>IF(ABS(moras[[#This Row],[Z-CORE E]]) &gt; 1.96, "Sí", "No")</f>
        <v>No</v>
      </c>
    </row>
    <row r="334" spans="1:18">
      <c r="A334">
        <v>482</v>
      </c>
      <c r="B334" t="s">
        <v>32</v>
      </c>
      <c r="C334">
        <v>449214</v>
      </c>
      <c r="D3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4">
        <f>IF(moras[[#This Row],[SALARIO]]="",'2-Resumen'!$B$7, moras[[#This Row],[SALARIO]])</f>
        <v>449214</v>
      </c>
      <c r="F334">
        <f>STANDARDIZE(moras[[#This Row],[SALARIO]],'2-Resumen'!$B$2,'2-Resumen'!$B$3)</f>
        <v>-0.36814189232148226</v>
      </c>
      <c r="G334" t="str">
        <f>IF(ABS(moras[[#This Row],[Z-CORE]])&gt; 1.96,"Sí", "No")</f>
        <v>No</v>
      </c>
      <c r="H334" t="s">
        <v>33</v>
      </c>
      <c r="I334" t="str">
        <f>IF(moras[[#This Row],[TIPO_ASEGURAMIENTO]] = "", '2-Resumen'!$F$4, moras[[#This Row],[TIPO_ASEGURAMIENTO]])</f>
        <v>ASALARIADO</v>
      </c>
      <c r="J334" t="s">
        <v>29</v>
      </c>
      <c r="K334" t="s">
        <v>30</v>
      </c>
      <c r="L334" t="s">
        <v>30</v>
      </c>
      <c r="M334" t="s">
        <v>31</v>
      </c>
      <c r="N334">
        <v>47</v>
      </c>
      <c r="O334">
        <f>IF(moras[[#This Row],[EDAD]]="", '2-Resumen'!$C$7, moras[[#This Row],[EDAD]])</f>
        <v>47</v>
      </c>
      <c r="P334">
        <f>FLOOR(moras[[#This Row],[EDAD_SIN_NA´S]],10)</f>
        <v>40</v>
      </c>
      <c r="Q334">
        <f>STANDARDIZE(moras[[#This Row],[EDAD]],'2-Resumen'!$C$2, '2-Resumen'!$C$3)</f>
        <v>0.35948646717097865</v>
      </c>
      <c r="R334" t="str">
        <f>IF(ABS(moras[[#This Row],[Z-CORE E]]) &gt; 1.96, "Sí", "No")</f>
        <v>No</v>
      </c>
    </row>
    <row r="335" spans="1:18">
      <c r="A335">
        <v>483</v>
      </c>
      <c r="B335" t="s">
        <v>32</v>
      </c>
      <c r="C335">
        <v>957595</v>
      </c>
      <c r="D3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5">
        <f>IF(moras[[#This Row],[SALARIO]]="",'2-Resumen'!$B$7, moras[[#This Row],[SALARIO]])</f>
        <v>957595</v>
      </c>
      <c r="F335">
        <f>STANDARDIZE(moras[[#This Row],[SALARIO]],'2-Resumen'!$B$2,'2-Resumen'!$B$3)</f>
        <v>-0.35968292014125286</v>
      </c>
      <c r="G335" t="str">
        <f>IF(ABS(moras[[#This Row],[Z-CORE]])&gt; 1.96,"Sí", "No")</f>
        <v>No</v>
      </c>
      <c r="H335" t="s">
        <v>33</v>
      </c>
      <c r="I335" t="str">
        <f>IF(moras[[#This Row],[TIPO_ASEGURAMIENTO]] = "", '2-Resumen'!$F$4, moras[[#This Row],[TIPO_ASEGURAMIENTO]])</f>
        <v>ASALARIADO</v>
      </c>
      <c r="J335" t="s">
        <v>29</v>
      </c>
      <c r="K335" t="s">
        <v>30</v>
      </c>
      <c r="L335" t="s">
        <v>31</v>
      </c>
      <c r="M335" t="s">
        <v>31</v>
      </c>
      <c r="N335">
        <v>30</v>
      </c>
      <c r="O335">
        <f>IF(moras[[#This Row],[EDAD]]="", '2-Resumen'!$C$7, moras[[#This Row],[EDAD]])</f>
        <v>30</v>
      </c>
      <c r="P335">
        <f>FLOOR(moras[[#This Row],[EDAD_SIN_NA´S]],10)</f>
        <v>30</v>
      </c>
      <c r="Q335">
        <f>STANDARDIZE(moras[[#This Row],[EDAD]],'2-Resumen'!$C$2, '2-Resumen'!$C$3)</f>
        <v>-0.84029414414035897</v>
      </c>
      <c r="R335" t="str">
        <f>IF(ABS(moras[[#This Row],[Z-CORE E]]) &gt; 1.96, "Sí", "No")</f>
        <v>No</v>
      </c>
    </row>
    <row r="336" spans="1:18">
      <c r="A336">
        <v>484</v>
      </c>
      <c r="B336" t="s">
        <v>32</v>
      </c>
      <c r="C336">
        <v>667314</v>
      </c>
      <c r="D3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6">
        <f>IF(moras[[#This Row],[SALARIO]]="",'2-Resumen'!$B$7, moras[[#This Row],[SALARIO]])</f>
        <v>667314</v>
      </c>
      <c r="F336">
        <f>STANDARDIZE(moras[[#This Row],[SALARIO]],'2-Resumen'!$B$2,'2-Resumen'!$B$3)</f>
        <v>-0.36451291753188936</v>
      </c>
      <c r="G336" t="str">
        <f>IF(ABS(moras[[#This Row],[Z-CORE]])&gt; 1.96,"Sí", "No")</f>
        <v>No</v>
      </c>
      <c r="H336" t="s">
        <v>33</v>
      </c>
      <c r="I336" t="str">
        <f>IF(moras[[#This Row],[TIPO_ASEGURAMIENTO]] = "", '2-Resumen'!$F$4, moras[[#This Row],[TIPO_ASEGURAMIENTO]])</f>
        <v>ASALARIADO</v>
      </c>
      <c r="J336" t="s">
        <v>34</v>
      </c>
      <c r="K336" t="s">
        <v>30</v>
      </c>
      <c r="L336" t="s">
        <v>31</v>
      </c>
      <c r="M336" t="s">
        <v>31</v>
      </c>
      <c r="N336">
        <v>40</v>
      </c>
      <c r="O336">
        <f>IF(moras[[#This Row],[EDAD]]="", '2-Resumen'!$C$7, moras[[#This Row],[EDAD]])</f>
        <v>40</v>
      </c>
      <c r="P336">
        <f>FLOOR(moras[[#This Row],[EDAD_SIN_NA´S]],10)</f>
        <v>40</v>
      </c>
      <c r="Q336">
        <f>STANDARDIZE(moras[[#This Row],[EDAD]],'2-Resumen'!$C$2, '2-Resumen'!$C$3)</f>
        <v>-0.13454084336898386</v>
      </c>
      <c r="R336" t="str">
        <f>IF(ABS(moras[[#This Row],[Z-CORE E]]) &gt; 1.96, "Sí", "No")</f>
        <v>No</v>
      </c>
    </row>
    <row r="337" spans="1:18">
      <c r="A337">
        <v>486</v>
      </c>
      <c r="B337" t="s">
        <v>27</v>
      </c>
      <c r="C337">
        <v>1476678</v>
      </c>
      <c r="D3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7">
        <f>IF(moras[[#This Row],[SALARIO]]="",'2-Resumen'!$B$7, moras[[#This Row],[SALARIO]])</f>
        <v>1476678</v>
      </c>
      <c r="F337">
        <f>STANDARDIZE(moras[[#This Row],[SALARIO]],'2-Resumen'!$B$2,'2-Resumen'!$B$3)</f>
        <v>-0.35104587694681794</v>
      </c>
      <c r="G337" t="str">
        <f>IF(ABS(moras[[#This Row],[Z-CORE]])&gt; 1.96,"Sí", "No")</f>
        <v>No</v>
      </c>
      <c r="H337" t="s">
        <v>33</v>
      </c>
      <c r="I337" t="str">
        <f>IF(moras[[#This Row],[TIPO_ASEGURAMIENTO]] = "", '2-Resumen'!$F$4, moras[[#This Row],[TIPO_ASEGURAMIENTO]])</f>
        <v>ASALARIADO</v>
      </c>
      <c r="J337" t="s">
        <v>34</v>
      </c>
      <c r="K337" t="s">
        <v>30</v>
      </c>
      <c r="L337" t="s">
        <v>31</v>
      </c>
      <c r="M337" t="s">
        <v>30</v>
      </c>
      <c r="N337">
        <v>54</v>
      </c>
      <c r="O337">
        <f>IF(moras[[#This Row],[EDAD]]="", '2-Resumen'!$C$7, moras[[#This Row],[EDAD]])</f>
        <v>54</v>
      </c>
      <c r="P337">
        <f>FLOOR(moras[[#This Row],[EDAD_SIN_NA´S]],10)</f>
        <v>50</v>
      </c>
      <c r="Q337">
        <f>STANDARDIZE(moras[[#This Row],[EDAD]],'2-Resumen'!$C$2, '2-Resumen'!$C$3)</f>
        <v>0.85351377771094117</v>
      </c>
      <c r="R337" t="str">
        <f>IF(ABS(moras[[#This Row],[Z-CORE E]]) &gt; 1.96, "Sí", "No")</f>
        <v>No</v>
      </c>
    </row>
    <row r="338" spans="1:18">
      <c r="A338">
        <v>487</v>
      </c>
      <c r="B338" t="s">
        <v>32</v>
      </c>
      <c r="C338">
        <v>17083365</v>
      </c>
      <c r="D3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8">
        <f>IF(moras[[#This Row],[SALARIO]]="",'2-Resumen'!$B$7, moras[[#This Row],[SALARIO]])</f>
        <v>17083365</v>
      </c>
      <c r="F338">
        <f>STANDARDIZE(moras[[#This Row],[SALARIO]],'2-Resumen'!$B$2,'2-Resumen'!$B$3)</f>
        <v>-9.1365575836926768E-2</v>
      </c>
      <c r="G338" t="str">
        <f>IF(ABS(moras[[#This Row],[Z-CORE]])&gt; 1.96,"Sí", "No")</f>
        <v>No</v>
      </c>
      <c r="H338" t="s">
        <v>33</v>
      </c>
      <c r="I338" t="str">
        <f>IF(moras[[#This Row],[TIPO_ASEGURAMIENTO]] = "", '2-Resumen'!$F$4, moras[[#This Row],[TIPO_ASEGURAMIENTO]])</f>
        <v>ASALARIADO</v>
      </c>
      <c r="J338" t="s">
        <v>34</v>
      </c>
      <c r="K338" t="s">
        <v>30</v>
      </c>
      <c r="L338" t="s">
        <v>31</v>
      </c>
      <c r="M338" t="s">
        <v>31</v>
      </c>
      <c r="N338">
        <v>25</v>
      </c>
      <c r="O338">
        <f>IF(moras[[#This Row],[EDAD]]="", '2-Resumen'!$C$7, moras[[#This Row],[EDAD]])</f>
        <v>25</v>
      </c>
      <c r="P338">
        <f>FLOOR(moras[[#This Row],[EDAD_SIN_NA´S]],10)</f>
        <v>20</v>
      </c>
      <c r="Q338">
        <f>STANDARDIZE(moras[[#This Row],[EDAD]],'2-Resumen'!$C$2, '2-Resumen'!$C$3)</f>
        <v>-1.1931707945260464</v>
      </c>
      <c r="R338" t="str">
        <f>IF(ABS(moras[[#This Row],[Z-CORE E]]) &gt; 1.96, "Sí", "No")</f>
        <v>No</v>
      </c>
    </row>
    <row r="339" spans="1:18">
      <c r="A339">
        <v>488</v>
      </c>
      <c r="B339" t="s">
        <v>32</v>
      </c>
      <c r="C339">
        <v>294619</v>
      </c>
      <c r="D3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9">
        <f>IF(moras[[#This Row],[SALARIO]]="",'2-Resumen'!$B$7, moras[[#This Row],[SALARIO]])</f>
        <v>294619</v>
      </c>
      <c r="F339">
        <f>STANDARDIZE(moras[[#This Row],[SALARIO]],'2-Resumen'!$B$2,'2-Resumen'!$B$3)</f>
        <v>-0.37071420482765882</v>
      </c>
      <c r="G339" t="str">
        <f>IF(ABS(moras[[#This Row],[Z-CORE]])&gt; 1.96,"Sí", "No")</f>
        <v>No</v>
      </c>
      <c r="H339" t="s">
        <v>33</v>
      </c>
      <c r="I339" t="str">
        <f>IF(moras[[#This Row],[TIPO_ASEGURAMIENTO]] = "", '2-Resumen'!$F$4, moras[[#This Row],[TIPO_ASEGURAMIENTO]])</f>
        <v>ASALARIADO</v>
      </c>
      <c r="J339" t="s">
        <v>29</v>
      </c>
      <c r="K339" t="s">
        <v>30</v>
      </c>
      <c r="L339" t="s">
        <v>31</v>
      </c>
      <c r="M339" t="s">
        <v>31</v>
      </c>
      <c r="N339">
        <v>46</v>
      </c>
      <c r="O339">
        <f>IF(moras[[#This Row],[EDAD]]="", '2-Resumen'!$C$7, moras[[#This Row],[EDAD]])</f>
        <v>46</v>
      </c>
      <c r="P339">
        <f>FLOOR(moras[[#This Row],[EDAD_SIN_NA´S]],10)</f>
        <v>40</v>
      </c>
      <c r="Q339">
        <f>STANDARDIZE(moras[[#This Row],[EDAD]],'2-Resumen'!$C$2, '2-Resumen'!$C$3)</f>
        <v>0.28891113709384114</v>
      </c>
      <c r="R339" t="str">
        <f>IF(ABS(moras[[#This Row],[Z-CORE E]]) &gt; 1.96, "Sí", "No")</f>
        <v>No</v>
      </c>
    </row>
    <row r="340" spans="1:18">
      <c r="A340">
        <v>489</v>
      </c>
      <c r="B340" t="s">
        <v>27</v>
      </c>
      <c r="C340">
        <v>480000</v>
      </c>
      <c r="D3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0">
        <f>IF(moras[[#This Row],[SALARIO]]="",'2-Resumen'!$B$7, moras[[#This Row],[SALARIO]])</f>
        <v>480000</v>
      </c>
      <c r="F340">
        <f>STANDARDIZE(moras[[#This Row],[SALARIO]],'2-Resumen'!$B$2,'2-Resumen'!$B$3)</f>
        <v>-0.36762964281266791</v>
      </c>
      <c r="G340" t="str">
        <f>IF(ABS(moras[[#This Row],[Z-CORE]])&gt; 1.96,"Sí", "No")</f>
        <v>No</v>
      </c>
      <c r="H340" t="s">
        <v>33</v>
      </c>
      <c r="I340" t="str">
        <f>IF(moras[[#This Row],[TIPO_ASEGURAMIENTO]] = "", '2-Resumen'!$F$4, moras[[#This Row],[TIPO_ASEGURAMIENTO]])</f>
        <v>ASALARIADO</v>
      </c>
      <c r="J340" t="s">
        <v>29</v>
      </c>
      <c r="K340" t="s">
        <v>30</v>
      </c>
      <c r="L340" t="s">
        <v>31</v>
      </c>
      <c r="M340" t="s">
        <v>31</v>
      </c>
      <c r="N340">
        <v>26</v>
      </c>
      <c r="O340">
        <f>IF(moras[[#This Row],[EDAD]]="", '2-Resumen'!$C$7, moras[[#This Row],[EDAD]])</f>
        <v>26</v>
      </c>
      <c r="P340">
        <f>FLOOR(moras[[#This Row],[EDAD_SIN_NA´S]],10)</f>
        <v>20</v>
      </c>
      <c r="Q340">
        <f>STANDARDIZE(moras[[#This Row],[EDAD]],'2-Resumen'!$C$2, '2-Resumen'!$C$3)</f>
        <v>-1.1225954644489089</v>
      </c>
      <c r="R340" t="str">
        <f>IF(ABS(moras[[#This Row],[Z-CORE E]]) &gt; 1.96, "Sí", "No")</f>
        <v>No</v>
      </c>
    </row>
    <row r="341" spans="1:18">
      <c r="A341">
        <v>490</v>
      </c>
      <c r="B341" t="s">
        <v>32</v>
      </c>
      <c r="C341">
        <v>131000</v>
      </c>
      <c r="D3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1">
        <f>IF(moras[[#This Row],[SALARIO]]="",'2-Resumen'!$B$7, moras[[#This Row],[SALARIO]])</f>
        <v>131000</v>
      </c>
      <c r="F341">
        <f>STANDARDIZE(moras[[#This Row],[SALARIO]],'2-Resumen'!$B$2,'2-Resumen'!$B$3)</f>
        <v>-0.37343666803764691</v>
      </c>
      <c r="G341" t="str">
        <f>IF(ABS(moras[[#This Row],[Z-CORE]])&gt; 1.96,"Sí", "No")</f>
        <v>No</v>
      </c>
      <c r="H341" t="s">
        <v>33</v>
      </c>
      <c r="I341" t="str">
        <f>IF(moras[[#This Row],[TIPO_ASEGURAMIENTO]] = "", '2-Resumen'!$F$4, moras[[#This Row],[TIPO_ASEGURAMIENTO]])</f>
        <v>ASALARIADO</v>
      </c>
      <c r="J341" t="s">
        <v>29</v>
      </c>
      <c r="K341" t="s">
        <v>30</v>
      </c>
      <c r="L341" t="s">
        <v>31</v>
      </c>
      <c r="M341" t="s">
        <v>31</v>
      </c>
      <c r="N341">
        <v>53</v>
      </c>
      <c r="O341">
        <f>IF(moras[[#This Row],[EDAD]]="", '2-Resumen'!$C$7, moras[[#This Row],[EDAD]])</f>
        <v>53</v>
      </c>
      <c r="P341">
        <f>FLOOR(moras[[#This Row],[EDAD_SIN_NA´S]],10)</f>
        <v>50</v>
      </c>
      <c r="Q341">
        <f>STANDARDIZE(moras[[#This Row],[EDAD]],'2-Resumen'!$C$2, '2-Resumen'!$C$3)</f>
        <v>0.78293844763380371</v>
      </c>
      <c r="R341" t="str">
        <f>IF(ABS(moras[[#This Row],[Z-CORE E]]) &gt; 1.96, "Sí", "No")</f>
        <v>No</v>
      </c>
    </row>
    <row r="342" spans="1:18">
      <c r="A342">
        <v>491</v>
      </c>
      <c r="B342" t="s">
        <v>32</v>
      </c>
      <c r="C342">
        <v>2034486</v>
      </c>
      <c r="D3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2">
        <f>IF(moras[[#This Row],[SALARIO]]="",'2-Resumen'!$B$7, moras[[#This Row],[SALARIO]])</f>
        <v>2034486</v>
      </c>
      <c r="F342">
        <f>STANDARDIZE(moras[[#This Row],[SALARIO]],'2-Resumen'!$B$2,'2-Resumen'!$B$3)</f>
        <v>-0.34176448689898103</v>
      </c>
      <c r="G342" t="str">
        <f>IF(ABS(moras[[#This Row],[Z-CORE]])&gt; 1.96,"Sí", "No")</f>
        <v>No</v>
      </c>
      <c r="H342" t="s">
        <v>33</v>
      </c>
      <c r="I342" t="str">
        <f>IF(moras[[#This Row],[TIPO_ASEGURAMIENTO]] = "", '2-Resumen'!$F$4, moras[[#This Row],[TIPO_ASEGURAMIENTO]])</f>
        <v>ASALARIADO</v>
      </c>
      <c r="J342" t="s">
        <v>29</v>
      </c>
      <c r="K342" t="s">
        <v>30</v>
      </c>
      <c r="L342" t="s">
        <v>31</v>
      </c>
      <c r="M342" t="s">
        <v>31</v>
      </c>
      <c r="N342">
        <v>36</v>
      </c>
      <c r="O342">
        <f>IF(moras[[#This Row],[EDAD]]="", '2-Resumen'!$C$7, moras[[#This Row],[EDAD]])</f>
        <v>36</v>
      </c>
      <c r="P342">
        <f>FLOOR(moras[[#This Row],[EDAD_SIN_NA´S]],10)</f>
        <v>30</v>
      </c>
      <c r="Q342">
        <f>STANDARDIZE(moras[[#This Row],[EDAD]],'2-Resumen'!$C$2, '2-Resumen'!$C$3)</f>
        <v>-0.41684216367753391</v>
      </c>
      <c r="R342" t="str">
        <f>IF(ABS(moras[[#This Row],[Z-CORE E]]) &gt; 1.96, "Sí", "No")</f>
        <v>No</v>
      </c>
    </row>
    <row r="343" spans="1:18">
      <c r="A343">
        <v>495</v>
      </c>
      <c r="B343" t="s">
        <v>27</v>
      </c>
      <c r="C343">
        <v>57032228</v>
      </c>
      <c r="D3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3">
        <f>IF(moras[[#This Row],[SALARIO]]="",'2-Resumen'!$B$7, moras[[#This Row],[SALARIO]])</f>
        <v>57032228</v>
      </c>
      <c r="F343">
        <f>STANDARDIZE(moras[[#This Row],[SALARIO]],'2-Resumen'!$B$2,'2-Resumen'!$B$3)</f>
        <v>0.57334518390585476</v>
      </c>
      <c r="G343" t="str">
        <f>IF(ABS(moras[[#This Row],[Z-CORE]])&gt; 1.96,"Sí", "No")</f>
        <v>No</v>
      </c>
      <c r="H343" t="s">
        <v>33</v>
      </c>
      <c r="I343" t="str">
        <f>IF(moras[[#This Row],[TIPO_ASEGURAMIENTO]] = "", '2-Resumen'!$F$4, moras[[#This Row],[TIPO_ASEGURAMIENTO]])</f>
        <v>ASALARIADO</v>
      </c>
      <c r="J343" t="s">
        <v>29</v>
      </c>
      <c r="K343" t="s">
        <v>30</v>
      </c>
      <c r="L343" t="s">
        <v>30</v>
      </c>
      <c r="M343" t="s">
        <v>31</v>
      </c>
      <c r="N343">
        <v>43</v>
      </c>
      <c r="O343">
        <f>IF(moras[[#This Row],[EDAD]]="", '2-Resumen'!$C$7, moras[[#This Row],[EDAD]])</f>
        <v>43</v>
      </c>
      <c r="P343">
        <f>FLOOR(moras[[#This Row],[EDAD_SIN_NA´S]],10)</f>
        <v>40</v>
      </c>
      <c r="Q343">
        <f>STANDARDIZE(moras[[#This Row],[EDAD]],'2-Resumen'!$C$2, '2-Resumen'!$C$3)</f>
        <v>7.7185146862428639E-2</v>
      </c>
      <c r="R343" t="str">
        <f>IF(ABS(moras[[#This Row],[Z-CORE E]]) &gt; 1.96, "Sí", "No")</f>
        <v>No</v>
      </c>
    </row>
    <row r="344" spans="1:18">
      <c r="A344">
        <v>496</v>
      </c>
      <c r="B344" t="s">
        <v>32</v>
      </c>
      <c r="C344">
        <v>39823935</v>
      </c>
      <c r="D3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">
        <f>IF(moras[[#This Row],[SALARIO]]="",'2-Resumen'!$B$7, moras[[#This Row],[SALARIO]])</f>
        <v>39823935</v>
      </c>
      <c r="F344">
        <f>STANDARDIZE(moras[[#This Row],[SALARIO]],'2-Resumen'!$B$2,'2-Resumen'!$B$3)</f>
        <v>0.28701569528170068</v>
      </c>
      <c r="G344" t="str">
        <f>IF(ABS(moras[[#This Row],[Z-CORE]])&gt; 1.96,"Sí", "No")</f>
        <v>No</v>
      </c>
      <c r="H344" t="s">
        <v>33</v>
      </c>
      <c r="I344" t="str">
        <f>IF(moras[[#This Row],[TIPO_ASEGURAMIENTO]] = "", '2-Resumen'!$F$4, moras[[#This Row],[TIPO_ASEGURAMIENTO]])</f>
        <v>ASALARIADO</v>
      </c>
      <c r="J344" t="s">
        <v>29</v>
      </c>
      <c r="K344" t="s">
        <v>30</v>
      </c>
      <c r="L344" t="s">
        <v>31</v>
      </c>
      <c r="M344" t="s">
        <v>31</v>
      </c>
      <c r="N344">
        <v>20</v>
      </c>
      <c r="O344">
        <f>IF(moras[[#This Row],[EDAD]]="", '2-Resumen'!$C$7, moras[[#This Row],[EDAD]])</f>
        <v>20</v>
      </c>
      <c r="P344">
        <f>FLOOR(moras[[#This Row],[EDAD_SIN_NA´S]],10)</f>
        <v>20</v>
      </c>
      <c r="Q344">
        <f>STANDARDIZE(moras[[#This Row],[EDAD]],'2-Resumen'!$C$2, '2-Resumen'!$C$3)</f>
        <v>-1.5460474449117341</v>
      </c>
      <c r="R344" t="str">
        <f>IF(ABS(moras[[#This Row],[Z-CORE E]]) &gt; 1.96, "Sí", "No")</f>
        <v>No</v>
      </c>
    </row>
    <row r="345" spans="1:18">
      <c r="A345">
        <v>497</v>
      </c>
      <c r="B345" t="s">
        <v>32</v>
      </c>
      <c r="C345">
        <v>525200</v>
      </c>
      <c r="D3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5">
        <f>IF(moras[[#This Row],[SALARIO]]="",'2-Resumen'!$B$7, moras[[#This Row],[SALARIO]])</f>
        <v>525200</v>
      </c>
      <c r="F345">
        <f>STANDARDIZE(moras[[#This Row],[SALARIO]],'2-Resumen'!$B$2,'2-Resumen'!$B$3)</f>
        <v>-0.36687755817034973</v>
      </c>
      <c r="G345" t="str">
        <f>IF(ABS(moras[[#This Row],[Z-CORE]])&gt; 1.96,"Sí", "No")</f>
        <v>No</v>
      </c>
      <c r="H345" t="s">
        <v>33</v>
      </c>
      <c r="I345" t="str">
        <f>IF(moras[[#This Row],[TIPO_ASEGURAMIENTO]] = "", '2-Resumen'!$F$4, moras[[#This Row],[TIPO_ASEGURAMIENTO]])</f>
        <v>ASALARIADO</v>
      </c>
      <c r="J345" t="s">
        <v>29</v>
      </c>
      <c r="K345" t="s">
        <v>30</v>
      </c>
      <c r="L345" t="s">
        <v>31</v>
      </c>
      <c r="M345" t="s">
        <v>31</v>
      </c>
      <c r="N345">
        <v>32</v>
      </c>
      <c r="O345">
        <f>IF(moras[[#This Row],[EDAD]]="", '2-Resumen'!$C$7, moras[[#This Row],[EDAD]])</f>
        <v>32</v>
      </c>
      <c r="P345">
        <f>FLOOR(moras[[#This Row],[EDAD_SIN_NA´S]],10)</f>
        <v>30</v>
      </c>
      <c r="Q345">
        <f>STANDARDIZE(moras[[#This Row],[EDAD]],'2-Resumen'!$C$2, '2-Resumen'!$C$3)</f>
        <v>-0.69914348398608395</v>
      </c>
      <c r="R345" t="str">
        <f>IF(ABS(moras[[#This Row],[Z-CORE E]]) &gt; 1.96, "Sí", "No")</f>
        <v>No</v>
      </c>
    </row>
    <row r="346" spans="1:18">
      <c r="A346">
        <v>500</v>
      </c>
      <c r="B346" t="s">
        <v>27</v>
      </c>
      <c r="C346">
        <v>600000</v>
      </c>
      <c r="D3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6">
        <f>IF(moras[[#This Row],[SALARIO]]="",'2-Resumen'!$B$7, moras[[#This Row],[SALARIO]])</f>
        <v>600000</v>
      </c>
      <c r="F346">
        <f>STANDARDIZE(moras[[#This Row],[SALARIO]],'2-Resumen'!$B$2,'2-Resumen'!$B$3)</f>
        <v>-0.36563295792155764</v>
      </c>
      <c r="G346" t="str">
        <f>IF(ABS(moras[[#This Row],[Z-CORE]])&gt; 1.96,"Sí", "No")</f>
        <v>No</v>
      </c>
      <c r="H346" t="s">
        <v>33</v>
      </c>
      <c r="I346" t="str">
        <f>IF(moras[[#This Row],[TIPO_ASEGURAMIENTO]] = "", '2-Resumen'!$F$4, moras[[#This Row],[TIPO_ASEGURAMIENTO]])</f>
        <v>ASALARIADO</v>
      </c>
      <c r="J346" t="s">
        <v>29</v>
      </c>
      <c r="K346" t="s">
        <v>30</v>
      </c>
      <c r="L346" t="s">
        <v>31</v>
      </c>
      <c r="M346" t="s">
        <v>31</v>
      </c>
      <c r="N346">
        <v>37</v>
      </c>
      <c r="O346">
        <f>IF(moras[[#This Row],[EDAD]]="", '2-Resumen'!$C$7, moras[[#This Row],[EDAD]])</f>
        <v>37</v>
      </c>
      <c r="P346">
        <f>FLOOR(moras[[#This Row],[EDAD_SIN_NA´S]],10)</f>
        <v>30</v>
      </c>
      <c r="Q346">
        <f>STANDARDIZE(moras[[#This Row],[EDAD]],'2-Resumen'!$C$2, '2-Resumen'!$C$3)</f>
        <v>-0.3462668336003964</v>
      </c>
      <c r="R346" t="str">
        <f>IF(ABS(moras[[#This Row],[Z-CORE E]]) &gt; 1.96, "Sí", "No")</f>
        <v>No</v>
      </c>
    </row>
    <row r="347" spans="1:18">
      <c r="A347">
        <v>503</v>
      </c>
      <c r="B347" t="s">
        <v>27</v>
      </c>
      <c r="C347">
        <v>355157</v>
      </c>
      <c r="D3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7">
        <f>IF(moras[[#This Row],[SALARIO]]="",'2-Resumen'!$B$7, moras[[#This Row],[SALARIO]])</f>
        <v>355157</v>
      </c>
      <c r="F347">
        <f>STANDARDIZE(moras[[#This Row],[SALARIO]],'2-Resumen'!$B$2,'2-Resumen'!$B$3)</f>
        <v>-0.36970691057817523</v>
      </c>
      <c r="G347" t="str">
        <f>IF(ABS(moras[[#This Row],[Z-CORE]])&gt; 1.96,"Sí", "No")</f>
        <v>No</v>
      </c>
      <c r="H347" t="s">
        <v>33</v>
      </c>
      <c r="I347" t="str">
        <f>IF(moras[[#This Row],[TIPO_ASEGURAMIENTO]] = "", '2-Resumen'!$F$4, moras[[#This Row],[TIPO_ASEGURAMIENTO]])</f>
        <v>ASALARIADO</v>
      </c>
      <c r="J347" t="s">
        <v>29</v>
      </c>
      <c r="K347" t="s">
        <v>30</v>
      </c>
      <c r="L347" t="s">
        <v>31</v>
      </c>
      <c r="M347" t="s">
        <v>31</v>
      </c>
      <c r="N347">
        <v>40</v>
      </c>
      <c r="O347">
        <f>IF(moras[[#This Row],[EDAD]]="", '2-Resumen'!$C$7, moras[[#This Row],[EDAD]])</f>
        <v>40</v>
      </c>
      <c r="P347">
        <f>FLOOR(moras[[#This Row],[EDAD_SIN_NA´S]],10)</f>
        <v>40</v>
      </c>
      <c r="Q347">
        <f>STANDARDIZE(moras[[#This Row],[EDAD]],'2-Resumen'!$C$2, '2-Resumen'!$C$3)</f>
        <v>-0.13454084336898386</v>
      </c>
      <c r="R347" t="str">
        <f>IF(ABS(moras[[#This Row],[Z-CORE E]]) &gt; 1.96, "Sí", "No")</f>
        <v>No</v>
      </c>
    </row>
    <row r="348" spans="1:18">
      <c r="A348">
        <v>504</v>
      </c>
      <c r="B348" t="s">
        <v>32</v>
      </c>
      <c r="C348">
        <v>202928516</v>
      </c>
      <c r="D3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8">
        <f>IF(moras[[#This Row],[SALARIO]]="",'2-Resumen'!$B$7, moras[[#This Row],[SALARIO]])</f>
        <v>202928516</v>
      </c>
      <c r="F348">
        <f>STANDARDIZE(moras[[#This Row],[SALARIO]],'2-Resumen'!$B$2,'2-Resumen'!$B$3)</f>
        <v>3.00091946656145</v>
      </c>
      <c r="G348" t="str">
        <f>IF(ABS(moras[[#This Row],[Z-CORE]])&gt; 1.96,"Sí", "No")</f>
        <v>Sí</v>
      </c>
      <c r="H348" t="s">
        <v>33</v>
      </c>
      <c r="I348" t="str">
        <f>IF(moras[[#This Row],[TIPO_ASEGURAMIENTO]] = "", '2-Resumen'!$F$4, moras[[#This Row],[TIPO_ASEGURAMIENTO]])</f>
        <v>ASALARIADO</v>
      </c>
      <c r="J348" t="s">
        <v>29</v>
      </c>
      <c r="K348" t="s">
        <v>30</v>
      </c>
      <c r="L348" t="s">
        <v>31</v>
      </c>
      <c r="M348" t="s">
        <v>31</v>
      </c>
      <c r="N348">
        <v>38</v>
      </c>
      <c r="O348">
        <f>IF(moras[[#This Row],[EDAD]]="", '2-Resumen'!$C$7, moras[[#This Row],[EDAD]])</f>
        <v>38</v>
      </c>
      <c r="P348">
        <f>FLOOR(moras[[#This Row],[EDAD_SIN_NA´S]],10)</f>
        <v>30</v>
      </c>
      <c r="Q348">
        <f>STANDARDIZE(moras[[#This Row],[EDAD]],'2-Resumen'!$C$2, '2-Resumen'!$C$3)</f>
        <v>-0.27569150352325889</v>
      </c>
      <c r="R348" t="str">
        <f>IF(ABS(moras[[#This Row],[Z-CORE E]]) &gt; 1.96, "Sí", "No")</f>
        <v>No</v>
      </c>
    </row>
    <row r="349" spans="1:18">
      <c r="A349">
        <v>506</v>
      </c>
      <c r="B349" t="s">
        <v>32</v>
      </c>
      <c r="C349">
        <v>1041805</v>
      </c>
      <c r="D3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9">
        <f>IF(moras[[#This Row],[SALARIO]]="",'2-Resumen'!$B$7, moras[[#This Row],[SALARIO]])</f>
        <v>1041805</v>
      </c>
      <c r="F349">
        <f>STANDARDIZE(moras[[#This Row],[SALARIO]],'2-Resumen'!$B$2,'2-Resumen'!$B$3)</f>
        <v>-0.35828174651891626</v>
      </c>
      <c r="G349" t="str">
        <f>IF(ABS(moras[[#This Row],[Z-CORE]])&gt; 1.96,"Sí", "No")</f>
        <v>No</v>
      </c>
      <c r="H349" t="s">
        <v>33</v>
      </c>
      <c r="I349" t="str">
        <f>IF(moras[[#This Row],[TIPO_ASEGURAMIENTO]] = "", '2-Resumen'!$F$4, moras[[#This Row],[TIPO_ASEGURAMIENTO]])</f>
        <v>ASALARIADO</v>
      </c>
      <c r="J349" t="s">
        <v>29</v>
      </c>
      <c r="K349" t="s">
        <v>30</v>
      </c>
      <c r="L349" t="s">
        <v>31</v>
      </c>
      <c r="M349" t="s">
        <v>31</v>
      </c>
      <c r="N349">
        <v>28</v>
      </c>
      <c r="O349">
        <f>IF(moras[[#This Row],[EDAD]]="", '2-Resumen'!$C$7, moras[[#This Row],[EDAD]])</f>
        <v>28</v>
      </c>
      <c r="P349">
        <f>FLOOR(moras[[#This Row],[EDAD_SIN_NA´S]],10)</f>
        <v>20</v>
      </c>
      <c r="Q349">
        <f>STANDARDIZE(moras[[#This Row],[EDAD]],'2-Resumen'!$C$2, '2-Resumen'!$C$3)</f>
        <v>-0.98144480429463388</v>
      </c>
      <c r="R349" t="str">
        <f>IF(ABS(moras[[#This Row],[Z-CORE E]]) &gt; 1.96, "Sí", "No")</f>
        <v>No</v>
      </c>
    </row>
    <row r="350" spans="1:18">
      <c r="A350">
        <v>507</v>
      </c>
      <c r="B350" t="s">
        <v>27</v>
      </c>
      <c r="C350">
        <v>450000</v>
      </c>
      <c r="D3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0">
        <f>IF(moras[[#This Row],[SALARIO]]="",'2-Resumen'!$B$7, moras[[#This Row],[SALARIO]])</f>
        <v>450000</v>
      </c>
      <c r="F350">
        <f>STANDARDIZE(moras[[#This Row],[SALARIO]],'2-Resumen'!$B$2,'2-Resumen'!$B$3)</f>
        <v>-0.36812881403544545</v>
      </c>
      <c r="G350" t="str">
        <f>IF(ABS(moras[[#This Row],[Z-CORE]])&gt; 1.96,"Sí", "No")</f>
        <v>No</v>
      </c>
      <c r="H350" t="s">
        <v>33</v>
      </c>
      <c r="I350" t="str">
        <f>IF(moras[[#This Row],[TIPO_ASEGURAMIENTO]] = "", '2-Resumen'!$F$4, moras[[#This Row],[TIPO_ASEGURAMIENTO]])</f>
        <v>ASALARIADO</v>
      </c>
      <c r="J350" t="s">
        <v>29</v>
      </c>
      <c r="K350" t="s">
        <v>30</v>
      </c>
      <c r="L350" t="s">
        <v>31</v>
      </c>
      <c r="M350" t="s">
        <v>31</v>
      </c>
      <c r="N350">
        <v>54</v>
      </c>
      <c r="O350">
        <f>IF(moras[[#This Row],[EDAD]]="", '2-Resumen'!$C$7, moras[[#This Row],[EDAD]])</f>
        <v>54</v>
      </c>
      <c r="P350">
        <f>FLOOR(moras[[#This Row],[EDAD_SIN_NA´S]],10)</f>
        <v>50</v>
      </c>
      <c r="Q350">
        <f>STANDARDIZE(moras[[#This Row],[EDAD]],'2-Resumen'!$C$2, '2-Resumen'!$C$3)</f>
        <v>0.85351377771094117</v>
      </c>
      <c r="R350" t="str">
        <f>IF(ABS(moras[[#This Row],[Z-CORE E]]) &gt; 1.96, "Sí", "No")</f>
        <v>No</v>
      </c>
    </row>
    <row r="351" spans="1:18">
      <c r="A351">
        <v>509</v>
      </c>
      <c r="B351" t="s">
        <v>32</v>
      </c>
      <c r="C351">
        <v>56277045</v>
      </c>
      <c r="D3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51">
        <f>IF(moras[[#This Row],[SALARIO]]="",'2-Resumen'!$B$7, moras[[#This Row],[SALARIO]])</f>
        <v>56277045</v>
      </c>
      <c r="F351">
        <f>STANDARDIZE(moras[[#This Row],[SALARIO]],'2-Resumen'!$B$2,'2-Resumen'!$B$3)</f>
        <v>0.56077966318816042</v>
      </c>
      <c r="G351" t="str">
        <f>IF(ABS(moras[[#This Row],[Z-CORE]])&gt; 1.96,"Sí", "No")</f>
        <v>No</v>
      </c>
      <c r="H351" t="s">
        <v>33</v>
      </c>
      <c r="I351" t="str">
        <f>IF(moras[[#This Row],[TIPO_ASEGURAMIENTO]] = "", '2-Resumen'!$F$4, moras[[#This Row],[TIPO_ASEGURAMIENTO]])</f>
        <v>ASALARIADO</v>
      </c>
      <c r="J351" t="s">
        <v>29</v>
      </c>
      <c r="K351" t="s">
        <v>30</v>
      </c>
      <c r="L351" t="s">
        <v>31</v>
      </c>
      <c r="M351" t="s">
        <v>31</v>
      </c>
      <c r="N351">
        <v>36</v>
      </c>
      <c r="O351">
        <f>IF(moras[[#This Row],[EDAD]]="", '2-Resumen'!$C$7, moras[[#This Row],[EDAD]])</f>
        <v>36</v>
      </c>
      <c r="P351">
        <f>FLOOR(moras[[#This Row],[EDAD_SIN_NA´S]],10)</f>
        <v>30</v>
      </c>
      <c r="Q351">
        <f>STANDARDIZE(moras[[#This Row],[EDAD]],'2-Resumen'!$C$2, '2-Resumen'!$C$3)</f>
        <v>-0.41684216367753391</v>
      </c>
      <c r="R351" t="str">
        <f>IF(ABS(moras[[#This Row],[Z-CORE E]]) &gt; 1.96, "Sí", "No")</f>
        <v>No</v>
      </c>
    </row>
    <row r="352" spans="1:18">
      <c r="A352">
        <v>511</v>
      </c>
      <c r="B352" t="s">
        <v>32</v>
      </c>
      <c r="C352">
        <v>896977</v>
      </c>
      <c r="D3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52">
        <f>IF(moras[[#This Row],[SALARIO]]="",'2-Resumen'!$B$7, moras[[#This Row],[SALARIO]])</f>
        <v>896977</v>
      </c>
      <c r="F352">
        <f>STANDARDIZE(moras[[#This Row],[SALARIO]],'2-Resumen'!$B$2,'2-Resumen'!$B$3)</f>
        <v>-0.36069154551399724</v>
      </c>
      <c r="G352" t="str">
        <f>IF(ABS(moras[[#This Row],[Z-CORE]])&gt; 1.96,"Sí", "No")</f>
        <v>No</v>
      </c>
      <c r="H352" t="s">
        <v>33</v>
      </c>
      <c r="I352" t="str">
        <f>IF(moras[[#This Row],[TIPO_ASEGURAMIENTO]] = "", '2-Resumen'!$F$4, moras[[#This Row],[TIPO_ASEGURAMIENTO]])</f>
        <v>ASALARIADO</v>
      </c>
      <c r="J352" t="s">
        <v>29</v>
      </c>
      <c r="K352" t="s">
        <v>30</v>
      </c>
      <c r="L352" t="s">
        <v>31</v>
      </c>
      <c r="M352" t="s">
        <v>31</v>
      </c>
      <c r="N352">
        <v>53</v>
      </c>
      <c r="O352">
        <f>IF(moras[[#This Row],[EDAD]]="", '2-Resumen'!$C$7, moras[[#This Row],[EDAD]])</f>
        <v>53</v>
      </c>
      <c r="P352">
        <f>FLOOR(moras[[#This Row],[EDAD_SIN_NA´S]],10)</f>
        <v>50</v>
      </c>
      <c r="Q352">
        <f>STANDARDIZE(moras[[#This Row],[EDAD]],'2-Resumen'!$C$2, '2-Resumen'!$C$3)</f>
        <v>0.78293844763380371</v>
      </c>
      <c r="R352" t="str">
        <f>IF(ABS(moras[[#This Row],[Z-CORE E]]) &gt; 1.96, "Sí", "No")</f>
        <v>No</v>
      </c>
    </row>
    <row r="353" spans="1:18">
      <c r="A353">
        <v>512</v>
      </c>
      <c r="B353" t="s">
        <v>27</v>
      </c>
      <c r="C353">
        <v>220000</v>
      </c>
      <c r="D3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3">
        <f>IF(moras[[#This Row],[SALARIO]]="",'2-Resumen'!$B$7, moras[[#This Row],[SALARIO]])</f>
        <v>220000</v>
      </c>
      <c r="F353">
        <f>STANDARDIZE(moras[[#This Row],[SALARIO]],'2-Resumen'!$B$2,'2-Resumen'!$B$3)</f>
        <v>-0.37195579341007345</v>
      </c>
      <c r="G353" t="str">
        <f>IF(ABS(moras[[#This Row],[Z-CORE]])&gt; 1.96,"Sí", "No")</f>
        <v>No</v>
      </c>
      <c r="H353" t="s">
        <v>33</v>
      </c>
      <c r="I353" t="str">
        <f>IF(moras[[#This Row],[TIPO_ASEGURAMIENTO]] = "", '2-Resumen'!$F$4, moras[[#This Row],[TIPO_ASEGURAMIENTO]])</f>
        <v>ASALARIADO</v>
      </c>
      <c r="J353" t="s">
        <v>29</v>
      </c>
      <c r="K353" t="s">
        <v>30</v>
      </c>
      <c r="L353" t="s">
        <v>31</v>
      </c>
      <c r="M353" t="s">
        <v>31</v>
      </c>
      <c r="N353">
        <v>19</v>
      </c>
      <c r="O353">
        <f>IF(moras[[#This Row],[EDAD]]="", '2-Resumen'!$C$7, moras[[#This Row],[EDAD]])</f>
        <v>19</v>
      </c>
      <c r="P353">
        <f>FLOOR(moras[[#This Row],[EDAD_SIN_NA´S]],10)</f>
        <v>10</v>
      </c>
      <c r="Q353">
        <f>STANDARDIZE(moras[[#This Row],[EDAD]],'2-Resumen'!$C$2, '2-Resumen'!$C$3)</f>
        <v>-1.6166227749888715</v>
      </c>
      <c r="R353" t="str">
        <f>IF(ABS(moras[[#This Row],[Z-CORE E]]) &gt; 1.96, "Sí", "No")</f>
        <v>No</v>
      </c>
    </row>
    <row r="354" spans="1:18">
      <c r="A354">
        <v>513</v>
      </c>
      <c r="B354" t="s">
        <v>32</v>
      </c>
      <c r="C354">
        <v>447772</v>
      </c>
      <c r="D3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4">
        <f>IF(moras[[#This Row],[SALARIO]]="",'2-Resumen'!$B$7, moras[[#This Row],[SALARIO]])</f>
        <v>447772</v>
      </c>
      <c r="F354">
        <f>STANDARDIZE(moras[[#This Row],[SALARIO]],'2-Resumen'!$B$2,'2-Resumen'!$B$3)</f>
        <v>-0.3681658858182571</v>
      </c>
      <c r="G354" t="str">
        <f>IF(ABS(moras[[#This Row],[Z-CORE]])&gt; 1.96,"Sí", "No")</f>
        <v>No</v>
      </c>
      <c r="H354" t="s">
        <v>33</v>
      </c>
      <c r="I354" t="str">
        <f>IF(moras[[#This Row],[TIPO_ASEGURAMIENTO]] = "", '2-Resumen'!$F$4, moras[[#This Row],[TIPO_ASEGURAMIENTO]])</f>
        <v>ASALARIADO</v>
      </c>
      <c r="J354" t="s">
        <v>34</v>
      </c>
      <c r="K354" t="s">
        <v>30</v>
      </c>
      <c r="L354" t="s">
        <v>31</v>
      </c>
      <c r="M354" t="s">
        <v>31</v>
      </c>
      <c r="N354">
        <v>41</v>
      </c>
      <c r="O354">
        <f>IF(moras[[#This Row],[EDAD]]="", '2-Resumen'!$C$7, moras[[#This Row],[EDAD]])</f>
        <v>41</v>
      </c>
      <c r="P354">
        <f>FLOOR(moras[[#This Row],[EDAD_SIN_NA´S]],10)</f>
        <v>40</v>
      </c>
      <c r="Q354">
        <f>STANDARDIZE(moras[[#This Row],[EDAD]],'2-Resumen'!$C$2, '2-Resumen'!$C$3)</f>
        <v>-6.3965513291846368E-2</v>
      </c>
      <c r="R354" t="str">
        <f>IF(ABS(moras[[#This Row],[Z-CORE E]]) &gt; 1.96, "Sí", "No")</f>
        <v>No</v>
      </c>
    </row>
    <row r="355" spans="1:18">
      <c r="A355">
        <v>515</v>
      </c>
      <c r="B355" t="s">
        <v>32</v>
      </c>
      <c r="C355">
        <v>3195744</v>
      </c>
      <c r="D3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55">
        <f>IF(moras[[#This Row],[SALARIO]]="",'2-Resumen'!$B$7, moras[[#This Row],[SALARIO]])</f>
        <v>3195744</v>
      </c>
      <c r="F355">
        <f>STANDARDIZE(moras[[#This Row],[SALARIO]],'2-Resumen'!$B$2,'2-Resumen'!$B$3)</f>
        <v>-0.32244226770497336</v>
      </c>
      <c r="G355" t="str">
        <f>IF(ABS(moras[[#This Row],[Z-CORE]])&gt; 1.96,"Sí", "No")</f>
        <v>No</v>
      </c>
      <c r="H355" t="s">
        <v>33</v>
      </c>
      <c r="I355" t="str">
        <f>IF(moras[[#This Row],[TIPO_ASEGURAMIENTO]] = "", '2-Resumen'!$F$4, moras[[#This Row],[TIPO_ASEGURAMIENTO]])</f>
        <v>ASALARIADO</v>
      </c>
      <c r="J355" t="s">
        <v>29</v>
      </c>
      <c r="K355" t="s">
        <v>30</v>
      </c>
      <c r="L355" t="s">
        <v>31</v>
      </c>
      <c r="M355" t="s">
        <v>30</v>
      </c>
      <c r="N355">
        <v>52</v>
      </c>
      <c r="O355">
        <f>IF(moras[[#This Row],[EDAD]]="", '2-Resumen'!$C$7, moras[[#This Row],[EDAD]])</f>
        <v>52</v>
      </c>
      <c r="P355">
        <f>FLOOR(moras[[#This Row],[EDAD_SIN_NA´S]],10)</f>
        <v>50</v>
      </c>
      <c r="Q355">
        <f>STANDARDIZE(moras[[#This Row],[EDAD]],'2-Resumen'!$C$2, '2-Resumen'!$C$3)</f>
        <v>0.71236311755666615</v>
      </c>
      <c r="R355" t="str">
        <f>IF(ABS(moras[[#This Row],[Z-CORE E]]) &gt; 1.96, "Sí", "No")</f>
        <v>No</v>
      </c>
    </row>
    <row r="356" spans="1:18">
      <c r="A356">
        <v>516</v>
      </c>
      <c r="B356" t="s">
        <v>32</v>
      </c>
      <c r="C356">
        <v>34339086</v>
      </c>
      <c r="D3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56">
        <f>IF(moras[[#This Row],[SALARIO]]="",'2-Resumen'!$B$7, moras[[#This Row],[SALARIO]])</f>
        <v>34339086</v>
      </c>
      <c r="F356">
        <f>STANDARDIZE(moras[[#This Row],[SALARIO]],'2-Resumen'!$B$2,'2-Resumen'!$B$3)</f>
        <v>0.19575306921235708</v>
      </c>
      <c r="G356" t="str">
        <f>IF(ABS(moras[[#This Row],[Z-CORE]])&gt; 1.96,"Sí", "No")</f>
        <v>No</v>
      </c>
      <c r="H356" t="s">
        <v>33</v>
      </c>
      <c r="I356" t="str">
        <f>IF(moras[[#This Row],[TIPO_ASEGURAMIENTO]] = "", '2-Resumen'!$F$4, moras[[#This Row],[TIPO_ASEGURAMIENTO]])</f>
        <v>ASALARIADO</v>
      </c>
      <c r="J356" t="s">
        <v>29</v>
      </c>
      <c r="K356" t="s">
        <v>30</v>
      </c>
      <c r="L356" t="s">
        <v>30</v>
      </c>
      <c r="M356" t="s">
        <v>31</v>
      </c>
      <c r="N356">
        <v>64</v>
      </c>
      <c r="O356">
        <f>IF(moras[[#This Row],[EDAD]]="", '2-Resumen'!$C$7, moras[[#This Row],[EDAD]])</f>
        <v>64</v>
      </c>
      <c r="P356">
        <f>FLOOR(moras[[#This Row],[EDAD_SIN_NA´S]],10)</f>
        <v>60</v>
      </c>
      <c r="Q356">
        <f>STANDARDIZE(moras[[#This Row],[EDAD]],'2-Resumen'!$C$2, '2-Resumen'!$C$3)</f>
        <v>1.5592670784823162</v>
      </c>
      <c r="R356" t="str">
        <f>IF(ABS(moras[[#This Row],[Z-CORE E]]) &gt; 1.96, "Sí", "No")</f>
        <v>No</v>
      </c>
    </row>
    <row r="357" spans="1:18">
      <c r="A357">
        <v>517</v>
      </c>
      <c r="B357" t="s">
        <v>27</v>
      </c>
      <c r="C357">
        <v>18434285</v>
      </c>
      <c r="D3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57">
        <f>IF(moras[[#This Row],[SALARIO]]="",'2-Resumen'!$B$7, moras[[#This Row],[SALARIO]])</f>
        <v>18434285</v>
      </c>
      <c r="F357">
        <f>STANDARDIZE(moras[[#This Row],[SALARIO]],'2-Resumen'!$B$2,'2-Resumen'!$B$3)</f>
        <v>-6.8887562894437815E-2</v>
      </c>
      <c r="G357" t="str">
        <f>IF(ABS(moras[[#This Row],[Z-CORE]])&gt; 1.96,"Sí", "No")</f>
        <v>No</v>
      </c>
      <c r="H357" t="s">
        <v>33</v>
      </c>
      <c r="I357" t="str">
        <f>IF(moras[[#This Row],[TIPO_ASEGURAMIENTO]] = "", '2-Resumen'!$F$4, moras[[#This Row],[TIPO_ASEGURAMIENTO]])</f>
        <v>ASALARIADO</v>
      </c>
      <c r="J357" t="s">
        <v>29</v>
      </c>
      <c r="K357" t="s">
        <v>30</v>
      </c>
      <c r="L357" t="s">
        <v>31</v>
      </c>
      <c r="M357" t="s">
        <v>31</v>
      </c>
      <c r="N357">
        <v>28</v>
      </c>
      <c r="O357">
        <f>IF(moras[[#This Row],[EDAD]]="", '2-Resumen'!$C$7, moras[[#This Row],[EDAD]])</f>
        <v>28</v>
      </c>
      <c r="P357">
        <f>FLOOR(moras[[#This Row],[EDAD_SIN_NA´S]],10)</f>
        <v>20</v>
      </c>
      <c r="Q357">
        <f>STANDARDIZE(moras[[#This Row],[EDAD]],'2-Resumen'!$C$2, '2-Resumen'!$C$3)</f>
        <v>-0.98144480429463388</v>
      </c>
      <c r="R357" t="str">
        <f>IF(ABS(moras[[#This Row],[Z-CORE E]]) &gt; 1.96, "Sí", "No")</f>
        <v>No</v>
      </c>
    </row>
    <row r="358" spans="1:18">
      <c r="A358">
        <v>518</v>
      </c>
      <c r="B358" t="s">
        <v>32</v>
      </c>
      <c r="C358">
        <v>699800</v>
      </c>
      <c r="D3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58">
        <f>IF(moras[[#This Row],[SALARIO]]="",'2-Resumen'!$B$7, moras[[#This Row],[SALARIO]])</f>
        <v>699800</v>
      </c>
      <c r="F358">
        <f>STANDARDIZE(moras[[#This Row],[SALARIO]],'2-Resumen'!$B$2,'2-Resumen'!$B$3)</f>
        <v>-0.36397238165378426</v>
      </c>
      <c r="G358" t="str">
        <f>IF(ABS(moras[[#This Row],[Z-CORE]])&gt; 1.96,"Sí", "No")</f>
        <v>No</v>
      </c>
      <c r="H358" t="s">
        <v>33</v>
      </c>
      <c r="I358" t="str">
        <f>IF(moras[[#This Row],[TIPO_ASEGURAMIENTO]] = "", '2-Resumen'!$F$4, moras[[#This Row],[TIPO_ASEGURAMIENTO]])</f>
        <v>ASALARIADO</v>
      </c>
      <c r="J358" t="s">
        <v>29</v>
      </c>
      <c r="K358" t="s">
        <v>30</v>
      </c>
      <c r="L358" t="s">
        <v>31</v>
      </c>
      <c r="M358" t="s">
        <v>31</v>
      </c>
      <c r="N358">
        <v>26</v>
      </c>
      <c r="O358">
        <f>IF(moras[[#This Row],[EDAD]]="", '2-Resumen'!$C$7, moras[[#This Row],[EDAD]])</f>
        <v>26</v>
      </c>
      <c r="P358">
        <f>FLOOR(moras[[#This Row],[EDAD_SIN_NA´S]],10)</f>
        <v>20</v>
      </c>
      <c r="Q358">
        <f>STANDARDIZE(moras[[#This Row],[EDAD]],'2-Resumen'!$C$2, '2-Resumen'!$C$3)</f>
        <v>-1.1225954644489089</v>
      </c>
      <c r="R358" t="str">
        <f>IF(ABS(moras[[#This Row],[Z-CORE E]]) &gt; 1.96, "Sí", "No")</f>
        <v>No</v>
      </c>
    </row>
    <row r="359" spans="1:18">
      <c r="A359">
        <v>519</v>
      </c>
      <c r="B359" t="s">
        <v>27</v>
      </c>
      <c r="C359">
        <v>1772988</v>
      </c>
      <c r="D3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59">
        <f>IF(moras[[#This Row],[SALARIO]]="",'2-Resumen'!$B$7, moras[[#This Row],[SALARIO]])</f>
        <v>1772988</v>
      </c>
      <c r="F359">
        <f>STANDARDIZE(moras[[#This Row],[SALARIO]],'2-Resumen'!$B$2,'2-Resumen'!$B$3)</f>
        <v>-0.34611556277944394</v>
      </c>
      <c r="G359" t="str">
        <f>IF(ABS(moras[[#This Row],[Z-CORE]])&gt; 1.96,"Sí", "No")</f>
        <v>No</v>
      </c>
      <c r="H359" t="s">
        <v>33</v>
      </c>
      <c r="I359" t="str">
        <f>IF(moras[[#This Row],[TIPO_ASEGURAMIENTO]] = "", '2-Resumen'!$F$4, moras[[#This Row],[TIPO_ASEGURAMIENTO]])</f>
        <v>ASALARIADO</v>
      </c>
      <c r="J359" t="s">
        <v>29</v>
      </c>
      <c r="K359" t="s">
        <v>30</v>
      </c>
      <c r="L359" t="s">
        <v>31</v>
      </c>
      <c r="M359" t="s">
        <v>31</v>
      </c>
      <c r="N359">
        <v>33</v>
      </c>
      <c r="O359">
        <f>IF(moras[[#This Row],[EDAD]]="", '2-Resumen'!$C$7, moras[[#This Row],[EDAD]])</f>
        <v>33</v>
      </c>
      <c r="P359">
        <f>FLOOR(moras[[#This Row],[EDAD_SIN_NA´S]],10)</f>
        <v>30</v>
      </c>
      <c r="Q359">
        <f>STANDARDIZE(moras[[#This Row],[EDAD]],'2-Resumen'!$C$2, '2-Resumen'!$C$3)</f>
        <v>-0.62856815390894638</v>
      </c>
      <c r="R359" t="str">
        <f>IF(ABS(moras[[#This Row],[Z-CORE E]]) &gt; 1.96, "Sí", "No")</f>
        <v>No</v>
      </c>
    </row>
    <row r="360" spans="1:18">
      <c r="A360">
        <v>520</v>
      </c>
      <c r="B360" t="s">
        <v>32</v>
      </c>
      <c r="C360">
        <v>159914396</v>
      </c>
      <c r="D3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60">
        <f>IF(moras[[#This Row],[SALARIO]]="",'2-Resumen'!$B$7, moras[[#This Row],[SALARIO]])</f>
        <v>159914396</v>
      </c>
      <c r="F360">
        <f>STANDARDIZE(moras[[#This Row],[SALARIO]],'2-Resumen'!$B$2,'2-Resumen'!$B$3)</f>
        <v>2.2852057706580853</v>
      </c>
      <c r="G360" t="str">
        <f>IF(ABS(moras[[#This Row],[Z-CORE]])&gt; 1.96,"Sí", "No")</f>
        <v>Sí</v>
      </c>
      <c r="H360" t="s">
        <v>33</v>
      </c>
      <c r="I360" t="str">
        <f>IF(moras[[#This Row],[TIPO_ASEGURAMIENTO]] = "", '2-Resumen'!$F$4, moras[[#This Row],[TIPO_ASEGURAMIENTO]])</f>
        <v>ASALARIADO</v>
      </c>
      <c r="J360" t="s">
        <v>34</v>
      </c>
      <c r="K360" t="s">
        <v>30</v>
      </c>
      <c r="L360" t="s">
        <v>31</v>
      </c>
      <c r="M360" t="s">
        <v>31</v>
      </c>
      <c r="N360">
        <v>31</v>
      </c>
      <c r="O360">
        <f>IF(moras[[#This Row],[EDAD]]="", '2-Resumen'!$C$7, moras[[#This Row],[EDAD]])</f>
        <v>31</v>
      </c>
      <c r="P360">
        <f>FLOOR(moras[[#This Row],[EDAD_SIN_NA´S]],10)</f>
        <v>30</v>
      </c>
      <c r="Q360">
        <f>STANDARDIZE(moras[[#This Row],[EDAD]],'2-Resumen'!$C$2, '2-Resumen'!$C$3)</f>
        <v>-0.7697188140632214</v>
      </c>
      <c r="R360" t="str">
        <f>IF(ABS(moras[[#This Row],[Z-CORE E]]) &gt; 1.96, "Sí", "No")</f>
        <v>No</v>
      </c>
    </row>
    <row r="361" spans="1:18">
      <c r="A361">
        <v>522</v>
      </c>
      <c r="B361" t="s">
        <v>27</v>
      </c>
      <c r="C361">
        <v>206538</v>
      </c>
      <c r="D3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">
        <f>IF(moras[[#This Row],[SALARIO]]="",'2-Resumen'!$B$7, moras[[#This Row],[SALARIO]])</f>
        <v>206538</v>
      </c>
      <c r="F361">
        <f>STANDARDIZE(moras[[#This Row],[SALARIO]],'2-Resumen'!$B$2,'2-Resumen'!$B$3)</f>
        <v>-0.37217978817677455</v>
      </c>
      <c r="G361" t="str">
        <f>IF(ABS(moras[[#This Row],[Z-CORE]])&gt; 1.96,"Sí", "No")</f>
        <v>No</v>
      </c>
      <c r="H361" t="s">
        <v>33</v>
      </c>
      <c r="I361" t="str">
        <f>IF(moras[[#This Row],[TIPO_ASEGURAMIENTO]] = "", '2-Resumen'!$F$4, moras[[#This Row],[TIPO_ASEGURAMIENTO]])</f>
        <v>ASALARIADO</v>
      </c>
      <c r="J361" t="s">
        <v>29</v>
      </c>
      <c r="K361" t="s">
        <v>30</v>
      </c>
      <c r="L361" t="s">
        <v>31</v>
      </c>
      <c r="M361" t="s">
        <v>30</v>
      </c>
      <c r="N361">
        <v>56</v>
      </c>
      <c r="O361">
        <f>IF(moras[[#This Row],[EDAD]]="", '2-Resumen'!$C$7, moras[[#This Row],[EDAD]])</f>
        <v>56</v>
      </c>
      <c r="P361">
        <f>FLOOR(moras[[#This Row],[EDAD_SIN_NA´S]],10)</f>
        <v>50</v>
      </c>
      <c r="Q361">
        <f>STANDARDIZE(moras[[#This Row],[EDAD]],'2-Resumen'!$C$2, '2-Resumen'!$C$3)</f>
        <v>0.99466443786521619</v>
      </c>
      <c r="R361" t="str">
        <f>IF(ABS(moras[[#This Row],[Z-CORE E]]) &gt; 1.96, "Sí", "No")</f>
        <v>No</v>
      </c>
    </row>
    <row r="362" spans="1:18">
      <c r="A362">
        <v>525</v>
      </c>
      <c r="B362" t="s">
        <v>27</v>
      </c>
      <c r="C362">
        <v>280000</v>
      </c>
      <c r="D3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">
        <f>IF(moras[[#This Row],[SALARIO]]="",'2-Resumen'!$B$7, moras[[#This Row],[SALARIO]])</f>
        <v>280000</v>
      </c>
      <c r="F362">
        <f>STANDARDIZE(moras[[#This Row],[SALARIO]],'2-Resumen'!$B$2,'2-Resumen'!$B$3)</f>
        <v>-0.37095745096451832</v>
      </c>
      <c r="G362" t="str">
        <f>IF(ABS(moras[[#This Row],[Z-CORE]])&gt; 1.96,"Sí", "No")</f>
        <v>No</v>
      </c>
      <c r="H362" t="s">
        <v>33</v>
      </c>
      <c r="I362" t="str">
        <f>IF(moras[[#This Row],[TIPO_ASEGURAMIENTO]] = "", '2-Resumen'!$F$4, moras[[#This Row],[TIPO_ASEGURAMIENTO]])</f>
        <v>ASALARIADO</v>
      </c>
      <c r="J362" t="s">
        <v>29</v>
      </c>
      <c r="K362" t="s">
        <v>30</v>
      </c>
      <c r="L362" t="s">
        <v>31</v>
      </c>
      <c r="M362" t="s">
        <v>31</v>
      </c>
      <c r="N362">
        <v>27</v>
      </c>
      <c r="O362">
        <f>IF(moras[[#This Row],[EDAD]]="", '2-Resumen'!$C$7, moras[[#This Row],[EDAD]])</f>
        <v>27</v>
      </c>
      <c r="P362">
        <f>FLOOR(moras[[#This Row],[EDAD_SIN_NA´S]],10)</f>
        <v>20</v>
      </c>
      <c r="Q362">
        <f>STANDARDIZE(moras[[#This Row],[EDAD]],'2-Resumen'!$C$2, '2-Resumen'!$C$3)</f>
        <v>-1.0520201343717714</v>
      </c>
      <c r="R362" t="str">
        <f>IF(ABS(moras[[#This Row],[Z-CORE E]]) &gt; 1.96, "Sí", "No")</f>
        <v>No</v>
      </c>
    </row>
    <row r="363" spans="1:18">
      <c r="A363">
        <v>526</v>
      </c>
      <c r="B363" t="s">
        <v>27</v>
      </c>
      <c r="C363">
        <v>25007075</v>
      </c>
      <c r="D3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63">
        <f>IF(moras[[#This Row],[SALARIO]]="",'2-Resumen'!$B$7, moras[[#This Row],[SALARIO]])</f>
        <v>25007075</v>
      </c>
      <c r="F363">
        <f>STANDARDIZE(moras[[#This Row],[SALARIO]],'2-Resumen'!$B$2,'2-Resumen'!$B$3)</f>
        <v>4.0477357817567353E-2</v>
      </c>
      <c r="G363" t="str">
        <f>IF(ABS(moras[[#This Row],[Z-CORE]])&gt; 1.96,"Sí", "No")</f>
        <v>No</v>
      </c>
      <c r="H363" t="s">
        <v>33</v>
      </c>
      <c r="I363" t="str">
        <f>IF(moras[[#This Row],[TIPO_ASEGURAMIENTO]] = "", '2-Resumen'!$F$4, moras[[#This Row],[TIPO_ASEGURAMIENTO]])</f>
        <v>ASALARIADO</v>
      </c>
      <c r="J363" t="s">
        <v>29</v>
      </c>
      <c r="K363" t="s">
        <v>30</v>
      </c>
      <c r="L363" t="s">
        <v>31</v>
      </c>
      <c r="M363" t="s">
        <v>31</v>
      </c>
      <c r="N363">
        <v>54</v>
      </c>
      <c r="O363">
        <f>IF(moras[[#This Row],[EDAD]]="", '2-Resumen'!$C$7, moras[[#This Row],[EDAD]])</f>
        <v>54</v>
      </c>
      <c r="P363">
        <f>FLOOR(moras[[#This Row],[EDAD_SIN_NA´S]],10)</f>
        <v>50</v>
      </c>
      <c r="Q363">
        <f>STANDARDIZE(moras[[#This Row],[EDAD]],'2-Resumen'!$C$2, '2-Resumen'!$C$3)</f>
        <v>0.85351377771094117</v>
      </c>
      <c r="R363" t="str">
        <f>IF(ABS(moras[[#This Row],[Z-CORE E]]) &gt; 1.96, "Sí", "No")</f>
        <v>No</v>
      </c>
    </row>
    <row r="364" spans="1:18">
      <c r="A364">
        <v>527</v>
      </c>
      <c r="B364" t="s">
        <v>32</v>
      </c>
      <c r="C364">
        <v>1214203</v>
      </c>
      <c r="D3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64">
        <f>IF(moras[[#This Row],[SALARIO]]="",'2-Resumen'!$B$7, moras[[#This Row],[SALARIO]])</f>
        <v>1214203</v>
      </c>
      <c r="F364">
        <f>STANDARDIZE(moras[[#This Row],[SALARIO]],'2-Resumen'!$B$2,'2-Resumen'!$B$3)</f>
        <v>-0.35541320917010266</v>
      </c>
      <c r="G364" t="str">
        <f>IF(ABS(moras[[#This Row],[Z-CORE]])&gt; 1.96,"Sí", "No")</f>
        <v>No</v>
      </c>
      <c r="H364" t="s">
        <v>33</v>
      </c>
      <c r="I364" t="str">
        <f>IF(moras[[#This Row],[TIPO_ASEGURAMIENTO]] = "", '2-Resumen'!$F$4, moras[[#This Row],[TIPO_ASEGURAMIENTO]])</f>
        <v>ASALARIADO</v>
      </c>
      <c r="J364" t="s">
        <v>34</v>
      </c>
      <c r="K364" t="s">
        <v>30</v>
      </c>
      <c r="L364" t="s">
        <v>31</v>
      </c>
      <c r="M364" t="s">
        <v>31</v>
      </c>
      <c r="N364">
        <v>36</v>
      </c>
      <c r="O364">
        <f>IF(moras[[#This Row],[EDAD]]="", '2-Resumen'!$C$7, moras[[#This Row],[EDAD]])</f>
        <v>36</v>
      </c>
      <c r="P364">
        <f>FLOOR(moras[[#This Row],[EDAD_SIN_NA´S]],10)</f>
        <v>30</v>
      </c>
      <c r="Q364">
        <f>STANDARDIZE(moras[[#This Row],[EDAD]],'2-Resumen'!$C$2, '2-Resumen'!$C$3)</f>
        <v>-0.41684216367753391</v>
      </c>
      <c r="R364" t="str">
        <f>IF(ABS(moras[[#This Row],[Z-CORE E]]) &gt; 1.96, "Sí", "No")</f>
        <v>No</v>
      </c>
    </row>
    <row r="365" spans="1:18">
      <c r="A365">
        <v>529</v>
      </c>
      <c r="B365" t="s">
        <v>32</v>
      </c>
      <c r="C365">
        <v>5582445</v>
      </c>
      <c r="D3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65">
        <f>IF(moras[[#This Row],[SALARIO]]="",'2-Resumen'!$B$7, moras[[#This Row],[SALARIO]])</f>
        <v>5582445</v>
      </c>
      <c r="F365">
        <f>STANDARDIZE(moras[[#This Row],[SALARIO]],'2-Resumen'!$B$2,'2-Resumen'!$B$3)</f>
        <v>-0.28272985248582538</v>
      </c>
      <c r="G365" t="str">
        <f>IF(ABS(moras[[#This Row],[Z-CORE]])&gt; 1.96,"Sí", "No")</f>
        <v>No</v>
      </c>
      <c r="H365" t="s">
        <v>33</v>
      </c>
      <c r="I365" t="str">
        <f>IF(moras[[#This Row],[TIPO_ASEGURAMIENTO]] = "", '2-Resumen'!$F$4, moras[[#This Row],[TIPO_ASEGURAMIENTO]])</f>
        <v>ASALARIADO</v>
      </c>
      <c r="J365" t="s">
        <v>29</v>
      </c>
      <c r="K365" t="s">
        <v>30</v>
      </c>
      <c r="L365" t="s">
        <v>31</v>
      </c>
      <c r="M365" t="s">
        <v>31</v>
      </c>
      <c r="N365">
        <v>51</v>
      </c>
      <c r="O365">
        <f>IF(moras[[#This Row],[EDAD]]="", '2-Resumen'!$C$7, moras[[#This Row],[EDAD]])</f>
        <v>51</v>
      </c>
      <c r="P365">
        <f>FLOOR(moras[[#This Row],[EDAD_SIN_NA´S]],10)</f>
        <v>50</v>
      </c>
      <c r="Q365">
        <f>STANDARDIZE(moras[[#This Row],[EDAD]],'2-Resumen'!$C$2, '2-Resumen'!$C$3)</f>
        <v>0.64178778747952869</v>
      </c>
      <c r="R365" t="str">
        <f>IF(ABS(moras[[#This Row],[Z-CORE E]]) &gt; 1.96, "Sí", "No")</f>
        <v>No</v>
      </c>
    </row>
    <row r="366" spans="1:18">
      <c r="A366">
        <v>530</v>
      </c>
      <c r="B366" t="s">
        <v>27</v>
      </c>
      <c r="C366">
        <v>304913</v>
      </c>
      <c r="D3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">
        <f>IF(moras[[#This Row],[SALARIO]]="",'2-Resumen'!$B$7, moras[[#This Row],[SALARIO]])</f>
        <v>304913</v>
      </c>
      <c r="F366">
        <f>STANDARDIZE(moras[[#This Row],[SALARIO]],'2-Resumen'!$B$2,'2-Resumen'!$B$3)</f>
        <v>-0.3705429225420831</v>
      </c>
      <c r="G366" t="str">
        <f>IF(ABS(moras[[#This Row],[Z-CORE]])&gt; 1.96,"Sí", "No")</f>
        <v>No</v>
      </c>
      <c r="H366" t="s">
        <v>33</v>
      </c>
      <c r="I366" t="str">
        <f>IF(moras[[#This Row],[TIPO_ASEGURAMIENTO]] = "", '2-Resumen'!$F$4, moras[[#This Row],[TIPO_ASEGURAMIENTO]])</f>
        <v>ASALARIADO</v>
      </c>
      <c r="J366" t="s">
        <v>34</v>
      </c>
      <c r="K366" t="s">
        <v>30</v>
      </c>
      <c r="L366" t="s">
        <v>31</v>
      </c>
      <c r="M366" t="s">
        <v>31</v>
      </c>
      <c r="N366">
        <v>45</v>
      </c>
      <c r="O366">
        <f>IF(moras[[#This Row],[EDAD]]="", '2-Resumen'!$C$7, moras[[#This Row],[EDAD]])</f>
        <v>45</v>
      </c>
      <c r="P366">
        <f>FLOOR(moras[[#This Row],[EDAD_SIN_NA´S]],10)</f>
        <v>40</v>
      </c>
      <c r="Q366">
        <f>STANDARDIZE(moras[[#This Row],[EDAD]],'2-Resumen'!$C$2, '2-Resumen'!$C$3)</f>
        <v>0.21833580701670366</v>
      </c>
      <c r="R366" t="str">
        <f>IF(ABS(moras[[#This Row],[Z-CORE E]]) &gt; 1.96, "Sí", "No")</f>
        <v>No</v>
      </c>
    </row>
    <row r="367" spans="1:18">
      <c r="A367">
        <v>531</v>
      </c>
      <c r="B367" t="s">
        <v>32</v>
      </c>
      <c r="C367">
        <v>1736277</v>
      </c>
      <c r="D3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67">
        <f>IF(moras[[#This Row],[SALARIO]]="",'2-Resumen'!$B$7, moras[[#This Row],[SALARIO]])</f>
        <v>1736277</v>
      </c>
      <c r="F367">
        <f>STANDARDIZE(moras[[#This Row],[SALARIO]],'2-Resumen'!$B$2,'2-Resumen'!$B$3)</f>
        <v>-0.34672639860475685</v>
      </c>
      <c r="G367" t="str">
        <f>IF(ABS(moras[[#This Row],[Z-CORE]])&gt; 1.96,"Sí", "No")</f>
        <v>No</v>
      </c>
      <c r="H367" t="s">
        <v>33</v>
      </c>
      <c r="I367" t="str">
        <f>IF(moras[[#This Row],[TIPO_ASEGURAMIENTO]] = "", '2-Resumen'!$F$4, moras[[#This Row],[TIPO_ASEGURAMIENTO]])</f>
        <v>ASALARIADO</v>
      </c>
      <c r="J367" t="s">
        <v>34</v>
      </c>
      <c r="K367" t="s">
        <v>30</v>
      </c>
      <c r="L367" t="s">
        <v>31</v>
      </c>
      <c r="M367" t="s">
        <v>31</v>
      </c>
      <c r="N367">
        <v>42</v>
      </c>
      <c r="O367">
        <f>IF(moras[[#This Row],[EDAD]]="", '2-Resumen'!$C$7, moras[[#This Row],[EDAD]])</f>
        <v>42</v>
      </c>
      <c r="P367">
        <f>FLOOR(moras[[#This Row],[EDAD_SIN_NA´S]],10)</f>
        <v>40</v>
      </c>
      <c r="Q367">
        <f>STANDARDIZE(moras[[#This Row],[EDAD]],'2-Resumen'!$C$2, '2-Resumen'!$C$3)</f>
        <v>6.6098167852911317E-3</v>
      </c>
      <c r="R367" t="str">
        <f>IF(ABS(moras[[#This Row],[Z-CORE E]]) &gt; 1.96, "Sí", "No")</f>
        <v>No</v>
      </c>
    </row>
    <row r="368" spans="1:18">
      <c r="A368">
        <v>532</v>
      </c>
      <c r="B368" t="s">
        <v>27</v>
      </c>
      <c r="C368">
        <v>93481014</v>
      </c>
      <c r="D3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68">
        <f>IF(moras[[#This Row],[SALARIO]]="",'2-Resumen'!$B$7, moras[[#This Row],[SALARIO]])</f>
        <v>93481014</v>
      </c>
      <c r="F368">
        <f>STANDARDIZE(moras[[#This Row],[SALARIO]],'2-Resumen'!$B$2,'2-Resumen'!$B$3)</f>
        <v>1.1798180197851149</v>
      </c>
      <c r="G368" t="str">
        <f>IF(ABS(moras[[#This Row],[Z-CORE]])&gt; 1.96,"Sí", "No")</f>
        <v>No</v>
      </c>
      <c r="H368" t="s">
        <v>33</v>
      </c>
      <c r="I368" t="str">
        <f>IF(moras[[#This Row],[TIPO_ASEGURAMIENTO]] = "", '2-Resumen'!$F$4, moras[[#This Row],[TIPO_ASEGURAMIENTO]])</f>
        <v>ASALARIADO</v>
      </c>
      <c r="J368" t="s">
        <v>34</v>
      </c>
      <c r="K368" t="s">
        <v>30</v>
      </c>
      <c r="L368" t="s">
        <v>31</v>
      </c>
      <c r="M368" t="s">
        <v>31</v>
      </c>
      <c r="N368">
        <v>44</v>
      </c>
      <c r="O368">
        <f>IF(moras[[#This Row],[EDAD]]="", '2-Resumen'!$C$7, moras[[#This Row],[EDAD]])</f>
        <v>44</v>
      </c>
      <c r="P368">
        <f>FLOOR(moras[[#This Row],[EDAD_SIN_NA´S]],10)</f>
        <v>40</v>
      </c>
      <c r="Q368">
        <f>STANDARDIZE(moras[[#This Row],[EDAD]],'2-Resumen'!$C$2, '2-Resumen'!$C$3)</f>
        <v>0.14776047693956615</v>
      </c>
      <c r="R368" t="str">
        <f>IF(ABS(moras[[#This Row],[Z-CORE E]]) &gt; 1.96, "Sí", "No")</f>
        <v>No</v>
      </c>
    </row>
    <row r="369" spans="1:18">
      <c r="A369">
        <v>534</v>
      </c>
      <c r="B369" t="s">
        <v>27</v>
      </c>
      <c r="C369">
        <v>629752</v>
      </c>
      <c r="D3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9">
        <f>IF(moras[[#This Row],[SALARIO]]="",'2-Resumen'!$B$7, moras[[#This Row],[SALARIO]])</f>
        <v>629752</v>
      </c>
      <c r="F369">
        <f>STANDARDIZE(moras[[#This Row],[SALARIO]],'2-Resumen'!$B$2,'2-Resumen'!$B$3)</f>
        <v>-0.3651379131808884</v>
      </c>
      <c r="G369" t="str">
        <f>IF(ABS(moras[[#This Row],[Z-CORE]])&gt; 1.96,"Sí", "No")</f>
        <v>No</v>
      </c>
      <c r="H369" t="s">
        <v>33</v>
      </c>
      <c r="I369" t="str">
        <f>IF(moras[[#This Row],[TIPO_ASEGURAMIENTO]] = "", '2-Resumen'!$F$4, moras[[#This Row],[TIPO_ASEGURAMIENTO]])</f>
        <v>ASALARIADO</v>
      </c>
      <c r="J369" t="s">
        <v>34</v>
      </c>
      <c r="K369" t="s">
        <v>30</v>
      </c>
      <c r="L369" t="s">
        <v>31</v>
      </c>
      <c r="M369" t="s">
        <v>31</v>
      </c>
      <c r="N369">
        <v>35</v>
      </c>
      <c r="O369">
        <f>IF(moras[[#This Row],[EDAD]]="", '2-Resumen'!$C$7, moras[[#This Row],[EDAD]])</f>
        <v>35</v>
      </c>
      <c r="P369">
        <f>FLOOR(moras[[#This Row],[EDAD_SIN_NA´S]],10)</f>
        <v>30</v>
      </c>
      <c r="Q369">
        <f>STANDARDIZE(moras[[#This Row],[EDAD]],'2-Resumen'!$C$2, '2-Resumen'!$C$3)</f>
        <v>-0.48741749375467142</v>
      </c>
      <c r="R369" t="str">
        <f>IF(ABS(moras[[#This Row],[Z-CORE E]]) &gt; 1.96, "Sí", "No")</f>
        <v>No</v>
      </c>
    </row>
    <row r="370" spans="1:18">
      <c r="A370">
        <v>535</v>
      </c>
      <c r="B370" t="s">
        <v>32</v>
      </c>
      <c r="C370">
        <v>10700</v>
      </c>
      <c r="D3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0">
        <f>IF(moras[[#This Row],[SALARIO]]="",'2-Resumen'!$B$7, moras[[#This Row],[SALARIO]])</f>
        <v>10700</v>
      </c>
      <c r="F370">
        <f>STANDARDIZE(moras[[#This Row],[SALARIO]],'2-Resumen'!$B$2,'2-Resumen'!$B$3)</f>
        <v>-0.37543834464098497</v>
      </c>
      <c r="G370" t="str">
        <f>IF(ABS(moras[[#This Row],[Z-CORE]])&gt; 1.96,"Sí", "No")</f>
        <v>No</v>
      </c>
      <c r="H370" t="s">
        <v>33</v>
      </c>
      <c r="I370" t="str">
        <f>IF(moras[[#This Row],[TIPO_ASEGURAMIENTO]] = "", '2-Resumen'!$F$4, moras[[#This Row],[TIPO_ASEGURAMIENTO]])</f>
        <v>ASALARIADO</v>
      </c>
      <c r="J370" t="s">
        <v>29</v>
      </c>
      <c r="K370" t="s">
        <v>30</v>
      </c>
      <c r="L370" t="s">
        <v>31</v>
      </c>
      <c r="M370" t="s">
        <v>31</v>
      </c>
      <c r="N370">
        <v>22</v>
      </c>
      <c r="O370">
        <f>IF(moras[[#This Row],[EDAD]]="", '2-Resumen'!$C$7, moras[[#This Row],[EDAD]])</f>
        <v>22</v>
      </c>
      <c r="P370">
        <f>FLOOR(moras[[#This Row],[EDAD_SIN_NA´S]],10)</f>
        <v>20</v>
      </c>
      <c r="Q370">
        <f>STANDARDIZE(moras[[#This Row],[EDAD]],'2-Resumen'!$C$2, '2-Resumen'!$C$3)</f>
        <v>-1.4048967847574589</v>
      </c>
      <c r="R370" t="str">
        <f>IF(ABS(moras[[#This Row],[Z-CORE E]]) &gt; 1.96, "Sí", "No")</f>
        <v>No</v>
      </c>
    </row>
    <row r="371" spans="1:18">
      <c r="A371">
        <v>537</v>
      </c>
      <c r="B371" t="s">
        <v>32</v>
      </c>
      <c r="C371">
        <v>15553002</v>
      </c>
      <c r="D3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71">
        <f>IF(moras[[#This Row],[SALARIO]]="",'2-Resumen'!$B$7, moras[[#This Row],[SALARIO]])</f>
        <v>15553002</v>
      </c>
      <c r="F371">
        <f>STANDARDIZE(moras[[#This Row],[SALARIO]],'2-Resumen'!$B$2,'2-Resumen'!$B$3)</f>
        <v>-0.11682934817037822</v>
      </c>
      <c r="G371" t="str">
        <f>IF(ABS(moras[[#This Row],[Z-CORE]])&gt; 1.96,"Sí", "No")</f>
        <v>No</v>
      </c>
      <c r="H371" t="s">
        <v>33</v>
      </c>
      <c r="I371" t="str">
        <f>IF(moras[[#This Row],[TIPO_ASEGURAMIENTO]] = "", '2-Resumen'!$F$4, moras[[#This Row],[TIPO_ASEGURAMIENTO]])</f>
        <v>ASALARIADO</v>
      </c>
      <c r="J371" t="s">
        <v>34</v>
      </c>
      <c r="K371" t="s">
        <v>30</v>
      </c>
      <c r="L371" t="s">
        <v>31</v>
      </c>
      <c r="M371" t="s">
        <v>31</v>
      </c>
      <c r="N371">
        <v>51</v>
      </c>
      <c r="O371">
        <f>IF(moras[[#This Row],[EDAD]]="", '2-Resumen'!$C$7, moras[[#This Row],[EDAD]])</f>
        <v>51</v>
      </c>
      <c r="P371">
        <f>FLOOR(moras[[#This Row],[EDAD_SIN_NA´S]],10)</f>
        <v>50</v>
      </c>
      <c r="Q371">
        <f>STANDARDIZE(moras[[#This Row],[EDAD]],'2-Resumen'!$C$2, '2-Resumen'!$C$3)</f>
        <v>0.64178778747952869</v>
      </c>
      <c r="R371" t="str">
        <f>IF(ABS(moras[[#This Row],[Z-CORE E]]) &gt; 1.96, "Sí", "No")</f>
        <v>No</v>
      </c>
    </row>
    <row r="372" spans="1:18">
      <c r="A372">
        <v>538</v>
      </c>
      <c r="B372" t="s">
        <v>32</v>
      </c>
      <c r="C372">
        <v>812000</v>
      </c>
      <c r="D3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72">
        <f>IF(moras[[#This Row],[SALARIO]]="",'2-Resumen'!$B$7, moras[[#This Row],[SALARIO]])</f>
        <v>812000</v>
      </c>
      <c r="F372">
        <f>STANDARDIZE(moras[[#This Row],[SALARIO]],'2-Resumen'!$B$2,'2-Resumen'!$B$3)</f>
        <v>-0.36210548128059616</v>
      </c>
      <c r="G372" t="str">
        <f>IF(ABS(moras[[#This Row],[Z-CORE]])&gt; 1.96,"Sí", "No")</f>
        <v>No</v>
      </c>
      <c r="H372" t="s">
        <v>33</v>
      </c>
      <c r="I372" t="str">
        <f>IF(moras[[#This Row],[TIPO_ASEGURAMIENTO]] = "", '2-Resumen'!$F$4, moras[[#This Row],[TIPO_ASEGURAMIENTO]])</f>
        <v>ASALARIADO</v>
      </c>
      <c r="J372" t="s">
        <v>29</v>
      </c>
      <c r="K372" t="s">
        <v>30</v>
      </c>
      <c r="L372" t="s">
        <v>31</v>
      </c>
      <c r="M372" t="s">
        <v>30</v>
      </c>
      <c r="N372">
        <v>30</v>
      </c>
      <c r="O372">
        <f>IF(moras[[#This Row],[EDAD]]="", '2-Resumen'!$C$7, moras[[#This Row],[EDAD]])</f>
        <v>30</v>
      </c>
      <c r="P372">
        <f>FLOOR(moras[[#This Row],[EDAD_SIN_NA´S]],10)</f>
        <v>30</v>
      </c>
      <c r="Q372">
        <f>STANDARDIZE(moras[[#This Row],[EDAD]],'2-Resumen'!$C$2, '2-Resumen'!$C$3)</f>
        <v>-0.84029414414035897</v>
      </c>
      <c r="R372" t="str">
        <f>IF(ABS(moras[[#This Row],[Z-CORE E]]) &gt; 1.96, "Sí", "No")</f>
        <v>No</v>
      </c>
    </row>
    <row r="373" spans="1:18">
      <c r="A373">
        <v>540</v>
      </c>
      <c r="B373" t="s">
        <v>32</v>
      </c>
      <c r="C373">
        <v>175000</v>
      </c>
      <c r="D3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3">
        <f>IF(moras[[#This Row],[SALARIO]]="",'2-Resumen'!$B$7, moras[[#This Row],[SALARIO]])</f>
        <v>175000</v>
      </c>
      <c r="F373">
        <f>STANDARDIZE(moras[[#This Row],[SALARIO]],'2-Resumen'!$B$2,'2-Resumen'!$B$3)</f>
        <v>-0.37270455024423982</v>
      </c>
      <c r="G373" t="str">
        <f>IF(ABS(moras[[#This Row],[Z-CORE]])&gt; 1.96,"Sí", "No")</f>
        <v>No</v>
      </c>
      <c r="H373" t="s">
        <v>33</v>
      </c>
      <c r="I373" t="str">
        <f>IF(moras[[#This Row],[TIPO_ASEGURAMIENTO]] = "", '2-Resumen'!$F$4, moras[[#This Row],[TIPO_ASEGURAMIENTO]])</f>
        <v>ASALARIADO</v>
      </c>
      <c r="J373" t="s">
        <v>29</v>
      </c>
      <c r="K373" t="s">
        <v>30</v>
      </c>
      <c r="L373" t="s">
        <v>31</v>
      </c>
      <c r="M373" t="s">
        <v>31</v>
      </c>
      <c r="N373">
        <v>29</v>
      </c>
      <c r="O373">
        <f>IF(moras[[#This Row],[EDAD]]="", '2-Resumen'!$C$7, moras[[#This Row],[EDAD]])</f>
        <v>29</v>
      </c>
      <c r="P373">
        <f>FLOOR(moras[[#This Row],[EDAD_SIN_NA´S]],10)</f>
        <v>20</v>
      </c>
      <c r="Q373">
        <f>STANDARDIZE(moras[[#This Row],[EDAD]],'2-Resumen'!$C$2, '2-Resumen'!$C$3)</f>
        <v>-0.91086947421749642</v>
      </c>
      <c r="R373" t="str">
        <f>IF(ABS(moras[[#This Row],[Z-CORE E]]) &gt; 1.96, "Sí", "No")</f>
        <v>No</v>
      </c>
    </row>
    <row r="374" spans="1:18">
      <c r="A374">
        <v>542</v>
      </c>
      <c r="B374" t="s">
        <v>32</v>
      </c>
      <c r="C374">
        <v>152379576</v>
      </c>
      <c r="D3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74">
        <f>IF(moras[[#This Row],[SALARIO]]="",'2-Resumen'!$B$7, moras[[#This Row],[SALARIO]])</f>
        <v>152379576</v>
      </c>
      <c r="F374">
        <f>STANDARDIZE(moras[[#This Row],[SALARIO]],'2-Resumen'!$B$2,'2-Resumen'!$B$3)</f>
        <v>2.1598335935644566</v>
      </c>
      <c r="G374" t="str">
        <f>IF(ABS(moras[[#This Row],[Z-CORE]])&gt; 1.96,"Sí", "No")</f>
        <v>Sí</v>
      </c>
      <c r="H374" t="s">
        <v>33</v>
      </c>
      <c r="I374" t="str">
        <f>IF(moras[[#This Row],[TIPO_ASEGURAMIENTO]] = "", '2-Resumen'!$F$4, moras[[#This Row],[TIPO_ASEGURAMIENTO]])</f>
        <v>ASALARIADO</v>
      </c>
      <c r="J374" t="s">
        <v>34</v>
      </c>
      <c r="K374" t="s">
        <v>30</v>
      </c>
      <c r="L374" t="s">
        <v>31</v>
      </c>
      <c r="M374" t="s">
        <v>31</v>
      </c>
      <c r="N374">
        <v>61</v>
      </c>
      <c r="O374">
        <f>IF(moras[[#This Row],[EDAD]]="", '2-Resumen'!$C$7, moras[[#This Row],[EDAD]])</f>
        <v>61</v>
      </c>
      <c r="P374">
        <f>FLOOR(moras[[#This Row],[EDAD_SIN_NA´S]],10)</f>
        <v>60</v>
      </c>
      <c r="Q374">
        <f>STANDARDIZE(moras[[#This Row],[EDAD]],'2-Resumen'!$C$2, '2-Resumen'!$C$3)</f>
        <v>1.3475410882509038</v>
      </c>
      <c r="R374" t="str">
        <f>IF(ABS(moras[[#This Row],[Z-CORE E]]) &gt; 1.96, "Sí", "No")</f>
        <v>No</v>
      </c>
    </row>
    <row r="375" spans="1:18">
      <c r="A375">
        <v>543</v>
      </c>
      <c r="B375" t="s">
        <v>32</v>
      </c>
      <c r="C375">
        <v>997036</v>
      </c>
      <c r="D3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75">
        <f>IF(moras[[#This Row],[SALARIO]]="",'2-Resumen'!$B$7, moras[[#This Row],[SALARIO]])</f>
        <v>997036</v>
      </c>
      <c r="F375">
        <f>STANDARDIZE(moras[[#This Row],[SALARIO]],'2-Resumen'!$B$2,'2-Resumen'!$B$3)</f>
        <v>-0.35902665973466719</v>
      </c>
      <c r="G375" t="str">
        <f>IF(ABS(moras[[#This Row],[Z-CORE]])&gt; 1.96,"Sí", "No")</f>
        <v>No</v>
      </c>
      <c r="H375" t="s">
        <v>33</v>
      </c>
      <c r="I375" t="str">
        <f>IF(moras[[#This Row],[TIPO_ASEGURAMIENTO]] = "", '2-Resumen'!$F$4, moras[[#This Row],[TIPO_ASEGURAMIENTO]])</f>
        <v>ASALARIADO</v>
      </c>
      <c r="J375" t="s">
        <v>34</v>
      </c>
      <c r="K375" t="s">
        <v>30</v>
      </c>
      <c r="L375" t="s">
        <v>31</v>
      </c>
      <c r="M375" t="s">
        <v>31</v>
      </c>
      <c r="N375">
        <v>63</v>
      </c>
      <c r="O375">
        <f>IF(moras[[#This Row],[EDAD]]="", '2-Resumen'!$C$7, moras[[#This Row],[EDAD]])</f>
        <v>63</v>
      </c>
      <c r="P375">
        <f>FLOOR(moras[[#This Row],[EDAD_SIN_NA´S]],10)</f>
        <v>60</v>
      </c>
      <c r="Q375">
        <f>STANDARDIZE(moras[[#This Row],[EDAD]],'2-Resumen'!$C$2, '2-Resumen'!$C$3)</f>
        <v>1.4886917484051787</v>
      </c>
      <c r="R375" t="str">
        <f>IF(ABS(moras[[#This Row],[Z-CORE E]]) &gt; 1.96, "Sí", "No")</f>
        <v>No</v>
      </c>
    </row>
    <row r="376" spans="1:18">
      <c r="A376">
        <v>544</v>
      </c>
      <c r="B376" t="s">
        <v>32</v>
      </c>
      <c r="C376">
        <v>53293425</v>
      </c>
      <c r="D3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76">
        <f>IF(moras[[#This Row],[SALARIO]]="",'2-Resumen'!$B$7, moras[[#This Row],[SALARIO]])</f>
        <v>53293425</v>
      </c>
      <c r="F376">
        <f>STANDARDIZE(moras[[#This Row],[SALARIO]],'2-Resumen'!$B$2,'2-Resumen'!$B$3)</f>
        <v>0.51113508839804034</v>
      </c>
      <c r="G376" t="str">
        <f>IF(ABS(moras[[#This Row],[Z-CORE]])&gt; 1.96,"Sí", "No")</f>
        <v>No</v>
      </c>
      <c r="H376" t="s">
        <v>33</v>
      </c>
      <c r="I376" t="str">
        <f>IF(moras[[#This Row],[TIPO_ASEGURAMIENTO]] = "", '2-Resumen'!$F$4, moras[[#This Row],[TIPO_ASEGURAMIENTO]])</f>
        <v>ASALARIADO</v>
      </c>
      <c r="J376" t="s">
        <v>29</v>
      </c>
      <c r="K376" t="s">
        <v>30</v>
      </c>
      <c r="L376" t="s">
        <v>31</v>
      </c>
      <c r="M376" t="s">
        <v>31</v>
      </c>
      <c r="N376">
        <v>36</v>
      </c>
      <c r="O376">
        <f>IF(moras[[#This Row],[EDAD]]="", '2-Resumen'!$C$7, moras[[#This Row],[EDAD]])</f>
        <v>36</v>
      </c>
      <c r="P376">
        <f>FLOOR(moras[[#This Row],[EDAD_SIN_NA´S]],10)</f>
        <v>30</v>
      </c>
      <c r="Q376">
        <f>STANDARDIZE(moras[[#This Row],[EDAD]],'2-Resumen'!$C$2, '2-Resumen'!$C$3)</f>
        <v>-0.41684216367753391</v>
      </c>
      <c r="R376" t="str">
        <f>IF(ABS(moras[[#This Row],[Z-CORE E]]) &gt; 1.96, "Sí", "No")</f>
        <v>No</v>
      </c>
    </row>
    <row r="377" spans="1:18">
      <c r="A377">
        <v>545</v>
      </c>
      <c r="B377" t="s">
        <v>32</v>
      </c>
      <c r="C377">
        <v>8773125</v>
      </c>
      <c r="D3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77">
        <f>IF(moras[[#This Row],[SALARIO]]="",'2-Resumen'!$B$7, moras[[#This Row],[SALARIO]])</f>
        <v>8773125</v>
      </c>
      <c r="F377">
        <f>STANDARDIZE(moras[[#This Row],[SALARIO]],'2-Resumen'!$B$2,'2-Resumen'!$B$3)</f>
        <v>-0.22963999791609463</v>
      </c>
      <c r="G377" t="str">
        <f>IF(ABS(moras[[#This Row],[Z-CORE]])&gt; 1.96,"Sí", "No")</f>
        <v>No</v>
      </c>
      <c r="H377" t="s">
        <v>33</v>
      </c>
      <c r="I377" t="str">
        <f>IF(moras[[#This Row],[TIPO_ASEGURAMIENTO]] = "", '2-Resumen'!$F$4, moras[[#This Row],[TIPO_ASEGURAMIENTO]])</f>
        <v>ASALARIADO</v>
      </c>
      <c r="J377" t="s">
        <v>29</v>
      </c>
      <c r="K377" t="s">
        <v>30</v>
      </c>
      <c r="L377" t="s">
        <v>31</v>
      </c>
      <c r="M377" t="s">
        <v>31</v>
      </c>
      <c r="N377">
        <v>29</v>
      </c>
      <c r="O377">
        <f>IF(moras[[#This Row],[EDAD]]="", '2-Resumen'!$C$7, moras[[#This Row],[EDAD]])</f>
        <v>29</v>
      </c>
      <c r="P377">
        <f>FLOOR(moras[[#This Row],[EDAD_SIN_NA´S]],10)</f>
        <v>20</v>
      </c>
      <c r="Q377">
        <f>STANDARDIZE(moras[[#This Row],[EDAD]],'2-Resumen'!$C$2, '2-Resumen'!$C$3)</f>
        <v>-0.91086947421749642</v>
      </c>
      <c r="R377" t="str">
        <f>IF(ABS(moras[[#This Row],[Z-CORE E]]) &gt; 1.96, "Sí", "No")</f>
        <v>No</v>
      </c>
    </row>
    <row r="378" spans="1:18">
      <c r="A378">
        <v>548</v>
      </c>
      <c r="B378" t="s">
        <v>27</v>
      </c>
      <c r="C378">
        <v>77298175</v>
      </c>
      <c r="D3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78">
        <f>IF(moras[[#This Row],[SALARIO]]="",'2-Resumen'!$B$7, moras[[#This Row],[SALARIO]])</f>
        <v>77298175</v>
      </c>
      <c r="F378">
        <f>STANDARDIZE(moras[[#This Row],[SALARIO]],'2-Resumen'!$B$2,'2-Resumen'!$B$3)</f>
        <v>0.91055110206369927</v>
      </c>
      <c r="G378" t="str">
        <f>IF(ABS(moras[[#This Row],[Z-CORE]])&gt; 1.96,"Sí", "No")</f>
        <v>No</v>
      </c>
      <c r="H378" t="s">
        <v>33</v>
      </c>
      <c r="I378" t="str">
        <f>IF(moras[[#This Row],[TIPO_ASEGURAMIENTO]] = "", '2-Resumen'!$F$4, moras[[#This Row],[TIPO_ASEGURAMIENTO]])</f>
        <v>ASALARIADO</v>
      </c>
      <c r="J378" t="s">
        <v>29</v>
      </c>
      <c r="K378" t="s">
        <v>30</v>
      </c>
      <c r="L378" t="s">
        <v>31</v>
      </c>
      <c r="M378" t="s">
        <v>31</v>
      </c>
      <c r="N378">
        <v>37</v>
      </c>
      <c r="O378">
        <f>IF(moras[[#This Row],[EDAD]]="", '2-Resumen'!$C$7, moras[[#This Row],[EDAD]])</f>
        <v>37</v>
      </c>
      <c r="P378">
        <f>FLOOR(moras[[#This Row],[EDAD_SIN_NA´S]],10)</f>
        <v>30</v>
      </c>
      <c r="Q378">
        <f>STANDARDIZE(moras[[#This Row],[EDAD]],'2-Resumen'!$C$2, '2-Resumen'!$C$3)</f>
        <v>-0.3462668336003964</v>
      </c>
      <c r="R378" t="str">
        <f>IF(ABS(moras[[#This Row],[Z-CORE E]]) &gt; 1.96, "Sí", "No")</f>
        <v>No</v>
      </c>
    </row>
    <row r="379" spans="1:18">
      <c r="A379">
        <v>550</v>
      </c>
      <c r="B379" t="s">
        <v>32</v>
      </c>
      <c r="C379">
        <v>1769790</v>
      </c>
      <c r="D3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79">
        <f>IF(moras[[#This Row],[SALARIO]]="",'2-Resumen'!$B$7, moras[[#This Row],[SALARIO]])</f>
        <v>1769790</v>
      </c>
      <c r="F379">
        <f>STANDARDIZE(moras[[#This Row],[SALARIO]],'2-Resumen'!$B$2,'2-Resumen'!$B$3)</f>
        <v>-0.34616877443179206</v>
      </c>
      <c r="G379" t="str">
        <f>IF(ABS(moras[[#This Row],[Z-CORE]])&gt; 1.96,"Sí", "No")</f>
        <v>No</v>
      </c>
      <c r="H379" t="s">
        <v>33</v>
      </c>
      <c r="I379" t="str">
        <f>IF(moras[[#This Row],[TIPO_ASEGURAMIENTO]] = "", '2-Resumen'!$F$4, moras[[#This Row],[TIPO_ASEGURAMIENTO]])</f>
        <v>ASALARIADO</v>
      </c>
      <c r="J379" t="s">
        <v>29</v>
      </c>
      <c r="K379" t="s">
        <v>30</v>
      </c>
      <c r="L379" t="s">
        <v>31</v>
      </c>
      <c r="M379" t="s">
        <v>31</v>
      </c>
      <c r="N379">
        <v>25</v>
      </c>
      <c r="O379">
        <f>IF(moras[[#This Row],[EDAD]]="", '2-Resumen'!$C$7, moras[[#This Row],[EDAD]])</f>
        <v>25</v>
      </c>
      <c r="P379">
        <f>FLOOR(moras[[#This Row],[EDAD_SIN_NA´S]],10)</f>
        <v>20</v>
      </c>
      <c r="Q379">
        <f>STANDARDIZE(moras[[#This Row],[EDAD]],'2-Resumen'!$C$2, '2-Resumen'!$C$3)</f>
        <v>-1.1931707945260464</v>
      </c>
      <c r="R379" t="str">
        <f>IF(ABS(moras[[#This Row],[Z-CORE E]]) &gt; 1.96, "Sí", "No")</f>
        <v>No</v>
      </c>
    </row>
    <row r="380" spans="1:18">
      <c r="A380">
        <v>551</v>
      </c>
      <c r="B380" t="s">
        <v>27</v>
      </c>
      <c r="C380">
        <v>5612725</v>
      </c>
      <c r="D3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80">
        <f>IF(moras[[#This Row],[SALARIO]]="",'2-Resumen'!$B$7, moras[[#This Row],[SALARIO]])</f>
        <v>5612725</v>
      </c>
      <c r="F380">
        <f>STANDARDIZE(moras[[#This Row],[SALARIO]],'2-Resumen'!$B$2,'2-Resumen'!$B$3)</f>
        <v>-0.28222602233163524</v>
      </c>
      <c r="G380" t="str">
        <f>IF(ABS(moras[[#This Row],[Z-CORE]])&gt; 1.96,"Sí", "No")</f>
        <v>No</v>
      </c>
      <c r="H380" t="s">
        <v>33</v>
      </c>
      <c r="I380" t="str">
        <f>IF(moras[[#This Row],[TIPO_ASEGURAMIENTO]] = "", '2-Resumen'!$F$4, moras[[#This Row],[TIPO_ASEGURAMIENTO]])</f>
        <v>ASALARIADO</v>
      </c>
      <c r="J380" t="s">
        <v>34</v>
      </c>
      <c r="K380" t="s">
        <v>30</v>
      </c>
      <c r="L380" t="s">
        <v>31</v>
      </c>
      <c r="M380" t="s">
        <v>31</v>
      </c>
      <c r="N380">
        <v>52</v>
      </c>
      <c r="O380">
        <f>IF(moras[[#This Row],[EDAD]]="", '2-Resumen'!$C$7, moras[[#This Row],[EDAD]])</f>
        <v>52</v>
      </c>
      <c r="P380">
        <f>FLOOR(moras[[#This Row],[EDAD_SIN_NA´S]],10)</f>
        <v>50</v>
      </c>
      <c r="Q380">
        <f>STANDARDIZE(moras[[#This Row],[EDAD]],'2-Resumen'!$C$2, '2-Resumen'!$C$3)</f>
        <v>0.71236311755666615</v>
      </c>
      <c r="R380" t="str">
        <f>IF(ABS(moras[[#This Row],[Z-CORE E]]) &gt; 1.96, "Sí", "No")</f>
        <v>No</v>
      </c>
    </row>
    <row r="381" spans="1:18">
      <c r="A381">
        <v>552</v>
      </c>
      <c r="B381" t="s">
        <v>32</v>
      </c>
      <c r="C381">
        <v>108860302</v>
      </c>
      <c r="D3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81">
        <f>IF(moras[[#This Row],[SALARIO]]="",'2-Resumen'!$B$7, moras[[#This Row],[SALARIO]])</f>
        <v>108860302</v>
      </c>
      <c r="F381">
        <f>STANDARDIZE(moras[[#This Row],[SALARIO]],'2-Resumen'!$B$2,'2-Resumen'!$B$3)</f>
        <v>1.4357146196653929</v>
      </c>
      <c r="G381" t="str">
        <f>IF(ABS(moras[[#This Row],[Z-CORE]])&gt; 1.96,"Sí", "No")</f>
        <v>No</v>
      </c>
      <c r="H381" t="s">
        <v>33</v>
      </c>
      <c r="I381" t="str">
        <f>IF(moras[[#This Row],[TIPO_ASEGURAMIENTO]] = "", '2-Resumen'!$F$4, moras[[#This Row],[TIPO_ASEGURAMIENTO]])</f>
        <v>ASALARIADO</v>
      </c>
      <c r="J381" t="s">
        <v>29</v>
      </c>
      <c r="K381" t="s">
        <v>30</v>
      </c>
      <c r="L381" t="s">
        <v>31</v>
      </c>
      <c r="M381" t="s">
        <v>31</v>
      </c>
      <c r="N381">
        <v>38</v>
      </c>
      <c r="O381">
        <f>IF(moras[[#This Row],[EDAD]]="", '2-Resumen'!$C$7, moras[[#This Row],[EDAD]])</f>
        <v>38</v>
      </c>
      <c r="P381">
        <f>FLOOR(moras[[#This Row],[EDAD_SIN_NA´S]],10)</f>
        <v>30</v>
      </c>
      <c r="Q381">
        <f>STANDARDIZE(moras[[#This Row],[EDAD]],'2-Resumen'!$C$2, '2-Resumen'!$C$3)</f>
        <v>-0.27569150352325889</v>
      </c>
      <c r="R381" t="str">
        <f>IF(ABS(moras[[#This Row],[Z-CORE E]]) &gt; 1.96, "Sí", "No")</f>
        <v>No</v>
      </c>
    </row>
    <row r="382" spans="1:18">
      <c r="A382">
        <v>553</v>
      </c>
      <c r="B382" t="s">
        <v>32</v>
      </c>
      <c r="C382">
        <v>102430076</v>
      </c>
      <c r="D3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82">
        <f>IF(moras[[#This Row],[SALARIO]]="",'2-Resumen'!$B$7, moras[[#This Row],[SALARIO]])</f>
        <v>102430076</v>
      </c>
      <c r="F382">
        <f>STANDARDIZE(moras[[#This Row],[SALARIO]],'2-Resumen'!$B$2,'2-Resumen'!$B$3)</f>
        <v>1.3287218271601899</v>
      </c>
      <c r="G382" t="str">
        <f>IF(ABS(moras[[#This Row],[Z-CORE]])&gt; 1.96,"Sí", "No")</f>
        <v>No</v>
      </c>
      <c r="H382" t="s">
        <v>33</v>
      </c>
      <c r="I382" t="str">
        <f>IF(moras[[#This Row],[TIPO_ASEGURAMIENTO]] = "", '2-Resumen'!$F$4, moras[[#This Row],[TIPO_ASEGURAMIENTO]])</f>
        <v>ASALARIADO</v>
      </c>
      <c r="J382" t="s">
        <v>29</v>
      </c>
      <c r="K382" t="s">
        <v>30</v>
      </c>
      <c r="L382" t="s">
        <v>31</v>
      </c>
      <c r="M382" t="s">
        <v>31</v>
      </c>
      <c r="N382">
        <v>38</v>
      </c>
      <c r="O382">
        <f>IF(moras[[#This Row],[EDAD]]="", '2-Resumen'!$C$7, moras[[#This Row],[EDAD]])</f>
        <v>38</v>
      </c>
      <c r="P382">
        <f>FLOOR(moras[[#This Row],[EDAD_SIN_NA´S]],10)</f>
        <v>30</v>
      </c>
      <c r="Q382">
        <f>STANDARDIZE(moras[[#This Row],[EDAD]],'2-Resumen'!$C$2, '2-Resumen'!$C$3)</f>
        <v>-0.27569150352325889</v>
      </c>
      <c r="R382" t="str">
        <f>IF(ABS(moras[[#This Row],[Z-CORE E]]) &gt; 1.96, "Sí", "No")</f>
        <v>No</v>
      </c>
    </row>
    <row r="383" spans="1:18">
      <c r="A383">
        <v>555</v>
      </c>
      <c r="B383" t="s">
        <v>27</v>
      </c>
      <c r="C383">
        <v>426667</v>
      </c>
      <c r="D3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3">
        <f>IF(moras[[#This Row],[SALARIO]]="",'2-Resumen'!$B$7, moras[[#This Row],[SALARIO]])</f>
        <v>426667</v>
      </c>
      <c r="F383">
        <f>STANDARDIZE(moras[[#This Row],[SALARIO]],'2-Resumen'!$B$2,'2-Resumen'!$B$3)</f>
        <v>-0.36851705277348112</v>
      </c>
      <c r="G383" t="str">
        <f>IF(ABS(moras[[#This Row],[Z-CORE]])&gt; 1.96,"Sí", "No")</f>
        <v>No</v>
      </c>
      <c r="H383" t="s">
        <v>33</v>
      </c>
      <c r="I383" t="str">
        <f>IF(moras[[#This Row],[TIPO_ASEGURAMIENTO]] = "", '2-Resumen'!$F$4, moras[[#This Row],[TIPO_ASEGURAMIENTO]])</f>
        <v>ASALARIADO</v>
      </c>
      <c r="J383" t="s">
        <v>29</v>
      </c>
      <c r="K383" t="s">
        <v>30</v>
      </c>
      <c r="L383" t="s">
        <v>31</v>
      </c>
      <c r="M383" t="s">
        <v>31</v>
      </c>
      <c r="N383">
        <v>25</v>
      </c>
      <c r="O383">
        <f>IF(moras[[#This Row],[EDAD]]="", '2-Resumen'!$C$7, moras[[#This Row],[EDAD]])</f>
        <v>25</v>
      </c>
      <c r="P383">
        <f>FLOOR(moras[[#This Row],[EDAD_SIN_NA´S]],10)</f>
        <v>20</v>
      </c>
      <c r="Q383">
        <f>STANDARDIZE(moras[[#This Row],[EDAD]],'2-Resumen'!$C$2, '2-Resumen'!$C$3)</f>
        <v>-1.1931707945260464</v>
      </c>
      <c r="R383" t="str">
        <f>IF(ABS(moras[[#This Row],[Z-CORE E]]) &gt; 1.96, "Sí", "No")</f>
        <v>No</v>
      </c>
    </row>
    <row r="384" spans="1:18">
      <c r="A384">
        <v>557</v>
      </c>
      <c r="B384" t="s">
        <v>32</v>
      </c>
      <c r="C384">
        <v>358433</v>
      </c>
      <c r="D3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4">
        <f>IF(moras[[#This Row],[SALARIO]]="",'2-Resumen'!$B$7, moras[[#This Row],[SALARIO]])</f>
        <v>358433</v>
      </c>
      <c r="F384">
        <f>STANDARDIZE(moras[[#This Row],[SALARIO]],'2-Resumen'!$B$2,'2-Resumen'!$B$3)</f>
        <v>-0.3696524010806479</v>
      </c>
      <c r="G384" t="str">
        <f>IF(ABS(moras[[#This Row],[Z-CORE]])&gt; 1.96,"Sí", "No")</f>
        <v>No</v>
      </c>
      <c r="H384" t="s">
        <v>33</v>
      </c>
      <c r="I384" t="str">
        <f>IF(moras[[#This Row],[TIPO_ASEGURAMIENTO]] = "", '2-Resumen'!$F$4, moras[[#This Row],[TIPO_ASEGURAMIENTO]])</f>
        <v>ASALARIADO</v>
      </c>
      <c r="J384" t="s">
        <v>29</v>
      </c>
      <c r="K384" t="s">
        <v>30</v>
      </c>
      <c r="L384" t="s">
        <v>31</v>
      </c>
      <c r="M384" t="s">
        <v>31</v>
      </c>
      <c r="N384">
        <v>42</v>
      </c>
      <c r="O384">
        <f>IF(moras[[#This Row],[EDAD]]="", '2-Resumen'!$C$7, moras[[#This Row],[EDAD]])</f>
        <v>42</v>
      </c>
      <c r="P384">
        <f>FLOOR(moras[[#This Row],[EDAD_SIN_NA´S]],10)</f>
        <v>40</v>
      </c>
      <c r="Q384">
        <f>STANDARDIZE(moras[[#This Row],[EDAD]],'2-Resumen'!$C$2, '2-Resumen'!$C$3)</f>
        <v>6.6098167852911317E-3</v>
      </c>
      <c r="R384" t="str">
        <f>IF(ABS(moras[[#This Row],[Z-CORE E]]) &gt; 1.96, "Sí", "No")</f>
        <v>No</v>
      </c>
    </row>
    <row r="385" spans="1:18">
      <c r="A385">
        <v>558</v>
      </c>
      <c r="B385" t="s">
        <v>27</v>
      </c>
      <c r="C385">
        <v>2903073</v>
      </c>
      <c r="D3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85">
        <f>IF(moras[[#This Row],[SALARIO]]="",'2-Resumen'!$B$7, moras[[#This Row],[SALARIO]])</f>
        <v>2903073</v>
      </c>
      <c r="F385">
        <f>STANDARDIZE(moras[[#This Row],[SALARIO]],'2-Resumen'!$B$2,'2-Resumen'!$B$3)</f>
        <v>-0.32731203240302442</v>
      </c>
      <c r="G385" t="str">
        <f>IF(ABS(moras[[#This Row],[Z-CORE]])&gt; 1.96,"Sí", "No")</f>
        <v>No</v>
      </c>
      <c r="H385" t="s">
        <v>33</v>
      </c>
      <c r="I385" t="str">
        <f>IF(moras[[#This Row],[TIPO_ASEGURAMIENTO]] = "", '2-Resumen'!$F$4, moras[[#This Row],[TIPO_ASEGURAMIENTO]])</f>
        <v>ASALARIADO</v>
      </c>
      <c r="J385" t="s">
        <v>34</v>
      </c>
      <c r="K385" t="s">
        <v>30</v>
      </c>
      <c r="L385" t="s">
        <v>31</v>
      </c>
      <c r="M385" t="s">
        <v>31</v>
      </c>
      <c r="N385">
        <v>25</v>
      </c>
      <c r="O385">
        <f>IF(moras[[#This Row],[EDAD]]="", '2-Resumen'!$C$7, moras[[#This Row],[EDAD]])</f>
        <v>25</v>
      </c>
      <c r="P385">
        <f>FLOOR(moras[[#This Row],[EDAD_SIN_NA´S]],10)</f>
        <v>20</v>
      </c>
      <c r="Q385">
        <f>STANDARDIZE(moras[[#This Row],[EDAD]],'2-Resumen'!$C$2, '2-Resumen'!$C$3)</f>
        <v>-1.1931707945260464</v>
      </c>
      <c r="R385" t="str">
        <f>IF(ABS(moras[[#This Row],[Z-CORE E]]) &gt; 1.96, "Sí", "No")</f>
        <v>No</v>
      </c>
    </row>
    <row r="386" spans="1:18">
      <c r="A386">
        <v>559</v>
      </c>
      <c r="B386" t="s">
        <v>32</v>
      </c>
      <c r="C386">
        <v>475208</v>
      </c>
      <c r="D3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6">
        <f>IF(moras[[#This Row],[SALARIO]]="",'2-Resumen'!$B$7, moras[[#This Row],[SALARIO]])</f>
        <v>475208</v>
      </c>
      <c r="F386">
        <f>STANDARDIZE(moras[[#This Row],[SALARIO]],'2-Resumen'!$B$2,'2-Resumen'!$B$3)</f>
        <v>-0.36770937709598622</v>
      </c>
      <c r="G386" t="str">
        <f>IF(ABS(moras[[#This Row],[Z-CORE]])&gt; 1.96,"Sí", "No")</f>
        <v>No</v>
      </c>
      <c r="H386" t="s">
        <v>33</v>
      </c>
      <c r="I386" t="str">
        <f>IF(moras[[#This Row],[TIPO_ASEGURAMIENTO]] = "", '2-Resumen'!$F$4, moras[[#This Row],[TIPO_ASEGURAMIENTO]])</f>
        <v>ASALARIADO</v>
      </c>
      <c r="J386" t="s">
        <v>34</v>
      </c>
      <c r="K386" t="s">
        <v>30</v>
      </c>
      <c r="L386" t="s">
        <v>31</v>
      </c>
      <c r="M386" t="s">
        <v>31</v>
      </c>
      <c r="N386">
        <v>41</v>
      </c>
      <c r="O386">
        <f>IF(moras[[#This Row],[EDAD]]="", '2-Resumen'!$C$7, moras[[#This Row],[EDAD]])</f>
        <v>41</v>
      </c>
      <c r="P386">
        <f>FLOOR(moras[[#This Row],[EDAD_SIN_NA´S]],10)</f>
        <v>40</v>
      </c>
      <c r="Q386">
        <f>STANDARDIZE(moras[[#This Row],[EDAD]],'2-Resumen'!$C$2, '2-Resumen'!$C$3)</f>
        <v>-6.3965513291846368E-2</v>
      </c>
      <c r="R386" t="str">
        <f>IF(ABS(moras[[#This Row],[Z-CORE E]]) &gt; 1.96, "Sí", "No")</f>
        <v>No</v>
      </c>
    </row>
    <row r="387" spans="1:18">
      <c r="A387">
        <v>562</v>
      </c>
      <c r="B387" t="s">
        <v>27</v>
      </c>
      <c r="C387">
        <v>344000</v>
      </c>
      <c r="D3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7">
        <f>IF(moras[[#This Row],[SALARIO]]="",'2-Resumen'!$B$7, moras[[#This Row],[SALARIO]])</f>
        <v>344000</v>
      </c>
      <c r="F387">
        <f>STANDARDIZE(moras[[#This Row],[SALARIO]],'2-Resumen'!$B$2,'2-Resumen'!$B$3)</f>
        <v>-0.36989255235592622</v>
      </c>
      <c r="G387" t="str">
        <f>IF(ABS(moras[[#This Row],[Z-CORE]])&gt; 1.96,"Sí", "No")</f>
        <v>No</v>
      </c>
      <c r="H387" t="s">
        <v>33</v>
      </c>
      <c r="I387" t="str">
        <f>IF(moras[[#This Row],[TIPO_ASEGURAMIENTO]] = "", '2-Resumen'!$F$4, moras[[#This Row],[TIPO_ASEGURAMIENTO]])</f>
        <v>ASALARIADO</v>
      </c>
      <c r="J387" t="s">
        <v>29</v>
      </c>
      <c r="K387" t="s">
        <v>30</v>
      </c>
      <c r="L387" t="s">
        <v>31</v>
      </c>
      <c r="M387" t="s">
        <v>31</v>
      </c>
      <c r="N387">
        <v>26</v>
      </c>
      <c r="O387">
        <f>IF(moras[[#This Row],[EDAD]]="", '2-Resumen'!$C$7, moras[[#This Row],[EDAD]])</f>
        <v>26</v>
      </c>
      <c r="P387">
        <f>FLOOR(moras[[#This Row],[EDAD_SIN_NA´S]],10)</f>
        <v>20</v>
      </c>
      <c r="Q387">
        <f>STANDARDIZE(moras[[#This Row],[EDAD]],'2-Resumen'!$C$2, '2-Resumen'!$C$3)</f>
        <v>-1.1225954644489089</v>
      </c>
      <c r="R387" t="str">
        <f>IF(ABS(moras[[#This Row],[Z-CORE E]]) &gt; 1.96, "Sí", "No")</f>
        <v>No</v>
      </c>
    </row>
    <row r="388" spans="1:18">
      <c r="A388">
        <v>563</v>
      </c>
      <c r="B388" t="s">
        <v>27</v>
      </c>
      <c r="C388">
        <v>13025565</v>
      </c>
      <c r="D3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88">
        <f>IF(moras[[#This Row],[SALARIO]]="",'2-Resumen'!$B$7, moras[[#This Row],[SALARIO]])</f>
        <v>13025565</v>
      </c>
      <c r="F388">
        <f>STANDARDIZE(moras[[#This Row],[SALARIO]],'2-Resumen'!$B$2,'2-Resumen'!$B$3)</f>
        <v>-0.15888347542982029</v>
      </c>
      <c r="G388" t="str">
        <f>IF(ABS(moras[[#This Row],[Z-CORE]])&gt; 1.96,"Sí", "No")</f>
        <v>No</v>
      </c>
      <c r="H388" t="s">
        <v>33</v>
      </c>
      <c r="I388" t="str">
        <f>IF(moras[[#This Row],[TIPO_ASEGURAMIENTO]] = "", '2-Resumen'!$F$4, moras[[#This Row],[TIPO_ASEGURAMIENTO]])</f>
        <v>ASALARIADO</v>
      </c>
      <c r="J388" t="s">
        <v>34</v>
      </c>
      <c r="K388" t="s">
        <v>30</v>
      </c>
      <c r="L388" t="s">
        <v>31</v>
      </c>
      <c r="M388" t="s">
        <v>31</v>
      </c>
      <c r="N388">
        <v>41</v>
      </c>
      <c r="O388">
        <f>IF(moras[[#This Row],[EDAD]]="", '2-Resumen'!$C$7, moras[[#This Row],[EDAD]])</f>
        <v>41</v>
      </c>
      <c r="P388">
        <f>FLOOR(moras[[#This Row],[EDAD_SIN_NA´S]],10)</f>
        <v>40</v>
      </c>
      <c r="Q388">
        <f>STANDARDIZE(moras[[#This Row],[EDAD]],'2-Resumen'!$C$2, '2-Resumen'!$C$3)</f>
        <v>-6.3965513291846368E-2</v>
      </c>
      <c r="R388" t="str">
        <f>IF(ABS(moras[[#This Row],[Z-CORE E]]) &gt; 1.96, "Sí", "No")</f>
        <v>No</v>
      </c>
    </row>
    <row r="389" spans="1:18">
      <c r="A389">
        <v>564</v>
      </c>
      <c r="B389" t="s">
        <v>27</v>
      </c>
      <c r="C389">
        <v>93946154</v>
      </c>
      <c r="D3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89">
        <f>IF(moras[[#This Row],[SALARIO]]="",'2-Resumen'!$B$7, moras[[#This Row],[SALARIO]])</f>
        <v>93946154</v>
      </c>
      <c r="F389">
        <f>STANDARDIZE(moras[[#This Row],[SALARIO]],'2-Resumen'!$B$2,'2-Resumen'!$B$3)</f>
        <v>1.1875575032038734</v>
      </c>
      <c r="G389" t="str">
        <f>IF(ABS(moras[[#This Row],[Z-CORE]])&gt; 1.96,"Sí", "No")</f>
        <v>No</v>
      </c>
      <c r="H389" t="s">
        <v>33</v>
      </c>
      <c r="I389" t="str">
        <f>IF(moras[[#This Row],[TIPO_ASEGURAMIENTO]] = "", '2-Resumen'!$F$4, moras[[#This Row],[TIPO_ASEGURAMIENTO]])</f>
        <v>ASALARIADO</v>
      </c>
      <c r="J389" t="s">
        <v>29</v>
      </c>
      <c r="K389" t="s">
        <v>30</v>
      </c>
      <c r="L389" t="s">
        <v>31</v>
      </c>
      <c r="M389" t="s">
        <v>31</v>
      </c>
      <c r="N389">
        <v>25</v>
      </c>
      <c r="O389">
        <f>IF(moras[[#This Row],[EDAD]]="", '2-Resumen'!$C$7, moras[[#This Row],[EDAD]])</f>
        <v>25</v>
      </c>
      <c r="P389">
        <f>FLOOR(moras[[#This Row],[EDAD_SIN_NA´S]],10)</f>
        <v>20</v>
      </c>
      <c r="Q389">
        <f>STANDARDIZE(moras[[#This Row],[EDAD]],'2-Resumen'!$C$2, '2-Resumen'!$C$3)</f>
        <v>-1.1931707945260464</v>
      </c>
      <c r="R389" t="str">
        <f>IF(ABS(moras[[#This Row],[Z-CORE E]]) &gt; 1.96, "Sí", "No")</f>
        <v>No</v>
      </c>
    </row>
    <row r="390" spans="1:18">
      <c r="A390">
        <v>565</v>
      </c>
      <c r="B390" t="s">
        <v>32</v>
      </c>
      <c r="C390">
        <v>4021394</v>
      </c>
      <c r="D3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90">
        <f>IF(moras[[#This Row],[SALARIO]]="",'2-Resumen'!$B$7, moras[[#This Row],[SALARIO]])</f>
        <v>4021394</v>
      </c>
      <c r="F390">
        <f>STANDARDIZE(moras[[#This Row],[SALARIO]],'2-Resumen'!$B$2,'2-Resumen'!$B$3)</f>
        <v>-0.30870424370209676</v>
      </c>
      <c r="G390" t="str">
        <f>IF(ABS(moras[[#This Row],[Z-CORE]])&gt; 1.96,"Sí", "No")</f>
        <v>No</v>
      </c>
      <c r="H390" t="s">
        <v>33</v>
      </c>
      <c r="I390" t="str">
        <f>IF(moras[[#This Row],[TIPO_ASEGURAMIENTO]] = "", '2-Resumen'!$F$4, moras[[#This Row],[TIPO_ASEGURAMIENTO]])</f>
        <v>ASALARIADO</v>
      </c>
      <c r="J390" t="s">
        <v>29</v>
      </c>
      <c r="K390" t="s">
        <v>30</v>
      </c>
      <c r="L390" t="s">
        <v>31</v>
      </c>
      <c r="M390" t="s">
        <v>31</v>
      </c>
      <c r="N390">
        <v>39</v>
      </c>
      <c r="O390">
        <f>IF(moras[[#This Row],[EDAD]]="", '2-Resumen'!$C$7, moras[[#This Row],[EDAD]])</f>
        <v>39</v>
      </c>
      <c r="P390">
        <f>FLOOR(moras[[#This Row],[EDAD_SIN_NA´S]],10)</f>
        <v>30</v>
      </c>
      <c r="Q390">
        <f>STANDARDIZE(moras[[#This Row],[EDAD]],'2-Resumen'!$C$2, '2-Resumen'!$C$3)</f>
        <v>-0.20511617344612137</v>
      </c>
      <c r="R390" t="str">
        <f>IF(ABS(moras[[#This Row],[Z-CORE E]]) &gt; 1.96, "Sí", "No")</f>
        <v>No</v>
      </c>
    </row>
    <row r="391" spans="1:18">
      <c r="A391">
        <v>567</v>
      </c>
      <c r="B391" t="s">
        <v>32</v>
      </c>
      <c r="C391">
        <v>370000</v>
      </c>
      <c r="D3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91">
        <f>IF(moras[[#This Row],[SALARIO]]="",'2-Resumen'!$B$7, moras[[#This Row],[SALARIO]])</f>
        <v>370000</v>
      </c>
      <c r="F391">
        <f>STANDARDIZE(moras[[#This Row],[SALARIO]],'2-Resumen'!$B$2,'2-Resumen'!$B$3)</f>
        <v>-0.36945993729618565</v>
      </c>
      <c r="G391" t="str">
        <f>IF(ABS(moras[[#This Row],[Z-CORE]])&gt; 1.96,"Sí", "No")</f>
        <v>No</v>
      </c>
      <c r="H391" t="s">
        <v>33</v>
      </c>
      <c r="I391" t="str">
        <f>IF(moras[[#This Row],[TIPO_ASEGURAMIENTO]] = "", '2-Resumen'!$F$4, moras[[#This Row],[TIPO_ASEGURAMIENTO]])</f>
        <v>ASALARIADO</v>
      </c>
      <c r="J391" t="s">
        <v>29</v>
      </c>
      <c r="K391" t="s">
        <v>30</v>
      </c>
      <c r="L391" t="s">
        <v>30</v>
      </c>
      <c r="M391" t="s">
        <v>31</v>
      </c>
      <c r="N391">
        <v>45</v>
      </c>
      <c r="O391">
        <f>IF(moras[[#This Row],[EDAD]]="", '2-Resumen'!$C$7, moras[[#This Row],[EDAD]])</f>
        <v>45</v>
      </c>
      <c r="P391">
        <f>FLOOR(moras[[#This Row],[EDAD_SIN_NA´S]],10)</f>
        <v>40</v>
      </c>
      <c r="Q391">
        <f>STANDARDIZE(moras[[#This Row],[EDAD]],'2-Resumen'!$C$2, '2-Resumen'!$C$3)</f>
        <v>0.21833580701670366</v>
      </c>
      <c r="R391" t="str">
        <f>IF(ABS(moras[[#This Row],[Z-CORE E]]) &gt; 1.96, "Sí", "No")</f>
        <v>No</v>
      </c>
    </row>
    <row r="392" spans="1:18">
      <c r="A392">
        <v>568</v>
      </c>
      <c r="B392" t="s">
        <v>27</v>
      </c>
      <c r="C392">
        <v>44433333</v>
      </c>
      <c r="D3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">
        <f>IF(moras[[#This Row],[SALARIO]]="",'2-Resumen'!$B$7, moras[[#This Row],[SALARIO]])</f>
        <v>44433333</v>
      </c>
      <c r="F392">
        <f>STANDARDIZE(moras[[#This Row],[SALARIO]],'2-Resumen'!$B$2,'2-Resumen'!$B$3)</f>
        <v>0.36371165647931619</v>
      </c>
      <c r="G392" t="str">
        <f>IF(ABS(moras[[#This Row],[Z-CORE]])&gt; 1.96,"Sí", "No")</f>
        <v>No</v>
      </c>
      <c r="H392" t="s">
        <v>33</v>
      </c>
      <c r="I392" t="str">
        <f>IF(moras[[#This Row],[TIPO_ASEGURAMIENTO]] = "", '2-Resumen'!$F$4, moras[[#This Row],[TIPO_ASEGURAMIENTO]])</f>
        <v>ASALARIADO</v>
      </c>
      <c r="J392" t="s">
        <v>29</v>
      </c>
      <c r="K392" t="s">
        <v>30</v>
      </c>
      <c r="L392" t="s">
        <v>31</v>
      </c>
      <c r="M392" t="s">
        <v>31</v>
      </c>
      <c r="N392">
        <v>23</v>
      </c>
      <c r="O392">
        <f>IF(moras[[#This Row],[EDAD]]="", '2-Resumen'!$C$7, moras[[#This Row],[EDAD]])</f>
        <v>23</v>
      </c>
      <c r="P392">
        <f>FLOOR(moras[[#This Row],[EDAD_SIN_NA´S]],10)</f>
        <v>20</v>
      </c>
      <c r="Q392">
        <f>STANDARDIZE(moras[[#This Row],[EDAD]],'2-Resumen'!$C$2, '2-Resumen'!$C$3)</f>
        <v>-1.3343214546803215</v>
      </c>
      <c r="R392" t="str">
        <f>IF(ABS(moras[[#This Row],[Z-CORE E]]) &gt; 1.96, "Sí", "No")</f>
        <v>No</v>
      </c>
    </row>
    <row r="393" spans="1:18">
      <c r="A393">
        <v>569</v>
      </c>
      <c r="B393" t="s">
        <v>32</v>
      </c>
      <c r="C393">
        <v>179344</v>
      </c>
      <c r="D3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3">
        <f>IF(moras[[#This Row],[SALARIO]]="",'2-Resumen'!$B$7, moras[[#This Row],[SALARIO]])</f>
        <v>179344</v>
      </c>
      <c r="F393">
        <f>STANDARDIZE(moras[[#This Row],[SALARIO]],'2-Resumen'!$B$2,'2-Resumen'!$B$3)</f>
        <v>-0.37263227025118162</v>
      </c>
      <c r="G393" t="str">
        <f>IF(ABS(moras[[#This Row],[Z-CORE]])&gt; 1.96,"Sí", "No")</f>
        <v>No</v>
      </c>
      <c r="H393" t="s">
        <v>33</v>
      </c>
      <c r="I393" t="str">
        <f>IF(moras[[#This Row],[TIPO_ASEGURAMIENTO]] = "", '2-Resumen'!$F$4, moras[[#This Row],[TIPO_ASEGURAMIENTO]])</f>
        <v>ASALARIADO</v>
      </c>
      <c r="J393" t="s">
        <v>29</v>
      </c>
      <c r="K393" t="s">
        <v>30</v>
      </c>
      <c r="L393" t="s">
        <v>31</v>
      </c>
      <c r="M393" t="s">
        <v>31</v>
      </c>
      <c r="N393">
        <v>29</v>
      </c>
      <c r="O393">
        <f>IF(moras[[#This Row],[EDAD]]="", '2-Resumen'!$C$7, moras[[#This Row],[EDAD]])</f>
        <v>29</v>
      </c>
      <c r="P393">
        <f>FLOOR(moras[[#This Row],[EDAD_SIN_NA´S]],10)</f>
        <v>20</v>
      </c>
      <c r="Q393">
        <f>STANDARDIZE(moras[[#This Row],[EDAD]],'2-Resumen'!$C$2, '2-Resumen'!$C$3)</f>
        <v>-0.91086947421749642</v>
      </c>
      <c r="R393" t="str">
        <f>IF(ABS(moras[[#This Row],[Z-CORE E]]) &gt; 1.96, "Sí", "No")</f>
        <v>No</v>
      </c>
    </row>
    <row r="394" spans="1:18">
      <c r="A394">
        <v>571</v>
      </c>
      <c r="B394" t="s">
        <v>32</v>
      </c>
      <c r="C394">
        <v>588210</v>
      </c>
      <c r="D3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94">
        <f>IF(moras[[#This Row],[SALARIO]]="",'2-Resumen'!$B$7, moras[[#This Row],[SALARIO]])</f>
        <v>588210</v>
      </c>
      <c r="F394">
        <f>STANDARDIZE(moras[[#This Row],[SALARIO]],'2-Resumen'!$B$2,'2-Resumen'!$B$3)</f>
        <v>-0.36582913221210922</v>
      </c>
      <c r="G394" t="str">
        <f>IF(ABS(moras[[#This Row],[Z-CORE]])&gt; 1.96,"Sí", "No")</f>
        <v>No</v>
      </c>
      <c r="H394" t="s">
        <v>33</v>
      </c>
      <c r="I394" t="str">
        <f>IF(moras[[#This Row],[TIPO_ASEGURAMIENTO]] = "", '2-Resumen'!$F$4, moras[[#This Row],[TIPO_ASEGURAMIENTO]])</f>
        <v>ASALARIADO</v>
      </c>
      <c r="J394" t="s">
        <v>34</v>
      </c>
      <c r="K394" t="s">
        <v>30</v>
      </c>
      <c r="L394" t="s">
        <v>31</v>
      </c>
      <c r="M394" t="s">
        <v>30</v>
      </c>
      <c r="N394">
        <v>35</v>
      </c>
      <c r="O394">
        <f>IF(moras[[#This Row],[EDAD]]="", '2-Resumen'!$C$7, moras[[#This Row],[EDAD]])</f>
        <v>35</v>
      </c>
      <c r="P394">
        <f>FLOOR(moras[[#This Row],[EDAD_SIN_NA´S]],10)</f>
        <v>30</v>
      </c>
      <c r="Q394">
        <f>STANDARDIZE(moras[[#This Row],[EDAD]],'2-Resumen'!$C$2, '2-Resumen'!$C$3)</f>
        <v>-0.48741749375467142</v>
      </c>
      <c r="R394" t="str">
        <f>IF(ABS(moras[[#This Row],[Z-CORE E]]) &gt; 1.96, "Sí", "No")</f>
        <v>No</v>
      </c>
    </row>
    <row r="395" spans="1:18">
      <c r="A395">
        <v>572</v>
      </c>
      <c r="B395" t="s">
        <v>32</v>
      </c>
      <c r="C395">
        <v>336000</v>
      </c>
      <c r="D3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95">
        <f>IF(moras[[#This Row],[SALARIO]]="",'2-Resumen'!$B$7, moras[[#This Row],[SALARIO]])</f>
        <v>336000</v>
      </c>
      <c r="F395">
        <f>STANDARDIZE(moras[[#This Row],[SALARIO]],'2-Resumen'!$B$2,'2-Resumen'!$B$3)</f>
        <v>-0.37002566468200021</v>
      </c>
      <c r="G395" t="str">
        <f>IF(ABS(moras[[#This Row],[Z-CORE]])&gt; 1.96,"Sí", "No")</f>
        <v>No</v>
      </c>
      <c r="H395" t="s">
        <v>33</v>
      </c>
      <c r="I395" t="str">
        <f>IF(moras[[#This Row],[TIPO_ASEGURAMIENTO]] = "", '2-Resumen'!$F$4, moras[[#This Row],[TIPO_ASEGURAMIENTO]])</f>
        <v>ASALARIADO</v>
      </c>
      <c r="J395" t="s">
        <v>29</v>
      </c>
      <c r="K395" t="s">
        <v>30</v>
      </c>
      <c r="L395" t="s">
        <v>31</v>
      </c>
      <c r="M395" t="s">
        <v>31</v>
      </c>
      <c r="N395">
        <v>53</v>
      </c>
      <c r="O395">
        <f>IF(moras[[#This Row],[EDAD]]="", '2-Resumen'!$C$7, moras[[#This Row],[EDAD]])</f>
        <v>53</v>
      </c>
      <c r="P395">
        <f>FLOOR(moras[[#This Row],[EDAD_SIN_NA´S]],10)</f>
        <v>50</v>
      </c>
      <c r="Q395">
        <f>STANDARDIZE(moras[[#This Row],[EDAD]],'2-Resumen'!$C$2, '2-Resumen'!$C$3)</f>
        <v>0.78293844763380371</v>
      </c>
      <c r="R395" t="str">
        <f>IF(ABS(moras[[#This Row],[Z-CORE E]]) &gt; 1.96, "Sí", "No")</f>
        <v>No</v>
      </c>
    </row>
    <row r="396" spans="1:18">
      <c r="A396">
        <v>573</v>
      </c>
      <c r="B396" t="s">
        <v>32</v>
      </c>
      <c r="C396">
        <v>4521928</v>
      </c>
      <c r="D3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96">
        <f>IF(moras[[#This Row],[SALARIO]]="",'2-Resumen'!$B$7, moras[[#This Row],[SALARIO]])</f>
        <v>4521928</v>
      </c>
      <c r="F396">
        <f>STANDARDIZE(moras[[#This Row],[SALARIO]],'2-Resumen'!$B$2,'2-Resumen'!$B$3)</f>
        <v>-0.30037583807470525</v>
      </c>
      <c r="G396" t="str">
        <f>IF(ABS(moras[[#This Row],[Z-CORE]])&gt; 1.96,"Sí", "No")</f>
        <v>No</v>
      </c>
      <c r="H396" t="s">
        <v>33</v>
      </c>
      <c r="I396" t="str">
        <f>IF(moras[[#This Row],[TIPO_ASEGURAMIENTO]] = "", '2-Resumen'!$F$4, moras[[#This Row],[TIPO_ASEGURAMIENTO]])</f>
        <v>ASALARIADO</v>
      </c>
      <c r="J396" t="s">
        <v>29</v>
      </c>
      <c r="K396" t="s">
        <v>30</v>
      </c>
      <c r="L396" t="s">
        <v>31</v>
      </c>
      <c r="M396" t="s">
        <v>31</v>
      </c>
      <c r="N396">
        <v>49</v>
      </c>
      <c r="O396">
        <f>IF(moras[[#This Row],[EDAD]]="", '2-Resumen'!$C$7, moras[[#This Row],[EDAD]])</f>
        <v>49</v>
      </c>
      <c r="P396">
        <f>FLOOR(moras[[#This Row],[EDAD_SIN_NA´S]],10)</f>
        <v>40</v>
      </c>
      <c r="Q396">
        <f>STANDARDIZE(moras[[#This Row],[EDAD]],'2-Resumen'!$C$2, '2-Resumen'!$C$3)</f>
        <v>0.50063712732525367</v>
      </c>
      <c r="R396" t="str">
        <f>IF(ABS(moras[[#This Row],[Z-CORE E]]) &gt; 1.96, "Sí", "No")</f>
        <v>No</v>
      </c>
    </row>
    <row r="397" spans="1:18">
      <c r="A397">
        <v>574</v>
      </c>
      <c r="B397" t="s">
        <v>32</v>
      </c>
      <c r="C397">
        <v>360000</v>
      </c>
      <c r="D3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97">
        <f>IF(moras[[#This Row],[SALARIO]]="",'2-Resumen'!$B$7, moras[[#This Row],[SALARIO]])</f>
        <v>360000</v>
      </c>
      <c r="F397">
        <f>STANDARDIZE(moras[[#This Row],[SALARIO]],'2-Resumen'!$B$2,'2-Resumen'!$B$3)</f>
        <v>-0.36962632770377818</v>
      </c>
      <c r="G397" t="str">
        <f>IF(ABS(moras[[#This Row],[Z-CORE]])&gt; 1.96,"Sí", "No")</f>
        <v>No</v>
      </c>
      <c r="H397" t="s">
        <v>33</v>
      </c>
      <c r="I397" t="str">
        <f>IF(moras[[#This Row],[TIPO_ASEGURAMIENTO]] = "", '2-Resumen'!$F$4, moras[[#This Row],[TIPO_ASEGURAMIENTO]])</f>
        <v>ASALARIADO</v>
      </c>
      <c r="J397" t="s">
        <v>29</v>
      </c>
      <c r="K397" t="s">
        <v>30</v>
      </c>
      <c r="L397" t="s">
        <v>31</v>
      </c>
      <c r="M397" t="s">
        <v>31</v>
      </c>
      <c r="N397">
        <v>36</v>
      </c>
      <c r="O397">
        <f>IF(moras[[#This Row],[EDAD]]="", '2-Resumen'!$C$7, moras[[#This Row],[EDAD]])</f>
        <v>36</v>
      </c>
      <c r="P397">
        <f>FLOOR(moras[[#This Row],[EDAD_SIN_NA´S]],10)</f>
        <v>30</v>
      </c>
      <c r="Q397">
        <f>STANDARDIZE(moras[[#This Row],[EDAD]],'2-Resumen'!$C$2, '2-Resumen'!$C$3)</f>
        <v>-0.41684216367753391</v>
      </c>
      <c r="R397" t="str">
        <f>IF(ABS(moras[[#This Row],[Z-CORE E]]) &gt; 1.96, "Sí", "No")</f>
        <v>No</v>
      </c>
    </row>
    <row r="398" spans="1:18">
      <c r="A398">
        <v>575</v>
      </c>
      <c r="B398" t="s">
        <v>27</v>
      </c>
      <c r="C398">
        <v>303335429</v>
      </c>
      <c r="D3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8">
        <f>IF(moras[[#This Row],[SALARIO]]="",'2-Resumen'!$B$7, moras[[#This Row],[SALARIO]])</f>
        <v>303335429</v>
      </c>
      <c r="F398">
        <f>STANDARDIZE(moras[[#This Row],[SALARIO]],'2-Resumen'!$B$2,'2-Resumen'!$B$3)</f>
        <v>4.6715941844791375</v>
      </c>
      <c r="G398" t="str">
        <f>IF(ABS(moras[[#This Row],[Z-CORE]])&gt; 1.96,"Sí", "No")</f>
        <v>Sí</v>
      </c>
      <c r="H398" t="s">
        <v>33</v>
      </c>
      <c r="I398" t="str">
        <f>IF(moras[[#This Row],[TIPO_ASEGURAMIENTO]] = "", '2-Resumen'!$F$4, moras[[#This Row],[TIPO_ASEGURAMIENTO]])</f>
        <v>ASALARIADO</v>
      </c>
      <c r="J398" t="s">
        <v>34</v>
      </c>
      <c r="K398" t="s">
        <v>30</v>
      </c>
      <c r="L398" t="s">
        <v>31</v>
      </c>
      <c r="M398" t="s">
        <v>31</v>
      </c>
      <c r="N398">
        <v>27</v>
      </c>
      <c r="O398">
        <f>IF(moras[[#This Row],[EDAD]]="", '2-Resumen'!$C$7, moras[[#This Row],[EDAD]])</f>
        <v>27</v>
      </c>
      <c r="P398">
        <f>FLOOR(moras[[#This Row],[EDAD_SIN_NA´S]],10)</f>
        <v>20</v>
      </c>
      <c r="Q398">
        <f>STANDARDIZE(moras[[#This Row],[EDAD]],'2-Resumen'!$C$2, '2-Resumen'!$C$3)</f>
        <v>-1.0520201343717714</v>
      </c>
      <c r="R398" t="str">
        <f>IF(ABS(moras[[#This Row],[Z-CORE E]]) &gt; 1.96, "Sí", "No")</f>
        <v>No</v>
      </c>
    </row>
    <row r="399" spans="1:18">
      <c r="A399">
        <v>576</v>
      </c>
      <c r="B399" t="s">
        <v>27</v>
      </c>
      <c r="C399">
        <v>117679718</v>
      </c>
      <c r="D3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9">
        <f>IF(moras[[#This Row],[SALARIO]]="",'2-Resumen'!$B$7, moras[[#This Row],[SALARIO]])</f>
        <v>117679718</v>
      </c>
      <c r="F399">
        <f>STANDARDIZE(moras[[#This Row],[SALARIO]],'2-Resumen'!$B$2,'2-Resumen'!$B$3)</f>
        <v>1.5824612419621937</v>
      </c>
      <c r="G399" t="str">
        <f>IF(ABS(moras[[#This Row],[Z-CORE]])&gt; 1.96,"Sí", "No")</f>
        <v>No</v>
      </c>
      <c r="H399" t="s">
        <v>33</v>
      </c>
      <c r="I399" t="str">
        <f>IF(moras[[#This Row],[TIPO_ASEGURAMIENTO]] = "", '2-Resumen'!$F$4, moras[[#This Row],[TIPO_ASEGURAMIENTO]])</f>
        <v>ASALARIADO</v>
      </c>
      <c r="J399" t="s">
        <v>29</v>
      </c>
      <c r="K399" t="s">
        <v>30</v>
      </c>
      <c r="L399" t="s">
        <v>31</v>
      </c>
      <c r="M399" t="s">
        <v>31</v>
      </c>
      <c r="N399">
        <v>60</v>
      </c>
      <c r="O399">
        <f>IF(moras[[#This Row],[EDAD]]="", '2-Resumen'!$C$7, moras[[#This Row],[EDAD]])</f>
        <v>60</v>
      </c>
      <c r="P399">
        <f>FLOOR(moras[[#This Row],[EDAD_SIN_NA´S]],10)</f>
        <v>60</v>
      </c>
      <c r="Q399">
        <f>STANDARDIZE(moras[[#This Row],[EDAD]],'2-Resumen'!$C$2, '2-Resumen'!$C$3)</f>
        <v>1.2769657581737661</v>
      </c>
      <c r="R399" t="str">
        <f>IF(ABS(moras[[#This Row],[Z-CORE E]]) &gt; 1.96, "Sí", "No")</f>
        <v>No</v>
      </c>
    </row>
    <row r="400" spans="1:18">
      <c r="A400">
        <v>577</v>
      </c>
      <c r="B400" t="s">
        <v>32</v>
      </c>
      <c r="C400">
        <v>293293</v>
      </c>
      <c r="D4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">
        <f>IF(moras[[#This Row],[SALARIO]]="",'2-Resumen'!$B$7, moras[[#This Row],[SALARIO]])</f>
        <v>293293</v>
      </c>
      <c r="F400">
        <f>STANDARDIZE(moras[[#This Row],[SALARIO]],'2-Resumen'!$B$2,'2-Resumen'!$B$3)</f>
        <v>-0.3707362681957056</v>
      </c>
      <c r="G400" t="str">
        <f>IF(ABS(moras[[#This Row],[Z-CORE]])&gt; 1.96,"Sí", "No")</f>
        <v>No</v>
      </c>
      <c r="H400" t="s">
        <v>33</v>
      </c>
      <c r="I400" t="str">
        <f>IF(moras[[#This Row],[TIPO_ASEGURAMIENTO]] = "", '2-Resumen'!$F$4, moras[[#This Row],[TIPO_ASEGURAMIENTO]])</f>
        <v>ASALARIADO</v>
      </c>
      <c r="J400" t="s">
        <v>29</v>
      </c>
      <c r="K400" t="s">
        <v>30</v>
      </c>
      <c r="L400" t="s">
        <v>31</v>
      </c>
      <c r="M400" t="s">
        <v>31</v>
      </c>
      <c r="N400">
        <v>51</v>
      </c>
      <c r="O400">
        <f>IF(moras[[#This Row],[EDAD]]="", '2-Resumen'!$C$7, moras[[#This Row],[EDAD]])</f>
        <v>51</v>
      </c>
      <c r="P400">
        <f>FLOOR(moras[[#This Row],[EDAD_SIN_NA´S]],10)</f>
        <v>50</v>
      </c>
      <c r="Q400">
        <f>STANDARDIZE(moras[[#This Row],[EDAD]],'2-Resumen'!$C$2, '2-Resumen'!$C$3)</f>
        <v>0.64178778747952869</v>
      </c>
      <c r="R400" t="str">
        <f>IF(ABS(moras[[#This Row],[Z-CORE E]]) &gt; 1.96, "Sí", "No")</f>
        <v>No</v>
      </c>
    </row>
    <row r="401" spans="1:18">
      <c r="A401">
        <v>579</v>
      </c>
      <c r="B401" t="s">
        <v>27</v>
      </c>
      <c r="C401">
        <v>9621284</v>
      </c>
      <c r="D4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1">
        <f>IF(moras[[#This Row],[SALARIO]]="",'2-Resumen'!$B$7, moras[[#This Row],[SALARIO]])</f>
        <v>9621284</v>
      </c>
      <c r="F401">
        <f>STANDARDIZE(moras[[#This Row],[SALARIO]],'2-Resumen'!$B$2,'2-Resumen'!$B$3)</f>
        <v>-0.21552744574476806</v>
      </c>
      <c r="G401" t="str">
        <f>IF(ABS(moras[[#This Row],[Z-CORE]])&gt; 1.96,"Sí", "No")</f>
        <v>No</v>
      </c>
      <c r="H401" t="s">
        <v>33</v>
      </c>
      <c r="I401" t="str">
        <f>IF(moras[[#This Row],[TIPO_ASEGURAMIENTO]] = "", '2-Resumen'!$F$4, moras[[#This Row],[TIPO_ASEGURAMIENTO]])</f>
        <v>ASALARIADO</v>
      </c>
      <c r="J401" t="s">
        <v>29</v>
      </c>
      <c r="K401" t="s">
        <v>30</v>
      </c>
      <c r="L401" t="s">
        <v>31</v>
      </c>
      <c r="M401" t="s">
        <v>31</v>
      </c>
      <c r="N401">
        <v>32</v>
      </c>
      <c r="O401">
        <f>IF(moras[[#This Row],[EDAD]]="", '2-Resumen'!$C$7, moras[[#This Row],[EDAD]])</f>
        <v>32</v>
      </c>
      <c r="P401">
        <f>FLOOR(moras[[#This Row],[EDAD_SIN_NA´S]],10)</f>
        <v>30</v>
      </c>
      <c r="Q401">
        <f>STANDARDIZE(moras[[#This Row],[EDAD]],'2-Resumen'!$C$2, '2-Resumen'!$C$3)</f>
        <v>-0.69914348398608395</v>
      </c>
      <c r="R401" t="str">
        <f>IF(ABS(moras[[#This Row],[Z-CORE E]]) &gt; 1.96, "Sí", "No")</f>
        <v>No</v>
      </c>
    </row>
    <row r="402" spans="1:18">
      <c r="A402">
        <v>580</v>
      </c>
      <c r="B402" t="s">
        <v>32</v>
      </c>
      <c r="C402">
        <v>80094546</v>
      </c>
      <c r="D4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2">
        <f>IF(moras[[#This Row],[SALARIO]]="",'2-Resumen'!$B$7, moras[[#This Row],[SALARIO]])</f>
        <v>80094546</v>
      </c>
      <c r="F402">
        <f>STANDARDIZE(moras[[#This Row],[SALARIO]],'2-Resumen'!$B$2,'2-Resumen'!$B$3)</f>
        <v>0.95708003311069001</v>
      </c>
      <c r="G402" t="str">
        <f>IF(ABS(moras[[#This Row],[Z-CORE]])&gt; 1.96,"Sí", "No")</f>
        <v>No</v>
      </c>
      <c r="H402" t="s">
        <v>33</v>
      </c>
      <c r="I402" t="str">
        <f>IF(moras[[#This Row],[TIPO_ASEGURAMIENTO]] = "", '2-Resumen'!$F$4, moras[[#This Row],[TIPO_ASEGURAMIENTO]])</f>
        <v>ASALARIADO</v>
      </c>
      <c r="J402" t="s">
        <v>29</v>
      </c>
      <c r="K402" t="s">
        <v>30</v>
      </c>
      <c r="L402" t="s">
        <v>31</v>
      </c>
      <c r="M402" t="s">
        <v>31</v>
      </c>
      <c r="N402">
        <v>46</v>
      </c>
      <c r="O402">
        <f>IF(moras[[#This Row],[EDAD]]="", '2-Resumen'!$C$7, moras[[#This Row],[EDAD]])</f>
        <v>46</v>
      </c>
      <c r="P402">
        <f>FLOOR(moras[[#This Row],[EDAD_SIN_NA´S]],10)</f>
        <v>40</v>
      </c>
      <c r="Q402">
        <f>STANDARDIZE(moras[[#This Row],[EDAD]],'2-Resumen'!$C$2, '2-Resumen'!$C$3)</f>
        <v>0.28891113709384114</v>
      </c>
      <c r="R402" t="str">
        <f>IF(ABS(moras[[#This Row],[Z-CORE E]]) &gt; 1.96, "Sí", "No")</f>
        <v>No</v>
      </c>
    </row>
    <row r="403" spans="1:18">
      <c r="A403">
        <v>582</v>
      </c>
      <c r="B403" t="s">
        <v>32</v>
      </c>
      <c r="C403">
        <v>130000</v>
      </c>
      <c r="D4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3">
        <f>IF(moras[[#This Row],[SALARIO]]="",'2-Resumen'!$B$7, moras[[#This Row],[SALARIO]])</f>
        <v>130000</v>
      </c>
      <c r="F403">
        <f>STANDARDIZE(moras[[#This Row],[SALARIO]],'2-Resumen'!$B$2,'2-Resumen'!$B$3)</f>
        <v>-0.37345330707840618</v>
      </c>
      <c r="G403" t="str">
        <f>IF(ABS(moras[[#This Row],[Z-CORE]])&gt; 1.96,"Sí", "No")</f>
        <v>No</v>
      </c>
      <c r="H403" t="s">
        <v>33</v>
      </c>
      <c r="I403" t="str">
        <f>IF(moras[[#This Row],[TIPO_ASEGURAMIENTO]] = "", '2-Resumen'!$F$4, moras[[#This Row],[TIPO_ASEGURAMIENTO]])</f>
        <v>ASALARIADO</v>
      </c>
      <c r="J403" t="s">
        <v>29</v>
      </c>
      <c r="K403" t="s">
        <v>30</v>
      </c>
      <c r="L403" t="s">
        <v>31</v>
      </c>
      <c r="M403" t="s">
        <v>31</v>
      </c>
      <c r="N403">
        <v>26</v>
      </c>
      <c r="O403">
        <f>IF(moras[[#This Row],[EDAD]]="", '2-Resumen'!$C$7, moras[[#This Row],[EDAD]])</f>
        <v>26</v>
      </c>
      <c r="P403">
        <f>FLOOR(moras[[#This Row],[EDAD_SIN_NA´S]],10)</f>
        <v>20</v>
      </c>
      <c r="Q403">
        <f>STANDARDIZE(moras[[#This Row],[EDAD]],'2-Resumen'!$C$2, '2-Resumen'!$C$3)</f>
        <v>-1.1225954644489089</v>
      </c>
      <c r="R403" t="str">
        <f>IF(ABS(moras[[#This Row],[Z-CORE E]]) &gt; 1.96, "Sí", "No")</f>
        <v>No</v>
      </c>
    </row>
    <row r="404" spans="1:18">
      <c r="A404">
        <v>583</v>
      </c>
      <c r="B404" t="s">
        <v>32</v>
      </c>
      <c r="C404">
        <v>75313072</v>
      </c>
      <c r="D4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4">
        <f>IF(moras[[#This Row],[SALARIO]]="",'2-Resumen'!$B$7, moras[[#This Row],[SALARIO]])</f>
        <v>75313072</v>
      </c>
      <c r="F404">
        <f>STANDARDIZE(moras[[#This Row],[SALARIO]],'2-Resumen'!$B$2,'2-Resumen'!$B$3)</f>
        <v>0.87752089233538544</v>
      </c>
      <c r="G404" t="str">
        <f>IF(ABS(moras[[#This Row],[Z-CORE]])&gt; 1.96,"Sí", "No")</f>
        <v>No</v>
      </c>
      <c r="H404" t="s">
        <v>33</v>
      </c>
      <c r="I404" t="str">
        <f>IF(moras[[#This Row],[TIPO_ASEGURAMIENTO]] = "", '2-Resumen'!$F$4, moras[[#This Row],[TIPO_ASEGURAMIENTO]])</f>
        <v>ASALARIADO</v>
      </c>
      <c r="J404" t="s">
        <v>29</v>
      </c>
      <c r="K404" t="s">
        <v>30</v>
      </c>
      <c r="L404" t="s">
        <v>31</v>
      </c>
      <c r="M404" t="s">
        <v>31</v>
      </c>
      <c r="N404">
        <v>22</v>
      </c>
      <c r="O404">
        <f>IF(moras[[#This Row],[EDAD]]="", '2-Resumen'!$C$7, moras[[#This Row],[EDAD]])</f>
        <v>22</v>
      </c>
      <c r="P404">
        <f>FLOOR(moras[[#This Row],[EDAD_SIN_NA´S]],10)</f>
        <v>20</v>
      </c>
      <c r="Q404">
        <f>STANDARDIZE(moras[[#This Row],[EDAD]],'2-Resumen'!$C$2, '2-Resumen'!$C$3)</f>
        <v>-1.4048967847574589</v>
      </c>
      <c r="R404" t="str">
        <f>IF(ABS(moras[[#This Row],[Z-CORE E]]) &gt; 1.96, "Sí", "No")</f>
        <v>No</v>
      </c>
    </row>
    <row r="405" spans="1:18">
      <c r="A405">
        <v>584</v>
      </c>
      <c r="B405" t="s">
        <v>32</v>
      </c>
      <c r="C405">
        <v>180000</v>
      </c>
      <c r="D4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5">
        <f>IF(moras[[#This Row],[SALARIO]]="",'2-Resumen'!$B$7, moras[[#This Row],[SALARIO]])</f>
        <v>180000</v>
      </c>
      <c r="F405">
        <f>STANDARDIZE(moras[[#This Row],[SALARIO]],'2-Resumen'!$B$2,'2-Resumen'!$B$3)</f>
        <v>-0.37262135504044358</v>
      </c>
      <c r="G405" t="str">
        <f>IF(ABS(moras[[#This Row],[Z-CORE]])&gt; 1.96,"Sí", "No")</f>
        <v>No</v>
      </c>
      <c r="H405" t="s">
        <v>33</v>
      </c>
      <c r="I405" t="str">
        <f>IF(moras[[#This Row],[TIPO_ASEGURAMIENTO]] = "", '2-Resumen'!$F$4, moras[[#This Row],[TIPO_ASEGURAMIENTO]])</f>
        <v>ASALARIADO</v>
      </c>
      <c r="J405" t="s">
        <v>29</v>
      </c>
      <c r="K405" t="s">
        <v>30</v>
      </c>
      <c r="L405" t="s">
        <v>31</v>
      </c>
      <c r="M405" t="s">
        <v>31</v>
      </c>
      <c r="N405">
        <v>28</v>
      </c>
      <c r="O405">
        <f>IF(moras[[#This Row],[EDAD]]="", '2-Resumen'!$C$7, moras[[#This Row],[EDAD]])</f>
        <v>28</v>
      </c>
      <c r="P405">
        <f>FLOOR(moras[[#This Row],[EDAD_SIN_NA´S]],10)</f>
        <v>20</v>
      </c>
      <c r="Q405">
        <f>STANDARDIZE(moras[[#This Row],[EDAD]],'2-Resumen'!$C$2, '2-Resumen'!$C$3)</f>
        <v>-0.98144480429463388</v>
      </c>
      <c r="R405" t="str">
        <f>IF(ABS(moras[[#This Row],[Z-CORE E]]) &gt; 1.96, "Sí", "No")</f>
        <v>No</v>
      </c>
    </row>
    <row r="406" spans="1:18">
      <c r="A406">
        <v>586</v>
      </c>
      <c r="B406" t="s">
        <v>27</v>
      </c>
      <c r="C406">
        <v>308874</v>
      </c>
      <c r="D4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">
        <f>IF(moras[[#This Row],[SALARIO]]="",'2-Resumen'!$B$7, moras[[#This Row],[SALARIO]])</f>
        <v>308874</v>
      </c>
      <c r="F406">
        <f>STANDARDIZE(moras[[#This Row],[SALARIO]],'2-Resumen'!$B$2,'2-Resumen'!$B$3)</f>
        <v>-0.37047701530163568</v>
      </c>
      <c r="G406" t="str">
        <f>IF(ABS(moras[[#This Row],[Z-CORE]])&gt; 1.96,"Sí", "No")</f>
        <v>No</v>
      </c>
      <c r="H406" t="s">
        <v>33</v>
      </c>
      <c r="I406" t="str">
        <f>IF(moras[[#This Row],[TIPO_ASEGURAMIENTO]] = "", '2-Resumen'!$F$4, moras[[#This Row],[TIPO_ASEGURAMIENTO]])</f>
        <v>ASALARIADO</v>
      </c>
      <c r="J406" t="s">
        <v>34</v>
      </c>
      <c r="K406" t="s">
        <v>30</v>
      </c>
      <c r="L406" t="s">
        <v>31</v>
      </c>
      <c r="M406" t="s">
        <v>30</v>
      </c>
      <c r="N406">
        <v>57</v>
      </c>
      <c r="O406">
        <f>IF(moras[[#This Row],[EDAD]]="", '2-Resumen'!$C$7, moras[[#This Row],[EDAD]])</f>
        <v>57</v>
      </c>
      <c r="P406">
        <f>FLOOR(moras[[#This Row],[EDAD_SIN_NA´S]],10)</f>
        <v>50</v>
      </c>
      <c r="Q406">
        <f>STANDARDIZE(moras[[#This Row],[EDAD]],'2-Resumen'!$C$2, '2-Resumen'!$C$3)</f>
        <v>1.0652397679423538</v>
      </c>
      <c r="R406" t="str">
        <f>IF(ABS(moras[[#This Row],[Z-CORE E]]) &gt; 1.96, "Sí", "No")</f>
        <v>No</v>
      </c>
    </row>
    <row r="407" spans="1:18">
      <c r="A407">
        <v>587</v>
      </c>
      <c r="B407" t="s">
        <v>27</v>
      </c>
      <c r="C407">
        <v>15910515</v>
      </c>
      <c r="D4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7">
        <f>IF(moras[[#This Row],[SALARIO]]="",'2-Resumen'!$B$7, moras[[#This Row],[SALARIO]])</f>
        <v>15910515</v>
      </c>
      <c r="F407">
        <f>STANDARDIZE(moras[[#This Row],[SALARIO]],'2-Resumen'!$B$2,'2-Resumen'!$B$3)</f>
        <v>-0.1108806747914157</v>
      </c>
      <c r="G407" t="str">
        <f>IF(ABS(moras[[#This Row],[Z-CORE]])&gt; 1.96,"Sí", "No")</f>
        <v>No</v>
      </c>
      <c r="H407" t="s">
        <v>33</v>
      </c>
      <c r="I407" t="str">
        <f>IF(moras[[#This Row],[TIPO_ASEGURAMIENTO]] = "", '2-Resumen'!$F$4, moras[[#This Row],[TIPO_ASEGURAMIENTO]])</f>
        <v>ASALARIADO</v>
      </c>
      <c r="J407" t="s">
        <v>34</v>
      </c>
      <c r="K407" t="s">
        <v>30</v>
      </c>
      <c r="L407" t="s">
        <v>31</v>
      </c>
      <c r="M407" t="s">
        <v>31</v>
      </c>
      <c r="N407">
        <v>62</v>
      </c>
      <c r="O407">
        <f>IF(moras[[#This Row],[EDAD]]="", '2-Resumen'!$C$7, moras[[#This Row],[EDAD]])</f>
        <v>62</v>
      </c>
      <c r="P407">
        <f>FLOOR(moras[[#This Row],[EDAD_SIN_NA´S]],10)</f>
        <v>60</v>
      </c>
      <c r="Q407">
        <f>STANDARDIZE(moras[[#This Row],[EDAD]],'2-Resumen'!$C$2, '2-Resumen'!$C$3)</f>
        <v>1.4181164183280413</v>
      </c>
      <c r="R407" t="str">
        <f>IF(ABS(moras[[#This Row],[Z-CORE E]]) &gt; 1.96, "Sí", "No")</f>
        <v>No</v>
      </c>
    </row>
    <row r="408" spans="1:18">
      <c r="A408">
        <v>588</v>
      </c>
      <c r="B408" t="s">
        <v>32</v>
      </c>
      <c r="C408">
        <v>415503</v>
      </c>
      <c r="D4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08">
        <f>IF(moras[[#This Row],[SALARIO]]="",'2-Resumen'!$B$7, moras[[#This Row],[SALARIO]])</f>
        <v>415503</v>
      </c>
      <c r="F408">
        <f>STANDARDIZE(moras[[#This Row],[SALARIO]],'2-Resumen'!$B$2,'2-Resumen'!$B$3)</f>
        <v>-0.36870281102451741</v>
      </c>
      <c r="G408" t="str">
        <f>IF(ABS(moras[[#This Row],[Z-CORE]])&gt; 1.96,"Sí", "No")</f>
        <v>No</v>
      </c>
      <c r="H408" t="s">
        <v>33</v>
      </c>
      <c r="I408" t="str">
        <f>IF(moras[[#This Row],[TIPO_ASEGURAMIENTO]] = "", '2-Resumen'!$F$4, moras[[#This Row],[TIPO_ASEGURAMIENTO]])</f>
        <v>ASALARIADO</v>
      </c>
      <c r="J408" t="s">
        <v>29</v>
      </c>
      <c r="K408" t="s">
        <v>30</v>
      </c>
      <c r="L408" t="s">
        <v>31</v>
      </c>
      <c r="M408" t="s">
        <v>31</v>
      </c>
      <c r="N408">
        <v>52</v>
      </c>
      <c r="O408">
        <f>IF(moras[[#This Row],[EDAD]]="", '2-Resumen'!$C$7, moras[[#This Row],[EDAD]])</f>
        <v>52</v>
      </c>
      <c r="P408">
        <f>FLOOR(moras[[#This Row],[EDAD_SIN_NA´S]],10)</f>
        <v>50</v>
      </c>
      <c r="Q408">
        <f>STANDARDIZE(moras[[#This Row],[EDAD]],'2-Resumen'!$C$2, '2-Resumen'!$C$3)</f>
        <v>0.71236311755666615</v>
      </c>
      <c r="R408" t="str">
        <f>IF(ABS(moras[[#This Row],[Z-CORE E]]) &gt; 1.96, "Sí", "No")</f>
        <v>No</v>
      </c>
    </row>
    <row r="409" spans="1:18">
      <c r="A409">
        <v>589</v>
      </c>
      <c r="B409" t="s">
        <v>27</v>
      </c>
      <c r="C409">
        <v>3975599</v>
      </c>
      <c r="D4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">
        <f>IF(moras[[#This Row],[SALARIO]]="",'2-Resumen'!$B$7, moras[[#This Row],[SALARIO]])</f>
        <v>3975599</v>
      </c>
      <c r="F409">
        <f>STANDARDIZE(moras[[#This Row],[SALARIO]],'2-Resumen'!$B$2,'2-Resumen'!$B$3)</f>
        <v>-0.30946622857366674</v>
      </c>
      <c r="G409" t="str">
        <f>IF(ABS(moras[[#This Row],[Z-CORE]])&gt; 1.96,"Sí", "No")</f>
        <v>No</v>
      </c>
      <c r="H409" t="s">
        <v>33</v>
      </c>
      <c r="I409" t="str">
        <f>IF(moras[[#This Row],[TIPO_ASEGURAMIENTO]] = "", '2-Resumen'!$F$4, moras[[#This Row],[TIPO_ASEGURAMIENTO]])</f>
        <v>ASALARIADO</v>
      </c>
      <c r="J409" t="s">
        <v>29</v>
      </c>
      <c r="K409" t="s">
        <v>30</v>
      </c>
      <c r="L409" t="s">
        <v>31</v>
      </c>
      <c r="M409" t="s">
        <v>31</v>
      </c>
      <c r="N409">
        <v>21</v>
      </c>
      <c r="O409">
        <f>IF(moras[[#This Row],[EDAD]]="", '2-Resumen'!$C$7, moras[[#This Row],[EDAD]])</f>
        <v>21</v>
      </c>
      <c r="P409">
        <f>FLOOR(moras[[#This Row],[EDAD_SIN_NA´S]],10)</f>
        <v>20</v>
      </c>
      <c r="Q409">
        <f>STANDARDIZE(moras[[#This Row],[EDAD]],'2-Resumen'!$C$2, '2-Resumen'!$C$3)</f>
        <v>-1.4754721148345964</v>
      </c>
      <c r="R409" t="str">
        <f>IF(ABS(moras[[#This Row],[Z-CORE E]]) &gt; 1.96, "Sí", "No")</f>
        <v>No</v>
      </c>
    </row>
    <row r="410" spans="1:18">
      <c r="A410">
        <v>592</v>
      </c>
      <c r="B410" t="s">
        <v>27</v>
      </c>
      <c r="C410">
        <v>1039384</v>
      </c>
      <c r="D4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0">
        <f>IF(moras[[#This Row],[SALARIO]]="",'2-Resumen'!$B$7, moras[[#This Row],[SALARIO]])</f>
        <v>1039384</v>
      </c>
      <c r="F410">
        <f>STANDARDIZE(moras[[#This Row],[SALARIO]],'2-Resumen'!$B$2,'2-Resumen'!$B$3)</f>
        <v>-0.35832202963659437</v>
      </c>
      <c r="G410" t="str">
        <f>IF(ABS(moras[[#This Row],[Z-CORE]])&gt; 1.96,"Sí", "No")</f>
        <v>No</v>
      </c>
      <c r="H410" t="s">
        <v>33</v>
      </c>
      <c r="I410" t="str">
        <f>IF(moras[[#This Row],[TIPO_ASEGURAMIENTO]] = "", '2-Resumen'!$F$4, moras[[#This Row],[TIPO_ASEGURAMIENTO]])</f>
        <v>ASALARIADO</v>
      </c>
      <c r="J410" t="s">
        <v>34</v>
      </c>
      <c r="K410" t="s">
        <v>30</v>
      </c>
      <c r="L410" t="s">
        <v>31</v>
      </c>
      <c r="M410" t="s">
        <v>30</v>
      </c>
      <c r="N410">
        <v>43</v>
      </c>
      <c r="O410">
        <f>IF(moras[[#This Row],[EDAD]]="", '2-Resumen'!$C$7, moras[[#This Row],[EDAD]])</f>
        <v>43</v>
      </c>
      <c r="P410">
        <f>FLOOR(moras[[#This Row],[EDAD_SIN_NA´S]],10)</f>
        <v>40</v>
      </c>
      <c r="Q410">
        <f>STANDARDIZE(moras[[#This Row],[EDAD]],'2-Resumen'!$C$2, '2-Resumen'!$C$3)</f>
        <v>7.7185146862428639E-2</v>
      </c>
      <c r="R410" t="str">
        <f>IF(ABS(moras[[#This Row],[Z-CORE E]]) &gt; 1.96, "Sí", "No")</f>
        <v>No</v>
      </c>
    </row>
    <row r="411" spans="1:18">
      <c r="A411">
        <v>594</v>
      </c>
      <c r="B411" t="s">
        <v>32</v>
      </c>
      <c r="C411">
        <v>1150000</v>
      </c>
      <c r="D4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1">
        <f>IF(moras[[#This Row],[SALARIO]]="",'2-Resumen'!$B$7, moras[[#This Row],[SALARIO]])</f>
        <v>1150000</v>
      </c>
      <c r="F411">
        <f>STANDARDIZE(moras[[#This Row],[SALARIO]],'2-Resumen'!$B$2,'2-Resumen'!$B$3)</f>
        <v>-0.35648148550396896</v>
      </c>
      <c r="G411" t="str">
        <f>IF(ABS(moras[[#This Row],[Z-CORE]])&gt; 1.96,"Sí", "No")</f>
        <v>No</v>
      </c>
      <c r="H411" t="s">
        <v>33</v>
      </c>
      <c r="I411" t="str">
        <f>IF(moras[[#This Row],[TIPO_ASEGURAMIENTO]] = "", '2-Resumen'!$F$4, moras[[#This Row],[TIPO_ASEGURAMIENTO]])</f>
        <v>ASALARIADO</v>
      </c>
      <c r="J411" t="s">
        <v>29</v>
      </c>
      <c r="K411" t="s">
        <v>30</v>
      </c>
      <c r="L411" t="s">
        <v>31</v>
      </c>
      <c r="M411" t="s">
        <v>31</v>
      </c>
      <c r="N411">
        <v>37</v>
      </c>
      <c r="O411">
        <f>IF(moras[[#This Row],[EDAD]]="", '2-Resumen'!$C$7, moras[[#This Row],[EDAD]])</f>
        <v>37</v>
      </c>
      <c r="P411">
        <f>FLOOR(moras[[#This Row],[EDAD_SIN_NA´S]],10)</f>
        <v>30</v>
      </c>
      <c r="Q411">
        <f>STANDARDIZE(moras[[#This Row],[EDAD]],'2-Resumen'!$C$2, '2-Resumen'!$C$3)</f>
        <v>-0.3462668336003964</v>
      </c>
      <c r="R411" t="str">
        <f>IF(ABS(moras[[#This Row],[Z-CORE E]]) &gt; 1.96, "Sí", "No")</f>
        <v>No</v>
      </c>
    </row>
    <row r="412" spans="1:18">
      <c r="A412">
        <v>595</v>
      </c>
      <c r="B412" t="s">
        <v>27</v>
      </c>
      <c r="C412">
        <v>360191</v>
      </c>
      <c r="D4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2">
        <f>IF(moras[[#This Row],[SALARIO]]="",'2-Resumen'!$B$7, moras[[#This Row],[SALARIO]])</f>
        <v>360191</v>
      </c>
      <c r="F412">
        <f>STANDARDIZE(moras[[#This Row],[SALARIO]],'2-Resumen'!$B$2,'2-Resumen'!$B$3)</f>
        <v>-0.36962314964699317</v>
      </c>
      <c r="G412" t="str">
        <f>IF(ABS(moras[[#This Row],[Z-CORE]])&gt; 1.96,"Sí", "No")</f>
        <v>No</v>
      </c>
      <c r="H412" t="s">
        <v>33</v>
      </c>
      <c r="I412" t="str">
        <f>IF(moras[[#This Row],[TIPO_ASEGURAMIENTO]] = "", '2-Resumen'!$F$4, moras[[#This Row],[TIPO_ASEGURAMIENTO]])</f>
        <v>ASALARIADO</v>
      </c>
      <c r="J412" t="s">
        <v>34</v>
      </c>
      <c r="K412" t="s">
        <v>30</v>
      </c>
      <c r="L412" t="s">
        <v>31</v>
      </c>
      <c r="M412" t="s">
        <v>30</v>
      </c>
      <c r="N412">
        <v>42</v>
      </c>
      <c r="O412">
        <f>IF(moras[[#This Row],[EDAD]]="", '2-Resumen'!$C$7, moras[[#This Row],[EDAD]])</f>
        <v>42</v>
      </c>
      <c r="P412">
        <f>FLOOR(moras[[#This Row],[EDAD_SIN_NA´S]],10)</f>
        <v>40</v>
      </c>
      <c r="Q412">
        <f>STANDARDIZE(moras[[#This Row],[EDAD]],'2-Resumen'!$C$2, '2-Resumen'!$C$3)</f>
        <v>6.6098167852911317E-3</v>
      </c>
      <c r="R412" t="str">
        <f>IF(ABS(moras[[#This Row],[Z-CORE E]]) &gt; 1.96, "Sí", "No")</f>
        <v>No</v>
      </c>
    </row>
    <row r="413" spans="1:18">
      <c r="A413">
        <v>596</v>
      </c>
      <c r="B413" t="s">
        <v>32</v>
      </c>
      <c r="C413">
        <v>218343778</v>
      </c>
      <c r="D4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3">
        <f>IF(moras[[#This Row],[SALARIO]]="",'2-Resumen'!$B$7, moras[[#This Row],[SALARIO]])</f>
        <v>218343778</v>
      </c>
      <c r="F413">
        <f>STANDARDIZE(moras[[#This Row],[SALARIO]],'2-Resumen'!$B$2,'2-Resumen'!$B$3)</f>
        <v>3.2574146392940011</v>
      </c>
      <c r="G413" t="str">
        <f>IF(ABS(moras[[#This Row],[Z-CORE]])&gt; 1.96,"Sí", "No")</f>
        <v>Sí</v>
      </c>
      <c r="H413" t="s">
        <v>33</v>
      </c>
      <c r="I413" t="str">
        <f>IF(moras[[#This Row],[TIPO_ASEGURAMIENTO]] = "", '2-Resumen'!$F$4, moras[[#This Row],[TIPO_ASEGURAMIENTO]])</f>
        <v>ASALARIADO</v>
      </c>
      <c r="J413" t="s">
        <v>34</v>
      </c>
      <c r="K413" t="s">
        <v>30</v>
      </c>
      <c r="L413" t="s">
        <v>31</v>
      </c>
      <c r="M413" t="s">
        <v>31</v>
      </c>
      <c r="N413">
        <v>43</v>
      </c>
      <c r="O413">
        <f>IF(moras[[#This Row],[EDAD]]="", '2-Resumen'!$C$7, moras[[#This Row],[EDAD]])</f>
        <v>43</v>
      </c>
      <c r="P413">
        <f>FLOOR(moras[[#This Row],[EDAD_SIN_NA´S]],10)</f>
        <v>40</v>
      </c>
      <c r="Q413">
        <f>STANDARDIZE(moras[[#This Row],[EDAD]],'2-Resumen'!$C$2, '2-Resumen'!$C$3)</f>
        <v>7.7185146862428639E-2</v>
      </c>
      <c r="R413" t="str">
        <f>IF(ABS(moras[[#This Row],[Z-CORE E]]) &gt; 1.96, "Sí", "No")</f>
        <v>No</v>
      </c>
    </row>
    <row r="414" spans="1:18">
      <c r="A414">
        <v>598</v>
      </c>
      <c r="B414" t="s">
        <v>27</v>
      </c>
      <c r="C414">
        <v>51807351</v>
      </c>
      <c r="D4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4">
        <f>IF(moras[[#This Row],[SALARIO]]="",'2-Resumen'!$B$7, moras[[#This Row],[SALARIO]])</f>
        <v>51807351</v>
      </c>
      <c r="F414">
        <f>STANDARDIZE(moras[[#This Row],[SALARIO]],'2-Resumen'!$B$2,'2-Resumen'!$B$3)</f>
        <v>0.48640824254077542</v>
      </c>
      <c r="G414" t="str">
        <f>IF(ABS(moras[[#This Row],[Z-CORE]])&gt; 1.96,"Sí", "No")</f>
        <v>No</v>
      </c>
      <c r="H414" t="s">
        <v>33</v>
      </c>
      <c r="I414" t="str">
        <f>IF(moras[[#This Row],[TIPO_ASEGURAMIENTO]] = "", '2-Resumen'!$F$4, moras[[#This Row],[TIPO_ASEGURAMIENTO]])</f>
        <v>ASALARIADO</v>
      </c>
      <c r="J414" t="s">
        <v>29</v>
      </c>
      <c r="K414" t="s">
        <v>30</v>
      </c>
      <c r="L414" t="s">
        <v>31</v>
      </c>
      <c r="M414" t="s">
        <v>31</v>
      </c>
      <c r="N414">
        <v>46</v>
      </c>
      <c r="O414">
        <f>IF(moras[[#This Row],[EDAD]]="", '2-Resumen'!$C$7, moras[[#This Row],[EDAD]])</f>
        <v>46</v>
      </c>
      <c r="P414">
        <f>FLOOR(moras[[#This Row],[EDAD_SIN_NA´S]],10)</f>
        <v>40</v>
      </c>
      <c r="Q414">
        <f>STANDARDIZE(moras[[#This Row],[EDAD]],'2-Resumen'!$C$2, '2-Resumen'!$C$3)</f>
        <v>0.28891113709384114</v>
      </c>
      <c r="R414" t="str">
        <f>IF(ABS(moras[[#This Row],[Z-CORE E]]) &gt; 1.96, "Sí", "No")</f>
        <v>No</v>
      </c>
    </row>
    <row r="415" spans="1:18">
      <c r="A415">
        <v>599</v>
      </c>
      <c r="B415" t="s">
        <v>32</v>
      </c>
      <c r="C415">
        <v>3904862</v>
      </c>
      <c r="D4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5">
        <f>IF(moras[[#This Row],[SALARIO]]="",'2-Resumen'!$B$7, moras[[#This Row],[SALARIO]])</f>
        <v>3904862</v>
      </c>
      <c r="F415">
        <f>STANDARDIZE(moras[[#This Row],[SALARIO]],'2-Resumen'!$B$2,'2-Resumen'!$B$3)</f>
        <v>-0.31064322439985398</v>
      </c>
      <c r="G415" t="str">
        <f>IF(ABS(moras[[#This Row],[Z-CORE]])&gt; 1.96,"Sí", "No")</f>
        <v>No</v>
      </c>
      <c r="H415" t="s">
        <v>33</v>
      </c>
      <c r="I415" t="str">
        <f>IF(moras[[#This Row],[TIPO_ASEGURAMIENTO]] = "", '2-Resumen'!$F$4, moras[[#This Row],[TIPO_ASEGURAMIENTO]])</f>
        <v>ASALARIADO</v>
      </c>
      <c r="J415" t="s">
        <v>34</v>
      </c>
      <c r="K415" t="s">
        <v>30</v>
      </c>
      <c r="L415" t="s">
        <v>31</v>
      </c>
      <c r="M415" t="s">
        <v>31</v>
      </c>
      <c r="N415">
        <v>51</v>
      </c>
      <c r="O415">
        <f>IF(moras[[#This Row],[EDAD]]="", '2-Resumen'!$C$7, moras[[#This Row],[EDAD]])</f>
        <v>51</v>
      </c>
      <c r="P415">
        <f>FLOOR(moras[[#This Row],[EDAD_SIN_NA´S]],10)</f>
        <v>50</v>
      </c>
      <c r="Q415">
        <f>STANDARDIZE(moras[[#This Row],[EDAD]],'2-Resumen'!$C$2, '2-Resumen'!$C$3)</f>
        <v>0.64178778747952869</v>
      </c>
      <c r="R415" t="str">
        <f>IF(ABS(moras[[#This Row],[Z-CORE E]]) &gt; 1.96, "Sí", "No")</f>
        <v>No</v>
      </c>
    </row>
    <row r="416" spans="1:18">
      <c r="A416">
        <v>600</v>
      </c>
      <c r="B416" t="s">
        <v>32</v>
      </c>
      <c r="C416">
        <v>217039356</v>
      </c>
      <c r="D4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6">
        <f>IF(moras[[#This Row],[SALARIO]]="",'2-Resumen'!$B$7, moras[[#This Row],[SALARIO]])</f>
        <v>217039356</v>
      </c>
      <c r="F416">
        <f>STANDARDIZE(moras[[#This Row],[SALARIO]],'2-Resumen'!$B$2,'2-Resumen'!$B$3)</f>
        <v>3.235710308468736</v>
      </c>
      <c r="G416" t="str">
        <f>IF(ABS(moras[[#This Row],[Z-CORE]])&gt; 1.96,"Sí", "No")</f>
        <v>Sí</v>
      </c>
      <c r="H416" t="s">
        <v>33</v>
      </c>
      <c r="I416" t="str">
        <f>IF(moras[[#This Row],[TIPO_ASEGURAMIENTO]] = "", '2-Resumen'!$F$4, moras[[#This Row],[TIPO_ASEGURAMIENTO]])</f>
        <v>ASALARIADO</v>
      </c>
      <c r="J416" t="s">
        <v>34</v>
      </c>
      <c r="K416" t="s">
        <v>30</v>
      </c>
      <c r="L416" t="s">
        <v>31</v>
      </c>
      <c r="M416" t="s">
        <v>31</v>
      </c>
      <c r="N416">
        <v>41</v>
      </c>
      <c r="O416">
        <f>IF(moras[[#This Row],[EDAD]]="", '2-Resumen'!$C$7, moras[[#This Row],[EDAD]])</f>
        <v>41</v>
      </c>
      <c r="P416">
        <f>FLOOR(moras[[#This Row],[EDAD_SIN_NA´S]],10)</f>
        <v>40</v>
      </c>
      <c r="Q416">
        <f>STANDARDIZE(moras[[#This Row],[EDAD]],'2-Resumen'!$C$2, '2-Resumen'!$C$3)</f>
        <v>-6.3965513291846368E-2</v>
      </c>
      <c r="R416" t="str">
        <f>IF(ABS(moras[[#This Row],[Z-CORE E]]) &gt; 1.96, "Sí", "No")</f>
        <v>No</v>
      </c>
    </row>
    <row r="417" spans="1:18">
      <c r="A417">
        <v>602</v>
      </c>
      <c r="B417" t="s">
        <v>27</v>
      </c>
      <c r="C417">
        <v>273601</v>
      </c>
      <c r="D4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17">
        <f>IF(moras[[#This Row],[SALARIO]]="",'2-Resumen'!$B$7, moras[[#This Row],[SALARIO]])</f>
        <v>273601</v>
      </c>
      <c r="F417">
        <f>STANDARDIZE(moras[[#This Row],[SALARIO]],'2-Resumen'!$B$2,'2-Resumen'!$B$3)</f>
        <v>-0.37106392418633682</v>
      </c>
      <c r="G417" t="str">
        <f>IF(ABS(moras[[#This Row],[Z-CORE]])&gt; 1.96,"Sí", "No")</f>
        <v>No</v>
      </c>
      <c r="H417" t="s">
        <v>33</v>
      </c>
      <c r="I417" t="str">
        <f>IF(moras[[#This Row],[TIPO_ASEGURAMIENTO]] = "", '2-Resumen'!$F$4, moras[[#This Row],[TIPO_ASEGURAMIENTO]])</f>
        <v>ASALARIADO</v>
      </c>
      <c r="J417" t="s">
        <v>29</v>
      </c>
      <c r="K417" t="s">
        <v>30</v>
      </c>
      <c r="L417" t="s">
        <v>30</v>
      </c>
      <c r="M417" t="s">
        <v>31</v>
      </c>
      <c r="N417">
        <v>39</v>
      </c>
      <c r="O417">
        <f>IF(moras[[#This Row],[EDAD]]="", '2-Resumen'!$C$7, moras[[#This Row],[EDAD]])</f>
        <v>39</v>
      </c>
      <c r="P417">
        <f>FLOOR(moras[[#This Row],[EDAD_SIN_NA´S]],10)</f>
        <v>30</v>
      </c>
      <c r="Q417">
        <f>STANDARDIZE(moras[[#This Row],[EDAD]],'2-Resumen'!$C$2, '2-Resumen'!$C$3)</f>
        <v>-0.20511617344612137</v>
      </c>
      <c r="R417" t="str">
        <f>IF(ABS(moras[[#This Row],[Z-CORE E]]) &gt; 1.96, "Sí", "No")</f>
        <v>No</v>
      </c>
    </row>
    <row r="418" spans="1:18">
      <c r="A418">
        <v>603</v>
      </c>
      <c r="B418" t="s">
        <v>32</v>
      </c>
      <c r="C418">
        <v>7515468</v>
      </c>
      <c r="D4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8">
        <f>IF(moras[[#This Row],[SALARIO]]="",'2-Resumen'!$B$7, moras[[#This Row],[SALARIO]])</f>
        <v>7515468</v>
      </c>
      <c r="F418">
        <f>STANDARDIZE(moras[[#This Row],[SALARIO]],'2-Resumen'!$B$2,'2-Resumen'!$B$3)</f>
        <v>-0.25056620400025348</v>
      </c>
      <c r="G418" t="str">
        <f>IF(ABS(moras[[#This Row],[Z-CORE]])&gt; 1.96,"Sí", "No")</f>
        <v>No</v>
      </c>
      <c r="H418" t="s">
        <v>33</v>
      </c>
      <c r="I418" t="str">
        <f>IF(moras[[#This Row],[TIPO_ASEGURAMIENTO]] = "", '2-Resumen'!$F$4, moras[[#This Row],[TIPO_ASEGURAMIENTO]])</f>
        <v>ASALARIADO</v>
      </c>
      <c r="J418" t="s">
        <v>29</v>
      </c>
      <c r="K418" t="s">
        <v>30</v>
      </c>
      <c r="L418" t="s">
        <v>31</v>
      </c>
      <c r="M418" t="s">
        <v>31</v>
      </c>
      <c r="N418">
        <v>29</v>
      </c>
      <c r="O418">
        <f>IF(moras[[#This Row],[EDAD]]="", '2-Resumen'!$C$7, moras[[#This Row],[EDAD]])</f>
        <v>29</v>
      </c>
      <c r="P418">
        <f>FLOOR(moras[[#This Row],[EDAD_SIN_NA´S]],10)</f>
        <v>20</v>
      </c>
      <c r="Q418">
        <f>STANDARDIZE(moras[[#This Row],[EDAD]],'2-Resumen'!$C$2, '2-Resumen'!$C$3)</f>
        <v>-0.91086947421749642</v>
      </c>
      <c r="R418" t="str">
        <f>IF(ABS(moras[[#This Row],[Z-CORE E]]) &gt; 1.96, "Sí", "No")</f>
        <v>No</v>
      </c>
    </row>
    <row r="419" spans="1:18">
      <c r="A419">
        <v>605</v>
      </c>
      <c r="B419" t="s">
        <v>27</v>
      </c>
      <c r="C419">
        <v>174239477</v>
      </c>
      <c r="D4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9">
        <f>IF(moras[[#This Row],[SALARIO]]="",'2-Resumen'!$B$7, moras[[#This Row],[SALARIO]])</f>
        <v>174239477</v>
      </c>
      <c r="F419">
        <f>STANDARDIZE(moras[[#This Row],[SALARIO]],'2-Resumen'!$B$2,'2-Resumen'!$B$3)</f>
        <v>2.5235613772966743</v>
      </c>
      <c r="G419" t="str">
        <f>IF(ABS(moras[[#This Row],[Z-CORE]])&gt; 1.96,"Sí", "No")</f>
        <v>Sí</v>
      </c>
      <c r="H419" t="s">
        <v>33</v>
      </c>
      <c r="I419" t="str">
        <f>IF(moras[[#This Row],[TIPO_ASEGURAMIENTO]] = "", '2-Resumen'!$F$4, moras[[#This Row],[TIPO_ASEGURAMIENTO]])</f>
        <v>ASALARIADO</v>
      </c>
      <c r="J419" t="s">
        <v>29</v>
      </c>
      <c r="K419" t="s">
        <v>30</v>
      </c>
      <c r="L419" t="s">
        <v>31</v>
      </c>
      <c r="M419" t="s">
        <v>31</v>
      </c>
      <c r="N419">
        <v>39</v>
      </c>
      <c r="O419">
        <f>IF(moras[[#This Row],[EDAD]]="", '2-Resumen'!$C$7, moras[[#This Row],[EDAD]])</f>
        <v>39</v>
      </c>
      <c r="P419">
        <f>FLOOR(moras[[#This Row],[EDAD_SIN_NA´S]],10)</f>
        <v>30</v>
      </c>
      <c r="Q419">
        <f>STANDARDIZE(moras[[#This Row],[EDAD]],'2-Resumen'!$C$2, '2-Resumen'!$C$3)</f>
        <v>-0.20511617344612137</v>
      </c>
      <c r="R419" t="str">
        <f>IF(ABS(moras[[#This Row],[Z-CORE E]]) &gt; 1.96, "Sí", "No")</f>
        <v>No</v>
      </c>
    </row>
    <row r="420" spans="1:18">
      <c r="A420">
        <v>608</v>
      </c>
      <c r="B420" t="s">
        <v>27</v>
      </c>
      <c r="C420">
        <v>112200</v>
      </c>
      <c r="D4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20">
        <f>IF(moras[[#This Row],[SALARIO]]="",'2-Resumen'!$B$7, moras[[#This Row],[SALARIO]])</f>
        <v>112200</v>
      </c>
      <c r="F420">
        <f>STANDARDIZE(moras[[#This Row],[SALARIO]],'2-Resumen'!$B$2,'2-Resumen'!$B$3)</f>
        <v>-0.37374948200392089</v>
      </c>
      <c r="G420" t="str">
        <f>IF(ABS(moras[[#This Row],[Z-CORE]])&gt; 1.96,"Sí", "No")</f>
        <v>No</v>
      </c>
      <c r="H420" t="s">
        <v>33</v>
      </c>
      <c r="I420" t="str">
        <f>IF(moras[[#This Row],[TIPO_ASEGURAMIENTO]] = "", '2-Resumen'!$F$4, moras[[#This Row],[TIPO_ASEGURAMIENTO]])</f>
        <v>ASALARIADO</v>
      </c>
      <c r="J420" t="s">
        <v>29</v>
      </c>
      <c r="K420" t="s">
        <v>30</v>
      </c>
      <c r="L420" t="s">
        <v>31</v>
      </c>
      <c r="M420" t="s">
        <v>31</v>
      </c>
      <c r="N420">
        <v>53</v>
      </c>
      <c r="O420">
        <f>IF(moras[[#This Row],[EDAD]]="", '2-Resumen'!$C$7, moras[[#This Row],[EDAD]])</f>
        <v>53</v>
      </c>
      <c r="P420">
        <f>FLOOR(moras[[#This Row],[EDAD_SIN_NA´S]],10)</f>
        <v>50</v>
      </c>
      <c r="Q420">
        <f>STANDARDIZE(moras[[#This Row],[EDAD]],'2-Resumen'!$C$2, '2-Resumen'!$C$3)</f>
        <v>0.78293844763380371</v>
      </c>
      <c r="R420" t="str">
        <f>IF(ABS(moras[[#This Row],[Z-CORE E]]) &gt; 1.96, "Sí", "No")</f>
        <v>No</v>
      </c>
    </row>
    <row r="421" spans="1:18">
      <c r="A421">
        <v>609</v>
      </c>
      <c r="B421" t="s">
        <v>27</v>
      </c>
      <c r="C421">
        <v>927718</v>
      </c>
      <c r="D4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1">
        <f>IF(moras[[#This Row],[SALARIO]]="",'2-Resumen'!$B$7, moras[[#This Row],[SALARIO]])</f>
        <v>927718</v>
      </c>
      <c r="F421">
        <f>STANDARDIZE(moras[[#This Row],[SALARIO]],'2-Resumen'!$B$2,'2-Resumen'!$B$3)</f>
        <v>-0.36018004476201704</v>
      </c>
      <c r="G421" t="str">
        <f>IF(ABS(moras[[#This Row],[Z-CORE]])&gt; 1.96,"Sí", "No")</f>
        <v>No</v>
      </c>
      <c r="H421" t="s">
        <v>33</v>
      </c>
      <c r="I421" t="str">
        <f>IF(moras[[#This Row],[TIPO_ASEGURAMIENTO]] = "", '2-Resumen'!$F$4, moras[[#This Row],[TIPO_ASEGURAMIENTO]])</f>
        <v>ASALARIADO</v>
      </c>
      <c r="J421" t="s">
        <v>34</v>
      </c>
      <c r="K421" t="s">
        <v>30</v>
      </c>
      <c r="L421" t="s">
        <v>31</v>
      </c>
      <c r="M421" t="s">
        <v>30</v>
      </c>
      <c r="N421">
        <v>29</v>
      </c>
      <c r="O421">
        <f>IF(moras[[#This Row],[EDAD]]="", '2-Resumen'!$C$7, moras[[#This Row],[EDAD]])</f>
        <v>29</v>
      </c>
      <c r="P421">
        <f>FLOOR(moras[[#This Row],[EDAD_SIN_NA´S]],10)</f>
        <v>20</v>
      </c>
      <c r="Q421">
        <f>STANDARDIZE(moras[[#This Row],[EDAD]],'2-Resumen'!$C$2, '2-Resumen'!$C$3)</f>
        <v>-0.91086947421749642</v>
      </c>
      <c r="R421" t="str">
        <f>IF(ABS(moras[[#This Row],[Z-CORE E]]) &gt; 1.96, "Sí", "No")</f>
        <v>No</v>
      </c>
    </row>
    <row r="422" spans="1:18">
      <c r="A422">
        <v>610</v>
      </c>
      <c r="B422" t="s">
        <v>32</v>
      </c>
      <c r="C422">
        <v>40016655</v>
      </c>
      <c r="D4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2">
        <f>IF(moras[[#This Row],[SALARIO]]="",'2-Resumen'!$B$7, moras[[#This Row],[SALARIO]])</f>
        <v>40016655</v>
      </c>
      <c r="F422">
        <f>STANDARDIZE(moras[[#This Row],[SALARIO]],'2-Resumen'!$B$2,'2-Resumen'!$B$3)</f>
        <v>0.29022237121682376</v>
      </c>
      <c r="G422" t="str">
        <f>IF(ABS(moras[[#This Row],[Z-CORE]])&gt; 1.96,"Sí", "No")</f>
        <v>No</v>
      </c>
      <c r="H422" t="s">
        <v>33</v>
      </c>
      <c r="I422" t="str">
        <f>IF(moras[[#This Row],[TIPO_ASEGURAMIENTO]] = "", '2-Resumen'!$F$4, moras[[#This Row],[TIPO_ASEGURAMIENTO]])</f>
        <v>ASALARIADO</v>
      </c>
      <c r="J422" t="s">
        <v>29</v>
      </c>
      <c r="K422" t="s">
        <v>30</v>
      </c>
      <c r="L422" t="s">
        <v>30</v>
      </c>
      <c r="M422" t="s">
        <v>31</v>
      </c>
      <c r="N422">
        <v>31</v>
      </c>
      <c r="O422">
        <f>IF(moras[[#This Row],[EDAD]]="", '2-Resumen'!$C$7, moras[[#This Row],[EDAD]])</f>
        <v>31</v>
      </c>
      <c r="P422">
        <f>FLOOR(moras[[#This Row],[EDAD_SIN_NA´S]],10)</f>
        <v>30</v>
      </c>
      <c r="Q422">
        <f>STANDARDIZE(moras[[#This Row],[EDAD]],'2-Resumen'!$C$2, '2-Resumen'!$C$3)</f>
        <v>-0.7697188140632214</v>
      </c>
      <c r="R422" t="str">
        <f>IF(ABS(moras[[#This Row],[Z-CORE E]]) &gt; 1.96, "Sí", "No")</f>
        <v>No</v>
      </c>
    </row>
    <row r="423" spans="1:18">
      <c r="A423">
        <v>612</v>
      </c>
      <c r="B423" t="s">
        <v>27</v>
      </c>
      <c r="C423">
        <v>317000</v>
      </c>
      <c r="D4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3">
        <f>IF(moras[[#This Row],[SALARIO]]="",'2-Resumen'!$B$7, moras[[#This Row],[SALARIO]])</f>
        <v>317000</v>
      </c>
      <c r="F423">
        <f>STANDARDIZE(moras[[#This Row],[SALARIO]],'2-Resumen'!$B$2,'2-Resumen'!$B$3)</f>
        <v>-0.370341806456426</v>
      </c>
      <c r="G423" t="str">
        <f>IF(ABS(moras[[#This Row],[Z-CORE]])&gt; 1.96,"Sí", "No")</f>
        <v>No</v>
      </c>
      <c r="H423" t="s">
        <v>33</v>
      </c>
      <c r="I423" t="str">
        <f>IF(moras[[#This Row],[TIPO_ASEGURAMIENTO]] = "", '2-Resumen'!$F$4, moras[[#This Row],[TIPO_ASEGURAMIENTO]])</f>
        <v>ASALARIADO</v>
      </c>
      <c r="J423" t="s">
        <v>29</v>
      </c>
      <c r="K423" t="s">
        <v>30</v>
      </c>
      <c r="L423" t="s">
        <v>31</v>
      </c>
      <c r="M423" t="s">
        <v>30</v>
      </c>
      <c r="N423">
        <v>39</v>
      </c>
      <c r="O423">
        <f>IF(moras[[#This Row],[EDAD]]="", '2-Resumen'!$C$7, moras[[#This Row],[EDAD]])</f>
        <v>39</v>
      </c>
      <c r="P423">
        <f>FLOOR(moras[[#This Row],[EDAD_SIN_NA´S]],10)</f>
        <v>30</v>
      </c>
      <c r="Q423">
        <f>STANDARDIZE(moras[[#This Row],[EDAD]],'2-Resumen'!$C$2, '2-Resumen'!$C$3)</f>
        <v>-0.20511617344612137</v>
      </c>
      <c r="R423" t="str">
        <f>IF(ABS(moras[[#This Row],[Z-CORE E]]) &gt; 1.96, "Sí", "No")</f>
        <v>No</v>
      </c>
    </row>
    <row r="424" spans="1:18">
      <c r="A424">
        <v>613</v>
      </c>
      <c r="B424" t="s">
        <v>32</v>
      </c>
      <c r="C424">
        <v>36936793</v>
      </c>
      <c r="D4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4">
        <f>IF(moras[[#This Row],[SALARIO]]="",'2-Resumen'!$B$7, moras[[#This Row],[SALARIO]])</f>
        <v>36936793</v>
      </c>
      <c r="F424">
        <f>STANDARDIZE(moras[[#This Row],[SALARIO]],'2-Resumen'!$B$2,'2-Resumen'!$B$3)</f>
        <v>0.2389764218659518</v>
      </c>
      <c r="G424" t="str">
        <f>IF(ABS(moras[[#This Row],[Z-CORE]])&gt; 1.96,"Sí", "No")</f>
        <v>No</v>
      </c>
      <c r="H424" t="s">
        <v>33</v>
      </c>
      <c r="I424" t="str">
        <f>IF(moras[[#This Row],[TIPO_ASEGURAMIENTO]] = "", '2-Resumen'!$F$4, moras[[#This Row],[TIPO_ASEGURAMIENTO]])</f>
        <v>ASALARIADO</v>
      </c>
      <c r="J424" t="s">
        <v>34</v>
      </c>
      <c r="K424" t="s">
        <v>30</v>
      </c>
      <c r="L424" t="s">
        <v>31</v>
      </c>
      <c r="M424" t="s">
        <v>31</v>
      </c>
      <c r="N424">
        <v>35</v>
      </c>
      <c r="O424">
        <f>IF(moras[[#This Row],[EDAD]]="", '2-Resumen'!$C$7, moras[[#This Row],[EDAD]])</f>
        <v>35</v>
      </c>
      <c r="P424">
        <f>FLOOR(moras[[#This Row],[EDAD_SIN_NA´S]],10)</f>
        <v>30</v>
      </c>
      <c r="Q424">
        <f>STANDARDIZE(moras[[#This Row],[EDAD]],'2-Resumen'!$C$2, '2-Resumen'!$C$3)</f>
        <v>-0.48741749375467142</v>
      </c>
      <c r="R424" t="str">
        <f>IF(ABS(moras[[#This Row],[Z-CORE E]]) &gt; 1.96, "Sí", "No")</f>
        <v>No</v>
      </c>
    </row>
    <row r="425" spans="1:18">
      <c r="A425">
        <v>615</v>
      </c>
      <c r="B425" t="s">
        <v>32</v>
      </c>
      <c r="C425">
        <v>319572</v>
      </c>
      <c r="D4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5">
        <f>IF(moras[[#This Row],[SALARIO]]="",'2-Resumen'!$B$7, moras[[#This Row],[SALARIO]])</f>
        <v>319572</v>
      </c>
      <c r="F425">
        <f>STANDARDIZE(moras[[#This Row],[SALARIO]],'2-Resumen'!$B$2,'2-Resumen'!$B$3)</f>
        <v>-0.37029901084359323</v>
      </c>
      <c r="G425" t="str">
        <f>IF(ABS(moras[[#This Row],[Z-CORE]])&gt; 1.96,"Sí", "No")</f>
        <v>No</v>
      </c>
      <c r="H425" t="s">
        <v>33</v>
      </c>
      <c r="I425" t="str">
        <f>IF(moras[[#This Row],[TIPO_ASEGURAMIENTO]] = "", '2-Resumen'!$F$4, moras[[#This Row],[TIPO_ASEGURAMIENTO]])</f>
        <v>ASALARIADO</v>
      </c>
      <c r="J425" t="s">
        <v>29</v>
      </c>
      <c r="K425" t="s">
        <v>30</v>
      </c>
      <c r="L425" t="s">
        <v>30</v>
      </c>
      <c r="M425" t="s">
        <v>31</v>
      </c>
      <c r="N425">
        <v>43</v>
      </c>
      <c r="O425">
        <f>IF(moras[[#This Row],[EDAD]]="", '2-Resumen'!$C$7, moras[[#This Row],[EDAD]])</f>
        <v>43</v>
      </c>
      <c r="P425">
        <f>FLOOR(moras[[#This Row],[EDAD_SIN_NA´S]],10)</f>
        <v>40</v>
      </c>
      <c r="Q425">
        <f>STANDARDIZE(moras[[#This Row],[EDAD]],'2-Resumen'!$C$2, '2-Resumen'!$C$3)</f>
        <v>7.7185146862428639E-2</v>
      </c>
      <c r="R425" t="str">
        <f>IF(ABS(moras[[#This Row],[Z-CORE E]]) &gt; 1.96, "Sí", "No")</f>
        <v>No</v>
      </c>
    </row>
    <row r="426" spans="1:18">
      <c r="A426">
        <v>616</v>
      </c>
      <c r="B426" t="s">
        <v>32</v>
      </c>
      <c r="C426">
        <v>1486691</v>
      </c>
      <c r="D4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6">
        <f>IF(moras[[#This Row],[SALARIO]]="",'2-Resumen'!$B$7, moras[[#This Row],[SALARIO]])</f>
        <v>1486691</v>
      </c>
      <c r="F426">
        <f>STANDARDIZE(moras[[#This Row],[SALARIO]],'2-Resumen'!$B$2,'2-Resumen'!$B$3)</f>
        <v>-0.35087927023169557</v>
      </c>
      <c r="G426" t="str">
        <f>IF(ABS(moras[[#This Row],[Z-CORE]])&gt; 1.96,"Sí", "No")</f>
        <v>No</v>
      </c>
      <c r="H426" t="s">
        <v>33</v>
      </c>
      <c r="I426" t="str">
        <f>IF(moras[[#This Row],[TIPO_ASEGURAMIENTO]] = "", '2-Resumen'!$F$4, moras[[#This Row],[TIPO_ASEGURAMIENTO]])</f>
        <v>ASALARIADO</v>
      </c>
      <c r="J426" t="s">
        <v>34</v>
      </c>
      <c r="K426" t="s">
        <v>30</v>
      </c>
      <c r="L426" t="s">
        <v>31</v>
      </c>
      <c r="M426" t="s">
        <v>30</v>
      </c>
      <c r="N426">
        <v>31</v>
      </c>
      <c r="O426">
        <f>IF(moras[[#This Row],[EDAD]]="", '2-Resumen'!$C$7, moras[[#This Row],[EDAD]])</f>
        <v>31</v>
      </c>
      <c r="P426">
        <f>FLOOR(moras[[#This Row],[EDAD_SIN_NA´S]],10)</f>
        <v>30</v>
      </c>
      <c r="Q426">
        <f>STANDARDIZE(moras[[#This Row],[EDAD]],'2-Resumen'!$C$2, '2-Resumen'!$C$3)</f>
        <v>-0.7697188140632214</v>
      </c>
      <c r="R426" t="str">
        <f>IF(ABS(moras[[#This Row],[Z-CORE E]]) &gt; 1.96, "Sí", "No")</f>
        <v>No</v>
      </c>
    </row>
    <row r="427" spans="1:18">
      <c r="A427">
        <v>618</v>
      </c>
      <c r="B427" t="s">
        <v>27</v>
      </c>
      <c r="C427">
        <v>352852</v>
      </c>
      <c r="D4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7">
        <f>IF(moras[[#This Row],[SALARIO]]="",'2-Resumen'!$B$7, moras[[#This Row],[SALARIO]])</f>
        <v>352852</v>
      </c>
      <c r="F427">
        <f>STANDARDIZE(moras[[#This Row],[SALARIO]],'2-Resumen'!$B$2,'2-Resumen'!$B$3)</f>
        <v>-0.36974526356712528</v>
      </c>
      <c r="G427" t="str">
        <f>IF(ABS(moras[[#This Row],[Z-CORE]])&gt; 1.96,"Sí", "No")</f>
        <v>No</v>
      </c>
      <c r="H427" t="s">
        <v>33</v>
      </c>
      <c r="I427" t="str">
        <f>IF(moras[[#This Row],[TIPO_ASEGURAMIENTO]] = "", '2-Resumen'!$F$4, moras[[#This Row],[TIPO_ASEGURAMIENTO]])</f>
        <v>ASALARIADO</v>
      </c>
      <c r="J427" t="s">
        <v>34</v>
      </c>
      <c r="K427" t="s">
        <v>30</v>
      </c>
      <c r="L427" t="s">
        <v>31</v>
      </c>
      <c r="M427" t="s">
        <v>31</v>
      </c>
      <c r="N427">
        <v>53</v>
      </c>
      <c r="O427">
        <f>IF(moras[[#This Row],[EDAD]]="", '2-Resumen'!$C$7, moras[[#This Row],[EDAD]])</f>
        <v>53</v>
      </c>
      <c r="P427">
        <f>FLOOR(moras[[#This Row],[EDAD_SIN_NA´S]],10)</f>
        <v>50</v>
      </c>
      <c r="Q427">
        <f>STANDARDIZE(moras[[#This Row],[EDAD]],'2-Resumen'!$C$2, '2-Resumen'!$C$3)</f>
        <v>0.78293844763380371</v>
      </c>
      <c r="R427" t="str">
        <f>IF(ABS(moras[[#This Row],[Z-CORE E]]) &gt; 1.96, "Sí", "No")</f>
        <v>No</v>
      </c>
    </row>
    <row r="428" spans="1:18">
      <c r="A428">
        <v>619</v>
      </c>
      <c r="B428" t="s">
        <v>32</v>
      </c>
      <c r="C428">
        <v>223463</v>
      </c>
      <c r="D4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28">
        <f>IF(moras[[#This Row],[SALARIO]]="",'2-Resumen'!$B$7, moras[[#This Row],[SALARIO]])</f>
        <v>223463</v>
      </c>
      <c r="F428">
        <f>STANDARDIZE(moras[[#This Row],[SALARIO]],'2-Resumen'!$B$2,'2-Resumen'!$B$3)</f>
        <v>-0.37189817241192419</v>
      </c>
      <c r="G428" t="str">
        <f>IF(ABS(moras[[#This Row],[Z-CORE]])&gt; 1.96,"Sí", "No")</f>
        <v>No</v>
      </c>
      <c r="H428" t="s">
        <v>33</v>
      </c>
      <c r="I428" t="str">
        <f>IF(moras[[#This Row],[TIPO_ASEGURAMIENTO]] = "", '2-Resumen'!$F$4, moras[[#This Row],[TIPO_ASEGURAMIENTO]])</f>
        <v>ASALARIADO</v>
      </c>
      <c r="J428" t="s">
        <v>29</v>
      </c>
      <c r="K428" t="s">
        <v>30</v>
      </c>
      <c r="L428" t="s">
        <v>30</v>
      </c>
      <c r="M428" t="s">
        <v>31</v>
      </c>
      <c r="N428">
        <v>20</v>
      </c>
      <c r="O428">
        <f>IF(moras[[#This Row],[EDAD]]="", '2-Resumen'!$C$7, moras[[#This Row],[EDAD]])</f>
        <v>20</v>
      </c>
      <c r="P428">
        <f>FLOOR(moras[[#This Row],[EDAD_SIN_NA´S]],10)</f>
        <v>20</v>
      </c>
      <c r="Q428">
        <f>STANDARDIZE(moras[[#This Row],[EDAD]],'2-Resumen'!$C$2, '2-Resumen'!$C$3)</f>
        <v>-1.5460474449117341</v>
      </c>
      <c r="R428" t="str">
        <f>IF(ABS(moras[[#This Row],[Z-CORE E]]) &gt; 1.96, "Sí", "No")</f>
        <v>No</v>
      </c>
    </row>
    <row r="429" spans="1:18">
      <c r="A429">
        <v>620</v>
      </c>
      <c r="B429" t="s">
        <v>32</v>
      </c>
      <c r="C429">
        <v>573400</v>
      </c>
      <c r="D4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9">
        <f>IF(moras[[#This Row],[SALARIO]]="",'2-Resumen'!$B$7, moras[[#This Row],[SALARIO]])</f>
        <v>573400</v>
      </c>
      <c r="F429">
        <f>STANDARDIZE(moras[[#This Row],[SALARIO]],'2-Resumen'!$B$2,'2-Resumen'!$B$3)</f>
        <v>-0.36607555640575373</v>
      </c>
      <c r="G429" t="str">
        <f>IF(ABS(moras[[#This Row],[Z-CORE]])&gt; 1.96,"Sí", "No")</f>
        <v>No</v>
      </c>
      <c r="H429" t="s">
        <v>33</v>
      </c>
      <c r="I429" t="str">
        <f>IF(moras[[#This Row],[TIPO_ASEGURAMIENTO]] = "", '2-Resumen'!$F$4, moras[[#This Row],[TIPO_ASEGURAMIENTO]])</f>
        <v>ASALARIADO</v>
      </c>
      <c r="J429" t="s">
        <v>29</v>
      </c>
      <c r="K429" t="s">
        <v>30</v>
      </c>
      <c r="L429" t="s">
        <v>31</v>
      </c>
      <c r="M429" t="s">
        <v>31</v>
      </c>
      <c r="N429">
        <v>23</v>
      </c>
      <c r="O429">
        <f>IF(moras[[#This Row],[EDAD]]="", '2-Resumen'!$C$7, moras[[#This Row],[EDAD]])</f>
        <v>23</v>
      </c>
      <c r="P429">
        <f>FLOOR(moras[[#This Row],[EDAD_SIN_NA´S]],10)</f>
        <v>20</v>
      </c>
      <c r="Q429">
        <f>STANDARDIZE(moras[[#This Row],[EDAD]],'2-Resumen'!$C$2, '2-Resumen'!$C$3)</f>
        <v>-1.3343214546803215</v>
      </c>
      <c r="R429" t="str">
        <f>IF(ABS(moras[[#This Row],[Z-CORE E]]) &gt; 1.96, "Sí", "No")</f>
        <v>No</v>
      </c>
    </row>
    <row r="430" spans="1:18">
      <c r="A430">
        <v>623</v>
      </c>
      <c r="B430" t="s">
        <v>32</v>
      </c>
      <c r="C430">
        <v>215000</v>
      </c>
      <c r="D4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0">
        <f>IF(moras[[#This Row],[SALARIO]]="",'2-Resumen'!$B$7, moras[[#This Row],[SALARIO]])</f>
        <v>215000</v>
      </c>
      <c r="F430">
        <f>STANDARDIZE(moras[[#This Row],[SALARIO]],'2-Resumen'!$B$2,'2-Resumen'!$B$3)</f>
        <v>-0.37203898861386975</v>
      </c>
      <c r="G430" t="str">
        <f>IF(ABS(moras[[#This Row],[Z-CORE]])&gt; 1.96,"Sí", "No")</f>
        <v>No</v>
      </c>
      <c r="H430" t="s">
        <v>33</v>
      </c>
      <c r="I430" t="str">
        <f>IF(moras[[#This Row],[TIPO_ASEGURAMIENTO]] = "", '2-Resumen'!$F$4, moras[[#This Row],[TIPO_ASEGURAMIENTO]])</f>
        <v>ASALARIADO</v>
      </c>
      <c r="J430" t="s">
        <v>29</v>
      </c>
      <c r="K430" t="s">
        <v>30</v>
      </c>
      <c r="L430" t="s">
        <v>31</v>
      </c>
      <c r="M430" t="s">
        <v>31</v>
      </c>
      <c r="N430">
        <v>60</v>
      </c>
      <c r="O430">
        <f>IF(moras[[#This Row],[EDAD]]="", '2-Resumen'!$C$7, moras[[#This Row],[EDAD]])</f>
        <v>60</v>
      </c>
      <c r="P430">
        <f>FLOOR(moras[[#This Row],[EDAD_SIN_NA´S]],10)</f>
        <v>60</v>
      </c>
      <c r="Q430">
        <f>STANDARDIZE(moras[[#This Row],[EDAD]],'2-Resumen'!$C$2, '2-Resumen'!$C$3)</f>
        <v>1.2769657581737661</v>
      </c>
      <c r="R430" t="str">
        <f>IF(ABS(moras[[#This Row],[Z-CORE E]]) &gt; 1.96, "Sí", "No")</f>
        <v>No</v>
      </c>
    </row>
    <row r="431" spans="1:18">
      <c r="A431">
        <v>624</v>
      </c>
      <c r="B431" t="s">
        <v>32</v>
      </c>
      <c r="C431">
        <v>367392</v>
      </c>
      <c r="D4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1">
        <f>IF(moras[[#This Row],[SALARIO]]="",'2-Resumen'!$B$7, moras[[#This Row],[SALARIO]])</f>
        <v>367392</v>
      </c>
      <c r="F431">
        <f>STANDARDIZE(moras[[#This Row],[SALARIO]],'2-Resumen'!$B$2,'2-Resumen'!$B$3)</f>
        <v>-0.36950333191448576</v>
      </c>
      <c r="G431" t="str">
        <f>IF(ABS(moras[[#This Row],[Z-CORE]])&gt; 1.96,"Sí", "No")</f>
        <v>No</v>
      </c>
      <c r="H431" t="s">
        <v>33</v>
      </c>
      <c r="I431" t="str">
        <f>IF(moras[[#This Row],[TIPO_ASEGURAMIENTO]] = "", '2-Resumen'!$F$4, moras[[#This Row],[TIPO_ASEGURAMIENTO]])</f>
        <v>ASALARIADO</v>
      </c>
      <c r="J431" t="s">
        <v>29</v>
      </c>
      <c r="K431" t="s">
        <v>30</v>
      </c>
      <c r="L431" t="s">
        <v>31</v>
      </c>
      <c r="M431" t="s">
        <v>31</v>
      </c>
      <c r="N431">
        <v>24</v>
      </c>
      <c r="O431">
        <f>IF(moras[[#This Row],[EDAD]]="", '2-Resumen'!$C$7, moras[[#This Row],[EDAD]])</f>
        <v>24</v>
      </c>
      <c r="P431">
        <f>FLOOR(moras[[#This Row],[EDAD_SIN_NA´S]],10)</f>
        <v>20</v>
      </c>
      <c r="Q431">
        <f>STANDARDIZE(moras[[#This Row],[EDAD]],'2-Resumen'!$C$2, '2-Resumen'!$C$3)</f>
        <v>-1.263746124603184</v>
      </c>
      <c r="R431" t="str">
        <f>IF(ABS(moras[[#This Row],[Z-CORE E]]) &gt; 1.96, "Sí", "No")</f>
        <v>No</v>
      </c>
    </row>
    <row r="432" spans="1:18">
      <c r="A432">
        <v>625</v>
      </c>
      <c r="B432" t="s">
        <v>27</v>
      </c>
      <c r="C432">
        <v>150000</v>
      </c>
      <c r="D4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2">
        <f>IF(moras[[#This Row],[SALARIO]]="",'2-Resumen'!$B$7, moras[[#This Row],[SALARIO]])</f>
        <v>150000</v>
      </c>
      <c r="F432">
        <f>STANDARDIZE(moras[[#This Row],[SALARIO]],'2-Resumen'!$B$2,'2-Resumen'!$B$3)</f>
        <v>-0.37312052626322112</v>
      </c>
      <c r="G432" t="str">
        <f>IF(ABS(moras[[#This Row],[Z-CORE]])&gt; 1.96,"Sí", "No")</f>
        <v>No</v>
      </c>
      <c r="H432" t="s">
        <v>33</v>
      </c>
      <c r="I432" t="str">
        <f>IF(moras[[#This Row],[TIPO_ASEGURAMIENTO]] = "", '2-Resumen'!$F$4, moras[[#This Row],[TIPO_ASEGURAMIENTO]])</f>
        <v>ASALARIADO</v>
      </c>
      <c r="J432" t="s">
        <v>29</v>
      </c>
      <c r="K432" t="s">
        <v>30</v>
      </c>
      <c r="L432" t="s">
        <v>31</v>
      </c>
      <c r="M432" t="s">
        <v>31</v>
      </c>
      <c r="N432">
        <v>44</v>
      </c>
      <c r="O432">
        <f>IF(moras[[#This Row],[EDAD]]="", '2-Resumen'!$C$7, moras[[#This Row],[EDAD]])</f>
        <v>44</v>
      </c>
      <c r="P432">
        <f>FLOOR(moras[[#This Row],[EDAD_SIN_NA´S]],10)</f>
        <v>40</v>
      </c>
      <c r="Q432">
        <f>STANDARDIZE(moras[[#This Row],[EDAD]],'2-Resumen'!$C$2, '2-Resumen'!$C$3)</f>
        <v>0.14776047693956615</v>
      </c>
      <c r="R432" t="str">
        <f>IF(ABS(moras[[#This Row],[Z-CORE E]]) &gt; 1.96, "Sí", "No")</f>
        <v>No</v>
      </c>
    </row>
    <row r="433" spans="1:18">
      <c r="A433">
        <v>626</v>
      </c>
      <c r="B433" t="s">
        <v>32</v>
      </c>
      <c r="C433">
        <v>67966062</v>
      </c>
      <c r="D4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33">
        <f>IF(moras[[#This Row],[SALARIO]]="",'2-Resumen'!$B$7, moras[[#This Row],[SALARIO]])</f>
        <v>67966062</v>
      </c>
      <c r="F433">
        <f>STANDARDIZE(moras[[#This Row],[SALARIO]],'2-Resumen'!$B$2,'2-Resumen'!$B$3)</f>
        <v>0.75527369348675211</v>
      </c>
      <c r="G433" t="str">
        <f>IF(ABS(moras[[#This Row],[Z-CORE]])&gt; 1.96,"Sí", "No")</f>
        <v>No</v>
      </c>
      <c r="H433" t="s">
        <v>33</v>
      </c>
      <c r="I433" t="str">
        <f>IF(moras[[#This Row],[TIPO_ASEGURAMIENTO]] = "", '2-Resumen'!$F$4, moras[[#This Row],[TIPO_ASEGURAMIENTO]])</f>
        <v>ASALARIADO</v>
      </c>
      <c r="J433" t="s">
        <v>29</v>
      </c>
      <c r="K433" t="s">
        <v>30</v>
      </c>
      <c r="L433" t="s">
        <v>31</v>
      </c>
      <c r="M433" t="s">
        <v>31</v>
      </c>
      <c r="N433">
        <v>21</v>
      </c>
      <c r="O433">
        <f>IF(moras[[#This Row],[EDAD]]="", '2-Resumen'!$C$7, moras[[#This Row],[EDAD]])</f>
        <v>21</v>
      </c>
      <c r="P433">
        <f>FLOOR(moras[[#This Row],[EDAD_SIN_NA´S]],10)</f>
        <v>20</v>
      </c>
      <c r="Q433">
        <f>STANDARDIZE(moras[[#This Row],[EDAD]],'2-Resumen'!$C$2, '2-Resumen'!$C$3)</f>
        <v>-1.4754721148345964</v>
      </c>
      <c r="R433" t="str">
        <f>IF(ABS(moras[[#This Row],[Z-CORE E]]) &gt; 1.96, "Sí", "No")</f>
        <v>No</v>
      </c>
    </row>
    <row r="434" spans="1:18">
      <c r="A434">
        <v>627</v>
      </c>
      <c r="B434" t="s">
        <v>32</v>
      </c>
      <c r="C434">
        <v>2796475</v>
      </c>
      <c r="D4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34">
        <f>IF(moras[[#This Row],[SALARIO]]="",'2-Resumen'!$B$7, moras[[#This Row],[SALARIO]])</f>
        <v>2796475</v>
      </c>
      <c r="F434">
        <f>STANDARDIZE(moras[[#This Row],[SALARIO]],'2-Resumen'!$B$2,'2-Resumen'!$B$3)</f>
        <v>-0.32908572086987919</v>
      </c>
      <c r="G434" t="str">
        <f>IF(ABS(moras[[#This Row],[Z-CORE]])&gt; 1.96,"Sí", "No")</f>
        <v>No</v>
      </c>
      <c r="H434" t="s">
        <v>33</v>
      </c>
      <c r="I434" t="str">
        <f>IF(moras[[#This Row],[TIPO_ASEGURAMIENTO]] = "", '2-Resumen'!$F$4, moras[[#This Row],[TIPO_ASEGURAMIENTO]])</f>
        <v>ASALARIADO</v>
      </c>
      <c r="J434" t="s">
        <v>34</v>
      </c>
      <c r="K434" t="s">
        <v>30</v>
      </c>
      <c r="L434" t="s">
        <v>31</v>
      </c>
      <c r="M434" t="s">
        <v>30</v>
      </c>
      <c r="N434">
        <v>52</v>
      </c>
      <c r="O434">
        <f>IF(moras[[#This Row],[EDAD]]="", '2-Resumen'!$C$7, moras[[#This Row],[EDAD]])</f>
        <v>52</v>
      </c>
      <c r="P434">
        <f>FLOOR(moras[[#This Row],[EDAD_SIN_NA´S]],10)</f>
        <v>50</v>
      </c>
      <c r="Q434">
        <f>STANDARDIZE(moras[[#This Row],[EDAD]],'2-Resumen'!$C$2, '2-Resumen'!$C$3)</f>
        <v>0.71236311755666615</v>
      </c>
      <c r="R434" t="str">
        <f>IF(ABS(moras[[#This Row],[Z-CORE E]]) &gt; 1.96, "Sí", "No")</f>
        <v>No</v>
      </c>
    </row>
    <row r="435" spans="1:18">
      <c r="A435">
        <v>636</v>
      </c>
      <c r="B435" t="s">
        <v>32</v>
      </c>
      <c r="C435">
        <v>1169887</v>
      </c>
      <c r="D4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35">
        <f>IF(moras[[#This Row],[SALARIO]]="",'2-Resumen'!$B$7, moras[[#This Row],[SALARIO]])</f>
        <v>1169887</v>
      </c>
      <c r="F435">
        <f>STANDARDIZE(moras[[#This Row],[SALARIO]],'2-Resumen'!$B$2,'2-Resumen'!$B$3)</f>
        <v>-0.3561505849003897</v>
      </c>
      <c r="G435" t="str">
        <f>IF(ABS(moras[[#This Row],[Z-CORE]])&gt; 1.96,"Sí", "No")</f>
        <v>No</v>
      </c>
      <c r="H435" t="s">
        <v>33</v>
      </c>
      <c r="I435" t="str">
        <f>IF(moras[[#This Row],[TIPO_ASEGURAMIENTO]] = "", '2-Resumen'!$F$4, moras[[#This Row],[TIPO_ASEGURAMIENTO]])</f>
        <v>ASALARIADO</v>
      </c>
      <c r="J435" t="s">
        <v>34</v>
      </c>
      <c r="K435" t="s">
        <v>30</v>
      </c>
      <c r="L435" t="s">
        <v>31</v>
      </c>
      <c r="M435" t="s">
        <v>31</v>
      </c>
      <c r="N435">
        <v>45</v>
      </c>
      <c r="O435">
        <f>IF(moras[[#This Row],[EDAD]]="", '2-Resumen'!$C$7, moras[[#This Row],[EDAD]])</f>
        <v>45</v>
      </c>
      <c r="P435">
        <f>FLOOR(moras[[#This Row],[EDAD_SIN_NA´S]],10)</f>
        <v>40</v>
      </c>
      <c r="Q435">
        <f>STANDARDIZE(moras[[#This Row],[EDAD]],'2-Resumen'!$C$2, '2-Resumen'!$C$3)</f>
        <v>0.21833580701670366</v>
      </c>
      <c r="R435" t="str">
        <f>IF(ABS(moras[[#This Row],[Z-CORE E]]) &gt; 1.96, "Sí", "No")</f>
        <v>No</v>
      </c>
    </row>
    <row r="436" spans="1:18">
      <c r="A436">
        <v>637</v>
      </c>
      <c r="B436" t="s">
        <v>32</v>
      </c>
      <c r="C436">
        <v>125314582</v>
      </c>
      <c r="D4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36">
        <f>IF(moras[[#This Row],[SALARIO]]="",'2-Resumen'!$B$7, moras[[#This Row],[SALARIO]])</f>
        <v>125314582</v>
      </c>
      <c r="F436">
        <f>STANDARDIZE(moras[[#This Row],[SALARIO]],'2-Resumen'!$B$2,'2-Resumen'!$B$3)</f>
        <v>1.7094980552495409</v>
      </c>
      <c r="G436" t="str">
        <f>IF(ABS(moras[[#This Row],[Z-CORE]])&gt; 1.96,"Sí", "No")</f>
        <v>No</v>
      </c>
      <c r="H436" t="s">
        <v>33</v>
      </c>
      <c r="I436" t="str">
        <f>IF(moras[[#This Row],[TIPO_ASEGURAMIENTO]] = "", '2-Resumen'!$F$4, moras[[#This Row],[TIPO_ASEGURAMIENTO]])</f>
        <v>ASALARIADO</v>
      </c>
      <c r="J436" t="s">
        <v>34</v>
      </c>
      <c r="K436" t="s">
        <v>30</v>
      </c>
      <c r="L436" t="s">
        <v>31</v>
      </c>
      <c r="M436" t="s">
        <v>31</v>
      </c>
      <c r="N436">
        <v>34</v>
      </c>
      <c r="O436">
        <f>IF(moras[[#This Row],[EDAD]]="", '2-Resumen'!$C$7, moras[[#This Row],[EDAD]])</f>
        <v>34</v>
      </c>
      <c r="P436">
        <f>FLOOR(moras[[#This Row],[EDAD_SIN_NA´S]],10)</f>
        <v>30</v>
      </c>
      <c r="Q436">
        <f>STANDARDIZE(moras[[#This Row],[EDAD]],'2-Resumen'!$C$2, '2-Resumen'!$C$3)</f>
        <v>-0.55799282383180893</v>
      </c>
      <c r="R436" t="str">
        <f>IF(ABS(moras[[#This Row],[Z-CORE E]]) &gt; 1.96, "Sí", "No")</f>
        <v>No</v>
      </c>
    </row>
    <row r="437" spans="1:18">
      <c r="A437">
        <v>638</v>
      </c>
      <c r="B437" t="s">
        <v>32</v>
      </c>
      <c r="C437">
        <v>5770325</v>
      </c>
      <c r="D4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37">
        <f>IF(moras[[#This Row],[SALARIO]]="",'2-Resumen'!$B$7, moras[[#This Row],[SALARIO]])</f>
        <v>5770325</v>
      </c>
      <c r="F437">
        <f>STANDARDIZE(moras[[#This Row],[SALARIO]],'2-Resumen'!$B$2,'2-Resumen'!$B$3)</f>
        <v>-0.27960370950797708</v>
      </c>
      <c r="G437" t="str">
        <f>IF(ABS(moras[[#This Row],[Z-CORE]])&gt; 1.96,"Sí", "No")</f>
        <v>No</v>
      </c>
      <c r="H437" t="s">
        <v>33</v>
      </c>
      <c r="I437" t="str">
        <f>IF(moras[[#This Row],[TIPO_ASEGURAMIENTO]] = "", '2-Resumen'!$F$4, moras[[#This Row],[TIPO_ASEGURAMIENTO]])</f>
        <v>ASALARIADO</v>
      </c>
      <c r="J437" t="s">
        <v>29</v>
      </c>
      <c r="K437" t="s">
        <v>30</v>
      </c>
      <c r="L437" t="s">
        <v>31</v>
      </c>
      <c r="M437" t="s">
        <v>31</v>
      </c>
      <c r="N437">
        <v>53</v>
      </c>
      <c r="O437">
        <f>IF(moras[[#This Row],[EDAD]]="", '2-Resumen'!$C$7, moras[[#This Row],[EDAD]])</f>
        <v>53</v>
      </c>
      <c r="P437">
        <f>FLOOR(moras[[#This Row],[EDAD_SIN_NA´S]],10)</f>
        <v>50</v>
      </c>
      <c r="Q437">
        <f>STANDARDIZE(moras[[#This Row],[EDAD]],'2-Resumen'!$C$2, '2-Resumen'!$C$3)</f>
        <v>0.78293844763380371</v>
      </c>
      <c r="R437" t="str">
        <f>IF(ABS(moras[[#This Row],[Z-CORE E]]) &gt; 1.96, "Sí", "No")</f>
        <v>No</v>
      </c>
    </row>
    <row r="438" spans="1:18">
      <c r="A438">
        <v>642</v>
      </c>
      <c r="B438" t="s">
        <v>32</v>
      </c>
      <c r="C438">
        <v>16110565</v>
      </c>
      <c r="D4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38">
        <f>IF(moras[[#This Row],[SALARIO]]="",'2-Resumen'!$B$7, moras[[#This Row],[SALARIO]])</f>
        <v>16110565</v>
      </c>
      <c r="F438">
        <f>STANDARDIZE(moras[[#This Row],[SALARIO]],'2-Resumen'!$B$2,'2-Resumen'!$B$3)</f>
        <v>-0.10755203468752729</v>
      </c>
      <c r="G438" t="str">
        <f>IF(ABS(moras[[#This Row],[Z-CORE]])&gt; 1.96,"Sí", "No")</f>
        <v>No</v>
      </c>
      <c r="H438" t="s">
        <v>33</v>
      </c>
      <c r="I438" t="str">
        <f>IF(moras[[#This Row],[TIPO_ASEGURAMIENTO]] = "", '2-Resumen'!$F$4, moras[[#This Row],[TIPO_ASEGURAMIENTO]])</f>
        <v>ASALARIADO</v>
      </c>
      <c r="J438" t="s">
        <v>34</v>
      </c>
      <c r="K438" t="s">
        <v>30</v>
      </c>
      <c r="L438" t="s">
        <v>31</v>
      </c>
      <c r="M438" t="s">
        <v>31</v>
      </c>
      <c r="N438">
        <v>55</v>
      </c>
      <c r="O438">
        <f>IF(moras[[#This Row],[EDAD]]="", '2-Resumen'!$C$7, moras[[#This Row],[EDAD]])</f>
        <v>55</v>
      </c>
      <c r="P438">
        <f>FLOOR(moras[[#This Row],[EDAD_SIN_NA´S]],10)</f>
        <v>50</v>
      </c>
      <c r="Q438">
        <f>STANDARDIZE(moras[[#This Row],[EDAD]],'2-Resumen'!$C$2, '2-Resumen'!$C$3)</f>
        <v>0.92408910778807873</v>
      </c>
      <c r="R438" t="str">
        <f>IF(ABS(moras[[#This Row],[Z-CORE E]]) &gt; 1.96, "Sí", "No")</f>
        <v>No</v>
      </c>
    </row>
    <row r="439" spans="1:18">
      <c r="A439">
        <v>644</v>
      </c>
      <c r="B439" t="s">
        <v>27</v>
      </c>
      <c r="C439">
        <v>970360</v>
      </c>
      <c r="D4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39">
        <f>IF(moras[[#This Row],[SALARIO]]="",'2-Resumen'!$B$7, moras[[#This Row],[SALARIO]])</f>
        <v>970360</v>
      </c>
      <c r="F439">
        <f>STANDARDIZE(moras[[#This Row],[SALARIO]],'2-Resumen'!$B$2,'2-Resumen'!$B$3)</f>
        <v>-0.35947052278596103</v>
      </c>
      <c r="G439" t="str">
        <f>IF(ABS(moras[[#This Row],[Z-CORE]])&gt; 1.96,"Sí", "No")</f>
        <v>No</v>
      </c>
      <c r="H439" t="s">
        <v>33</v>
      </c>
      <c r="I439" t="str">
        <f>IF(moras[[#This Row],[TIPO_ASEGURAMIENTO]] = "", '2-Resumen'!$F$4, moras[[#This Row],[TIPO_ASEGURAMIENTO]])</f>
        <v>ASALARIADO</v>
      </c>
      <c r="J439" t="s">
        <v>34</v>
      </c>
      <c r="K439" t="s">
        <v>30</v>
      </c>
      <c r="L439" t="s">
        <v>31</v>
      </c>
      <c r="M439" t="s">
        <v>31</v>
      </c>
      <c r="N439">
        <v>41</v>
      </c>
      <c r="O439">
        <f>IF(moras[[#This Row],[EDAD]]="", '2-Resumen'!$C$7, moras[[#This Row],[EDAD]])</f>
        <v>41</v>
      </c>
      <c r="P439">
        <f>FLOOR(moras[[#This Row],[EDAD_SIN_NA´S]],10)</f>
        <v>40</v>
      </c>
      <c r="Q439">
        <f>STANDARDIZE(moras[[#This Row],[EDAD]],'2-Resumen'!$C$2, '2-Resumen'!$C$3)</f>
        <v>-6.3965513291846368E-2</v>
      </c>
      <c r="R439" t="str">
        <f>IF(ABS(moras[[#This Row],[Z-CORE E]]) &gt; 1.96, "Sí", "No")</f>
        <v>No</v>
      </c>
    </row>
    <row r="440" spans="1:18">
      <c r="A440">
        <v>645</v>
      </c>
      <c r="B440" t="s">
        <v>27</v>
      </c>
      <c r="C440">
        <v>15978723</v>
      </c>
      <c r="D4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40">
        <f>IF(moras[[#This Row],[SALARIO]]="",'2-Resumen'!$B$7, moras[[#This Row],[SALARIO]])</f>
        <v>15978723</v>
      </c>
      <c r="F440">
        <f>STANDARDIZE(moras[[#This Row],[SALARIO]],'2-Resumen'!$B$2,'2-Resumen'!$B$3)</f>
        <v>-0.10974575909930862</v>
      </c>
      <c r="G440" t="str">
        <f>IF(ABS(moras[[#This Row],[Z-CORE]])&gt; 1.96,"Sí", "No")</f>
        <v>No</v>
      </c>
      <c r="H440" t="s">
        <v>33</v>
      </c>
      <c r="I440" t="str">
        <f>IF(moras[[#This Row],[TIPO_ASEGURAMIENTO]] = "", '2-Resumen'!$F$4, moras[[#This Row],[TIPO_ASEGURAMIENTO]])</f>
        <v>ASALARIADO</v>
      </c>
      <c r="J440" t="s">
        <v>29</v>
      </c>
      <c r="K440" t="s">
        <v>30</v>
      </c>
      <c r="L440" t="s">
        <v>31</v>
      </c>
      <c r="M440" t="s">
        <v>31</v>
      </c>
      <c r="N440">
        <v>36</v>
      </c>
      <c r="O440">
        <f>IF(moras[[#This Row],[EDAD]]="", '2-Resumen'!$C$7, moras[[#This Row],[EDAD]])</f>
        <v>36</v>
      </c>
      <c r="P440">
        <f>FLOOR(moras[[#This Row],[EDAD_SIN_NA´S]],10)</f>
        <v>30</v>
      </c>
      <c r="Q440">
        <f>STANDARDIZE(moras[[#This Row],[EDAD]],'2-Resumen'!$C$2, '2-Resumen'!$C$3)</f>
        <v>-0.41684216367753391</v>
      </c>
      <c r="R440" t="str">
        <f>IF(ABS(moras[[#This Row],[Z-CORE E]]) &gt; 1.96, "Sí", "No")</f>
        <v>No</v>
      </c>
    </row>
    <row r="441" spans="1:18">
      <c r="A441">
        <v>646</v>
      </c>
      <c r="B441" t="s">
        <v>32</v>
      </c>
      <c r="C441">
        <v>680400</v>
      </c>
      <c r="D4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41">
        <f>IF(moras[[#This Row],[SALARIO]]="",'2-Resumen'!$B$7, moras[[#This Row],[SALARIO]])</f>
        <v>680400</v>
      </c>
      <c r="F441">
        <f>STANDARDIZE(moras[[#This Row],[SALARIO]],'2-Resumen'!$B$2,'2-Resumen'!$B$3)</f>
        <v>-0.36429517904451375</v>
      </c>
      <c r="G441" t="str">
        <f>IF(ABS(moras[[#This Row],[Z-CORE]])&gt; 1.96,"Sí", "No")</f>
        <v>No</v>
      </c>
      <c r="H441" t="s">
        <v>33</v>
      </c>
      <c r="I441" t="str">
        <f>IF(moras[[#This Row],[TIPO_ASEGURAMIENTO]] = "", '2-Resumen'!$F$4, moras[[#This Row],[TIPO_ASEGURAMIENTO]])</f>
        <v>ASALARIADO</v>
      </c>
      <c r="J441" t="s">
        <v>29</v>
      </c>
      <c r="K441" t="s">
        <v>30</v>
      </c>
      <c r="L441" t="s">
        <v>31</v>
      </c>
      <c r="M441" t="s">
        <v>31</v>
      </c>
      <c r="N441">
        <v>63</v>
      </c>
      <c r="O441">
        <f>IF(moras[[#This Row],[EDAD]]="", '2-Resumen'!$C$7, moras[[#This Row],[EDAD]])</f>
        <v>63</v>
      </c>
      <c r="P441">
        <f>FLOOR(moras[[#This Row],[EDAD_SIN_NA´S]],10)</f>
        <v>60</v>
      </c>
      <c r="Q441">
        <f>STANDARDIZE(moras[[#This Row],[EDAD]],'2-Resumen'!$C$2, '2-Resumen'!$C$3)</f>
        <v>1.4886917484051787</v>
      </c>
      <c r="R441" t="str">
        <f>IF(ABS(moras[[#This Row],[Z-CORE E]]) &gt; 1.96, "Sí", "No")</f>
        <v>No</v>
      </c>
    </row>
    <row r="442" spans="1:18">
      <c r="A442">
        <v>647</v>
      </c>
      <c r="B442" t="s">
        <v>27</v>
      </c>
      <c r="C442">
        <v>155665339</v>
      </c>
      <c r="D4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42">
        <f>IF(moras[[#This Row],[SALARIO]]="",'2-Resumen'!$B$7, moras[[#This Row],[SALARIO]])</f>
        <v>155665339</v>
      </c>
      <c r="F442">
        <f>STANDARDIZE(moras[[#This Row],[SALARIO]],'2-Resumen'!$B$2,'2-Resumen'!$B$3)</f>
        <v>2.2145055380466996</v>
      </c>
      <c r="G442" t="str">
        <f>IF(ABS(moras[[#This Row],[Z-CORE]])&gt; 1.96,"Sí", "No")</f>
        <v>Sí</v>
      </c>
      <c r="H442" t="s">
        <v>33</v>
      </c>
      <c r="I442" t="str">
        <f>IF(moras[[#This Row],[TIPO_ASEGURAMIENTO]] = "", '2-Resumen'!$F$4, moras[[#This Row],[TIPO_ASEGURAMIENTO]])</f>
        <v>ASALARIADO</v>
      </c>
      <c r="J442" t="s">
        <v>29</v>
      </c>
      <c r="K442" t="s">
        <v>30</v>
      </c>
      <c r="L442" t="s">
        <v>31</v>
      </c>
      <c r="M442" t="s">
        <v>31</v>
      </c>
      <c r="N442">
        <v>44</v>
      </c>
      <c r="O442">
        <f>IF(moras[[#This Row],[EDAD]]="", '2-Resumen'!$C$7, moras[[#This Row],[EDAD]])</f>
        <v>44</v>
      </c>
      <c r="P442">
        <f>FLOOR(moras[[#This Row],[EDAD_SIN_NA´S]],10)</f>
        <v>40</v>
      </c>
      <c r="Q442">
        <f>STANDARDIZE(moras[[#This Row],[EDAD]],'2-Resumen'!$C$2, '2-Resumen'!$C$3)</f>
        <v>0.14776047693956615</v>
      </c>
      <c r="R442" t="str">
        <f>IF(ABS(moras[[#This Row],[Z-CORE E]]) &gt; 1.96, "Sí", "No")</f>
        <v>No</v>
      </c>
    </row>
    <row r="443" spans="1:18">
      <c r="A443">
        <v>648</v>
      </c>
      <c r="B443" t="s">
        <v>27</v>
      </c>
      <c r="C443">
        <v>280000</v>
      </c>
      <c r="D4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3">
        <f>IF(moras[[#This Row],[SALARIO]]="",'2-Resumen'!$B$7, moras[[#This Row],[SALARIO]])</f>
        <v>280000</v>
      </c>
      <c r="F443">
        <f>STANDARDIZE(moras[[#This Row],[SALARIO]],'2-Resumen'!$B$2,'2-Resumen'!$B$3)</f>
        <v>-0.37095745096451832</v>
      </c>
      <c r="G443" t="str">
        <f>IF(ABS(moras[[#This Row],[Z-CORE]])&gt; 1.96,"Sí", "No")</f>
        <v>No</v>
      </c>
      <c r="H443" t="s">
        <v>33</v>
      </c>
      <c r="I443" t="str">
        <f>IF(moras[[#This Row],[TIPO_ASEGURAMIENTO]] = "", '2-Resumen'!$F$4, moras[[#This Row],[TIPO_ASEGURAMIENTO]])</f>
        <v>ASALARIADO</v>
      </c>
      <c r="J443" t="s">
        <v>29</v>
      </c>
      <c r="K443" t="s">
        <v>30</v>
      </c>
      <c r="L443" t="s">
        <v>30</v>
      </c>
      <c r="M443" t="s">
        <v>31</v>
      </c>
      <c r="N443">
        <v>59</v>
      </c>
      <c r="O443">
        <f>IF(moras[[#This Row],[EDAD]]="", '2-Resumen'!$C$7, moras[[#This Row],[EDAD]])</f>
        <v>59</v>
      </c>
      <c r="P443">
        <f>FLOOR(moras[[#This Row],[EDAD_SIN_NA´S]],10)</f>
        <v>50</v>
      </c>
      <c r="Q443">
        <f>STANDARDIZE(moras[[#This Row],[EDAD]],'2-Resumen'!$C$2, '2-Resumen'!$C$3)</f>
        <v>1.2063904280966287</v>
      </c>
      <c r="R443" t="str">
        <f>IF(ABS(moras[[#This Row],[Z-CORE E]]) &gt; 1.96, "Sí", "No")</f>
        <v>No</v>
      </c>
    </row>
    <row r="444" spans="1:18">
      <c r="A444">
        <v>651</v>
      </c>
      <c r="B444" t="s">
        <v>27</v>
      </c>
      <c r="C444">
        <v>540000</v>
      </c>
      <c r="D4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4">
        <f>IF(moras[[#This Row],[SALARIO]]="",'2-Resumen'!$B$7, moras[[#This Row],[SALARIO]])</f>
        <v>540000</v>
      </c>
      <c r="F444">
        <f>STANDARDIZE(moras[[#This Row],[SALARIO]],'2-Resumen'!$B$2,'2-Resumen'!$B$3)</f>
        <v>-0.36663130036711278</v>
      </c>
      <c r="G444" t="str">
        <f>IF(ABS(moras[[#This Row],[Z-CORE]])&gt; 1.96,"Sí", "No")</f>
        <v>No</v>
      </c>
      <c r="H444" t="s">
        <v>33</v>
      </c>
      <c r="I444" t="str">
        <f>IF(moras[[#This Row],[TIPO_ASEGURAMIENTO]] = "", '2-Resumen'!$F$4, moras[[#This Row],[TIPO_ASEGURAMIENTO]])</f>
        <v>ASALARIADO</v>
      </c>
      <c r="J444" t="s">
        <v>29</v>
      </c>
      <c r="K444" t="s">
        <v>30</v>
      </c>
      <c r="L444" t="s">
        <v>31</v>
      </c>
      <c r="M444" t="s">
        <v>31</v>
      </c>
      <c r="N444">
        <v>26</v>
      </c>
      <c r="O444">
        <f>IF(moras[[#This Row],[EDAD]]="", '2-Resumen'!$C$7, moras[[#This Row],[EDAD]])</f>
        <v>26</v>
      </c>
      <c r="P444">
        <f>FLOOR(moras[[#This Row],[EDAD_SIN_NA´S]],10)</f>
        <v>20</v>
      </c>
      <c r="Q444">
        <f>STANDARDIZE(moras[[#This Row],[EDAD]],'2-Resumen'!$C$2, '2-Resumen'!$C$3)</f>
        <v>-1.1225954644489089</v>
      </c>
      <c r="R444" t="str">
        <f>IF(ABS(moras[[#This Row],[Z-CORE E]]) &gt; 1.96, "Sí", "No")</f>
        <v>No</v>
      </c>
    </row>
    <row r="445" spans="1:18">
      <c r="A445">
        <v>652</v>
      </c>
      <c r="B445" t="s">
        <v>27</v>
      </c>
      <c r="C445">
        <v>312690</v>
      </c>
      <c r="D4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5">
        <f>IF(moras[[#This Row],[SALARIO]]="",'2-Resumen'!$B$7, moras[[#This Row],[SALARIO]])</f>
        <v>312690</v>
      </c>
      <c r="F445">
        <f>STANDARDIZE(moras[[#This Row],[SALARIO]],'2-Resumen'!$B$2,'2-Resumen'!$B$3)</f>
        <v>-0.37041352072209838</v>
      </c>
      <c r="G445" t="str">
        <f>IF(ABS(moras[[#This Row],[Z-CORE]])&gt; 1.96,"Sí", "No")</f>
        <v>No</v>
      </c>
      <c r="H445" t="s">
        <v>33</v>
      </c>
      <c r="I445" t="str">
        <f>IF(moras[[#This Row],[TIPO_ASEGURAMIENTO]] = "", '2-Resumen'!$F$4, moras[[#This Row],[TIPO_ASEGURAMIENTO]])</f>
        <v>ASALARIADO</v>
      </c>
      <c r="J445" t="s">
        <v>34</v>
      </c>
      <c r="K445" t="s">
        <v>30</v>
      </c>
      <c r="L445" t="s">
        <v>31</v>
      </c>
      <c r="M445" t="s">
        <v>31</v>
      </c>
      <c r="N445">
        <v>57</v>
      </c>
      <c r="O445">
        <f>IF(moras[[#This Row],[EDAD]]="", '2-Resumen'!$C$7, moras[[#This Row],[EDAD]])</f>
        <v>57</v>
      </c>
      <c r="P445">
        <f>FLOOR(moras[[#This Row],[EDAD_SIN_NA´S]],10)</f>
        <v>50</v>
      </c>
      <c r="Q445">
        <f>STANDARDIZE(moras[[#This Row],[EDAD]],'2-Resumen'!$C$2, '2-Resumen'!$C$3)</f>
        <v>1.0652397679423538</v>
      </c>
      <c r="R445" t="str">
        <f>IF(ABS(moras[[#This Row],[Z-CORE E]]) &gt; 1.96, "Sí", "No")</f>
        <v>No</v>
      </c>
    </row>
    <row r="446" spans="1:18">
      <c r="A446">
        <v>653</v>
      </c>
      <c r="B446" t="s">
        <v>32</v>
      </c>
      <c r="C446">
        <v>216975</v>
      </c>
      <c r="D4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6">
        <f>IF(moras[[#This Row],[SALARIO]]="",'2-Resumen'!$B$7, moras[[#This Row],[SALARIO]])</f>
        <v>216975</v>
      </c>
      <c r="F446">
        <f>STANDARDIZE(moras[[#This Row],[SALARIO]],'2-Resumen'!$B$2,'2-Resumen'!$B$3)</f>
        <v>-0.37200612650837023</v>
      </c>
      <c r="G446" t="str">
        <f>IF(ABS(moras[[#This Row],[Z-CORE]])&gt; 1.96,"Sí", "No")</f>
        <v>No</v>
      </c>
      <c r="H446" t="s">
        <v>33</v>
      </c>
      <c r="I446" t="str">
        <f>IF(moras[[#This Row],[TIPO_ASEGURAMIENTO]] = "", '2-Resumen'!$F$4, moras[[#This Row],[TIPO_ASEGURAMIENTO]])</f>
        <v>ASALARIADO</v>
      </c>
      <c r="J446" t="s">
        <v>29</v>
      </c>
      <c r="K446" t="s">
        <v>30</v>
      </c>
      <c r="L446" t="s">
        <v>31</v>
      </c>
      <c r="M446" t="s">
        <v>31</v>
      </c>
      <c r="N446">
        <v>32</v>
      </c>
      <c r="O446">
        <f>IF(moras[[#This Row],[EDAD]]="", '2-Resumen'!$C$7, moras[[#This Row],[EDAD]])</f>
        <v>32</v>
      </c>
      <c r="P446">
        <f>FLOOR(moras[[#This Row],[EDAD_SIN_NA´S]],10)</f>
        <v>30</v>
      </c>
      <c r="Q446">
        <f>STANDARDIZE(moras[[#This Row],[EDAD]],'2-Resumen'!$C$2, '2-Resumen'!$C$3)</f>
        <v>-0.69914348398608395</v>
      </c>
      <c r="R446" t="str">
        <f>IF(ABS(moras[[#This Row],[Z-CORE E]]) &gt; 1.96, "Sí", "No")</f>
        <v>No</v>
      </c>
    </row>
    <row r="447" spans="1:18">
      <c r="A447">
        <v>654</v>
      </c>
      <c r="B447" t="s">
        <v>32</v>
      </c>
      <c r="C447">
        <v>25449492</v>
      </c>
      <c r="D4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47">
        <f>IF(moras[[#This Row],[SALARIO]]="",'2-Resumen'!$B$7, moras[[#This Row],[SALARIO]])</f>
        <v>25449492</v>
      </c>
      <c r="F447">
        <f>STANDARDIZE(moras[[#This Row],[SALARIO]],'2-Resumen'!$B$2,'2-Resumen'!$B$3)</f>
        <v>4.7838752313153425E-2</v>
      </c>
      <c r="G447" t="str">
        <f>IF(ABS(moras[[#This Row],[Z-CORE]])&gt; 1.96,"Sí", "No")</f>
        <v>No</v>
      </c>
      <c r="H447" t="s">
        <v>33</v>
      </c>
      <c r="I447" t="str">
        <f>IF(moras[[#This Row],[TIPO_ASEGURAMIENTO]] = "", '2-Resumen'!$F$4, moras[[#This Row],[TIPO_ASEGURAMIENTO]])</f>
        <v>ASALARIADO</v>
      </c>
      <c r="J447" t="s">
        <v>34</v>
      </c>
      <c r="K447" t="s">
        <v>30</v>
      </c>
      <c r="L447" t="s">
        <v>31</v>
      </c>
      <c r="M447" t="s">
        <v>31</v>
      </c>
      <c r="N447">
        <v>31</v>
      </c>
      <c r="O447">
        <f>IF(moras[[#This Row],[EDAD]]="", '2-Resumen'!$C$7, moras[[#This Row],[EDAD]])</f>
        <v>31</v>
      </c>
      <c r="P447">
        <f>FLOOR(moras[[#This Row],[EDAD_SIN_NA´S]],10)</f>
        <v>30</v>
      </c>
      <c r="Q447">
        <f>STANDARDIZE(moras[[#This Row],[EDAD]],'2-Resumen'!$C$2, '2-Resumen'!$C$3)</f>
        <v>-0.7697188140632214</v>
      </c>
      <c r="R447" t="str">
        <f>IF(ABS(moras[[#This Row],[Z-CORE E]]) &gt; 1.96, "Sí", "No")</f>
        <v>No</v>
      </c>
    </row>
    <row r="448" spans="1:18">
      <c r="A448">
        <v>656</v>
      </c>
      <c r="B448" t="s">
        <v>32</v>
      </c>
      <c r="C448">
        <v>29117801</v>
      </c>
      <c r="D4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48">
        <f>IF(moras[[#This Row],[SALARIO]]="",'2-Resumen'!$B$7, moras[[#This Row],[SALARIO]])</f>
        <v>29117801</v>
      </c>
      <c r="F448">
        <f>STANDARDIZE(moras[[#This Row],[SALARIO]],'2-Resumen'!$B$2,'2-Resumen'!$B$3)</f>
        <v>0.10887589528168505</v>
      </c>
      <c r="G448" t="str">
        <f>IF(ABS(moras[[#This Row],[Z-CORE]])&gt; 1.96,"Sí", "No")</f>
        <v>No</v>
      </c>
      <c r="H448" t="s">
        <v>33</v>
      </c>
      <c r="I448" t="str">
        <f>IF(moras[[#This Row],[TIPO_ASEGURAMIENTO]] = "", '2-Resumen'!$F$4, moras[[#This Row],[TIPO_ASEGURAMIENTO]])</f>
        <v>ASALARIADO</v>
      </c>
      <c r="J448" t="s">
        <v>29</v>
      </c>
      <c r="K448" t="s">
        <v>30</v>
      </c>
      <c r="L448" t="s">
        <v>31</v>
      </c>
      <c r="M448" t="s">
        <v>31</v>
      </c>
      <c r="N448">
        <v>34</v>
      </c>
      <c r="O448">
        <f>IF(moras[[#This Row],[EDAD]]="", '2-Resumen'!$C$7, moras[[#This Row],[EDAD]])</f>
        <v>34</v>
      </c>
      <c r="P448">
        <f>FLOOR(moras[[#This Row],[EDAD_SIN_NA´S]],10)</f>
        <v>30</v>
      </c>
      <c r="Q448">
        <f>STANDARDIZE(moras[[#This Row],[EDAD]],'2-Resumen'!$C$2, '2-Resumen'!$C$3)</f>
        <v>-0.55799282383180893</v>
      </c>
      <c r="R448" t="str">
        <f>IF(ABS(moras[[#This Row],[Z-CORE E]]) &gt; 1.96, "Sí", "No")</f>
        <v>No</v>
      </c>
    </row>
    <row r="449" spans="1:18">
      <c r="A449">
        <v>657</v>
      </c>
      <c r="B449" t="s">
        <v>32</v>
      </c>
      <c r="C449">
        <v>1181901</v>
      </c>
      <c r="D4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49">
        <f>IF(moras[[#This Row],[SALARIO]]="",'2-Resumen'!$B$7, moras[[#This Row],[SALARIO]])</f>
        <v>1181901</v>
      </c>
      <c r="F449">
        <f>STANDARDIZE(moras[[#This Row],[SALARIO]],'2-Resumen'!$B$2,'2-Resumen'!$B$3)</f>
        <v>-0.35595068346470804</v>
      </c>
      <c r="G449" t="str">
        <f>IF(ABS(moras[[#This Row],[Z-CORE]])&gt; 1.96,"Sí", "No")</f>
        <v>No</v>
      </c>
      <c r="H449" t="s">
        <v>33</v>
      </c>
      <c r="I449" t="str">
        <f>IF(moras[[#This Row],[TIPO_ASEGURAMIENTO]] = "", '2-Resumen'!$F$4, moras[[#This Row],[TIPO_ASEGURAMIENTO]])</f>
        <v>ASALARIADO</v>
      </c>
      <c r="J449" t="s">
        <v>34</v>
      </c>
      <c r="K449" t="s">
        <v>30</v>
      </c>
      <c r="L449" t="s">
        <v>31</v>
      </c>
      <c r="M449" t="s">
        <v>31</v>
      </c>
      <c r="N449">
        <v>55</v>
      </c>
      <c r="O449">
        <f>IF(moras[[#This Row],[EDAD]]="", '2-Resumen'!$C$7, moras[[#This Row],[EDAD]])</f>
        <v>55</v>
      </c>
      <c r="P449">
        <f>FLOOR(moras[[#This Row],[EDAD_SIN_NA´S]],10)</f>
        <v>50</v>
      </c>
      <c r="Q449">
        <f>STANDARDIZE(moras[[#This Row],[EDAD]],'2-Resumen'!$C$2, '2-Resumen'!$C$3)</f>
        <v>0.92408910778807873</v>
      </c>
      <c r="R449" t="str">
        <f>IF(ABS(moras[[#This Row],[Z-CORE E]]) &gt; 1.96, "Sí", "No")</f>
        <v>No</v>
      </c>
    </row>
    <row r="450" spans="1:18">
      <c r="A450">
        <v>658</v>
      </c>
      <c r="B450" t="s">
        <v>32</v>
      </c>
      <c r="C450">
        <v>49453906</v>
      </c>
      <c r="D4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50">
        <f>IF(moras[[#This Row],[SALARIO]]="",'2-Resumen'!$B$7, moras[[#This Row],[SALARIO]])</f>
        <v>49453906</v>
      </c>
      <c r="F450">
        <f>STANDARDIZE(moras[[#This Row],[SALARIO]],'2-Resumen'!$B$2,'2-Resumen'!$B$3)</f>
        <v>0.44724917526111718</v>
      </c>
      <c r="G450" t="str">
        <f>IF(ABS(moras[[#This Row],[Z-CORE]])&gt; 1.96,"Sí", "No")</f>
        <v>No</v>
      </c>
      <c r="H450" t="s">
        <v>33</v>
      </c>
      <c r="I450" t="str">
        <f>IF(moras[[#This Row],[TIPO_ASEGURAMIENTO]] = "", '2-Resumen'!$F$4, moras[[#This Row],[TIPO_ASEGURAMIENTO]])</f>
        <v>ASALARIADO</v>
      </c>
      <c r="J450" t="s">
        <v>29</v>
      </c>
      <c r="K450" t="s">
        <v>30</v>
      </c>
      <c r="L450" t="s">
        <v>30</v>
      </c>
      <c r="M450" t="s">
        <v>31</v>
      </c>
      <c r="N450">
        <v>39</v>
      </c>
      <c r="O450">
        <f>IF(moras[[#This Row],[EDAD]]="", '2-Resumen'!$C$7, moras[[#This Row],[EDAD]])</f>
        <v>39</v>
      </c>
      <c r="P450">
        <f>FLOOR(moras[[#This Row],[EDAD_SIN_NA´S]],10)</f>
        <v>30</v>
      </c>
      <c r="Q450">
        <f>STANDARDIZE(moras[[#This Row],[EDAD]],'2-Resumen'!$C$2, '2-Resumen'!$C$3)</f>
        <v>-0.20511617344612137</v>
      </c>
      <c r="R450" t="str">
        <f>IF(ABS(moras[[#This Row],[Z-CORE E]]) &gt; 1.96, "Sí", "No")</f>
        <v>No</v>
      </c>
    </row>
    <row r="451" spans="1:18">
      <c r="A451">
        <v>662</v>
      </c>
      <c r="B451" t="s">
        <v>32</v>
      </c>
      <c r="C451">
        <v>242587986</v>
      </c>
      <c r="D4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51">
        <f>IF(moras[[#This Row],[SALARIO]]="",'2-Resumen'!$B$7, moras[[#This Row],[SALARIO]])</f>
        <v>242587986</v>
      </c>
      <c r="F451">
        <f>STANDARDIZE(moras[[#This Row],[SALARIO]],'2-Resumen'!$B$2,'2-Resumen'!$B$3)</f>
        <v>3.6608150043817891</v>
      </c>
      <c r="G451" t="str">
        <f>IF(ABS(moras[[#This Row],[Z-CORE]])&gt; 1.96,"Sí", "No")</f>
        <v>Sí</v>
      </c>
      <c r="H451" t="s">
        <v>33</v>
      </c>
      <c r="I451" t="str">
        <f>IF(moras[[#This Row],[TIPO_ASEGURAMIENTO]] = "", '2-Resumen'!$F$4, moras[[#This Row],[TIPO_ASEGURAMIENTO]])</f>
        <v>ASALARIADO</v>
      </c>
      <c r="J451" t="s">
        <v>29</v>
      </c>
      <c r="K451" t="s">
        <v>30</v>
      </c>
      <c r="L451" t="s">
        <v>31</v>
      </c>
      <c r="M451" t="s">
        <v>31</v>
      </c>
      <c r="N451">
        <v>31</v>
      </c>
      <c r="O451">
        <f>IF(moras[[#This Row],[EDAD]]="", '2-Resumen'!$C$7, moras[[#This Row],[EDAD]])</f>
        <v>31</v>
      </c>
      <c r="P451">
        <f>FLOOR(moras[[#This Row],[EDAD_SIN_NA´S]],10)</f>
        <v>30</v>
      </c>
      <c r="Q451">
        <f>STANDARDIZE(moras[[#This Row],[EDAD]],'2-Resumen'!$C$2, '2-Resumen'!$C$3)</f>
        <v>-0.7697188140632214</v>
      </c>
      <c r="R451" t="str">
        <f>IF(ABS(moras[[#This Row],[Z-CORE E]]) &gt; 1.96, "Sí", "No")</f>
        <v>No</v>
      </c>
    </row>
    <row r="452" spans="1:18">
      <c r="A452">
        <v>663</v>
      </c>
      <c r="B452" t="s">
        <v>32</v>
      </c>
      <c r="C452">
        <v>55261601</v>
      </c>
      <c r="D4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52">
        <f>IF(moras[[#This Row],[SALARIO]]="",'2-Resumen'!$B$7, moras[[#This Row],[SALARIO]])</f>
        <v>55261601</v>
      </c>
      <c r="F452">
        <f>STANDARDIZE(moras[[#This Row],[SALARIO]],'2-Resumen'!$B$2,'2-Resumen'!$B$3)</f>
        <v>0.54388364908342235</v>
      </c>
      <c r="G452" t="str">
        <f>IF(ABS(moras[[#This Row],[Z-CORE]])&gt; 1.96,"Sí", "No")</f>
        <v>No</v>
      </c>
      <c r="H452" t="s">
        <v>33</v>
      </c>
      <c r="I452" t="str">
        <f>IF(moras[[#This Row],[TIPO_ASEGURAMIENTO]] = "", '2-Resumen'!$F$4, moras[[#This Row],[TIPO_ASEGURAMIENTO]])</f>
        <v>ASALARIADO</v>
      </c>
      <c r="J452" t="s">
        <v>29</v>
      </c>
      <c r="K452" t="s">
        <v>30</v>
      </c>
      <c r="L452" t="s">
        <v>31</v>
      </c>
      <c r="M452" t="s">
        <v>31</v>
      </c>
      <c r="N452">
        <v>30</v>
      </c>
      <c r="O452">
        <f>IF(moras[[#This Row],[EDAD]]="", '2-Resumen'!$C$7, moras[[#This Row],[EDAD]])</f>
        <v>30</v>
      </c>
      <c r="P452">
        <f>FLOOR(moras[[#This Row],[EDAD_SIN_NA´S]],10)</f>
        <v>30</v>
      </c>
      <c r="Q452">
        <f>STANDARDIZE(moras[[#This Row],[EDAD]],'2-Resumen'!$C$2, '2-Resumen'!$C$3)</f>
        <v>-0.84029414414035897</v>
      </c>
      <c r="R452" t="str">
        <f>IF(ABS(moras[[#This Row],[Z-CORE E]]) &gt; 1.96, "Sí", "No")</f>
        <v>No</v>
      </c>
    </row>
    <row r="453" spans="1:18">
      <c r="A453">
        <v>664</v>
      </c>
      <c r="B453" t="s">
        <v>32</v>
      </c>
      <c r="C453">
        <v>45496533</v>
      </c>
      <c r="D4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53">
        <f>IF(moras[[#This Row],[SALARIO]]="",'2-Resumen'!$B$7, moras[[#This Row],[SALARIO]])</f>
        <v>45496533</v>
      </c>
      <c r="F453">
        <f>STANDARDIZE(moras[[#This Row],[SALARIO]],'2-Resumen'!$B$2,'2-Resumen'!$B$3)</f>
        <v>0.38140228461455311</v>
      </c>
      <c r="G453" t="str">
        <f>IF(ABS(moras[[#This Row],[Z-CORE]])&gt; 1.96,"Sí", "No")</f>
        <v>No</v>
      </c>
      <c r="H453" t="s">
        <v>33</v>
      </c>
      <c r="I453" t="str">
        <f>IF(moras[[#This Row],[TIPO_ASEGURAMIENTO]] = "", '2-Resumen'!$F$4, moras[[#This Row],[TIPO_ASEGURAMIENTO]])</f>
        <v>ASALARIADO</v>
      </c>
      <c r="J453" t="s">
        <v>29</v>
      </c>
      <c r="K453" t="s">
        <v>30</v>
      </c>
      <c r="L453" t="s">
        <v>31</v>
      </c>
      <c r="M453" t="s">
        <v>30</v>
      </c>
      <c r="N453">
        <v>48</v>
      </c>
      <c r="O453">
        <f>IF(moras[[#This Row],[EDAD]]="", '2-Resumen'!$C$7, moras[[#This Row],[EDAD]])</f>
        <v>48</v>
      </c>
      <c r="P453">
        <f>FLOOR(moras[[#This Row],[EDAD_SIN_NA´S]],10)</f>
        <v>40</v>
      </c>
      <c r="Q453">
        <f>STANDARDIZE(moras[[#This Row],[EDAD]],'2-Resumen'!$C$2, '2-Resumen'!$C$3)</f>
        <v>0.43006179724811616</v>
      </c>
      <c r="R453" t="str">
        <f>IF(ABS(moras[[#This Row],[Z-CORE E]]) &gt; 1.96, "Sí", "No")</f>
        <v>No</v>
      </c>
    </row>
    <row r="454" spans="1:18">
      <c r="A454">
        <v>665</v>
      </c>
      <c r="B454" t="s">
        <v>27</v>
      </c>
      <c r="C454">
        <v>834260</v>
      </c>
      <c r="D4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54">
        <f>IF(moras[[#This Row],[SALARIO]]="",'2-Resumen'!$B$7, moras[[#This Row],[SALARIO]])</f>
        <v>834260</v>
      </c>
      <c r="F454">
        <f>STANDARDIZE(moras[[#This Row],[SALARIO]],'2-Resumen'!$B$2,'2-Resumen'!$B$3)</f>
        <v>-0.36173509623329525</v>
      </c>
      <c r="G454" t="str">
        <f>IF(ABS(moras[[#This Row],[Z-CORE]])&gt; 1.96,"Sí", "No")</f>
        <v>No</v>
      </c>
      <c r="H454" t="s">
        <v>33</v>
      </c>
      <c r="I454" t="str">
        <f>IF(moras[[#This Row],[TIPO_ASEGURAMIENTO]] = "", '2-Resumen'!$F$4, moras[[#This Row],[TIPO_ASEGURAMIENTO]])</f>
        <v>ASALARIADO</v>
      </c>
      <c r="J454" t="s">
        <v>34</v>
      </c>
      <c r="K454" t="s">
        <v>30</v>
      </c>
      <c r="L454" t="s">
        <v>31</v>
      </c>
      <c r="M454" t="s">
        <v>30</v>
      </c>
      <c r="N454">
        <v>42</v>
      </c>
      <c r="O454">
        <f>IF(moras[[#This Row],[EDAD]]="", '2-Resumen'!$C$7, moras[[#This Row],[EDAD]])</f>
        <v>42</v>
      </c>
      <c r="P454">
        <f>FLOOR(moras[[#This Row],[EDAD_SIN_NA´S]],10)</f>
        <v>40</v>
      </c>
      <c r="Q454">
        <f>STANDARDIZE(moras[[#This Row],[EDAD]],'2-Resumen'!$C$2, '2-Resumen'!$C$3)</f>
        <v>6.6098167852911317E-3</v>
      </c>
      <c r="R454" t="str">
        <f>IF(ABS(moras[[#This Row],[Z-CORE E]]) &gt; 1.96, "Sí", "No")</f>
        <v>No</v>
      </c>
    </row>
    <row r="455" spans="1:18">
      <c r="A455">
        <v>667</v>
      </c>
      <c r="B455" t="s">
        <v>32</v>
      </c>
      <c r="C455">
        <v>1198</v>
      </c>
      <c r="D4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5">
        <f>IF(moras[[#This Row],[SALARIO]]="",'2-Resumen'!$B$7, moras[[#This Row],[SALARIO]])</f>
        <v>1198</v>
      </c>
      <c r="F455">
        <f>STANDARDIZE(moras[[#This Row],[SALARIO]],'2-Resumen'!$B$2,'2-Resumen'!$B$3)</f>
        <v>-0.37559644880627935</v>
      </c>
      <c r="G455" t="str">
        <f>IF(ABS(moras[[#This Row],[Z-CORE]])&gt; 1.96,"Sí", "No")</f>
        <v>No</v>
      </c>
      <c r="H455" t="s">
        <v>33</v>
      </c>
      <c r="I455" t="str">
        <f>IF(moras[[#This Row],[TIPO_ASEGURAMIENTO]] = "", '2-Resumen'!$F$4, moras[[#This Row],[TIPO_ASEGURAMIENTO]])</f>
        <v>ASALARIADO</v>
      </c>
      <c r="J455" t="s">
        <v>29</v>
      </c>
      <c r="K455" t="s">
        <v>30</v>
      </c>
      <c r="L455" t="s">
        <v>31</v>
      </c>
      <c r="M455" t="s">
        <v>31</v>
      </c>
      <c r="N455">
        <v>25</v>
      </c>
      <c r="O455">
        <f>IF(moras[[#This Row],[EDAD]]="", '2-Resumen'!$C$7, moras[[#This Row],[EDAD]])</f>
        <v>25</v>
      </c>
      <c r="P455">
        <f>FLOOR(moras[[#This Row],[EDAD_SIN_NA´S]],10)</f>
        <v>20</v>
      </c>
      <c r="Q455">
        <f>STANDARDIZE(moras[[#This Row],[EDAD]],'2-Resumen'!$C$2, '2-Resumen'!$C$3)</f>
        <v>-1.1931707945260464</v>
      </c>
      <c r="R455" t="str">
        <f>IF(ABS(moras[[#This Row],[Z-CORE E]]) &gt; 1.96, "Sí", "No")</f>
        <v>No</v>
      </c>
    </row>
    <row r="456" spans="1:18">
      <c r="A456">
        <v>668</v>
      </c>
      <c r="B456" t="s">
        <v>27</v>
      </c>
      <c r="C456">
        <v>29333333</v>
      </c>
      <c r="D4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56">
        <f>IF(moras[[#This Row],[SALARIO]]="",'2-Resumen'!$B$7, moras[[#This Row],[SALARIO]])</f>
        <v>29333333</v>
      </c>
      <c r="F456">
        <f>STANDARDIZE(moras[[#This Row],[SALARIO]],'2-Resumen'!$B$2,'2-Resumen'!$B$3)</f>
        <v>0.11246214101460819</v>
      </c>
      <c r="G456" t="str">
        <f>IF(ABS(moras[[#This Row],[Z-CORE]])&gt; 1.96,"Sí", "No")</f>
        <v>No</v>
      </c>
      <c r="H456" t="s">
        <v>33</v>
      </c>
      <c r="I456" t="str">
        <f>IF(moras[[#This Row],[TIPO_ASEGURAMIENTO]] = "", '2-Resumen'!$F$4, moras[[#This Row],[TIPO_ASEGURAMIENTO]])</f>
        <v>ASALARIADO</v>
      </c>
      <c r="J456" t="s">
        <v>29</v>
      </c>
      <c r="K456" t="s">
        <v>30</v>
      </c>
      <c r="L456" t="s">
        <v>31</v>
      </c>
      <c r="M456" t="s">
        <v>31</v>
      </c>
      <c r="N456">
        <v>24</v>
      </c>
      <c r="O456">
        <f>IF(moras[[#This Row],[EDAD]]="", '2-Resumen'!$C$7, moras[[#This Row],[EDAD]])</f>
        <v>24</v>
      </c>
      <c r="P456">
        <f>FLOOR(moras[[#This Row],[EDAD_SIN_NA´S]],10)</f>
        <v>20</v>
      </c>
      <c r="Q456">
        <f>STANDARDIZE(moras[[#This Row],[EDAD]],'2-Resumen'!$C$2, '2-Resumen'!$C$3)</f>
        <v>-1.263746124603184</v>
      </c>
      <c r="R456" t="str">
        <f>IF(ABS(moras[[#This Row],[Z-CORE E]]) &gt; 1.96, "Sí", "No")</f>
        <v>No</v>
      </c>
    </row>
    <row r="457" spans="1:18">
      <c r="A457">
        <v>669</v>
      </c>
      <c r="B457" t="s">
        <v>32</v>
      </c>
      <c r="C457">
        <v>580000</v>
      </c>
      <c r="D4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7">
        <f>IF(moras[[#This Row],[SALARIO]]="",'2-Resumen'!$B$7, moras[[#This Row],[SALARIO]])</f>
        <v>580000</v>
      </c>
      <c r="F457">
        <f>STANDARDIZE(moras[[#This Row],[SALARIO]],'2-Resumen'!$B$2,'2-Resumen'!$B$3)</f>
        <v>-0.36596573873674271</v>
      </c>
      <c r="G457" t="str">
        <f>IF(ABS(moras[[#This Row],[Z-CORE]])&gt; 1.96,"Sí", "No")</f>
        <v>No</v>
      </c>
      <c r="H457" t="s">
        <v>33</v>
      </c>
      <c r="I457" t="str">
        <f>IF(moras[[#This Row],[TIPO_ASEGURAMIENTO]] = "", '2-Resumen'!$F$4, moras[[#This Row],[TIPO_ASEGURAMIENTO]])</f>
        <v>ASALARIADO</v>
      </c>
      <c r="J457" t="s">
        <v>29</v>
      </c>
      <c r="K457" t="s">
        <v>30</v>
      </c>
      <c r="L457" t="s">
        <v>31</v>
      </c>
      <c r="M457" t="s">
        <v>31</v>
      </c>
      <c r="N457">
        <v>36</v>
      </c>
      <c r="O457">
        <f>IF(moras[[#This Row],[EDAD]]="", '2-Resumen'!$C$7, moras[[#This Row],[EDAD]])</f>
        <v>36</v>
      </c>
      <c r="P457">
        <f>FLOOR(moras[[#This Row],[EDAD_SIN_NA´S]],10)</f>
        <v>30</v>
      </c>
      <c r="Q457">
        <f>STANDARDIZE(moras[[#This Row],[EDAD]],'2-Resumen'!$C$2, '2-Resumen'!$C$3)</f>
        <v>-0.41684216367753391</v>
      </c>
      <c r="R457" t="str">
        <f>IF(ABS(moras[[#This Row],[Z-CORE E]]) &gt; 1.96, "Sí", "No")</f>
        <v>No</v>
      </c>
    </row>
    <row r="458" spans="1:18">
      <c r="A458">
        <v>670</v>
      </c>
      <c r="B458" t="s">
        <v>27</v>
      </c>
      <c r="C458">
        <v>817600</v>
      </c>
      <c r="D4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58">
        <f>IF(moras[[#This Row],[SALARIO]]="",'2-Resumen'!$B$7, moras[[#This Row],[SALARIO]])</f>
        <v>817600</v>
      </c>
      <c r="F458">
        <f>STANDARDIZE(moras[[#This Row],[SALARIO]],'2-Resumen'!$B$2,'2-Resumen'!$B$3)</f>
        <v>-0.36201230265234435</v>
      </c>
      <c r="G458" t="str">
        <f>IF(ABS(moras[[#This Row],[Z-CORE]])&gt; 1.96,"Sí", "No")</f>
        <v>No</v>
      </c>
      <c r="H458" t="s">
        <v>33</v>
      </c>
      <c r="I458" t="str">
        <f>IF(moras[[#This Row],[TIPO_ASEGURAMIENTO]] = "", '2-Resumen'!$F$4, moras[[#This Row],[TIPO_ASEGURAMIENTO]])</f>
        <v>ASALARIADO</v>
      </c>
      <c r="J458" t="s">
        <v>29</v>
      </c>
      <c r="K458" t="s">
        <v>30</v>
      </c>
      <c r="L458" t="s">
        <v>31</v>
      </c>
      <c r="M458" t="s">
        <v>31</v>
      </c>
      <c r="N458">
        <v>38</v>
      </c>
      <c r="O458">
        <f>IF(moras[[#This Row],[EDAD]]="", '2-Resumen'!$C$7, moras[[#This Row],[EDAD]])</f>
        <v>38</v>
      </c>
      <c r="P458">
        <f>FLOOR(moras[[#This Row],[EDAD_SIN_NA´S]],10)</f>
        <v>30</v>
      </c>
      <c r="Q458">
        <f>STANDARDIZE(moras[[#This Row],[EDAD]],'2-Resumen'!$C$2, '2-Resumen'!$C$3)</f>
        <v>-0.27569150352325889</v>
      </c>
      <c r="R458" t="str">
        <f>IF(ABS(moras[[#This Row],[Z-CORE E]]) &gt; 1.96, "Sí", "No")</f>
        <v>No</v>
      </c>
    </row>
    <row r="459" spans="1:18">
      <c r="A459">
        <v>671</v>
      </c>
      <c r="B459" t="s">
        <v>27</v>
      </c>
      <c r="C459">
        <v>38059081</v>
      </c>
      <c r="D4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59">
        <f>IF(moras[[#This Row],[SALARIO]]="",'2-Resumen'!$B$7, moras[[#This Row],[SALARIO]])</f>
        <v>38059081</v>
      </c>
      <c r="F459">
        <f>STANDARDIZE(moras[[#This Row],[SALARIO]],'2-Resumen'!$B$2,'2-Resumen'!$B$3)</f>
        <v>0.25765021764157142</v>
      </c>
      <c r="G459" t="str">
        <f>IF(ABS(moras[[#This Row],[Z-CORE]])&gt; 1.96,"Sí", "No")</f>
        <v>No</v>
      </c>
      <c r="H459" t="s">
        <v>33</v>
      </c>
      <c r="I459" t="str">
        <f>IF(moras[[#This Row],[TIPO_ASEGURAMIENTO]] = "", '2-Resumen'!$F$4, moras[[#This Row],[TIPO_ASEGURAMIENTO]])</f>
        <v>ASALARIADO</v>
      </c>
      <c r="J459" t="s">
        <v>29</v>
      </c>
      <c r="K459" t="s">
        <v>30</v>
      </c>
      <c r="L459" t="s">
        <v>31</v>
      </c>
      <c r="M459" t="s">
        <v>31</v>
      </c>
      <c r="N459">
        <v>33</v>
      </c>
      <c r="O459">
        <f>IF(moras[[#This Row],[EDAD]]="", '2-Resumen'!$C$7, moras[[#This Row],[EDAD]])</f>
        <v>33</v>
      </c>
      <c r="P459">
        <f>FLOOR(moras[[#This Row],[EDAD_SIN_NA´S]],10)</f>
        <v>30</v>
      </c>
      <c r="Q459">
        <f>STANDARDIZE(moras[[#This Row],[EDAD]],'2-Resumen'!$C$2, '2-Resumen'!$C$3)</f>
        <v>-0.62856815390894638</v>
      </c>
      <c r="R459" t="str">
        <f>IF(ABS(moras[[#This Row],[Z-CORE E]]) &gt; 1.96, "Sí", "No")</f>
        <v>No</v>
      </c>
    </row>
    <row r="460" spans="1:18">
      <c r="A460">
        <v>672</v>
      </c>
      <c r="B460" t="s">
        <v>27</v>
      </c>
      <c r="C460">
        <v>278868</v>
      </c>
      <c r="D4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0">
        <f>IF(moras[[#This Row],[SALARIO]]="",'2-Resumen'!$B$7, moras[[#This Row],[SALARIO]])</f>
        <v>278868</v>
      </c>
      <c r="F460">
        <f>STANDARDIZE(moras[[#This Row],[SALARIO]],'2-Resumen'!$B$2,'2-Resumen'!$B$3)</f>
        <v>-0.37097628635865781</v>
      </c>
      <c r="G460" t="str">
        <f>IF(ABS(moras[[#This Row],[Z-CORE]])&gt; 1.96,"Sí", "No")</f>
        <v>No</v>
      </c>
      <c r="H460" t="s">
        <v>33</v>
      </c>
      <c r="I460" t="str">
        <f>IF(moras[[#This Row],[TIPO_ASEGURAMIENTO]] = "", '2-Resumen'!$F$4, moras[[#This Row],[TIPO_ASEGURAMIENTO]])</f>
        <v>ASALARIADO</v>
      </c>
      <c r="J460" t="s">
        <v>29</v>
      </c>
      <c r="K460" t="s">
        <v>30</v>
      </c>
      <c r="L460" t="s">
        <v>31</v>
      </c>
      <c r="M460" t="s">
        <v>31</v>
      </c>
      <c r="N460">
        <v>22</v>
      </c>
      <c r="O460">
        <f>IF(moras[[#This Row],[EDAD]]="", '2-Resumen'!$C$7, moras[[#This Row],[EDAD]])</f>
        <v>22</v>
      </c>
      <c r="P460">
        <f>FLOOR(moras[[#This Row],[EDAD_SIN_NA´S]],10)</f>
        <v>20</v>
      </c>
      <c r="Q460">
        <f>STANDARDIZE(moras[[#This Row],[EDAD]],'2-Resumen'!$C$2, '2-Resumen'!$C$3)</f>
        <v>-1.4048967847574589</v>
      </c>
      <c r="R460" t="str">
        <f>IF(ABS(moras[[#This Row],[Z-CORE E]]) &gt; 1.96, "Sí", "No")</f>
        <v>No</v>
      </c>
    </row>
    <row r="461" spans="1:18">
      <c r="A461">
        <v>673</v>
      </c>
      <c r="B461" t="s">
        <v>32</v>
      </c>
      <c r="C461">
        <v>6005385</v>
      </c>
      <c r="D4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61">
        <f>IF(moras[[#This Row],[SALARIO]]="",'2-Resumen'!$B$7, moras[[#This Row],[SALARIO]])</f>
        <v>6005385</v>
      </c>
      <c r="F461">
        <f>STANDARDIZE(moras[[#This Row],[SALARIO]],'2-Resumen'!$B$2,'2-Resumen'!$B$3)</f>
        <v>-0.2756925365871073</v>
      </c>
      <c r="G461" t="str">
        <f>IF(ABS(moras[[#This Row],[Z-CORE]])&gt; 1.96,"Sí", "No")</f>
        <v>No</v>
      </c>
      <c r="H461" t="s">
        <v>33</v>
      </c>
      <c r="I461" t="str">
        <f>IF(moras[[#This Row],[TIPO_ASEGURAMIENTO]] = "", '2-Resumen'!$F$4, moras[[#This Row],[TIPO_ASEGURAMIENTO]])</f>
        <v>ASALARIADO</v>
      </c>
      <c r="J461" t="s">
        <v>29</v>
      </c>
      <c r="K461" t="s">
        <v>30</v>
      </c>
      <c r="L461" t="s">
        <v>31</v>
      </c>
      <c r="M461" t="s">
        <v>31</v>
      </c>
      <c r="N461">
        <v>27</v>
      </c>
      <c r="O461">
        <f>IF(moras[[#This Row],[EDAD]]="", '2-Resumen'!$C$7, moras[[#This Row],[EDAD]])</f>
        <v>27</v>
      </c>
      <c r="P461">
        <f>FLOOR(moras[[#This Row],[EDAD_SIN_NA´S]],10)</f>
        <v>20</v>
      </c>
      <c r="Q461">
        <f>STANDARDIZE(moras[[#This Row],[EDAD]],'2-Resumen'!$C$2, '2-Resumen'!$C$3)</f>
        <v>-1.0520201343717714</v>
      </c>
      <c r="R461" t="str">
        <f>IF(ABS(moras[[#This Row],[Z-CORE E]]) &gt; 1.96, "Sí", "No")</f>
        <v>No</v>
      </c>
    </row>
    <row r="462" spans="1:18">
      <c r="A462">
        <v>674</v>
      </c>
      <c r="B462" t="s">
        <v>32</v>
      </c>
      <c r="C462">
        <v>476481614</v>
      </c>
      <c r="D4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62">
        <f>IF(moras[[#This Row],[SALARIO]]="",'2-Resumen'!$B$7, moras[[#This Row],[SALARIO]])</f>
        <v>476481614</v>
      </c>
      <c r="F462">
        <f>STANDARDIZE(moras[[#This Row],[SALARIO]],'2-Resumen'!$B$2,'2-Resumen'!$B$3)</f>
        <v>7.5525806140031566</v>
      </c>
      <c r="G462" t="str">
        <f>IF(ABS(moras[[#This Row],[Z-CORE]])&gt; 1.96,"Sí", "No")</f>
        <v>Sí</v>
      </c>
      <c r="H462" t="s">
        <v>33</v>
      </c>
      <c r="I462" t="str">
        <f>IF(moras[[#This Row],[TIPO_ASEGURAMIENTO]] = "", '2-Resumen'!$F$4, moras[[#This Row],[TIPO_ASEGURAMIENTO]])</f>
        <v>ASALARIADO</v>
      </c>
      <c r="J462" t="s">
        <v>29</v>
      </c>
      <c r="K462" t="s">
        <v>30</v>
      </c>
      <c r="L462" t="s">
        <v>30</v>
      </c>
      <c r="M462" t="s">
        <v>31</v>
      </c>
      <c r="N462">
        <v>53</v>
      </c>
      <c r="O462">
        <f>IF(moras[[#This Row],[EDAD]]="", '2-Resumen'!$C$7, moras[[#This Row],[EDAD]])</f>
        <v>53</v>
      </c>
      <c r="P462">
        <f>FLOOR(moras[[#This Row],[EDAD_SIN_NA´S]],10)</f>
        <v>50</v>
      </c>
      <c r="Q462">
        <f>STANDARDIZE(moras[[#This Row],[EDAD]],'2-Resumen'!$C$2, '2-Resumen'!$C$3)</f>
        <v>0.78293844763380371</v>
      </c>
      <c r="R462" t="str">
        <f>IF(ABS(moras[[#This Row],[Z-CORE E]]) &gt; 1.96, "Sí", "No")</f>
        <v>No</v>
      </c>
    </row>
    <row r="463" spans="1:18">
      <c r="A463">
        <v>676</v>
      </c>
      <c r="B463" t="s">
        <v>27</v>
      </c>
      <c r="C463">
        <v>5215081</v>
      </c>
      <c r="D4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63">
        <f>IF(moras[[#This Row],[SALARIO]]="",'2-Resumen'!$B$7, moras[[#This Row],[SALARIO]])</f>
        <v>5215081</v>
      </c>
      <c r="F463">
        <f>STANDARDIZE(moras[[#This Row],[SALARIO]],'2-Resumen'!$B$2,'2-Resumen'!$B$3)</f>
        <v>-0.28884243705530732</v>
      </c>
      <c r="G463" t="str">
        <f>IF(ABS(moras[[#This Row],[Z-CORE]])&gt; 1.96,"Sí", "No")</f>
        <v>No</v>
      </c>
      <c r="H463" t="s">
        <v>33</v>
      </c>
      <c r="I463" t="str">
        <f>IF(moras[[#This Row],[TIPO_ASEGURAMIENTO]] = "", '2-Resumen'!$F$4, moras[[#This Row],[TIPO_ASEGURAMIENTO]])</f>
        <v>ASALARIADO</v>
      </c>
      <c r="J463" t="s">
        <v>34</v>
      </c>
      <c r="K463" t="s">
        <v>30</v>
      </c>
      <c r="L463" t="s">
        <v>31</v>
      </c>
      <c r="M463" t="s">
        <v>31</v>
      </c>
      <c r="N463">
        <v>65</v>
      </c>
      <c r="O463">
        <f>IF(moras[[#This Row],[EDAD]]="", '2-Resumen'!$C$7, moras[[#This Row],[EDAD]])</f>
        <v>65</v>
      </c>
      <c r="P463">
        <f>FLOOR(moras[[#This Row],[EDAD_SIN_NA´S]],10)</f>
        <v>60</v>
      </c>
      <c r="Q463">
        <f>STANDARDIZE(moras[[#This Row],[EDAD]],'2-Resumen'!$C$2, '2-Resumen'!$C$3)</f>
        <v>1.6298424085594538</v>
      </c>
      <c r="R463" t="str">
        <f>IF(ABS(moras[[#This Row],[Z-CORE E]]) &gt; 1.96, "Sí", "No")</f>
        <v>No</v>
      </c>
    </row>
    <row r="464" spans="1:18">
      <c r="A464">
        <v>677</v>
      </c>
      <c r="B464" t="s">
        <v>32</v>
      </c>
      <c r="C464">
        <v>319600</v>
      </c>
      <c r="D4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4">
        <f>IF(moras[[#This Row],[SALARIO]]="",'2-Resumen'!$B$7, moras[[#This Row],[SALARIO]])</f>
        <v>319600</v>
      </c>
      <c r="F464">
        <f>STANDARDIZE(moras[[#This Row],[SALARIO]],'2-Resumen'!$B$2,'2-Resumen'!$B$3)</f>
        <v>-0.37029854495045195</v>
      </c>
      <c r="G464" t="str">
        <f>IF(ABS(moras[[#This Row],[Z-CORE]])&gt; 1.96,"Sí", "No")</f>
        <v>No</v>
      </c>
      <c r="H464" t="s">
        <v>33</v>
      </c>
      <c r="I464" t="str">
        <f>IF(moras[[#This Row],[TIPO_ASEGURAMIENTO]] = "", '2-Resumen'!$F$4, moras[[#This Row],[TIPO_ASEGURAMIENTO]])</f>
        <v>ASALARIADO</v>
      </c>
      <c r="J464" t="s">
        <v>29</v>
      </c>
      <c r="K464" t="s">
        <v>30</v>
      </c>
      <c r="L464" t="s">
        <v>31</v>
      </c>
      <c r="M464" t="s">
        <v>31</v>
      </c>
      <c r="N464">
        <v>61</v>
      </c>
      <c r="O464">
        <f>IF(moras[[#This Row],[EDAD]]="", '2-Resumen'!$C$7, moras[[#This Row],[EDAD]])</f>
        <v>61</v>
      </c>
      <c r="P464">
        <f>FLOOR(moras[[#This Row],[EDAD_SIN_NA´S]],10)</f>
        <v>60</v>
      </c>
      <c r="Q464">
        <f>STANDARDIZE(moras[[#This Row],[EDAD]],'2-Resumen'!$C$2, '2-Resumen'!$C$3)</f>
        <v>1.3475410882509038</v>
      </c>
      <c r="R464" t="str">
        <f>IF(ABS(moras[[#This Row],[Z-CORE E]]) &gt; 1.96, "Sí", "No")</f>
        <v>No</v>
      </c>
    </row>
    <row r="465" spans="1:18">
      <c r="A465">
        <v>678</v>
      </c>
      <c r="B465" t="s">
        <v>27</v>
      </c>
      <c r="C465">
        <v>152460</v>
      </c>
      <c r="D4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5">
        <f>IF(moras[[#This Row],[SALARIO]]="",'2-Resumen'!$B$7, moras[[#This Row],[SALARIO]])</f>
        <v>152460</v>
      </c>
      <c r="F465">
        <f>STANDARDIZE(moras[[#This Row],[SALARIO]],'2-Resumen'!$B$2,'2-Resumen'!$B$3)</f>
        <v>-0.37307959422295339</v>
      </c>
      <c r="G465" t="str">
        <f>IF(ABS(moras[[#This Row],[Z-CORE]])&gt; 1.96,"Sí", "No")</f>
        <v>No</v>
      </c>
      <c r="H465" t="s">
        <v>33</v>
      </c>
      <c r="I465" t="str">
        <f>IF(moras[[#This Row],[TIPO_ASEGURAMIENTO]] = "", '2-Resumen'!$F$4, moras[[#This Row],[TIPO_ASEGURAMIENTO]])</f>
        <v>ASALARIADO</v>
      </c>
      <c r="J465" t="s">
        <v>29</v>
      </c>
      <c r="K465" t="s">
        <v>30</v>
      </c>
      <c r="L465" t="s">
        <v>31</v>
      </c>
      <c r="M465" t="s">
        <v>31</v>
      </c>
      <c r="N465">
        <v>65</v>
      </c>
      <c r="O465">
        <f>IF(moras[[#This Row],[EDAD]]="", '2-Resumen'!$C$7, moras[[#This Row],[EDAD]])</f>
        <v>65</v>
      </c>
      <c r="P465">
        <f>FLOOR(moras[[#This Row],[EDAD_SIN_NA´S]],10)</f>
        <v>60</v>
      </c>
      <c r="Q465">
        <f>STANDARDIZE(moras[[#This Row],[EDAD]],'2-Resumen'!$C$2, '2-Resumen'!$C$3)</f>
        <v>1.6298424085594538</v>
      </c>
      <c r="R465" t="str">
        <f>IF(ABS(moras[[#This Row],[Z-CORE E]]) &gt; 1.96, "Sí", "No")</f>
        <v>No</v>
      </c>
    </row>
    <row r="466" spans="1:18">
      <c r="A466">
        <v>680</v>
      </c>
      <c r="B466" t="s">
        <v>27</v>
      </c>
      <c r="C466">
        <v>45496233</v>
      </c>
      <c r="D4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66">
        <f>IF(moras[[#This Row],[SALARIO]]="",'2-Resumen'!$B$7, moras[[#This Row],[SALARIO]])</f>
        <v>45496233</v>
      </c>
      <c r="F466">
        <f>STANDARDIZE(moras[[#This Row],[SALARIO]],'2-Resumen'!$B$2,'2-Resumen'!$B$3)</f>
        <v>0.38139729290232532</v>
      </c>
      <c r="G466" t="str">
        <f>IF(ABS(moras[[#This Row],[Z-CORE]])&gt; 1.96,"Sí", "No")</f>
        <v>No</v>
      </c>
      <c r="H466" t="s">
        <v>33</v>
      </c>
      <c r="I466" t="str">
        <f>IF(moras[[#This Row],[TIPO_ASEGURAMIENTO]] = "", '2-Resumen'!$F$4, moras[[#This Row],[TIPO_ASEGURAMIENTO]])</f>
        <v>ASALARIADO</v>
      </c>
      <c r="J466" t="s">
        <v>29</v>
      </c>
      <c r="K466" t="s">
        <v>30</v>
      </c>
      <c r="L466" t="s">
        <v>31</v>
      </c>
      <c r="M466" t="s">
        <v>31</v>
      </c>
      <c r="N466">
        <v>44</v>
      </c>
      <c r="O466">
        <f>IF(moras[[#This Row],[EDAD]]="", '2-Resumen'!$C$7, moras[[#This Row],[EDAD]])</f>
        <v>44</v>
      </c>
      <c r="P466">
        <f>FLOOR(moras[[#This Row],[EDAD_SIN_NA´S]],10)</f>
        <v>40</v>
      </c>
      <c r="Q466">
        <f>STANDARDIZE(moras[[#This Row],[EDAD]],'2-Resumen'!$C$2, '2-Resumen'!$C$3)</f>
        <v>0.14776047693956615</v>
      </c>
      <c r="R466" t="str">
        <f>IF(ABS(moras[[#This Row],[Z-CORE E]]) &gt; 1.96, "Sí", "No")</f>
        <v>No</v>
      </c>
    </row>
    <row r="467" spans="1:18">
      <c r="A467">
        <v>682</v>
      </c>
      <c r="B467" t="s">
        <v>27</v>
      </c>
      <c r="C467">
        <v>79153855</v>
      </c>
      <c r="D4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67">
        <f>IF(moras[[#This Row],[SALARIO]]="",'2-Resumen'!$B$7, moras[[#This Row],[SALARIO]])</f>
        <v>79153855</v>
      </c>
      <c r="F467">
        <f>STANDARDIZE(moras[[#This Row],[SALARIO]],'2-Resumen'!$B$2,'2-Resumen'!$B$3)</f>
        <v>0.94142783721982837</v>
      </c>
      <c r="G467" t="str">
        <f>IF(ABS(moras[[#This Row],[Z-CORE]])&gt; 1.96,"Sí", "No")</f>
        <v>No</v>
      </c>
      <c r="H467" t="s">
        <v>33</v>
      </c>
      <c r="I467" t="str">
        <f>IF(moras[[#This Row],[TIPO_ASEGURAMIENTO]] = "", '2-Resumen'!$F$4, moras[[#This Row],[TIPO_ASEGURAMIENTO]])</f>
        <v>ASALARIADO</v>
      </c>
      <c r="J467" t="s">
        <v>34</v>
      </c>
      <c r="K467" t="s">
        <v>30</v>
      </c>
      <c r="L467" t="s">
        <v>31</v>
      </c>
      <c r="M467" t="s">
        <v>31</v>
      </c>
      <c r="N467">
        <v>40</v>
      </c>
      <c r="O467">
        <f>IF(moras[[#This Row],[EDAD]]="", '2-Resumen'!$C$7, moras[[#This Row],[EDAD]])</f>
        <v>40</v>
      </c>
      <c r="P467">
        <f>FLOOR(moras[[#This Row],[EDAD_SIN_NA´S]],10)</f>
        <v>40</v>
      </c>
      <c r="Q467">
        <f>STANDARDIZE(moras[[#This Row],[EDAD]],'2-Resumen'!$C$2, '2-Resumen'!$C$3)</f>
        <v>-0.13454084336898386</v>
      </c>
      <c r="R467" t="str">
        <f>IF(ABS(moras[[#This Row],[Z-CORE E]]) &gt; 1.96, "Sí", "No")</f>
        <v>No</v>
      </c>
    </row>
    <row r="468" spans="1:18">
      <c r="A468">
        <v>683</v>
      </c>
      <c r="B468" t="s">
        <v>32</v>
      </c>
      <c r="C468">
        <v>240000</v>
      </c>
      <c r="D4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8">
        <f>IF(moras[[#This Row],[SALARIO]]="",'2-Resumen'!$B$7, moras[[#This Row],[SALARIO]])</f>
        <v>240000</v>
      </c>
      <c r="F468">
        <f>STANDARDIZE(moras[[#This Row],[SALARIO]],'2-Resumen'!$B$2,'2-Resumen'!$B$3)</f>
        <v>-0.37162301259488845</v>
      </c>
      <c r="G468" t="str">
        <f>IF(ABS(moras[[#This Row],[Z-CORE]])&gt; 1.96,"Sí", "No")</f>
        <v>No</v>
      </c>
      <c r="H468" t="s">
        <v>33</v>
      </c>
      <c r="I468" t="str">
        <f>IF(moras[[#This Row],[TIPO_ASEGURAMIENTO]] = "", '2-Resumen'!$F$4, moras[[#This Row],[TIPO_ASEGURAMIENTO]])</f>
        <v>ASALARIADO</v>
      </c>
      <c r="J468" t="s">
        <v>29</v>
      </c>
      <c r="K468" t="s">
        <v>30</v>
      </c>
      <c r="L468" t="s">
        <v>31</v>
      </c>
      <c r="M468" t="s">
        <v>31</v>
      </c>
      <c r="N468">
        <v>18</v>
      </c>
      <c r="O468">
        <f>IF(moras[[#This Row],[EDAD]]="", '2-Resumen'!$C$7, moras[[#This Row],[EDAD]])</f>
        <v>18</v>
      </c>
      <c r="P468">
        <f>FLOOR(moras[[#This Row],[EDAD_SIN_NA´S]],10)</f>
        <v>10</v>
      </c>
      <c r="Q468">
        <f>STANDARDIZE(moras[[#This Row],[EDAD]],'2-Resumen'!$C$2, '2-Resumen'!$C$3)</f>
        <v>-1.687198105066009</v>
      </c>
      <c r="R468" t="str">
        <f>IF(ABS(moras[[#This Row],[Z-CORE E]]) &gt; 1.96, "Sí", "No")</f>
        <v>No</v>
      </c>
    </row>
    <row r="469" spans="1:18">
      <c r="A469">
        <v>685</v>
      </c>
      <c r="B469" t="s">
        <v>27</v>
      </c>
      <c r="C469">
        <v>211571004</v>
      </c>
      <c r="D4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69">
        <f>IF(moras[[#This Row],[SALARIO]]="",'2-Resumen'!$B$7, moras[[#This Row],[SALARIO]])</f>
        <v>211571004</v>
      </c>
      <c r="F469">
        <f>STANDARDIZE(moras[[#This Row],[SALARIO]],'2-Resumen'!$B$2,'2-Resumen'!$B$3)</f>
        <v>3.1447221766547977</v>
      </c>
      <c r="G469" t="str">
        <f>IF(ABS(moras[[#This Row],[Z-CORE]])&gt; 1.96,"Sí", "No")</f>
        <v>Sí</v>
      </c>
      <c r="H469" t="s">
        <v>33</v>
      </c>
      <c r="I469" t="str">
        <f>IF(moras[[#This Row],[TIPO_ASEGURAMIENTO]] = "", '2-Resumen'!$F$4, moras[[#This Row],[TIPO_ASEGURAMIENTO]])</f>
        <v>ASALARIADO</v>
      </c>
      <c r="J469" t="s">
        <v>34</v>
      </c>
      <c r="K469" t="s">
        <v>30</v>
      </c>
      <c r="L469" t="s">
        <v>31</v>
      </c>
      <c r="M469" t="s">
        <v>31</v>
      </c>
      <c r="N469">
        <v>46</v>
      </c>
      <c r="O469">
        <f>IF(moras[[#This Row],[EDAD]]="", '2-Resumen'!$C$7, moras[[#This Row],[EDAD]])</f>
        <v>46</v>
      </c>
      <c r="P469">
        <f>FLOOR(moras[[#This Row],[EDAD_SIN_NA´S]],10)</f>
        <v>40</v>
      </c>
      <c r="Q469">
        <f>STANDARDIZE(moras[[#This Row],[EDAD]],'2-Resumen'!$C$2, '2-Resumen'!$C$3)</f>
        <v>0.28891113709384114</v>
      </c>
      <c r="R469" t="str">
        <f>IF(ABS(moras[[#This Row],[Z-CORE E]]) &gt; 1.96, "Sí", "No")</f>
        <v>No</v>
      </c>
    </row>
    <row r="470" spans="1:18">
      <c r="A470">
        <v>686</v>
      </c>
      <c r="B470" t="s">
        <v>27</v>
      </c>
      <c r="C470">
        <v>450000</v>
      </c>
      <c r="D4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0">
        <f>IF(moras[[#This Row],[SALARIO]]="",'2-Resumen'!$B$7, moras[[#This Row],[SALARIO]])</f>
        <v>450000</v>
      </c>
      <c r="F470">
        <f>STANDARDIZE(moras[[#This Row],[SALARIO]],'2-Resumen'!$B$2,'2-Resumen'!$B$3)</f>
        <v>-0.36812881403544545</v>
      </c>
      <c r="G470" t="str">
        <f>IF(ABS(moras[[#This Row],[Z-CORE]])&gt; 1.96,"Sí", "No")</f>
        <v>No</v>
      </c>
      <c r="H470" t="s">
        <v>33</v>
      </c>
      <c r="I470" t="str">
        <f>IF(moras[[#This Row],[TIPO_ASEGURAMIENTO]] = "", '2-Resumen'!$F$4, moras[[#This Row],[TIPO_ASEGURAMIENTO]])</f>
        <v>ASALARIADO</v>
      </c>
      <c r="J470" t="s">
        <v>29</v>
      </c>
      <c r="K470" t="s">
        <v>30</v>
      </c>
      <c r="L470" t="s">
        <v>31</v>
      </c>
      <c r="M470" t="s">
        <v>31</v>
      </c>
      <c r="N470">
        <v>21</v>
      </c>
      <c r="O470">
        <f>IF(moras[[#This Row],[EDAD]]="", '2-Resumen'!$C$7, moras[[#This Row],[EDAD]])</f>
        <v>21</v>
      </c>
      <c r="P470">
        <f>FLOOR(moras[[#This Row],[EDAD_SIN_NA´S]],10)</f>
        <v>20</v>
      </c>
      <c r="Q470">
        <f>STANDARDIZE(moras[[#This Row],[EDAD]],'2-Resumen'!$C$2, '2-Resumen'!$C$3)</f>
        <v>-1.4754721148345964</v>
      </c>
      <c r="R470" t="str">
        <f>IF(ABS(moras[[#This Row],[Z-CORE E]]) &gt; 1.96, "Sí", "No")</f>
        <v>No</v>
      </c>
    </row>
    <row r="471" spans="1:18">
      <c r="A471">
        <v>689</v>
      </c>
      <c r="B471" t="s">
        <v>27</v>
      </c>
      <c r="C471">
        <v>360000</v>
      </c>
      <c r="D4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1">
        <f>IF(moras[[#This Row],[SALARIO]]="",'2-Resumen'!$B$7, moras[[#This Row],[SALARIO]])</f>
        <v>360000</v>
      </c>
      <c r="F471">
        <f>STANDARDIZE(moras[[#This Row],[SALARIO]],'2-Resumen'!$B$2,'2-Resumen'!$B$3)</f>
        <v>-0.36962632770377818</v>
      </c>
      <c r="G471" t="str">
        <f>IF(ABS(moras[[#This Row],[Z-CORE]])&gt; 1.96,"Sí", "No")</f>
        <v>No</v>
      </c>
      <c r="H471" t="s">
        <v>33</v>
      </c>
      <c r="I471" t="str">
        <f>IF(moras[[#This Row],[TIPO_ASEGURAMIENTO]] = "", '2-Resumen'!$F$4, moras[[#This Row],[TIPO_ASEGURAMIENTO]])</f>
        <v>ASALARIADO</v>
      </c>
      <c r="J471" t="s">
        <v>29</v>
      </c>
      <c r="K471" t="s">
        <v>30</v>
      </c>
      <c r="L471" t="s">
        <v>31</v>
      </c>
      <c r="M471" t="s">
        <v>31</v>
      </c>
      <c r="N471">
        <v>52</v>
      </c>
      <c r="O471">
        <f>IF(moras[[#This Row],[EDAD]]="", '2-Resumen'!$C$7, moras[[#This Row],[EDAD]])</f>
        <v>52</v>
      </c>
      <c r="P471">
        <f>FLOOR(moras[[#This Row],[EDAD_SIN_NA´S]],10)</f>
        <v>50</v>
      </c>
      <c r="Q471">
        <f>STANDARDIZE(moras[[#This Row],[EDAD]],'2-Resumen'!$C$2, '2-Resumen'!$C$3)</f>
        <v>0.71236311755666615</v>
      </c>
      <c r="R471" t="str">
        <f>IF(ABS(moras[[#This Row],[Z-CORE E]]) &gt; 1.96, "Sí", "No")</f>
        <v>No</v>
      </c>
    </row>
    <row r="472" spans="1:18">
      <c r="A472">
        <v>691</v>
      </c>
      <c r="B472" t="s">
        <v>27</v>
      </c>
      <c r="C472">
        <v>1041736</v>
      </c>
      <c r="D4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72">
        <f>IF(moras[[#This Row],[SALARIO]]="",'2-Resumen'!$B$7, moras[[#This Row],[SALARIO]])</f>
        <v>1041736</v>
      </c>
      <c r="F472">
        <f>STANDARDIZE(moras[[#This Row],[SALARIO]],'2-Resumen'!$B$2,'2-Resumen'!$B$3)</f>
        <v>-0.35828289461272861</v>
      </c>
      <c r="G472" t="str">
        <f>IF(ABS(moras[[#This Row],[Z-CORE]])&gt; 1.96,"Sí", "No")</f>
        <v>No</v>
      </c>
      <c r="H472" t="s">
        <v>33</v>
      </c>
      <c r="I472" t="str">
        <f>IF(moras[[#This Row],[TIPO_ASEGURAMIENTO]] = "", '2-Resumen'!$F$4, moras[[#This Row],[TIPO_ASEGURAMIENTO]])</f>
        <v>ASALARIADO</v>
      </c>
      <c r="J472" t="s">
        <v>29</v>
      </c>
      <c r="K472" t="s">
        <v>30</v>
      </c>
      <c r="L472" t="s">
        <v>31</v>
      </c>
      <c r="M472" t="s">
        <v>31</v>
      </c>
      <c r="N472">
        <v>24</v>
      </c>
      <c r="O472">
        <f>IF(moras[[#This Row],[EDAD]]="", '2-Resumen'!$C$7, moras[[#This Row],[EDAD]])</f>
        <v>24</v>
      </c>
      <c r="P472">
        <f>FLOOR(moras[[#This Row],[EDAD_SIN_NA´S]],10)</f>
        <v>20</v>
      </c>
      <c r="Q472">
        <f>STANDARDIZE(moras[[#This Row],[EDAD]],'2-Resumen'!$C$2, '2-Resumen'!$C$3)</f>
        <v>-1.263746124603184</v>
      </c>
      <c r="R472" t="str">
        <f>IF(ABS(moras[[#This Row],[Z-CORE E]]) &gt; 1.96, "Sí", "No")</f>
        <v>No</v>
      </c>
    </row>
    <row r="473" spans="1:18">
      <c r="A473">
        <v>693</v>
      </c>
      <c r="B473" t="s">
        <v>32</v>
      </c>
      <c r="C473">
        <v>12566043</v>
      </c>
      <c r="D4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73">
        <f>IF(moras[[#This Row],[SALARIO]]="",'2-Resumen'!$B$7, moras[[#This Row],[SALARIO]])</f>
        <v>12566043</v>
      </c>
      <c r="F473">
        <f>STANDARDIZE(moras[[#This Row],[SALARIO]],'2-Resumen'!$B$2,'2-Resumen'!$B$3)</f>
        <v>-0.16652948071759335</v>
      </c>
      <c r="G473" t="str">
        <f>IF(ABS(moras[[#This Row],[Z-CORE]])&gt; 1.96,"Sí", "No")</f>
        <v>No</v>
      </c>
      <c r="H473" t="s">
        <v>33</v>
      </c>
      <c r="I473" t="str">
        <f>IF(moras[[#This Row],[TIPO_ASEGURAMIENTO]] = "", '2-Resumen'!$F$4, moras[[#This Row],[TIPO_ASEGURAMIENTO]])</f>
        <v>ASALARIADO</v>
      </c>
      <c r="J473" t="s">
        <v>34</v>
      </c>
      <c r="K473" t="s">
        <v>30</v>
      </c>
      <c r="L473" t="s">
        <v>31</v>
      </c>
      <c r="M473" t="s">
        <v>31</v>
      </c>
      <c r="N473">
        <v>36</v>
      </c>
      <c r="O473">
        <f>IF(moras[[#This Row],[EDAD]]="", '2-Resumen'!$C$7, moras[[#This Row],[EDAD]])</f>
        <v>36</v>
      </c>
      <c r="P473">
        <f>FLOOR(moras[[#This Row],[EDAD_SIN_NA´S]],10)</f>
        <v>30</v>
      </c>
      <c r="Q473">
        <f>STANDARDIZE(moras[[#This Row],[EDAD]],'2-Resumen'!$C$2, '2-Resumen'!$C$3)</f>
        <v>-0.41684216367753391</v>
      </c>
      <c r="R473" t="str">
        <f>IF(ABS(moras[[#This Row],[Z-CORE E]]) &gt; 1.96, "Sí", "No")</f>
        <v>No</v>
      </c>
    </row>
    <row r="474" spans="1:18">
      <c r="A474">
        <v>694</v>
      </c>
      <c r="B474" t="s">
        <v>32</v>
      </c>
      <c r="C474">
        <v>2921811</v>
      </c>
      <c r="D4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74">
        <f>IF(moras[[#This Row],[SALARIO]]="",'2-Resumen'!$B$7, moras[[#This Row],[SALARIO]])</f>
        <v>2921811</v>
      </c>
      <c r="F474">
        <f>STANDARDIZE(moras[[#This Row],[SALARIO]],'2-Resumen'!$B$2,'2-Resumen'!$B$3)</f>
        <v>-0.32700025005727756</v>
      </c>
      <c r="G474" t="str">
        <f>IF(ABS(moras[[#This Row],[Z-CORE]])&gt; 1.96,"Sí", "No")</f>
        <v>No</v>
      </c>
      <c r="H474" t="s">
        <v>33</v>
      </c>
      <c r="I474" t="str">
        <f>IF(moras[[#This Row],[TIPO_ASEGURAMIENTO]] = "", '2-Resumen'!$F$4, moras[[#This Row],[TIPO_ASEGURAMIENTO]])</f>
        <v>ASALARIADO</v>
      </c>
      <c r="J474" t="s">
        <v>29</v>
      </c>
      <c r="K474" t="s">
        <v>30</v>
      </c>
      <c r="L474" t="s">
        <v>31</v>
      </c>
      <c r="M474" t="s">
        <v>31</v>
      </c>
      <c r="N474">
        <v>42</v>
      </c>
      <c r="O474">
        <f>IF(moras[[#This Row],[EDAD]]="", '2-Resumen'!$C$7, moras[[#This Row],[EDAD]])</f>
        <v>42</v>
      </c>
      <c r="P474">
        <f>FLOOR(moras[[#This Row],[EDAD_SIN_NA´S]],10)</f>
        <v>40</v>
      </c>
      <c r="Q474">
        <f>STANDARDIZE(moras[[#This Row],[EDAD]],'2-Resumen'!$C$2, '2-Resumen'!$C$3)</f>
        <v>6.6098167852911317E-3</v>
      </c>
      <c r="R474" t="str">
        <f>IF(ABS(moras[[#This Row],[Z-CORE E]]) &gt; 1.96, "Sí", "No")</f>
        <v>No</v>
      </c>
    </row>
    <row r="475" spans="1:18">
      <c r="A475">
        <v>695</v>
      </c>
      <c r="B475" t="s">
        <v>32</v>
      </c>
      <c r="C475">
        <v>64342684</v>
      </c>
      <c r="D4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75">
        <f>IF(moras[[#This Row],[SALARIO]]="",'2-Resumen'!$B$7, moras[[#This Row],[SALARIO]])</f>
        <v>64342684</v>
      </c>
      <c r="F475">
        <f>STANDARDIZE(moras[[#This Row],[SALARIO]],'2-Resumen'!$B$2,'2-Resumen'!$B$3)</f>
        <v>0.69498415925857437</v>
      </c>
      <c r="G475" t="str">
        <f>IF(ABS(moras[[#This Row],[Z-CORE]])&gt; 1.96,"Sí", "No")</f>
        <v>No</v>
      </c>
      <c r="H475" t="s">
        <v>33</v>
      </c>
      <c r="I475" t="str">
        <f>IF(moras[[#This Row],[TIPO_ASEGURAMIENTO]] = "", '2-Resumen'!$F$4, moras[[#This Row],[TIPO_ASEGURAMIENTO]])</f>
        <v>ASALARIADO</v>
      </c>
      <c r="J475" t="s">
        <v>34</v>
      </c>
      <c r="K475" t="s">
        <v>30</v>
      </c>
      <c r="L475" t="s">
        <v>31</v>
      </c>
      <c r="M475" t="s">
        <v>31</v>
      </c>
      <c r="N475">
        <v>34</v>
      </c>
      <c r="O475">
        <f>IF(moras[[#This Row],[EDAD]]="", '2-Resumen'!$C$7, moras[[#This Row],[EDAD]])</f>
        <v>34</v>
      </c>
      <c r="P475">
        <f>FLOOR(moras[[#This Row],[EDAD_SIN_NA´S]],10)</f>
        <v>30</v>
      </c>
      <c r="Q475">
        <f>STANDARDIZE(moras[[#This Row],[EDAD]],'2-Resumen'!$C$2, '2-Resumen'!$C$3)</f>
        <v>-0.55799282383180893</v>
      </c>
      <c r="R475" t="str">
        <f>IF(ABS(moras[[#This Row],[Z-CORE E]]) &gt; 1.96, "Sí", "No")</f>
        <v>No</v>
      </c>
    </row>
    <row r="476" spans="1:18">
      <c r="A476">
        <v>696</v>
      </c>
      <c r="B476" t="s">
        <v>32</v>
      </c>
      <c r="C476">
        <v>3777301</v>
      </c>
      <c r="D4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76">
        <f>IF(moras[[#This Row],[SALARIO]]="",'2-Resumen'!$B$7, moras[[#This Row],[SALARIO]])</f>
        <v>3777301</v>
      </c>
      <c r="F476">
        <f>STANDARDIZE(moras[[#This Row],[SALARIO]],'2-Resumen'!$B$2,'2-Resumen'!$B$3)</f>
        <v>-0.31276571707814493</v>
      </c>
      <c r="G476" t="str">
        <f>IF(ABS(moras[[#This Row],[Z-CORE]])&gt; 1.96,"Sí", "No")</f>
        <v>No</v>
      </c>
      <c r="H476" t="s">
        <v>33</v>
      </c>
      <c r="I476" t="str">
        <f>IF(moras[[#This Row],[TIPO_ASEGURAMIENTO]] = "", '2-Resumen'!$F$4, moras[[#This Row],[TIPO_ASEGURAMIENTO]])</f>
        <v>ASALARIADO</v>
      </c>
      <c r="J476" t="s">
        <v>29</v>
      </c>
      <c r="K476" t="s">
        <v>30</v>
      </c>
      <c r="L476" t="s">
        <v>31</v>
      </c>
      <c r="M476" t="s">
        <v>31</v>
      </c>
      <c r="N476">
        <v>43</v>
      </c>
      <c r="O476">
        <f>IF(moras[[#This Row],[EDAD]]="", '2-Resumen'!$C$7, moras[[#This Row],[EDAD]])</f>
        <v>43</v>
      </c>
      <c r="P476">
        <f>FLOOR(moras[[#This Row],[EDAD_SIN_NA´S]],10)</f>
        <v>40</v>
      </c>
      <c r="Q476">
        <f>STANDARDIZE(moras[[#This Row],[EDAD]],'2-Resumen'!$C$2, '2-Resumen'!$C$3)</f>
        <v>7.7185146862428639E-2</v>
      </c>
      <c r="R476" t="str">
        <f>IF(ABS(moras[[#This Row],[Z-CORE E]]) &gt; 1.96, "Sí", "No")</f>
        <v>No</v>
      </c>
    </row>
    <row r="477" spans="1:18">
      <c r="A477">
        <v>697</v>
      </c>
      <c r="B477" t="s">
        <v>32</v>
      </c>
      <c r="C477">
        <v>326653</v>
      </c>
      <c r="D4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7">
        <f>IF(moras[[#This Row],[SALARIO]]="",'2-Resumen'!$B$7, moras[[#This Row],[SALARIO]])</f>
        <v>326653</v>
      </c>
      <c r="F477">
        <f>STANDARDIZE(moras[[#This Row],[SALARIO]],'2-Resumen'!$B$2,'2-Resumen'!$B$3)</f>
        <v>-0.37018118979597697</v>
      </c>
      <c r="G477" t="str">
        <f>IF(ABS(moras[[#This Row],[Z-CORE]])&gt; 1.96,"Sí", "No")</f>
        <v>No</v>
      </c>
      <c r="H477" t="s">
        <v>33</v>
      </c>
      <c r="I477" t="str">
        <f>IF(moras[[#This Row],[TIPO_ASEGURAMIENTO]] = "", '2-Resumen'!$F$4, moras[[#This Row],[TIPO_ASEGURAMIENTO]])</f>
        <v>ASALARIADO</v>
      </c>
      <c r="J477" t="s">
        <v>29</v>
      </c>
      <c r="K477" t="s">
        <v>30</v>
      </c>
      <c r="L477" t="s">
        <v>31</v>
      </c>
      <c r="M477" t="s">
        <v>31</v>
      </c>
      <c r="N477">
        <v>53</v>
      </c>
      <c r="O477">
        <f>IF(moras[[#This Row],[EDAD]]="", '2-Resumen'!$C$7, moras[[#This Row],[EDAD]])</f>
        <v>53</v>
      </c>
      <c r="P477">
        <f>FLOOR(moras[[#This Row],[EDAD_SIN_NA´S]],10)</f>
        <v>50</v>
      </c>
      <c r="Q477">
        <f>STANDARDIZE(moras[[#This Row],[EDAD]],'2-Resumen'!$C$2, '2-Resumen'!$C$3)</f>
        <v>0.78293844763380371</v>
      </c>
      <c r="R477" t="str">
        <f>IF(ABS(moras[[#This Row],[Z-CORE E]]) &gt; 1.96, "Sí", "No")</f>
        <v>No</v>
      </c>
    </row>
    <row r="478" spans="1:18">
      <c r="A478">
        <v>698</v>
      </c>
      <c r="B478" t="s">
        <v>32</v>
      </c>
      <c r="C478">
        <v>81428932</v>
      </c>
      <c r="D4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78">
        <f>IF(moras[[#This Row],[SALARIO]]="",'2-Resumen'!$B$7, moras[[#This Row],[SALARIO]])</f>
        <v>81428932</v>
      </c>
      <c r="F478">
        <f>STANDARDIZE(moras[[#This Row],[SALARIO]],'2-Resumen'!$B$2,'2-Resumen'!$B$3)</f>
        <v>0.97928293615326556</v>
      </c>
      <c r="G478" t="str">
        <f>IF(ABS(moras[[#This Row],[Z-CORE]])&gt; 1.96,"Sí", "No")</f>
        <v>No</v>
      </c>
      <c r="H478" t="s">
        <v>33</v>
      </c>
      <c r="I478" t="str">
        <f>IF(moras[[#This Row],[TIPO_ASEGURAMIENTO]] = "", '2-Resumen'!$F$4, moras[[#This Row],[TIPO_ASEGURAMIENTO]])</f>
        <v>ASALARIADO</v>
      </c>
      <c r="J478" t="s">
        <v>29</v>
      </c>
      <c r="K478" t="s">
        <v>30</v>
      </c>
      <c r="L478" t="s">
        <v>31</v>
      </c>
      <c r="M478" t="s">
        <v>31</v>
      </c>
      <c r="N478">
        <v>36</v>
      </c>
      <c r="O478">
        <f>IF(moras[[#This Row],[EDAD]]="", '2-Resumen'!$C$7, moras[[#This Row],[EDAD]])</f>
        <v>36</v>
      </c>
      <c r="P478">
        <f>FLOOR(moras[[#This Row],[EDAD_SIN_NA´S]],10)</f>
        <v>30</v>
      </c>
      <c r="Q478">
        <f>STANDARDIZE(moras[[#This Row],[EDAD]],'2-Resumen'!$C$2, '2-Resumen'!$C$3)</f>
        <v>-0.41684216367753391</v>
      </c>
      <c r="R478" t="str">
        <f>IF(ABS(moras[[#This Row],[Z-CORE E]]) &gt; 1.96, "Sí", "No")</f>
        <v>No</v>
      </c>
    </row>
    <row r="479" spans="1:18">
      <c r="A479">
        <v>699</v>
      </c>
      <c r="B479" t="s">
        <v>32</v>
      </c>
      <c r="C479">
        <v>800000</v>
      </c>
      <c r="D4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79">
        <f>IF(moras[[#This Row],[SALARIO]]="",'2-Resumen'!$B$7, moras[[#This Row],[SALARIO]])</f>
        <v>800000</v>
      </c>
      <c r="F479">
        <f>STANDARDIZE(moras[[#This Row],[SALARIO]],'2-Resumen'!$B$2,'2-Resumen'!$B$3)</f>
        <v>-0.36230514976970724</v>
      </c>
      <c r="G479" t="str">
        <f>IF(ABS(moras[[#This Row],[Z-CORE]])&gt; 1.96,"Sí", "No")</f>
        <v>No</v>
      </c>
      <c r="H479" t="s">
        <v>33</v>
      </c>
      <c r="I479" t="str">
        <f>IF(moras[[#This Row],[TIPO_ASEGURAMIENTO]] = "", '2-Resumen'!$F$4, moras[[#This Row],[TIPO_ASEGURAMIENTO]])</f>
        <v>ASALARIADO</v>
      </c>
      <c r="J479" t="s">
        <v>29</v>
      </c>
      <c r="K479" t="s">
        <v>30</v>
      </c>
      <c r="L479" t="s">
        <v>31</v>
      </c>
      <c r="M479" t="s">
        <v>31</v>
      </c>
      <c r="N479">
        <v>25</v>
      </c>
      <c r="O479">
        <f>IF(moras[[#This Row],[EDAD]]="", '2-Resumen'!$C$7, moras[[#This Row],[EDAD]])</f>
        <v>25</v>
      </c>
      <c r="P479">
        <f>FLOOR(moras[[#This Row],[EDAD_SIN_NA´S]],10)</f>
        <v>20</v>
      </c>
      <c r="Q479">
        <f>STANDARDIZE(moras[[#This Row],[EDAD]],'2-Resumen'!$C$2, '2-Resumen'!$C$3)</f>
        <v>-1.1931707945260464</v>
      </c>
      <c r="R479" t="str">
        <f>IF(ABS(moras[[#This Row],[Z-CORE E]]) &gt; 1.96, "Sí", "No")</f>
        <v>No</v>
      </c>
    </row>
    <row r="480" spans="1:18">
      <c r="A480">
        <v>700</v>
      </c>
      <c r="B480" t="s">
        <v>32</v>
      </c>
      <c r="C480">
        <v>12742177</v>
      </c>
      <c r="D4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80">
        <f>IF(moras[[#This Row],[SALARIO]]="",'2-Resumen'!$B$7, moras[[#This Row],[SALARIO]])</f>
        <v>12742177</v>
      </c>
      <c r="F480">
        <f>STANDARDIZE(moras[[#This Row],[SALARIO]],'2-Resumen'!$B$2,'2-Resumen'!$B$3)</f>
        <v>-0.16359877991250324</v>
      </c>
      <c r="G480" t="str">
        <f>IF(ABS(moras[[#This Row],[Z-CORE]])&gt; 1.96,"Sí", "No")</f>
        <v>No</v>
      </c>
      <c r="H480" t="s">
        <v>33</v>
      </c>
      <c r="I480" t="str">
        <f>IF(moras[[#This Row],[TIPO_ASEGURAMIENTO]] = "", '2-Resumen'!$F$4, moras[[#This Row],[TIPO_ASEGURAMIENTO]])</f>
        <v>ASALARIADO</v>
      </c>
      <c r="J480" t="s">
        <v>29</v>
      </c>
      <c r="K480" t="s">
        <v>30</v>
      </c>
      <c r="L480" t="s">
        <v>31</v>
      </c>
      <c r="M480" t="s">
        <v>31</v>
      </c>
      <c r="N480">
        <v>49</v>
      </c>
      <c r="O480">
        <f>IF(moras[[#This Row],[EDAD]]="", '2-Resumen'!$C$7, moras[[#This Row],[EDAD]])</f>
        <v>49</v>
      </c>
      <c r="P480">
        <f>FLOOR(moras[[#This Row],[EDAD_SIN_NA´S]],10)</f>
        <v>40</v>
      </c>
      <c r="Q480">
        <f>STANDARDIZE(moras[[#This Row],[EDAD]],'2-Resumen'!$C$2, '2-Resumen'!$C$3)</f>
        <v>0.50063712732525367</v>
      </c>
      <c r="R480" t="str">
        <f>IF(ABS(moras[[#This Row],[Z-CORE E]]) &gt; 1.96, "Sí", "No")</f>
        <v>No</v>
      </c>
    </row>
    <row r="481" spans="1:18">
      <c r="A481">
        <v>703</v>
      </c>
      <c r="B481" t="s">
        <v>27</v>
      </c>
      <c r="C481">
        <v>297078</v>
      </c>
      <c r="D4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1">
        <f>IF(moras[[#This Row],[SALARIO]]="",'2-Resumen'!$B$7, moras[[#This Row],[SALARIO]])</f>
        <v>297078</v>
      </c>
      <c r="F481">
        <f>STANDARDIZE(moras[[#This Row],[SALARIO]],'2-Resumen'!$B$2,'2-Resumen'!$B$3)</f>
        <v>-0.37067328942643185</v>
      </c>
      <c r="G481" t="str">
        <f>IF(ABS(moras[[#This Row],[Z-CORE]])&gt; 1.96,"Sí", "No")</f>
        <v>No</v>
      </c>
      <c r="H481" t="s">
        <v>33</v>
      </c>
      <c r="I481" t="str">
        <f>IF(moras[[#This Row],[TIPO_ASEGURAMIENTO]] = "", '2-Resumen'!$F$4, moras[[#This Row],[TIPO_ASEGURAMIENTO]])</f>
        <v>ASALARIADO</v>
      </c>
      <c r="J481" t="s">
        <v>29</v>
      </c>
      <c r="K481" t="s">
        <v>30</v>
      </c>
      <c r="L481" t="s">
        <v>31</v>
      </c>
      <c r="M481" t="s">
        <v>31</v>
      </c>
      <c r="N481">
        <v>26</v>
      </c>
      <c r="O481">
        <f>IF(moras[[#This Row],[EDAD]]="", '2-Resumen'!$C$7, moras[[#This Row],[EDAD]])</f>
        <v>26</v>
      </c>
      <c r="P481">
        <f>FLOOR(moras[[#This Row],[EDAD_SIN_NA´S]],10)</f>
        <v>20</v>
      </c>
      <c r="Q481">
        <f>STANDARDIZE(moras[[#This Row],[EDAD]],'2-Resumen'!$C$2, '2-Resumen'!$C$3)</f>
        <v>-1.1225954644489089</v>
      </c>
      <c r="R481" t="str">
        <f>IF(ABS(moras[[#This Row],[Z-CORE E]]) &gt; 1.96, "Sí", "No")</f>
        <v>No</v>
      </c>
    </row>
    <row r="482" spans="1:18">
      <c r="A482">
        <v>704</v>
      </c>
      <c r="B482" t="s">
        <v>27</v>
      </c>
      <c r="C482">
        <v>890323</v>
      </c>
      <c r="D4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82">
        <f>IF(moras[[#This Row],[SALARIO]]="",'2-Resumen'!$B$7, moras[[#This Row],[SALARIO]])</f>
        <v>890323</v>
      </c>
      <c r="F482">
        <f>STANDARDIZE(moras[[#This Row],[SALARIO]],'2-Resumen'!$B$2,'2-Resumen'!$B$3)</f>
        <v>-0.36080226169120927</v>
      </c>
      <c r="G482" t="str">
        <f>IF(ABS(moras[[#This Row],[Z-CORE]])&gt; 1.96,"Sí", "No")</f>
        <v>No</v>
      </c>
      <c r="H482" t="s">
        <v>33</v>
      </c>
      <c r="I482" t="str">
        <f>IF(moras[[#This Row],[TIPO_ASEGURAMIENTO]] = "", '2-Resumen'!$F$4, moras[[#This Row],[TIPO_ASEGURAMIENTO]])</f>
        <v>ASALARIADO</v>
      </c>
      <c r="J482" t="s">
        <v>34</v>
      </c>
      <c r="K482" t="s">
        <v>30</v>
      </c>
      <c r="L482" t="s">
        <v>31</v>
      </c>
      <c r="M482" t="s">
        <v>31</v>
      </c>
      <c r="N482">
        <v>39</v>
      </c>
      <c r="O482">
        <f>IF(moras[[#This Row],[EDAD]]="", '2-Resumen'!$C$7, moras[[#This Row],[EDAD]])</f>
        <v>39</v>
      </c>
      <c r="P482">
        <f>FLOOR(moras[[#This Row],[EDAD_SIN_NA´S]],10)</f>
        <v>30</v>
      </c>
      <c r="Q482">
        <f>STANDARDIZE(moras[[#This Row],[EDAD]],'2-Resumen'!$C$2, '2-Resumen'!$C$3)</f>
        <v>-0.20511617344612137</v>
      </c>
      <c r="R482" t="str">
        <f>IF(ABS(moras[[#This Row],[Z-CORE E]]) &gt; 1.96, "Sí", "No")</f>
        <v>No</v>
      </c>
    </row>
    <row r="483" spans="1:18">
      <c r="A483">
        <v>706</v>
      </c>
      <c r="B483" t="s">
        <v>32</v>
      </c>
      <c r="C483">
        <v>148360</v>
      </c>
      <c r="D4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3">
        <f>IF(moras[[#This Row],[SALARIO]]="",'2-Resumen'!$B$7, moras[[#This Row],[SALARIO]])</f>
        <v>148360</v>
      </c>
      <c r="F483">
        <f>STANDARDIZE(moras[[#This Row],[SALARIO]],'2-Resumen'!$B$2,'2-Resumen'!$B$3)</f>
        <v>-0.37314781429006633</v>
      </c>
      <c r="G483" t="str">
        <f>IF(ABS(moras[[#This Row],[Z-CORE]])&gt; 1.96,"Sí", "No")</f>
        <v>No</v>
      </c>
      <c r="H483" t="s">
        <v>33</v>
      </c>
      <c r="I483" t="str">
        <f>IF(moras[[#This Row],[TIPO_ASEGURAMIENTO]] = "", '2-Resumen'!$F$4, moras[[#This Row],[TIPO_ASEGURAMIENTO]])</f>
        <v>ASALARIADO</v>
      </c>
      <c r="J483" t="s">
        <v>29</v>
      </c>
      <c r="K483" t="s">
        <v>30</v>
      </c>
      <c r="L483" t="s">
        <v>31</v>
      </c>
      <c r="M483" t="s">
        <v>31</v>
      </c>
      <c r="N483">
        <v>58</v>
      </c>
      <c r="O483">
        <f>IF(moras[[#This Row],[EDAD]]="", '2-Resumen'!$C$7, moras[[#This Row],[EDAD]])</f>
        <v>58</v>
      </c>
      <c r="P483">
        <f>FLOOR(moras[[#This Row],[EDAD_SIN_NA´S]],10)</f>
        <v>50</v>
      </c>
      <c r="Q483">
        <f>STANDARDIZE(moras[[#This Row],[EDAD]],'2-Resumen'!$C$2, '2-Resumen'!$C$3)</f>
        <v>1.1358150980194912</v>
      </c>
      <c r="R483" t="str">
        <f>IF(ABS(moras[[#This Row],[Z-CORE E]]) &gt; 1.96, "Sí", "No")</f>
        <v>No</v>
      </c>
    </row>
    <row r="484" spans="1:18">
      <c r="A484">
        <v>707</v>
      </c>
      <c r="B484" t="s">
        <v>27</v>
      </c>
      <c r="C484">
        <v>33751175</v>
      </c>
      <c r="D4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84">
        <f>IF(moras[[#This Row],[SALARIO]]="",'2-Resumen'!$B$7, moras[[#This Row],[SALARIO]])</f>
        <v>33751175</v>
      </c>
      <c r="F484">
        <f>STANDARDIZE(moras[[#This Row],[SALARIO]],'2-Resumen'!$B$2,'2-Resumen'!$B$3)</f>
        <v>0.18597079412054437</v>
      </c>
      <c r="G484" t="str">
        <f>IF(ABS(moras[[#This Row],[Z-CORE]])&gt; 1.96,"Sí", "No")</f>
        <v>No</v>
      </c>
      <c r="H484" t="s">
        <v>33</v>
      </c>
      <c r="I484" t="str">
        <f>IF(moras[[#This Row],[TIPO_ASEGURAMIENTO]] = "", '2-Resumen'!$F$4, moras[[#This Row],[TIPO_ASEGURAMIENTO]])</f>
        <v>ASALARIADO</v>
      </c>
      <c r="J484" t="s">
        <v>34</v>
      </c>
      <c r="K484" t="s">
        <v>30</v>
      </c>
      <c r="L484" t="s">
        <v>31</v>
      </c>
      <c r="M484" t="s">
        <v>31</v>
      </c>
      <c r="N484">
        <v>30</v>
      </c>
      <c r="O484">
        <f>IF(moras[[#This Row],[EDAD]]="", '2-Resumen'!$C$7, moras[[#This Row],[EDAD]])</f>
        <v>30</v>
      </c>
      <c r="P484">
        <f>FLOOR(moras[[#This Row],[EDAD_SIN_NA´S]],10)</f>
        <v>30</v>
      </c>
      <c r="Q484">
        <f>STANDARDIZE(moras[[#This Row],[EDAD]],'2-Resumen'!$C$2, '2-Resumen'!$C$3)</f>
        <v>-0.84029414414035897</v>
      </c>
      <c r="R484" t="str">
        <f>IF(ABS(moras[[#This Row],[Z-CORE E]]) &gt; 1.96, "Sí", "No")</f>
        <v>No</v>
      </c>
    </row>
    <row r="485" spans="1:18">
      <c r="A485">
        <v>708</v>
      </c>
      <c r="B485" t="s">
        <v>27</v>
      </c>
      <c r="C485">
        <v>223874</v>
      </c>
      <c r="D4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5">
        <f>IF(moras[[#This Row],[SALARIO]]="",'2-Resumen'!$B$7, moras[[#This Row],[SALARIO]])</f>
        <v>223874</v>
      </c>
      <c r="F485">
        <f>STANDARDIZE(moras[[#This Row],[SALARIO]],'2-Resumen'!$B$2,'2-Resumen'!$B$3)</f>
        <v>-0.37189133376617212</v>
      </c>
      <c r="G485" t="str">
        <f>IF(ABS(moras[[#This Row],[Z-CORE]])&gt; 1.96,"Sí", "No")</f>
        <v>No</v>
      </c>
      <c r="H485" t="s">
        <v>33</v>
      </c>
      <c r="I485" t="str">
        <f>IF(moras[[#This Row],[TIPO_ASEGURAMIENTO]] = "", '2-Resumen'!$F$4, moras[[#This Row],[TIPO_ASEGURAMIENTO]])</f>
        <v>ASALARIADO</v>
      </c>
      <c r="J485" t="s">
        <v>29</v>
      </c>
      <c r="K485" t="s">
        <v>30</v>
      </c>
      <c r="L485" t="s">
        <v>31</v>
      </c>
      <c r="M485" t="s">
        <v>31</v>
      </c>
      <c r="N485">
        <v>58</v>
      </c>
      <c r="O485">
        <f>IF(moras[[#This Row],[EDAD]]="", '2-Resumen'!$C$7, moras[[#This Row],[EDAD]])</f>
        <v>58</v>
      </c>
      <c r="P485">
        <f>FLOOR(moras[[#This Row],[EDAD_SIN_NA´S]],10)</f>
        <v>50</v>
      </c>
      <c r="Q485">
        <f>STANDARDIZE(moras[[#This Row],[EDAD]],'2-Resumen'!$C$2, '2-Resumen'!$C$3)</f>
        <v>1.1358150980194912</v>
      </c>
      <c r="R485" t="str">
        <f>IF(ABS(moras[[#This Row],[Z-CORE E]]) &gt; 1.96, "Sí", "No")</f>
        <v>No</v>
      </c>
    </row>
    <row r="486" spans="1:18">
      <c r="A486">
        <v>709</v>
      </c>
      <c r="B486" t="s">
        <v>32</v>
      </c>
      <c r="C486">
        <v>35153184</v>
      </c>
      <c r="D4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86">
        <f>IF(moras[[#This Row],[SALARIO]]="",'2-Resumen'!$B$7, moras[[#This Row],[SALARIO]])</f>
        <v>35153184</v>
      </c>
      <c r="F486">
        <f>STANDARDIZE(moras[[#This Row],[SALARIO]],'2-Resumen'!$B$2,'2-Resumen'!$B$3)</f>
        <v>0.20929887901638278</v>
      </c>
      <c r="G486" t="str">
        <f>IF(ABS(moras[[#This Row],[Z-CORE]])&gt; 1.96,"Sí", "No")</f>
        <v>No</v>
      </c>
      <c r="H486" t="s">
        <v>33</v>
      </c>
      <c r="I486" t="str">
        <f>IF(moras[[#This Row],[TIPO_ASEGURAMIENTO]] = "", '2-Resumen'!$F$4, moras[[#This Row],[TIPO_ASEGURAMIENTO]])</f>
        <v>ASALARIADO</v>
      </c>
      <c r="J486" t="s">
        <v>29</v>
      </c>
      <c r="K486" t="s">
        <v>30</v>
      </c>
      <c r="L486" t="s">
        <v>31</v>
      </c>
      <c r="M486" t="s">
        <v>31</v>
      </c>
      <c r="N486">
        <v>26</v>
      </c>
      <c r="O486">
        <f>IF(moras[[#This Row],[EDAD]]="", '2-Resumen'!$C$7, moras[[#This Row],[EDAD]])</f>
        <v>26</v>
      </c>
      <c r="P486">
        <f>FLOOR(moras[[#This Row],[EDAD_SIN_NA´S]],10)</f>
        <v>20</v>
      </c>
      <c r="Q486">
        <f>STANDARDIZE(moras[[#This Row],[EDAD]],'2-Resumen'!$C$2, '2-Resumen'!$C$3)</f>
        <v>-1.1225954644489089</v>
      </c>
      <c r="R486" t="str">
        <f>IF(ABS(moras[[#This Row],[Z-CORE E]]) &gt; 1.96, "Sí", "No")</f>
        <v>No</v>
      </c>
    </row>
    <row r="487" spans="1:18">
      <c r="A487">
        <v>711</v>
      </c>
      <c r="B487" t="s">
        <v>32</v>
      </c>
      <c r="C487">
        <v>808140178</v>
      </c>
      <c r="D4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87">
        <f>IF(moras[[#This Row],[SALARIO]]="",'2-Resumen'!$B$7, moras[[#This Row],[SALARIO]])</f>
        <v>808140178</v>
      </c>
      <c r="F487">
        <f>STANDARDIZE(moras[[#This Row],[SALARIO]],'2-Resumen'!$B$2,'2-Resumen'!$B$3)</f>
        <v>13.071060978554208</v>
      </c>
      <c r="G487" t="str">
        <f>IF(ABS(moras[[#This Row],[Z-CORE]])&gt; 1.96,"Sí", "No")</f>
        <v>Sí</v>
      </c>
      <c r="H487" t="s">
        <v>33</v>
      </c>
      <c r="I487" t="str">
        <f>IF(moras[[#This Row],[TIPO_ASEGURAMIENTO]] = "", '2-Resumen'!$F$4, moras[[#This Row],[TIPO_ASEGURAMIENTO]])</f>
        <v>ASALARIADO</v>
      </c>
      <c r="J487" t="s">
        <v>29</v>
      </c>
      <c r="K487" t="s">
        <v>30</v>
      </c>
      <c r="L487" t="s">
        <v>31</v>
      </c>
      <c r="M487" t="s">
        <v>31</v>
      </c>
      <c r="N487">
        <v>34</v>
      </c>
      <c r="O487">
        <f>IF(moras[[#This Row],[EDAD]]="", '2-Resumen'!$C$7, moras[[#This Row],[EDAD]])</f>
        <v>34</v>
      </c>
      <c r="P487">
        <f>FLOOR(moras[[#This Row],[EDAD_SIN_NA´S]],10)</f>
        <v>30</v>
      </c>
      <c r="Q487">
        <f>STANDARDIZE(moras[[#This Row],[EDAD]],'2-Resumen'!$C$2, '2-Resumen'!$C$3)</f>
        <v>-0.55799282383180893</v>
      </c>
      <c r="R487" t="str">
        <f>IF(ABS(moras[[#This Row],[Z-CORE E]]) &gt; 1.96, "Sí", "No")</f>
        <v>No</v>
      </c>
    </row>
    <row r="488" spans="1:18">
      <c r="A488">
        <v>712</v>
      </c>
      <c r="B488" t="s">
        <v>27</v>
      </c>
      <c r="C488">
        <v>244860</v>
      </c>
      <c r="D4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8">
        <f>IF(moras[[#This Row],[SALARIO]]="",'2-Resumen'!$B$7, moras[[#This Row],[SALARIO]])</f>
        <v>244860</v>
      </c>
      <c r="F488">
        <f>STANDARDIZE(moras[[#This Row],[SALARIO]],'2-Resumen'!$B$2,'2-Resumen'!$B$3)</f>
        <v>-0.37154214685679848</v>
      </c>
      <c r="G488" t="str">
        <f>IF(ABS(moras[[#This Row],[Z-CORE]])&gt; 1.96,"Sí", "No")</f>
        <v>No</v>
      </c>
      <c r="H488" t="s">
        <v>33</v>
      </c>
      <c r="I488" t="str">
        <f>IF(moras[[#This Row],[TIPO_ASEGURAMIENTO]] = "", '2-Resumen'!$F$4, moras[[#This Row],[TIPO_ASEGURAMIENTO]])</f>
        <v>ASALARIADO</v>
      </c>
      <c r="J488" t="s">
        <v>29</v>
      </c>
      <c r="K488" t="s">
        <v>30</v>
      </c>
      <c r="L488" t="s">
        <v>31</v>
      </c>
      <c r="M488" t="s">
        <v>31</v>
      </c>
      <c r="N488">
        <v>56</v>
      </c>
      <c r="O488">
        <f>IF(moras[[#This Row],[EDAD]]="", '2-Resumen'!$C$7, moras[[#This Row],[EDAD]])</f>
        <v>56</v>
      </c>
      <c r="P488">
        <f>FLOOR(moras[[#This Row],[EDAD_SIN_NA´S]],10)</f>
        <v>50</v>
      </c>
      <c r="Q488">
        <f>STANDARDIZE(moras[[#This Row],[EDAD]],'2-Resumen'!$C$2, '2-Resumen'!$C$3)</f>
        <v>0.99466443786521619</v>
      </c>
      <c r="R488" t="str">
        <f>IF(ABS(moras[[#This Row],[Z-CORE E]]) &gt; 1.96, "Sí", "No")</f>
        <v>No</v>
      </c>
    </row>
    <row r="489" spans="1:18">
      <c r="A489">
        <v>715</v>
      </c>
      <c r="B489" t="s">
        <v>32</v>
      </c>
      <c r="C489">
        <v>80628131</v>
      </c>
      <c r="D4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89">
        <f>IF(moras[[#This Row],[SALARIO]]="",'2-Resumen'!$B$7, moras[[#This Row],[SALARIO]])</f>
        <v>80628131</v>
      </c>
      <c r="F489">
        <f>STANDARDIZE(moras[[#This Row],[SALARIO]],'2-Resumen'!$B$2,'2-Resumen'!$B$3)</f>
        <v>0.96595837567421561</v>
      </c>
      <c r="G489" t="str">
        <f>IF(ABS(moras[[#This Row],[Z-CORE]])&gt; 1.96,"Sí", "No")</f>
        <v>No</v>
      </c>
      <c r="H489" t="s">
        <v>33</v>
      </c>
      <c r="I489" t="str">
        <f>IF(moras[[#This Row],[TIPO_ASEGURAMIENTO]] = "", '2-Resumen'!$F$4, moras[[#This Row],[TIPO_ASEGURAMIENTO]])</f>
        <v>ASALARIADO</v>
      </c>
      <c r="J489" t="s">
        <v>29</v>
      </c>
      <c r="K489" t="s">
        <v>30</v>
      </c>
      <c r="L489" t="s">
        <v>31</v>
      </c>
      <c r="M489" t="s">
        <v>31</v>
      </c>
      <c r="N489">
        <v>41</v>
      </c>
      <c r="O489">
        <f>IF(moras[[#This Row],[EDAD]]="", '2-Resumen'!$C$7, moras[[#This Row],[EDAD]])</f>
        <v>41</v>
      </c>
      <c r="P489">
        <f>FLOOR(moras[[#This Row],[EDAD_SIN_NA´S]],10)</f>
        <v>40</v>
      </c>
      <c r="Q489">
        <f>STANDARDIZE(moras[[#This Row],[EDAD]],'2-Resumen'!$C$2, '2-Resumen'!$C$3)</f>
        <v>-6.3965513291846368E-2</v>
      </c>
      <c r="R489" t="str">
        <f>IF(ABS(moras[[#This Row],[Z-CORE E]]) &gt; 1.96, "Sí", "No")</f>
        <v>No</v>
      </c>
    </row>
    <row r="490" spans="1:18">
      <c r="A490">
        <v>716</v>
      </c>
      <c r="B490" t="s">
        <v>32</v>
      </c>
      <c r="C490">
        <v>360561</v>
      </c>
      <c r="D4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0">
        <f>IF(moras[[#This Row],[SALARIO]]="",'2-Resumen'!$B$7, moras[[#This Row],[SALARIO]])</f>
        <v>360561</v>
      </c>
      <c r="F490">
        <f>STANDARDIZE(moras[[#This Row],[SALARIO]],'2-Resumen'!$B$2,'2-Resumen'!$B$3)</f>
        <v>-0.36961699320191221</v>
      </c>
      <c r="G490" t="str">
        <f>IF(ABS(moras[[#This Row],[Z-CORE]])&gt; 1.96,"Sí", "No")</f>
        <v>No</v>
      </c>
      <c r="H490" t="s">
        <v>33</v>
      </c>
      <c r="I490" t="str">
        <f>IF(moras[[#This Row],[TIPO_ASEGURAMIENTO]] = "", '2-Resumen'!$F$4, moras[[#This Row],[TIPO_ASEGURAMIENTO]])</f>
        <v>ASALARIADO</v>
      </c>
      <c r="J490" t="s">
        <v>29</v>
      </c>
      <c r="K490" t="s">
        <v>30</v>
      </c>
      <c r="L490" t="s">
        <v>31</v>
      </c>
      <c r="M490" t="s">
        <v>31</v>
      </c>
      <c r="N490">
        <v>28</v>
      </c>
      <c r="O490">
        <f>IF(moras[[#This Row],[EDAD]]="", '2-Resumen'!$C$7, moras[[#This Row],[EDAD]])</f>
        <v>28</v>
      </c>
      <c r="P490">
        <f>FLOOR(moras[[#This Row],[EDAD_SIN_NA´S]],10)</f>
        <v>20</v>
      </c>
      <c r="Q490">
        <f>STANDARDIZE(moras[[#This Row],[EDAD]],'2-Resumen'!$C$2, '2-Resumen'!$C$3)</f>
        <v>-0.98144480429463388</v>
      </c>
      <c r="R490" t="str">
        <f>IF(ABS(moras[[#This Row],[Z-CORE E]]) &gt; 1.96, "Sí", "No")</f>
        <v>No</v>
      </c>
    </row>
    <row r="491" spans="1:18">
      <c r="A491">
        <v>717</v>
      </c>
      <c r="B491" t="s">
        <v>27</v>
      </c>
      <c r="C491">
        <v>5937493</v>
      </c>
      <c r="D4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91">
        <f>IF(moras[[#This Row],[SALARIO]]="",'2-Resumen'!$B$7, moras[[#This Row],[SALARIO]])</f>
        <v>5937493</v>
      </c>
      <c r="F491">
        <f>STANDARDIZE(moras[[#This Row],[SALARIO]],'2-Resumen'!$B$2,'2-Resumen'!$B$3)</f>
        <v>-0.2768221943423344</v>
      </c>
      <c r="G491" t="str">
        <f>IF(ABS(moras[[#This Row],[Z-CORE]])&gt; 1.96,"Sí", "No")</f>
        <v>No</v>
      </c>
      <c r="H491" t="s">
        <v>33</v>
      </c>
      <c r="I491" t="str">
        <f>IF(moras[[#This Row],[TIPO_ASEGURAMIENTO]] = "", '2-Resumen'!$F$4, moras[[#This Row],[TIPO_ASEGURAMIENTO]])</f>
        <v>ASALARIADO</v>
      </c>
      <c r="J491" t="s">
        <v>29</v>
      </c>
      <c r="K491" t="s">
        <v>30</v>
      </c>
      <c r="L491" t="s">
        <v>31</v>
      </c>
      <c r="M491" t="s">
        <v>31</v>
      </c>
      <c r="N491">
        <v>27</v>
      </c>
      <c r="O491">
        <f>IF(moras[[#This Row],[EDAD]]="", '2-Resumen'!$C$7, moras[[#This Row],[EDAD]])</f>
        <v>27</v>
      </c>
      <c r="P491">
        <f>FLOOR(moras[[#This Row],[EDAD_SIN_NA´S]],10)</f>
        <v>20</v>
      </c>
      <c r="Q491">
        <f>STANDARDIZE(moras[[#This Row],[EDAD]],'2-Resumen'!$C$2, '2-Resumen'!$C$3)</f>
        <v>-1.0520201343717714</v>
      </c>
      <c r="R491" t="str">
        <f>IF(ABS(moras[[#This Row],[Z-CORE E]]) &gt; 1.96, "Sí", "No")</f>
        <v>No</v>
      </c>
    </row>
    <row r="492" spans="1:18">
      <c r="A492">
        <v>718</v>
      </c>
      <c r="B492" t="s">
        <v>27</v>
      </c>
      <c r="C492">
        <v>29926123</v>
      </c>
      <c r="D4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92">
        <f>IF(moras[[#This Row],[SALARIO]]="",'2-Resumen'!$B$7, moras[[#This Row],[SALARIO]])</f>
        <v>29926123</v>
      </c>
      <c r="F492">
        <f>STANDARDIZE(moras[[#This Row],[SALARIO]],'2-Resumen'!$B$2,'2-Resumen'!$B$3)</f>
        <v>0.12232559798628528</v>
      </c>
      <c r="G492" t="str">
        <f>IF(ABS(moras[[#This Row],[Z-CORE]])&gt; 1.96,"Sí", "No")</f>
        <v>No</v>
      </c>
      <c r="H492" t="s">
        <v>33</v>
      </c>
      <c r="I492" t="str">
        <f>IF(moras[[#This Row],[TIPO_ASEGURAMIENTO]] = "", '2-Resumen'!$F$4, moras[[#This Row],[TIPO_ASEGURAMIENTO]])</f>
        <v>ASALARIADO</v>
      </c>
      <c r="J492" t="s">
        <v>34</v>
      </c>
      <c r="K492" t="s">
        <v>30</v>
      </c>
      <c r="L492" t="s">
        <v>31</v>
      </c>
      <c r="M492" t="s">
        <v>31</v>
      </c>
      <c r="N492">
        <v>44</v>
      </c>
      <c r="O492">
        <f>IF(moras[[#This Row],[EDAD]]="", '2-Resumen'!$C$7, moras[[#This Row],[EDAD]])</f>
        <v>44</v>
      </c>
      <c r="P492">
        <f>FLOOR(moras[[#This Row],[EDAD_SIN_NA´S]],10)</f>
        <v>40</v>
      </c>
      <c r="Q492">
        <f>STANDARDIZE(moras[[#This Row],[EDAD]],'2-Resumen'!$C$2, '2-Resumen'!$C$3)</f>
        <v>0.14776047693956615</v>
      </c>
      <c r="R492" t="str">
        <f>IF(ABS(moras[[#This Row],[Z-CORE E]]) &gt; 1.96, "Sí", "No")</f>
        <v>No</v>
      </c>
    </row>
    <row r="493" spans="1:18">
      <c r="A493">
        <v>719</v>
      </c>
      <c r="B493" t="s">
        <v>32</v>
      </c>
      <c r="C493">
        <v>22697482</v>
      </c>
      <c r="D4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93">
        <f>IF(moras[[#This Row],[SALARIO]]="",'2-Resumen'!$B$7, moras[[#This Row],[SALARIO]])</f>
        <v>22697482</v>
      </c>
      <c r="F493">
        <f>STANDARDIZE(moras[[#This Row],[SALARIO]],'2-Resumen'!$B$2,'2-Resumen'!$B$3)</f>
        <v>2.0479457532838231E-3</v>
      </c>
      <c r="G493" t="str">
        <f>IF(ABS(moras[[#This Row],[Z-CORE]])&gt; 1.96,"Sí", "No")</f>
        <v>No</v>
      </c>
      <c r="H493" t="s">
        <v>33</v>
      </c>
      <c r="I493" t="str">
        <f>IF(moras[[#This Row],[TIPO_ASEGURAMIENTO]] = "", '2-Resumen'!$F$4, moras[[#This Row],[TIPO_ASEGURAMIENTO]])</f>
        <v>ASALARIADO</v>
      </c>
      <c r="J493" t="s">
        <v>29</v>
      </c>
      <c r="K493" t="s">
        <v>30</v>
      </c>
      <c r="L493" t="s">
        <v>31</v>
      </c>
      <c r="M493" t="s">
        <v>31</v>
      </c>
      <c r="N493">
        <v>31</v>
      </c>
      <c r="O493">
        <f>IF(moras[[#This Row],[EDAD]]="", '2-Resumen'!$C$7, moras[[#This Row],[EDAD]])</f>
        <v>31</v>
      </c>
      <c r="P493">
        <f>FLOOR(moras[[#This Row],[EDAD_SIN_NA´S]],10)</f>
        <v>30</v>
      </c>
      <c r="Q493">
        <f>STANDARDIZE(moras[[#This Row],[EDAD]],'2-Resumen'!$C$2, '2-Resumen'!$C$3)</f>
        <v>-0.7697188140632214</v>
      </c>
      <c r="R493" t="str">
        <f>IF(ABS(moras[[#This Row],[Z-CORE E]]) &gt; 1.96, "Sí", "No")</f>
        <v>No</v>
      </c>
    </row>
    <row r="494" spans="1:18">
      <c r="A494">
        <v>722</v>
      </c>
      <c r="B494" t="s">
        <v>32</v>
      </c>
      <c r="C494">
        <v>408100</v>
      </c>
      <c r="D4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4">
        <f>IF(moras[[#This Row],[SALARIO]]="",'2-Resumen'!$B$7, moras[[#This Row],[SALARIO]])</f>
        <v>408100</v>
      </c>
      <c r="F494">
        <f>STANDARDIZE(moras[[#This Row],[SALARIO]],'2-Resumen'!$B$2,'2-Resumen'!$B$3)</f>
        <v>-0.36882598984325815</v>
      </c>
      <c r="G494" t="str">
        <f>IF(ABS(moras[[#This Row],[Z-CORE]])&gt; 1.96,"Sí", "No")</f>
        <v>No</v>
      </c>
      <c r="H494" t="s">
        <v>33</v>
      </c>
      <c r="I494" t="str">
        <f>IF(moras[[#This Row],[TIPO_ASEGURAMIENTO]] = "", '2-Resumen'!$F$4, moras[[#This Row],[TIPO_ASEGURAMIENTO]])</f>
        <v>ASALARIADO</v>
      </c>
      <c r="J494" t="s">
        <v>29</v>
      </c>
      <c r="K494" t="s">
        <v>30</v>
      </c>
      <c r="L494" t="s">
        <v>30</v>
      </c>
      <c r="M494" t="s">
        <v>31</v>
      </c>
      <c r="N494">
        <v>50</v>
      </c>
      <c r="O494">
        <f>IF(moras[[#This Row],[EDAD]]="", '2-Resumen'!$C$7, moras[[#This Row],[EDAD]])</f>
        <v>50</v>
      </c>
      <c r="P494">
        <f>FLOOR(moras[[#This Row],[EDAD_SIN_NA´S]],10)</f>
        <v>50</v>
      </c>
      <c r="Q494">
        <f>STANDARDIZE(moras[[#This Row],[EDAD]],'2-Resumen'!$C$2, '2-Resumen'!$C$3)</f>
        <v>0.57121245740239113</v>
      </c>
      <c r="R494" t="str">
        <f>IF(ABS(moras[[#This Row],[Z-CORE E]]) &gt; 1.96, "Sí", "No")</f>
        <v>No</v>
      </c>
    </row>
    <row r="495" spans="1:18">
      <c r="A495">
        <v>723</v>
      </c>
      <c r="B495" t="s">
        <v>32</v>
      </c>
      <c r="C495">
        <v>46326061</v>
      </c>
      <c r="D4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95">
        <f>IF(moras[[#This Row],[SALARIO]]="",'2-Resumen'!$B$7, moras[[#This Row],[SALARIO]])</f>
        <v>46326061</v>
      </c>
      <c r="F495">
        <f>STANDARDIZE(moras[[#This Row],[SALARIO]],'2-Resumen'!$B$2,'2-Resumen'!$B$3)</f>
        <v>0.39520483481749402</v>
      </c>
      <c r="G495" t="str">
        <f>IF(ABS(moras[[#This Row],[Z-CORE]])&gt; 1.96,"Sí", "No")</f>
        <v>No</v>
      </c>
      <c r="H495" t="s">
        <v>33</v>
      </c>
      <c r="I495" t="str">
        <f>IF(moras[[#This Row],[TIPO_ASEGURAMIENTO]] = "", '2-Resumen'!$F$4, moras[[#This Row],[TIPO_ASEGURAMIENTO]])</f>
        <v>ASALARIADO</v>
      </c>
      <c r="J495" t="s">
        <v>29</v>
      </c>
      <c r="K495" t="s">
        <v>30</v>
      </c>
      <c r="L495" t="s">
        <v>31</v>
      </c>
      <c r="M495" t="s">
        <v>31</v>
      </c>
      <c r="N495">
        <v>21</v>
      </c>
      <c r="O495">
        <f>IF(moras[[#This Row],[EDAD]]="", '2-Resumen'!$C$7, moras[[#This Row],[EDAD]])</f>
        <v>21</v>
      </c>
      <c r="P495">
        <f>FLOOR(moras[[#This Row],[EDAD_SIN_NA´S]],10)</f>
        <v>20</v>
      </c>
      <c r="Q495">
        <f>STANDARDIZE(moras[[#This Row],[EDAD]],'2-Resumen'!$C$2, '2-Resumen'!$C$3)</f>
        <v>-1.4754721148345964</v>
      </c>
      <c r="R495" t="str">
        <f>IF(ABS(moras[[#This Row],[Z-CORE E]]) &gt; 1.96, "Sí", "No")</f>
        <v>No</v>
      </c>
    </row>
    <row r="496" spans="1:18">
      <c r="A496">
        <v>724</v>
      </c>
      <c r="B496" t="s">
        <v>32</v>
      </c>
      <c r="C496">
        <v>37750613</v>
      </c>
      <c r="D4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96">
        <f>IF(moras[[#This Row],[SALARIO]]="",'2-Resumen'!$B$7, moras[[#This Row],[SALARIO]])</f>
        <v>37750613</v>
      </c>
      <c r="F496">
        <f>STANDARDIZE(moras[[#This Row],[SALARIO]],'2-Resumen'!$B$2,'2-Resumen'!$B$3)</f>
        <v>0.25251760601664641</v>
      </c>
      <c r="G496" t="str">
        <f>IF(ABS(moras[[#This Row],[Z-CORE]])&gt; 1.96,"Sí", "No")</f>
        <v>No</v>
      </c>
      <c r="H496" t="s">
        <v>33</v>
      </c>
      <c r="I496" t="str">
        <f>IF(moras[[#This Row],[TIPO_ASEGURAMIENTO]] = "", '2-Resumen'!$F$4, moras[[#This Row],[TIPO_ASEGURAMIENTO]])</f>
        <v>ASALARIADO</v>
      </c>
      <c r="J496" t="s">
        <v>29</v>
      </c>
      <c r="K496" t="s">
        <v>30</v>
      </c>
      <c r="L496" t="s">
        <v>31</v>
      </c>
      <c r="M496" t="s">
        <v>30</v>
      </c>
      <c r="N496">
        <v>23</v>
      </c>
      <c r="O496">
        <f>IF(moras[[#This Row],[EDAD]]="", '2-Resumen'!$C$7, moras[[#This Row],[EDAD]])</f>
        <v>23</v>
      </c>
      <c r="P496">
        <f>FLOOR(moras[[#This Row],[EDAD_SIN_NA´S]],10)</f>
        <v>20</v>
      </c>
      <c r="Q496">
        <f>STANDARDIZE(moras[[#This Row],[EDAD]],'2-Resumen'!$C$2, '2-Resumen'!$C$3)</f>
        <v>-1.3343214546803215</v>
      </c>
      <c r="R496" t="str">
        <f>IF(ABS(moras[[#This Row],[Z-CORE E]]) &gt; 1.96, "Sí", "No")</f>
        <v>No</v>
      </c>
    </row>
    <row r="497" spans="1:18">
      <c r="A497">
        <v>726</v>
      </c>
      <c r="B497" t="s">
        <v>32</v>
      </c>
      <c r="C497">
        <v>48602</v>
      </c>
      <c r="D4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7">
        <f>IF(moras[[#This Row],[SALARIO]]="",'2-Resumen'!$B$7, moras[[#This Row],[SALARIO]])</f>
        <v>48602</v>
      </c>
      <c r="F497">
        <f>STANDARDIZE(moras[[#This Row],[SALARIO]],'2-Resumen'!$B$2,'2-Resumen'!$B$3)</f>
        <v>-0.37480769171812778</v>
      </c>
      <c r="G497" t="str">
        <f>IF(ABS(moras[[#This Row],[Z-CORE]])&gt; 1.96,"Sí", "No")</f>
        <v>No</v>
      </c>
      <c r="H497" t="s">
        <v>33</v>
      </c>
      <c r="I497" t="str">
        <f>IF(moras[[#This Row],[TIPO_ASEGURAMIENTO]] = "", '2-Resumen'!$F$4, moras[[#This Row],[TIPO_ASEGURAMIENTO]])</f>
        <v>ASALARIADO</v>
      </c>
      <c r="J497" t="s">
        <v>29</v>
      </c>
      <c r="K497" t="s">
        <v>30</v>
      </c>
      <c r="L497" t="s">
        <v>31</v>
      </c>
      <c r="M497" t="s">
        <v>31</v>
      </c>
      <c r="N497">
        <v>33</v>
      </c>
      <c r="O497">
        <f>IF(moras[[#This Row],[EDAD]]="", '2-Resumen'!$C$7, moras[[#This Row],[EDAD]])</f>
        <v>33</v>
      </c>
      <c r="P497">
        <f>FLOOR(moras[[#This Row],[EDAD_SIN_NA´S]],10)</f>
        <v>30</v>
      </c>
      <c r="Q497">
        <f>STANDARDIZE(moras[[#This Row],[EDAD]],'2-Resumen'!$C$2, '2-Resumen'!$C$3)</f>
        <v>-0.62856815390894638</v>
      </c>
      <c r="R497" t="str">
        <f>IF(ABS(moras[[#This Row],[Z-CORE E]]) &gt; 1.96, "Sí", "No")</f>
        <v>No</v>
      </c>
    </row>
    <row r="498" spans="1:18">
      <c r="A498">
        <v>727</v>
      </c>
      <c r="B498" t="s">
        <v>27</v>
      </c>
      <c r="C498">
        <v>375000</v>
      </c>
      <c r="D4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8">
        <f>IF(moras[[#This Row],[SALARIO]]="",'2-Resumen'!$B$7, moras[[#This Row],[SALARIO]])</f>
        <v>375000</v>
      </c>
      <c r="F498">
        <f>STANDARDIZE(moras[[#This Row],[SALARIO]],'2-Resumen'!$B$2,'2-Resumen'!$B$3)</f>
        <v>-0.36937674209238941</v>
      </c>
      <c r="G498" t="str">
        <f>IF(ABS(moras[[#This Row],[Z-CORE]])&gt; 1.96,"Sí", "No")</f>
        <v>No</v>
      </c>
      <c r="H498" t="s">
        <v>33</v>
      </c>
      <c r="I498" t="str">
        <f>IF(moras[[#This Row],[TIPO_ASEGURAMIENTO]] = "", '2-Resumen'!$F$4, moras[[#This Row],[TIPO_ASEGURAMIENTO]])</f>
        <v>ASALARIADO</v>
      </c>
      <c r="J498" t="s">
        <v>29</v>
      </c>
      <c r="K498" t="s">
        <v>30</v>
      </c>
      <c r="L498" t="s">
        <v>31</v>
      </c>
      <c r="M498" t="s">
        <v>31</v>
      </c>
      <c r="N498">
        <v>36</v>
      </c>
      <c r="O498">
        <f>IF(moras[[#This Row],[EDAD]]="", '2-Resumen'!$C$7, moras[[#This Row],[EDAD]])</f>
        <v>36</v>
      </c>
      <c r="P498">
        <f>FLOOR(moras[[#This Row],[EDAD_SIN_NA´S]],10)</f>
        <v>30</v>
      </c>
      <c r="Q498">
        <f>STANDARDIZE(moras[[#This Row],[EDAD]],'2-Resumen'!$C$2, '2-Resumen'!$C$3)</f>
        <v>-0.41684216367753391</v>
      </c>
      <c r="R498" t="str">
        <f>IF(ABS(moras[[#This Row],[Z-CORE E]]) &gt; 1.96, "Sí", "No")</f>
        <v>No</v>
      </c>
    </row>
    <row r="499" spans="1:18">
      <c r="A499">
        <v>728</v>
      </c>
      <c r="B499" t="s">
        <v>32</v>
      </c>
      <c r="C499">
        <v>63076115</v>
      </c>
      <c r="D4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99">
        <f>IF(moras[[#This Row],[SALARIO]]="",'2-Resumen'!$B$7, moras[[#This Row],[SALARIO]])</f>
        <v>63076115</v>
      </c>
      <c r="F499">
        <f>STANDARDIZE(moras[[#This Row],[SALARIO]],'2-Resumen'!$B$2,'2-Resumen'!$B$3)</f>
        <v>0.67390966604316915</v>
      </c>
      <c r="G499" t="str">
        <f>IF(ABS(moras[[#This Row],[Z-CORE]])&gt; 1.96,"Sí", "No")</f>
        <v>No</v>
      </c>
      <c r="H499" t="s">
        <v>33</v>
      </c>
      <c r="I499" t="str">
        <f>IF(moras[[#This Row],[TIPO_ASEGURAMIENTO]] = "", '2-Resumen'!$F$4, moras[[#This Row],[TIPO_ASEGURAMIENTO]])</f>
        <v>ASALARIADO</v>
      </c>
      <c r="J499" t="s">
        <v>29</v>
      </c>
      <c r="K499" t="s">
        <v>30</v>
      </c>
      <c r="L499" t="s">
        <v>31</v>
      </c>
      <c r="M499" t="s">
        <v>31</v>
      </c>
      <c r="N499">
        <v>20</v>
      </c>
      <c r="O499">
        <f>IF(moras[[#This Row],[EDAD]]="", '2-Resumen'!$C$7, moras[[#This Row],[EDAD]])</f>
        <v>20</v>
      </c>
      <c r="P499">
        <f>FLOOR(moras[[#This Row],[EDAD_SIN_NA´S]],10)</f>
        <v>20</v>
      </c>
      <c r="Q499">
        <f>STANDARDIZE(moras[[#This Row],[EDAD]],'2-Resumen'!$C$2, '2-Resumen'!$C$3)</f>
        <v>-1.5460474449117341</v>
      </c>
      <c r="R499" t="str">
        <f>IF(ABS(moras[[#This Row],[Z-CORE E]]) &gt; 1.96, "Sí", "No")</f>
        <v>No</v>
      </c>
    </row>
    <row r="500" spans="1:18">
      <c r="A500">
        <v>730</v>
      </c>
      <c r="B500" t="s">
        <v>27</v>
      </c>
      <c r="C500">
        <v>650000</v>
      </c>
      <c r="D5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00">
        <f>IF(moras[[#This Row],[SALARIO]]="",'2-Resumen'!$B$7, moras[[#This Row],[SALARIO]])</f>
        <v>650000</v>
      </c>
      <c r="F500">
        <f>STANDARDIZE(moras[[#This Row],[SALARIO]],'2-Resumen'!$B$2,'2-Resumen'!$B$3)</f>
        <v>-0.36480100588359504</v>
      </c>
      <c r="G500" t="str">
        <f>IF(ABS(moras[[#This Row],[Z-CORE]])&gt; 1.96,"Sí", "No")</f>
        <v>No</v>
      </c>
      <c r="H500" t="s">
        <v>33</v>
      </c>
      <c r="I500" t="str">
        <f>IF(moras[[#This Row],[TIPO_ASEGURAMIENTO]] = "", '2-Resumen'!$F$4, moras[[#This Row],[TIPO_ASEGURAMIENTO]])</f>
        <v>ASALARIADO</v>
      </c>
      <c r="J500" t="s">
        <v>29</v>
      </c>
      <c r="K500" t="s">
        <v>30</v>
      </c>
      <c r="L500" t="s">
        <v>31</v>
      </c>
      <c r="M500" t="s">
        <v>31</v>
      </c>
      <c r="N500">
        <v>39</v>
      </c>
      <c r="O500">
        <f>IF(moras[[#This Row],[EDAD]]="", '2-Resumen'!$C$7, moras[[#This Row],[EDAD]])</f>
        <v>39</v>
      </c>
      <c r="P500">
        <f>FLOOR(moras[[#This Row],[EDAD_SIN_NA´S]],10)</f>
        <v>30</v>
      </c>
      <c r="Q500">
        <f>STANDARDIZE(moras[[#This Row],[EDAD]],'2-Resumen'!$C$2, '2-Resumen'!$C$3)</f>
        <v>-0.20511617344612137</v>
      </c>
      <c r="R500" t="str">
        <f>IF(ABS(moras[[#This Row],[Z-CORE E]]) &gt; 1.96, "Sí", "No")</f>
        <v>No</v>
      </c>
    </row>
    <row r="501" spans="1:18">
      <c r="A501">
        <v>733</v>
      </c>
      <c r="B501" t="s">
        <v>32</v>
      </c>
      <c r="C501">
        <v>13292039</v>
      </c>
      <c r="D5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01">
        <f>IF(moras[[#This Row],[SALARIO]]="",'2-Resumen'!$B$7, moras[[#This Row],[SALARIO]])</f>
        <v>13292039</v>
      </c>
      <c r="F501">
        <f>STANDARDIZE(moras[[#This Row],[SALARIO]],'2-Resumen'!$B$2,'2-Resumen'!$B$3)</f>
        <v>-0.15444960368253932</v>
      </c>
      <c r="G501" t="str">
        <f>IF(ABS(moras[[#This Row],[Z-CORE]])&gt; 1.96,"Sí", "No")</f>
        <v>No</v>
      </c>
      <c r="H501" t="s">
        <v>33</v>
      </c>
      <c r="I501" t="str">
        <f>IF(moras[[#This Row],[TIPO_ASEGURAMIENTO]] = "", '2-Resumen'!$F$4, moras[[#This Row],[TIPO_ASEGURAMIENTO]])</f>
        <v>ASALARIADO</v>
      </c>
      <c r="J501" t="s">
        <v>34</v>
      </c>
      <c r="K501" t="s">
        <v>30</v>
      </c>
      <c r="L501" t="s">
        <v>31</v>
      </c>
      <c r="M501" t="s">
        <v>31</v>
      </c>
      <c r="N501">
        <v>45</v>
      </c>
      <c r="O501">
        <f>IF(moras[[#This Row],[EDAD]]="", '2-Resumen'!$C$7, moras[[#This Row],[EDAD]])</f>
        <v>45</v>
      </c>
      <c r="P501">
        <f>FLOOR(moras[[#This Row],[EDAD_SIN_NA´S]],10)</f>
        <v>40</v>
      </c>
      <c r="Q501">
        <f>STANDARDIZE(moras[[#This Row],[EDAD]],'2-Resumen'!$C$2, '2-Resumen'!$C$3)</f>
        <v>0.21833580701670366</v>
      </c>
      <c r="R501" t="str">
        <f>IF(ABS(moras[[#This Row],[Z-CORE E]]) &gt; 1.96, "Sí", "No")</f>
        <v>No</v>
      </c>
    </row>
    <row r="502" spans="1:18">
      <c r="A502">
        <v>734</v>
      </c>
      <c r="B502" t="s">
        <v>27</v>
      </c>
      <c r="C502">
        <v>37086103</v>
      </c>
      <c r="D5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02">
        <f>IF(moras[[#This Row],[SALARIO]]="",'2-Resumen'!$B$7, moras[[#This Row],[SALARIO]])</f>
        <v>37086103</v>
      </c>
      <c r="F502">
        <f>STANDARDIZE(moras[[#This Row],[SALARIO]],'2-Resumen'!$B$2,'2-Resumen'!$B$3)</f>
        <v>0.24146079704171575</v>
      </c>
      <c r="G502" t="str">
        <f>IF(ABS(moras[[#This Row],[Z-CORE]])&gt; 1.96,"Sí", "No")</f>
        <v>No</v>
      </c>
      <c r="H502" t="s">
        <v>33</v>
      </c>
      <c r="I502" t="str">
        <f>IF(moras[[#This Row],[TIPO_ASEGURAMIENTO]] = "", '2-Resumen'!$F$4, moras[[#This Row],[TIPO_ASEGURAMIENTO]])</f>
        <v>ASALARIADO</v>
      </c>
      <c r="J502" t="s">
        <v>29</v>
      </c>
      <c r="K502" t="s">
        <v>30</v>
      </c>
      <c r="L502" t="s">
        <v>31</v>
      </c>
      <c r="M502" t="s">
        <v>31</v>
      </c>
      <c r="N502">
        <v>48</v>
      </c>
      <c r="O502">
        <f>IF(moras[[#This Row],[EDAD]]="", '2-Resumen'!$C$7, moras[[#This Row],[EDAD]])</f>
        <v>48</v>
      </c>
      <c r="P502">
        <f>FLOOR(moras[[#This Row],[EDAD_SIN_NA´S]],10)</f>
        <v>40</v>
      </c>
      <c r="Q502">
        <f>STANDARDIZE(moras[[#This Row],[EDAD]],'2-Resumen'!$C$2, '2-Resumen'!$C$3)</f>
        <v>0.43006179724811616</v>
      </c>
      <c r="R502" t="str">
        <f>IF(ABS(moras[[#This Row],[Z-CORE E]]) &gt; 1.96, "Sí", "No")</f>
        <v>No</v>
      </c>
    </row>
    <row r="503" spans="1:18">
      <c r="A503">
        <v>735</v>
      </c>
      <c r="B503" t="s">
        <v>32</v>
      </c>
      <c r="C503">
        <v>266312</v>
      </c>
      <c r="D5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03">
        <f>IF(moras[[#This Row],[SALARIO]]="",'2-Resumen'!$B$7, moras[[#This Row],[SALARIO]])</f>
        <v>266312</v>
      </c>
      <c r="F503">
        <f>STANDARDIZE(moras[[#This Row],[SALARIO]],'2-Resumen'!$B$2,'2-Resumen'!$B$3)</f>
        <v>-0.37118520615443101</v>
      </c>
      <c r="G503" t="str">
        <f>IF(ABS(moras[[#This Row],[Z-CORE]])&gt; 1.96,"Sí", "No")</f>
        <v>No</v>
      </c>
      <c r="H503" t="s">
        <v>33</v>
      </c>
      <c r="I503" t="str">
        <f>IF(moras[[#This Row],[TIPO_ASEGURAMIENTO]] = "", '2-Resumen'!$F$4, moras[[#This Row],[TIPO_ASEGURAMIENTO]])</f>
        <v>ASALARIADO</v>
      </c>
      <c r="J503" t="s">
        <v>29</v>
      </c>
      <c r="K503" t="s">
        <v>30</v>
      </c>
      <c r="L503" t="s">
        <v>31</v>
      </c>
      <c r="M503" t="s">
        <v>31</v>
      </c>
      <c r="N503">
        <v>22</v>
      </c>
      <c r="O503">
        <f>IF(moras[[#This Row],[EDAD]]="", '2-Resumen'!$C$7, moras[[#This Row],[EDAD]])</f>
        <v>22</v>
      </c>
      <c r="P503">
        <f>FLOOR(moras[[#This Row],[EDAD_SIN_NA´S]],10)</f>
        <v>20</v>
      </c>
      <c r="Q503">
        <f>STANDARDIZE(moras[[#This Row],[EDAD]],'2-Resumen'!$C$2, '2-Resumen'!$C$3)</f>
        <v>-1.4048967847574589</v>
      </c>
      <c r="R503" t="str">
        <f>IF(ABS(moras[[#This Row],[Z-CORE E]]) &gt; 1.96, "Sí", "No")</f>
        <v>No</v>
      </c>
    </row>
    <row r="504" spans="1:18">
      <c r="A504">
        <v>736</v>
      </c>
      <c r="B504" t="s">
        <v>27</v>
      </c>
      <c r="C504">
        <v>841070</v>
      </c>
      <c r="D5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04">
        <f>IF(moras[[#This Row],[SALARIO]]="",'2-Resumen'!$B$7, moras[[#This Row],[SALARIO]])</f>
        <v>841070</v>
      </c>
      <c r="F504">
        <f>STANDARDIZE(moras[[#This Row],[SALARIO]],'2-Resumen'!$B$2,'2-Resumen'!$B$3)</f>
        <v>-0.36162178436572473</v>
      </c>
      <c r="G504" t="str">
        <f>IF(ABS(moras[[#This Row],[Z-CORE]])&gt; 1.96,"Sí", "No")</f>
        <v>No</v>
      </c>
      <c r="H504" t="s">
        <v>33</v>
      </c>
      <c r="I504" t="str">
        <f>IF(moras[[#This Row],[TIPO_ASEGURAMIENTO]] = "", '2-Resumen'!$F$4, moras[[#This Row],[TIPO_ASEGURAMIENTO]])</f>
        <v>ASALARIADO</v>
      </c>
      <c r="J504" t="s">
        <v>29</v>
      </c>
      <c r="K504" t="s">
        <v>30</v>
      </c>
      <c r="L504" t="s">
        <v>31</v>
      </c>
      <c r="M504" t="s">
        <v>31</v>
      </c>
      <c r="N504">
        <v>25</v>
      </c>
      <c r="O504">
        <f>IF(moras[[#This Row],[EDAD]]="", '2-Resumen'!$C$7, moras[[#This Row],[EDAD]])</f>
        <v>25</v>
      </c>
      <c r="P504">
        <f>FLOOR(moras[[#This Row],[EDAD_SIN_NA´S]],10)</f>
        <v>20</v>
      </c>
      <c r="Q504">
        <f>STANDARDIZE(moras[[#This Row],[EDAD]],'2-Resumen'!$C$2, '2-Resumen'!$C$3)</f>
        <v>-1.1931707945260464</v>
      </c>
      <c r="R504" t="str">
        <f>IF(ABS(moras[[#This Row],[Z-CORE E]]) &gt; 1.96, "Sí", "No")</f>
        <v>No</v>
      </c>
    </row>
    <row r="505" spans="1:18">
      <c r="A505">
        <v>742</v>
      </c>
      <c r="B505" t="s">
        <v>27</v>
      </c>
      <c r="C505">
        <v>194000</v>
      </c>
      <c r="D5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05">
        <f>IF(moras[[#This Row],[SALARIO]]="",'2-Resumen'!$B$7, moras[[#This Row],[SALARIO]])</f>
        <v>194000</v>
      </c>
      <c r="F505">
        <f>STANDARDIZE(moras[[#This Row],[SALARIO]],'2-Resumen'!$B$2,'2-Resumen'!$B$3)</f>
        <v>-0.37238840846981403</v>
      </c>
      <c r="G505" t="str">
        <f>IF(ABS(moras[[#This Row],[Z-CORE]])&gt; 1.96,"Sí", "No")</f>
        <v>No</v>
      </c>
      <c r="H505" t="s">
        <v>33</v>
      </c>
      <c r="I505" t="str">
        <f>IF(moras[[#This Row],[TIPO_ASEGURAMIENTO]] = "", '2-Resumen'!$F$4, moras[[#This Row],[TIPO_ASEGURAMIENTO]])</f>
        <v>ASALARIADO</v>
      </c>
      <c r="J505" t="s">
        <v>29</v>
      </c>
      <c r="K505" t="s">
        <v>30</v>
      </c>
      <c r="L505" t="s">
        <v>30</v>
      </c>
      <c r="M505" t="s">
        <v>31</v>
      </c>
      <c r="N505">
        <v>33</v>
      </c>
      <c r="O505">
        <f>IF(moras[[#This Row],[EDAD]]="", '2-Resumen'!$C$7, moras[[#This Row],[EDAD]])</f>
        <v>33</v>
      </c>
      <c r="P505">
        <f>FLOOR(moras[[#This Row],[EDAD_SIN_NA´S]],10)</f>
        <v>30</v>
      </c>
      <c r="Q505">
        <f>STANDARDIZE(moras[[#This Row],[EDAD]],'2-Resumen'!$C$2, '2-Resumen'!$C$3)</f>
        <v>-0.62856815390894638</v>
      </c>
      <c r="R505" t="str">
        <f>IF(ABS(moras[[#This Row],[Z-CORE E]]) &gt; 1.96, "Sí", "No")</f>
        <v>No</v>
      </c>
    </row>
    <row r="506" spans="1:18">
      <c r="A506">
        <v>744</v>
      </c>
      <c r="B506" t="s">
        <v>27</v>
      </c>
      <c r="C506">
        <v>23201633</v>
      </c>
      <c r="D5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06">
        <f>IF(moras[[#This Row],[SALARIO]]="",'2-Resumen'!$B$7, moras[[#This Row],[SALARIO]])</f>
        <v>23201633</v>
      </c>
      <c r="F506">
        <f>STANDARDIZE(moras[[#This Row],[SALARIO]],'2-Resumen'!$B$2,'2-Resumen'!$B$3)</f>
        <v>1.043653479110157E-2</v>
      </c>
      <c r="G506" t="str">
        <f>IF(ABS(moras[[#This Row],[Z-CORE]])&gt; 1.96,"Sí", "No")</f>
        <v>No</v>
      </c>
      <c r="H506" t="s">
        <v>33</v>
      </c>
      <c r="I506" t="str">
        <f>IF(moras[[#This Row],[TIPO_ASEGURAMIENTO]] = "", '2-Resumen'!$F$4, moras[[#This Row],[TIPO_ASEGURAMIENTO]])</f>
        <v>ASALARIADO</v>
      </c>
      <c r="J506" t="s">
        <v>29</v>
      </c>
      <c r="K506" t="s">
        <v>30</v>
      </c>
      <c r="L506" t="s">
        <v>30</v>
      </c>
      <c r="M506" t="s">
        <v>30</v>
      </c>
      <c r="N506">
        <v>47</v>
      </c>
      <c r="O506">
        <f>IF(moras[[#This Row],[EDAD]]="", '2-Resumen'!$C$7, moras[[#This Row],[EDAD]])</f>
        <v>47</v>
      </c>
      <c r="P506">
        <f>FLOOR(moras[[#This Row],[EDAD_SIN_NA´S]],10)</f>
        <v>40</v>
      </c>
      <c r="Q506">
        <f>STANDARDIZE(moras[[#This Row],[EDAD]],'2-Resumen'!$C$2, '2-Resumen'!$C$3)</f>
        <v>0.35948646717097865</v>
      </c>
      <c r="R506" t="str">
        <f>IF(ABS(moras[[#This Row],[Z-CORE E]]) &gt; 1.96, "Sí", "No")</f>
        <v>No</v>
      </c>
    </row>
    <row r="507" spans="1:18">
      <c r="A507">
        <v>745</v>
      </c>
      <c r="B507" t="s">
        <v>32</v>
      </c>
      <c r="C507">
        <v>25565875</v>
      </c>
      <c r="D5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07">
        <f>IF(moras[[#This Row],[SALARIO]]="",'2-Resumen'!$B$7, moras[[#This Row],[SALARIO]])</f>
        <v>25565875</v>
      </c>
      <c r="F507">
        <f>STANDARDIZE(moras[[#This Row],[SALARIO]],'2-Resumen'!$B$2,'2-Resumen'!$B$3)</f>
        <v>4.9775253793837473E-2</v>
      </c>
      <c r="G507" t="str">
        <f>IF(ABS(moras[[#This Row],[Z-CORE]])&gt; 1.96,"Sí", "No")</f>
        <v>No</v>
      </c>
      <c r="H507" t="s">
        <v>33</v>
      </c>
      <c r="I507" t="str">
        <f>IF(moras[[#This Row],[TIPO_ASEGURAMIENTO]] = "", '2-Resumen'!$F$4, moras[[#This Row],[TIPO_ASEGURAMIENTO]])</f>
        <v>ASALARIADO</v>
      </c>
      <c r="J507" t="s">
        <v>29</v>
      </c>
      <c r="K507" t="s">
        <v>30</v>
      </c>
      <c r="L507" t="s">
        <v>31</v>
      </c>
      <c r="M507" t="s">
        <v>31</v>
      </c>
      <c r="N507">
        <v>32</v>
      </c>
      <c r="O507">
        <f>IF(moras[[#This Row],[EDAD]]="", '2-Resumen'!$C$7, moras[[#This Row],[EDAD]])</f>
        <v>32</v>
      </c>
      <c r="P507">
        <f>FLOOR(moras[[#This Row],[EDAD_SIN_NA´S]],10)</f>
        <v>30</v>
      </c>
      <c r="Q507">
        <f>STANDARDIZE(moras[[#This Row],[EDAD]],'2-Resumen'!$C$2, '2-Resumen'!$C$3)</f>
        <v>-0.69914348398608395</v>
      </c>
      <c r="R507" t="str">
        <f>IF(ABS(moras[[#This Row],[Z-CORE E]]) &gt; 1.96, "Sí", "No")</f>
        <v>No</v>
      </c>
    </row>
    <row r="508" spans="1:18">
      <c r="A508">
        <v>746</v>
      </c>
      <c r="B508" t="s">
        <v>32</v>
      </c>
      <c r="C508">
        <v>311586</v>
      </c>
      <c r="D5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08">
        <f>IF(moras[[#This Row],[SALARIO]]="",'2-Resumen'!$B$7, moras[[#This Row],[SALARIO]])</f>
        <v>311586</v>
      </c>
      <c r="F508">
        <f>STANDARDIZE(moras[[#This Row],[SALARIO]],'2-Resumen'!$B$2,'2-Resumen'!$B$3)</f>
        <v>-0.37043189022309658</v>
      </c>
      <c r="G508" t="str">
        <f>IF(ABS(moras[[#This Row],[Z-CORE]])&gt; 1.96,"Sí", "No")</f>
        <v>No</v>
      </c>
      <c r="H508" t="s">
        <v>33</v>
      </c>
      <c r="I508" t="str">
        <f>IF(moras[[#This Row],[TIPO_ASEGURAMIENTO]] = "", '2-Resumen'!$F$4, moras[[#This Row],[TIPO_ASEGURAMIENTO]])</f>
        <v>ASALARIADO</v>
      </c>
      <c r="J508" t="s">
        <v>29</v>
      </c>
      <c r="K508" t="s">
        <v>30</v>
      </c>
      <c r="L508" t="s">
        <v>31</v>
      </c>
      <c r="M508" t="s">
        <v>31</v>
      </c>
      <c r="N508">
        <v>51</v>
      </c>
      <c r="O508">
        <f>IF(moras[[#This Row],[EDAD]]="", '2-Resumen'!$C$7, moras[[#This Row],[EDAD]])</f>
        <v>51</v>
      </c>
      <c r="P508">
        <f>FLOOR(moras[[#This Row],[EDAD_SIN_NA´S]],10)</f>
        <v>50</v>
      </c>
      <c r="Q508">
        <f>STANDARDIZE(moras[[#This Row],[EDAD]],'2-Resumen'!$C$2, '2-Resumen'!$C$3)</f>
        <v>0.64178778747952869</v>
      </c>
      <c r="R508" t="str">
        <f>IF(ABS(moras[[#This Row],[Z-CORE E]]) &gt; 1.96, "Sí", "No")</f>
        <v>No</v>
      </c>
    </row>
    <row r="509" spans="1:18">
      <c r="A509">
        <v>747</v>
      </c>
      <c r="B509" t="s">
        <v>27</v>
      </c>
      <c r="C509">
        <v>9338645</v>
      </c>
      <c r="D5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09">
        <f>IF(moras[[#This Row],[SALARIO]]="",'2-Resumen'!$B$7, moras[[#This Row],[SALARIO]])</f>
        <v>9338645</v>
      </c>
      <c r="F509">
        <f>STANDARDIZE(moras[[#This Row],[SALARIO]],'2-Resumen'!$B$2,'2-Resumen'!$B$3)</f>
        <v>-0.22023028758592234</v>
      </c>
      <c r="G509" t="str">
        <f>IF(ABS(moras[[#This Row],[Z-CORE]])&gt; 1.96,"Sí", "No")</f>
        <v>No</v>
      </c>
      <c r="H509" t="s">
        <v>33</v>
      </c>
      <c r="I509" t="str">
        <f>IF(moras[[#This Row],[TIPO_ASEGURAMIENTO]] = "", '2-Resumen'!$F$4, moras[[#This Row],[TIPO_ASEGURAMIENTO]])</f>
        <v>ASALARIADO</v>
      </c>
      <c r="J509" t="s">
        <v>34</v>
      </c>
      <c r="K509" t="s">
        <v>30</v>
      </c>
      <c r="L509" t="s">
        <v>31</v>
      </c>
      <c r="M509" t="s">
        <v>31</v>
      </c>
      <c r="N509">
        <v>31</v>
      </c>
      <c r="O509">
        <f>IF(moras[[#This Row],[EDAD]]="", '2-Resumen'!$C$7, moras[[#This Row],[EDAD]])</f>
        <v>31</v>
      </c>
      <c r="P509">
        <f>FLOOR(moras[[#This Row],[EDAD_SIN_NA´S]],10)</f>
        <v>30</v>
      </c>
      <c r="Q509">
        <f>STANDARDIZE(moras[[#This Row],[EDAD]],'2-Resumen'!$C$2, '2-Resumen'!$C$3)</f>
        <v>-0.7697188140632214</v>
      </c>
      <c r="R509" t="str">
        <f>IF(ABS(moras[[#This Row],[Z-CORE E]]) &gt; 1.96, "Sí", "No")</f>
        <v>No</v>
      </c>
    </row>
    <row r="510" spans="1:18">
      <c r="A510">
        <v>749</v>
      </c>
      <c r="B510" t="s">
        <v>27</v>
      </c>
      <c r="C510">
        <v>35954427</v>
      </c>
      <c r="D5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10">
        <f>IF(moras[[#This Row],[SALARIO]]="",'2-Resumen'!$B$7, moras[[#This Row],[SALARIO]])</f>
        <v>35954427</v>
      </c>
      <c r="F510">
        <f>STANDARDIZE(moras[[#This Row],[SALARIO]],'2-Resumen'!$B$2,'2-Resumen'!$B$3)</f>
        <v>0.22263079395144827</v>
      </c>
      <c r="G510" t="str">
        <f>IF(ABS(moras[[#This Row],[Z-CORE]])&gt; 1.96,"Sí", "No")</f>
        <v>No</v>
      </c>
      <c r="H510" t="s">
        <v>33</v>
      </c>
      <c r="I510" t="str">
        <f>IF(moras[[#This Row],[TIPO_ASEGURAMIENTO]] = "", '2-Resumen'!$F$4, moras[[#This Row],[TIPO_ASEGURAMIENTO]])</f>
        <v>ASALARIADO</v>
      </c>
      <c r="J510" t="s">
        <v>29</v>
      </c>
      <c r="K510" t="s">
        <v>30</v>
      </c>
      <c r="L510" t="s">
        <v>31</v>
      </c>
      <c r="M510" t="s">
        <v>31</v>
      </c>
      <c r="N510">
        <v>25</v>
      </c>
      <c r="O510">
        <f>IF(moras[[#This Row],[EDAD]]="", '2-Resumen'!$C$7, moras[[#This Row],[EDAD]])</f>
        <v>25</v>
      </c>
      <c r="P510">
        <f>FLOOR(moras[[#This Row],[EDAD_SIN_NA´S]],10)</f>
        <v>20</v>
      </c>
      <c r="Q510">
        <f>STANDARDIZE(moras[[#This Row],[EDAD]],'2-Resumen'!$C$2, '2-Resumen'!$C$3)</f>
        <v>-1.1931707945260464</v>
      </c>
      <c r="R510" t="str">
        <f>IF(ABS(moras[[#This Row],[Z-CORE E]]) &gt; 1.96, "Sí", "No")</f>
        <v>No</v>
      </c>
    </row>
    <row r="511" spans="1:18">
      <c r="A511">
        <v>753</v>
      </c>
      <c r="B511" t="s">
        <v>32</v>
      </c>
      <c r="C511">
        <v>27603561</v>
      </c>
      <c r="D5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11">
        <f>IF(moras[[#This Row],[SALARIO]]="",'2-Resumen'!$B$7, moras[[#This Row],[SALARIO]])</f>
        <v>27603561</v>
      </c>
      <c r="F511">
        <f>STANDARDIZE(moras[[#This Row],[SALARIO]],'2-Resumen'!$B$2,'2-Resumen'!$B$3)</f>
        <v>8.3680394202395023E-2</v>
      </c>
      <c r="G511" t="str">
        <f>IF(ABS(moras[[#This Row],[Z-CORE]])&gt; 1.96,"Sí", "No")</f>
        <v>No</v>
      </c>
      <c r="H511" t="s">
        <v>33</v>
      </c>
      <c r="I511" t="str">
        <f>IF(moras[[#This Row],[TIPO_ASEGURAMIENTO]] = "", '2-Resumen'!$F$4, moras[[#This Row],[TIPO_ASEGURAMIENTO]])</f>
        <v>ASALARIADO</v>
      </c>
      <c r="J511" t="s">
        <v>34</v>
      </c>
      <c r="K511" t="s">
        <v>30</v>
      </c>
      <c r="L511" t="s">
        <v>31</v>
      </c>
      <c r="M511" t="s">
        <v>31</v>
      </c>
      <c r="N511">
        <v>28</v>
      </c>
      <c r="O511">
        <f>IF(moras[[#This Row],[EDAD]]="", '2-Resumen'!$C$7, moras[[#This Row],[EDAD]])</f>
        <v>28</v>
      </c>
      <c r="P511">
        <f>FLOOR(moras[[#This Row],[EDAD_SIN_NA´S]],10)</f>
        <v>20</v>
      </c>
      <c r="Q511">
        <f>STANDARDIZE(moras[[#This Row],[EDAD]],'2-Resumen'!$C$2, '2-Resumen'!$C$3)</f>
        <v>-0.98144480429463388</v>
      </c>
      <c r="R511" t="str">
        <f>IF(ABS(moras[[#This Row],[Z-CORE E]]) &gt; 1.96, "Sí", "No")</f>
        <v>No</v>
      </c>
    </row>
    <row r="512" spans="1:18">
      <c r="A512">
        <v>754</v>
      </c>
      <c r="B512" t="s">
        <v>32</v>
      </c>
      <c r="C512">
        <v>224466912</v>
      </c>
      <c r="D5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12">
        <f>IF(moras[[#This Row],[SALARIO]]="",'2-Resumen'!$B$7, moras[[#This Row],[SALARIO]])</f>
        <v>224466912</v>
      </c>
      <c r="F512">
        <f>STANDARDIZE(moras[[#This Row],[SALARIO]],'2-Resumen'!$B$2,'2-Resumen'!$B$3)</f>
        <v>3.359297715494364</v>
      </c>
      <c r="G512" t="str">
        <f>IF(ABS(moras[[#This Row],[Z-CORE]])&gt; 1.96,"Sí", "No")</f>
        <v>Sí</v>
      </c>
      <c r="H512" t="s">
        <v>33</v>
      </c>
      <c r="I512" t="str">
        <f>IF(moras[[#This Row],[TIPO_ASEGURAMIENTO]] = "", '2-Resumen'!$F$4, moras[[#This Row],[TIPO_ASEGURAMIENTO]])</f>
        <v>ASALARIADO</v>
      </c>
      <c r="J512" t="s">
        <v>29</v>
      </c>
      <c r="K512" t="s">
        <v>30</v>
      </c>
      <c r="L512" t="s">
        <v>31</v>
      </c>
      <c r="M512" t="s">
        <v>31</v>
      </c>
      <c r="N512">
        <v>37</v>
      </c>
      <c r="O512">
        <f>IF(moras[[#This Row],[EDAD]]="", '2-Resumen'!$C$7, moras[[#This Row],[EDAD]])</f>
        <v>37</v>
      </c>
      <c r="P512">
        <f>FLOOR(moras[[#This Row],[EDAD_SIN_NA´S]],10)</f>
        <v>30</v>
      </c>
      <c r="Q512">
        <f>STANDARDIZE(moras[[#This Row],[EDAD]],'2-Resumen'!$C$2, '2-Resumen'!$C$3)</f>
        <v>-0.3462668336003964</v>
      </c>
      <c r="R512" t="str">
        <f>IF(ABS(moras[[#This Row],[Z-CORE E]]) &gt; 1.96, "Sí", "No")</f>
        <v>No</v>
      </c>
    </row>
    <row r="513" spans="1:18">
      <c r="A513">
        <v>756</v>
      </c>
      <c r="B513" t="s">
        <v>32</v>
      </c>
      <c r="C513">
        <v>127185272</v>
      </c>
      <c r="D5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13">
        <f>IF(moras[[#This Row],[SALARIO]]="",'2-Resumen'!$B$7, moras[[#This Row],[SALARIO]])</f>
        <v>127185272</v>
      </c>
      <c r="F513">
        <f>STANDARDIZE(moras[[#This Row],[SALARIO]],'2-Resumen'!$B$2,'2-Resumen'!$B$3)</f>
        <v>1.7406245424074664</v>
      </c>
      <c r="G513" t="str">
        <f>IF(ABS(moras[[#This Row],[Z-CORE]])&gt; 1.96,"Sí", "No")</f>
        <v>No</v>
      </c>
      <c r="H513" t="s">
        <v>33</v>
      </c>
      <c r="I513" t="str">
        <f>IF(moras[[#This Row],[TIPO_ASEGURAMIENTO]] = "", '2-Resumen'!$F$4, moras[[#This Row],[TIPO_ASEGURAMIENTO]])</f>
        <v>ASALARIADO</v>
      </c>
      <c r="J513" t="s">
        <v>29</v>
      </c>
      <c r="K513" t="s">
        <v>30</v>
      </c>
      <c r="L513" t="s">
        <v>31</v>
      </c>
      <c r="M513" t="s">
        <v>31</v>
      </c>
      <c r="N513">
        <v>34</v>
      </c>
      <c r="O513">
        <f>IF(moras[[#This Row],[EDAD]]="", '2-Resumen'!$C$7, moras[[#This Row],[EDAD]])</f>
        <v>34</v>
      </c>
      <c r="P513">
        <f>FLOOR(moras[[#This Row],[EDAD_SIN_NA´S]],10)</f>
        <v>30</v>
      </c>
      <c r="Q513">
        <f>STANDARDIZE(moras[[#This Row],[EDAD]],'2-Resumen'!$C$2, '2-Resumen'!$C$3)</f>
        <v>-0.55799282383180893</v>
      </c>
      <c r="R513" t="str">
        <f>IF(ABS(moras[[#This Row],[Z-CORE E]]) &gt; 1.96, "Sí", "No")</f>
        <v>No</v>
      </c>
    </row>
    <row r="514" spans="1:18">
      <c r="A514">
        <v>757</v>
      </c>
      <c r="B514" t="s">
        <v>27</v>
      </c>
      <c r="C514">
        <v>205854897</v>
      </c>
      <c r="D5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14">
        <f>IF(moras[[#This Row],[SALARIO]]="",'2-Resumen'!$B$7, moras[[#This Row],[SALARIO]])</f>
        <v>205854897</v>
      </c>
      <c r="F514">
        <f>STANDARDIZE(moras[[#This Row],[SALARIO]],'2-Resumen'!$B$2,'2-Resumen'!$B$3)</f>
        <v>3.049611639297551</v>
      </c>
      <c r="G514" t="str">
        <f>IF(ABS(moras[[#This Row],[Z-CORE]])&gt; 1.96,"Sí", "No")</f>
        <v>Sí</v>
      </c>
      <c r="H514" t="s">
        <v>33</v>
      </c>
      <c r="I514" t="str">
        <f>IF(moras[[#This Row],[TIPO_ASEGURAMIENTO]] = "", '2-Resumen'!$F$4, moras[[#This Row],[TIPO_ASEGURAMIENTO]])</f>
        <v>ASALARIADO</v>
      </c>
      <c r="J514" t="s">
        <v>34</v>
      </c>
      <c r="K514" t="s">
        <v>30</v>
      </c>
      <c r="L514" t="s">
        <v>31</v>
      </c>
      <c r="M514" t="s">
        <v>31</v>
      </c>
      <c r="N514">
        <v>38</v>
      </c>
      <c r="O514">
        <f>IF(moras[[#This Row],[EDAD]]="", '2-Resumen'!$C$7, moras[[#This Row],[EDAD]])</f>
        <v>38</v>
      </c>
      <c r="P514">
        <f>FLOOR(moras[[#This Row],[EDAD_SIN_NA´S]],10)</f>
        <v>30</v>
      </c>
      <c r="Q514">
        <f>STANDARDIZE(moras[[#This Row],[EDAD]],'2-Resumen'!$C$2, '2-Resumen'!$C$3)</f>
        <v>-0.27569150352325889</v>
      </c>
      <c r="R514" t="str">
        <f>IF(ABS(moras[[#This Row],[Z-CORE E]]) &gt; 1.96, "Sí", "No")</f>
        <v>No</v>
      </c>
    </row>
    <row r="515" spans="1:18">
      <c r="A515">
        <v>758</v>
      </c>
      <c r="B515" t="s">
        <v>27</v>
      </c>
      <c r="C515">
        <v>352379</v>
      </c>
      <c r="D5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15">
        <f>IF(moras[[#This Row],[SALARIO]]="",'2-Resumen'!$B$7, moras[[#This Row],[SALARIO]])</f>
        <v>352379</v>
      </c>
      <c r="F515">
        <f>STANDARDIZE(moras[[#This Row],[SALARIO]],'2-Resumen'!$B$2,'2-Resumen'!$B$3)</f>
        <v>-0.36975313383340441</v>
      </c>
      <c r="G515" t="str">
        <f>IF(ABS(moras[[#This Row],[Z-CORE]])&gt; 1.96,"Sí", "No")</f>
        <v>No</v>
      </c>
      <c r="H515" t="s">
        <v>33</v>
      </c>
      <c r="I515" t="str">
        <f>IF(moras[[#This Row],[TIPO_ASEGURAMIENTO]] = "", '2-Resumen'!$F$4, moras[[#This Row],[TIPO_ASEGURAMIENTO]])</f>
        <v>ASALARIADO</v>
      </c>
      <c r="J515" t="s">
        <v>29</v>
      </c>
      <c r="K515" t="s">
        <v>30</v>
      </c>
      <c r="L515" t="s">
        <v>31</v>
      </c>
      <c r="M515" t="s">
        <v>31</v>
      </c>
      <c r="N515">
        <v>39</v>
      </c>
      <c r="O515">
        <f>IF(moras[[#This Row],[EDAD]]="", '2-Resumen'!$C$7, moras[[#This Row],[EDAD]])</f>
        <v>39</v>
      </c>
      <c r="P515">
        <f>FLOOR(moras[[#This Row],[EDAD_SIN_NA´S]],10)</f>
        <v>30</v>
      </c>
      <c r="Q515">
        <f>STANDARDIZE(moras[[#This Row],[EDAD]],'2-Resumen'!$C$2, '2-Resumen'!$C$3)</f>
        <v>-0.20511617344612137</v>
      </c>
      <c r="R515" t="str">
        <f>IF(ABS(moras[[#This Row],[Z-CORE E]]) &gt; 1.96, "Sí", "No")</f>
        <v>No</v>
      </c>
    </row>
    <row r="516" spans="1:18">
      <c r="A516">
        <v>759</v>
      </c>
      <c r="B516" t="s">
        <v>27</v>
      </c>
      <c r="C516">
        <v>238995108</v>
      </c>
      <c r="D5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16">
        <f>IF(moras[[#This Row],[SALARIO]]="",'2-Resumen'!$B$7, moras[[#This Row],[SALARIO]])</f>
        <v>238995108</v>
      </c>
      <c r="F516">
        <f>STANDARDIZE(moras[[#This Row],[SALARIO]],'2-Resumen'!$B$2,'2-Resumen'!$B$3)</f>
        <v>3.6010329608967688</v>
      </c>
      <c r="G516" t="str">
        <f>IF(ABS(moras[[#This Row],[Z-CORE]])&gt; 1.96,"Sí", "No")</f>
        <v>Sí</v>
      </c>
      <c r="H516" t="s">
        <v>33</v>
      </c>
      <c r="I516" t="str">
        <f>IF(moras[[#This Row],[TIPO_ASEGURAMIENTO]] = "", '2-Resumen'!$F$4, moras[[#This Row],[TIPO_ASEGURAMIENTO]])</f>
        <v>ASALARIADO</v>
      </c>
      <c r="J516" t="s">
        <v>34</v>
      </c>
      <c r="K516" t="s">
        <v>30</v>
      </c>
      <c r="L516" t="s">
        <v>31</v>
      </c>
      <c r="M516" t="s">
        <v>31</v>
      </c>
      <c r="N516">
        <v>61</v>
      </c>
      <c r="O516">
        <f>IF(moras[[#This Row],[EDAD]]="", '2-Resumen'!$C$7, moras[[#This Row],[EDAD]])</f>
        <v>61</v>
      </c>
      <c r="P516">
        <f>FLOOR(moras[[#This Row],[EDAD_SIN_NA´S]],10)</f>
        <v>60</v>
      </c>
      <c r="Q516">
        <f>STANDARDIZE(moras[[#This Row],[EDAD]],'2-Resumen'!$C$2, '2-Resumen'!$C$3)</f>
        <v>1.3475410882509038</v>
      </c>
      <c r="R516" t="str">
        <f>IF(ABS(moras[[#This Row],[Z-CORE E]]) &gt; 1.96, "Sí", "No")</f>
        <v>No</v>
      </c>
    </row>
    <row r="517" spans="1:18">
      <c r="A517">
        <v>761</v>
      </c>
      <c r="B517" t="s">
        <v>32</v>
      </c>
      <c r="C517">
        <v>55863576</v>
      </c>
      <c r="D5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17">
        <f>IF(moras[[#This Row],[SALARIO]]="",'2-Resumen'!$B$7, moras[[#This Row],[SALARIO]])</f>
        <v>55863576</v>
      </c>
      <c r="F517">
        <f>STANDARDIZE(moras[[#This Row],[SALARIO]],'2-Resumen'!$B$2,'2-Resumen'!$B$3)</f>
        <v>0.55389993564447315</v>
      </c>
      <c r="G517" t="str">
        <f>IF(ABS(moras[[#This Row],[Z-CORE]])&gt; 1.96,"Sí", "No")</f>
        <v>No</v>
      </c>
      <c r="H517" t="s">
        <v>33</v>
      </c>
      <c r="I517" t="str">
        <f>IF(moras[[#This Row],[TIPO_ASEGURAMIENTO]] = "", '2-Resumen'!$F$4, moras[[#This Row],[TIPO_ASEGURAMIENTO]])</f>
        <v>ASALARIADO</v>
      </c>
      <c r="J517" t="s">
        <v>29</v>
      </c>
      <c r="K517" t="s">
        <v>30</v>
      </c>
      <c r="L517" t="s">
        <v>31</v>
      </c>
      <c r="M517" t="s">
        <v>31</v>
      </c>
      <c r="N517">
        <v>34</v>
      </c>
      <c r="O517">
        <f>IF(moras[[#This Row],[EDAD]]="", '2-Resumen'!$C$7, moras[[#This Row],[EDAD]])</f>
        <v>34</v>
      </c>
      <c r="P517">
        <f>FLOOR(moras[[#This Row],[EDAD_SIN_NA´S]],10)</f>
        <v>30</v>
      </c>
      <c r="Q517">
        <f>STANDARDIZE(moras[[#This Row],[EDAD]],'2-Resumen'!$C$2, '2-Resumen'!$C$3)</f>
        <v>-0.55799282383180893</v>
      </c>
      <c r="R517" t="str">
        <f>IF(ABS(moras[[#This Row],[Z-CORE E]]) &gt; 1.96, "Sí", "No")</f>
        <v>No</v>
      </c>
    </row>
    <row r="518" spans="1:18">
      <c r="A518">
        <v>762</v>
      </c>
      <c r="B518" t="s">
        <v>32</v>
      </c>
      <c r="C518">
        <v>489159</v>
      </c>
      <c r="D5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18">
        <f>IF(moras[[#This Row],[SALARIO]]="",'2-Resumen'!$B$7, moras[[#This Row],[SALARIO]])</f>
        <v>489159</v>
      </c>
      <c r="F518">
        <f>STANDARDIZE(moras[[#This Row],[SALARIO]],'2-Resumen'!$B$2,'2-Resumen'!$B$3)</f>
        <v>-0.36747724583835389</v>
      </c>
      <c r="G518" t="str">
        <f>IF(ABS(moras[[#This Row],[Z-CORE]])&gt; 1.96,"Sí", "No")</f>
        <v>No</v>
      </c>
      <c r="H518" t="s">
        <v>33</v>
      </c>
      <c r="I518" t="str">
        <f>IF(moras[[#This Row],[TIPO_ASEGURAMIENTO]] = "", '2-Resumen'!$F$4, moras[[#This Row],[TIPO_ASEGURAMIENTO]])</f>
        <v>ASALARIADO</v>
      </c>
      <c r="J518" t="s">
        <v>29</v>
      </c>
      <c r="K518" t="s">
        <v>30</v>
      </c>
      <c r="L518" t="s">
        <v>30</v>
      </c>
      <c r="M518" t="s">
        <v>31</v>
      </c>
      <c r="N518">
        <v>34</v>
      </c>
      <c r="O518">
        <f>IF(moras[[#This Row],[EDAD]]="", '2-Resumen'!$C$7, moras[[#This Row],[EDAD]])</f>
        <v>34</v>
      </c>
      <c r="P518">
        <f>FLOOR(moras[[#This Row],[EDAD_SIN_NA´S]],10)</f>
        <v>30</v>
      </c>
      <c r="Q518">
        <f>STANDARDIZE(moras[[#This Row],[EDAD]],'2-Resumen'!$C$2, '2-Resumen'!$C$3)</f>
        <v>-0.55799282383180893</v>
      </c>
      <c r="R518" t="str">
        <f>IF(ABS(moras[[#This Row],[Z-CORE E]]) &gt; 1.96, "Sí", "No")</f>
        <v>No</v>
      </c>
    </row>
    <row r="519" spans="1:18">
      <c r="A519">
        <v>763</v>
      </c>
      <c r="B519" t="s">
        <v>27</v>
      </c>
      <c r="C519">
        <v>463300</v>
      </c>
      <c r="D5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19">
        <f>IF(moras[[#This Row],[SALARIO]]="",'2-Resumen'!$B$7, moras[[#This Row],[SALARIO]])</f>
        <v>463300</v>
      </c>
      <c r="F519">
        <f>STANDARDIZE(moras[[#This Row],[SALARIO]],'2-Resumen'!$B$2,'2-Resumen'!$B$3)</f>
        <v>-0.36790751479334743</v>
      </c>
      <c r="G519" t="str">
        <f>IF(ABS(moras[[#This Row],[Z-CORE]])&gt; 1.96,"Sí", "No")</f>
        <v>No</v>
      </c>
      <c r="H519" t="s">
        <v>33</v>
      </c>
      <c r="I519" t="str">
        <f>IF(moras[[#This Row],[TIPO_ASEGURAMIENTO]] = "", '2-Resumen'!$F$4, moras[[#This Row],[TIPO_ASEGURAMIENTO]])</f>
        <v>ASALARIADO</v>
      </c>
      <c r="J519" t="s">
        <v>29</v>
      </c>
      <c r="K519" t="s">
        <v>30</v>
      </c>
      <c r="L519" t="s">
        <v>31</v>
      </c>
      <c r="M519" t="s">
        <v>31</v>
      </c>
      <c r="N519">
        <v>40</v>
      </c>
      <c r="O519">
        <f>IF(moras[[#This Row],[EDAD]]="", '2-Resumen'!$C$7, moras[[#This Row],[EDAD]])</f>
        <v>40</v>
      </c>
      <c r="P519">
        <f>FLOOR(moras[[#This Row],[EDAD_SIN_NA´S]],10)</f>
        <v>40</v>
      </c>
      <c r="Q519">
        <f>STANDARDIZE(moras[[#This Row],[EDAD]],'2-Resumen'!$C$2, '2-Resumen'!$C$3)</f>
        <v>-0.13454084336898386</v>
      </c>
      <c r="R519" t="str">
        <f>IF(ABS(moras[[#This Row],[Z-CORE E]]) &gt; 1.96, "Sí", "No")</f>
        <v>No</v>
      </c>
    </row>
    <row r="520" spans="1:18">
      <c r="A520">
        <v>764</v>
      </c>
      <c r="B520" t="s">
        <v>32</v>
      </c>
      <c r="C520">
        <v>36090476</v>
      </c>
      <c r="D5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20">
        <f>IF(moras[[#This Row],[SALARIO]]="",'2-Resumen'!$B$7, moras[[#This Row],[SALARIO]])</f>
        <v>36090476</v>
      </c>
      <c r="F520">
        <f>STANDARDIZE(moras[[#This Row],[SALARIO]],'2-Resumen'!$B$2,'2-Resumen'!$B$3)</f>
        <v>0.22489451880770378</v>
      </c>
      <c r="G520" t="str">
        <f>IF(ABS(moras[[#This Row],[Z-CORE]])&gt; 1.96,"Sí", "No")</f>
        <v>No</v>
      </c>
      <c r="H520" t="s">
        <v>33</v>
      </c>
      <c r="I520" t="str">
        <f>IF(moras[[#This Row],[TIPO_ASEGURAMIENTO]] = "", '2-Resumen'!$F$4, moras[[#This Row],[TIPO_ASEGURAMIENTO]])</f>
        <v>ASALARIADO</v>
      </c>
      <c r="J520" t="s">
        <v>29</v>
      </c>
      <c r="K520" t="s">
        <v>30</v>
      </c>
      <c r="L520" t="s">
        <v>30</v>
      </c>
      <c r="M520" t="s">
        <v>31</v>
      </c>
      <c r="N520">
        <v>43</v>
      </c>
      <c r="O520">
        <f>IF(moras[[#This Row],[EDAD]]="", '2-Resumen'!$C$7, moras[[#This Row],[EDAD]])</f>
        <v>43</v>
      </c>
      <c r="P520">
        <f>FLOOR(moras[[#This Row],[EDAD_SIN_NA´S]],10)</f>
        <v>40</v>
      </c>
      <c r="Q520">
        <f>STANDARDIZE(moras[[#This Row],[EDAD]],'2-Resumen'!$C$2, '2-Resumen'!$C$3)</f>
        <v>7.7185146862428639E-2</v>
      </c>
      <c r="R520" t="str">
        <f>IF(ABS(moras[[#This Row],[Z-CORE E]]) &gt; 1.96, "Sí", "No")</f>
        <v>No</v>
      </c>
    </row>
    <row r="521" spans="1:18">
      <c r="A521">
        <v>765</v>
      </c>
      <c r="B521" t="s">
        <v>27</v>
      </c>
      <c r="C521">
        <v>1156421</v>
      </c>
      <c r="D5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21">
        <f>IF(moras[[#This Row],[SALARIO]]="",'2-Resumen'!$B$7, moras[[#This Row],[SALARIO]])</f>
        <v>1156421</v>
      </c>
      <c r="F521">
        <f>STANDARDIZE(moras[[#This Row],[SALARIO]],'2-Resumen'!$B$2,'2-Resumen'!$B$3)</f>
        <v>-0.35637464622325377</v>
      </c>
      <c r="G521" t="str">
        <f>IF(ABS(moras[[#This Row],[Z-CORE]])&gt; 1.96,"Sí", "No")</f>
        <v>No</v>
      </c>
      <c r="H521" t="s">
        <v>33</v>
      </c>
      <c r="I521" t="str">
        <f>IF(moras[[#This Row],[TIPO_ASEGURAMIENTO]] = "", '2-Resumen'!$F$4, moras[[#This Row],[TIPO_ASEGURAMIENTO]])</f>
        <v>ASALARIADO</v>
      </c>
      <c r="J521" t="s">
        <v>34</v>
      </c>
      <c r="K521" t="s">
        <v>30</v>
      </c>
      <c r="L521" t="s">
        <v>31</v>
      </c>
      <c r="M521" t="s">
        <v>30</v>
      </c>
      <c r="N521">
        <v>36</v>
      </c>
      <c r="O521">
        <f>IF(moras[[#This Row],[EDAD]]="", '2-Resumen'!$C$7, moras[[#This Row],[EDAD]])</f>
        <v>36</v>
      </c>
      <c r="P521">
        <f>FLOOR(moras[[#This Row],[EDAD_SIN_NA´S]],10)</f>
        <v>30</v>
      </c>
      <c r="Q521">
        <f>STANDARDIZE(moras[[#This Row],[EDAD]],'2-Resumen'!$C$2, '2-Resumen'!$C$3)</f>
        <v>-0.41684216367753391</v>
      </c>
      <c r="R521" t="str">
        <f>IF(ABS(moras[[#This Row],[Z-CORE E]]) &gt; 1.96, "Sí", "No")</f>
        <v>No</v>
      </c>
    </row>
    <row r="522" spans="1:18">
      <c r="A522">
        <v>766</v>
      </c>
      <c r="B522" t="s">
        <v>32</v>
      </c>
      <c r="C522">
        <v>388293</v>
      </c>
      <c r="D5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22">
        <f>IF(moras[[#This Row],[SALARIO]]="",'2-Resumen'!$B$7, moras[[#This Row],[SALARIO]])</f>
        <v>388293</v>
      </c>
      <c r="F522">
        <f>STANDARDIZE(moras[[#This Row],[SALARIO]],'2-Resumen'!$B$2,'2-Resumen'!$B$3)</f>
        <v>-0.36915555932357663</v>
      </c>
      <c r="G522" t="str">
        <f>IF(ABS(moras[[#This Row],[Z-CORE]])&gt; 1.96,"Sí", "No")</f>
        <v>No</v>
      </c>
      <c r="H522" t="s">
        <v>33</v>
      </c>
      <c r="I522" t="str">
        <f>IF(moras[[#This Row],[TIPO_ASEGURAMIENTO]] = "", '2-Resumen'!$F$4, moras[[#This Row],[TIPO_ASEGURAMIENTO]])</f>
        <v>ASALARIADO</v>
      </c>
      <c r="J522" t="s">
        <v>29</v>
      </c>
      <c r="K522" t="s">
        <v>30</v>
      </c>
      <c r="L522" t="s">
        <v>31</v>
      </c>
      <c r="M522" t="s">
        <v>31</v>
      </c>
      <c r="N522">
        <v>53</v>
      </c>
      <c r="O522">
        <f>IF(moras[[#This Row],[EDAD]]="", '2-Resumen'!$C$7, moras[[#This Row],[EDAD]])</f>
        <v>53</v>
      </c>
      <c r="P522">
        <f>FLOOR(moras[[#This Row],[EDAD_SIN_NA´S]],10)</f>
        <v>50</v>
      </c>
      <c r="Q522">
        <f>STANDARDIZE(moras[[#This Row],[EDAD]],'2-Resumen'!$C$2, '2-Resumen'!$C$3)</f>
        <v>0.78293844763380371</v>
      </c>
      <c r="R522" t="str">
        <f>IF(ABS(moras[[#This Row],[Z-CORE E]]) &gt; 1.96, "Sí", "No")</f>
        <v>No</v>
      </c>
    </row>
    <row r="523" spans="1:18">
      <c r="A523">
        <v>767</v>
      </c>
      <c r="B523" t="s">
        <v>32</v>
      </c>
      <c r="C523">
        <v>1214906</v>
      </c>
      <c r="D5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23">
        <f>IF(moras[[#This Row],[SALARIO]]="",'2-Resumen'!$B$7, moras[[#This Row],[SALARIO]])</f>
        <v>1214906</v>
      </c>
      <c r="F523">
        <f>STANDARDIZE(moras[[#This Row],[SALARIO]],'2-Resumen'!$B$2,'2-Resumen'!$B$3)</f>
        <v>-0.35540151192444891</v>
      </c>
      <c r="G523" t="str">
        <f>IF(ABS(moras[[#This Row],[Z-CORE]])&gt; 1.96,"Sí", "No")</f>
        <v>No</v>
      </c>
      <c r="H523" t="s">
        <v>33</v>
      </c>
      <c r="I523" t="str">
        <f>IF(moras[[#This Row],[TIPO_ASEGURAMIENTO]] = "", '2-Resumen'!$F$4, moras[[#This Row],[TIPO_ASEGURAMIENTO]])</f>
        <v>ASALARIADO</v>
      </c>
      <c r="J523" t="s">
        <v>34</v>
      </c>
      <c r="K523" t="s">
        <v>30</v>
      </c>
      <c r="L523" t="s">
        <v>31</v>
      </c>
      <c r="M523" t="s">
        <v>31</v>
      </c>
      <c r="N523">
        <v>29</v>
      </c>
      <c r="O523">
        <f>IF(moras[[#This Row],[EDAD]]="", '2-Resumen'!$C$7, moras[[#This Row],[EDAD]])</f>
        <v>29</v>
      </c>
      <c r="P523">
        <f>FLOOR(moras[[#This Row],[EDAD_SIN_NA´S]],10)</f>
        <v>20</v>
      </c>
      <c r="Q523">
        <f>STANDARDIZE(moras[[#This Row],[EDAD]],'2-Resumen'!$C$2, '2-Resumen'!$C$3)</f>
        <v>-0.91086947421749642</v>
      </c>
      <c r="R523" t="str">
        <f>IF(ABS(moras[[#This Row],[Z-CORE E]]) &gt; 1.96, "Sí", "No")</f>
        <v>No</v>
      </c>
    </row>
    <row r="524" spans="1:18">
      <c r="A524">
        <v>768</v>
      </c>
      <c r="B524" t="s">
        <v>32</v>
      </c>
      <c r="C524">
        <v>795801</v>
      </c>
      <c r="D5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24">
        <f>IF(moras[[#This Row],[SALARIO]]="",'2-Resumen'!$B$7, moras[[#This Row],[SALARIO]])</f>
        <v>795801</v>
      </c>
      <c r="F524">
        <f>STANDARDIZE(moras[[#This Row],[SALARIO]],'2-Resumen'!$B$2,'2-Resumen'!$B$3)</f>
        <v>-0.36237501710185532</v>
      </c>
      <c r="G524" t="str">
        <f>IF(ABS(moras[[#This Row],[Z-CORE]])&gt; 1.96,"Sí", "No")</f>
        <v>No</v>
      </c>
      <c r="H524" t="s">
        <v>33</v>
      </c>
      <c r="I524" t="str">
        <f>IF(moras[[#This Row],[TIPO_ASEGURAMIENTO]] = "", '2-Resumen'!$F$4, moras[[#This Row],[TIPO_ASEGURAMIENTO]])</f>
        <v>ASALARIADO</v>
      </c>
      <c r="J524" t="s">
        <v>34</v>
      </c>
      <c r="K524" t="s">
        <v>30</v>
      </c>
      <c r="L524" t="s">
        <v>31</v>
      </c>
      <c r="M524" t="s">
        <v>31</v>
      </c>
      <c r="N524">
        <v>36</v>
      </c>
      <c r="O524">
        <f>IF(moras[[#This Row],[EDAD]]="", '2-Resumen'!$C$7, moras[[#This Row],[EDAD]])</f>
        <v>36</v>
      </c>
      <c r="P524">
        <f>FLOOR(moras[[#This Row],[EDAD_SIN_NA´S]],10)</f>
        <v>30</v>
      </c>
      <c r="Q524">
        <f>STANDARDIZE(moras[[#This Row],[EDAD]],'2-Resumen'!$C$2, '2-Resumen'!$C$3)</f>
        <v>-0.41684216367753391</v>
      </c>
      <c r="R524" t="str">
        <f>IF(ABS(moras[[#This Row],[Z-CORE E]]) &gt; 1.96, "Sí", "No")</f>
        <v>No</v>
      </c>
    </row>
    <row r="525" spans="1:18">
      <c r="A525">
        <v>769</v>
      </c>
      <c r="B525" t="s">
        <v>27</v>
      </c>
      <c r="C525">
        <v>3186192</v>
      </c>
      <c r="D5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25">
        <f>IF(moras[[#This Row],[SALARIO]]="",'2-Resumen'!$B$7, moras[[#This Row],[SALARIO]])</f>
        <v>3186192</v>
      </c>
      <c r="F525">
        <f>STANDARDIZE(moras[[#This Row],[SALARIO]],'2-Resumen'!$B$2,'2-Resumen'!$B$3)</f>
        <v>-0.32260120382230573</v>
      </c>
      <c r="G525" t="str">
        <f>IF(ABS(moras[[#This Row],[Z-CORE]])&gt; 1.96,"Sí", "No")</f>
        <v>No</v>
      </c>
      <c r="H525" t="s">
        <v>33</v>
      </c>
      <c r="I525" t="str">
        <f>IF(moras[[#This Row],[TIPO_ASEGURAMIENTO]] = "", '2-Resumen'!$F$4, moras[[#This Row],[TIPO_ASEGURAMIENTO]])</f>
        <v>ASALARIADO</v>
      </c>
      <c r="J525" t="s">
        <v>29</v>
      </c>
      <c r="K525" t="s">
        <v>30</v>
      </c>
      <c r="L525" t="s">
        <v>30</v>
      </c>
      <c r="M525" t="s">
        <v>31</v>
      </c>
      <c r="N525">
        <v>42</v>
      </c>
      <c r="O525">
        <f>IF(moras[[#This Row],[EDAD]]="", '2-Resumen'!$C$7, moras[[#This Row],[EDAD]])</f>
        <v>42</v>
      </c>
      <c r="P525">
        <f>FLOOR(moras[[#This Row],[EDAD_SIN_NA´S]],10)</f>
        <v>40</v>
      </c>
      <c r="Q525">
        <f>STANDARDIZE(moras[[#This Row],[EDAD]],'2-Resumen'!$C$2, '2-Resumen'!$C$3)</f>
        <v>6.6098167852911317E-3</v>
      </c>
      <c r="R525" t="str">
        <f>IF(ABS(moras[[#This Row],[Z-CORE E]]) &gt; 1.96, "Sí", "No")</f>
        <v>No</v>
      </c>
    </row>
    <row r="526" spans="1:18">
      <c r="A526">
        <v>770</v>
      </c>
      <c r="B526" t="s">
        <v>32</v>
      </c>
      <c r="C526">
        <v>6500785</v>
      </c>
      <c r="D5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26">
        <f>IF(moras[[#This Row],[SALARIO]]="",'2-Resumen'!$B$7, moras[[#This Row],[SALARIO]])</f>
        <v>6500785</v>
      </c>
      <c r="F526">
        <f>STANDARDIZE(moras[[#This Row],[SALARIO]],'2-Resumen'!$B$2,'2-Resumen'!$B$3)</f>
        <v>-0.26744955579497376</v>
      </c>
      <c r="G526" t="str">
        <f>IF(ABS(moras[[#This Row],[Z-CORE]])&gt; 1.96,"Sí", "No")</f>
        <v>No</v>
      </c>
      <c r="H526" t="s">
        <v>33</v>
      </c>
      <c r="I526" t="str">
        <f>IF(moras[[#This Row],[TIPO_ASEGURAMIENTO]] = "", '2-Resumen'!$F$4, moras[[#This Row],[TIPO_ASEGURAMIENTO]])</f>
        <v>ASALARIADO</v>
      </c>
      <c r="J526" t="s">
        <v>34</v>
      </c>
      <c r="K526" t="s">
        <v>30</v>
      </c>
      <c r="L526" t="s">
        <v>31</v>
      </c>
      <c r="M526" t="s">
        <v>31</v>
      </c>
      <c r="N526">
        <v>34</v>
      </c>
      <c r="O526">
        <f>IF(moras[[#This Row],[EDAD]]="", '2-Resumen'!$C$7, moras[[#This Row],[EDAD]])</f>
        <v>34</v>
      </c>
      <c r="P526">
        <f>FLOOR(moras[[#This Row],[EDAD_SIN_NA´S]],10)</f>
        <v>30</v>
      </c>
      <c r="Q526">
        <f>STANDARDIZE(moras[[#This Row],[EDAD]],'2-Resumen'!$C$2, '2-Resumen'!$C$3)</f>
        <v>-0.55799282383180893</v>
      </c>
      <c r="R526" t="str">
        <f>IF(ABS(moras[[#This Row],[Z-CORE E]]) &gt; 1.96, "Sí", "No")</f>
        <v>No</v>
      </c>
    </row>
    <row r="527" spans="1:18">
      <c r="A527">
        <v>772</v>
      </c>
      <c r="B527" t="s">
        <v>27</v>
      </c>
      <c r="C527">
        <v>294000</v>
      </c>
      <c r="D5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27">
        <f>IF(moras[[#This Row],[SALARIO]]="",'2-Resumen'!$B$7, moras[[#This Row],[SALARIO]])</f>
        <v>294000</v>
      </c>
      <c r="F527">
        <f>STANDARDIZE(moras[[#This Row],[SALARIO]],'2-Resumen'!$B$2,'2-Resumen'!$B$3)</f>
        <v>-0.37072450439388882</v>
      </c>
      <c r="G527" t="str">
        <f>IF(ABS(moras[[#This Row],[Z-CORE]])&gt; 1.96,"Sí", "No")</f>
        <v>No</v>
      </c>
      <c r="H527" t="s">
        <v>33</v>
      </c>
      <c r="I527" t="str">
        <f>IF(moras[[#This Row],[TIPO_ASEGURAMIENTO]] = "", '2-Resumen'!$F$4, moras[[#This Row],[TIPO_ASEGURAMIENTO]])</f>
        <v>ASALARIADO</v>
      </c>
      <c r="J527" t="s">
        <v>29</v>
      </c>
      <c r="K527" t="s">
        <v>30</v>
      </c>
      <c r="L527" t="s">
        <v>31</v>
      </c>
      <c r="M527" t="s">
        <v>31</v>
      </c>
      <c r="N527">
        <v>24</v>
      </c>
      <c r="O527">
        <f>IF(moras[[#This Row],[EDAD]]="", '2-Resumen'!$C$7, moras[[#This Row],[EDAD]])</f>
        <v>24</v>
      </c>
      <c r="P527">
        <f>FLOOR(moras[[#This Row],[EDAD_SIN_NA´S]],10)</f>
        <v>20</v>
      </c>
      <c r="Q527">
        <f>STANDARDIZE(moras[[#This Row],[EDAD]],'2-Resumen'!$C$2, '2-Resumen'!$C$3)</f>
        <v>-1.263746124603184</v>
      </c>
      <c r="R527" t="str">
        <f>IF(ABS(moras[[#This Row],[Z-CORE E]]) &gt; 1.96, "Sí", "No")</f>
        <v>No</v>
      </c>
    </row>
    <row r="528" spans="1:18">
      <c r="A528">
        <v>775</v>
      </c>
      <c r="B528" t="s">
        <v>32</v>
      </c>
      <c r="C528">
        <v>10000</v>
      </c>
      <c r="D5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28">
        <f>IF(moras[[#This Row],[SALARIO]]="",'2-Resumen'!$B$7, moras[[#This Row],[SALARIO]])</f>
        <v>10000</v>
      </c>
      <c r="F528">
        <f>STANDARDIZE(moras[[#This Row],[SALARIO]],'2-Resumen'!$B$2,'2-Resumen'!$B$3)</f>
        <v>-0.37544999196951645</v>
      </c>
      <c r="G528" t="str">
        <f>IF(ABS(moras[[#This Row],[Z-CORE]])&gt; 1.96,"Sí", "No")</f>
        <v>No</v>
      </c>
      <c r="H528" t="s">
        <v>33</v>
      </c>
      <c r="I528" t="str">
        <f>IF(moras[[#This Row],[TIPO_ASEGURAMIENTO]] = "", '2-Resumen'!$F$4, moras[[#This Row],[TIPO_ASEGURAMIENTO]])</f>
        <v>ASALARIADO</v>
      </c>
      <c r="J528" t="s">
        <v>29</v>
      </c>
      <c r="K528" t="s">
        <v>30</v>
      </c>
      <c r="L528" t="s">
        <v>30</v>
      </c>
      <c r="M528" t="s">
        <v>31</v>
      </c>
      <c r="N528">
        <v>51</v>
      </c>
      <c r="O528">
        <f>IF(moras[[#This Row],[EDAD]]="", '2-Resumen'!$C$7, moras[[#This Row],[EDAD]])</f>
        <v>51</v>
      </c>
      <c r="P528">
        <f>FLOOR(moras[[#This Row],[EDAD_SIN_NA´S]],10)</f>
        <v>50</v>
      </c>
      <c r="Q528">
        <f>STANDARDIZE(moras[[#This Row],[EDAD]],'2-Resumen'!$C$2, '2-Resumen'!$C$3)</f>
        <v>0.64178778747952869</v>
      </c>
      <c r="R528" t="str">
        <f>IF(ABS(moras[[#This Row],[Z-CORE E]]) &gt; 1.96, "Sí", "No")</f>
        <v>No</v>
      </c>
    </row>
    <row r="529" spans="1:18">
      <c r="A529">
        <v>776</v>
      </c>
      <c r="B529" t="s">
        <v>32</v>
      </c>
      <c r="C529">
        <v>36497692</v>
      </c>
      <c r="D5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29">
        <f>IF(moras[[#This Row],[SALARIO]]="",'2-Resumen'!$B$7, moras[[#This Row],[SALARIO]])</f>
        <v>36497692</v>
      </c>
      <c r="F529">
        <f>STANDARDIZE(moras[[#This Row],[SALARIO]],'2-Resumen'!$B$2,'2-Resumen'!$B$3)</f>
        <v>0.23167020242952341</v>
      </c>
      <c r="G529" t="str">
        <f>IF(ABS(moras[[#This Row],[Z-CORE]])&gt; 1.96,"Sí", "No")</f>
        <v>No</v>
      </c>
      <c r="H529" t="s">
        <v>33</v>
      </c>
      <c r="I529" t="str">
        <f>IF(moras[[#This Row],[TIPO_ASEGURAMIENTO]] = "", '2-Resumen'!$F$4, moras[[#This Row],[TIPO_ASEGURAMIENTO]])</f>
        <v>ASALARIADO</v>
      </c>
      <c r="J529" t="s">
        <v>29</v>
      </c>
      <c r="K529" t="s">
        <v>30</v>
      </c>
      <c r="L529" t="s">
        <v>31</v>
      </c>
      <c r="M529" t="s">
        <v>30</v>
      </c>
      <c r="N529">
        <v>51</v>
      </c>
      <c r="O529">
        <f>IF(moras[[#This Row],[EDAD]]="", '2-Resumen'!$C$7, moras[[#This Row],[EDAD]])</f>
        <v>51</v>
      </c>
      <c r="P529">
        <f>FLOOR(moras[[#This Row],[EDAD_SIN_NA´S]],10)</f>
        <v>50</v>
      </c>
      <c r="Q529">
        <f>STANDARDIZE(moras[[#This Row],[EDAD]],'2-Resumen'!$C$2, '2-Resumen'!$C$3)</f>
        <v>0.64178778747952869</v>
      </c>
      <c r="R529" t="str">
        <f>IF(ABS(moras[[#This Row],[Z-CORE E]]) &gt; 1.96, "Sí", "No")</f>
        <v>No</v>
      </c>
    </row>
    <row r="530" spans="1:18">
      <c r="A530">
        <v>777</v>
      </c>
      <c r="B530" t="s">
        <v>27</v>
      </c>
      <c r="C530">
        <v>102524</v>
      </c>
      <c r="D5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30">
        <f>IF(moras[[#This Row],[SALARIO]]="",'2-Resumen'!$B$7, moras[[#This Row],[SALARIO]])</f>
        <v>102524</v>
      </c>
      <c r="F530">
        <f>STANDARDIZE(moras[[#This Row],[SALARIO]],'2-Resumen'!$B$2,'2-Resumen'!$B$3)</f>
        <v>-0.37391048136230737</v>
      </c>
      <c r="G530" t="str">
        <f>IF(ABS(moras[[#This Row],[Z-CORE]])&gt; 1.96,"Sí", "No")</f>
        <v>No</v>
      </c>
      <c r="H530" t="s">
        <v>33</v>
      </c>
      <c r="I530" t="str">
        <f>IF(moras[[#This Row],[TIPO_ASEGURAMIENTO]] = "", '2-Resumen'!$F$4, moras[[#This Row],[TIPO_ASEGURAMIENTO]])</f>
        <v>ASALARIADO</v>
      </c>
      <c r="J530" t="s">
        <v>29</v>
      </c>
      <c r="K530" t="s">
        <v>30</v>
      </c>
      <c r="L530" t="s">
        <v>31</v>
      </c>
      <c r="M530" t="s">
        <v>31</v>
      </c>
      <c r="N530">
        <v>47</v>
      </c>
      <c r="O530">
        <f>IF(moras[[#This Row],[EDAD]]="", '2-Resumen'!$C$7, moras[[#This Row],[EDAD]])</f>
        <v>47</v>
      </c>
      <c r="P530">
        <f>FLOOR(moras[[#This Row],[EDAD_SIN_NA´S]],10)</f>
        <v>40</v>
      </c>
      <c r="Q530">
        <f>STANDARDIZE(moras[[#This Row],[EDAD]],'2-Resumen'!$C$2, '2-Resumen'!$C$3)</f>
        <v>0.35948646717097865</v>
      </c>
      <c r="R530" t="str">
        <f>IF(ABS(moras[[#This Row],[Z-CORE E]]) &gt; 1.96, "Sí", "No")</f>
        <v>No</v>
      </c>
    </row>
    <row r="531" spans="1:18">
      <c r="A531">
        <v>778</v>
      </c>
      <c r="B531" t="s">
        <v>32</v>
      </c>
      <c r="C531">
        <v>63651233</v>
      </c>
      <c r="D5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31">
        <f>IF(moras[[#This Row],[SALARIO]]="",'2-Resumen'!$B$7, moras[[#This Row],[SALARIO]])</f>
        <v>63651233</v>
      </c>
      <c r="F531">
        <f>STANDARDIZE(moras[[#This Row],[SALARIO]],'2-Resumen'!$B$2,'2-Resumen'!$B$3)</f>
        <v>0.68347907788654871</v>
      </c>
      <c r="G531" t="str">
        <f>IF(ABS(moras[[#This Row],[Z-CORE]])&gt; 1.96,"Sí", "No")</f>
        <v>No</v>
      </c>
      <c r="H531" t="s">
        <v>33</v>
      </c>
      <c r="I531" t="str">
        <f>IF(moras[[#This Row],[TIPO_ASEGURAMIENTO]] = "", '2-Resumen'!$F$4, moras[[#This Row],[TIPO_ASEGURAMIENTO]])</f>
        <v>ASALARIADO</v>
      </c>
      <c r="J531" t="s">
        <v>29</v>
      </c>
      <c r="K531" t="s">
        <v>30</v>
      </c>
      <c r="L531" t="s">
        <v>31</v>
      </c>
      <c r="M531" t="s">
        <v>31</v>
      </c>
      <c r="N531">
        <v>22</v>
      </c>
      <c r="O531">
        <f>IF(moras[[#This Row],[EDAD]]="", '2-Resumen'!$C$7, moras[[#This Row],[EDAD]])</f>
        <v>22</v>
      </c>
      <c r="P531">
        <f>FLOOR(moras[[#This Row],[EDAD_SIN_NA´S]],10)</f>
        <v>20</v>
      </c>
      <c r="Q531">
        <f>STANDARDIZE(moras[[#This Row],[EDAD]],'2-Resumen'!$C$2, '2-Resumen'!$C$3)</f>
        <v>-1.4048967847574589</v>
      </c>
      <c r="R531" t="str">
        <f>IF(ABS(moras[[#This Row],[Z-CORE E]]) &gt; 1.96, "Sí", "No")</f>
        <v>No</v>
      </c>
    </row>
    <row r="532" spans="1:18">
      <c r="A532">
        <v>780</v>
      </c>
      <c r="B532" t="s">
        <v>32</v>
      </c>
      <c r="C532">
        <v>45369352</v>
      </c>
      <c r="D5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32">
        <f>IF(moras[[#This Row],[SALARIO]]="",'2-Resumen'!$B$7, moras[[#This Row],[SALARIO]])</f>
        <v>45369352</v>
      </c>
      <c r="F532">
        <f>STANDARDIZE(moras[[#This Row],[SALARIO]],'2-Resumen'!$B$2,'2-Resumen'!$B$3)</f>
        <v>0.37928611477175062</v>
      </c>
      <c r="G532" t="str">
        <f>IF(ABS(moras[[#This Row],[Z-CORE]])&gt; 1.96,"Sí", "No")</f>
        <v>No</v>
      </c>
      <c r="H532" t="s">
        <v>33</v>
      </c>
      <c r="I532" t="str">
        <f>IF(moras[[#This Row],[TIPO_ASEGURAMIENTO]] = "", '2-Resumen'!$F$4, moras[[#This Row],[TIPO_ASEGURAMIENTO]])</f>
        <v>ASALARIADO</v>
      </c>
      <c r="J532" t="s">
        <v>29</v>
      </c>
      <c r="K532" t="s">
        <v>30</v>
      </c>
      <c r="L532" t="s">
        <v>30</v>
      </c>
      <c r="M532" t="s">
        <v>31</v>
      </c>
      <c r="N532">
        <v>49</v>
      </c>
      <c r="O532">
        <f>IF(moras[[#This Row],[EDAD]]="", '2-Resumen'!$C$7, moras[[#This Row],[EDAD]])</f>
        <v>49</v>
      </c>
      <c r="P532">
        <f>FLOOR(moras[[#This Row],[EDAD_SIN_NA´S]],10)</f>
        <v>40</v>
      </c>
      <c r="Q532">
        <f>STANDARDIZE(moras[[#This Row],[EDAD]],'2-Resumen'!$C$2, '2-Resumen'!$C$3)</f>
        <v>0.50063712732525367</v>
      </c>
      <c r="R532" t="str">
        <f>IF(ABS(moras[[#This Row],[Z-CORE E]]) &gt; 1.96, "Sí", "No")</f>
        <v>No</v>
      </c>
    </row>
    <row r="533" spans="1:18">
      <c r="A533">
        <v>783</v>
      </c>
      <c r="B533" t="s">
        <v>27</v>
      </c>
      <c r="C533">
        <v>629382</v>
      </c>
      <c r="D5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33">
        <f>IF(moras[[#This Row],[SALARIO]]="",'2-Resumen'!$B$7, moras[[#This Row],[SALARIO]])</f>
        <v>629382</v>
      </c>
      <c r="F533">
        <f>STANDARDIZE(moras[[#This Row],[SALARIO]],'2-Resumen'!$B$2,'2-Resumen'!$B$3)</f>
        <v>-0.36514406962596929</v>
      </c>
      <c r="G533" t="str">
        <f>IF(ABS(moras[[#This Row],[Z-CORE]])&gt; 1.96,"Sí", "No")</f>
        <v>No</v>
      </c>
      <c r="H533" t="s">
        <v>33</v>
      </c>
      <c r="I533" t="str">
        <f>IF(moras[[#This Row],[TIPO_ASEGURAMIENTO]] = "", '2-Resumen'!$F$4, moras[[#This Row],[TIPO_ASEGURAMIENTO]])</f>
        <v>ASALARIADO</v>
      </c>
      <c r="J533" t="s">
        <v>29</v>
      </c>
      <c r="K533" t="s">
        <v>30</v>
      </c>
      <c r="L533" t="s">
        <v>31</v>
      </c>
      <c r="M533" t="s">
        <v>31</v>
      </c>
      <c r="N533">
        <v>29</v>
      </c>
      <c r="O533">
        <f>IF(moras[[#This Row],[EDAD]]="", '2-Resumen'!$C$7, moras[[#This Row],[EDAD]])</f>
        <v>29</v>
      </c>
      <c r="P533">
        <f>FLOOR(moras[[#This Row],[EDAD_SIN_NA´S]],10)</f>
        <v>20</v>
      </c>
      <c r="Q533">
        <f>STANDARDIZE(moras[[#This Row],[EDAD]],'2-Resumen'!$C$2, '2-Resumen'!$C$3)</f>
        <v>-0.91086947421749642</v>
      </c>
      <c r="R533" t="str">
        <f>IF(ABS(moras[[#This Row],[Z-CORE E]]) &gt; 1.96, "Sí", "No")</f>
        <v>No</v>
      </c>
    </row>
    <row r="534" spans="1:18">
      <c r="A534">
        <v>785</v>
      </c>
      <c r="B534" t="s">
        <v>32</v>
      </c>
      <c r="C534">
        <v>350000</v>
      </c>
      <c r="D5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34">
        <f>IF(moras[[#This Row],[SALARIO]]="",'2-Resumen'!$B$7, moras[[#This Row],[SALARIO]])</f>
        <v>350000</v>
      </c>
      <c r="F534">
        <f>STANDARDIZE(moras[[#This Row],[SALARIO]],'2-Resumen'!$B$2,'2-Resumen'!$B$3)</f>
        <v>-0.36979271811137071</v>
      </c>
      <c r="G534" t="str">
        <f>IF(ABS(moras[[#This Row],[Z-CORE]])&gt; 1.96,"Sí", "No")</f>
        <v>No</v>
      </c>
      <c r="H534" t="s">
        <v>33</v>
      </c>
      <c r="I534" t="str">
        <f>IF(moras[[#This Row],[TIPO_ASEGURAMIENTO]] = "", '2-Resumen'!$F$4, moras[[#This Row],[TIPO_ASEGURAMIENTO]])</f>
        <v>ASALARIADO</v>
      </c>
      <c r="J534" t="s">
        <v>29</v>
      </c>
      <c r="K534" t="s">
        <v>30</v>
      </c>
      <c r="L534" t="s">
        <v>30</v>
      </c>
      <c r="M534" t="s">
        <v>31</v>
      </c>
      <c r="N534">
        <v>38</v>
      </c>
      <c r="O534">
        <f>IF(moras[[#This Row],[EDAD]]="", '2-Resumen'!$C$7, moras[[#This Row],[EDAD]])</f>
        <v>38</v>
      </c>
      <c r="P534">
        <f>FLOOR(moras[[#This Row],[EDAD_SIN_NA´S]],10)</f>
        <v>30</v>
      </c>
      <c r="Q534">
        <f>STANDARDIZE(moras[[#This Row],[EDAD]],'2-Resumen'!$C$2, '2-Resumen'!$C$3)</f>
        <v>-0.27569150352325889</v>
      </c>
      <c r="R534" t="str">
        <f>IF(ABS(moras[[#This Row],[Z-CORE E]]) &gt; 1.96, "Sí", "No")</f>
        <v>No</v>
      </c>
    </row>
    <row r="535" spans="1:18">
      <c r="A535">
        <v>786</v>
      </c>
      <c r="B535" t="s">
        <v>32</v>
      </c>
      <c r="C535">
        <v>85000</v>
      </c>
      <c r="D5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35">
        <f>IF(moras[[#This Row],[SALARIO]]="",'2-Resumen'!$B$7, moras[[#This Row],[SALARIO]])</f>
        <v>85000</v>
      </c>
      <c r="F535">
        <f>STANDARDIZE(moras[[#This Row],[SALARIO]],'2-Resumen'!$B$2,'2-Resumen'!$B$3)</f>
        <v>-0.37420206391257255</v>
      </c>
      <c r="G535" t="str">
        <f>IF(ABS(moras[[#This Row],[Z-CORE]])&gt; 1.96,"Sí", "No")</f>
        <v>No</v>
      </c>
      <c r="H535" t="s">
        <v>33</v>
      </c>
      <c r="I535" t="str">
        <f>IF(moras[[#This Row],[TIPO_ASEGURAMIENTO]] = "", '2-Resumen'!$F$4, moras[[#This Row],[TIPO_ASEGURAMIENTO]])</f>
        <v>ASALARIADO</v>
      </c>
      <c r="J535" t="s">
        <v>29</v>
      </c>
      <c r="K535" t="s">
        <v>30</v>
      </c>
      <c r="L535" t="s">
        <v>30</v>
      </c>
      <c r="M535" t="s">
        <v>30</v>
      </c>
      <c r="N535">
        <v>38</v>
      </c>
      <c r="O535">
        <f>IF(moras[[#This Row],[EDAD]]="", '2-Resumen'!$C$7, moras[[#This Row],[EDAD]])</f>
        <v>38</v>
      </c>
      <c r="P535">
        <f>FLOOR(moras[[#This Row],[EDAD_SIN_NA´S]],10)</f>
        <v>30</v>
      </c>
      <c r="Q535">
        <f>STANDARDIZE(moras[[#This Row],[EDAD]],'2-Resumen'!$C$2, '2-Resumen'!$C$3)</f>
        <v>-0.27569150352325889</v>
      </c>
      <c r="R535" t="str">
        <f>IF(ABS(moras[[#This Row],[Z-CORE E]]) &gt; 1.96, "Sí", "No")</f>
        <v>No</v>
      </c>
    </row>
    <row r="536" spans="1:18">
      <c r="A536">
        <v>787</v>
      </c>
      <c r="B536" t="s">
        <v>27</v>
      </c>
      <c r="C536">
        <v>6759184</v>
      </c>
      <c r="D5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36">
        <f>IF(moras[[#This Row],[SALARIO]]="",'2-Resumen'!$B$7, moras[[#This Row],[SALARIO]])</f>
        <v>6759184</v>
      </c>
      <c r="F536">
        <f>STANDARDIZE(moras[[#This Row],[SALARIO]],'2-Resumen'!$B$2,'2-Resumen'!$B$3)</f>
        <v>-0.26315004430182376</v>
      </c>
      <c r="G536" t="str">
        <f>IF(ABS(moras[[#This Row],[Z-CORE]])&gt; 1.96,"Sí", "No")</f>
        <v>No</v>
      </c>
      <c r="H536" t="s">
        <v>33</v>
      </c>
      <c r="I536" t="str">
        <f>IF(moras[[#This Row],[TIPO_ASEGURAMIENTO]] = "", '2-Resumen'!$F$4, moras[[#This Row],[TIPO_ASEGURAMIENTO]])</f>
        <v>ASALARIADO</v>
      </c>
      <c r="J536" t="s">
        <v>29</v>
      </c>
      <c r="K536" t="s">
        <v>30</v>
      </c>
      <c r="L536" t="s">
        <v>31</v>
      </c>
      <c r="M536" t="s">
        <v>31</v>
      </c>
      <c r="N536">
        <v>32</v>
      </c>
      <c r="O536">
        <f>IF(moras[[#This Row],[EDAD]]="", '2-Resumen'!$C$7, moras[[#This Row],[EDAD]])</f>
        <v>32</v>
      </c>
      <c r="P536">
        <f>FLOOR(moras[[#This Row],[EDAD_SIN_NA´S]],10)</f>
        <v>30</v>
      </c>
      <c r="Q536">
        <f>STANDARDIZE(moras[[#This Row],[EDAD]],'2-Resumen'!$C$2, '2-Resumen'!$C$3)</f>
        <v>-0.69914348398608395</v>
      </c>
      <c r="R536" t="str">
        <f>IF(ABS(moras[[#This Row],[Z-CORE E]]) &gt; 1.96, "Sí", "No")</f>
        <v>No</v>
      </c>
    </row>
    <row r="537" spans="1:18">
      <c r="A537">
        <v>788</v>
      </c>
      <c r="B537" t="s">
        <v>27</v>
      </c>
      <c r="C537">
        <v>250000</v>
      </c>
      <c r="D5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37">
        <f>IF(moras[[#This Row],[SALARIO]]="",'2-Resumen'!$B$7, moras[[#This Row],[SALARIO]])</f>
        <v>250000</v>
      </c>
      <c r="F537">
        <f>STANDARDIZE(moras[[#This Row],[SALARIO]],'2-Resumen'!$B$2,'2-Resumen'!$B$3)</f>
        <v>-0.37145662218729592</v>
      </c>
      <c r="G537" t="str">
        <f>IF(ABS(moras[[#This Row],[Z-CORE]])&gt; 1.96,"Sí", "No")</f>
        <v>No</v>
      </c>
      <c r="H537" t="s">
        <v>33</v>
      </c>
      <c r="I537" t="str">
        <f>IF(moras[[#This Row],[TIPO_ASEGURAMIENTO]] = "", '2-Resumen'!$F$4, moras[[#This Row],[TIPO_ASEGURAMIENTO]])</f>
        <v>ASALARIADO</v>
      </c>
      <c r="J537" t="s">
        <v>29</v>
      </c>
      <c r="K537" t="s">
        <v>30</v>
      </c>
      <c r="L537" t="s">
        <v>31</v>
      </c>
      <c r="M537" t="s">
        <v>31</v>
      </c>
      <c r="N537">
        <v>37</v>
      </c>
      <c r="O537">
        <f>IF(moras[[#This Row],[EDAD]]="", '2-Resumen'!$C$7, moras[[#This Row],[EDAD]])</f>
        <v>37</v>
      </c>
      <c r="P537">
        <f>FLOOR(moras[[#This Row],[EDAD_SIN_NA´S]],10)</f>
        <v>30</v>
      </c>
      <c r="Q537">
        <f>STANDARDIZE(moras[[#This Row],[EDAD]],'2-Resumen'!$C$2, '2-Resumen'!$C$3)</f>
        <v>-0.3462668336003964</v>
      </c>
      <c r="R537" t="str">
        <f>IF(ABS(moras[[#This Row],[Z-CORE E]]) &gt; 1.96, "Sí", "No")</f>
        <v>No</v>
      </c>
    </row>
    <row r="538" spans="1:18">
      <c r="A538">
        <v>789</v>
      </c>
      <c r="B538" t="s">
        <v>32</v>
      </c>
      <c r="C538">
        <v>118764948</v>
      </c>
      <c r="D5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38">
        <f>IF(moras[[#This Row],[SALARIO]]="",'2-Resumen'!$B$7, moras[[#This Row],[SALARIO]])</f>
        <v>118764948</v>
      </c>
      <c r="F538">
        <f>STANDARDIZE(moras[[#This Row],[SALARIO]],'2-Resumen'!$B$2,'2-Resumen'!$B$3)</f>
        <v>1.6005184281653571</v>
      </c>
      <c r="G538" t="str">
        <f>IF(ABS(moras[[#This Row],[Z-CORE]])&gt; 1.96,"Sí", "No")</f>
        <v>No</v>
      </c>
      <c r="H538" t="s">
        <v>33</v>
      </c>
      <c r="I538" t="str">
        <f>IF(moras[[#This Row],[TIPO_ASEGURAMIENTO]] = "", '2-Resumen'!$F$4, moras[[#This Row],[TIPO_ASEGURAMIENTO]])</f>
        <v>ASALARIADO</v>
      </c>
      <c r="J538" t="s">
        <v>34</v>
      </c>
      <c r="K538" t="s">
        <v>30</v>
      </c>
      <c r="L538" t="s">
        <v>31</v>
      </c>
      <c r="M538" t="s">
        <v>31</v>
      </c>
      <c r="N538">
        <v>51</v>
      </c>
      <c r="O538">
        <f>IF(moras[[#This Row],[EDAD]]="", '2-Resumen'!$C$7, moras[[#This Row],[EDAD]])</f>
        <v>51</v>
      </c>
      <c r="P538">
        <f>FLOOR(moras[[#This Row],[EDAD_SIN_NA´S]],10)</f>
        <v>50</v>
      </c>
      <c r="Q538">
        <f>STANDARDIZE(moras[[#This Row],[EDAD]],'2-Resumen'!$C$2, '2-Resumen'!$C$3)</f>
        <v>0.64178778747952869</v>
      </c>
      <c r="R538" t="str">
        <f>IF(ABS(moras[[#This Row],[Z-CORE E]]) &gt; 1.96, "Sí", "No")</f>
        <v>No</v>
      </c>
    </row>
    <row r="539" spans="1:18">
      <c r="A539">
        <v>790</v>
      </c>
      <c r="B539" t="s">
        <v>32</v>
      </c>
      <c r="C539">
        <v>33725454</v>
      </c>
      <c r="D5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39">
        <f>IF(moras[[#This Row],[SALARIO]]="",'2-Resumen'!$B$7, moras[[#This Row],[SALARIO]])</f>
        <v>33725454</v>
      </c>
      <c r="F539">
        <f>STANDARDIZE(moras[[#This Row],[SALARIO]],'2-Resumen'!$B$2,'2-Resumen'!$B$3)</f>
        <v>0.18554282135317565</v>
      </c>
      <c r="G539" t="str">
        <f>IF(ABS(moras[[#This Row],[Z-CORE]])&gt; 1.96,"Sí", "No")</f>
        <v>No</v>
      </c>
      <c r="H539" t="s">
        <v>33</v>
      </c>
      <c r="I539" t="str">
        <f>IF(moras[[#This Row],[TIPO_ASEGURAMIENTO]] = "", '2-Resumen'!$F$4, moras[[#This Row],[TIPO_ASEGURAMIENTO]])</f>
        <v>ASALARIADO</v>
      </c>
      <c r="J539" t="s">
        <v>29</v>
      </c>
      <c r="K539" t="s">
        <v>30</v>
      </c>
      <c r="L539" t="s">
        <v>31</v>
      </c>
      <c r="M539" t="s">
        <v>31</v>
      </c>
      <c r="N539">
        <v>38</v>
      </c>
      <c r="O539">
        <f>IF(moras[[#This Row],[EDAD]]="", '2-Resumen'!$C$7, moras[[#This Row],[EDAD]])</f>
        <v>38</v>
      </c>
      <c r="P539">
        <f>FLOOR(moras[[#This Row],[EDAD_SIN_NA´S]],10)</f>
        <v>30</v>
      </c>
      <c r="Q539">
        <f>STANDARDIZE(moras[[#This Row],[EDAD]],'2-Resumen'!$C$2, '2-Resumen'!$C$3)</f>
        <v>-0.27569150352325889</v>
      </c>
      <c r="R539" t="str">
        <f>IF(ABS(moras[[#This Row],[Z-CORE E]]) &gt; 1.96, "Sí", "No")</f>
        <v>No</v>
      </c>
    </row>
    <row r="540" spans="1:18">
      <c r="A540">
        <v>793</v>
      </c>
      <c r="B540" t="s">
        <v>32</v>
      </c>
      <c r="C540">
        <v>1998877</v>
      </c>
      <c r="D5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40">
        <f>IF(moras[[#This Row],[SALARIO]]="",'2-Resumen'!$B$7, moras[[#This Row],[SALARIO]])</f>
        <v>1998877</v>
      </c>
      <c r="F540">
        <f>STANDARDIZE(moras[[#This Row],[SALARIO]],'2-Resumen'!$B$2,'2-Resumen'!$B$3)</f>
        <v>-0.34235698650137725</v>
      </c>
      <c r="G540" t="str">
        <f>IF(ABS(moras[[#This Row],[Z-CORE]])&gt; 1.96,"Sí", "No")</f>
        <v>No</v>
      </c>
      <c r="H540" t="s">
        <v>33</v>
      </c>
      <c r="I540" t="str">
        <f>IF(moras[[#This Row],[TIPO_ASEGURAMIENTO]] = "", '2-Resumen'!$F$4, moras[[#This Row],[TIPO_ASEGURAMIENTO]])</f>
        <v>ASALARIADO</v>
      </c>
      <c r="J540" t="s">
        <v>34</v>
      </c>
      <c r="K540" t="s">
        <v>30</v>
      </c>
      <c r="L540" t="s">
        <v>31</v>
      </c>
      <c r="M540" t="s">
        <v>30</v>
      </c>
      <c r="N540">
        <v>50</v>
      </c>
      <c r="O540">
        <f>IF(moras[[#This Row],[EDAD]]="", '2-Resumen'!$C$7, moras[[#This Row],[EDAD]])</f>
        <v>50</v>
      </c>
      <c r="P540">
        <f>FLOOR(moras[[#This Row],[EDAD_SIN_NA´S]],10)</f>
        <v>50</v>
      </c>
      <c r="Q540">
        <f>STANDARDIZE(moras[[#This Row],[EDAD]],'2-Resumen'!$C$2, '2-Resumen'!$C$3)</f>
        <v>0.57121245740239113</v>
      </c>
      <c r="R540" t="str">
        <f>IF(ABS(moras[[#This Row],[Z-CORE E]]) &gt; 1.96, "Sí", "No")</f>
        <v>No</v>
      </c>
    </row>
    <row r="541" spans="1:18">
      <c r="A541">
        <v>794</v>
      </c>
      <c r="B541" t="s">
        <v>32</v>
      </c>
      <c r="C541">
        <v>208000</v>
      </c>
      <c r="D5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41">
        <f>IF(moras[[#This Row],[SALARIO]]="",'2-Resumen'!$B$7, moras[[#This Row],[SALARIO]])</f>
        <v>208000</v>
      </c>
      <c r="F541">
        <f>STANDARDIZE(moras[[#This Row],[SALARIO]],'2-Resumen'!$B$2,'2-Resumen'!$B$3)</f>
        <v>-0.37215546189918453</v>
      </c>
      <c r="G541" t="str">
        <f>IF(ABS(moras[[#This Row],[Z-CORE]])&gt; 1.96,"Sí", "No")</f>
        <v>No</v>
      </c>
      <c r="H541" t="s">
        <v>33</v>
      </c>
      <c r="I541" t="str">
        <f>IF(moras[[#This Row],[TIPO_ASEGURAMIENTO]] = "", '2-Resumen'!$F$4, moras[[#This Row],[TIPO_ASEGURAMIENTO]])</f>
        <v>ASALARIADO</v>
      </c>
      <c r="J541" t="s">
        <v>29</v>
      </c>
      <c r="K541" t="s">
        <v>30</v>
      </c>
      <c r="L541" t="s">
        <v>31</v>
      </c>
      <c r="M541" t="s">
        <v>31</v>
      </c>
      <c r="N541">
        <v>29</v>
      </c>
      <c r="O541">
        <f>IF(moras[[#This Row],[EDAD]]="", '2-Resumen'!$C$7, moras[[#This Row],[EDAD]])</f>
        <v>29</v>
      </c>
      <c r="P541">
        <f>FLOOR(moras[[#This Row],[EDAD_SIN_NA´S]],10)</f>
        <v>20</v>
      </c>
      <c r="Q541">
        <f>STANDARDIZE(moras[[#This Row],[EDAD]],'2-Resumen'!$C$2, '2-Resumen'!$C$3)</f>
        <v>-0.91086947421749642</v>
      </c>
      <c r="R541" t="str">
        <f>IF(ABS(moras[[#This Row],[Z-CORE E]]) &gt; 1.96, "Sí", "No")</f>
        <v>No</v>
      </c>
    </row>
    <row r="542" spans="1:18">
      <c r="A542">
        <v>795</v>
      </c>
      <c r="B542" t="s">
        <v>27</v>
      </c>
      <c r="C542">
        <v>47905166</v>
      </c>
      <c r="D5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42">
        <f>IF(moras[[#This Row],[SALARIO]]="",'2-Resumen'!$B$7, moras[[#This Row],[SALARIO]])</f>
        <v>47905166</v>
      </c>
      <c r="F542">
        <f>STANDARDIZE(moras[[#This Row],[SALARIO]],'2-Resumen'!$B$2,'2-Resumen'!$B$3)</f>
        <v>0.42147962727563293</v>
      </c>
      <c r="G542" t="str">
        <f>IF(ABS(moras[[#This Row],[Z-CORE]])&gt; 1.96,"Sí", "No")</f>
        <v>No</v>
      </c>
      <c r="H542" t="s">
        <v>33</v>
      </c>
      <c r="I542" t="str">
        <f>IF(moras[[#This Row],[TIPO_ASEGURAMIENTO]] = "", '2-Resumen'!$F$4, moras[[#This Row],[TIPO_ASEGURAMIENTO]])</f>
        <v>ASALARIADO</v>
      </c>
      <c r="J542" t="s">
        <v>29</v>
      </c>
      <c r="K542" t="s">
        <v>30</v>
      </c>
      <c r="L542" t="s">
        <v>31</v>
      </c>
      <c r="M542" t="s">
        <v>31</v>
      </c>
      <c r="N542">
        <v>47</v>
      </c>
      <c r="O542">
        <f>IF(moras[[#This Row],[EDAD]]="", '2-Resumen'!$C$7, moras[[#This Row],[EDAD]])</f>
        <v>47</v>
      </c>
      <c r="P542">
        <f>FLOOR(moras[[#This Row],[EDAD_SIN_NA´S]],10)</f>
        <v>40</v>
      </c>
      <c r="Q542">
        <f>STANDARDIZE(moras[[#This Row],[EDAD]],'2-Resumen'!$C$2, '2-Resumen'!$C$3)</f>
        <v>0.35948646717097865</v>
      </c>
      <c r="R542" t="str">
        <f>IF(ABS(moras[[#This Row],[Z-CORE E]]) &gt; 1.96, "Sí", "No")</f>
        <v>No</v>
      </c>
    </row>
    <row r="543" spans="1:18">
      <c r="A543">
        <v>796</v>
      </c>
      <c r="B543" t="s">
        <v>32</v>
      </c>
      <c r="C543">
        <v>114609407</v>
      </c>
      <c r="D5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43">
        <f>IF(moras[[#This Row],[SALARIO]]="",'2-Resumen'!$B$7, moras[[#This Row],[SALARIO]])</f>
        <v>114609407</v>
      </c>
      <c r="F543">
        <f>STANDARDIZE(moras[[#This Row],[SALARIO]],'2-Resumen'!$B$2,'2-Resumen'!$B$3)</f>
        <v>1.5313742120896134</v>
      </c>
      <c r="G543" t="str">
        <f>IF(ABS(moras[[#This Row],[Z-CORE]])&gt; 1.96,"Sí", "No")</f>
        <v>No</v>
      </c>
      <c r="H543" t="s">
        <v>33</v>
      </c>
      <c r="I543" t="str">
        <f>IF(moras[[#This Row],[TIPO_ASEGURAMIENTO]] = "", '2-Resumen'!$F$4, moras[[#This Row],[TIPO_ASEGURAMIENTO]])</f>
        <v>ASALARIADO</v>
      </c>
      <c r="J543" t="s">
        <v>34</v>
      </c>
      <c r="K543" t="s">
        <v>30</v>
      </c>
      <c r="L543" t="s">
        <v>31</v>
      </c>
      <c r="M543" t="s">
        <v>31</v>
      </c>
      <c r="N543">
        <v>48</v>
      </c>
      <c r="O543">
        <f>IF(moras[[#This Row],[EDAD]]="", '2-Resumen'!$C$7, moras[[#This Row],[EDAD]])</f>
        <v>48</v>
      </c>
      <c r="P543">
        <f>FLOOR(moras[[#This Row],[EDAD_SIN_NA´S]],10)</f>
        <v>40</v>
      </c>
      <c r="Q543">
        <f>STANDARDIZE(moras[[#This Row],[EDAD]],'2-Resumen'!$C$2, '2-Resumen'!$C$3)</f>
        <v>0.43006179724811616</v>
      </c>
      <c r="R543" t="str">
        <f>IF(ABS(moras[[#This Row],[Z-CORE E]]) &gt; 1.96, "Sí", "No")</f>
        <v>No</v>
      </c>
    </row>
    <row r="544" spans="1:18">
      <c r="A544">
        <v>797</v>
      </c>
      <c r="B544" t="s">
        <v>27</v>
      </c>
      <c r="C544">
        <v>720000</v>
      </c>
      <c r="D5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44">
        <f>IF(moras[[#This Row],[SALARIO]]="",'2-Resumen'!$B$7, moras[[#This Row],[SALARIO]])</f>
        <v>720000</v>
      </c>
      <c r="F544">
        <f>STANDARDIZE(moras[[#This Row],[SALARIO]],'2-Resumen'!$B$2,'2-Resumen'!$B$3)</f>
        <v>-0.36363627303044738</v>
      </c>
      <c r="G544" t="str">
        <f>IF(ABS(moras[[#This Row],[Z-CORE]])&gt; 1.96,"Sí", "No")</f>
        <v>No</v>
      </c>
      <c r="H544" t="s">
        <v>33</v>
      </c>
      <c r="I544" t="str">
        <f>IF(moras[[#This Row],[TIPO_ASEGURAMIENTO]] = "", '2-Resumen'!$F$4, moras[[#This Row],[TIPO_ASEGURAMIENTO]])</f>
        <v>ASALARIADO</v>
      </c>
      <c r="J544" t="s">
        <v>29</v>
      </c>
      <c r="K544" t="s">
        <v>30</v>
      </c>
      <c r="L544" t="s">
        <v>30</v>
      </c>
      <c r="M544" t="s">
        <v>31</v>
      </c>
      <c r="N544">
        <v>34</v>
      </c>
      <c r="O544">
        <f>IF(moras[[#This Row],[EDAD]]="", '2-Resumen'!$C$7, moras[[#This Row],[EDAD]])</f>
        <v>34</v>
      </c>
      <c r="P544">
        <f>FLOOR(moras[[#This Row],[EDAD_SIN_NA´S]],10)</f>
        <v>30</v>
      </c>
      <c r="Q544">
        <f>STANDARDIZE(moras[[#This Row],[EDAD]],'2-Resumen'!$C$2, '2-Resumen'!$C$3)</f>
        <v>-0.55799282383180893</v>
      </c>
      <c r="R544" t="str">
        <f>IF(ABS(moras[[#This Row],[Z-CORE E]]) &gt; 1.96, "Sí", "No")</f>
        <v>No</v>
      </c>
    </row>
    <row r="545" spans="1:18">
      <c r="A545">
        <v>798</v>
      </c>
      <c r="B545" t="s">
        <v>27</v>
      </c>
      <c r="C545">
        <v>45154984</v>
      </c>
      <c r="D5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45">
        <f>IF(moras[[#This Row],[SALARIO]]="",'2-Resumen'!$B$7, moras[[#This Row],[SALARIO]])</f>
        <v>45154984</v>
      </c>
      <c r="F545">
        <f>STANDARDIZE(moras[[#This Row],[SALARIO]],'2-Resumen'!$B$2,'2-Resumen'!$B$3)</f>
        <v>0.37571923688227127</v>
      </c>
      <c r="G545" t="str">
        <f>IF(ABS(moras[[#This Row],[Z-CORE]])&gt; 1.96,"Sí", "No")</f>
        <v>No</v>
      </c>
      <c r="H545" t="s">
        <v>33</v>
      </c>
      <c r="I545" t="str">
        <f>IF(moras[[#This Row],[TIPO_ASEGURAMIENTO]] = "", '2-Resumen'!$F$4, moras[[#This Row],[TIPO_ASEGURAMIENTO]])</f>
        <v>ASALARIADO</v>
      </c>
      <c r="J545" t="s">
        <v>29</v>
      </c>
      <c r="K545" t="s">
        <v>30</v>
      </c>
      <c r="L545" t="s">
        <v>31</v>
      </c>
      <c r="M545" t="s">
        <v>31</v>
      </c>
      <c r="N545">
        <v>44</v>
      </c>
      <c r="O545">
        <f>IF(moras[[#This Row],[EDAD]]="", '2-Resumen'!$C$7, moras[[#This Row],[EDAD]])</f>
        <v>44</v>
      </c>
      <c r="P545">
        <f>FLOOR(moras[[#This Row],[EDAD_SIN_NA´S]],10)</f>
        <v>40</v>
      </c>
      <c r="Q545">
        <f>STANDARDIZE(moras[[#This Row],[EDAD]],'2-Resumen'!$C$2, '2-Resumen'!$C$3)</f>
        <v>0.14776047693956615</v>
      </c>
      <c r="R545" t="str">
        <f>IF(ABS(moras[[#This Row],[Z-CORE E]]) &gt; 1.96, "Sí", "No")</f>
        <v>No</v>
      </c>
    </row>
    <row r="546" spans="1:18">
      <c r="A546">
        <v>800</v>
      </c>
      <c r="B546" t="s">
        <v>32</v>
      </c>
      <c r="C546">
        <v>200000</v>
      </c>
      <c r="D5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46">
        <f>IF(moras[[#This Row],[SALARIO]]="",'2-Resumen'!$B$7, moras[[#This Row],[SALARIO]])</f>
        <v>200000</v>
      </c>
      <c r="F546">
        <f>STANDARDIZE(moras[[#This Row],[SALARIO]],'2-Resumen'!$B$2,'2-Resumen'!$B$3)</f>
        <v>-0.37228857422525852</v>
      </c>
      <c r="G546" t="str">
        <f>IF(ABS(moras[[#This Row],[Z-CORE]])&gt; 1.96,"Sí", "No")</f>
        <v>No</v>
      </c>
      <c r="H546" t="s">
        <v>33</v>
      </c>
      <c r="I546" t="str">
        <f>IF(moras[[#This Row],[TIPO_ASEGURAMIENTO]] = "", '2-Resumen'!$F$4, moras[[#This Row],[TIPO_ASEGURAMIENTO]])</f>
        <v>ASALARIADO</v>
      </c>
      <c r="J546" t="s">
        <v>29</v>
      </c>
      <c r="K546" t="s">
        <v>30</v>
      </c>
      <c r="L546" t="s">
        <v>31</v>
      </c>
      <c r="M546" t="s">
        <v>31</v>
      </c>
      <c r="N546">
        <v>38</v>
      </c>
      <c r="O546">
        <f>IF(moras[[#This Row],[EDAD]]="", '2-Resumen'!$C$7, moras[[#This Row],[EDAD]])</f>
        <v>38</v>
      </c>
      <c r="P546">
        <f>FLOOR(moras[[#This Row],[EDAD_SIN_NA´S]],10)</f>
        <v>30</v>
      </c>
      <c r="Q546">
        <f>STANDARDIZE(moras[[#This Row],[EDAD]],'2-Resumen'!$C$2, '2-Resumen'!$C$3)</f>
        <v>-0.27569150352325889</v>
      </c>
      <c r="R546" t="str">
        <f>IF(ABS(moras[[#This Row],[Z-CORE E]]) &gt; 1.96, "Sí", "No")</f>
        <v>No</v>
      </c>
    </row>
    <row r="547" spans="1:18">
      <c r="A547">
        <v>802</v>
      </c>
      <c r="B547" t="s">
        <v>27</v>
      </c>
      <c r="C547">
        <v>76951515</v>
      </c>
      <c r="D5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47">
        <f>IF(moras[[#This Row],[SALARIO]]="",'2-Resumen'!$B$7, moras[[#This Row],[SALARIO]])</f>
        <v>76951515</v>
      </c>
      <c r="F547">
        <f>STANDARDIZE(moras[[#This Row],[SALARIO]],'2-Resumen'!$B$2,'2-Resumen'!$B$3)</f>
        <v>0.90478301219409685</v>
      </c>
      <c r="G547" t="str">
        <f>IF(ABS(moras[[#This Row],[Z-CORE]])&gt; 1.96,"Sí", "No")</f>
        <v>No</v>
      </c>
      <c r="H547" t="s">
        <v>33</v>
      </c>
      <c r="I547" t="str">
        <f>IF(moras[[#This Row],[TIPO_ASEGURAMIENTO]] = "", '2-Resumen'!$F$4, moras[[#This Row],[TIPO_ASEGURAMIENTO]])</f>
        <v>ASALARIADO</v>
      </c>
      <c r="J547" t="s">
        <v>34</v>
      </c>
      <c r="K547" t="s">
        <v>30</v>
      </c>
      <c r="L547" t="s">
        <v>31</v>
      </c>
      <c r="M547" t="s">
        <v>31</v>
      </c>
      <c r="N547">
        <v>42</v>
      </c>
      <c r="O547">
        <f>IF(moras[[#This Row],[EDAD]]="", '2-Resumen'!$C$7, moras[[#This Row],[EDAD]])</f>
        <v>42</v>
      </c>
      <c r="P547">
        <f>FLOOR(moras[[#This Row],[EDAD_SIN_NA´S]],10)</f>
        <v>40</v>
      </c>
      <c r="Q547">
        <f>STANDARDIZE(moras[[#This Row],[EDAD]],'2-Resumen'!$C$2, '2-Resumen'!$C$3)</f>
        <v>6.6098167852911317E-3</v>
      </c>
      <c r="R547" t="str">
        <f>IF(ABS(moras[[#This Row],[Z-CORE E]]) &gt; 1.96, "Sí", "No")</f>
        <v>No</v>
      </c>
    </row>
    <row r="548" spans="1:18">
      <c r="A548">
        <v>804</v>
      </c>
      <c r="B548" t="s">
        <v>32</v>
      </c>
      <c r="C548">
        <v>75000</v>
      </c>
      <c r="D5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48">
        <f>IF(moras[[#This Row],[SALARIO]]="",'2-Resumen'!$B$7, moras[[#This Row],[SALARIO]])</f>
        <v>75000</v>
      </c>
      <c r="F548">
        <f>STANDARDIZE(moras[[#This Row],[SALARIO]],'2-Resumen'!$B$2,'2-Resumen'!$B$3)</f>
        <v>-0.37436845432016502</v>
      </c>
      <c r="G548" t="str">
        <f>IF(ABS(moras[[#This Row],[Z-CORE]])&gt; 1.96,"Sí", "No")</f>
        <v>No</v>
      </c>
      <c r="H548" t="s">
        <v>33</v>
      </c>
      <c r="I548" t="str">
        <f>IF(moras[[#This Row],[TIPO_ASEGURAMIENTO]] = "", '2-Resumen'!$F$4, moras[[#This Row],[TIPO_ASEGURAMIENTO]])</f>
        <v>ASALARIADO</v>
      </c>
      <c r="J548" t="s">
        <v>29</v>
      </c>
      <c r="K548" t="s">
        <v>30</v>
      </c>
      <c r="L548" t="s">
        <v>31</v>
      </c>
      <c r="M548" t="s">
        <v>31</v>
      </c>
      <c r="N548">
        <v>26</v>
      </c>
      <c r="O548">
        <f>IF(moras[[#This Row],[EDAD]]="", '2-Resumen'!$C$7, moras[[#This Row],[EDAD]])</f>
        <v>26</v>
      </c>
      <c r="P548">
        <f>FLOOR(moras[[#This Row],[EDAD_SIN_NA´S]],10)</f>
        <v>20</v>
      </c>
      <c r="Q548">
        <f>STANDARDIZE(moras[[#This Row],[EDAD]],'2-Resumen'!$C$2, '2-Resumen'!$C$3)</f>
        <v>-1.1225954644489089</v>
      </c>
      <c r="R548" t="str">
        <f>IF(ABS(moras[[#This Row],[Z-CORE E]]) &gt; 1.96, "Sí", "No")</f>
        <v>No</v>
      </c>
    </row>
    <row r="549" spans="1:18">
      <c r="A549">
        <v>805</v>
      </c>
      <c r="B549" t="s">
        <v>27</v>
      </c>
      <c r="C549">
        <v>43000709</v>
      </c>
      <c r="D5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49">
        <f>IF(moras[[#This Row],[SALARIO]]="",'2-Resumen'!$B$7, moras[[#This Row],[SALARIO]])</f>
        <v>43000709</v>
      </c>
      <c r="F549">
        <f>STANDARDIZE(moras[[#This Row],[SALARIO]],'2-Resumen'!$B$2,'2-Resumen'!$B$3)</f>
        <v>0.33987416735063325</v>
      </c>
      <c r="G549" t="str">
        <f>IF(ABS(moras[[#This Row],[Z-CORE]])&gt; 1.96,"Sí", "No")</f>
        <v>No</v>
      </c>
      <c r="H549" t="s">
        <v>33</v>
      </c>
      <c r="I549" t="str">
        <f>IF(moras[[#This Row],[TIPO_ASEGURAMIENTO]] = "", '2-Resumen'!$F$4, moras[[#This Row],[TIPO_ASEGURAMIENTO]])</f>
        <v>ASALARIADO</v>
      </c>
      <c r="J549" t="s">
        <v>29</v>
      </c>
      <c r="K549" t="s">
        <v>30</v>
      </c>
      <c r="L549" t="s">
        <v>31</v>
      </c>
      <c r="M549" t="s">
        <v>31</v>
      </c>
      <c r="N549">
        <v>25</v>
      </c>
      <c r="O549">
        <f>IF(moras[[#This Row],[EDAD]]="", '2-Resumen'!$C$7, moras[[#This Row],[EDAD]])</f>
        <v>25</v>
      </c>
      <c r="P549">
        <f>FLOOR(moras[[#This Row],[EDAD_SIN_NA´S]],10)</f>
        <v>20</v>
      </c>
      <c r="Q549">
        <f>STANDARDIZE(moras[[#This Row],[EDAD]],'2-Resumen'!$C$2, '2-Resumen'!$C$3)</f>
        <v>-1.1931707945260464</v>
      </c>
      <c r="R549" t="str">
        <f>IF(ABS(moras[[#This Row],[Z-CORE E]]) &gt; 1.96, "Sí", "No")</f>
        <v>No</v>
      </c>
    </row>
    <row r="550" spans="1:18">
      <c r="A550">
        <v>807</v>
      </c>
      <c r="B550" t="s">
        <v>27</v>
      </c>
      <c r="C550">
        <v>347514</v>
      </c>
      <c r="D5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50">
        <f>IF(moras[[#This Row],[SALARIO]]="",'2-Resumen'!$B$7, moras[[#This Row],[SALARIO]])</f>
        <v>347514</v>
      </c>
      <c r="F550">
        <f>STANDARDIZE(moras[[#This Row],[SALARIO]],'2-Resumen'!$B$2,'2-Resumen'!$B$3)</f>
        <v>-0.36983408276669821</v>
      </c>
      <c r="G550" t="str">
        <f>IF(ABS(moras[[#This Row],[Z-CORE]])&gt; 1.96,"Sí", "No")</f>
        <v>No</v>
      </c>
      <c r="H550" t="s">
        <v>33</v>
      </c>
      <c r="I550" t="str">
        <f>IF(moras[[#This Row],[TIPO_ASEGURAMIENTO]] = "", '2-Resumen'!$F$4, moras[[#This Row],[TIPO_ASEGURAMIENTO]])</f>
        <v>ASALARIADO</v>
      </c>
      <c r="J550" t="s">
        <v>29</v>
      </c>
      <c r="K550" t="s">
        <v>30</v>
      </c>
      <c r="L550" t="s">
        <v>31</v>
      </c>
      <c r="M550" t="s">
        <v>31</v>
      </c>
      <c r="N550">
        <v>20</v>
      </c>
      <c r="O550">
        <f>IF(moras[[#This Row],[EDAD]]="", '2-Resumen'!$C$7, moras[[#This Row],[EDAD]])</f>
        <v>20</v>
      </c>
      <c r="P550">
        <f>FLOOR(moras[[#This Row],[EDAD_SIN_NA´S]],10)</f>
        <v>20</v>
      </c>
      <c r="Q550">
        <f>STANDARDIZE(moras[[#This Row],[EDAD]],'2-Resumen'!$C$2, '2-Resumen'!$C$3)</f>
        <v>-1.5460474449117341</v>
      </c>
      <c r="R550" t="str">
        <f>IF(ABS(moras[[#This Row],[Z-CORE E]]) &gt; 1.96, "Sí", "No")</f>
        <v>No</v>
      </c>
    </row>
    <row r="551" spans="1:18">
      <c r="A551">
        <v>808</v>
      </c>
      <c r="B551" t="s">
        <v>32</v>
      </c>
      <c r="C551">
        <v>226500</v>
      </c>
      <c r="D5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51">
        <f>IF(moras[[#This Row],[SALARIO]]="",'2-Resumen'!$B$7, moras[[#This Row],[SALARIO]])</f>
        <v>226500</v>
      </c>
      <c r="F551">
        <f>STANDARDIZE(moras[[#This Row],[SALARIO]],'2-Resumen'!$B$2,'2-Resumen'!$B$3)</f>
        <v>-0.37184763964513834</v>
      </c>
      <c r="G551" t="str">
        <f>IF(ABS(moras[[#This Row],[Z-CORE]])&gt; 1.96,"Sí", "No")</f>
        <v>No</v>
      </c>
      <c r="H551" t="s">
        <v>33</v>
      </c>
      <c r="I551" t="str">
        <f>IF(moras[[#This Row],[TIPO_ASEGURAMIENTO]] = "", '2-Resumen'!$F$4, moras[[#This Row],[TIPO_ASEGURAMIENTO]])</f>
        <v>ASALARIADO</v>
      </c>
      <c r="J551" t="s">
        <v>29</v>
      </c>
      <c r="K551" t="s">
        <v>30</v>
      </c>
      <c r="L551" t="s">
        <v>31</v>
      </c>
      <c r="M551" t="s">
        <v>31</v>
      </c>
      <c r="N551">
        <v>35</v>
      </c>
      <c r="O551">
        <f>IF(moras[[#This Row],[EDAD]]="", '2-Resumen'!$C$7, moras[[#This Row],[EDAD]])</f>
        <v>35</v>
      </c>
      <c r="P551">
        <f>FLOOR(moras[[#This Row],[EDAD_SIN_NA´S]],10)</f>
        <v>30</v>
      </c>
      <c r="Q551">
        <f>STANDARDIZE(moras[[#This Row],[EDAD]],'2-Resumen'!$C$2, '2-Resumen'!$C$3)</f>
        <v>-0.48741749375467142</v>
      </c>
      <c r="R551" t="str">
        <f>IF(ABS(moras[[#This Row],[Z-CORE E]]) &gt; 1.96, "Sí", "No")</f>
        <v>No</v>
      </c>
    </row>
    <row r="552" spans="1:18">
      <c r="A552">
        <v>811</v>
      </c>
      <c r="B552" t="s">
        <v>32</v>
      </c>
      <c r="C552">
        <v>1765910</v>
      </c>
      <c r="D5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52">
        <f>IF(moras[[#This Row],[SALARIO]]="",'2-Resumen'!$B$7, moras[[#This Row],[SALARIO]])</f>
        <v>1765910</v>
      </c>
      <c r="F552">
        <f>STANDARDIZE(moras[[#This Row],[SALARIO]],'2-Resumen'!$B$2,'2-Resumen'!$B$3)</f>
        <v>-0.34623333390993793</v>
      </c>
      <c r="G552" t="str">
        <f>IF(ABS(moras[[#This Row],[Z-CORE]])&gt; 1.96,"Sí", "No")</f>
        <v>No</v>
      </c>
      <c r="H552" t="s">
        <v>33</v>
      </c>
      <c r="I552" t="str">
        <f>IF(moras[[#This Row],[TIPO_ASEGURAMIENTO]] = "", '2-Resumen'!$F$4, moras[[#This Row],[TIPO_ASEGURAMIENTO]])</f>
        <v>ASALARIADO</v>
      </c>
      <c r="J552" t="s">
        <v>29</v>
      </c>
      <c r="K552" t="s">
        <v>30</v>
      </c>
      <c r="L552" t="s">
        <v>31</v>
      </c>
      <c r="M552" t="s">
        <v>31</v>
      </c>
      <c r="N552">
        <v>56</v>
      </c>
      <c r="O552">
        <f>IF(moras[[#This Row],[EDAD]]="", '2-Resumen'!$C$7, moras[[#This Row],[EDAD]])</f>
        <v>56</v>
      </c>
      <c r="P552">
        <f>FLOOR(moras[[#This Row],[EDAD_SIN_NA´S]],10)</f>
        <v>50</v>
      </c>
      <c r="Q552">
        <f>STANDARDIZE(moras[[#This Row],[EDAD]],'2-Resumen'!$C$2, '2-Resumen'!$C$3)</f>
        <v>0.99466443786521619</v>
      </c>
      <c r="R552" t="str">
        <f>IF(ABS(moras[[#This Row],[Z-CORE E]]) &gt; 1.96, "Sí", "No")</f>
        <v>No</v>
      </c>
    </row>
    <row r="553" spans="1:18">
      <c r="A553">
        <v>812</v>
      </c>
      <c r="B553" t="s">
        <v>32</v>
      </c>
      <c r="C553">
        <v>35311982</v>
      </c>
      <c r="D5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53">
        <f>IF(moras[[#This Row],[SALARIO]]="",'2-Resumen'!$B$7, moras[[#This Row],[SALARIO]])</f>
        <v>35311982</v>
      </c>
      <c r="F553">
        <f>STANDARDIZE(moras[[#This Row],[SALARIO]],'2-Resumen'!$B$2,'2-Resumen'!$B$3)</f>
        <v>0.21194112541087051</v>
      </c>
      <c r="G553" t="str">
        <f>IF(ABS(moras[[#This Row],[Z-CORE]])&gt; 1.96,"Sí", "No")</f>
        <v>No</v>
      </c>
      <c r="H553" t="s">
        <v>33</v>
      </c>
      <c r="I553" t="str">
        <f>IF(moras[[#This Row],[TIPO_ASEGURAMIENTO]] = "", '2-Resumen'!$F$4, moras[[#This Row],[TIPO_ASEGURAMIENTO]])</f>
        <v>ASALARIADO</v>
      </c>
      <c r="J553" t="s">
        <v>29</v>
      </c>
      <c r="K553" t="s">
        <v>30</v>
      </c>
      <c r="L553" t="s">
        <v>31</v>
      </c>
      <c r="M553" t="s">
        <v>31</v>
      </c>
      <c r="N553">
        <v>36</v>
      </c>
      <c r="O553">
        <f>IF(moras[[#This Row],[EDAD]]="", '2-Resumen'!$C$7, moras[[#This Row],[EDAD]])</f>
        <v>36</v>
      </c>
      <c r="P553">
        <f>FLOOR(moras[[#This Row],[EDAD_SIN_NA´S]],10)</f>
        <v>30</v>
      </c>
      <c r="Q553">
        <f>STANDARDIZE(moras[[#This Row],[EDAD]],'2-Resumen'!$C$2, '2-Resumen'!$C$3)</f>
        <v>-0.41684216367753391</v>
      </c>
      <c r="R553" t="str">
        <f>IF(ABS(moras[[#This Row],[Z-CORE E]]) &gt; 1.96, "Sí", "No")</f>
        <v>No</v>
      </c>
    </row>
    <row r="554" spans="1:18">
      <c r="A554">
        <v>813</v>
      </c>
      <c r="B554" t="s">
        <v>27</v>
      </c>
      <c r="C554">
        <v>4423075</v>
      </c>
      <c r="D5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54">
        <f>IF(moras[[#This Row],[SALARIO]]="",'2-Resumen'!$B$7, moras[[#This Row],[SALARIO]])</f>
        <v>4423075</v>
      </c>
      <c r="F554">
        <f>STANDARDIZE(moras[[#This Row],[SALARIO]],'2-Resumen'!$B$2,'2-Resumen'!$B$3)</f>
        <v>-0.30202065717087961</v>
      </c>
      <c r="G554" t="str">
        <f>IF(ABS(moras[[#This Row],[Z-CORE]])&gt; 1.96,"Sí", "No")</f>
        <v>No</v>
      </c>
      <c r="H554" t="s">
        <v>33</v>
      </c>
      <c r="I554" t="str">
        <f>IF(moras[[#This Row],[TIPO_ASEGURAMIENTO]] = "", '2-Resumen'!$F$4, moras[[#This Row],[TIPO_ASEGURAMIENTO]])</f>
        <v>ASALARIADO</v>
      </c>
      <c r="J554" t="s">
        <v>29</v>
      </c>
      <c r="K554" t="s">
        <v>30</v>
      </c>
      <c r="L554" t="s">
        <v>31</v>
      </c>
      <c r="M554" t="s">
        <v>31</v>
      </c>
      <c r="N554">
        <v>32</v>
      </c>
      <c r="O554">
        <f>IF(moras[[#This Row],[EDAD]]="", '2-Resumen'!$C$7, moras[[#This Row],[EDAD]])</f>
        <v>32</v>
      </c>
      <c r="P554">
        <f>FLOOR(moras[[#This Row],[EDAD_SIN_NA´S]],10)</f>
        <v>30</v>
      </c>
      <c r="Q554">
        <f>STANDARDIZE(moras[[#This Row],[EDAD]],'2-Resumen'!$C$2, '2-Resumen'!$C$3)</f>
        <v>-0.69914348398608395</v>
      </c>
      <c r="R554" t="str">
        <f>IF(ABS(moras[[#This Row],[Z-CORE E]]) &gt; 1.96, "Sí", "No")</f>
        <v>No</v>
      </c>
    </row>
    <row r="555" spans="1:18">
      <c r="A555">
        <v>815</v>
      </c>
      <c r="B555" t="s">
        <v>27</v>
      </c>
      <c r="C555">
        <v>115500</v>
      </c>
      <c r="D5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55">
        <f>IF(moras[[#This Row],[SALARIO]]="",'2-Resumen'!$B$7, moras[[#This Row],[SALARIO]])</f>
        <v>115500</v>
      </c>
      <c r="F555">
        <f>STANDARDIZE(moras[[#This Row],[SALARIO]],'2-Resumen'!$B$2,'2-Resumen'!$B$3)</f>
        <v>-0.37369457316941534</v>
      </c>
      <c r="G555" t="str">
        <f>IF(ABS(moras[[#This Row],[Z-CORE]])&gt; 1.96,"Sí", "No")</f>
        <v>No</v>
      </c>
      <c r="H555" t="s">
        <v>33</v>
      </c>
      <c r="I555" t="str">
        <f>IF(moras[[#This Row],[TIPO_ASEGURAMIENTO]] = "", '2-Resumen'!$F$4, moras[[#This Row],[TIPO_ASEGURAMIENTO]])</f>
        <v>ASALARIADO</v>
      </c>
      <c r="J555" t="s">
        <v>29</v>
      </c>
      <c r="K555" t="s">
        <v>30</v>
      </c>
      <c r="L555" t="s">
        <v>31</v>
      </c>
      <c r="M555" t="s">
        <v>31</v>
      </c>
      <c r="N555">
        <v>51</v>
      </c>
      <c r="O555">
        <f>IF(moras[[#This Row],[EDAD]]="", '2-Resumen'!$C$7, moras[[#This Row],[EDAD]])</f>
        <v>51</v>
      </c>
      <c r="P555">
        <f>FLOOR(moras[[#This Row],[EDAD_SIN_NA´S]],10)</f>
        <v>50</v>
      </c>
      <c r="Q555">
        <f>STANDARDIZE(moras[[#This Row],[EDAD]],'2-Resumen'!$C$2, '2-Resumen'!$C$3)</f>
        <v>0.64178778747952869</v>
      </c>
      <c r="R555" t="str">
        <f>IF(ABS(moras[[#This Row],[Z-CORE E]]) &gt; 1.96, "Sí", "No")</f>
        <v>No</v>
      </c>
    </row>
    <row r="556" spans="1:18">
      <c r="A556">
        <v>816</v>
      </c>
      <c r="B556" t="s">
        <v>27</v>
      </c>
      <c r="C556">
        <v>328989256</v>
      </c>
      <c r="D5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56">
        <f>IF(moras[[#This Row],[SALARIO]]="",'2-Resumen'!$B$7, moras[[#This Row],[SALARIO]])</f>
        <v>328989256</v>
      </c>
      <c r="F556">
        <f>STANDARDIZE(moras[[#This Row],[SALARIO]],'2-Resumen'!$B$2,'2-Resumen'!$B$3)</f>
        <v>5.0984492575629421</v>
      </c>
      <c r="G556" t="str">
        <f>IF(ABS(moras[[#This Row],[Z-CORE]])&gt; 1.96,"Sí", "No")</f>
        <v>Sí</v>
      </c>
      <c r="H556" t="s">
        <v>33</v>
      </c>
      <c r="I556" t="str">
        <f>IF(moras[[#This Row],[TIPO_ASEGURAMIENTO]] = "", '2-Resumen'!$F$4, moras[[#This Row],[TIPO_ASEGURAMIENTO]])</f>
        <v>ASALARIADO</v>
      </c>
      <c r="J556" t="s">
        <v>34</v>
      </c>
      <c r="K556" t="s">
        <v>30</v>
      </c>
      <c r="L556" t="s">
        <v>31</v>
      </c>
      <c r="M556" t="s">
        <v>31</v>
      </c>
      <c r="N556">
        <v>43</v>
      </c>
      <c r="O556">
        <f>IF(moras[[#This Row],[EDAD]]="", '2-Resumen'!$C$7, moras[[#This Row],[EDAD]])</f>
        <v>43</v>
      </c>
      <c r="P556">
        <f>FLOOR(moras[[#This Row],[EDAD_SIN_NA´S]],10)</f>
        <v>40</v>
      </c>
      <c r="Q556">
        <f>STANDARDIZE(moras[[#This Row],[EDAD]],'2-Resumen'!$C$2, '2-Resumen'!$C$3)</f>
        <v>7.7185146862428639E-2</v>
      </c>
      <c r="R556" t="str">
        <f>IF(ABS(moras[[#This Row],[Z-CORE E]]) &gt; 1.96, "Sí", "No")</f>
        <v>No</v>
      </c>
    </row>
    <row r="557" spans="1:18">
      <c r="A557">
        <v>817</v>
      </c>
      <c r="B557" t="s">
        <v>32</v>
      </c>
      <c r="C557">
        <v>8926875</v>
      </c>
      <c r="D5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57">
        <f>IF(moras[[#This Row],[SALARIO]]="",'2-Resumen'!$B$7, moras[[#This Row],[SALARIO]])</f>
        <v>8926875</v>
      </c>
      <c r="F557">
        <f>STANDARDIZE(moras[[#This Row],[SALARIO]],'2-Resumen'!$B$2,'2-Resumen'!$B$3)</f>
        <v>-0.22708174539935963</v>
      </c>
      <c r="G557" t="str">
        <f>IF(ABS(moras[[#This Row],[Z-CORE]])&gt; 1.96,"Sí", "No")</f>
        <v>No</v>
      </c>
      <c r="H557" t="s">
        <v>33</v>
      </c>
      <c r="I557" t="str">
        <f>IF(moras[[#This Row],[TIPO_ASEGURAMIENTO]] = "", '2-Resumen'!$F$4, moras[[#This Row],[TIPO_ASEGURAMIENTO]])</f>
        <v>ASALARIADO</v>
      </c>
      <c r="J557" t="s">
        <v>29</v>
      </c>
      <c r="K557" t="s">
        <v>30</v>
      </c>
      <c r="L557" t="s">
        <v>31</v>
      </c>
      <c r="M557" t="s">
        <v>31</v>
      </c>
      <c r="N557">
        <v>35</v>
      </c>
      <c r="O557">
        <f>IF(moras[[#This Row],[EDAD]]="", '2-Resumen'!$C$7, moras[[#This Row],[EDAD]])</f>
        <v>35</v>
      </c>
      <c r="P557">
        <f>FLOOR(moras[[#This Row],[EDAD_SIN_NA´S]],10)</f>
        <v>30</v>
      </c>
      <c r="Q557">
        <f>STANDARDIZE(moras[[#This Row],[EDAD]],'2-Resumen'!$C$2, '2-Resumen'!$C$3)</f>
        <v>-0.48741749375467142</v>
      </c>
      <c r="R557" t="str">
        <f>IF(ABS(moras[[#This Row],[Z-CORE E]]) &gt; 1.96, "Sí", "No")</f>
        <v>No</v>
      </c>
    </row>
    <row r="558" spans="1:18">
      <c r="A558">
        <v>818</v>
      </c>
      <c r="B558" t="s">
        <v>27</v>
      </c>
      <c r="C558">
        <v>26147698</v>
      </c>
      <c r="D5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58">
        <f>IF(moras[[#This Row],[SALARIO]]="",'2-Resumen'!$B$7, moras[[#This Row],[SALARIO]])</f>
        <v>26147698</v>
      </c>
      <c r="F558">
        <f>STANDARDIZE(moras[[#This Row],[SALARIO]],'2-Resumen'!$B$2,'2-Resumen'!$B$3)</f>
        <v>5.9456230405507855E-2</v>
      </c>
      <c r="G558" t="str">
        <f>IF(ABS(moras[[#This Row],[Z-CORE]])&gt; 1.96,"Sí", "No")</f>
        <v>No</v>
      </c>
      <c r="H558" t="s">
        <v>33</v>
      </c>
      <c r="I558" t="str">
        <f>IF(moras[[#This Row],[TIPO_ASEGURAMIENTO]] = "", '2-Resumen'!$F$4, moras[[#This Row],[TIPO_ASEGURAMIENTO]])</f>
        <v>ASALARIADO</v>
      </c>
      <c r="J558" t="s">
        <v>34</v>
      </c>
      <c r="K558" t="s">
        <v>30</v>
      </c>
      <c r="L558" t="s">
        <v>31</v>
      </c>
      <c r="M558" t="s">
        <v>31</v>
      </c>
      <c r="N558">
        <v>33</v>
      </c>
      <c r="O558">
        <f>IF(moras[[#This Row],[EDAD]]="", '2-Resumen'!$C$7, moras[[#This Row],[EDAD]])</f>
        <v>33</v>
      </c>
      <c r="P558">
        <f>FLOOR(moras[[#This Row],[EDAD_SIN_NA´S]],10)</f>
        <v>30</v>
      </c>
      <c r="Q558">
        <f>STANDARDIZE(moras[[#This Row],[EDAD]],'2-Resumen'!$C$2, '2-Resumen'!$C$3)</f>
        <v>-0.62856815390894638</v>
      </c>
      <c r="R558" t="str">
        <f>IF(ABS(moras[[#This Row],[Z-CORE E]]) &gt; 1.96, "Sí", "No")</f>
        <v>No</v>
      </c>
    </row>
    <row r="559" spans="1:18">
      <c r="A559">
        <v>819</v>
      </c>
      <c r="B559" t="s">
        <v>32</v>
      </c>
      <c r="C559">
        <v>22939518</v>
      </c>
      <c r="D5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59">
        <f>IF(moras[[#This Row],[SALARIO]]="",'2-Resumen'!$B$7, moras[[#This Row],[SALARIO]])</f>
        <v>22939518</v>
      </c>
      <c r="F559">
        <f>STANDARDIZE(moras[[#This Row],[SALARIO]],'2-Resumen'!$B$2,'2-Resumen'!$B$3)</f>
        <v>6.0751926224901845E-3</v>
      </c>
      <c r="G559" t="str">
        <f>IF(ABS(moras[[#This Row],[Z-CORE]])&gt; 1.96,"Sí", "No")</f>
        <v>No</v>
      </c>
      <c r="H559" t="s">
        <v>33</v>
      </c>
      <c r="I559" t="str">
        <f>IF(moras[[#This Row],[TIPO_ASEGURAMIENTO]] = "", '2-Resumen'!$F$4, moras[[#This Row],[TIPO_ASEGURAMIENTO]])</f>
        <v>ASALARIADO</v>
      </c>
      <c r="J559" t="s">
        <v>29</v>
      </c>
      <c r="K559" t="s">
        <v>30</v>
      </c>
      <c r="L559" t="s">
        <v>31</v>
      </c>
      <c r="M559" t="s">
        <v>31</v>
      </c>
      <c r="N559">
        <v>57</v>
      </c>
      <c r="O559">
        <f>IF(moras[[#This Row],[EDAD]]="", '2-Resumen'!$C$7, moras[[#This Row],[EDAD]])</f>
        <v>57</v>
      </c>
      <c r="P559">
        <f>FLOOR(moras[[#This Row],[EDAD_SIN_NA´S]],10)</f>
        <v>50</v>
      </c>
      <c r="Q559">
        <f>STANDARDIZE(moras[[#This Row],[EDAD]],'2-Resumen'!$C$2, '2-Resumen'!$C$3)</f>
        <v>1.0652397679423538</v>
      </c>
      <c r="R559" t="str">
        <f>IF(ABS(moras[[#This Row],[Z-CORE E]]) &gt; 1.96, "Sí", "No")</f>
        <v>No</v>
      </c>
    </row>
    <row r="560" spans="1:18">
      <c r="A560">
        <v>820</v>
      </c>
      <c r="B560" t="s">
        <v>27</v>
      </c>
      <c r="C560">
        <v>85464684</v>
      </c>
      <c r="D5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60">
        <f>IF(moras[[#This Row],[SALARIO]]="",'2-Resumen'!$B$7, moras[[#This Row],[SALARIO]])</f>
        <v>85464684</v>
      </c>
      <c r="F560">
        <f>STANDARDIZE(moras[[#This Row],[SALARIO]],'2-Resumen'!$B$2,'2-Resumen'!$B$3)</f>
        <v>1.046433978175499</v>
      </c>
      <c r="G560" t="str">
        <f>IF(ABS(moras[[#This Row],[Z-CORE]])&gt; 1.96,"Sí", "No")</f>
        <v>No</v>
      </c>
      <c r="H560" t="s">
        <v>33</v>
      </c>
      <c r="I560" t="str">
        <f>IF(moras[[#This Row],[TIPO_ASEGURAMIENTO]] = "", '2-Resumen'!$F$4, moras[[#This Row],[TIPO_ASEGURAMIENTO]])</f>
        <v>ASALARIADO</v>
      </c>
      <c r="J560" t="s">
        <v>34</v>
      </c>
      <c r="K560" t="s">
        <v>30</v>
      </c>
      <c r="L560" t="s">
        <v>31</v>
      </c>
      <c r="M560" t="s">
        <v>31</v>
      </c>
      <c r="N560">
        <v>24</v>
      </c>
      <c r="O560">
        <f>IF(moras[[#This Row],[EDAD]]="", '2-Resumen'!$C$7, moras[[#This Row],[EDAD]])</f>
        <v>24</v>
      </c>
      <c r="P560">
        <f>FLOOR(moras[[#This Row],[EDAD_SIN_NA´S]],10)</f>
        <v>20</v>
      </c>
      <c r="Q560">
        <f>STANDARDIZE(moras[[#This Row],[EDAD]],'2-Resumen'!$C$2, '2-Resumen'!$C$3)</f>
        <v>-1.263746124603184</v>
      </c>
      <c r="R560" t="str">
        <f>IF(ABS(moras[[#This Row],[Z-CORE E]]) &gt; 1.96, "Sí", "No")</f>
        <v>No</v>
      </c>
    </row>
    <row r="561" spans="1:18">
      <c r="A561">
        <v>821</v>
      </c>
      <c r="B561" t="s">
        <v>32</v>
      </c>
      <c r="C561">
        <v>43840225</v>
      </c>
      <c r="D5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61">
        <f>IF(moras[[#This Row],[SALARIO]]="",'2-Resumen'!$B$7, moras[[#This Row],[SALARIO]])</f>
        <v>43840225</v>
      </c>
      <c r="F561">
        <f>STANDARDIZE(moras[[#This Row],[SALARIO]],'2-Resumen'!$B$2,'2-Resumen'!$B$3)</f>
        <v>0.35384290829267762</v>
      </c>
      <c r="G561" t="str">
        <f>IF(ABS(moras[[#This Row],[Z-CORE]])&gt; 1.96,"Sí", "No")</f>
        <v>No</v>
      </c>
      <c r="H561" t="s">
        <v>33</v>
      </c>
      <c r="I561" t="str">
        <f>IF(moras[[#This Row],[TIPO_ASEGURAMIENTO]] = "", '2-Resumen'!$F$4, moras[[#This Row],[TIPO_ASEGURAMIENTO]])</f>
        <v>ASALARIADO</v>
      </c>
      <c r="J561" t="s">
        <v>29</v>
      </c>
      <c r="K561" t="s">
        <v>30</v>
      </c>
      <c r="L561" t="s">
        <v>31</v>
      </c>
      <c r="M561" t="s">
        <v>31</v>
      </c>
      <c r="N561">
        <v>28</v>
      </c>
      <c r="O561">
        <f>IF(moras[[#This Row],[EDAD]]="", '2-Resumen'!$C$7, moras[[#This Row],[EDAD]])</f>
        <v>28</v>
      </c>
      <c r="P561">
        <f>FLOOR(moras[[#This Row],[EDAD_SIN_NA´S]],10)</f>
        <v>20</v>
      </c>
      <c r="Q561">
        <f>STANDARDIZE(moras[[#This Row],[EDAD]],'2-Resumen'!$C$2, '2-Resumen'!$C$3)</f>
        <v>-0.98144480429463388</v>
      </c>
      <c r="R561" t="str">
        <f>IF(ABS(moras[[#This Row],[Z-CORE E]]) &gt; 1.96, "Sí", "No")</f>
        <v>No</v>
      </c>
    </row>
    <row r="562" spans="1:18">
      <c r="A562">
        <v>822</v>
      </c>
      <c r="B562" t="s">
        <v>32</v>
      </c>
      <c r="C562">
        <v>44061225</v>
      </c>
      <c r="D5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62">
        <f>IF(moras[[#This Row],[SALARIO]]="",'2-Resumen'!$B$7, moras[[#This Row],[SALARIO]])</f>
        <v>44061225</v>
      </c>
      <c r="F562">
        <f>STANDARDIZE(moras[[#This Row],[SALARIO]],'2-Resumen'!$B$2,'2-Resumen'!$B$3)</f>
        <v>0.35752013630047236</v>
      </c>
      <c r="G562" t="str">
        <f>IF(ABS(moras[[#This Row],[Z-CORE]])&gt; 1.96,"Sí", "No")</f>
        <v>No</v>
      </c>
      <c r="H562" t="s">
        <v>33</v>
      </c>
      <c r="I562" t="str">
        <f>IF(moras[[#This Row],[TIPO_ASEGURAMIENTO]] = "", '2-Resumen'!$F$4, moras[[#This Row],[TIPO_ASEGURAMIENTO]])</f>
        <v>ASALARIADO</v>
      </c>
      <c r="J562" t="s">
        <v>29</v>
      </c>
      <c r="K562" t="s">
        <v>30</v>
      </c>
      <c r="L562" t="s">
        <v>31</v>
      </c>
      <c r="M562" t="s">
        <v>31</v>
      </c>
      <c r="N562">
        <v>24</v>
      </c>
      <c r="O562">
        <f>IF(moras[[#This Row],[EDAD]]="", '2-Resumen'!$C$7, moras[[#This Row],[EDAD]])</f>
        <v>24</v>
      </c>
      <c r="P562">
        <f>FLOOR(moras[[#This Row],[EDAD_SIN_NA´S]],10)</f>
        <v>20</v>
      </c>
      <c r="Q562">
        <f>STANDARDIZE(moras[[#This Row],[EDAD]],'2-Resumen'!$C$2, '2-Resumen'!$C$3)</f>
        <v>-1.263746124603184</v>
      </c>
      <c r="R562" t="str">
        <f>IF(ABS(moras[[#This Row],[Z-CORE E]]) &gt; 1.96, "Sí", "No")</f>
        <v>No</v>
      </c>
    </row>
    <row r="563" spans="1:18">
      <c r="A563">
        <v>825</v>
      </c>
      <c r="B563" t="s">
        <v>32</v>
      </c>
      <c r="C563">
        <v>255360</v>
      </c>
      <c r="D5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63">
        <f>IF(moras[[#This Row],[SALARIO]]="",'2-Resumen'!$B$7, moras[[#This Row],[SALARIO]])</f>
        <v>255360</v>
      </c>
      <c r="F563">
        <f>STANDARDIZE(moras[[#This Row],[SALARIO]],'2-Resumen'!$B$2,'2-Resumen'!$B$3)</f>
        <v>-0.37136743692882634</v>
      </c>
      <c r="G563" t="str">
        <f>IF(ABS(moras[[#This Row],[Z-CORE]])&gt; 1.96,"Sí", "No")</f>
        <v>No</v>
      </c>
      <c r="H563" t="s">
        <v>33</v>
      </c>
      <c r="I563" t="str">
        <f>IF(moras[[#This Row],[TIPO_ASEGURAMIENTO]] = "", '2-Resumen'!$F$4, moras[[#This Row],[TIPO_ASEGURAMIENTO]])</f>
        <v>ASALARIADO</v>
      </c>
      <c r="J563" t="s">
        <v>29</v>
      </c>
      <c r="K563" t="s">
        <v>30</v>
      </c>
      <c r="L563" t="s">
        <v>31</v>
      </c>
      <c r="M563" t="s">
        <v>31</v>
      </c>
      <c r="N563">
        <v>25</v>
      </c>
      <c r="O563">
        <f>IF(moras[[#This Row],[EDAD]]="", '2-Resumen'!$C$7, moras[[#This Row],[EDAD]])</f>
        <v>25</v>
      </c>
      <c r="P563">
        <f>FLOOR(moras[[#This Row],[EDAD_SIN_NA´S]],10)</f>
        <v>20</v>
      </c>
      <c r="Q563">
        <f>STANDARDIZE(moras[[#This Row],[EDAD]],'2-Resumen'!$C$2, '2-Resumen'!$C$3)</f>
        <v>-1.1931707945260464</v>
      </c>
      <c r="R563" t="str">
        <f>IF(ABS(moras[[#This Row],[Z-CORE E]]) &gt; 1.96, "Sí", "No")</f>
        <v>No</v>
      </c>
    </row>
    <row r="564" spans="1:18">
      <c r="A564">
        <v>826</v>
      </c>
      <c r="B564" t="s">
        <v>27</v>
      </c>
      <c r="C564">
        <v>387500</v>
      </c>
      <c r="D5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64">
        <f>IF(moras[[#This Row],[SALARIO]]="",'2-Resumen'!$B$7, moras[[#This Row],[SALARIO]])</f>
        <v>387500</v>
      </c>
      <c r="F564">
        <f>STANDARDIZE(moras[[#This Row],[SALARIO]],'2-Resumen'!$B$2,'2-Resumen'!$B$3)</f>
        <v>-0.36916875408289873</v>
      </c>
      <c r="G564" t="str">
        <f>IF(ABS(moras[[#This Row],[Z-CORE]])&gt; 1.96,"Sí", "No")</f>
        <v>No</v>
      </c>
      <c r="H564" t="s">
        <v>33</v>
      </c>
      <c r="I564" t="str">
        <f>IF(moras[[#This Row],[TIPO_ASEGURAMIENTO]] = "", '2-Resumen'!$F$4, moras[[#This Row],[TIPO_ASEGURAMIENTO]])</f>
        <v>ASALARIADO</v>
      </c>
      <c r="J564" t="s">
        <v>29</v>
      </c>
      <c r="K564" t="s">
        <v>30</v>
      </c>
      <c r="L564" t="s">
        <v>31</v>
      </c>
      <c r="M564" t="s">
        <v>31</v>
      </c>
      <c r="N564">
        <v>38</v>
      </c>
      <c r="O564">
        <f>IF(moras[[#This Row],[EDAD]]="", '2-Resumen'!$C$7, moras[[#This Row],[EDAD]])</f>
        <v>38</v>
      </c>
      <c r="P564">
        <f>FLOOR(moras[[#This Row],[EDAD_SIN_NA´S]],10)</f>
        <v>30</v>
      </c>
      <c r="Q564">
        <f>STANDARDIZE(moras[[#This Row],[EDAD]],'2-Resumen'!$C$2, '2-Resumen'!$C$3)</f>
        <v>-0.27569150352325889</v>
      </c>
      <c r="R564" t="str">
        <f>IF(ABS(moras[[#This Row],[Z-CORE E]]) &gt; 1.96, "Sí", "No")</f>
        <v>No</v>
      </c>
    </row>
    <row r="565" spans="1:18">
      <c r="A565">
        <v>828</v>
      </c>
      <c r="B565" t="s">
        <v>27</v>
      </c>
      <c r="C565">
        <v>34339086</v>
      </c>
      <c r="D5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65">
        <f>IF(moras[[#This Row],[SALARIO]]="",'2-Resumen'!$B$7, moras[[#This Row],[SALARIO]])</f>
        <v>34339086</v>
      </c>
      <c r="F565">
        <f>STANDARDIZE(moras[[#This Row],[SALARIO]],'2-Resumen'!$B$2,'2-Resumen'!$B$3)</f>
        <v>0.19575306921235708</v>
      </c>
      <c r="G565" t="str">
        <f>IF(ABS(moras[[#This Row],[Z-CORE]])&gt; 1.96,"Sí", "No")</f>
        <v>No</v>
      </c>
      <c r="H565" t="s">
        <v>33</v>
      </c>
      <c r="I565" t="str">
        <f>IF(moras[[#This Row],[TIPO_ASEGURAMIENTO]] = "", '2-Resumen'!$F$4, moras[[#This Row],[TIPO_ASEGURAMIENTO]])</f>
        <v>ASALARIADO</v>
      </c>
      <c r="J565" t="s">
        <v>29</v>
      </c>
      <c r="K565" t="s">
        <v>30</v>
      </c>
      <c r="L565" t="s">
        <v>31</v>
      </c>
      <c r="M565" t="s">
        <v>31</v>
      </c>
      <c r="N565">
        <v>28</v>
      </c>
      <c r="O565">
        <f>IF(moras[[#This Row],[EDAD]]="", '2-Resumen'!$C$7, moras[[#This Row],[EDAD]])</f>
        <v>28</v>
      </c>
      <c r="P565">
        <f>FLOOR(moras[[#This Row],[EDAD_SIN_NA´S]],10)</f>
        <v>20</v>
      </c>
      <c r="Q565">
        <f>STANDARDIZE(moras[[#This Row],[EDAD]],'2-Resumen'!$C$2, '2-Resumen'!$C$3)</f>
        <v>-0.98144480429463388</v>
      </c>
      <c r="R565" t="str">
        <f>IF(ABS(moras[[#This Row],[Z-CORE E]]) &gt; 1.96, "Sí", "No")</f>
        <v>No</v>
      </c>
    </row>
    <row r="566" spans="1:18">
      <c r="A566">
        <v>829</v>
      </c>
      <c r="B566" t="s">
        <v>27</v>
      </c>
      <c r="C566">
        <v>391062</v>
      </c>
      <c r="D5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66">
        <f>IF(moras[[#This Row],[SALARIO]]="",'2-Resumen'!$B$7, moras[[#This Row],[SALARIO]])</f>
        <v>391062</v>
      </c>
      <c r="F566">
        <f>STANDARDIZE(moras[[#This Row],[SALARIO]],'2-Resumen'!$B$2,'2-Resumen'!$B$3)</f>
        <v>-0.36910948581971426</v>
      </c>
      <c r="G566" t="str">
        <f>IF(ABS(moras[[#This Row],[Z-CORE]])&gt; 1.96,"Sí", "No")</f>
        <v>No</v>
      </c>
      <c r="H566" t="s">
        <v>33</v>
      </c>
      <c r="I566" t="str">
        <f>IF(moras[[#This Row],[TIPO_ASEGURAMIENTO]] = "", '2-Resumen'!$F$4, moras[[#This Row],[TIPO_ASEGURAMIENTO]])</f>
        <v>ASALARIADO</v>
      </c>
      <c r="J566" t="s">
        <v>29</v>
      </c>
      <c r="K566" t="s">
        <v>30</v>
      </c>
      <c r="L566" t="s">
        <v>31</v>
      </c>
      <c r="M566" t="s">
        <v>31</v>
      </c>
      <c r="N566">
        <v>33</v>
      </c>
      <c r="O566">
        <f>IF(moras[[#This Row],[EDAD]]="", '2-Resumen'!$C$7, moras[[#This Row],[EDAD]])</f>
        <v>33</v>
      </c>
      <c r="P566">
        <f>FLOOR(moras[[#This Row],[EDAD_SIN_NA´S]],10)</f>
        <v>30</v>
      </c>
      <c r="Q566">
        <f>STANDARDIZE(moras[[#This Row],[EDAD]],'2-Resumen'!$C$2, '2-Resumen'!$C$3)</f>
        <v>-0.62856815390894638</v>
      </c>
      <c r="R566" t="str">
        <f>IF(ABS(moras[[#This Row],[Z-CORE E]]) &gt; 1.96, "Sí", "No")</f>
        <v>No</v>
      </c>
    </row>
    <row r="567" spans="1:18">
      <c r="A567">
        <v>830</v>
      </c>
      <c r="B567" t="s">
        <v>32</v>
      </c>
      <c r="C567">
        <v>584267</v>
      </c>
      <c r="D5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67">
        <f>IF(moras[[#This Row],[SALARIO]]="",'2-Resumen'!$B$7, moras[[#This Row],[SALARIO]])</f>
        <v>584267</v>
      </c>
      <c r="F567">
        <f>STANDARDIZE(moras[[#This Row],[SALARIO]],'2-Resumen'!$B$2,'2-Resumen'!$B$3)</f>
        <v>-0.36589473994982297</v>
      </c>
      <c r="G567" t="str">
        <f>IF(ABS(moras[[#This Row],[Z-CORE]])&gt; 1.96,"Sí", "No")</f>
        <v>No</v>
      </c>
      <c r="H567" t="s">
        <v>33</v>
      </c>
      <c r="I567" t="str">
        <f>IF(moras[[#This Row],[TIPO_ASEGURAMIENTO]] = "", '2-Resumen'!$F$4, moras[[#This Row],[TIPO_ASEGURAMIENTO]])</f>
        <v>ASALARIADO</v>
      </c>
      <c r="J567" t="s">
        <v>34</v>
      </c>
      <c r="K567" t="s">
        <v>30</v>
      </c>
      <c r="L567" t="s">
        <v>31</v>
      </c>
      <c r="M567" t="s">
        <v>31</v>
      </c>
      <c r="N567">
        <v>29</v>
      </c>
      <c r="O567">
        <f>IF(moras[[#This Row],[EDAD]]="", '2-Resumen'!$C$7, moras[[#This Row],[EDAD]])</f>
        <v>29</v>
      </c>
      <c r="P567">
        <f>FLOOR(moras[[#This Row],[EDAD_SIN_NA´S]],10)</f>
        <v>20</v>
      </c>
      <c r="Q567">
        <f>STANDARDIZE(moras[[#This Row],[EDAD]],'2-Resumen'!$C$2, '2-Resumen'!$C$3)</f>
        <v>-0.91086947421749642</v>
      </c>
      <c r="R567" t="str">
        <f>IF(ABS(moras[[#This Row],[Z-CORE E]]) &gt; 1.96, "Sí", "No")</f>
        <v>No</v>
      </c>
    </row>
    <row r="568" spans="1:18">
      <c r="A568">
        <v>831</v>
      </c>
      <c r="B568" t="s">
        <v>32</v>
      </c>
      <c r="C568">
        <v>10349361</v>
      </c>
      <c r="D5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68">
        <f>IF(moras[[#This Row],[SALARIO]]="",'2-Resumen'!$B$7, moras[[#This Row],[SALARIO]])</f>
        <v>10349361</v>
      </c>
      <c r="F568">
        <f>STANDARDIZE(moras[[#This Row],[SALARIO]],'2-Resumen'!$B$2,'2-Resumen'!$B$3)</f>
        <v>-0.20341294286589401</v>
      </c>
      <c r="G568" t="str">
        <f>IF(ABS(moras[[#This Row],[Z-CORE]])&gt; 1.96,"Sí", "No")</f>
        <v>No</v>
      </c>
      <c r="H568" t="s">
        <v>33</v>
      </c>
      <c r="I568" t="str">
        <f>IF(moras[[#This Row],[TIPO_ASEGURAMIENTO]] = "", '2-Resumen'!$F$4, moras[[#This Row],[TIPO_ASEGURAMIENTO]])</f>
        <v>ASALARIADO</v>
      </c>
      <c r="J568" t="s">
        <v>34</v>
      </c>
      <c r="K568" t="s">
        <v>30</v>
      </c>
      <c r="L568" t="s">
        <v>31</v>
      </c>
      <c r="M568" t="s">
        <v>31</v>
      </c>
      <c r="N568">
        <v>49</v>
      </c>
      <c r="O568">
        <f>IF(moras[[#This Row],[EDAD]]="", '2-Resumen'!$C$7, moras[[#This Row],[EDAD]])</f>
        <v>49</v>
      </c>
      <c r="P568">
        <f>FLOOR(moras[[#This Row],[EDAD_SIN_NA´S]],10)</f>
        <v>40</v>
      </c>
      <c r="Q568">
        <f>STANDARDIZE(moras[[#This Row],[EDAD]],'2-Resumen'!$C$2, '2-Resumen'!$C$3)</f>
        <v>0.50063712732525367</v>
      </c>
      <c r="R568" t="str">
        <f>IF(ABS(moras[[#This Row],[Z-CORE E]]) &gt; 1.96, "Sí", "No")</f>
        <v>No</v>
      </c>
    </row>
    <row r="569" spans="1:18">
      <c r="A569">
        <v>832</v>
      </c>
      <c r="B569" t="s">
        <v>32</v>
      </c>
      <c r="C569">
        <v>410000</v>
      </c>
      <c r="D5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69">
        <f>IF(moras[[#This Row],[SALARIO]]="",'2-Resumen'!$B$7, moras[[#This Row],[SALARIO]])</f>
        <v>410000</v>
      </c>
      <c r="F569">
        <f>STANDARDIZE(moras[[#This Row],[SALARIO]],'2-Resumen'!$B$2,'2-Resumen'!$B$3)</f>
        <v>-0.36879437566581558</v>
      </c>
      <c r="G569" t="str">
        <f>IF(ABS(moras[[#This Row],[Z-CORE]])&gt; 1.96,"Sí", "No")</f>
        <v>No</v>
      </c>
      <c r="H569" t="s">
        <v>33</v>
      </c>
      <c r="I569" t="str">
        <f>IF(moras[[#This Row],[TIPO_ASEGURAMIENTO]] = "", '2-Resumen'!$F$4, moras[[#This Row],[TIPO_ASEGURAMIENTO]])</f>
        <v>ASALARIADO</v>
      </c>
      <c r="J569" t="s">
        <v>29</v>
      </c>
      <c r="K569" t="s">
        <v>30</v>
      </c>
      <c r="L569" t="s">
        <v>31</v>
      </c>
      <c r="M569" t="s">
        <v>31</v>
      </c>
      <c r="N569">
        <v>32</v>
      </c>
      <c r="O569">
        <f>IF(moras[[#This Row],[EDAD]]="", '2-Resumen'!$C$7, moras[[#This Row],[EDAD]])</f>
        <v>32</v>
      </c>
      <c r="P569">
        <f>FLOOR(moras[[#This Row],[EDAD_SIN_NA´S]],10)</f>
        <v>30</v>
      </c>
      <c r="Q569">
        <f>STANDARDIZE(moras[[#This Row],[EDAD]],'2-Resumen'!$C$2, '2-Resumen'!$C$3)</f>
        <v>-0.69914348398608395</v>
      </c>
      <c r="R569" t="str">
        <f>IF(ABS(moras[[#This Row],[Z-CORE E]]) &gt; 1.96, "Sí", "No")</f>
        <v>No</v>
      </c>
    </row>
    <row r="570" spans="1:18">
      <c r="A570">
        <v>834</v>
      </c>
      <c r="B570" t="s">
        <v>27</v>
      </c>
      <c r="C570">
        <v>62203584</v>
      </c>
      <c r="D5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70">
        <f>IF(moras[[#This Row],[SALARIO]]="",'2-Resumen'!$B$7, moras[[#This Row],[SALARIO]])</f>
        <v>62203584</v>
      </c>
      <c r="F570">
        <f>STANDARDIZE(moras[[#This Row],[SALARIO]],'2-Resumen'!$B$2,'2-Resumen'!$B$3)</f>
        <v>0.65939158717045809</v>
      </c>
      <c r="G570" t="str">
        <f>IF(ABS(moras[[#This Row],[Z-CORE]])&gt; 1.96,"Sí", "No")</f>
        <v>No</v>
      </c>
      <c r="H570" t="s">
        <v>33</v>
      </c>
      <c r="I570" t="str">
        <f>IF(moras[[#This Row],[TIPO_ASEGURAMIENTO]] = "", '2-Resumen'!$F$4, moras[[#This Row],[TIPO_ASEGURAMIENTO]])</f>
        <v>ASALARIADO</v>
      </c>
      <c r="J570" t="s">
        <v>34</v>
      </c>
      <c r="K570" t="s">
        <v>30</v>
      </c>
      <c r="L570" t="s">
        <v>31</v>
      </c>
      <c r="M570" t="s">
        <v>31</v>
      </c>
      <c r="N570">
        <v>26</v>
      </c>
      <c r="O570">
        <f>IF(moras[[#This Row],[EDAD]]="", '2-Resumen'!$C$7, moras[[#This Row],[EDAD]])</f>
        <v>26</v>
      </c>
      <c r="P570">
        <f>FLOOR(moras[[#This Row],[EDAD_SIN_NA´S]],10)</f>
        <v>20</v>
      </c>
      <c r="Q570">
        <f>STANDARDIZE(moras[[#This Row],[EDAD]],'2-Resumen'!$C$2, '2-Resumen'!$C$3)</f>
        <v>-1.1225954644489089</v>
      </c>
      <c r="R570" t="str">
        <f>IF(ABS(moras[[#This Row],[Z-CORE E]]) &gt; 1.96, "Sí", "No")</f>
        <v>No</v>
      </c>
    </row>
    <row r="571" spans="1:18">
      <c r="A571">
        <v>835</v>
      </c>
      <c r="B571" t="s">
        <v>27</v>
      </c>
      <c r="C571">
        <v>917703</v>
      </c>
      <c r="D5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71">
        <f>IF(moras[[#This Row],[SALARIO]]="",'2-Resumen'!$B$7, moras[[#This Row],[SALARIO]])</f>
        <v>917703</v>
      </c>
      <c r="F571">
        <f>STANDARDIZE(moras[[#This Row],[SALARIO]],'2-Resumen'!$B$2,'2-Resumen'!$B$3)</f>
        <v>-0.36034668475522097</v>
      </c>
      <c r="G571" t="str">
        <f>IF(ABS(moras[[#This Row],[Z-CORE]])&gt; 1.96,"Sí", "No")</f>
        <v>No</v>
      </c>
      <c r="H571" t="s">
        <v>33</v>
      </c>
      <c r="I571" t="str">
        <f>IF(moras[[#This Row],[TIPO_ASEGURAMIENTO]] = "", '2-Resumen'!$F$4, moras[[#This Row],[TIPO_ASEGURAMIENTO]])</f>
        <v>ASALARIADO</v>
      </c>
      <c r="J571" t="s">
        <v>34</v>
      </c>
      <c r="K571" t="s">
        <v>30</v>
      </c>
      <c r="L571" t="s">
        <v>31</v>
      </c>
      <c r="M571" t="s">
        <v>31</v>
      </c>
      <c r="N571">
        <v>44</v>
      </c>
      <c r="O571">
        <f>IF(moras[[#This Row],[EDAD]]="", '2-Resumen'!$C$7, moras[[#This Row],[EDAD]])</f>
        <v>44</v>
      </c>
      <c r="P571">
        <f>FLOOR(moras[[#This Row],[EDAD_SIN_NA´S]],10)</f>
        <v>40</v>
      </c>
      <c r="Q571">
        <f>STANDARDIZE(moras[[#This Row],[EDAD]],'2-Resumen'!$C$2, '2-Resumen'!$C$3)</f>
        <v>0.14776047693956615</v>
      </c>
      <c r="R571" t="str">
        <f>IF(ABS(moras[[#This Row],[Z-CORE E]]) &gt; 1.96, "Sí", "No")</f>
        <v>No</v>
      </c>
    </row>
    <row r="572" spans="1:18">
      <c r="A572">
        <v>836</v>
      </c>
      <c r="B572" t="s">
        <v>32</v>
      </c>
      <c r="C572">
        <v>2414544</v>
      </c>
      <c r="D5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72">
        <f>IF(moras[[#This Row],[SALARIO]]="",'2-Resumen'!$B$7, moras[[#This Row],[SALARIO]])</f>
        <v>2414544</v>
      </c>
      <c r="F572">
        <f>STANDARDIZE(moras[[#This Row],[SALARIO]],'2-Resumen'!$B$2,'2-Resumen'!$B$3)</f>
        <v>-0.33544068634610114</v>
      </c>
      <c r="G572" t="str">
        <f>IF(ABS(moras[[#This Row],[Z-CORE]])&gt; 1.96,"Sí", "No")</f>
        <v>No</v>
      </c>
      <c r="H572" t="s">
        <v>33</v>
      </c>
      <c r="I572" t="str">
        <f>IF(moras[[#This Row],[TIPO_ASEGURAMIENTO]] = "", '2-Resumen'!$F$4, moras[[#This Row],[TIPO_ASEGURAMIENTO]])</f>
        <v>ASALARIADO</v>
      </c>
      <c r="J572" t="s">
        <v>29</v>
      </c>
      <c r="K572" t="s">
        <v>30</v>
      </c>
      <c r="L572" t="s">
        <v>30</v>
      </c>
      <c r="M572" t="s">
        <v>31</v>
      </c>
      <c r="N572">
        <v>23</v>
      </c>
      <c r="O572">
        <f>IF(moras[[#This Row],[EDAD]]="", '2-Resumen'!$C$7, moras[[#This Row],[EDAD]])</f>
        <v>23</v>
      </c>
      <c r="P572">
        <f>FLOOR(moras[[#This Row],[EDAD_SIN_NA´S]],10)</f>
        <v>20</v>
      </c>
      <c r="Q572">
        <f>STANDARDIZE(moras[[#This Row],[EDAD]],'2-Resumen'!$C$2, '2-Resumen'!$C$3)</f>
        <v>-1.3343214546803215</v>
      </c>
      <c r="R572" t="str">
        <f>IF(ABS(moras[[#This Row],[Z-CORE E]]) &gt; 1.96, "Sí", "No")</f>
        <v>No</v>
      </c>
    </row>
    <row r="573" spans="1:18">
      <c r="A573">
        <v>837</v>
      </c>
      <c r="B573" t="s">
        <v>27</v>
      </c>
      <c r="C573">
        <v>440000</v>
      </c>
      <c r="D5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73">
        <f>IF(moras[[#This Row],[SALARIO]]="",'2-Resumen'!$B$7, moras[[#This Row],[SALARIO]])</f>
        <v>440000</v>
      </c>
      <c r="F573">
        <f>STANDARDIZE(moras[[#This Row],[SALARIO]],'2-Resumen'!$B$2,'2-Resumen'!$B$3)</f>
        <v>-0.36829520444303798</v>
      </c>
      <c r="G573" t="str">
        <f>IF(ABS(moras[[#This Row],[Z-CORE]])&gt; 1.96,"Sí", "No")</f>
        <v>No</v>
      </c>
      <c r="H573" t="s">
        <v>33</v>
      </c>
      <c r="I573" t="str">
        <f>IF(moras[[#This Row],[TIPO_ASEGURAMIENTO]] = "", '2-Resumen'!$F$4, moras[[#This Row],[TIPO_ASEGURAMIENTO]])</f>
        <v>ASALARIADO</v>
      </c>
      <c r="J573" t="s">
        <v>29</v>
      </c>
      <c r="K573" t="s">
        <v>30</v>
      </c>
      <c r="L573" t="s">
        <v>30</v>
      </c>
      <c r="M573" t="s">
        <v>31</v>
      </c>
      <c r="N573">
        <v>39</v>
      </c>
      <c r="O573">
        <f>IF(moras[[#This Row],[EDAD]]="", '2-Resumen'!$C$7, moras[[#This Row],[EDAD]])</f>
        <v>39</v>
      </c>
      <c r="P573">
        <f>FLOOR(moras[[#This Row],[EDAD_SIN_NA´S]],10)</f>
        <v>30</v>
      </c>
      <c r="Q573">
        <f>STANDARDIZE(moras[[#This Row],[EDAD]],'2-Resumen'!$C$2, '2-Resumen'!$C$3)</f>
        <v>-0.20511617344612137</v>
      </c>
      <c r="R573" t="str">
        <f>IF(ABS(moras[[#This Row],[Z-CORE E]]) &gt; 1.96, "Sí", "No")</f>
        <v>No</v>
      </c>
    </row>
    <row r="574" spans="1:18">
      <c r="A574">
        <v>838</v>
      </c>
      <c r="B574" t="s">
        <v>27</v>
      </c>
      <c r="C574">
        <v>623738</v>
      </c>
      <c r="D5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74">
        <f>IF(moras[[#This Row],[SALARIO]]="",'2-Resumen'!$B$7, moras[[#This Row],[SALARIO]])</f>
        <v>623738</v>
      </c>
      <c r="F574">
        <f>STANDARDIZE(moras[[#This Row],[SALARIO]],'2-Resumen'!$B$2,'2-Resumen'!$B$3)</f>
        <v>-0.36523798037201449</v>
      </c>
      <c r="G574" t="str">
        <f>IF(ABS(moras[[#This Row],[Z-CORE]])&gt; 1.96,"Sí", "No")</f>
        <v>No</v>
      </c>
      <c r="H574" t="s">
        <v>33</v>
      </c>
      <c r="I574" t="str">
        <f>IF(moras[[#This Row],[TIPO_ASEGURAMIENTO]] = "", '2-Resumen'!$F$4, moras[[#This Row],[TIPO_ASEGURAMIENTO]])</f>
        <v>ASALARIADO</v>
      </c>
      <c r="J574" t="s">
        <v>29</v>
      </c>
      <c r="K574" t="s">
        <v>30</v>
      </c>
      <c r="L574" t="s">
        <v>31</v>
      </c>
      <c r="M574" t="s">
        <v>31</v>
      </c>
      <c r="N574">
        <v>26</v>
      </c>
      <c r="O574">
        <f>IF(moras[[#This Row],[EDAD]]="", '2-Resumen'!$C$7, moras[[#This Row],[EDAD]])</f>
        <v>26</v>
      </c>
      <c r="P574">
        <f>FLOOR(moras[[#This Row],[EDAD_SIN_NA´S]],10)</f>
        <v>20</v>
      </c>
      <c r="Q574">
        <f>STANDARDIZE(moras[[#This Row],[EDAD]],'2-Resumen'!$C$2, '2-Resumen'!$C$3)</f>
        <v>-1.1225954644489089</v>
      </c>
      <c r="R574" t="str">
        <f>IF(ABS(moras[[#This Row],[Z-CORE E]]) &gt; 1.96, "Sí", "No")</f>
        <v>No</v>
      </c>
    </row>
    <row r="575" spans="1:18">
      <c r="A575">
        <v>840</v>
      </c>
      <c r="B575" t="s">
        <v>27</v>
      </c>
      <c r="C575">
        <v>55509579</v>
      </c>
      <c r="D5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75">
        <f>IF(moras[[#This Row],[SALARIO]]="",'2-Resumen'!$B$7, moras[[#This Row],[SALARIO]])</f>
        <v>55509579</v>
      </c>
      <c r="F575">
        <f>STANDARDIZE(moras[[#This Row],[SALARIO]],'2-Resumen'!$B$2,'2-Resumen'!$B$3)</f>
        <v>0.54800976513282018</v>
      </c>
      <c r="G575" t="str">
        <f>IF(ABS(moras[[#This Row],[Z-CORE]])&gt; 1.96,"Sí", "No")</f>
        <v>No</v>
      </c>
      <c r="H575" t="s">
        <v>33</v>
      </c>
      <c r="I575" t="str">
        <f>IF(moras[[#This Row],[TIPO_ASEGURAMIENTO]] = "", '2-Resumen'!$F$4, moras[[#This Row],[TIPO_ASEGURAMIENTO]])</f>
        <v>ASALARIADO</v>
      </c>
      <c r="J575" t="s">
        <v>29</v>
      </c>
      <c r="K575" t="s">
        <v>30</v>
      </c>
      <c r="L575" t="s">
        <v>31</v>
      </c>
      <c r="M575" t="s">
        <v>31</v>
      </c>
      <c r="N575">
        <v>33</v>
      </c>
      <c r="O575">
        <f>IF(moras[[#This Row],[EDAD]]="", '2-Resumen'!$C$7, moras[[#This Row],[EDAD]])</f>
        <v>33</v>
      </c>
      <c r="P575">
        <f>FLOOR(moras[[#This Row],[EDAD_SIN_NA´S]],10)</f>
        <v>30</v>
      </c>
      <c r="Q575">
        <f>STANDARDIZE(moras[[#This Row],[EDAD]],'2-Resumen'!$C$2, '2-Resumen'!$C$3)</f>
        <v>-0.62856815390894638</v>
      </c>
      <c r="R575" t="str">
        <f>IF(ABS(moras[[#This Row],[Z-CORE E]]) &gt; 1.96, "Sí", "No")</f>
        <v>No</v>
      </c>
    </row>
    <row r="576" spans="1:18">
      <c r="A576">
        <v>841</v>
      </c>
      <c r="B576" t="s">
        <v>27</v>
      </c>
      <c r="C576">
        <v>330550</v>
      </c>
      <c r="D5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76">
        <f>IF(moras[[#This Row],[SALARIO]]="",'2-Resumen'!$B$7, moras[[#This Row],[SALARIO]])</f>
        <v>330550</v>
      </c>
      <c r="F576">
        <f>STANDARDIZE(moras[[#This Row],[SALARIO]],'2-Resumen'!$B$2,'2-Resumen'!$B$3)</f>
        <v>-0.37011634745413813</v>
      </c>
      <c r="G576" t="str">
        <f>IF(ABS(moras[[#This Row],[Z-CORE]])&gt; 1.96,"Sí", "No")</f>
        <v>No</v>
      </c>
      <c r="H576" t="s">
        <v>33</v>
      </c>
      <c r="I576" t="str">
        <f>IF(moras[[#This Row],[TIPO_ASEGURAMIENTO]] = "", '2-Resumen'!$F$4, moras[[#This Row],[TIPO_ASEGURAMIENTO]])</f>
        <v>ASALARIADO</v>
      </c>
      <c r="J576" t="s">
        <v>29</v>
      </c>
      <c r="K576" t="s">
        <v>30</v>
      </c>
      <c r="L576" t="s">
        <v>31</v>
      </c>
      <c r="M576" t="s">
        <v>31</v>
      </c>
      <c r="N576">
        <v>59</v>
      </c>
      <c r="O576">
        <f>IF(moras[[#This Row],[EDAD]]="", '2-Resumen'!$C$7, moras[[#This Row],[EDAD]])</f>
        <v>59</v>
      </c>
      <c r="P576">
        <f>FLOOR(moras[[#This Row],[EDAD_SIN_NA´S]],10)</f>
        <v>50</v>
      </c>
      <c r="Q576">
        <f>STANDARDIZE(moras[[#This Row],[EDAD]],'2-Resumen'!$C$2, '2-Resumen'!$C$3)</f>
        <v>1.2063904280966287</v>
      </c>
      <c r="R576" t="str">
        <f>IF(ABS(moras[[#This Row],[Z-CORE E]]) &gt; 1.96, "Sí", "No")</f>
        <v>No</v>
      </c>
    </row>
    <row r="577" spans="1:18">
      <c r="A577">
        <v>842</v>
      </c>
      <c r="B577" t="s">
        <v>27</v>
      </c>
      <c r="C577">
        <v>2917593</v>
      </c>
      <c r="D5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77">
        <f>IF(moras[[#This Row],[SALARIO]]="",'2-Resumen'!$B$7, moras[[#This Row],[SALARIO]])</f>
        <v>2917593</v>
      </c>
      <c r="F577">
        <f>STANDARDIZE(moras[[#This Row],[SALARIO]],'2-Resumen'!$B$2,'2-Resumen'!$B$3)</f>
        <v>-0.32707043353120008</v>
      </c>
      <c r="G577" t="str">
        <f>IF(ABS(moras[[#This Row],[Z-CORE]])&gt; 1.96,"Sí", "No")</f>
        <v>No</v>
      </c>
      <c r="H577" t="s">
        <v>33</v>
      </c>
      <c r="I577" t="str">
        <f>IF(moras[[#This Row],[TIPO_ASEGURAMIENTO]] = "", '2-Resumen'!$F$4, moras[[#This Row],[TIPO_ASEGURAMIENTO]])</f>
        <v>ASALARIADO</v>
      </c>
      <c r="J577" t="s">
        <v>29</v>
      </c>
      <c r="K577" t="s">
        <v>30</v>
      </c>
      <c r="L577" t="s">
        <v>31</v>
      </c>
      <c r="M577" t="s">
        <v>30</v>
      </c>
      <c r="N577">
        <v>51</v>
      </c>
      <c r="O577">
        <f>IF(moras[[#This Row],[EDAD]]="", '2-Resumen'!$C$7, moras[[#This Row],[EDAD]])</f>
        <v>51</v>
      </c>
      <c r="P577">
        <f>FLOOR(moras[[#This Row],[EDAD_SIN_NA´S]],10)</f>
        <v>50</v>
      </c>
      <c r="Q577">
        <f>STANDARDIZE(moras[[#This Row],[EDAD]],'2-Resumen'!$C$2, '2-Resumen'!$C$3)</f>
        <v>0.64178778747952869</v>
      </c>
      <c r="R577" t="str">
        <f>IF(ABS(moras[[#This Row],[Z-CORE E]]) &gt; 1.96, "Sí", "No")</f>
        <v>No</v>
      </c>
    </row>
    <row r="578" spans="1:18">
      <c r="A578">
        <v>843</v>
      </c>
      <c r="B578" t="s">
        <v>27</v>
      </c>
      <c r="C578">
        <v>84236576</v>
      </c>
      <c r="D5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78">
        <f>IF(moras[[#This Row],[SALARIO]]="",'2-Resumen'!$B$7, moras[[#This Row],[SALARIO]])</f>
        <v>84236576</v>
      </c>
      <c r="F578">
        <f>STANDARDIZE(moras[[#This Row],[SALARIO]],'2-Resumen'!$B$2,'2-Resumen'!$B$3)</f>
        <v>1.0259994391067353</v>
      </c>
      <c r="G578" t="str">
        <f>IF(ABS(moras[[#This Row],[Z-CORE]])&gt; 1.96,"Sí", "No")</f>
        <v>No</v>
      </c>
      <c r="H578" t="s">
        <v>33</v>
      </c>
      <c r="I578" t="str">
        <f>IF(moras[[#This Row],[TIPO_ASEGURAMIENTO]] = "", '2-Resumen'!$F$4, moras[[#This Row],[TIPO_ASEGURAMIENTO]])</f>
        <v>ASALARIADO</v>
      </c>
      <c r="J578" t="s">
        <v>29</v>
      </c>
      <c r="K578" t="s">
        <v>30</v>
      </c>
      <c r="L578" t="s">
        <v>31</v>
      </c>
      <c r="M578" t="s">
        <v>31</v>
      </c>
      <c r="N578">
        <v>29</v>
      </c>
      <c r="O578">
        <f>IF(moras[[#This Row],[EDAD]]="", '2-Resumen'!$C$7, moras[[#This Row],[EDAD]])</f>
        <v>29</v>
      </c>
      <c r="P578">
        <f>FLOOR(moras[[#This Row],[EDAD_SIN_NA´S]],10)</f>
        <v>20</v>
      </c>
      <c r="Q578">
        <f>STANDARDIZE(moras[[#This Row],[EDAD]],'2-Resumen'!$C$2, '2-Resumen'!$C$3)</f>
        <v>-0.91086947421749642</v>
      </c>
      <c r="R578" t="str">
        <f>IF(ABS(moras[[#This Row],[Z-CORE E]]) &gt; 1.96, "Sí", "No")</f>
        <v>No</v>
      </c>
    </row>
    <row r="579" spans="1:18">
      <c r="A579">
        <v>844</v>
      </c>
      <c r="B579" t="s">
        <v>27</v>
      </c>
      <c r="C579">
        <v>43291667</v>
      </c>
      <c r="D5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79">
        <f>IF(moras[[#This Row],[SALARIO]]="",'2-Resumen'!$B$7, moras[[#This Row],[SALARIO]])</f>
        <v>43291667</v>
      </c>
      <c r="F579">
        <f>STANDARDIZE(moras[[#This Row],[SALARIO]],'2-Resumen'!$B$2,'2-Resumen'!$B$3)</f>
        <v>0.34471542937186378</v>
      </c>
      <c r="G579" t="str">
        <f>IF(ABS(moras[[#This Row],[Z-CORE]])&gt; 1.96,"Sí", "No")</f>
        <v>No</v>
      </c>
      <c r="H579" t="s">
        <v>33</v>
      </c>
      <c r="I579" t="str">
        <f>IF(moras[[#This Row],[TIPO_ASEGURAMIENTO]] = "", '2-Resumen'!$F$4, moras[[#This Row],[TIPO_ASEGURAMIENTO]])</f>
        <v>ASALARIADO</v>
      </c>
      <c r="J579" t="s">
        <v>29</v>
      </c>
      <c r="K579" t="s">
        <v>30</v>
      </c>
      <c r="L579" t="s">
        <v>31</v>
      </c>
      <c r="M579" t="s">
        <v>31</v>
      </c>
      <c r="N579">
        <v>23</v>
      </c>
      <c r="O579">
        <f>IF(moras[[#This Row],[EDAD]]="", '2-Resumen'!$C$7, moras[[#This Row],[EDAD]])</f>
        <v>23</v>
      </c>
      <c r="P579">
        <f>FLOOR(moras[[#This Row],[EDAD_SIN_NA´S]],10)</f>
        <v>20</v>
      </c>
      <c r="Q579">
        <f>STANDARDIZE(moras[[#This Row],[EDAD]],'2-Resumen'!$C$2, '2-Resumen'!$C$3)</f>
        <v>-1.3343214546803215</v>
      </c>
      <c r="R579" t="str">
        <f>IF(ABS(moras[[#This Row],[Z-CORE E]]) &gt; 1.96, "Sí", "No")</f>
        <v>No</v>
      </c>
    </row>
    <row r="580" spans="1:18">
      <c r="A580">
        <v>845</v>
      </c>
      <c r="B580" t="s">
        <v>32</v>
      </c>
      <c r="C580">
        <v>319224</v>
      </c>
      <c r="D5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80">
        <f>IF(moras[[#This Row],[SALARIO]]="",'2-Resumen'!$B$7, moras[[#This Row],[SALARIO]])</f>
        <v>319224</v>
      </c>
      <c r="F580">
        <f>STANDARDIZE(moras[[#This Row],[SALARIO]],'2-Resumen'!$B$2,'2-Resumen'!$B$3)</f>
        <v>-0.37030480122977744</v>
      </c>
      <c r="G580" t="str">
        <f>IF(ABS(moras[[#This Row],[Z-CORE]])&gt; 1.96,"Sí", "No")</f>
        <v>No</v>
      </c>
      <c r="H580" t="s">
        <v>33</v>
      </c>
      <c r="I580" t="str">
        <f>IF(moras[[#This Row],[TIPO_ASEGURAMIENTO]] = "", '2-Resumen'!$F$4, moras[[#This Row],[TIPO_ASEGURAMIENTO]])</f>
        <v>ASALARIADO</v>
      </c>
      <c r="J580" t="s">
        <v>29</v>
      </c>
      <c r="K580" t="s">
        <v>30</v>
      </c>
      <c r="L580" t="s">
        <v>31</v>
      </c>
      <c r="M580" t="s">
        <v>31</v>
      </c>
      <c r="N580">
        <v>27</v>
      </c>
      <c r="O580">
        <f>IF(moras[[#This Row],[EDAD]]="", '2-Resumen'!$C$7, moras[[#This Row],[EDAD]])</f>
        <v>27</v>
      </c>
      <c r="P580">
        <f>FLOOR(moras[[#This Row],[EDAD_SIN_NA´S]],10)</f>
        <v>20</v>
      </c>
      <c r="Q580">
        <f>STANDARDIZE(moras[[#This Row],[EDAD]],'2-Resumen'!$C$2, '2-Resumen'!$C$3)</f>
        <v>-1.0520201343717714</v>
      </c>
      <c r="R580" t="str">
        <f>IF(ABS(moras[[#This Row],[Z-CORE E]]) &gt; 1.96, "Sí", "No")</f>
        <v>No</v>
      </c>
    </row>
    <row r="581" spans="1:18">
      <c r="A581">
        <v>848</v>
      </c>
      <c r="B581" t="s">
        <v>27</v>
      </c>
      <c r="C581">
        <v>41632846</v>
      </c>
      <c r="D5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81">
        <f>IF(moras[[#This Row],[SALARIO]]="",'2-Resumen'!$B$7, moras[[#This Row],[SALARIO]])</f>
        <v>41632846</v>
      </c>
      <c r="F581">
        <f>STANDARDIZE(moras[[#This Row],[SALARIO]],'2-Resumen'!$B$2,'2-Resumen'!$B$3)</f>
        <v>0.31711423914056031</v>
      </c>
      <c r="G581" t="str">
        <f>IF(ABS(moras[[#This Row],[Z-CORE]])&gt; 1.96,"Sí", "No")</f>
        <v>No</v>
      </c>
      <c r="H581" t="s">
        <v>33</v>
      </c>
      <c r="I581" t="str">
        <f>IF(moras[[#This Row],[TIPO_ASEGURAMIENTO]] = "", '2-Resumen'!$F$4, moras[[#This Row],[TIPO_ASEGURAMIENTO]])</f>
        <v>ASALARIADO</v>
      </c>
      <c r="J581" t="s">
        <v>34</v>
      </c>
      <c r="K581" t="s">
        <v>30</v>
      </c>
      <c r="L581" t="s">
        <v>31</v>
      </c>
      <c r="M581" t="s">
        <v>31</v>
      </c>
      <c r="N581">
        <v>55</v>
      </c>
      <c r="O581">
        <f>IF(moras[[#This Row],[EDAD]]="", '2-Resumen'!$C$7, moras[[#This Row],[EDAD]])</f>
        <v>55</v>
      </c>
      <c r="P581">
        <f>FLOOR(moras[[#This Row],[EDAD_SIN_NA´S]],10)</f>
        <v>50</v>
      </c>
      <c r="Q581">
        <f>STANDARDIZE(moras[[#This Row],[EDAD]],'2-Resumen'!$C$2, '2-Resumen'!$C$3)</f>
        <v>0.92408910778807873</v>
      </c>
      <c r="R581" t="str">
        <f>IF(ABS(moras[[#This Row],[Z-CORE E]]) &gt; 1.96, "Sí", "No")</f>
        <v>No</v>
      </c>
    </row>
    <row r="582" spans="1:18">
      <c r="A582">
        <v>849</v>
      </c>
      <c r="B582" t="s">
        <v>32</v>
      </c>
      <c r="C582">
        <v>19075395</v>
      </c>
      <c r="D5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82">
        <f>IF(moras[[#This Row],[SALARIO]]="",'2-Resumen'!$B$7, moras[[#This Row],[SALARIO]])</f>
        <v>19075395</v>
      </c>
      <c r="F582">
        <f>STANDARDIZE(moras[[#This Row],[SALARIO]],'2-Resumen'!$B$2,'2-Resumen'!$B$3)</f>
        <v>-5.8220107473273643E-2</v>
      </c>
      <c r="G582" t="str">
        <f>IF(ABS(moras[[#This Row],[Z-CORE]])&gt; 1.96,"Sí", "No")</f>
        <v>No</v>
      </c>
      <c r="H582" t="s">
        <v>33</v>
      </c>
      <c r="I582" t="str">
        <f>IF(moras[[#This Row],[TIPO_ASEGURAMIENTO]] = "", '2-Resumen'!$F$4, moras[[#This Row],[TIPO_ASEGURAMIENTO]])</f>
        <v>ASALARIADO</v>
      </c>
      <c r="J582" t="s">
        <v>34</v>
      </c>
      <c r="K582" t="s">
        <v>30</v>
      </c>
      <c r="L582" t="s">
        <v>31</v>
      </c>
      <c r="M582" t="s">
        <v>31</v>
      </c>
      <c r="N582">
        <v>56</v>
      </c>
      <c r="O582">
        <f>IF(moras[[#This Row],[EDAD]]="", '2-Resumen'!$C$7, moras[[#This Row],[EDAD]])</f>
        <v>56</v>
      </c>
      <c r="P582">
        <f>FLOOR(moras[[#This Row],[EDAD_SIN_NA´S]],10)</f>
        <v>50</v>
      </c>
      <c r="Q582">
        <f>STANDARDIZE(moras[[#This Row],[EDAD]],'2-Resumen'!$C$2, '2-Resumen'!$C$3)</f>
        <v>0.99466443786521619</v>
      </c>
      <c r="R582" t="str">
        <f>IF(ABS(moras[[#This Row],[Z-CORE E]]) &gt; 1.96, "Sí", "No")</f>
        <v>No</v>
      </c>
    </row>
    <row r="583" spans="1:18">
      <c r="A583">
        <v>850</v>
      </c>
      <c r="B583" t="s">
        <v>27</v>
      </c>
      <c r="C583">
        <v>350000</v>
      </c>
      <c r="D5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83">
        <f>IF(moras[[#This Row],[SALARIO]]="",'2-Resumen'!$B$7, moras[[#This Row],[SALARIO]])</f>
        <v>350000</v>
      </c>
      <c r="F583">
        <f>STANDARDIZE(moras[[#This Row],[SALARIO]],'2-Resumen'!$B$2,'2-Resumen'!$B$3)</f>
        <v>-0.36979271811137071</v>
      </c>
      <c r="G583" t="str">
        <f>IF(ABS(moras[[#This Row],[Z-CORE]])&gt; 1.96,"Sí", "No")</f>
        <v>No</v>
      </c>
      <c r="H583" t="s">
        <v>33</v>
      </c>
      <c r="I583" t="str">
        <f>IF(moras[[#This Row],[TIPO_ASEGURAMIENTO]] = "", '2-Resumen'!$F$4, moras[[#This Row],[TIPO_ASEGURAMIENTO]])</f>
        <v>ASALARIADO</v>
      </c>
      <c r="J583" t="s">
        <v>29</v>
      </c>
      <c r="K583" t="s">
        <v>30</v>
      </c>
      <c r="L583" t="s">
        <v>31</v>
      </c>
      <c r="M583" t="s">
        <v>31</v>
      </c>
      <c r="N583">
        <v>51</v>
      </c>
      <c r="O583">
        <f>IF(moras[[#This Row],[EDAD]]="", '2-Resumen'!$C$7, moras[[#This Row],[EDAD]])</f>
        <v>51</v>
      </c>
      <c r="P583">
        <f>FLOOR(moras[[#This Row],[EDAD_SIN_NA´S]],10)</f>
        <v>50</v>
      </c>
      <c r="Q583">
        <f>STANDARDIZE(moras[[#This Row],[EDAD]],'2-Resumen'!$C$2, '2-Resumen'!$C$3)</f>
        <v>0.64178778747952869</v>
      </c>
      <c r="R583" t="str">
        <f>IF(ABS(moras[[#This Row],[Z-CORE E]]) &gt; 1.96, "Sí", "No")</f>
        <v>No</v>
      </c>
    </row>
    <row r="584" spans="1:18">
      <c r="A584">
        <v>852</v>
      </c>
      <c r="B584" t="s">
        <v>27</v>
      </c>
      <c r="C584">
        <v>400000</v>
      </c>
      <c r="D5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84">
        <f>IF(moras[[#This Row],[SALARIO]]="",'2-Resumen'!$B$7, moras[[#This Row],[SALARIO]])</f>
        <v>400000</v>
      </c>
      <c r="F584">
        <f>STANDARDIZE(moras[[#This Row],[SALARIO]],'2-Resumen'!$B$2,'2-Resumen'!$B$3)</f>
        <v>-0.36896076607340811</v>
      </c>
      <c r="G584" t="str">
        <f>IF(ABS(moras[[#This Row],[Z-CORE]])&gt; 1.96,"Sí", "No")</f>
        <v>No</v>
      </c>
      <c r="H584" t="s">
        <v>33</v>
      </c>
      <c r="I584" t="str">
        <f>IF(moras[[#This Row],[TIPO_ASEGURAMIENTO]] = "", '2-Resumen'!$F$4, moras[[#This Row],[TIPO_ASEGURAMIENTO]])</f>
        <v>ASALARIADO</v>
      </c>
      <c r="J584" t="s">
        <v>29</v>
      </c>
      <c r="K584" t="s">
        <v>30</v>
      </c>
      <c r="L584" t="s">
        <v>31</v>
      </c>
      <c r="M584" t="s">
        <v>31</v>
      </c>
      <c r="N584">
        <v>41</v>
      </c>
      <c r="O584">
        <f>IF(moras[[#This Row],[EDAD]]="", '2-Resumen'!$C$7, moras[[#This Row],[EDAD]])</f>
        <v>41</v>
      </c>
      <c r="P584">
        <f>FLOOR(moras[[#This Row],[EDAD_SIN_NA´S]],10)</f>
        <v>40</v>
      </c>
      <c r="Q584">
        <f>STANDARDIZE(moras[[#This Row],[EDAD]],'2-Resumen'!$C$2, '2-Resumen'!$C$3)</f>
        <v>-6.3965513291846368E-2</v>
      </c>
      <c r="R584" t="str">
        <f>IF(ABS(moras[[#This Row],[Z-CORE E]]) &gt; 1.96, "Sí", "No")</f>
        <v>No</v>
      </c>
    </row>
    <row r="585" spans="1:18">
      <c r="A585">
        <v>853</v>
      </c>
      <c r="B585" t="s">
        <v>32</v>
      </c>
      <c r="C585">
        <v>353469</v>
      </c>
      <c r="D5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85">
        <f>IF(moras[[#This Row],[SALARIO]]="",'2-Resumen'!$B$7, moras[[#This Row],[SALARIO]])</f>
        <v>353469</v>
      </c>
      <c r="F585">
        <f>STANDARDIZE(moras[[#This Row],[SALARIO]],'2-Resumen'!$B$2,'2-Resumen'!$B$3)</f>
        <v>-0.36973499727897685</v>
      </c>
      <c r="G585" t="str">
        <f>IF(ABS(moras[[#This Row],[Z-CORE]])&gt; 1.96,"Sí", "No")</f>
        <v>No</v>
      </c>
      <c r="H585" t="s">
        <v>33</v>
      </c>
      <c r="I585" t="str">
        <f>IF(moras[[#This Row],[TIPO_ASEGURAMIENTO]] = "", '2-Resumen'!$F$4, moras[[#This Row],[TIPO_ASEGURAMIENTO]])</f>
        <v>ASALARIADO</v>
      </c>
      <c r="J585" t="s">
        <v>29</v>
      </c>
      <c r="K585" t="s">
        <v>30</v>
      </c>
      <c r="L585" t="s">
        <v>31</v>
      </c>
      <c r="M585" t="s">
        <v>31</v>
      </c>
      <c r="N585">
        <v>44</v>
      </c>
      <c r="O585">
        <f>IF(moras[[#This Row],[EDAD]]="", '2-Resumen'!$C$7, moras[[#This Row],[EDAD]])</f>
        <v>44</v>
      </c>
      <c r="P585">
        <f>FLOOR(moras[[#This Row],[EDAD_SIN_NA´S]],10)</f>
        <v>40</v>
      </c>
      <c r="Q585">
        <f>STANDARDIZE(moras[[#This Row],[EDAD]],'2-Resumen'!$C$2, '2-Resumen'!$C$3)</f>
        <v>0.14776047693956615</v>
      </c>
      <c r="R585" t="str">
        <f>IF(ABS(moras[[#This Row],[Z-CORE E]]) &gt; 1.96, "Sí", "No")</f>
        <v>No</v>
      </c>
    </row>
    <row r="586" spans="1:18">
      <c r="A586">
        <v>854</v>
      </c>
      <c r="B586" t="s">
        <v>32</v>
      </c>
      <c r="C586">
        <v>362010</v>
      </c>
      <c r="D5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86">
        <f>IF(moras[[#This Row],[SALARIO]]="",'2-Resumen'!$B$7, moras[[#This Row],[SALARIO]])</f>
        <v>362010</v>
      </c>
      <c r="F586">
        <f>STANDARDIZE(moras[[#This Row],[SALARIO]],'2-Resumen'!$B$2,'2-Resumen'!$B$3)</f>
        <v>-0.36959288323185208</v>
      </c>
      <c r="G586" t="str">
        <f>IF(ABS(moras[[#This Row],[Z-CORE]])&gt; 1.96,"Sí", "No")</f>
        <v>No</v>
      </c>
      <c r="H586" t="s">
        <v>33</v>
      </c>
      <c r="I586" t="str">
        <f>IF(moras[[#This Row],[TIPO_ASEGURAMIENTO]] = "", '2-Resumen'!$F$4, moras[[#This Row],[TIPO_ASEGURAMIENTO]])</f>
        <v>ASALARIADO</v>
      </c>
      <c r="J586" t="s">
        <v>29</v>
      </c>
      <c r="K586" t="s">
        <v>30</v>
      </c>
      <c r="L586" t="s">
        <v>31</v>
      </c>
      <c r="M586" t="s">
        <v>30</v>
      </c>
      <c r="N586">
        <v>72</v>
      </c>
      <c r="O586">
        <f>IF(moras[[#This Row],[EDAD]]="", '2-Resumen'!$C$7, moras[[#This Row],[EDAD]])</f>
        <v>72</v>
      </c>
      <c r="P586">
        <f>FLOOR(moras[[#This Row],[EDAD_SIN_NA´S]],10)</f>
        <v>70</v>
      </c>
      <c r="Q586">
        <f>STANDARDIZE(moras[[#This Row],[EDAD]],'2-Resumen'!$C$2, '2-Resumen'!$C$3)</f>
        <v>2.1238697190994165</v>
      </c>
      <c r="R586" t="str">
        <f>IF(ABS(moras[[#This Row],[Z-CORE E]]) &gt; 1.96, "Sí", "No")</f>
        <v>Sí</v>
      </c>
    </row>
    <row r="587" spans="1:18">
      <c r="A587">
        <v>855</v>
      </c>
      <c r="B587" t="s">
        <v>32</v>
      </c>
      <c r="C587">
        <v>154795343</v>
      </c>
      <c r="D5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87">
        <f>IF(moras[[#This Row],[SALARIO]]="",'2-Resumen'!$B$7, moras[[#This Row],[SALARIO]])</f>
        <v>154795343</v>
      </c>
      <c r="F587">
        <f>STANDARDIZE(moras[[#This Row],[SALARIO]],'2-Resumen'!$B$2,'2-Resumen'!$B$3)</f>
        <v>2.2000296391423131</v>
      </c>
      <c r="G587" t="str">
        <f>IF(ABS(moras[[#This Row],[Z-CORE]])&gt; 1.96,"Sí", "No")</f>
        <v>Sí</v>
      </c>
      <c r="H587" t="s">
        <v>33</v>
      </c>
      <c r="I587" t="str">
        <f>IF(moras[[#This Row],[TIPO_ASEGURAMIENTO]] = "", '2-Resumen'!$F$4, moras[[#This Row],[TIPO_ASEGURAMIENTO]])</f>
        <v>ASALARIADO</v>
      </c>
      <c r="J587" t="s">
        <v>29</v>
      </c>
      <c r="K587" t="s">
        <v>30</v>
      </c>
      <c r="L587" t="s">
        <v>31</v>
      </c>
      <c r="M587" t="s">
        <v>31</v>
      </c>
      <c r="N587">
        <v>25</v>
      </c>
      <c r="O587">
        <f>IF(moras[[#This Row],[EDAD]]="", '2-Resumen'!$C$7, moras[[#This Row],[EDAD]])</f>
        <v>25</v>
      </c>
      <c r="P587">
        <f>FLOOR(moras[[#This Row],[EDAD_SIN_NA´S]],10)</f>
        <v>20</v>
      </c>
      <c r="Q587">
        <f>STANDARDIZE(moras[[#This Row],[EDAD]],'2-Resumen'!$C$2, '2-Resumen'!$C$3)</f>
        <v>-1.1931707945260464</v>
      </c>
      <c r="R587" t="str">
        <f>IF(ABS(moras[[#This Row],[Z-CORE E]]) &gt; 1.96, "Sí", "No")</f>
        <v>No</v>
      </c>
    </row>
    <row r="588" spans="1:18">
      <c r="A588">
        <v>857</v>
      </c>
      <c r="B588" t="s">
        <v>32</v>
      </c>
      <c r="C588">
        <v>65381062</v>
      </c>
      <c r="D5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88">
        <f>IF(moras[[#This Row],[SALARIO]]="",'2-Resumen'!$B$7, moras[[#This Row],[SALARIO]])</f>
        <v>65381062</v>
      </c>
      <c r="F588">
        <f>STANDARDIZE(moras[[#This Row],[SALARIO]],'2-Resumen'!$B$2,'2-Resumen'!$B$3)</f>
        <v>0.71226177312408512</v>
      </c>
      <c r="G588" t="str">
        <f>IF(ABS(moras[[#This Row],[Z-CORE]])&gt; 1.96,"Sí", "No")</f>
        <v>No</v>
      </c>
      <c r="H588" t="s">
        <v>33</v>
      </c>
      <c r="I588" t="str">
        <f>IF(moras[[#This Row],[TIPO_ASEGURAMIENTO]] = "", '2-Resumen'!$F$4, moras[[#This Row],[TIPO_ASEGURAMIENTO]])</f>
        <v>ASALARIADO</v>
      </c>
      <c r="J588" t="s">
        <v>29</v>
      </c>
      <c r="K588" t="s">
        <v>30</v>
      </c>
      <c r="L588" t="s">
        <v>31</v>
      </c>
      <c r="M588" t="s">
        <v>31</v>
      </c>
      <c r="N588">
        <v>59</v>
      </c>
      <c r="O588">
        <f>IF(moras[[#This Row],[EDAD]]="", '2-Resumen'!$C$7, moras[[#This Row],[EDAD]])</f>
        <v>59</v>
      </c>
      <c r="P588">
        <f>FLOOR(moras[[#This Row],[EDAD_SIN_NA´S]],10)</f>
        <v>50</v>
      </c>
      <c r="Q588">
        <f>STANDARDIZE(moras[[#This Row],[EDAD]],'2-Resumen'!$C$2, '2-Resumen'!$C$3)</f>
        <v>1.2063904280966287</v>
      </c>
      <c r="R588" t="str">
        <f>IF(ABS(moras[[#This Row],[Z-CORE E]]) &gt; 1.96, "Sí", "No")</f>
        <v>No</v>
      </c>
    </row>
    <row r="589" spans="1:18">
      <c r="A589">
        <v>860</v>
      </c>
      <c r="B589" t="s">
        <v>27</v>
      </c>
      <c r="C589">
        <v>260000</v>
      </c>
      <c r="D5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89">
        <f>IF(moras[[#This Row],[SALARIO]]="",'2-Resumen'!$B$7, moras[[#This Row],[SALARIO]])</f>
        <v>260000</v>
      </c>
      <c r="F589">
        <f>STANDARDIZE(moras[[#This Row],[SALARIO]],'2-Resumen'!$B$2,'2-Resumen'!$B$3)</f>
        <v>-0.37129023177970338</v>
      </c>
      <c r="G589" t="str">
        <f>IF(ABS(moras[[#This Row],[Z-CORE]])&gt; 1.96,"Sí", "No")</f>
        <v>No</v>
      </c>
      <c r="H589" t="s">
        <v>33</v>
      </c>
      <c r="I589" t="str">
        <f>IF(moras[[#This Row],[TIPO_ASEGURAMIENTO]] = "", '2-Resumen'!$F$4, moras[[#This Row],[TIPO_ASEGURAMIENTO]])</f>
        <v>ASALARIADO</v>
      </c>
      <c r="J589" t="s">
        <v>29</v>
      </c>
      <c r="K589" t="s">
        <v>30</v>
      </c>
      <c r="L589" t="s">
        <v>31</v>
      </c>
      <c r="M589" t="s">
        <v>30</v>
      </c>
      <c r="N589">
        <v>37</v>
      </c>
      <c r="O589">
        <f>IF(moras[[#This Row],[EDAD]]="", '2-Resumen'!$C$7, moras[[#This Row],[EDAD]])</f>
        <v>37</v>
      </c>
      <c r="P589">
        <f>FLOOR(moras[[#This Row],[EDAD_SIN_NA´S]],10)</f>
        <v>30</v>
      </c>
      <c r="Q589">
        <f>STANDARDIZE(moras[[#This Row],[EDAD]],'2-Resumen'!$C$2, '2-Resumen'!$C$3)</f>
        <v>-0.3462668336003964</v>
      </c>
      <c r="R589" t="str">
        <f>IF(ABS(moras[[#This Row],[Z-CORE E]]) &gt; 1.96, "Sí", "No")</f>
        <v>No</v>
      </c>
    </row>
    <row r="590" spans="1:18">
      <c r="A590">
        <v>861</v>
      </c>
      <c r="B590" t="s">
        <v>32</v>
      </c>
      <c r="C590">
        <v>343391</v>
      </c>
      <c r="D5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90">
        <f>IF(moras[[#This Row],[SALARIO]]="",'2-Resumen'!$B$7, moras[[#This Row],[SALARIO]])</f>
        <v>343391</v>
      </c>
      <c r="F590">
        <f>STANDARDIZE(moras[[#This Row],[SALARIO]],'2-Resumen'!$B$2,'2-Resumen'!$B$3)</f>
        <v>-0.3699026855317486</v>
      </c>
      <c r="G590" t="str">
        <f>IF(ABS(moras[[#This Row],[Z-CORE]])&gt; 1.96,"Sí", "No")</f>
        <v>No</v>
      </c>
      <c r="H590" t="s">
        <v>33</v>
      </c>
      <c r="I590" t="str">
        <f>IF(moras[[#This Row],[TIPO_ASEGURAMIENTO]] = "", '2-Resumen'!$F$4, moras[[#This Row],[TIPO_ASEGURAMIENTO]])</f>
        <v>ASALARIADO</v>
      </c>
      <c r="J590" t="s">
        <v>29</v>
      </c>
      <c r="K590" t="s">
        <v>30</v>
      </c>
      <c r="L590" t="s">
        <v>31</v>
      </c>
      <c r="M590" t="s">
        <v>31</v>
      </c>
      <c r="N590">
        <v>32</v>
      </c>
      <c r="O590">
        <f>IF(moras[[#This Row],[EDAD]]="", '2-Resumen'!$C$7, moras[[#This Row],[EDAD]])</f>
        <v>32</v>
      </c>
      <c r="P590">
        <f>FLOOR(moras[[#This Row],[EDAD_SIN_NA´S]],10)</f>
        <v>30</v>
      </c>
      <c r="Q590">
        <f>STANDARDIZE(moras[[#This Row],[EDAD]],'2-Resumen'!$C$2, '2-Resumen'!$C$3)</f>
        <v>-0.69914348398608395</v>
      </c>
      <c r="R590" t="str">
        <f>IF(ABS(moras[[#This Row],[Z-CORE E]]) &gt; 1.96, "Sí", "No")</f>
        <v>No</v>
      </c>
    </row>
    <row r="591" spans="1:18">
      <c r="A591">
        <v>862</v>
      </c>
      <c r="B591" t="s">
        <v>27</v>
      </c>
      <c r="C591">
        <v>114247</v>
      </c>
      <c r="D5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91">
        <f>IF(moras[[#This Row],[SALARIO]]="",'2-Resumen'!$B$7, moras[[#This Row],[SALARIO]])</f>
        <v>114247</v>
      </c>
      <c r="F591">
        <f>STANDARDIZE(moras[[#This Row],[SALARIO]],'2-Resumen'!$B$2,'2-Resumen'!$B$3)</f>
        <v>-0.37371542188748669</v>
      </c>
      <c r="G591" t="str">
        <f>IF(ABS(moras[[#This Row],[Z-CORE]])&gt; 1.96,"Sí", "No")</f>
        <v>No</v>
      </c>
      <c r="H591" t="s">
        <v>33</v>
      </c>
      <c r="I591" t="str">
        <f>IF(moras[[#This Row],[TIPO_ASEGURAMIENTO]] = "", '2-Resumen'!$F$4, moras[[#This Row],[TIPO_ASEGURAMIENTO]])</f>
        <v>ASALARIADO</v>
      </c>
      <c r="J591" t="s">
        <v>34</v>
      </c>
      <c r="K591" t="s">
        <v>30</v>
      </c>
      <c r="L591" t="s">
        <v>31</v>
      </c>
      <c r="M591" t="s">
        <v>31</v>
      </c>
      <c r="N591">
        <v>29</v>
      </c>
      <c r="O591">
        <f>IF(moras[[#This Row],[EDAD]]="", '2-Resumen'!$C$7, moras[[#This Row],[EDAD]])</f>
        <v>29</v>
      </c>
      <c r="P591">
        <f>FLOOR(moras[[#This Row],[EDAD_SIN_NA´S]],10)</f>
        <v>20</v>
      </c>
      <c r="Q591">
        <f>STANDARDIZE(moras[[#This Row],[EDAD]],'2-Resumen'!$C$2, '2-Resumen'!$C$3)</f>
        <v>-0.91086947421749642</v>
      </c>
      <c r="R591" t="str">
        <f>IF(ABS(moras[[#This Row],[Z-CORE E]]) &gt; 1.96, "Sí", "No")</f>
        <v>No</v>
      </c>
    </row>
    <row r="592" spans="1:18">
      <c r="A592">
        <v>863</v>
      </c>
      <c r="B592" t="s">
        <v>27</v>
      </c>
      <c r="C592">
        <v>100186</v>
      </c>
      <c r="D5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92">
        <f>IF(moras[[#This Row],[SALARIO]]="",'2-Resumen'!$B$7, moras[[#This Row],[SALARIO]])</f>
        <v>100186</v>
      </c>
      <c r="F592">
        <f>STANDARDIZE(moras[[#This Row],[SALARIO]],'2-Resumen'!$B$2,'2-Resumen'!$B$3)</f>
        <v>-0.37394938343960255</v>
      </c>
      <c r="G592" t="str">
        <f>IF(ABS(moras[[#This Row],[Z-CORE]])&gt; 1.96,"Sí", "No")</f>
        <v>No</v>
      </c>
      <c r="H592" t="s">
        <v>33</v>
      </c>
      <c r="I592" t="str">
        <f>IF(moras[[#This Row],[TIPO_ASEGURAMIENTO]] = "", '2-Resumen'!$F$4, moras[[#This Row],[TIPO_ASEGURAMIENTO]])</f>
        <v>ASALARIADO</v>
      </c>
      <c r="J592" t="s">
        <v>29</v>
      </c>
      <c r="K592" t="s">
        <v>30</v>
      </c>
      <c r="L592" t="s">
        <v>31</v>
      </c>
      <c r="M592" t="s">
        <v>31</v>
      </c>
      <c r="N592">
        <v>48</v>
      </c>
      <c r="O592">
        <f>IF(moras[[#This Row],[EDAD]]="", '2-Resumen'!$C$7, moras[[#This Row],[EDAD]])</f>
        <v>48</v>
      </c>
      <c r="P592">
        <f>FLOOR(moras[[#This Row],[EDAD_SIN_NA´S]],10)</f>
        <v>40</v>
      </c>
      <c r="Q592">
        <f>STANDARDIZE(moras[[#This Row],[EDAD]],'2-Resumen'!$C$2, '2-Resumen'!$C$3)</f>
        <v>0.43006179724811616</v>
      </c>
      <c r="R592" t="str">
        <f>IF(ABS(moras[[#This Row],[Z-CORE E]]) &gt; 1.96, "Sí", "No")</f>
        <v>No</v>
      </c>
    </row>
    <row r="593" spans="1:18">
      <c r="A593">
        <v>864</v>
      </c>
      <c r="B593" t="s">
        <v>32</v>
      </c>
      <c r="C593">
        <v>1500000</v>
      </c>
      <c r="D5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93">
        <f>IF(moras[[#This Row],[SALARIO]]="",'2-Resumen'!$B$7, moras[[#This Row],[SALARIO]])</f>
        <v>1500000</v>
      </c>
      <c r="F593">
        <f>STANDARDIZE(moras[[#This Row],[SALARIO]],'2-Resumen'!$B$2,'2-Resumen'!$B$3)</f>
        <v>-0.35065782123823069</v>
      </c>
      <c r="G593" t="str">
        <f>IF(ABS(moras[[#This Row],[Z-CORE]])&gt; 1.96,"Sí", "No")</f>
        <v>No</v>
      </c>
      <c r="H593" t="s">
        <v>33</v>
      </c>
      <c r="I593" t="str">
        <f>IF(moras[[#This Row],[TIPO_ASEGURAMIENTO]] = "", '2-Resumen'!$F$4, moras[[#This Row],[TIPO_ASEGURAMIENTO]])</f>
        <v>ASALARIADO</v>
      </c>
      <c r="J593" t="s">
        <v>29</v>
      </c>
      <c r="K593" t="s">
        <v>30</v>
      </c>
      <c r="L593" t="s">
        <v>30</v>
      </c>
      <c r="M593" t="s">
        <v>31</v>
      </c>
      <c r="N593">
        <v>62</v>
      </c>
      <c r="O593">
        <f>IF(moras[[#This Row],[EDAD]]="", '2-Resumen'!$C$7, moras[[#This Row],[EDAD]])</f>
        <v>62</v>
      </c>
      <c r="P593">
        <f>FLOOR(moras[[#This Row],[EDAD_SIN_NA´S]],10)</f>
        <v>60</v>
      </c>
      <c r="Q593">
        <f>STANDARDIZE(moras[[#This Row],[EDAD]],'2-Resumen'!$C$2, '2-Resumen'!$C$3)</f>
        <v>1.4181164183280413</v>
      </c>
      <c r="R593" t="str">
        <f>IF(ABS(moras[[#This Row],[Z-CORE E]]) &gt; 1.96, "Sí", "No")</f>
        <v>No</v>
      </c>
    </row>
    <row r="594" spans="1:18">
      <c r="A594">
        <v>866</v>
      </c>
      <c r="B594" t="s">
        <v>32</v>
      </c>
      <c r="C594">
        <v>44525824</v>
      </c>
      <c r="D5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94">
        <f>IF(moras[[#This Row],[SALARIO]]="",'2-Resumen'!$B$7, moras[[#This Row],[SALARIO]])</f>
        <v>44525824</v>
      </c>
      <c r="F594">
        <f>STANDARDIZE(moras[[#This Row],[SALARIO]],'2-Resumen'!$B$2,'2-Resumen'!$B$3)</f>
        <v>0.36525061799818015</v>
      </c>
      <c r="G594" t="str">
        <f>IF(ABS(moras[[#This Row],[Z-CORE]])&gt; 1.96,"Sí", "No")</f>
        <v>No</v>
      </c>
      <c r="H594" t="s">
        <v>33</v>
      </c>
      <c r="I594" t="str">
        <f>IF(moras[[#This Row],[TIPO_ASEGURAMIENTO]] = "", '2-Resumen'!$F$4, moras[[#This Row],[TIPO_ASEGURAMIENTO]])</f>
        <v>ASALARIADO</v>
      </c>
      <c r="J594" t="s">
        <v>29</v>
      </c>
      <c r="K594" t="s">
        <v>30</v>
      </c>
      <c r="L594" t="s">
        <v>31</v>
      </c>
      <c r="M594" t="s">
        <v>31</v>
      </c>
      <c r="N594">
        <v>45</v>
      </c>
      <c r="O594">
        <f>IF(moras[[#This Row],[EDAD]]="", '2-Resumen'!$C$7, moras[[#This Row],[EDAD]])</f>
        <v>45</v>
      </c>
      <c r="P594">
        <f>FLOOR(moras[[#This Row],[EDAD_SIN_NA´S]],10)</f>
        <v>40</v>
      </c>
      <c r="Q594">
        <f>STANDARDIZE(moras[[#This Row],[EDAD]],'2-Resumen'!$C$2, '2-Resumen'!$C$3)</f>
        <v>0.21833580701670366</v>
      </c>
      <c r="R594" t="str">
        <f>IF(ABS(moras[[#This Row],[Z-CORE E]]) &gt; 1.96, "Sí", "No")</f>
        <v>No</v>
      </c>
    </row>
    <row r="595" spans="1:18">
      <c r="A595">
        <v>867</v>
      </c>
      <c r="B595" t="s">
        <v>32</v>
      </c>
      <c r="C595">
        <v>257920</v>
      </c>
      <c r="D5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95">
        <f>IF(moras[[#This Row],[SALARIO]]="",'2-Resumen'!$B$7, moras[[#This Row],[SALARIO]])</f>
        <v>257920</v>
      </c>
      <c r="F595">
        <f>STANDARDIZE(moras[[#This Row],[SALARIO]],'2-Resumen'!$B$2,'2-Resumen'!$B$3)</f>
        <v>-0.37132484098448265</v>
      </c>
      <c r="G595" t="str">
        <f>IF(ABS(moras[[#This Row],[Z-CORE]])&gt; 1.96,"Sí", "No")</f>
        <v>No</v>
      </c>
      <c r="H595" t="s">
        <v>33</v>
      </c>
      <c r="I595" t="str">
        <f>IF(moras[[#This Row],[TIPO_ASEGURAMIENTO]] = "", '2-Resumen'!$F$4, moras[[#This Row],[TIPO_ASEGURAMIENTO]])</f>
        <v>ASALARIADO</v>
      </c>
      <c r="J595" t="s">
        <v>29</v>
      </c>
      <c r="K595" t="s">
        <v>30</v>
      </c>
      <c r="L595" t="s">
        <v>30</v>
      </c>
      <c r="M595" t="s">
        <v>31</v>
      </c>
      <c r="N595">
        <v>58</v>
      </c>
      <c r="O595">
        <f>IF(moras[[#This Row],[EDAD]]="", '2-Resumen'!$C$7, moras[[#This Row],[EDAD]])</f>
        <v>58</v>
      </c>
      <c r="P595">
        <f>FLOOR(moras[[#This Row],[EDAD_SIN_NA´S]],10)</f>
        <v>50</v>
      </c>
      <c r="Q595">
        <f>STANDARDIZE(moras[[#This Row],[EDAD]],'2-Resumen'!$C$2, '2-Resumen'!$C$3)</f>
        <v>1.1358150980194912</v>
      </c>
      <c r="R595" t="str">
        <f>IF(ABS(moras[[#This Row],[Z-CORE E]]) &gt; 1.96, "Sí", "No")</f>
        <v>No</v>
      </c>
    </row>
    <row r="596" spans="1:18">
      <c r="A596">
        <v>868</v>
      </c>
      <c r="B596" t="s">
        <v>32</v>
      </c>
      <c r="C596">
        <v>177692256</v>
      </c>
      <c r="D5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596">
        <f>IF(moras[[#This Row],[SALARIO]]="",'2-Resumen'!$B$7, moras[[#This Row],[SALARIO]])</f>
        <v>177692256</v>
      </c>
      <c r="F596">
        <f>STANDARDIZE(moras[[#This Row],[SALARIO]],'2-Resumen'!$B$2,'2-Resumen'!$B$3)</f>
        <v>2.5810123078103642</v>
      </c>
      <c r="G596" t="str">
        <f>IF(ABS(moras[[#This Row],[Z-CORE]])&gt; 1.96,"Sí", "No")</f>
        <v>Sí</v>
      </c>
      <c r="H596" t="s">
        <v>33</v>
      </c>
      <c r="I596" t="str">
        <f>IF(moras[[#This Row],[TIPO_ASEGURAMIENTO]] = "", '2-Resumen'!$F$4, moras[[#This Row],[TIPO_ASEGURAMIENTO]])</f>
        <v>ASALARIADO</v>
      </c>
      <c r="J596" t="s">
        <v>29</v>
      </c>
      <c r="K596" t="s">
        <v>30</v>
      </c>
      <c r="L596" t="s">
        <v>31</v>
      </c>
      <c r="M596" t="s">
        <v>31</v>
      </c>
      <c r="N596">
        <v>27</v>
      </c>
      <c r="O596">
        <f>IF(moras[[#This Row],[EDAD]]="", '2-Resumen'!$C$7, moras[[#This Row],[EDAD]])</f>
        <v>27</v>
      </c>
      <c r="P596">
        <f>FLOOR(moras[[#This Row],[EDAD_SIN_NA´S]],10)</f>
        <v>20</v>
      </c>
      <c r="Q596">
        <f>STANDARDIZE(moras[[#This Row],[EDAD]],'2-Resumen'!$C$2, '2-Resumen'!$C$3)</f>
        <v>-1.0520201343717714</v>
      </c>
      <c r="R596" t="str">
        <f>IF(ABS(moras[[#This Row],[Z-CORE E]]) &gt; 1.96, "Sí", "No")</f>
        <v>No</v>
      </c>
    </row>
    <row r="597" spans="1:18">
      <c r="A597">
        <v>869</v>
      </c>
      <c r="B597" t="s">
        <v>32</v>
      </c>
      <c r="C597">
        <v>757568</v>
      </c>
      <c r="D5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97">
        <f>IF(moras[[#This Row],[SALARIO]]="",'2-Resumen'!$B$7, moras[[#This Row],[SALARIO]])</f>
        <v>757568</v>
      </c>
      <c r="F597">
        <f>STANDARDIZE(moras[[#This Row],[SALARIO]],'2-Resumen'!$B$2,'2-Resumen'!$B$3)</f>
        <v>-0.3630111775472038</v>
      </c>
      <c r="G597" t="str">
        <f>IF(ABS(moras[[#This Row],[Z-CORE]])&gt; 1.96,"Sí", "No")</f>
        <v>No</v>
      </c>
      <c r="H597" t="s">
        <v>33</v>
      </c>
      <c r="I597" t="str">
        <f>IF(moras[[#This Row],[TIPO_ASEGURAMIENTO]] = "", '2-Resumen'!$F$4, moras[[#This Row],[TIPO_ASEGURAMIENTO]])</f>
        <v>ASALARIADO</v>
      </c>
      <c r="J597" t="s">
        <v>34</v>
      </c>
      <c r="K597" t="s">
        <v>30</v>
      </c>
      <c r="L597" t="s">
        <v>31</v>
      </c>
      <c r="M597" t="s">
        <v>31</v>
      </c>
      <c r="N597">
        <v>47</v>
      </c>
      <c r="O597">
        <f>IF(moras[[#This Row],[EDAD]]="", '2-Resumen'!$C$7, moras[[#This Row],[EDAD]])</f>
        <v>47</v>
      </c>
      <c r="P597">
        <f>FLOOR(moras[[#This Row],[EDAD_SIN_NA´S]],10)</f>
        <v>40</v>
      </c>
      <c r="Q597">
        <f>STANDARDIZE(moras[[#This Row],[EDAD]],'2-Resumen'!$C$2, '2-Resumen'!$C$3)</f>
        <v>0.35948646717097865</v>
      </c>
      <c r="R597" t="str">
        <f>IF(ABS(moras[[#This Row],[Z-CORE E]]) &gt; 1.96, "Sí", "No")</f>
        <v>No</v>
      </c>
    </row>
    <row r="598" spans="1:18">
      <c r="A598">
        <v>871</v>
      </c>
      <c r="B598" t="s">
        <v>32</v>
      </c>
      <c r="C598">
        <v>805518</v>
      </c>
      <c r="D5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98">
        <f>IF(moras[[#This Row],[SALARIO]]="",'2-Resumen'!$B$7, moras[[#This Row],[SALARIO]])</f>
        <v>805518</v>
      </c>
      <c r="F598">
        <f>STANDARDIZE(moras[[#This Row],[SALARIO]],'2-Resumen'!$B$2,'2-Resumen'!$B$3)</f>
        <v>-0.36221333554279767</v>
      </c>
      <c r="G598" t="str">
        <f>IF(ABS(moras[[#This Row],[Z-CORE]])&gt; 1.96,"Sí", "No")</f>
        <v>No</v>
      </c>
      <c r="H598" t="s">
        <v>33</v>
      </c>
      <c r="I598" t="str">
        <f>IF(moras[[#This Row],[TIPO_ASEGURAMIENTO]] = "", '2-Resumen'!$F$4, moras[[#This Row],[TIPO_ASEGURAMIENTO]])</f>
        <v>ASALARIADO</v>
      </c>
      <c r="J598" t="s">
        <v>29</v>
      </c>
      <c r="K598" t="s">
        <v>30</v>
      </c>
      <c r="L598" t="s">
        <v>31</v>
      </c>
      <c r="M598" t="s">
        <v>31</v>
      </c>
      <c r="N598">
        <v>61</v>
      </c>
      <c r="O598">
        <f>IF(moras[[#This Row],[EDAD]]="", '2-Resumen'!$C$7, moras[[#This Row],[EDAD]])</f>
        <v>61</v>
      </c>
      <c r="P598">
        <f>FLOOR(moras[[#This Row],[EDAD_SIN_NA´S]],10)</f>
        <v>60</v>
      </c>
      <c r="Q598">
        <f>STANDARDIZE(moras[[#This Row],[EDAD]],'2-Resumen'!$C$2, '2-Resumen'!$C$3)</f>
        <v>1.3475410882509038</v>
      </c>
      <c r="R598" t="str">
        <f>IF(ABS(moras[[#This Row],[Z-CORE E]]) &gt; 1.96, "Sí", "No")</f>
        <v>No</v>
      </c>
    </row>
    <row r="599" spans="1:18">
      <c r="A599">
        <v>872</v>
      </c>
      <c r="B599" t="s">
        <v>32</v>
      </c>
      <c r="C599">
        <v>255660</v>
      </c>
      <c r="D5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599">
        <f>IF(moras[[#This Row],[SALARIO]]="",'2-Resumen'!$B$7, moras[[#This Row],[SALARIO]])</f>
        <v>255660</v>
      </c>
      <c r="F599">
        <f>STANDARDIZE(moras[[#This Row],[SALARIO]],'2-Resumen'!$B$2,'2-Resumen'!$B$3)</f>
        <v>-0.37136244521659856</v>
      </c>
      <c r="G599" t="str">
        <f>IF(ABS(moras[[#This Row],[Z-CORE]])&gt; 1.96,"Sí", "No")</f>
        <v>No</v>
      </c>
      <c r="H599" t="s">
        <v>33</v>
      </c>
      <c r="I599" t="str">
        <f>IF(moras[[#This Row],[TIPO_ASEGURAMIENTO]] = "", '2-Resumen'!$F$4, moras[[#This Row],[TIPO_ASEGURAMIENTO]])</f>
        <v>ASALARIADO</v>
      </c>
      <c r="J599" t="s">
        <v>29</v>
      </c>
      <c r="K599" t="s">
        <v>30</v>
      </c>
      <c r="L599" t="s">
        <v>31</v>
      </c>
      <c r="M599" t="s">
        <v>31</v>
      </c>
      <c r="N599">
        <v>30</v>
      </c>
      <c r="O599">
        <f>IF(moras[[#This Row],[EDAD]]="", '2-Resumen'!$C$7, moras[[#This Row],[EDAD]])</f>
        <v>30</v>
      </c>
      <c r="P599">
        <f>FLOOR(moras[[#This Row],[EDAD_SIN_NA´S]],10)</f>
        <v>30</v>
      </c>
      <c r="Q599">
        <f>STANDARDIZE(moras[[#This Row],[EDAD]],'2-Resumen'!$C$2, '2-Resumen'!$C$3)</f>
        <v>-0.84029414414035897</v>
      </c>
      <c r="R599" t="str">
        <f>IF(ABS(moras[[#This Row],[Z-CORE E]]) &gt; 1.96, "Sí", "No")</f>
        <v>No</v>
      </c>
    </row>
    <row r="600" spans="1:18">
      <c r="A600">
        <v>875</v>
      </c>
      <c r="B600" t="s">
        <v>32</v>
      </c>
      <c r="C600">
        <v>315687</v>
      </c>
      <c r="D6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00">
        <f>IF(moras[[#This Row],[SALARIO]]="",'2-Resumen'!$B$7, moras[[#This Row],[SALARIO]])</f>
        <v>315687</v>
      </c>
      <c r="F600">
        <f>STANDARDIZE(moras[[#This Row],[SALARIO]],'2-Resumen'!$B$2,'2-Resumen'!$B$3)</f>
        <v>-0.37036365351694289</v>
      </c>
      <c r="G600" t="str">
        <f>IF(ABS(moras[[#This Row],[Z-CORE]])&gt; 1.96,"Sí", "No")</f>
        <v>No</v>
      </c>
      <c r="H600" t="s">
        <v>33</v>
      </c>
      <c r="I600" t="str">
        <f>IF(moras[[#This Row],[TIPO_ASEGURAMIENTO]] = "", '2-Resumen'!$F$4, moras[[#This Row],[TIPO_ASEGURAMIENTO]])</f>
        <v>ASALARIADO</v>
      </c>
      <c r="J600" t="s">
        <v>29</v>
      </c>
      <c r="K600" t="s">
        <v>30</v>
      </c>
      <c r="L600" t="s">
        <v>30</v>
      </c>
      <c r="M600" t="s">
        <v>30</v>
      </c>
      <c r="N600">
        <v>45</v>
      </c>
      <c r="O600">
        <f>IF(moras[[#This Row],[EDAD]]="", '2-Resumen'!$C$7, moras[[#This Row],[EDAD]])</f>
        <v>45</v>
      </c>
      <c r="P600">
        <f>FLOOR(moras[[#This Row],[EDAD_SIN_NA´S]],10)</f>
        <v>40</v>
      </c>
      <c r="Q600">
        <f>STANDARDIZE(moras[[#This Row],[EDAD]],'2-Resumen'!$C$2, '2-Resumen'!$C$3)</f>
        <v>0.21833580701670366</v>
      </c>
      <c r="R600" t="str">
        <f>IF(ABS(moras[[#This Row],[Z-CORE E]]) &gt; 1.96, "Sí", "No")</f>
        <v>No</v>
      </c>
    </row>
    <row r="601" spans="1:18">
      <c r="A601">
        <v>876</v>
      </c>
      <c r="B601" t="s">
        <v>27</v>
      </c>
      <c r="C601">
        <v>372300</v>
      </c>
      <c r="D6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01">
        <f>IF(moras[[#This Row],[SALARIO]]="",'2-Resumen'!$B$7, moras[[#This Row],[SALARIO]])</f>
        <v>372300</v>
      </c>
      <c r="F601">
        <f>STANDARDIZE(moras[[#This Row],[SALARIO]],'2-Resumen'!$B$2,'2-Resumen'!$B$3)</f>
        <v>-0.36942166750243938</v>
      </c>
      <c r="G601" t="str">
        <f>IF(ABS(moras[[#This Row],[Z-CORE]])&gt; 1.96,"Sí", "No")</f>
        <v>No</v>
      </c>
      <c r="H601" t="s">
        <v>33</v>
      </c>
      <c r="I601" t="str">
        <f>IF(moras[[#This Row],[TIPO_ASEGURAMIENTO]] = "", '2-Resumen'!$F$4, moras[[#This Row],[TIPO_ASEGURAMIENTO]])</f>
        <v>ASALARIADO</v>
      </c>
      <c r="J601" t="s">
        <v>29</v>
      </c>
      <c r="K601" t="s">
        <v>30</v>
      </c>
      <c r="L601" t="s">
        <v>31</v>
      </c>
      <c r="M601" t="s">
        <v>30</v>
      </c>
      <c r="N601">
        <v>26</v>
      </c>
      <c r="O601">
        <f>IF(moras[[#This Row],[EDAD]]="", '2-Resumen'!$C$7, moras[[#This Row],[EDAD]])</f>
        <v>26</v>
      </c>
      <c r="P601">
        <f>FLOOR(moras[[#This Row],[EDAD_SIN_NA´S]],10)</f>
        <v>20</v>
      </c>
      <c r="Q601">
        <f>STANDARDIZE(moras[[#This Row],[EDAD]],'2-Resumen'!$C$2, '2-Resumen'!$C$3)</f>
        <v>-1.1225954644489089</v>
      </c>
      <c r="R601" t="str">
        <f>IF(ABS(moras[[#This Row],[Z-CORE E]]) &gt; 1.96, "Sí", "No")</f>
        <v>No</v>
      </c>
    </row>
    <row r="602" spans="1:18">
      <c r="A602">
        <v>877</v>
      </c>
      <c r="B602" t="s">
        <v>32</v>
      </c>
      <c r="C602">
        <v>67873405</v>
      </c>
      <c r="D6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02">
        <f>IF(moras[[#This Row],[SALARIO]]="",'2-Resumen'!$B$7, moras[[#This Row],[SALARIO]])</f>
        <v>67873405</v>
      </c>
      <c r="F602">
        <f>STANDARDIZE(moras[[#This Row],[SALARIO]],'2-Resumen'!$B$2,'2-Resumen'!$B$3)</f>
        <v>0.75373196988712199</v>
      </c>
      <c r="G602" t="str">
        <f>IF(ABS(moras[[#This Row],[Z-CORE]])&gt; 1.96,"Sí", "No")</f>
        <v>No</v>
      </c>
      <c r="H602" t="s">
        <v>33</v>
      </c>
      <c r="I602" t="str">
        <f>IF(moras[[#This Row],[TIPO_ASEGURAMIENTO]] = "", '2-Resumen'!$F$4, moras[[#This Row],[TIPO_ASEGURAMIENTO]])</f>
        <v>ASALARIADO</v>
      </c>
      <c r="J602" t="s">
        <v>29</v>
      </c>
      <c r="K602" t="s">
        <v>30</v>
      </c>
      <c r="L602" t="s">
        <v>31</v>
      </c>
      <c r="M602" t="s">
        <v>31</v>
      </c>
      <c r="N602">
        <v>33</v>
      </c>
      <c r="O602">
        <f>IF(moras[[#This Row],[EDAD]]="", '2-Resumen'!$C$7, moras[[#This Row],[EDAD]])</f>
        <v>33</v>
      </c>
      <c r="P602">
        <f>FLOOR(moras[[#This Row],[EDAD_SIN_NA´S]],10)</f>
        <v>30</v>
      </c>
      <c r="Q602">
        <f>STANDARDIZE(moras[[#This Row],[EDAD]],'2-Resumen'!$C$2, '2-Resumen'!$C$3)</f>
        <v>-0.62856815390894638</v>
      </c>
      <c r="R602" t="str">
        <f>IF(ABS(moras[[#This Row],[Z-CORE E]]) &gt; 1.96, "Sí", "No")</f>
        <v>No</v>
      </c>
    </row>
    <row r="603" spans="1:18">
      <c r="A603">
        <v>880</v>
      </c>
      <c r="B603" t="s">
        <v>27</v>
      </c>
      <c r="C603">
        <v>166295</v>
      </c>
      <c r="D6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03">
        <f>IF(moras[[#This Row],[SALARIO]]="",'2-Resumen'!$B$7, moras[[#This Row],[SALARIO]])</f>
        <v>166295</v>
      </c>
      <c r="F603">
        <f>STANDARDIZE(moras[[#This Row],[SALARIO]],'2-Resumen'!$B$2,'2-Resumen'!$B$3)</f>
        <v>-0.37284939309404913</v>
      </c>
      <c r="G603" t="str">
        <f>IF(ABS(moras[[#This Row],[Z-CORE]])&gt; 1.96,"Sí", "No")</f>
        <v>No</v>
      </c>
      <c r="H603" t="s">
        <v>33</v>
      </c>
      <c r="I603" t="str">
        <f>IF(moras[[#This Row],[TIPO_ASEGURAMIENTO]] = "", '2-Resumen'!$F$4, moras[[#This Row],[TIPO_ASEGURAMIENTO]])</f>
        <v>ASALARIADO</v>
      </c>
      <c r="J603" t="s">
        <v>29</v>
      </c>
      <c r="K603" t="s">
        <v>30</v>
      </c>
      <c r="L603" t="s">
        <v>31</v>
      </c>
      <c r="M603" t="s">
        <v>31</v>
      </c>
      <c r="N603">
        <v>50</v>
      </c>
      <c r="O603">
        <f>IF(moras[[#This Row],[EDAD]]="", '2-Resumen'!$C$7, moras[[#This Row],[EDAD]])</f>
        <v>50</v>
      </c>
      <c r="P603">
        <f>FLOOR(moras[[#This Row],[EDAD_SIN_NA´S]],10)</f>
        <v>50</v>
      </c>
      <c r="Q603">
        <f>STANDARDIZE(moras[[#This Row],[EDAD]],'2-Resumen'!$C$2, '2-Resumen'!$C$3)</f>
        <v>0.57121245740239113</v>
      </c>
      <c r="R603" t="str">
        <f>IF(ABS(moras[[#This Row],[Z-CORE E]]) &gt; 1.96, "Sí", "No")</f>
        <v>No</v>
      </c>
    </row>
    <row r="604" spans="1:18">
      <c r="A604">
        <v>881</v>
      </c>
      <c r="B604" t="s">
        <v>27</v>
      </c>
      <c r="C604">
        <v>58870125</v>
      </c>
      <c r="D6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04">
        <f>IF(moras[[#This Row],[SALARIO]]="",'2-Resumen'!$B$7, moras[[#This Row],[SALARIO]])</f>
        <v>58870125</v>
      </c>
      <c r="F604">
        <f>STANDARDIZE(moras[[#This Row],[SALARIO]],'2-Resumen'!$B$2,'2-Resumen'!$B$3)</f>
        <v>0.60392602700016207</v>
      </c>
      <c r="G604" t="str">
        <f>IF(ABS(moras[[#This Row],[Z-CORE]])&gt; 1.96,"Sí", "No")</f>
        <v>No</v>
      </c>
      <c r="H604" t="s">
        <v>33</v>
      </c>
      <c r="I604" t="str">
        <f>IF(moras[[#This Row],[TIPO_ASEGURAMIENTO]] = "", '2-Resumen'!$F$4, moras[[#This Row],[TIPO_ASEGURAMIENTO]])</f>
        <v>ASALARIADO</v>
      </c>
      <c r="J604" t="s">
        <v>29</v>
      </c>
      <c r="K604" t="s">
        <v>30</v>
      </c>
      <c r="L604" t="s">
        <v>31</v>
      </c>
      <c r="M604" t="s">
        <v>31</v>
      </c>
      <c r="N604">
        <v>27</v>
      </c>
      <c r="O604">
        <f>IF(moras[[#This Row],[EDAD]]="", '2-Resumen'!$C$7, moras[[#This Row],[EDAD]])</f>
        <v>27</v>
      </c>
      <c r="P604">
        <f>FLOOR(moras[[#This Row],[EDAD_SIN_NA´S]],10)</f>
        <v>20</v>
      </c>
      <c r="Q604">
        <f>STANDARDIZE(moras[[#This Row],[EDAD]],'2-Resumen'!$C$2, '2-Resumen'!$C$3)</f>
        <v>-1.0520201343717714</v>
      </c>
      <c r="R604" t="str">
        <f>IF(ABS(moras[[#This Row],[Z-CORE E]]) &gt; 1.96, "Sí", "No")</f>
        <v>No</v>
      </c>
    </row>
    <row r="605" spans="1:18">
      <c r="A605">
        <v>883</v>
      </c>
      <c r="B605" t="s">
        <v>32</v>
      </c>
      <c r="C605">
        <v>503465</v>
      </c>
      <c r="D6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05">
        <f>IF(moras[[#This Row],[SALARIO]]="",'2-Resumen'!$B$7, moras[[#This Row],[SALARIO]])</f>
        <v>503465</v>
      </c>
      <c r="F605">
        <f>STANDARDIZE(moras[[#This Row],[SALARIO]],'2-Resumen'!$B$2,'2-Resumen'!$B$3)</f>
        <v>-0.36723920772125207</v>
      </c>
      <c r="G605" t="str">
        <f>IF(ABS(moras[[#This Row],[Z-CORE]])&gt; 1.96,"Sí", "No")</f>
        <v>No</v>
      </c>
      <c r="H605" t="s">
        <v>33</v>
      </c>
      <c r="I605" t="str">
        <f>IF(moras[[#This Row],[TIPO_ASEGURAMIENTO]] = "", '2-Resumen'!$F$4, moras[[#This Row],[TIPO_ASEGURAMIENTO]])</f>
        <v>ASALARIADO</v>
      </c>
      <c r="J605" t="s">
        <v>34</v>
      </c>
      <c r="K605" t="s">
        <v>30</v>
      </c>
      <c r="L605" t="s">
        <v>31</v>
      </c>
      <c r="M605" t="s">
        <v>30</v>
      </c>
      <c r="N605">
        <v>56</v>
      </c>
      <c r="O605">
        <f>IF(moras[[#This Row],[EDAD]]="", '2-Resumen'!$C$7, moras[[#This Row],[EDAD]])</f>
        <v>56</v>
      </c>
      <c r="P605">
        <f>FLOOR(moras[[#This Row],[EDAD_SIN_NA´S]],10)</f>
        <v>50</v>
      </c>
      <c r="Q605">
        <f>STANDARDIZE(moras[[#This Row],[EDAD]],'2-Resumen'!$C$2, '2-Resumen'!$C$3)</f>
        <v>0.99466443786521619</v>
      </c>
      <c r="R605" t="str">
        <f>IF(ABS(moras[[#This Row],[Z-CORE E]]) &gt; 1.96, "Sí", "No")</f>
        <v>No</v>
      </c>
    </row>
    <row r="606" spans="1:18">
      <c r="A606">
        <v>884</v>
      </c>
      <c r="B606" t="s">
        <v>27</v>
      </c>
      <c r="C606">
        <v>5348155</v>
      </c>
      <c r="D6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06">
        <f>IF(moras[[#This Row],[SALARIO]]="",'2-Resumen'!$B$7, moras[[#This Row],[SALARIO]])</f>
        <v>5348155</v>
      </c>
      <c r="F606">
        <f>STANDARDIZE(moras[[#This Row],[SALARIO]],'2-Resumen'!$B$2,'2-Resumen'!$B$3)</f>
        <v>-0.28662821334531058</v>
      </c>
      <c r="G606" t="str">
        <f>IF(ABS(moras[[#This Row],[Z-CORE]])&gt; 1.96,"Sí", "No")</f>
        <v>No</v>
      </c>
      <c r="H606" t="s">
        <v>33</v>
      </c>
      <c r="I606" t="str">
        <f>IF(moras[[#This Row],[TIPO_ASEGURAMIENTO]] = "", '2-Resumen'!$F$4, moras[[#This Row],[TIPO_ASEGURAMIENTO]])</f>
        <v>ASALARIADO</v>
      </c>
      <c r="J606" t="s">
        <v>34</v>
      </c>
      <c r="K606" t="s">
        <v>30</v>
      </c>
      <c r="L606" t="s">
        <v>31</v>
      </c>
      <c r="M606" t="s">
        <v>31</v>
      </c>
      <c r="N606">
        <v>29</v>
      </c>
      <c r="O606">
        <f>IF(moras[[#This Row],[EDAD]]="", '2-Resumen'!$C$7, moras[[#This Row],[EDAD]])</f>
        <v>29</v>
      </c>
      <c r="P606">
        <f>FLOOR(moras[[#This Row],[EDAD_SIN_NA´S]],10)</f>
        <v>20</v>
      </c>
      <c r="Q606">
        <f>STANDARDIZE(moras[[#This Row],[EDAD]],'2-Resumen'!$C$2, '2-Resumen'!$C$3)</f>
        <v>-0.91086947421749642</v>
      </c>
      <c r="R606" t="str">
        <f>IF(ABS(moras[[#This Row],[Z-CORE E]]) &gt; 1.96, "Sí", "No")</f>
        <v>No</v>
      </c>
    </row>
    <row r="607" spans="1:18">
      <c r="A607">
        <v>886</v>
      </c>
      <c r="B607" t="s">
        <v>32</v>
      </c>
      <c r="C607">
        <v>325000</v>
      </c>
      <c r="D6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07">
        <f>IF(moras[[#This Row],[SALARIO]]="",'2-Resumen'!$B$7, moras[[#This Row],[SALARIO]])</f>
        <v>325000</v>
      </c>
      <c r="F607">
        <f>STANDARDIZE(moras[[#This Row],[SALARIO]],'2-Resumen'!$B$2,'2-Resumen'!$B$3)</f>
        <v>-0.37020869413035201</v>
      </c>
      <c r="G607" t="str">
        <f>IF(ABS(moras[[#This Row],[Z-CORE]])&gt; 1.96,"Sí", "No")</f>
        <v>No</v>
      </c>
      <c r="H607" t="s">
        <v>33</v>
      </c>
      <c r="I607" t="str">
        <f>IF(moras[[#This Row],[TIPO_ASEGURAMIENTO]] = "", '2-Resumen'!$F$4, moras[[#This Row],[TIPO_ASEGURAMIENTO]])</f>
        <v>ASALARIADO</v>
      </c>
      <c r="J607" t="s">
        <v>29</v>
      </c>
      <c r="K607" t="s">
        <v>30</v>
      </c>
      <c r="L607" t="s">
        <v>31</v>
      </c>
      <c r="M607" t="s">
        <v>31</v>
      </c>
      <c r="N607">
        <v>37</v>
      </c>
      <c r="O607">
        <f>IF(moras[[#This Row],[EDAD]]="", '2-Resumen'!$C$7, moras[[#This Row],[EDAD]])</f>
        <v>37</v>
      </c>
      <c r="P607">
        <f>FLOOR(moras[[#This Row],[EDAD_SIN_NA´S]],10)</f>
        <v>30</v>
      </c>
      <c r="Q607">
        <f>STANDARDIZE(moras[[#This Row],[EDAD]],'2-Resumen'!$C$2, '2-Resumen'!$C$3)</f>
        <v>-0.3462668336003964</v>
      </c>
      <c r="R607" t="str">
        <f>IF(ABS(moras[[#This Row],[Z-CORE E]]) &gt; 1.96, "Sí", "No")</f>
        <v>No</v>
      </c>
    </row>
    <row r="608" spans="1:18">
      <c r="A608">
        <v>887</v>
      </c>
      <c r="B608" t="s">
        <v>32</v>
      </c>
      <c r="C608">
        <v>1142714</v>
      </c>
      <c r="D6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08">
        <f>IF(moras[[#This Row],[SALARIO]]="",'2-Resumen'!$B$7, moras[[#This Row],[SALARIO]])</f>
        <v>1142714</v>
      </c>
      <c r="F608">
        <f>STANDARDIZE(moras[[#This Row],[SALARIO]],'2-Resumen'!$B$2,'2-Resumen'!$B$3)</f>
        <v>-0.35660271755494088</v>
      </c>
      <c r="G608" t="str">
        <f>IF(ABS(moras[[#This Row],[Z-CORE]])&gt; 1.96,"Sí", "No")</f>
        <v>No</v>
      </c>
      <c r="H608" t="s">
        <v>33</v>
      </c>
      <c r="I608" t="str">
        <f>IF(moras[[#This Row],[TIPO_ASEGURAMIENTO]] = "", '2-Resumen'!$F$4, moras[[#This Row],[TIPO_ASEGURAMIENTO]])</f>
        <v>ASALARIADO</v>
      </c>
      <c r="J608" t="s">
        <v>29</v>
      </c>
      <c r="K608" t="s">
        <v>30</v>
      </c>
      <c r="L608" t="s">
        <v>31</v>
      </c>
      <c r="M608" t="s">
        <v>31</v>
      </c>
      <c r="N608">
        <v>37</v>
      </c>
      <c r="O608">
        <f>IF(moras[[#This Row],[EDAD]]="", '2-Resumen'!$C$7, moras[[#This Row],[EDAD]])</f>
        <v>37</v>
      </c>
      <c r="P608">
        <f>FLOOR(moras[[#This Row],[EDAD_SIN_NA´S]],10)</f>
        <v>30</v>
      </c>
      <c r="Q608">
        <f>STANDARDIZE(moras[[#This Row],[EDAD]],'2-Resumen'!$C$2, '2-Resumen'!$C$3)</f>
        <v>-0.3462668336003964</v>
      </c>
      <c r="R608" t="str">
        <f>IF(ABS(moras[[#This Row],[Z-CORE E]]) &gt; 1.96, "Sí", "No")</f>
        <v>No</v>
      </c>
    </row>
    <row r="609" spans="1:18">
      <c r="A609">
        <v>888</v>
      </c>
      <c r="B609" t="s">
        <v>32</v>
      </c>
      <c r="C609">
        <v>55364206</v>
      </c>
      <c r="D6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09">
        <f>IF(moras[[#This Row],[SALARIO]]="",'2-Resumen'!$B$7, moras[[#This Row],[SALARIO]])</f>
        <v>55364206</v>
      </c>
      <c r="F609">
        <f>STANDARDIZE(moras[[#This Row],[SALARIO]],'2-Resumen'!$B$2,'2-Resumen'!$B$3)</f>
        <v>0.54559089786052539</v>
      </c>
      <c r="G609" t="str">
        <f>IF(ABS(moras[[#This Row],[Z-CORE]])&gt; 1.96,"Sí", "No")</f>
        <v>No</v>
      </c>
      <c r="H609" t="s">
        <v>33</v>
      </c>
      <c r="I609" t="str">
        <f>IF(moras[[#This Row],[TIPO_ASEGURAMIENTO]] = "", '2-Resumen'!$F$4, moras[[#This Row],[TIPO_ASEGURAMIENTO]])</f>
        <v>ASALARIADO</v>
      </c>
      <c r="J609" t="s">
        <v>29</v>
      </c>
      <c r="K609" t="s">
        <v>30</v>
      </c>
      <c r="L609" t="s">
        <v>31</v>
      </c>
      <c r="M609" t="s">
        <v>31</v>
      </c>
      <c r="N609">
        <v>27</v>
      </c>
      <c r="O609">
        <f>IF(moras[[#This Row],[EDAD]]="", '2-Resumen'!$C$7, moras[[#This Row],[EDAD]])</f>
        <v>27</v>
      </c>
      <c r="P609">
        <f>FLOOR(moras[[#This Row],[EDAD_SIN_NA´S]],10)</f>
        <v>20</v>
      </c>
      <c r="Q609">
        <f>STANDARDIZE(moras[[#This Row],[EDAD]],'2-Resumen'!$C$2, '2-Resumen'!$C$3)</f>
        <v>-1.0520201343717714</v>
      </c>
      <c r="R609" t="str">
        <f>IF(ABS(moras[[#This Row],[Z-CORE E]]) &gt; 1.96, "Sí", "No")</f>
        <v>No</v>
      </c>
    </row>
    <row r="610" spans="1:18">
      <c r="A610">
        <v>889</v>
      </c>
      <c r="B610" t="s">
        <v>32</v>
      </c>
      <c r="C610">
        <v>168300</v>
      </c>
      <c r="D6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10">
        <f>IF(moras[[#This Row],[SALARIO]]="",'2-Resumen'!$B$7, moras[[#This Row],[SALARIO]])</f>
        <v>168300</v>
      </c>
      <c r="F610">
        <f>STANDARDIZE(moras[[#This Row],[SALARIO]],'2-Resumen'!$B$2,'2-Resumen'!$B$3)</f>
        <v>-0.37281603181732681</v>
      </c>
      <c r="G610" t="str">
        <f>IF(ABS(moras[[#This Row],[Z-CORE]])&gt; 1.96,"Sí", "No")</f>
        <v>No</v>
      </c>
      <c r="H610" t="s">
        <v>33</v>
      </c>
      <c r="I610" t="str">
        <f>IF(moras[[#This Row],[TIPO_ASEGURAMIENTO]] = "", '2-Resumen'!$F$4, moras[[#This Row],[TIPO_ASEGURAMIENTO]])</f>
        <v>ASALARIADO</v>
      </c>
      <c r="J610" t="s">
        <v>29</v>
      </c>
      <c r="K610" t="s">
        <v>30</v>
      </c>
      <c r="L610" t="s">
        <v>30</v>
      </c>
      <c r="M610" t="s">
        <v>31</v>
      </c>
      <c r="N610">
        <v>23</v>
      </c>
      <c r="O610">
        <f>IF(moras[[#This Row],[EDAD]]="", '2-Resumen'!$C$7, moras[[#This Row],[EDAD]])</f>
        <v>23</v>
      </c>
      <c r="P610">
        <f>FLOOR(moras[[#This Row],[EDAD_SIN_NA´S]],10)</f>
        <v>20</v>
      </c>
      <c r="Q610">
        <f>STANDARDIZE(moras[[#This Row],[EDAD]],'2-Resumen'!$C$2, '2-Resumen'!$C$3)</f>
        <v>-1.3343214546803215</v>
      </c>
      <c r="R610" t="str">
        <f>IF(ABS(moras[[#This Row],[Z-CORE E]]) &gt; 1.96, "Sí", "No")</f>
        <v>No</v>
      </c>
    </row>
    <row r="611" spans="1:18">
      <c r="A611">
        <v>891</v>
      </c>
      <c r="B611" t="s">
        <v>32</v>
      </c>
      <c r="C611">
        <v>268777885</v>
      </c>
      <c r="D6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11">
        <f>IF(moras[[#This Row],[SALARIO]]="",'2-Resumen'!$B$7, moras[[#This Row],[SALARIO]])</f>
        <v>268777885</v>
      </c>
      <c r="F611">
        <f>STANDARDIZE(moras[[#This Row],[SALARIO]],'2-Resumen'!$B$2,'2-Resumen'!$B$3)</f>
        <v>4.0965898013234874</v>
      </c>
      <c r="G611" t="str">
        <f>IF(ABS(moras[[#This Row],[Z-CORE]])&gt; 1.96,"Sí", "No")</f>
        <v>Sí</v>
      </c>
      <c r="H611" t="s">
        <v>33</v>
      </c>
      <c r="I611" t="str">
        <f>IF(moras[[#This Row],[TIPO_ASEGURAMIENTO]] = "", '2-Resumen'!$F$4, moras[[#This Row],[TIPO_ASEGURAMIENTO]])</f>
        <v>ASALARIADO</v>
      </c>
      <c r="J611" t="s">
        <v>29</v>
      </c>
      <c r="K611" t="s">
        <v>30</v>
      </c>
      <c r="L611" t="s">
        <v>31</v>
      </c>
      <c r="M611" t="s">
        <v>31</v>
      </c>
      <c r="N611">
        <v>51</v>
      </c>
      <c r="O611">
        <f>IF(moras[[#This Row],[EDAD]]="", '2-Resumen'!$C$7, moras[[#This Row],[EDAD]])</f>
        <v>51</v>
      </c>
      <c r="P611">
        <f>FLOOR(moras[[#This Row],[EDAD_SIN_NA´S]],10)</f>
        <v>50</v>
      </c>
      <c r="Q611">
        <f>STANDARDIZE(moras[[#This Row],[EDAD]],'2-Resumen'!$C$2, '2-Resumen'!$C$3)</f>
        <v>0.64178778747952869</v>
      </c>
      <c r="R611" t="str">
        <f>IF(ABS(moras[[#This Row],[Z-CORE E]]) &gt; 1.96, "Sí", "No")</f>
        <v>No</v>
      </c>
    </row>
    <row r="612" spans="1:18">
      <c r="A612">
        <v>892</v>
      </c>
      <c r="B612" t="s">
        <v>32</v>
      </c>
      <c r="C612">
        <v>130000</v>
      </c>
      <c r="D6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12">
        <f>IF(moras[[#This Row],[SALARIO]]="",'2-Resumen'!$B$7, moras[[#This Row],[SALARIO]])</f>
        <v>130000</v>
      </c>
      <c r="F612">
        <f>STANDARDIZE(moras[[#This Row],[SALARIO]],'2-Resumen'!$B$2,'2-Resumen'!$B$3)</f>
        <v>-0.37345330707840618</v>
      </c>
      <c r="G612" t="str">
        <f>IF(ABS(moras[[#This Row],[Z-CORE]])&gt; 1.96,"Sí", "No")</f>
        <v>No</v>
      </c>
      <c r="H612" t="s">
        <v>33</v>
      </c>
      <c r="I612" t="str">
        <f>IF(moras[[#This Row],[TIPO_ASEGURAMIENTO]] = "", '2-Resumen'!$F$4, moras[[#This Row],[TIPO_ASEGURAMIENTO]])</f>
        <v>ASALARIADO</v>
      </c>
      <c r="J612" t="s">
        <v>29</v>
      </c>
      <c r="K612" t="s">
        <v>30</v>
      </c>
      <c r="L612" t="s">
        <v>30</v>
      </c>
      <c r="M612" t="s">
        <v>31</v>
      </c>
      <c r="N612">
        <v>22</v>
      </c>
      <c r="O612">
        <f>IF(moras[[#This Row],[EDAD]]="", '2-Resumen'!$C$7, moras[[#This Row],[EDAD]])</f>
        <v>22</v>
      </c>
      <c r="P612">
        <f>FLOOR(moras[[#This Row],[EDAD_SIN_NA´S]],10)</f>
        <v>20</v>
      </c>
      <c r="Q612">
        <f>STANDARDIZE(moras[[#This Row],[EDAD]],'2-Resumen'!$C$2, '2-Resumen'!$C$3)</f>
        <v>-1.4048967847574589</v>
      </c>
      <c r="R612" t="str">
        <f>IF(ABS(moras[[#This Row],[Z-CORE E]]) &gt; 1.96, "Sí", "No")</f>
        <v>No</v>
      </c>
    </row>
    <row r="613" spans="1:18">
      <c r="A613">
        <v>893</v>
      </c>
      <c r="B613" t="s">
        <v>32</v>
      </c>
      <c r="C613">
        <v>5750325</v>
      </c>
      <c r="D6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13">
        <f>IF(moras[[#This Row],[SALARIO]]="",'2-Resumen'!$B$7, moras[[#This Row],[SALARIO]])</f>
        <v>5750325</v>
      </c>
      <c r="F613">
        <f>STANDARDIZE(moras[[#This Row],[SALARIO]],'2-Resumen'!$B$2,'2-Resumen'!$B$3)</f>
        <v>-0.27993649032316215</v>
      </c>
      <c r="G613" t="str">
        <f>IF(ABS(moras[[#This Row],[Z-CORE]])&gt; 1.96,"Sí", "No")</f>
        <v>No</v>
      </c>
      <c r="H613" t="s">
        <v>33</v>
      </c>
      <c r="I613" t="str">
        <f>IF(moras[[#This Row],[TIPO_ASEGURAMIENTO]] = "", '2-Resumen'!$F$4, moras[[#This Row],[TIPO_ASEGURAMIENTO]])</f>
        <v>ASALARIADO</v>
      </c>
      <c r="J613" t="s">
        <v>29</v>
      </c>
      <c r="K613" t="s">
        <v>30</v>
      </c>
      <c r="L613" t="s">
        <v>31</v>
      </c>
      <c r="M613" t="s">
        <v>31</v>
      </c>
      <c r="N613">
        <v>35</v>
      </c>
      <c r="O613">
        <f>IF(moras[[#This Row],[EDAD]]="", '2-Resumen'!$C$7, moras[[#This Row],[EDAD]])</f>
        <v>35</v>
      </c>
      <c r="P613">
        <f>FLOOR(moras[[#This Row],[EDAD_SIN_NA´S]],10)</f>
        <v>30</v>
      </c>
      <c r="Q613">
        <f>STANDARDIZE(moras[[#This Row],[EDAD]],'2-Resumen'!$C$2, '2-Resumen'!$C$3)</f>
        <v>-0.48741749375467142</v>
      </c>
      <c r="R613" t="str">
        <f>IF(ABS(moras[[#This Row],[Z-CORE E]]) &gt; 1.96, "Sí", "No")</f>
        <v>No</v>
      </c>
    </row>
    <row r="614" spans="1:18">
      <c r="A614">
        <v>894</v>
      </c>
      <c r="B614" t="s">
        <v>32</v>
      </c>
      <c r="C614">
        <v>42326813</v>
      </c>
      <c r="D6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14">
        <f>IF(moras[[#This Row],[SALARIO]]="",'2-Resumen'!$B$7, moras[[#This Row],[SALARIO]])</f>
        <v>42326813</v>
      </c>
      <c r="F614">
        <f>STANDARDIZE(moras[[#This Row],[SALARIO]],'2-Resumen'!$B$2,'2-Resumen'!$B$3)</f>
        <v>0.32866118433913627</v>
      </c>
      <c r="G614" t="str">
        <f>IF(ABS(moras[[#This Row],[Z-CORE]])&gt; 1.96,"Sí", "No")</f>
        <v>No</v>
      </c>
      <c r="H614" t="s">
        <v>33</v>
      </c>
      <c r="I614" t="str">
        <f>IF(moras[[#This Row],[TIPO_ASEGURAMIENTO]] = "", '2-Resumen'!$F$4, moras[[#This Row],[TIPO_ASEGURAMIENTO]])</f>
        <v>ASALARIADO</v>
      </c>
      <c r="J614" t="s">
        <v>29</v>
      </c>
      <c r="K614" t="s">
        <v>30</v>
      </c>
      <c r="L614" t="s">
        <v>31</v>
      </c>
      <c r="M614" t="s">
        <v>31</v>
      </c>
      <c r="N614">
        <v>59</v>
      </c>
      <c r="O614">
        <f>IF(moras[[#This Row],[EDAD]]="", '2-Resumen'!$C$7, moras[[#This Row],[EDAD]])</f>
        <v>59</v>
      </c>
      <c r="P614">
        <f>FLOOR(moras[[#This Row],[EDAD_SIN_NA´S]],10)</f>
        <v>50</v>
      </c>
      <c r="Q614">
        <f>STANDARDIZE(moras[[#This Row],[EDAD]],'2-Resumen'!$C$2, '2-Resumen'!$C$3)</f>
        <v>1.2063904280966287</v>
      </c>
      <c r="R614" t="str">
        <f>IF(ABS(moras[[#This Row],[Z-CORE E]]) &gt; 1.96, "Sí", "No")</f>
        <v>No</v>
      </c>
    </row>
    <row r="615" spans="1:18">
      <c r="A615">
        <v>895</v>
      </c>
      <c r="B615" t="s">
        <v>32</v>
      </c>
      <c r="C615">
        <v>4475419</v>
      </c>
      <c r="D6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15">
        <f>IF(moras[[#This Row],[SALARIO]]="",'2-Resumen'!$B$7, moras[[#This Row],[SALARIO]])</f>
        <v>4475419</v>
      </c>
      <c r="F615">
        <f>STANDARDIZE(moras[[#This Row],[SALARIO]],'2-Resumen'!$B$2,'2-Resumen'!$B$3)</f>
        <v>-0.3011497032213773</v>
      </c>
      <c r="G615" t="str">
        <f>IF(ABS(moras[[#This Row],[Z-CORE]])&gt; 1.96,"Sí", "No")</f>
        <v>No</v>
      </c>
      <c r="H615" t="s">
        <v>33</v>
      </c>
      <c r="I615" t="str">
        <f>IF(moras[[#This Row],[TIPO_ASEGURAMIENTO]] = "", '2-Resumen'!$F$4, moras[[#This Row],[TIPO_ASEGURAMIENTO]])</f>
        <v>ASALARIADO</v>
      </c>
      <c r="J615" t="s">
        <v>29</v>
      </c>
      <c r="K615" t="s">
        <v>30</v>
      </c>
      <c r="L615" t="s">
        <v>30</v>
      </c>
      <c r="M615" t="s">
        <v>31</v>
      </c>
      <c r="N615">
        <v>31</v>
      </c>
      <c r="O615">
        <f>IF(moras[[#This Row],[EDAD]]="", '2-Resumen'!$C$7, moras[[#This Row],[EDAD]])</f>
        <v>31</v>
      </c>
      <c r="P615">
        <f>FLOOR(moras[[#This Row],[EDAD_SIN_NA´S]],10)</f>
        <v>30</v>
      </c>
      <c r="Q615">
        <f>STANDARDIZE(moras[[#This Row],[EDAD]],'2-Resumen'!$C$2, '2-Resumen'!$C$3)</f>
        <v>-0.7697188140632214</v>
      </c>
      <c r="R615" t="str">
        <f>IF(ABS(moras[[#This Row],[Z-CORE E]]) &gt; 1.96, "Sí", "No")</f>
        <v>No</v>
      </c>
    </row>
    <row r="616" spans="1:18">
      <c r="A616">
        <v>897</v>
      </c>
      <c r="B616" t="s">
        <v>27</v>
      </c>
      <c r="C616">
        <v>40674256</v>
      </c>
      <c r="D6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16">
        <f>IF(moras[[#This Row],[SALARIO]]="",'2-Resumen'!$B$7, moras[[#This Row],[SALARIO]])</f>
        <v>40674256</v>
      </c>
      <c r="F616">
        <f>STANDARDIZE(moras[[#This Row],[SALARIO]],'2-Resumen'!$B$2,'2-Resumen'!$B$3)</f>
        <v>0.30116422105914875</v>
      </c>
      <c r="G616" t="str">
        <f>IF(ABS(moras[[#This Row],[Z-CORE]])&gt; 1.96,"Sí", "No")</f>
        <v>No</v>
      </c>
      <c r="H616" t="s">
        <v>33</v>
      </c>
      <c r="I616" t="str">
        <f>IF(moras[[#This Row],[TIPO_ASEGURAMIENTO]] = "", '2-Resumen'!$F$4, moras[[#This Row],[TIPO_ASEGURAMIENTO]])</f>
        <v>ASALARIADO</v>
      </c>
      <c r="J616" t="s">
        <v>29</v>
      </c>
      <c r="K616" t="s">
        <v>30</v>
      </c>
      <c r="L616" t="s">
        <v>31</v>
      </c>
      <c r="M616" t="s">
        <v>31</v>
      </c>
      <c r="N616">
        <v>28</v>
      </c>
      <c r="O616">
        <f>IF(moras[[#This Row],[EDAD]]="", '2-Resumen'!$C$7, moras[[#This Row],[EDAD]])</f>
        <v>28</v>
      </c>
      <c r="P616">
        <f>FLOOR(moras[[#This Row],[EDAD_SIN_NA´S]],10)</f>
        <v>20</v>
      </c>
      <c r="Q616">
        <f>STANDARDIZE(moras[[#This Row],[EDAD]],'2-Resumen'!$C$2, '2-Resumen'!$C$3)</f>
        <v>-0.98144480429463388</v>
      </c>
      <c r="R616" t="str">
        <f>IF(ABS(moras[[#This Row],[Z-CORE E]]) &gt; 1.96, "Sí", "No")</f>
        <v>No</v>
      </c>
    </row>
    <row r="617" spans="1:18">
      <c r="A617">
        <v>899</v>
      </c>
      <c r="B617" t="s">
        <v>32</v>
      </c>
      <c r="C617">
        <v>550000</v>
      </c>
      <c r="D6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17">
        <f>IF(moras[[#This Row],[SALARIO]]="",'2-Resumen'!$B$7, moras[[#This Row],[SALARIO]])</f>
        <v>550000</v>
      </c>
      <c r="F617">
        <f>STANDARDIZE(moras[[#This Row],[SALARIO]],'2-Resumen'!$B$2,'2-Resumen'!$B$3)</f>
        <v>-0.36646490995952025</v>
      </c>
      <c r="G617" t="str">
        <f>IF(ABS(moras[[#This Row],[Z-CORE]])&gt; 1.96,"Sí", "No")</f>
        <v>No</v>
      </c>
      <c r="H617" t="s">
        <v>33</v>
      </c>
      <c r="I617" t="str">
        <f>IF(moras[[#This Row],[TIPO_ASEGURAMIENTO]] = "", '2-Resumen'!$F$4, moras[[#This Row],[TIPO_ASEGURAMIENTO]])</f>
        <v>ASALARIADO</v>
      </c>
      <c r="J617" t="s">
        <v>29</v>
      </c>
      <c r="K617" t="s">
        <v>30</v>
      </c>
      <c r="L617" t="s">
        <v>31</v>
      </c>
      <c r="M617" t="s">
        <v>30</v>
      </c>
      <c r="N617">
        <v>25</v>
      </c>
      <c r="O617">
        <f>IF(moras[[#This Row],[EDAD]]="", '2-Resumen'!$C$7, moras[[#This Row],[EDAD]])</f>
        <v>25</v>
      </c>
      <c r="P617">
        <f>FLOOR(moras[[#This Row],[EDAD_SIN_NA´S]],10)</f>
        <v>20</v>
      </c>
      <c r="Q617">
        <f>STANDARDIZE(moras[[#This Row],[EDAD]],'2-Resumen'!$C$2, '2-Resumen'!$C$3)</f>
        <v>-1.1931707945260464</v>
      </c>
      <c r="R617" t="str">
        <f>IF(ABS(moras[[#This Row],[Z-CORE E]]) &gt; 1.96, "Sí", "No")</f>
        <v>No</v>
      </c>
    </row>
    <row r="618" spans="1:18">
      <c r="A618">
        <v>900</v>
      </c>
      <c r="B618" t="s">
        <v>32</v>
      </c>
      <c r="C618">
        <v>181377365</v>
      </c>
      <c r="D6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18">
        <f>IF(moras[[#This Row],[SALARIO]]="",'2-Resumen'!$B$7, moras[[#This Row],[SALARIO]])</f>
        <v>181377365</v>
      </c>
      <c r="F618">
        <f>STANDARDIZE(moras[[#This Row],[SALARIO]],'2-Resumen'!$B$2,'2-Resumen'!$B$3)</f>
        <v>2.6423289866636512</v>
      </c>
      <c r="G618" t="str">
        <f>IF(ABS(moras[[#This Row],[Z-CORE]])&gt; 1.96,"Sí", "No")</f>
        <v>Sí</v>
      </c>
      <c r="H618" t="s">
        <v>33</v>
      </c>
      <c r="I618" t="str">
        <f>IF(moras[[#This Row],[TIPO_ASEGURAMIENTO]] = "", '2-Resumen'!$F$4, moras[[#This Row],[TIPO_ASEGURAMIENTO]])</f>
        <v>ASALARIADO</v>
      </c>
      <c r="J618" t="s">
        <v>29</v>
      </c>
      <c r="K618" t="s">
        <v>30</v>
      </c>
      <c r="L618" t="s">
        <v>31</v>
      </c>
      <c r="M618" t="s">
        <v>31</v>
      </c>
      <c r="N618">
        <v>58</v>
      </c>
      <c r="O618">
        <f>IF(moras[[#This Row],[EDAD]]="", '2-Resumen'!$C$7, moras[[#This Row],[EDAD]])</f>
        <v>58</v>
      </c>
      <c r="P618">
        <f>FLOOR(moras[[#This Row],[EDAD_SIN_NA´S]],10)</f>
        <v>50</v>
      </c>
      <c r="Q618">
        <f>STANDARDIZE(moras[[#This Row],[EDAD]],'2-Resumen'!$C$2, '2-Resumen'!$C$3)</f>
        <v>1.1358150980194912</v>
      </c>
      <c r="R618" t="str">
        <f>IF(ABS(moras[[#This Row],[Z-CORE E]]) &gt; 1.96, "Sí", "No")</f>
        <v>No</v>
      </c>
    </row>
    <row r="619" spans="1:18">
      <c r="A619">
        <v>901</v>
      </c>
      <c r="B619" t="s">
        <v>27</v>
      </c>
      <c r="C619">
        <v>1807234</v>
      </c>
      <c r="D6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19">
        <f>IF(moras[[#This Row],[SALARIO]]="",'2-Resumen'!$B$7, moras[[#This Row],[SALARIO]])</f>
        <v>1807234</v>
      </c>
      <c r="F619">
        <f>STANDARDIZE(moras[[#This Row],[SALARIO]],'2-Resumen'!$B$2,'2-Resumen'!$B$3)</f>
        <v>-0.3455457421896026</v>
      </c>
      <c r="G619" t="str">
        <f>IF(ABS(moras[[#This Row],[Z-CORE]])&gt; 1.96,"Sí", "No")</f>
        <v>No</v>
      </c>
      <c r="H619" t="s">
        <v>33</v>
      </c>
      <c r="I619" t="str">
        <f>IF(moras[[#This Row],[TIPO_ASEGURAMIENTO]] = "", '2-Resumen'!$F$4, moras[[#This Row],[TIPO_ASEGURAMIENTO]])</f>
        <v>ASALARIADO</v>
      </c>
      <c r="J619" t="s">
        <v>29</v>
      </c>
      <c r="K619" t="s">
        <v>30</v>
      </c>
      <c r="L619" t="s">
        <v>31</v>
      </c>
      <c r="M619" t="s">
        <v>31</v>
      </c>
      <c r="N619">
        <v>39</v>
      </c>
      <c r="O619">
        <f>IF(moras[[#This Row],[EDAD]]="", '2-Resumen'!$C$7, moras[[#This Row],[EDAD]])</f>
        <v>39</v>
      </c>
      <c r="P619">
        <f>FLOOR(moras[[#This Row],[EDAD_SIN_NA´S]],10)</f>
        <v>30</v>
      </c>
      <c r="Q619">
        <f>STANDARDIZE(moras[[#This Row],[EDAD]],'2-Resumen'!$C$2, '2-Resumen'!$C$3)</f>
        <v>-0.20511617344612137</v>
      </c>
      <c r="R619" t="str">
        <f>IF(ABS(moras[[#This Row],[Z-CORE E]]) &gt; 1.96, "Sí", "No")</f>
        <v>No</v>
      </c>
    </row>
    <row r="620" spans="1:18">
      <c r="A620">
        <v>902</v>
      </c>
      <c r="B620" t="s">
        <v>32</v>
      </c>
      <c r="C620">
        <v>450000</v>
      </c>
      <c r="D6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20">
        <f>IF(moras[[#This Row],[SALARIO]]="",'2-Resumen'!$B$7, moras[[#This Row],[SALARIO]])</f>
        <v>450000</v>
      </c>
      <c r="F620">
        <f>STANDARDIZE(moras[[#This Row],[SALARIO]],'2-Resumen'!$B$2,'2-Resumen'!$B$3)</f>
        <v>-0.36812881403544545</v>
      </c>
      <c r="G620" t="str">
        <f>IF(ABS(moras[[#This Row],[Z-CORE]])&gt; 1.96,"Sí", "No")</f>
        <v>No</v>
      </c>
      <c r="H620" t="s">
        <v>33</v>
      </c>
      <c r="I620" t="str">
        <f>IF(moras[[#This Row],[TIPO_ASEGURAMIENTO]] = "", '2-Resumen'!$F$4, moras[[#This Row],[TIPO_ASEGURAMIENTO]])</f>
        <v>ASALARIADO</v>
      </c>
      <c r="J620" t="s">
        <v>29</v>
      </c>
      <c r="K620" t="s">
        <v>30</v>
      </c>
      <c r="L620" t="s">
        <v>31</v>
      </c>
      <c r="M620" t="s">
        <v>31</v>
      </c>
      <c r="N620">
        <v>58</v>
      </c>
      <c r="O620">
        <f>IF(moras[[#This Row],[EDAD]]="", '2-Resumen'!$C$7, moras[[#This Row],[EDAD]])</f>
        <v>58</v>
      </c>
      <c r="P620">
        <f>FLOOR(moras[[#This Row],[EDAD_SIN_NA´S]],10)</f>
        <v>50</v>
      </c>
      <c r="Q620">
        <f>STANDARDIZE(moras[[#This Row],[EDAD]],'2-Resumen'!$C$2, '2-Resumen'!$C$3)</f>
        <v>1.1358150980194912</v>
      </c>
      <c r="R620" t="str">
        <f>IF(ABS(moras[[#This Row],[Z-CORE E]]) &gt; 1.96, "Sí", "No")</f>
        <v>No</v>
      </c>
    </row>
    <row r="621" spans="1:18">
      <c r="A621">
        <v>904</v>
      </c>
      <c r="B621" t="s">
        <v>32</v>
      </c>
      <c r="C621">
        <v>78501642</v>
      </c>
      <c r="D6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21">
        <f>IF(moras[[#This Row],[SALARIO]]="",'2-Resumen'!$B$7, moras[[#This Row],[SALARIO]])</f>
        <v>78501642</v>
      </c>
      <c r="F621">
        <f>STANDARDIZE(moras[[#This Row],[SALARIO]],'2-Resumen'!$B$2,'2-Resumen'!$B$3)</f>
        <v>0.93057563852911418</v>
      </c>
      <c r="G621" t="str">
        <f>IF(ABS(moras[[#This Row],[Z-CORE]])&gt; 1.96,"Sí", "No")</f>
        <v>No</v>
      </c>
      <c r="H621" t="s">
        <v>33</v>
      </c>
      <c r="I621" t="str">
        <f>IF(moras[[#This Row],[TIPO_ASEGURAMIENTO]] = "", '2-Resumen'!$F$4, moras[[#This Row],[TIPO_ASEGURAMIENTO]])</f>
        <v>ASALARIADO</v>
      </c>
      <c r="J621" t="s">
        <v>29</v>
      </c>
      <c r="K621" t="s">
        <v>30</v>
      </c>
      <c r="L621" t="s">
        <v>31</v>
      </c>
      <c r="M621" t="s">
        <v>31</v>
      </c>
      <c r="N621">
        <v>22</v>
      </c>
      <c r="O621">
        <f>IF(moras[[#This Row],[EDAD]]="", '2-Resumen'!$C$7, moras[[#This Row],[EDAD]])</f>
        <v>22</v>
      </c>
      <c r="P621">
        <f>FLOOR(moras[[#This Row],[EDAD_SIN_NA´S]],10)</f>
        <v>20</v>
      </c>
      <c r="Q621">
        <f>STANDARDIZE(moras[[#This Row],[EDAD]],'2-Resumen'!$C$2, '2-Resumen'!$C$3)</f>
        <v>-1.4048967847574589</v>
      </c>
      <c r="R621" t="str">
        <f>IF(ABS(moras[[#This Row],[Z-CORE E]]) &gt; 1.96, "Sí", "No")</f>
        <v>No</v>
      </c>
    </row>
    <row r="622" spans="1:18">
      <c r="A622">
        <v>905</v>
      </c>
      <c r="B622" t="s">
        <v>32</v>
      </c>
      <c r="C622">
        <v>299065</v>
      </c>
      <c r="D6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22">
        <f>IF(moras[[#This Row],[SALARIO]]="",'2-Resumen'!$B$7, moras[[#This Row],[SALARIO]])</f>
        <v>299065</v>
      </c>
      <c r="F622">
        <f>STANDARDIZE(moras[[#This Row],[SALARIO]],'2-Resumen'!$B$2,'2-Resumen'!$B$3)</f>
        <v>-0.3706402276524432</v>
      </c>
      <c r="G622" t="str">
        <f>IF(ABS(moras[[#This Row],[Z-CORE]])&gt; 1.96,"Sí", "No")</f>
        <v>No</v>
      </c>
      <c r="H622" t="s">
        <v>33</v>
      </c>
      <c r="I622" t="str">
        <f>IF(moras[[#This Row],[TIPO_ASEGURAMIENTO]] = "", '2-Resumen'!$F$4, moras[[#This Row],[TIPO_ASEGURAMIENTO]])</f>
        <v>ASALARIADO</v>
      </c>
      <c r="J622" t="s">
        <v>29</v>
      </c>
      <c r="K622" t="s">
        <v>30</v>
      </c>
      <c r="L622" t="s">
        <v>31</v>
      </c>
      <c r="M622" t="s">
        <v>31</v>
      </c>
      <c r="N622">
        <v>36</v>
      </c>
      <c r="O622">
        <f>IF(moras[[#This Row],[EDAD]]="", '2-Resumen'!$C$7, moras[[#This Row],[EDAD]])</f>
        <v>36</v>
      </c>
      <c r="P622">
        <f>FLOOR(moras[[#This Row],[EDAD_SIN_NA´S]],10)</f>
        <v>30</v>
      </c>
      <c r="Q622">
        <f>STANDARDIZE(moras[[#This Row],[EDAD]],'2-Resumen'!$C$2, '2-Resumen'!$C$3)</f>
        <v>-0.41684216367753391</v>
      </c>
      <c r="R622" t="str">
        <f>IF(ABS(moras[[#This Row],[Z-CORE E]]) &gt; 1.96, "Sí", "No")</f>
        <v>No</v>
      </c>
    </row>
    <row r="623" spans="1:18">
      <c r="A623">
        <v>907</v>
      </c>
      <c r="B623" t="s">
        <v>27</v>
      </c>
      <c r="C623">
        <v>262375652</v>
      </c>
      <c r="D6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23">
        <f>IF(moras[[#This Row],[SALARIO]]="",'2-Resumen'!$B$7, moras[[#This Row],[SALARIO]])</f>
        <v>262375652</v>
      </c>
      <c r="F623">
        <f>STANDARDIZE(moras[[#This Row],[SALARIO]],'2-Resumen'!$B$2,'2-Resumen'!$B$3)</f>
        <v>3.9900627854862578</v>
      </c>
      <c r="G623" t="str">
        <f>IF(ABS(moras[[#This Row],[Z-CORE]])&gt; 1.96,"Sí", "No")</f>
        <v>Sí</v>
      </c>
      <c r="H623" t="s">
        <v>33</v>
      </c>
      <c r="I623" t="str">
        <f>IF(moras[[#This Row],[TIPO_ASEGURAMIENTO]] = "", '2-Resumen'!$F$4, moras[[#This Row],[TIPO_ASEGURAMIENTO]])</f>
        <v>ASALARIADO</v>
      </c>
      <c r="J623" t="s">
        <v>34</v>
      </c>
      <c r="K623" t="s">
        <v>30</v>
      </c>
      <c r="L623" t="s">
        <v>31</v>
      </c>
      <c r="M623" t="s">
        <v>31</v>
      </c>
      <c r="N623">
        <v>42</v>
      </c>
      <c r="O623">
        <f>IF(moras[[#This Row],[EDAD]]="", '2-Resumen'!$C$7, moras[[#This Row],[EDAD]])</f>
        <v>42</v>
      </c>
      <c r="P623">
        <f>FLOOR(moras[[#This Row],[EDAD_SIN_NA´S]],10)</f>
        <v>40</v>
      </c>
      <c r="Q623">
        <f>STANDARDIZE(moras[[#This Row],[EDAD]],'2-Resumen'!$C$2, '2-Resumen'!$C$3)</f>
        <v>6.6098167852911317E-3</v>
      </c>
      <c r="R623" t="str">
        <f>IF(ABS(moras[[#This Row],[Z-CORE E]]) &gt; 1.96, "Sí", "No")</f>
        <v>No</v>
      </c>
    </row>
    <row r="624" spans="1:18">
      <c r="A624">
        <v>908</v>
      </c>
      <c r="B624" t="s">
        <v>27</v>
      </c>
      <c r="C624">
        <v>20855265</v>
      </c>
      <c r="D6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24">
        <f>IF(moras[[#This Row],[SALARIO]]="",'2-Resumen'!$B$7, moras[[#This Row],[SALARIO]])</f>
        <v>20855265</v>
      </c>
      <c r="F624">
        <f>STANDARDIZE(moras[[#This Row],[SALARIO]],'2-Resumen'!$B$2,'2-Resumen'!$B$3)</f>
        <v>-2.8604777997103457E-2</v>
      </c>
      <c r="G624" t="str">
        <f>IF(ABS(moras[[#This Row],[Z-CORE]])&gt; 1.96,"Sí", "No")</f>
        <v>No</v>
      </c>
      <c r="H624" t="s">
        <v>33</v>
      </c>
      <c r="I624" t="str">
        <f>IF(moras[[#This Row],[TIPO_ASEGURAMIENTO]] = "", '2-Resumen'!$F$4, moras[[#This Row],[TIPO_ASEGURAMIENTO]])</f>
        <v>ASALARIADO</v>
      </c>
      <c r="J624" t="s">
        <v>34</v>
      </c>
      <c r="K624" t="s">
        <v>30</v>
      </c>
      <c r="L624" t="s">
        <v>31</v>
      </c>
      <c r="M624" t="s">
        <v>31</v>
      </c>
      <c r="N624">
        <v>56</v>
      </c>
      <c r="O624">
        <f>IF(moras[[#This Row],[EDAD]]="", '2-Resumen'!$C$7, moras[[#This Row],[EDAD]])</f>
        <v>56</v>
      </c>
      <c r="P624">
        <f>FLOOR(moras[[#This Row],[EDAD_SIN_NA´S]],10)</f>
        <v>50</v>
      </c>
      <c r="Q624">
        <f>STANDARDIZE(moras[[#This Row],[EDAD]],'2-Resumen'!$C$2, '2-Resumen'!$C$3)</f>
        <v>0.99466443786521619</v>
      </c>
      <c r="R624" t="str">
        <f>IF(ABS(moras[[#This Row],[Z-CORE E]]) &gt; 1.96, "Sí", "No")</f>
        <v>No</v>
      </c>
    </row>
    <row r="625" spans="1:18">
      <c r="A625">
        <v>909</v>
      </c>
      <c r="B625" t="s">
        <v>32</v>
      </c>
      <c r="C625">
        <v>9304278</v>
      </c>
      <c r="D6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25">
        <f>IF(moras[[#This Row],[SALARIO]]="",'2-Resumen'!$B$7, moras[[#This Row],[SALARIO]])</f>
        <v>9304278</v>
      </c>
      <c r="F625">
        <f>STANDARDIZE(moras[[#This Row],[SALARIO]],'2-Resumen'!$B$2,'2-Resumen'!$B$3)</f>
        <v>-0.22080212149969555</v>
      </c>
      <c r="G625" t="str">
        <f>IF(ABS(moras[[#This Row],[Z-CORE]])&gt; 1.96,"Sí", "No")</f>
        <v>No</v>
      </c>
      <c r="H625" t="s">
        <v>33</v>
      </c>
      <c r="I625" t="str">
        <f>IF(moras[[#This Row],[TIPO_ASEGURAMIENTO]] = "", '2-Resumen'!$F$4, moras[[#This Row],[TIPO_ASEGURAMIENTO]])</f>
        <v>ASALARIADO</v>
      </c>
      <c r="J625" t="s">
        <v>29</v>
      </c>
      <c r="K625" t="s">
        <v>30</v>
      </c>
      <c r="L625" t="s">
        <v>31</v>
      </c>
      <c r="M625" t="s">
        <v>31</v>
      </c>
      <c r="N625">
        <v>33</v>
      </c>
      <c r="O625">
        <f>IF(moras[[#This Row],[EDAD]]="", '2-Resumen'!$C$7, moras[[#This Row],[EDAD]])</f>
        <v>33</v>
      </c>
      <c r="P625">
        <f>FLOOR(moras[[#This Row],[EDAD_SIN_NA´S]],10)</f>
        <v>30</v>
      </c>
      <c r="Q625">
        <f>STANDARDIZE(moras[[#This Row],[EDAD]],'2-Resumen'!$C$2, '2-Resumen'!$C$3)</f>
        <v>-0.62856815390894638</v>
      </c>
      <c r="R625" t="str">
        <f>IF(ABS(moras[[#This Row],[Z-CORE E]]) &gt; 1.96, "Sí", "No")</f>
        <v>No</v>
      </c>
    </row>
    <row r="626" spans="1:18">
      <c r="A626">
        <v>910</v>
      </c>
      <c r="B626" t="s">
        <v>32</v>
      </c>
      <c r="C626">
        <v>150000</v>
      </c>
      <c r="D6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26">
        <f>IF(moras[[#This Row],[SALARIO]]="",'2-Resumen'!$B$7, moras[[#This Row],[SALARIO]])</f>
        <v>150000</v>
      </c>
      <c r="F626">
        <f>STANDARDIZE(moras[[#This Row],[SALARIO]],'2-Resumen'!$B$2,'2-Resumen'!$B$3)</f>
        <v>-0.37312052626322112</v>
      </c>
      <c r="G626" t="str">
        <f>IF(ABS(moras[[#This Row],[Z-CORE]])&gt; 1.96,"Sí", "No")</f>
        <v>No</v>
      </c>
      <c r="H626" t="s">
        <v>33</v>
      </c>
      <c r="I626" t="str">
        <f>IF(moras[[#This Row],[TIPO_ASEGURAMIENTO]] = "", '2-Resumen'!$F$4, moras[[#This Row],[TIPO_ASEGURAMIENTO]])</f>
        <v>ASALARIADO</v>
      </c>
      <c r="J626" t="s">
        <v>29</v>
      </c>
      <c r="K626" t="s">
        <v>30</v>
      </c>
      <c r="L626" t="s">
        <v>31</v>
      </c>
      <c r="M626" t="s">
        <v>31</v>
      </c>
      <c r="N626">
        <v>43</v>
      </c>
      <c r="O626">
        <f>IF(moras[[#This Row],[EDAD]]="", '2-Resumen'!$C$7, moras[[#This Row],[EDAD]])</f>
        <v>43</v>
      </c>
      <c r="P626">
        <f>FLOOR(moras[[#This Row],[EDAD_SIN_NA´S]],10)</f>
        <v>40</v>
      </c>
      <c r="Q626">
        <f>STANDARDIZE(moras[[#This Row],[EDAD]],'2-Resumen'!$C$2, '2-Resumen'!$C$3)</f>
        <v>7.7185146862428639E-2</v>
      </c>
      <c r="R626" t="str">
        <f>IF(ABS(moras[[#This Row],[Z-CORE E]]) &gt; 1.96, "Sí", "No")</f>
        <v>No</v>
      </c>
    </row>
    <row r="627" spans="1:18">
      <c r="A627">
        <v>915</v>
      </c>
      <c r="B627" t="s">
        <v>27</v>
      </c>
      <c r="C627">
        <v>451350</v>
      </c>
      <c r="D6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27">
        <f>IF(moras[[#This Row],[SALARIO]]="",'2-Resumen'!$B$7, moras[[#This Row],[SALARIO]])</f>
        <v>451350</v>
      </c>
      <c r="F627">
        <f>STANDARDIZE(moras[[#This Row],[SALARIO]],'2-Resumen'!$B$2,'2-Resumen'!$B$3)</f>
        <v>-0.36810635133042047</v>
      </c>
      <c r="G627" t="str">
        <f>IF(ABS(moras[[#This Row],[Z-CORE]])&gt; 1.96,"Sí", "No")</f>
        <v>No</v>
      </c>
      <c r="H627" t="s">
        <v>33</v>
      </c>
      <c r="I627" t="str">
        <f>IF(moras[[#This Row],[TIPO_ASEGURAMIENTO]] = "", '2-Resumen'!$F$4, moras[[#This Row],[TIPO_ASEGURAMIENTO]])</f>
        <v>ASALARIADO</v>
      </c>
      <c r="J627" t="s">
        <v>29</v>
      </c>
      <c r="K627" t="s">
        <v>30</v>
      </c>
      <c r="L627" t="s">
        <v>31</v>
      </c>
      <c r="M627" t="s">
        <v>31</v>
      </c>
      <c r="N627">
        <v>25</v>
      </c>
      <c r="O627">
        <f>IF(moras[[#This Row],[EDAD]]="", '2-Resumen'!$C$7, moras[[#This Row],[EDAD]])</f>
        <v>25</v>
      </c>
      <c r="P627">
        <f>FLOOR(moras[[#This Row],[EDAD_SIN_NA´S]],10)</f>
        <v>20</v>
      </c>
      <c r="Q627">
        <f>STANDARDIZE(moras[[#This Row],[EDAD]],'2-Resumen'!$C$2, '2-Resumen'!$C$3)</f>
        <v>-1.1931707945260464</v>
      </c>
      <c r="R627" t="str">
        <f>IF(ABS(moras[[#This Row],[Z-CORE E]]) &gt; 1.96, "Sí", "No")</f>
        <v>No</v>
      </c>
    </row>
    <row r="628" spans="1:18">
      <c r="A628">
        <v>917</v>
      </c>
      <c r="B628" t="s">
        <v>32</v>
      </c>
      <c r="C628">
        <v>152908526</v>
      </c>
      <c r="D6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28">
        <f>IF(moras[[#This Row],[SALARIO]]="",'2-Resumen'!$B$7, moras[[#This Row],[SALARIO]])</f>
        <v>152908526</v>
      </c>
      <c r="F628">
        <f>STANDARDIZE(moras[[#This Row],[SALARIO]],'2-Resumen'!$B$2,'2-Resumen'!$B$3)</f>
        <v>2.1686348141740632</v>
      </c>
      <c r="G628" t="str">
        <f>IF(ABS(moras[[#This Row],[Z-CORE]])&gt; 1.96,"Sí", "No")</f>
        <v>Sí</v>
      </c>
      <c r="H628" t="s">
        <v>33</v>
      </c>
      <c r="I628" t="str">
        <f>IF(moras[[#This Row],[TIPO_ASEGURAMIENTO]] = "", '2-Resumen'!$F$4, moras[[#This Row],[TIPO_ASEGURAMIENTO]])</f>
        <v>ASALARIADO</v>
      </c>
      <c r="J628" t="s">
        <v>34</v>
      </c>
      <c r="K628" t="s">
        <v>30</v>
      </c>
      <c r="L628" t="s">
        <v>31</v>
      </c>
      <c r="M628" t="s">
        <v>31</v>
      </c>
      <c r="N628">
        <v>28</v>
      </c>
      <c r="O628">
        <f>IF(moras[[#This Row],[EDAD]]="", '2-Resumen'!$C$7, moras[[#This Row],[EDAD]])</f>
        <v>28</v>
      </c>
      <c r="P628">
        <f>FLOOR(moras[[#This Row],[EDAD_SIN_NA´S]],10)</f>
        <v>20</v>
      </c>
      <c r="Q628">
        <f>STANDARDIZE(moras[[#This Row],[EDAD]],'2-Resumen'!$C$2, '2-Resumen'!$C$3)</f>
        <v>-0.98144480429463388</v>
      </c>
      <c r="R628" t="str">
        <f>IF(ABS(moras[[#This Row],[Z-CORE E]]) &gt; 1.96, "Sí", "No")</f>
        <v>No</v>
      </c>
    </row>
    <row r="629" spans="1:18">
      <c r="A629">
        <v>918</v>
      </c>
      <c r="B629" t="s">
        <v>32</v>
      </c>
      <c r="C629">
        <v>23021272</v>
      </c>
      <c r="D6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29">
        <f>IF(moras[[#This Row],[SALARIO]]="",'2-Resumen'!$B$7, moras[[#This Row],[SALARIO]])</f>
        <v>23021272</v>
      </c>
      <c r="F629">
        <f>STANDARDIZE(moras[[#This Row],[SALARIO]],'2-Resumen'!$B$2,'2-Resumen'!$B$3)</f>
        <v>7.435500760722088E-3</v>
      </c>
      <c r="G629" t="str">
        <f>IF(ABS(moras[[#This Row],[Z-CORE]])&gt; 1.96,"Sí", "No")</f>
        <v>No</v>
      </c>
      <c r="H629" t="s">
        <v>33</v>
      </c>
      <c r="I629" t="str">
        <f>IF(moras[[#This Row],[TIPO_ASEGURAMIENTO]] = "", '2-Resumen'!$F$4, moras[[#This Row],[TIPO_ASEGURAMIENTO]])</f>
        <v>ASALARIADO</v>
      </c>
      <c r="J629" t="s">
        <v>29</v>
      </c>
      <c r="K629" t="s">
        <v>30</v>
      </c>
      <c r="L629" t="s">
        <v>31</v>
      </c>
      <c r="M629" t="s">
        <v>31</v>
      </c>
      <c r="N629">
        <v>20</v>
      </c>
      <c r="O629">
        <f>IF(moras[[#This Row],[EDAD]]="", '2-Resumen'!$C$7, moras[[#This Row],[EDAD]])</f>
        <v>20</v>
      </c>
      <c r="P629">
        <f>FLOOR(moras[[#This Row],[EDAD_SIN_NA´S]],10)</f>
        <v>20</v>
      </c>
      <c r="Q629">
        <f>STANDARDIZE(moras[[#This Row],[EDAD]],'2-Resumen'!$C$2, '2-Resumen'!$C$3)</f>
        <v>-1.5460474449117341</v>
      </c>
      <c r="R629" t="str">
        <f>IF(ABS(moras[[#This Row],[Z-CORE E]]) &gt; 1.96, "Sí", "No")</f>
        <v>No</v>
      </c>
    </row>
    <row r="630" spans="1:18">
      <c r="A630">
        <v>920</v>
      </c>
      <c r="B630" t="s">
        <v>32</v>
      </c>
      <c r="C630">
        <v>353240</v>
      </c>
      <c r="D6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30">
        <f>IF(moras[[#This Row],[SALARIO]]="",'2-Resumen'!$B$7, moras[[#This Row],[SALARIO]])</f>
        <v>353240</v>
      </c>
      <c r="F630">
        <f>STANDARDIZE(moras[[#This Row],[SALARIO]],'2-Resumen'!$B$2,'2-Resumen'!$B$3)</f>
        <v>-0.36973880761931072</v>
      </c>
      <c r="G630" t="str">
        <f>IF(ABS(moras[[#This Row],[Z-CORE]])&gt; 1.96,"Sí", "No")</f>
        <v>No</v>
      </c>
      <c r="H630" t="s">
        <v>33</v>
      </c>
      <c r="I630" t="str">
        <f>IF(moras[[#This Row],[TIPO_ASEGURAMIENTO]] = "", '2-Resumen'!$F$4, moras[[#This Row],[TIPO_ASEGURAMIENTO]])</f>
        <v>ASALARIADO</v>
      </c>
      <c r="J630" t="s">
        <v>34</v>
      </c>
      <c r="K630" t="s">
        <v>30</v>
      </c>
      <c r="L630" t="s">
        <v>31</v>
      </c>
      <c r="M630" t="s">
        <v>31</v>
      </c>
      <c r="N630">
        <v>35</v>
      </c>
      <c r="O630">
        <f>IF(moras[[#This Row],[EDAD]]="", '2-Resumen'!$C$7, moras[[#This Row],[EDAD]])</f>
        <v>35</v>
      </c>
      <c r="P630">
        <f>FLOOR(moras[[#This Row],[EDAD_SIN_NA´S]],10)</f>
        <v>30</v>
      </c>
      <c r="Q630">
        <f>STANDARDIZE(moras[[#This Row],[EDAD]],'2-Resumen'!$C$2, '2-Resumen'!$C$3)</f>
        <v>-0.48741749375467142</v>
      </c>
      <c r="R630" t="str">
        <f>IF(ABS(moras[[#This Row],[Z-CORE E]]) &gt; 1.96, "Sí", "No")</f>
        <v>No</v>
      </c>
    </row>
    <row r="631" spans="1:18">
      <c r="A631">
        <v>921</v>
      </c>
      <c r="B631" t="s">
        <v>32</v>
      </c>
      <c r="C631">
        <v>5230016</v>
      </c>
      <c r="D6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31">
        <f>IF(moras[[#This Row],[SALARIO]]="",'2-Resumen'!$B$7, moras[[#This Row],[SALARIO]])</f>
        <v>5230016</v>
      </c>
      <c r="F631">
        <f>STANDARDIZE(moras[[#This Row],[SALARIO]],'2-Resumen'!$B$2,'2-Resumen'!$B$3)</f>
        <v>-0.28859393298156788</v>
      </c>
      <c r="G631" t="str">
        <f>IF(ABS(moras[[#This Row],[Z-CORE]])&gt; 1.96,"Sí", "No")</f>
        <v>No</v>
      </c>
      <c r="H631" t="s">
        <v>33</v>
      </c>
      <c r="I631" t="str">
        <f>IF(moras[[#This Row],[TIPO_ASEGURAMIENTO]] = "", '2-Resumen'!$F$4, moras[[#This Row],[TIPO_ASEGURAMIENTO]])</f>
        <v>ASALARIADO</v>
      </c>
      <c r="J631" t="s">
        <v>29</v>
      </c>
      <c r="K631" t="s">
        <v>30</v>
      </c>
      <c r="L631" t="s">
        <v>31</v>
      </c>
      <c r="M631" t="s">
        <v>31</v>
      </c>
      <c r="N631">
        <v>38</v>
      </c>
      <c r="O631">
        <f>IF(moras[[#This Row],[EDAD]]="", '2-Resumen'!$C$7, moras[[#This Row],[EDAD]])</f>
        <v>38</v>
      </c>
      <c r="P631">
        <f>FLOOR(moras[[#This Row],[EDAD_SIN_NA´S]],10)</f>
        <v>30</v>
      </c>
      <c r="Q631">
        <f>STANDARDIZE(moras[[#This Row],[EDAD]],'2-Resumen'!$C$2, '2-Resumen'!$C$3)</f>
        <v>-0.27569150352325889</v>
      </c>
      <c r="R631" t="str">
        <f>IF(ABS(moras[[#This Row],[Z-CORE E]]) &gt; 1.96, "Sí", "No")</f>
        <v>No</v>
      </c>
    </row>
    <row r="632" spans="1:18">
      <c r="A632">
        <v>922</v>
      </c>
      <c r="B632" t="s">
        <v>32</v>
      </c>
      <c r="C632">
        <v>4771721</v>
      </c>
      <c r="D6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32">
        <f>IF(moras[[#This Row],[SALARIO]]="",'2-Resumen'!$B$7, moras[[#This Row],[SALARIO]])</f>
        <v>4771721</v>
      </c>
      <c r="F632">
        <f>STANDARDIZE(moras[[#This Row],[SALARIO]],'2-Resumen'!$B$2,'2-Resumen'!$B$3)</f>
        <v>-0.29621952216632935</v>
      </c>
      <c r="G632" t="str">
        <f>IF(ABS(moras[[#This Row],[Z-CORE]])&gt; 1.96,"Sí", "No")</f>
        <v>No</v>
      </c>
      <c r="H632" t="s">
        <v>33</v>
      </c>
      <c r="I632" t="str">
        <f>IF(moras[[#This Row],[TIPO_ASEGURAMIENTO]] = "", '2-Resumen'!$F$4, moras[[#This Row],[TIPO_ASEGURAMIENTO]])</f>
        <v>ASALARIADO</v>
      </c>
      <c r="J632" t="s">
        <v>29</v>
      </c>
      <c r="K632" t="s">
        <v>30</v>
      </c>
      <c r="L632" t="s">
        <v>31</v>
      </c>
      <c r="M632" t="s">
        <v>31</v>
      </c>
      <c r="N632">
        <v>20</v>
      </c>
      <c r="O632">
        <f>IF(moras[[#This Row],[EDAD]]="", '2-Resumen'!$C$7, moras[[#This Row],[EDAD]])</f>
        <v>20</v>
      </c>
      <c r="P632">
        <f>FLOOR(moras[[#This Row],[EDAD_SIN_NA´S]],10)</f>
        <v>20</v>
      </c>
      <c r="Q632">
        <f>STANDARDIZE(moras[[#This Row],[EDAD]],'2-Resumen'!$C$2, '2-Resumen'!$C$3)</f>
        <v>-1.5460474449117341</v>
      </c>
      <c r="R632" t="str">
        <f>IF(ABS(moras[[#This Row],[Z-CORE E]]) &gt; 1.96, "Sí", "No")</f>
        <v>No</v>
      </c>
    </row>
    <row r="633" spans="1:18">
      <c r="A633">
        <v>927</v>
      </c>
      <c r="B633" t="s">
        <v>27</v>
      </c>
      <c r="C633">
        <v>9965439</v>
      </c>
      <c r="D6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33">
        <f>IF(moras[[#This Row],[SALARIO]]="",'2-Resumen'!$B$7, moras[[#This Row],[SALARIO]])</f>
        <v>9965439</v>
      </c>
      <c r="F633">
        <f>STANDARDIZE(moras[[#This Row],[SALARIO]],'2-Resumen'!$B$2,'2-Resumen'!$B$3)</f>
        <v>-0.20980103667226763</v>
      </c>
      <c r="G633" t="str">
        <f>IF(ABS(moras[[#This Row],[Z-CORE]])&gt; 1.96,"Sí", "No")</f>
        <v>No</v>
      </c>
      <c r="H633" t="s">
        <v>33</v>
      </c>
      <c r="I633" t="str">
        <f>IF(moras[[#This Row],[TIPO_ASEGURAMIENTO]] = "", '2-Resumen'!$F$4, moras[[#This Row],[TIPO_ASEGURAMIENTO]])</f>
        <v>ASALARIADO</v>
      </c>
      <c r="J633" t="s">
        <v>34</v>
      </c>
      <c r="K633" t="s">
        <v>30</v>
      </c>
      <c r="L633" t="s">
        <v>31</v>
      </c>
      <c r="M633" t="s">
        <v>31</v>
      </c>
      <c r="N633">
        <v>54</v>
      </c>
      <c r="O633">
        <f>IF(moras[[#This Row],[EDAD]]="", '2-Resumen'!$C$7, moras[[#This Row],[EDAD]])</f>
        <v>54</v>
      </c>
      <c r="P633">
        <f>FLOOR(moras[[#This Row],[EDAD_SIN_NA´S]],10)</f>
        <v>50</v>
      </c>
      <c r="Q633">
        <f>STANDARDIZE(moras[[#This Row],[EDAD]],'2-Resumen'!$C$2, '2-Resumen'!$C$3)</f>
        <v>0.85351377771094117</v>
      </c>
      <c r="R633" t="str">
        <f>IF(ABS(moras[[#This Row],[Z-CORE E]]) &gt; 1.96, "Sí", "No")</f>
        <v>No</v>
      </c>
    </row>
    <row r="634" spans="1:18">
      <c r="A634">
        <v>928</v>
      </c>
      <c r="B634" t="s">
        <v>32</v>
      </c>
      <c r="C634">
        <v>355000</v>
      </c>
      <c r="D6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34">
        <f>IF(moras[[#This Row],[SALARIO]]="",'2-Resumen'!$B$7, moras[[#This Row],[SALARIO]])</f>
        <v>355000</v>
      </c>
      <c r="F634">
        <f>STANDARDIZE(moras[[#This Row],[SALARIO]],'2-Resumen'!$B$2,'2-Resumen'!$B$3)</f>
        <v>-0.36970952290757442</v>
      </c>
      <c r="G634" t="str">
        <f>IF(ABS(moras[[#This Row],[Z-CORE]])&gt; 1.96,"Sí", "No")</f>
        <v>No</v>
      </c>
      <c r="H634" t="s">
        <v>33</v>
      </c>
      <c r="I634" t="str">
        <f>IF(moras[[#This Row],[TIPO_ASEGURAMIENTO]] = "", '2-Resumen'!$F$4, moras[[#This Row],[TIPO_ASEGURAMIENTO]])</f>
        <v>ASALARIADO</v>
      </c>
      <c r="J634" t="s">
        <v>29</v>
      </c>
      <c r="K634" t="s">
        <v>30</v>
      </c>
      <c r="L634" t="s">
        <v>31</v>
      </c>
      <c r="M634" t="s">
        <v>31</v>
      </c>
      <c r="N634">
        <v>60</v>
      </c>
      <c r="O634">
        <f>IF(moras[[#This Row],[EDAD]]="", '2-Resumen'!$C$7, moras[[#This Row],[EDAD]])</f>
        <v>60</v>
      </c>
      <c r="P634">
        <f>FLOOR(moras[[#This Row],[EDAD_SIN_NA´S]],10)</f>
        <v>60</v>
      </c>
      <c r="Q634">
        <f>STANDARDIZE(moras[[#This Row],[EDAD]],'2-Resumen'!$C$2, '2-Resumen'!$C$3)</f>
        <v>1.2769657581737661</v>
      </c>
      <c r="R634" t="str">
        <f>IF(ABS(moras[[#This Row],[Z-CORE E]]) &gt; 1.96, "Sí", "No")</f>
        <v>No</v>
      </c>
    </row>
    <row r="635" spans="1:18">
      <c r="A635">
        <v>929</v>
      </c>
      <c r="B635" t="s">
        <v>27</v>
      </c>
      <c r="C635">
        <v>319590</v>
      </c>
      <c r="D6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35">
        <f>IF(moras[[#This Row],[SALARIO]]="",'2-Resumen'!$B$7, moras[[#This Row],[SALARIO]])</f>
        <v>319590</v>
      </c>
      <c r="F635">
        <f>STANDARDIZE(moras[[#This Row],[SALARIO]],'2-Resumen'!$B$2,'2-Resumen'!$B$3)</f>
        <v>-0.37029871134085957</v>
      </c>
      <c r="G635" t="str">
        <f>IF(ABS(moras[[#This Row],[Z-CORE]])&gt; 1.96,"Sí", "No")</f>
        <v>No</v>
      </c>
      <c r="H635" t="s">
        <v>33</v>
      </c>
      <c r="I635" t="str">
        <f>IF(moras[[#This Row],[TIPO_ASEGURAMIENTO]] = "", '2-Resumen'!$F$4, moras[[#This Row],[TIPO_ASEGURAMIENTO]])</f>
        <v>ASALARIADO</v>
      </c>
      <c r="J635" t="s">
        <v>29</v>
      </c>
      <c r="K635" t="s">
        <v>30</v>
      </c>
      <c r="L635" t="s">
        <v>31</v>
      </c>
      <c r="M635" t="s">
        <v>31</v>
      </c>
      <c r="N635">
        <v>35</v>
      </c>
      <c r="O635">
        <f>IF(moras[[#This Row],[EDAD]]="", '2-Resumen'!$C$7, moras[[#This Row],[EDAD]])</f>
        <v>35</v>
      </c>
      <c r="P635">
        <f>FLOOR(moras[[#This Row],[EDAD_SIN_NA´S]],10)</f>
        <v>30</v>
      </c>
      <c r="Q635">
        <f>STANDARDIZE(moras[[#This Row],[EDAD]],'2-Resumen'!$C$2, '2-Resumen'!$C$3)</f>
        <v>-0.48741749375467142</v>
      </c>
      <c r="R635" t="str">
        <f>IF(ABS(moras[[#This Row],[Z-CORE E]]) &gt; 1.96, "Sí", "No")</f>
        <v>No</v>
      </c>
    </row>
    <row r="636" spans="1:18">
      <c r="A636">
        <v>930</v>
      </c>
      <c r="B636" t="s">
        <v>27</v>
      </c>
      <c r="C636">
        <v>74000</v>
      </c>
      <c r="D6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36">
        <f>IF(moras[[#This Row],[SALARIO]]="",'2-Resumen'!$B$7, moras[[#This Row],[SALARIO]])</f>
        <v>74000</v>
      </c>
      <c r="F636">
        <f>STANDARDIZE(moras[[#This Row],[SALARIO]],'2-Resumen'!$B$2,'2-Resumen'!$B$3)</f>
        <v>-0.37438509336092429</v>
      </c>
      <c r="G636" t="str">
        <f>IF(ABS(moras[[#This Row],[Z-CORE]])&gt; 1.96,"Sí", "No")</f>
        <v>No</v>
      </c>
      <c r="H636" t="s">
        <v>33</v>
      </c>
      <c r="I636" t="str">
        <f>IF(moras[[#This Row],[TIPO_ASEGURAMIENTO]] = "", '2-Resumen'!$F$4, moras[[#This Row],[TIPO_ASEGURAMIENTO]])</f>
        <v>ASALARIADO</v>
      </c>
      <c r="J636" t="s">
        <v>29</v>
      </c>
      <c r="K636" t="s">
        <v>30</v>
      </c>
      <c r="L636" t="s">
        <v>31</v>
      </c>
      <c r="M636" t="s">
        <v>31</v>
      </c>
      <c r="N636">
        <v>34</v>
      </c>
      <c r="O636">
        <f>IF(moras[[#This Row],[EDAD]]="", '2-Resumen'!$C$7, moras[[#This Row],[EDAD]])</f>
        <v>34</v>
      </c>
      <c r="P636">
        <f>FLOOR(moras[[#This Row],[EDAD_SIN_NA´S]],10)</f>
        <v>30</v>
      </c>
      <c r="Q636">
        <f>STANDARDIZE(moras[[#This Row],[EDAD]],'2-Resumen'!$C$2, '2-Resumen'!$C$3)</f>
        <v>-0.55799282383180893</v>
      </c>
      <c r="R636" t="str">
        <f>IF(ABS(moras[[#This Row],[Z-CORE E]]) &gt; 1.96, "Sí", "No")</f>
        <v>No</v>
      </c>
    </row>
    <row r="637" spans="1:18">
      <c r="A637">
        <v>931</v>
      </c>
      <c r="B637" t="s">
        <v>32</v>
      </c>
      <c r="C637">
        <v>44254673</v>
      </c>
      <c r="D6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37">
        <f>IF(moras[[#This Row],[SALARIO]]="",'2-Resumen'!$B$7, moras[[#This Row],[SALARIO]])</f>
        <v>44254673</v>
      </c>
      <c r="F637">
        <f>STANDARDIZE(moras[[#This Row],[SALARIO]],'2-Resumen'!$B$2,'2-Resumen'!$B$3)</f>
        <v>0.36073892545726816</v>
      </c>
      <c r="G637" t="str">
        <f>IF(ABS(moras[[#This Row],[Z-CORE]])&gt; 1.96,"Sí", "No")</f>
        <v>No</v>
      </c>
      <c r="H637" t="s">
        <v>33</v>
      </c>
      <c r="I637" t="str">
        <f>IF(moras[[#This Row],[TIPO_ASEGURAMIENTO]] = "", '2-Resumen'!$F$4, moras[[#This Row],[TIPO_ASEGURAMIENTO]])</f>
        <v>ASALARIADO</v>
      </c>
      <c r="J637" t="s">
        <v>29</v>
      </c>
      <c r="K637" t="s">
        <v>30</v>
      </c>
      <c r="L637" t="s">
        <v>31</v>
      </c>
      <c r="M637" t="s">
        <v>31</v>
      </c>
      <c r="N637">
        <v>40</v>
      </c>
      <c r="O637">
        <f>IF(moras[[#This Row],[EDAD]]="", '2-Resumen'!$C$7, moras[[#This Row],[EDAD]])</f>
        <v>40</v>
      </c>
      <c r="P637">
        <f>FLOOR(moras[[#This Row],[EDAD_SIN_NA´S]],10)</f>
        <v>40</v>
      </c>
      <c r="Q637">
        <f>STANDARDIZE(moras[[#This Row],[EDAD]],'2-Resumen'!$C$2, '2-Resumen'!$C$3)</f>
        <v>-0.13454084336898386</v>
      </c>
      <c r="R637" t="str">
        <f>IF(ABS(moras[[#This Row],[Z-CORE E]]) &gt; 1.96, "Sí", "No")</f>
        <v>No</v>
      </c>
    </row>
    <row r="638" spans="1:18">
      <c r="A638">
        <v>933</v>
      </c>
      <c r="B638" t="s">
        <v>32</v>
      </c>
      <c r="C638">
        <v>505000</v>
      </c>
      <c r="D6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38">
        <f>IF(moras[[#This Row],[SALARIO]]="",'2-Resumen'!$B$7, moras[[#This Row],[SALARIO]])</f>
        <v>505000</v>
      </c>
      <c r="F638">
        <f>STANDARDIZE(moras[[#This Row],[SALARIO]],'2-Resumen'!$B$2,'2-Resumen'!$B$3)</f>
        <v>-0.36721366679368661</v>
      </c>
      <c r="G638" t="str">
        <f>IF(ABS(moras[[#This Row],[Z-CORE]])&gt; 1.96,"Sí", "No")</f>
        <v>No</v>
      </c>
      <c r="H638" t="s">
        <v>33</v>
      </c>
      <c r="I638" t="str">
        <f>IF(moras[[#This Row],[TIPO_ASEGURAMIENTO]] = "", '2-Resumen'!$F$4, moras[[#This Row],[TIPO_ASEGURAMIENTO]])</f>
        <v>ASALARIADO</v>
      </c>
      <c r="J638" t="s">
        <v>29</v>
      </c>
      <c r="K638" t="s">
        <v>30</v>
      </c>
      <c r="L638" t="s">
        <v>31</v>
      </c>
      <c r="M638" t="s">
        <v>31</v>
      </c>
      <c r="N638">
        <v>21</v>
      </c>
      <c r="O638">
        <f>IF(moras[[#This Row],[EDAD]]="", '2-Resumen'!$C$7, moras[[#This Row],[EDAD]])</f>
        <v>21</v>
      </c>
      <c r="P638">
        <f>FLOOR(moras[[#This Row],[EDAD_SIN_NA´S]],10)</f>
        <v>20</v>
      </c>
      <c r="Q638">
        <f>STANDARDIZE(moras[[#This Row],[EDAD]],'2-Resumen'!$C$2, '2-Resumen'!$C$3)</f>
        <v>-1.4754721148345964</v>
      </c>
      <c r="R638" t="str">
        <f>IF(ABS(moras[[#This Row],[Z-CORE E]]) &gt; 1.96, "Sí", "No")</f>
        <v>No</v>
      </c>
    </row>
    <row r="639" spans="1:18">
      <c r="A639">
        <v>935</v>
      </c>
      <c r="B639" t="s">
        <v>27</v>
      </c>
      <c r="C639">
        <v>146600</v>
      </c>
      <c r="D6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39">
        <f>IF(moras[[#This Row],[SALARIO]]="",'2-Resumen'!$B$7, moras[[#This Row],[SALARIO]])</f>
        <v>146600</v>
      </c>
      <c r="F639">
        <f>STANDARDIZE(moras[[#This Row],[SALARIO]],'2-Resumen'!$B$2,'2-Resumen'!$B$3)</f>
        <v>-0.37317709900180257</v>
      </c>
      <c r="G639" t="str">
        <f>IF(ABS(moras[[#This Row],[Z-CORE]])&gt; 1.96,"Sí", "No")</f>
        <v>No</v>
      </c>
      <c r="H639" t="s">
        <v>33</v>
      </c>
      <c r="I639" t="str">
        <f>IF(moras[[#This Row],[TIPO_ASEGURAMIENTO]] = "", '2-Resumen'!$F$4, moras[[#This Row],[TIPO_ASEGURAMIENTO]])</f>
        <v>ASALARIADO</v>
      </c>
      <c r="J639" t="s">
        <v>29</v>
      </c>
      <c r="K639" t="s">
        <v>30</v>
      </c>
      <c r="L639" t="s">
        <v>31</v>
      </c>
      <c r="M639" t="s">
        <v>31</v>
      </c>
      <c r="N639">
        <v>36</v>
      </c>
      <c r="O639">
        <f>IF(moras[[#This Row],[EDAD]]="", '2-Resumen'!$C$7, moras[[#This Row],[EDAD]])</f>
        <v>36</v>
      </c>
      <c r="P639">
        <f>FLOOR(moras[[#This Row],[EDAD_SIN_NA´S]],10)</f>
        <v>30</v>
      </c>
      <c r="Q639">
        <f>STANDARDIZE(moras[[#This Row],[EDAD]],'2-Resumen'!$C$2, '2-Resumen'!$C$3)</f>
        <v>-0.41684216367753391</v>
      </c>
      <c r="R639" t="str">
        <f>IF(ABS(moras[[#This Row],[Z-CORE E]]) &gt; 1.96, "Sí", "No")</f>
        <v>No</v>
      </c>
    </row>
    <row r="640" spans="1:18">
      <c r="A640">
        <v>936</v>
      </c>
      <c r="B640" t="s">
        <v>27</v>
      </c>
      <c r="C640">
        <v>30093262</v>
      </c>
      <c r="D6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40">
        <f>IF(moras[[#This Row],[SALARIO]]="",'2-Resumen'!$B$7, moras[[#This Row],[SALARIO]])</f>
        <v>30093262</v>
      </c>
      <c r="F640">
        <f>STANDARDIZE(moras[[#This Row],[SALARIO]],'2-Resumen'!$B$2,'2-Resumen'!$B$3)</f>
        <v>0.12510663061974595</v>
      </c>
      <c r="G640" t="str">
        <f>IF(ABS(moras[[#This Row],[Z-CORE]])&gt; 1.96,"Sí", "No")</f>
        <v>No</v>
      </c>
      <c r="H640" t="s">
        <v>33</v>
      </c>
      <c r="I640" t="str">
        <f>IF(moras[[#This Row],[TIPO_ASEGURAMIENTO]] = "", '2-Resumen'!$F$4, moras[[#This Row],[TIPO_ASEGURAMIENTO]])</f>
        <v>ASALARIADO</v>
      </c>
      <c r="J640" t="s">
        <v>29</v>
      </c>
      <c r="K640" t="s">
        <v>30</v>
      </c>
      <c r="L640" t="s">
        <v>31</v>
      </c>
      <c r="M640" t="s">
        <v>31</v>
      </c>
      <c r="N640">
        <v>52</v>
      </c>
      <c r="O640">
        <f>IF(moras[[#This Row],[EDAD]]="", '2-Resumen'!$C$7, moras[[#This Row],[EDAD]])</f>
        <v>52</v>
      </c>
      <c r="P640">
        <f>FLOOR(moras[[#This Row],[EDAD_SIN_NA´S]],10)</f>
        <v>50</v>
      </c>
      <c r="Q640">
        <f>STANDARDIZE(moras[[#This Row],[EDAD]],'2-Resumen'!$C$2, '2-Resumen'!$C$3)</f>
        <v>0.71236311755666615</v>
      </c>
      <c r="R640" t="str">
        <f>IF(ABS(moras[[#This Row],[Z-CORE E]]) &gt; 1.96, "Sí", "No")</f>
        <v>No</v>
      </c>
    </row>
    <row r="641" spans="1:18">
      <c r="A641">
        <v>937</v>
      </c>
      <c r="B641" t="s">
        <v>32</v>
      </c>
      <c r="C641">
        <v>275000</v>
      </c>
      <c r="D6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41">
        <f>IF(moras[[#This Row],[SALARIO]]="",'2-Resumen'!$B$7, moras[[#This Row],[SALARIO]])</f>
        <v>275000</v>
      </c>
      <c r="F641">
        <f>STANDARDIZE(moras[[#This Row],[SALARIO]],'2-Resumen'!$B$2,'2-Resumen'!$B$3)</f>
        <v>-0.37104064616831461</v>
      </c>
      <c r="G641" t="str">
        <f>IF(ABS(moras[[#This Row],[Z-CORE]])&gt; 1.96,"Sí", "No")</f>
        <v>No</v>
      </c>
      <c r="H641" t="s">
        <v>33</v>
      </c>
      <c r="I641" t="str">
        <f>IF(moras[[#This Row],[TIPO_ASEGURAMIENTO]] = "", '2-Resumen'!$F$4, moras[[#This Row],[TIPO_ASEGURAMIENTO]])</f>
        <v>ASALARIADO</v>
      </c>
      <c r="J641" t="s">
        <v>29</v>
      </c>
      <c r="K641" t="s">
        <v>30</v>
      </c>
      <c r="L641" t="s">
        <v>31</v>
      </c>
      <c r="M641" t="s">
        <v>31</v>
      </c>
      <c r="N641">
        <v>42</v>
      </c>
      <c r="O641">
        <f>IF(moras[[#This Row],[EDAD]]="", '2-Resumen'!$C$7, moras[[#This Row],[EDAD]])</f>
        <v>42</v>
      </c>
      <c r="P641">
        <f>FLOOR(moras[[#This Row],[EDAD_SIN_NA´S]],10)</f>
        <v>40</v>
      </c>
      <c r="Q641">
        <f>STANDARDIZE(moras[[#This Row],[EDAD]],'2-Resumen'!$C$2, '2-Resumen'!$C$3)</f>
        <v>6.6098167852911317E-3</v>
      </c>
      <c r="R641" t="str">
        <f>IF(ABS(moras[[#This Row],[Z-CORE E]]) &gt; 1.96, "Sí", "No")</f>
        <v>No</v>
      </c>
    </row>
    <row r="642" spans="1:18">
      <c r="A642">
        <v>938</v>
      </c>
      <c r="B642" t="s">
        <v>32</v>
      </c>
      <c r="C642">
        <v>515165</v>
      </c>
      <c r="D6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42">
        <f>IF(moras[[#This Row],[SALARIO]]="",'2-Resumen'!$B$7, moras[[#This Row],[SALARIO]])</f>
        <v>515165</v>
      </c>
      <c r="F642">
        <f>STANDARDIZE(moras[[#This Row],[SALARIO]],'2-Resumen'!$B$2,'2-Resumen'!$B$3)</f>
        <v>-0.36704453094436879</v>
      </c>
      <c r="G642" t="str">
        <f>IF(ABS(moras[[#This Row],[Z-CORE]])&gt; 1.96,"Sí", "No")</f>
        <v>No</v>
      </c>
      <c r="H642" t="s">
        <v>33</v>
      </c>
      <c r="I642" t="str">
        <f>IF(moras[[#This Row],[TIPO_ASEGURAMIENTO]] = "", '2-Resumen'!$F$4, moras[[#This Row],[TIPO_ASEGURAMIENTO]])</f>
        <v>ASALARIADO</v>
      </c>
      <c r="J642" t="s">
        <v>29</v>
      </c>
      <c r="K642" t="s">
        <v>30</v>
      </c>
      <c r="L642" t="s">
        <v>31</v>
      </c>
      <c r="M642" t="s">
        <v>31</v>
      </c>
      <c r="N642">
        <v>46</v>
      </c>
      <c r="O642">
        <f>IF(moras[[#This Row],[EDAD]]="", '2-Resumen'!$C$7, moras[[#This Row],[EDAD]])</f>
        <v>46</v>
      </c>
      <c r="P642">
        <f>FLOOR(moras[[#This Row],[EDAD_SIN_NA´S]],10)</f>
        <v>40</v>
      </c>
      <c r="Q642">
        <f>STANDARDIZE(moras[[#This Row],[EDAD]],'2-Resumen'!$C$2, '2-Resumen'!$C$3)</f>
        <v>0.28891113709384114</v>
      </c>
      <c r="R642" t="str">
        <f>IF(ABS(moras[[#This Row],[Z-CORE E]]) &gt; 1.96, "Sí", "No")</f>
        <v>No</v>
      </c>
    </row>
    <row r="643" spans="1:18">
      <c r="A643">
        <v>940</v>
      </c>
      <c r="B643" t="s">
        <v>27</v>
      </c>
      <c r="C643">
        <v>12052625</v>
      </c>
      <c r="D6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43">
        <f>IF(moras[[#This Row],[SALARIO]]="",'2-Resumen'!$B$7, moras[[#This Row],[SALARIO]])</f>
        <v>12052625</v>
      </c>
      <c r="F643">
        <f>STANDARDIZE(moras[[#This Row],[SALARIO]],'2-Resumen'!$B$2,'2-Resumen'!$B$3)</f>
        <v>-0.17507226374612711</v>
      </c>
      <c r="G643" t="str">
        <f>IF(ABS(moras[[#This Row],[Z-CORE]])&gt; 1.96,"Sí", "No")</f>
        <v>No</v>
      </c>
      <c r="H643" t="s">
        <v>33</v>
      </c>
      <c r="I643" t="str">
        <f>IF(moras[[#This Row],[TIPO_ASEGURAMIENTO]] = "", '2-Resumen'!$F$4, moras[[#This Row],[TIPO_ASEGURAMIENTO]])</f>
        <v>ASALARIADO</v>
      </c>
      <c r="J643" t="s">
        <v>34</v>
      </c>
      <c r="K643" t="s">
        <v>30</v>
      </c>
      <c r="L643" t="s">
        <v>31</v>
      </c>
      <c r="M643" t="s">
        <v>31</v>
      </c>
      <c r="N643">
        <v>31</v>
      </c>
      <c r="O643">
        <f>IF(moras[[#This Row],[EDAD]]="", '2-Resumen'!$C$7, moras[[#This Row],[EDAD]])</f>
        <v>31</v>
      </c>
      <c r="P643">
        <f>FLOOR(moras[[#This Row],[EDAD_SIN_NA´S]],10)</f>
        <v>30</v>
      </c>
      <c r="Q643">
        <f>STANDARDIZE(moras[[#This Row],[EDAD]],'2-Resumen'!$C$2, '2-Resumen'!$C$3)</f>
        <v>-0.7697188140632214</v>
      </c>
      <c r="R643" t="str">
        <f>IF(ABS(moras[[#This Row],[Z-CORE E]]) &gt; 1.96, "Sí", "No")</f>
        <v>No</v>
      </c>
    </row>
    <row r="644" spans="1:18">
      <c r="A644">
        <v>941</v>
      </c>
      <c r="B644" t="s">
        <v>32</v>
      </c>
      <c r="C644">
        <v>15780466</v>
      </c>
      <c r="D6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44">
        <f>IF(moras[[#This Row],[SALARIO]]="",'2-Resumen'!$B$7, moras[[#This Row],[SALARIO]])</f>
        <v>15780466</v>
      </c>
      <c r="F644">
        <f>STANDARDIZE(moras[[#This Row],[SALARIO]],'2-Resumen'!$B$2,'2-Resumen'!$B$3)</f>
        <v>-0.11304456540311568</v>
      </c>
      <c r="G644" t="str">
        <f>IF(ABS(moras[[#This Row],[Z-CORE]])&gt; 1.96,"Sí", "No")</f>
        <v>No</v>
      </c>
      <c r="H644" t="s">
        <v>33</v>
      </c>
      <c r="I644" t="str">
        <f>IF(moras[[#This Row],[TIPO_ASEGURAMIENTO]] = "", '2-Resumen'!$F$4, moras[[#This Row],[TIPO_ASEGURAMIENTO]])</f>
        <v>ASALARIADO</v>
      </c>
      <c r="J644" t="s">
        <v>29</v>
      </c>
      <c r="K644" t="s">
        <v>30</v>
      </c>
      <c r="L644" t="s">
        <v>31</v>
      </c>
      <c r="M644" t="s">
        <v>31</v>
      </c>
      <c r="N644">
        <v>35</v>
      </c>
      <c r="O644">
        <f>IF(moras[[#This Row],[EDAD]]="", '2-Resumen'!$C$7, moras[[#This Row],[EDAD]])</f>
        <v>35</v>
      </c>
      <c r="P644">
        <f>FLOOR(moras[[#This Row],[EDAD_SIN_NA´S]],10)</f>
        <v>30</v>
      </c>
      <c r="Q644">
        <f>STANDARDIZE(moras[[#This Row],[EDAD]],'2-Resumen'!$C$2, '2-Resumen'!$C$3)</f>
        <v>-0.48741749375467142</v>
      </c>
      <c r="R644" t="str">
        <f>IF(ABS(moras[[#This Row],[Z-CORE E]]) &gt; 1.96, "Sí", "No")</f>
        <v>No</v>
      </c>
    </row>
    <row r="645" spans="1:18">
      <c r="A645">
        <v>942</v>
      </c>
      <c r="B645" t="s">
        <v>27</v>
      </c>
      <c r="C645">
        <v>27167309</v>
      </c>
      <c r="D6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45">
        <f>IF(moras[[#This Row],[SALARIO]]="",'2-Resumen'!$B$7, moras[[#This Row],[SALARIO]])</f>
        <v>27167309</v>
      </c>
      <c r="F645">
        <f>STANDARDIZE(moras[[#This Row],[SALARIO]],'2-Resumen'!$B$2,'2-Resumen'!$B$3)</f>
        <v>7.6421579393089731E-2</v>
      </c>
      <c r="G645" t="str">
        <f>IF(ABS(moras[[#This Row],[Z-CORE]])&gt; 1.96,"Sí", "No")</f>
        <v>No</v>
      </c>
      <c r="H645" t="s">
        <v>33</v>
      </c>
      <c r="I645" t="str">
        <f>IF(moras[[#This Row],[TIPO_ASEGURAMIENTO]] = "", '2-Resumen'!$F$4, moras[[#This Row],[TIPO_ASEGURAMIENTO]])</f>
        <v>ASALARIADO</v>
      </c>
      <c r="J645" t="s">
        <v>29</v>
      </c>
      <c r="K645" t="s">
        <v>30</v>
      </c>
      <c r="L645" t="s">
        <v>31</v>
      </c>
      <c r="M645" t="s">
        <v>31</v>
      </c>
      <c r="N645">
        <v>24</v>
      </c>
      <c r="O645">
        <f>IF(moras[[#This Row],[EDAD]]="", '2-Resumen'!$C$7, moras[[#This Row],[EDAD]])</f>
        <v>24</v>
      </c>
      <c r="P645">
        <f>FLOOR(moras[[#This Row],[EDAD_SIN_NA´S]],10)</f>
        <v>20</v>
      </c>
      <c r="Q645">
        <f>STANDARDIZE(moras[[#This Row],[EDAD]],'2-Resumen'!$C$2, '2-Resumen'!$C$3)</f>
        <v>-1.263746124603184</v>
      </c>
      <c r="R645" t="str">
        <f>IF(ABS(moras[[#This Row],[Z-CORE E]]) &gt; 1.96, "Sí", "No")</f>
        <v>No</v>
      </c>
    </row>
    <row r="646" spans="1:18">
      <c r="A646">
        <v>944</v>
      </c>
      <c r="B646" t="s">
        <v>27</v>
      </c>
      <c r="C646">
        <v>691550</v>
      </c>
      <c r="D6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46">
        <f>IF(moras[[#This Row],[SALARIO]]="",'2-Resumen'!$B$7, moras[[#This Row],[SALARIO]])</f>
        <v>691550</v>
      </c>
      <c r="F646">
        <f>STANDARDIZE(moras[[#This Row],[SALARIO]],'2-Resumen'!$B$2,'2-Resumen'!$B$3)</f>
        <v>-0.36410965374004811</v>
      </c>
      <c r="G646" t="str">
        <f>IF(ABS(moras[[#This Row],[Z-CORE]])&gt; 1.96,"Sí", "No")</f>
        <v>No</v>
      </c>
      <c r="H646" t="s">
        <v>33</v>
      </c>
      <c r="I646" t="str">
        <f>IF(moras[[#This Row],[TIPO_ASEGURAMIENTO]] = "", '2-Resumen'!$F$4, moras[[#This Row],[TIPO_ASEGURAMIENTO]])</f>
        <v>ASALARIADO</v>
      </c>
      <c r="J646" t="s">
        <v>29</v>
      </c>
      <c r="K646" t="s">
        <v>30</v>
      </c>
      <c r="L646" t="s">
        <v>31</v>
      </c>
      <c r="M646" t="s">
        <v>30</v>
      </c>
      <c r="N646">
        <v>43</v>
      </c>
      <c r="O646">
        <f>IF(moras[[#This Row],[EDAD]]="", '2-Resumen'!$C$7, moras[[#This Row],[EDAD]])</f>
        <v>43</v>
      </c>
      <c r="P646">
        <f>FLOOR(moras[[#This Row],[EDAD_SIN_NA´S]],10)</f>
        <v>40</v>
      </c>
      <c r="Q646">
        <f>STANDARDIZE(moras[[#This Row],[EDAD]],'2-Resumen'!$C$2, '2-Resumen'!$C$3)</f>
        <v>7.7185146862428639E-2</v>
      </c>
      <c r="R646" t="str">
        <f>IF(ABS(moras[[#This Row],[Z-CORE E]]) &gt; 1.96, "Sí", "No")</f>
        <v>No</v>
      </c>
    </row>
    <row r="647" spans="1:18">
      <c r="A647">
        <v>947</v>
      </c>
      <c r="B647" t="s">
        <v>27</v>
      </c>
      <c r="C647">
        <v>291108</v>
      </c>
      <c r="D6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47">
        <f>IF(moras[[#This Row],[SALARIO]]="",'2-Resumen'!$B$7, moras[[#This Row],[SALARIO]])</f>
        <v>291108</v>
      </c>
      <c r="F647">
        <f>STANDARDIZE(moras[[#This Row],[SALARIO]],'2-Resumen'!$B$2,'2-Resumen'!$B$3)</f>
        <v>-0.37077262449976456</v>
      </c>
      <c r="G647" t="str">
        <f>IF(ABS(moras[[#This Row],[Z-CORE]])&gt; 1.96,"Sí", "No")</f>
        <v>No</v>
      </c>
      <c r="H647" t="s">
        <v>33</v>
      </c>
      <c r="I647" t="str">
        <f>IF(moras[[#This Row],[TIPO_ASEGURAMIENTO]] = "", '2-Resumen'!$F$4, moras[[#This Row],[TIPO_ASEGURAMIENTO]])</f>
        <v>ASALARIADO</v>
      </c>
      <c r="J647" t="s">
        <v>29</v>
      </c>
      <c r="K647" t="s">
        <v>30</v>
      </c>
      <c r="L647" t="s">
        <v>30</v>
      </c>
      <c r="M647" t="s">
        <v>31</v>
      </c>
      <c r="N647">
        <v>40</v>
      </c>
      <c r="O647">
        <f>IF(moras[[#This Row],[EDAD]]="", '2-Resumen'!$C$7, moras[[#This Row],[EDAD]])</f>
        <v>40</v>
      </c>
      <c r="P647">
        <f>FLOOR(moras[[#This Row],[EDAD_SIN_NA´S]],10)</f>
        <v>40</v>
      </c>
      <c r="Q647">
        <f>STANDARDIZE(moras[[#This Row],[EDAD]],'2-Resumen'!$C$2, '2-Resumen'!$C$3)</f>
        <v>-0.13454084336898386</v>
      </c>
      <c r="R647" t="str">
        <f>IF(ABS(moras[[#This Row],[Z-CORE E]]) &gt; 1.96, "Sí", "No")</f>
        <v>No</v>
      </c>
    </row>
    <row r="648" spans="1:18">
      <c r="A648">
        <v>948</v>
      </c>
      <c r="B648" t="s">
        <v>27</v>
      </c>
      <c r="C648">
        <v>5574495</v>
      </c>
      <c r="D6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48">
        <f>IF(moras[[#This Row],[SALARIO]]="",'2-Resumen'!$B$7, moras[[#This Row],[SALARIO]])</f>
        <v>5574495</v>
      </c>
      <c r="F648">
        <f>STANDARDIZE(moras[[#This Row],[SALARIO]],'2-Resumen'!$B$2,'2-Resumen'!$B$3)</f>
        <v>-0.28286213285986145</v>
      </c>
      <c r="G648" t="str">
        <f>IF(ABS(moras[[#This Row],[Z-CORE]])&gt; 1.96,"Sí", "No")</f>
        <v>No</v>
      </c>
      <c r="H648" t="s">
        <v>33</v>
      </c>
      <c r="I648" t="str">
        <f>IF(moras[[#This Row],[TIPO_ASEGURAMIENTO]] = "", '2-Resumen'!$F$4, moras[[#This Row],[TIPO_ASEGURAMIENTO]])</f>
        <v>ASALARIADO</v>
      </c>
      <c r="J648" t="s">
        <v>34</v>
      </c>
      <c r="K648" t="s">
        <v>30</v>
      </c>
      <c r="L648" t="s">
        <v>31</v>
      </c>
      <c r="M648" t="s">
        <v>31</v>
      </c>
      <c r="N648">
        <v>36</v>
      </c>
      <c r="O648">
        <f>IF(moras[[#This Row],[EDAD]]="", '2-Resumen'!$C$7, moras[[#This Row],[EDAD]])</f>
        <v>36</v>
      </c>
      <c r="P648">
        <f>FLOOR(moras[[#This Row],[EDAD_SIN_NA´S]],10)</f>
        <v>30</v>
      </c>
      <c r="Q648">
        <f>STANDARDIZE(moras[[#This Row],[EDAD]],'2-Resumen'!$C$2, '2-Resumen'!$C$3)</f>
        <v>-0.41684216367753391</v>
      </c>
      <c r="R648" t="str">
        <f>IF(ABS(moras[[#This Row],[Z-CORE E]]) &gt; 1.96, "Sí", "No")</f>
        <v>No</v>
      </c>
    </row>
    <row r="649" spans="1:18">
      <c r="A649">
        <v>949</v>
      </c>
      <c r="B649" t="s">
        <v>32</v>
      </c>
      <c r="C649">
        <v>682612</v>
      </c>
      <c r="D6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49">
        <f>IF(moras[[#This Row],[SALARIO]]="",'2-Resumen'!$B$7, moras[[#This Row],[SALARIO]])</f>
        <v>682612</v>
      </c>
      <c r="F649">
        <f>STANDARDIZE(moras[[#This Row],[SALARIO]],'2-Resumen'!$B$2,'2-Resumen'!$B$3)</f>
        <v>-0.36425837348635431</v>
      </c>
      <c r="G649" t="str">
        <f>IF(ABS(moras[[#This Row],[Z-CORE]])&gt; 1.96,"Sí", "No")</f>
        <v>No</v>
      </c>
      <c r="H649" t="s">
        <v>33</v>
      </c>
      <c r="I649" t="str">
        <f>IF(moras[[#This Row],[TIPO_ASEGURAMIENTO]] = "", '2-Resumen'!$F$4, moras[[#This Row],[TIPO_ASEGURAMIENTO]])</f>
        <v>ASALARIADO</v>
      </c>
      <c r="J649" t="s">
        <v>29</v>
      </c>
      <c r="K649" t="s">
        <v>30</v>
      </c>
      <c r="L649" t="s">
        <v>31</v>
      </c>
      <c r="M649" t="s">
        <v>31</v>
      </c>
      <c r="N649">
        <v>31</v>
      </c>
      <c r="O649">
        <f>IF(moras[[#This Row],[EDAD]]="", '2-Resumen'!$C$7, moras[[#This Row],[EDAD]])</f>
        <v>31</v>
      </c>
      <c r="P649">
        <f>FLOOR(moras[[#This Row],[EDAD_SIN_NA´S]],10)</f>
        <v>30</v>
      </c>
      <c r="Q649">
        <f>STANDARDIZE(moras[[#This Row],[EDAD]],'2-Resumen'!$C$2, '2-Resumen'!$C$3)</f>
        <v>-0.7697188140632214</v>
      </c>
      <c r="R649" t="str">
        <f>IF(ABS(moras[[#This Row],[Z-CORE E]]) &gt; 1.96, "Sí", "No")</f>
        <v>No</v>
      </c>
    </row>
    <row r="650" spans="1:18">
      <c r="A650">
        <v>950</v>
      </c>
      <c r="B650" t="s">
        <v>27</v>
      </c>
      <c r="C650">
        <v>359550</v>
      </c>
      <c r="D6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50">
        <f>IF(moras[[#This Row],[SALARIO]]="",'2-Resumen'!$B$7, moras[[#This Row],[SALARIO]])</f>
        <v>359550</v>
      </c>
      <c r="F650">
        <f>STANDARDIZE(moras[[#This Row],[SALARIO]],'2-Resumen'!$B$2,'2-Resumen'!$B$3)</f>
        <v>-0.36963381527211986</v>
      </c>
      <c r="G650" t="str">
        <f>IF(ABS(moras[[#This Row],[Z-CORE]])&gt; 1.96,"Sí", "No")</f>
        <v>No</v>
      </c>
      <c r="H650" t="s">
        <v>33</v>
      </c>
      <c r="I650" t="str">
        <f>IF(moras[[#This Row],[TIPO_ASEGURAMIENTO]] = "", '2-Resumen'!$F$4, moras[[#This Row],[TIPO_ASEGURAMIENTO]])</f>
        <v>ASALARIADO</v>
      </c>
      <c r="J650" t="s">
        <v>29</v>
      </c>
      <c r="K650" t="s">
        <v>30</v>
      </c>
      <c r="L650" t="s">
        <v>31</v>
      </c>
      <c r="M650" t="s">
        <v>31</v>
      </c>
      <c r="N650">
        <v>54</v>
      </c>
      <c r="O650">
        <f>IF(moras[[#This Row],[EDAD]]="", '2-Resumen'!$C$7, moras[[#This Row],[EDAD]])</f>
        <v>54</v>
      </c>
      <c r="P650">
        <f>FLOOR(moras[[#This Row],[EDAD_SIN_NA´S]],10)</f>
        <v>50</v>
      </c>
      <c r="Q650">
        <f>STANDARDIZE(moras[[#This Row],[EDAD]],'2-Resumen'!$C$2, '2-Resumen'!$C$3)</f>
        <v>0.85351377771094117</v>
      </c>
      <c r="R650" t="str">
        <f>IF(ABS(moras[[#This Row],[Z-CORE E]]) &gt; 1.96, "Sí", "No")</f>
        <v>No</v>
      </c>
    </row>
    <row r="651" spans="1:18">
      <c r="A651">
        <v>951</v>
      </c>
      <c r="B651" t="s">
        <v>27</v>
      </c>
      <c r="C651">
        <v>44488615</v>
      </c>
      <c r="D6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51">
        <f>IF(moras[[#This Row],[SALARIO]]="",'2-Resumen'!$B$7, moras[[#This Row],[SALARIO]])</f>
        <v>44488615</v>
      </c>
      <c r="F651">
        <f>STANDARDIZE(moras[[#This Row],[SALARIO]],'2-Resumen'!$B$2,'2-Resumen'!$B$3)</f>
        <v>0.36463149593056915</v>
      </c>
      <c r="G651" t="str">
        <f>IF(ABS(moras[[#This Row],[Z-CORE]])&gt; 1.96,"Sí", "No")</f>
        <v>No</v>
      </c>
      <c r="H651" t="s">
        <v>33</v>
      </c>
      <c r="I651" t="str">
        <f>IF(moras[[#This Row],[TIPO_ASEGURAMIENTO]] = "", '2-Resumen'!$F$4, moras[[#This Row],[TIPO_ASEGURAMIENTO]])</f>
        <v>ASALARIADO</v>
      </c>
      <c r="J651" t="s">
        <v>29</v>
      </c>
      <c r="K651" t="s">
        <v>30</v>
      </c>
      <c r="L651" t="s">
        <v>31</v>
      </c>
      <c r="M651" t="s">
        <v>31</v>
      </c>
      <c r="N651">
        <v>43</v>
      </c>
      <c r="O651">
        <f>IF(moras[[#This Row],[EDAD]]="", '2-Resumen'!$C$7, moras[[#This Row],[EDAD]])</f>
        <v>43</v>
      </c>
      <c r="P651">
        <f>FLOOR(moras[[#This Row],[EDAD_SIN_NA´S]],10)</f>
        <v>40</v>
      </c>
      <c r="Q651">
        <f>STANDARDIZE(moras[[#This Row],[EDAD]],'2-Resumen'!$C$2, '2-Resumen'!$C$3)</f>
        <v>7.7185146862428639E-2</v>
      </c>
      <c r="R651" t="str">
        <f>IF(ABS(moras[[#This Row],[Z-CORE E]]) &gt; 1.96, "Sí", "No")</f>
        <v>No</v>
      </c>
    </row>
    <row r="652" spans="1:18">
      <c r="A652">
        <v>954</v>
      </c>
      <c r="B652" t="s">
        <v>32</v>
      </c>
      <c r="C652">
        <v>26683125</v>
      </c>
      <c r="D6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52">
        <f>IF(moras[[#This Row],[SALARIO]]="",'2-Resumen'!$B$7, moras[[#This Row],[SALARIO]])</f>
        <v>26683125</v>
      </c>
      <c r="F652">
        <f>STANDARDIZE(moras[[#This Row],[SALARIO]],'2-Resumen'!$B$2,'2-Resumen'!$B$3)</f>
        <v>6.8365222082111973E-2</v>
      </c>
      <c r="G652" t="str">
        <f>IF(ABS(moras[[#This Row],[Z-CORE]])&gt; 1.96,"Sí", "No")</f>
        <v>No</v>
      </c>
      <c r="H652" t="s">
        <v>33</v>
      </c>
      <c r="I652" t="str">
        <f>IF(moras[[#This Row],[TIPO_ASEGURAMIENTO]] = "", '2-Resumen'!$F$4, moras[[#This Row],[TIPO_ASEGURAMIENTO]])</f>
        <v>ASALARIADO</v>
      </c>
      <c r="J652" t="s">
        <v>29</v>
      </c>
      <c r="K652" t="s">
        <v>30</v>
      </c>
      <c r="L652" t="s">
        <v>31</v>
      </c>
      <c r="M652" t="s">
        <v>31</v>
      </c>
      <c r="N652">
        <v>21</v>
      </c>
      <c r="O652">
        <f>IF(moras[[#This Row],[EDAD]]="", '2-Resumen'!$C$7, moras[[#This Row],[EDAD]])</f>
        <v>21</v>
      </c>
      <c r="P652">
        <f>FLOOR(moras[[#This Row],[EDAD_SIN_NA´S]],10)</f>
        <v>20</v>
      </c>
      <c r="Q652">
        <f>STANDARDIZE(moras[[#This Row],[EDAD]],'2-Resumen'!$C$2, '2-Resumen'!$C$3)</f>
        <v>-1.4754721148345964</v>
      </c>
      <c r="R652" t="str">
        <f>IF(ABS(moras[[#This Row],[Z-CORE E]]) &gt; 1.96, "Sí", "No")</f>
        <v>No</v>
      </c>
    </row>
    <row r="653" spans="1:18">
      <c r="A653">
        <v>955</v>
      </c>
      <c r="B653" t="s">
        <v>32</v>
      </c>
      <c r="C653">
        <v>9436842</v>
      </c>
      <c r="D6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53">
        <f>IF(moras[[#This Row],[SALARIO]]="",'2-Resumen'!$B$7, moras[[#This Row],[SALARIO]])</f>
        <v>9436842</v>
      </c>
      <c r="F653">
        <f>STANDARDIZE(moras[[#This Row],[SALARIO]],'2-Resumen'!$B$2,'2-Resumen'!$B$3)</f>
        <v>-0.21859638370048606</v>
      </c>
      <c r="G653" t="str">
        <f>IF(ABS(moras[[#This Row],[Z-CORE]])&gt; 1.96,"Sí", "No")</f>
        <v>No</v>
      </c>
      <c r="H653" t="s">
        <v>33</v>
      </c>
      <c r="I653" t="str">
        <f>IF(moras[[#This Row],[TIPO_ASEGURAMIENTO]] = "", '2-Resumen'!$F$4, moras[[#This Row],[TIPO_ASEGURAMIENTO]])</f>
        <v>ASALARIADO</v>
      </c>
      <c r="J653" t="s">
        <v>34</v>
      </c>
      <c r="K653" t="s">
        <v>30</v>
      </c>
      <c r="L653" t="s">
        <v>31</v>
      </c>
      <c r="M653" t="s">
        <v>31</v>
      </c>
      <c r="N653">
        <v>39</v>
      </c>
      <c r="O653">
        <f>IF(moras[[#This Row],[EDAD]]="", '2-Resumen'!$C$7, moras[[#This Row],[EDAD]])</f>
        <v>39</v>
      </c>
      <c r="P653">
        <f>FLOOR(moras[[#This Row],[EDAD_SIN_NA´S]],10)</f>
        <v>30</v>
      </c>
      <c r="Q653">
        <f>STANDARDIZE(moras[[#This Row],[EDAD]],'2-Resumen'!$C$2, '2-Resumen'!$C$3)</f>
        <v>-0.20511617344612137</v>
      </c>
      <c r="R653" t="str">
        <f>IF(ABS(moras[[#This Row],[Z-CORE E]]) &gt; 1.96, "Sí", "No")</f>
        <v>No</v>
      </c>
    </row>
    <row r="654" spans="1:18">
      <c r="A654">
        <v>958</v>
      </c>
      <c r="B654" t="s">
        <v>27</v>
      </c>
      <c r="C654">
        <v>110258395</v>
      </c>
      <c r="D6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54">
        <f>IF(moras[[#This Row],[SALARIO]]="",'2-Resumen'!$B$7, moras[[#This Row],[SALARIO]])</f>
        <v>110258395</v>
      </c>
      <c r="F654">
        <f>STANDARDIZE(moras[[#This Row],[SALARIO]],'2-Resumen'!$B$2,'2-Resumen'!$B$3)</f>
        <v>1.4589775460776182</v>
      </c>
      <c r="G654" t="str">
        <f>IF(ABS(moras[[#This Row],[Z-CORE]])&gt; 1.96,"Sí", "No")</f>
        <v>No</v>
      </c>
      <c r="H654" t="s">
        <v>33</v>
      </c>
      <c r="I654" t="str">
        <f>IF(moras[[#This Row],[TIPO_ASEGURAMIENTO]] = "", '2-Resumen'!$F$4, moras[[#This Row],[TIPO_ASEGURAMIENTO]])</f>
        <v>ASALARIADO</v>
      </c>
      <c r="J654" t="s">
        <v>29</v>
      </c>
      <c r="K654" t="s">
        <v>30</v>
      </c>
      <c r="L654" t="s">
        <v>31</v>
      </c>
      <c r="M654" t="s">
        <v>31</v>
      </c>
      <c r="N654">
        <v>36</v>
      </c>
      <c r="O654">
        <f>IF(moras[[#This Row],[EDAD]]="", '2-Resumen'!$C$7, moras[[#This Row],[EDAD]])</f>
        <v>36</v>
      </c>
      <c r="P654">
        <f>FLOOR(moras[[#This Row],[EDAD_SIN_NA´S]],10)</f>
        <v>30</v>
      </c>
      <c r="Q654">
        <f>STANDARDIZE(moras[[#This Row],[EDAD]],'2-Resumen'!$C$2, '2-Resumen'!$C$3)</f>
        <v>-0.41684216367753391</v>
      </c>
      <c r="R654" t="str">
        <f>IF(ABS(moras[[#This Row],[Z-CORE E]]) &gt; 1.96, "Sí", "No")</f>
        <v>No</v>
      </c>
    </row>
    <row r="655" spans="1:18">
      <c r="A655">
        <v>961</v>
      </c>
      <c r="B655" t="s">
        <v>27</v>
      </c>
      <c r="C655">
        <v>182805675</v>
      </c>
      <c r="D6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55">
        <f>IF(moras[[#This Row],[SALARIO]]="",'2-Resumen'!$B$7, moras[[#This Row],[SALARIO]])</f>
        <v>182805675</v>
      </c>
      <c r="F655">
        <f>STANDARDIZE(moras[[#This Row],[SALARIO]],'2-Resumen'!$B$2,'2-Resumen'!$B$3)</f>
        <v>2.6660946949704991</v>
      </c>
      <c r="G655" t="str">
        <f>IF(ABS(moras[[#This Row],[Z-CORE]])&gt; 1.96,"Sí", "No")</f>
        <v>Sí</v>
      </c>
      <c r="H655" t="s">
        <v>33</v>
      </c>
      <c r="I655" t="str">
        <f>IF(moras[[#This Row],[TIPO_ASEGURAMIENTO]] = "", '2-Resumen'!$F$4, moras[[#This Row],[TIPO_ASEGURAMIENTO]])</f>
        <v>ASALARIADO</v>
      </c>
      <c r="J655" t="s">
        <v>29</v>
      </c>
      <c r="K655" t="s">
        <v>30</v>
      </c>
      <c r="L655" t="s">
        <v>31</v>
      </c>
      <c r="M655" t="s">
        <v>31</v>
      </c>
      <c r="N655">
        <v>40</v>
      </c>
      <c r="O655">
        <f>IF(moras[[#This Row],[EDAD]]="", '2-Resumen'!$C$7, moras[[#This Row],[EDAD]])</f>
        <v>40</v>
      </c>
      <c r="P655">
        <f>FLOOR(moras[[#This Row],[EDAD_SIN_NA´S]],10)</f>
        <v>40</v>
      </c>
      <c r="Q655">
        <f>STANDARDIZE(moras[[#This Row],[EDAD]],'2-Resumen'!$C$2, '2-Resumen'!$C$3)</f>
        <v>-0.13454084336898386</v>
      </c>
      <c r="R655" t="str">
        <f>IF(ABS(moras[[#This Row],[Z-CORE E]]) &gt; 1.96, "Sí", "No")</f>
        <v>No</v>
      </c>
    </row>
    <row r="656" spans="1:18">
      <c r="A656">
        <v>962</v>
      </c>
      <c r="B656" t="s">
        <v>32</v>
      </c>
      <c r="C656">
        <v>133578414</v>
      </c>
      <c r="D6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56">
        <f>IF(moras[[#This Row],[SALARIO]]="",'2-Resumen'!$B$7, moras[[#This Row],[SALARIO]])</f>
        <v>133578414</v>
      </c>
      <c r="F656">
        <f>STANDARDIZE(moras[[#This Row],[SALARIO]],'2-Resumen'!$B$2,'2-Resumen'!$B$3)</f>
        <v>1.8470002927251534</v>
      </c>
      <c r="G656" t="str">
        <f>IF(ABS(moras[[#This Row],[Z-CORE]])&gt; 1.96,"Sí", "No")</f>
        <v>No</v>
      </c>
      <c r="H656" t="s">
        <v>33</v>
      </c>
      <c r="I656" t="str">
        <f>IF(moras[[#This Row],[TIPO_ASEGURAMIENTO]] = "", '2-Resumen'!$F$4, moras[[#This Row],[TIPO_ASEGURAMIENTO]])</f>
        <v>ASALARIADO</v>
      </c>
      <c r="J656" t="s">
        <v>29</v>
      </c>
      <c r="K656" t="s">
        <v>30</v>
      </c>
      <c r="L656" t="s">
        <v>31</v>
      </c>
      <c r="M656" t="s">
        <v>31</v>
      </c>
      <c r="N656">
        <v>36</v>
      </c>
      <c r="O656">
        <f>IF(moras[[#This Row],[EDAD]]="", '2-Resumen'!$C$7, moras[[#This Row],[EDAD]])</f>
        <v>36</v>
      </c>
      <c r="P656">
        <f>FLOOR(moras[[#This Row],[EDAD_SIN_NA´S]],10)</f>
        <v>30</v>
      </c>
      <c r="Q656">
        <f>STANDARDIZE(moras[[#This Row],[EDAD]],'2-Resumen'!$C$2, '2-Resumen'!$C$3)</f>
        <v>-0.41684216367753391</v>
      </c>
      <c r="R656" t="str">
        <f>IF(ABS(moras[[#This Row],[Z-CORE E]]) &gt; 1.96, "Sí", "No")</f>
        <v>No</v>
      </c>
    </row>
    <row r="657" spans="1:18">
      <c r="A657">
        <v>965</v>
      </c>
      <c r="B657" t="s">
        <v>27</v>
      </c>
      <c r="C657">
        <v>38342024</v>
      </c>
      <c r="D6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57">
        <f>IF(moras[[#This Row],[SALARIO]]="",'2-Resumen'!$B$7, moras[[#This Row],[SALARIO]])</f>
        <v>38342024</v>
      </c>
      <c r="F657">
        <f>STANDARDIZE(moras[[#This Row],[SALARIO]],'2-Resumen'!$B$2,'2-Resumen'!$B$3)</f>
        <v>0.2623581177511165</v>
      </c>
      <c r="G657" t="str">
        <f>IF(ABS(moras[[#This Row],[Z-CORE]])&gt; 1.96,"Sí", "No")</f>
        <v>No</v>
      </c>
      <c r="H657" t="s">
        <v>33</v>
      </c>
      <c r="I657" t="str">
        <f>IF(moras[[#This Row],[TIPO_ASEGURAMIENTO]] = "", '2-Resumen'!$F$4, moras[[#This Row],[TIPO_ASEGURAMIENTO]])</f>
        <v>ASALARIADO</v>
      </c>
      <c r="J657" t="s">
        <v>29</v>
      </c>
      <c r="K657" t="s">
        <v>30</v>
      </c>
      <c r="L657" t="s">
        <v>31</v>
      </c>
      <c r="M657" t="s">
        <v>31</v>
      </c>
      <c r="N657">
        <v>23</v>
      </c>
      <c r="O657">
        <f>IF(moras[[#This Row],[EDAD]]="", '2-Resumen'!$C$7, moras[[#This Row],[EDAD]])</f>
        <v>23</v>
      </c>
      <c r="P657">
        <f>FLOOR(moras[[#This Row],[EDAD_SIN_NA´S]],10)</f>
        <v>20</v>
      </c>
      <c r="Q657">
        <f>STANDARDIZE(moras[[#This Row],[EDAD]],'2-Resumen'!$C$2, '2-Resumen'!$C$3)</f>
        <v>-1.3343214546803215</v>
      </c>
      <c r="R657" t="str">
        <f>IF(ABS(moras[[#This Row],[Z-CORE E]]) &gt; 1.96, "Sí", "No")</f>
        <v>No</v>
      </c>
    </row>
    <row r="658" spans="1:18">
      <c r="A658">
        <v>966</v>
      </c>
      <c r="B658" t="s">
        <v>27</v>
      </c>
      <c r="C658">
        <v>2385230</v>
      </c>
      <c r="D6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58">
        <f>IF(moras[[#This Row],[SALARIO]]="",'2-Resumen'!$B$7, moras[[#This Row],[SALARIO]])</f>
        <v>2385230</v>
      </c>
      <c r="F658">
        <f>STANDARDIZE(moras[[#This Row],[SALARIO]],'2-Resumen'!$B$2,'2-Resumen'!$B$3)</f>
        <v>-0.33592844318691789</v>
      </c>
      <c r="G658" t="str">
        <f>IF(ABS(moras[[#This Row],[Z-CORE]])&gt; 1.96,"Sí", "No")</f>
        <v>No</v>
      </c>
      <c r="H658" t="s">
        <v>33</v>
      </c>
      <c r="I658" t="str">
        <f>IF(moras[[#This Row],[TIPO_ASEGURAMIENTO]] = "", '2-Resumen'!$F$4, moras[[#This Row],[TIPO_ASEGURAMIENTO]])</f>
        <v>ASALARIADO</v>
      </c>
      <c r="J658" t="s">
        <v>29</v>
      </c>
      <c r="K658" t="s">
        <v>30</v>
      </c>
      <c r="L658" t="s">
        <v>31</v>
      </c>
      <c r="M658" t="s">
        <v>31</v>
      </c>
      <c r="N658">
        <v>61</v>
      </c>
      <c r="O658">
        <f>IF(moras[[#This Row],[EDAD]]="", '2-Resumen'!$C$7, moras[[#This Row],[EDAD]])</f>
        <v>61</v>
      </c>
      <c r="P658">
        <f>FLOOR(moras[[#This Row],[EDAD_SIN_NA´S]],10)</f>
        <v>60</v>
      </c>
      <c r="Q658">
        <f>STANDARDIZE(moras[[#This Row],[EDAD]],'2-Resumen'!$C$2, '2-Resumen'!$C$3)</f>
        <v>1.3475410882509038</v>
      </c>
      <c r="R658" t="str">
        <f>IF(ABS(moras[[#This Row],[Z-CORE E]]) &gt; 1.96, "Sí", "No")</f>
        <v>No</v>
      </c>
    </row>
    <row r="659" spans="1:18">
      <c r="A659">
        <v>968</v>
      </c>
      <c r="B659" t="s">
        <v>27</v>
      </c>
      <c r="C659">
        <v>3091001</v>
      </c>
      <c r="D6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59">
        <f>IF(moras[[#This Row],[SALARIO]]="",'2-Resumen'!$B$7, moras[[#This Row],[SALARIO]])</f>
        <v>3091001</v>
      </c>
      <c r="F659">
        <f>STANDARDIZE(moras[[#This Row],[SALARIO]],'2-Resumen'!$B$2,'2-Resumen'!$B$3)</f>
        <v>-0.32418509075121971</v>
      </c>
      <c r="G659" t="str">
        <f>IF(ABS(moras[[#This Row],[Z-CORE]])&gt; 1.96,"Sí", "No")</f>
        <v>No</v>
      </c>
      <c r="H659" t="s">
        <v>33</v>
      </c>
      <c r="I659" t="str">
        <f>IF(moras[[#This Row],[TIPO_ASEGURAMIENTO]] = "", '2-Resumen'!$F$4, moras[[#This Row],[TIPO_ASEGURAMIENTO]])</f>
        <v>ASALARIADO</v>
      </c>
      <c r="J659" t="s">
        <v>29</v>
      </c>
      <c r="K659" t="s">
        <v>30</v>
      </c>
      <c r="L659" t="s">
        <v>31</v>
      </c>
      <c r="M659" t="s">
        <v>31</v>
      </c>
      <c r="N659">
        <v>20</v>
      </c>
      <c r="O659">
        <f>IF(moras[[#This Row],[EDAD]]="", '2-Resumen'!$C$7, moras[[#This Row],[EDAD]])</f>
        <v>20</v>
      </c>
      <c r="P659">
        <f>FLOOR(moras[[#This Row],[EDAD_SIN_NA´S]],10)</f>
        <v>20</v>
      </c>
      <c r="Q659">
        <f>STANDARDIZE(moras[[#This Row],[EDAD]],'2-Resumen'!$C$2, '2-Resumen'!$C$3)</f>
        <v>-1.5460474449117341</v>
      </c>
      <c r="R659" t="str">
        <f>IF(ABS(moras[[#This Row],[Z-CORE E]]) &gt; 1.96, "Sí", "No")</f>
        <v>No</v>
      </c>
    </row>
    <row r="660" spans="1:18">
      <c r="A660">
        <v>969</v>
      </c>
      <c r="B660" t="s">
        <v>32</v>
      </c>
      <c r="C660">
        <v>300000</v>
      </c>
      <c r="D6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60">
        <f>IF(moras[[#This Row],[SALARIO]]="",'2-Resumen'!$B$7, moras[[#This Row],[SALARIO]])</f>
        <v>300000</v>
      </c>
      <c r="F660">
        <f>STANDARDIZE(moras[[#This Row],[SALARIO]],'2-Resumen'!$B$2,'2-Resumen'!$B$3)</f>
        <v>-0.37062467014933331</v>
      </c>
      <c r="G660" t="str">
        <f>IF(ABS(moras[[#This Row],[Z-CORE]])&gt; 1.96,"Sí", "No")</f>
        <v>No</v>
      </c>
      <c r="H660" t="s">
        <v>33</v>
      </c>
      <c r="I660" t="str">
        <f>IF(moras[[#This Row],[TIPO_ASEGURAMIENTO]] = "", '2-Resumen'!$F$4, moras[[#This Row],[TIPO_ASEGURAMIENTO]])</f>
        <v>ASALARIADO</v>
      </c>
      <c r="J660" t="s">
        <v>29</v>
      </c>
      <c r="K660" t="s">
        <v>30</v>
      </c>
      <c r="L660" t="s">
        <v>31</v>
      </c>
      <c r="M660" t="s">
        <v>31</v>
      </c>
      <c r="N660">
        <v>60</v>
      </c>
      <c r="O660">
        <f>IF(moras[[#This Row],[EDAD]]="", '2-Resumen'!$C$7, moras[[#This Row],[EDAD]])</f>
        <v>60</v>
      </c>
      <c r="P660">
        <f>FLOOR(moras[[#This Row],[EDAD_SIN_NA´S]],10)</f>
        <v>60</v>
      </c>
      <c r="Q660">
        <f>STANDARDIZE(moras[[#This Row],[EDAD]],'2-Resumen'!$C$2, '2-Resumen'!$C$3)</f>
        <v>1.2769657581737661</v>
      </c>
      <c r="R660" t="str">
        <f>IF(ABS(moras[[#This Row],[Z-CORE E]]) &gt; 1.96, "Sí", "No")</f>
        <v>No</v>
      </c>
    </row>
    <row r="661" spans="1:18">
      <c r="A661">
        <v>970</v>
      </c>
      <c r="B661" t="s">
        <v>32</v>
      </c>
      <c r="C661">
        <v>420000</v>
      </c>
      <c r="D6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61">
        <f>IF(moras[[#This Row],[SALARIO]]="",'2-Resumen'!$B$7, moras[[#This Row],[SALARIO]])</f>
        <v>420000</v>
      </c>
      <c r="F661">
        <f>STANDARDIZE(moras[[#This Row],[SALARIO]],'2-Resumen'!$B$2,'2-Resumen'!$B$3)</f>
        <v>-0.36862798525822305</v>
      </c>
      <c r="G661" t="str">
        <f>IF(ABS(moras[[#This Row],[Z-CORE]])&gt; 1.96,"Sí", "No")</f>
        <v>No</v>
      </c>
      <c r="H661" t="s">
        <v>33</v>
      </c>
      <c r="I661" t="str">
        <f>IF(moras[[#This Row],[TIPO_ASEGURAMIENTO]] = "", '2-Resumen'!$F$4, moras[[#This Row],[TIPO_ASEGURAMIENTO]])</f>
        <v>ASALARIADO</v>
      </c>
      <c r="J661" t="s">
        <v>29</v>
      </c>
      <c r="K661" t="s">
        <v>30</v>
      </c>
      <c r="L661" t="s">
        <v>31</v>
      </c>
      <c r="M661" t="s">
        <v>31</v>
      </c>
      <c r="N661">
        <v>25</v>
      </c>
      <c r="O661">
        <f>IF(moras[[#This Row],[EDAD]]="", '2-Resumen'!$C$7, moras[[#This Row],[EDAD]])</f>
        <v>25</v>
      </c>
      <c r="P661">
        <f>FLOOR(moras[[#This Row],[EDAD_SIN_NA´S]],10)</f>
        <v>20</v>
      </c>
      <c r="Q661">
        <f>STANDARDIZE(moras[[#This Row],[EDAD]],'2-Resumen'!$C$2, '2-Resumen'!$C$3)</f>
        <v>-1.1931707945260464</v>
      </c>
      <c r="R661" t="str">
        <f>IF(ABS(moras[[#This Row],[Z-CORE E]]) &gt; 1.96, "Sí", "No")</f>
        <v>No</v>
      </c>
    </row>
    <row r="662" spans="1:18">
      <c r="A662">
        <v>971</v>
      </c>
      <c r="B662" t="s">
        <v>32</v>
      </c>
      <c r="C662">
        <v>13269888</v>
      </c>
      <c r="D6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62">
        <f>IF(moras[[#This Row],[SALARIO]]="",'2-Resumen'!$B$7, moras[[#This Row],[SALARIO]])</f>
        <v>13269888</v>
      </c>
      <c r="F662">
        <f>STANDARDIZE(moras[[#This Row],[SALARIO]],'2-Resumen'!$B$2,'2-Resumen'!$B$3)</f>
        <v>-0.15481817507439752</v>
      </c>
      <c r="G662" t="str">
        <f>IF(ABS(moras[[#This Row],[Z-CORE]])&gt; 1.96,"Sí", "No")</f>
        <v>No</v>
      </c>
      <c r="H662" t="s">
        <v>33</v>
      </c>
      <c r="I662" t="str">
        <f>IF(moras[[#This Row],[TIPO_ASEGURAMIENTO]] = "", '2-Resumen'!$F$4, moras[[#This Row],[TIPO_ASEGURAMIENTO]])</f>
        <v>ASALARIADO</v>
      </c>
      <c r="J662" t="s">
        <v>34</v>
      </c>
      <c r="K662" t="s">
        <v>30</v>
      </c>
      <c r="L662" t="s">
        <v>31</v>
      </c>
      <c r="M662" t="s">
        <v>31</v>
      </c>
      <c r="N662">
        <v>38</v>
      </c>
      <c r="O662">
        <f>IF(moras[[#This Row],[EDAD]]="", '2-Resumen'!$C$7, moras[[#This Row],[EDAD]])</f>
        <v>38</v>
      </c>
      <c r="P662">
        <f>FLOOR(moras[[#This Row],[EDAD_SIN_NA´S]],10)</f>
        <v>30</v>
      </c>
      <c r="Q662">
        <f>STANDARDIZE(moras[[#This Row],[EDAD]],'2-Resumen'!$C$2, '2-Resumen'!$C$3)</f>
        <v>-0.27569150352325889</v>
      </c>
      <c r="R662" t="str">
        <f>IF(ABS(moras[[#This Row],[Z-CORE E]]) &gt; 1.96, "Sí", "No")</f>
        <v>No</v>
      </c>
    </row>
    <row r="663" spans="1:18">
      <c r="A663">
        <v>975</v>
      </c>
      <c r="B663" t="s">
        <v>32</v>
      </c>
      <c r="C663">
        <v>32911993</v>
      </c>
      <c r="D6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63">
        <f>IF(moras[[#This Row],[SALARIO]]="",'2-Resumen'!$B$7, moras[[#This Row],[SALARIO]])</f>
        <v>32911993</v>
      </c>
      <c r="F663">
        <f>STANDARDIZE(moras[[#This Row],[SALARIO]],'2-Resumen'!$B$2,'2-Resumen'!$B$3)</f>
        <v>0.17200761061811362</v>
      </c>
      <c r="G663" t="str">
        <f>IF(ABS(moras[[#This Row],[Z-CORE]])&gt; 1.96,"Sí", "No")</f>
        <v>No</v>
      </c>
      <c r="H663" t="s">
        <v>33</v>
      </c>
      <c r="I663" t="str">
        <f>IF(moras[[#This Row],[TIPO_ASEGURAMIENTO]] = "", '2-Resumen'!$F$4, moras[[#This Row],[TIPO_ASEGURAMIENTO]])</f>
        <v>ASALARIADO</v>
      </c>
      <c r="J663" t="s">
        <v>29</v>
      </c>
      <c r="K663" t="s">
        <v>30</v>
      </c>
      <c r="L663" t="s">
        <v>31</v>
      </c>
      <c r="M663" t="s">
        <v>31</v>
      </c>
      <c r="N663">
        <v>28</v>
      </c>
      <c r="O663">
        <f>IF(moras[[#This Row],[EDAD]]="", '2-Resumen'!$C$7, moras[[#This Row],[EDAD]])</f>
        <v>28</v>
      </c>
      <c r="P663">
        <f>FLOOR(moras[[#This Row],[EDAD_SIN_NA´S]],10)</f>
        <v>20</v>
      </c>
      <c r="Q663">
        <f>STANDARDIZE(moras[[#This Row],[EDAD]],'2-Resumen'!$C$2, '2-Resumen'!$C$3)</f>
        <v>-0.98144480429463388</v>
      </c>
      <c r="R663" t="str">
        <f>IF(ABS(moras[[#This Row],[Z-CORE E]]) &gt; 1.96, "Sí", "No")</f>
        <v>No</v>
      </c>
    </row>
    <row r="664" spans="1:18">
      <c r="A664">
        <v>976</v>
      </c>
      <c r="B664" t="s">
        <v>32</v>
      </c>
      <c r="C664">
        <v>9664672</v>
      </c>
      <c r="D6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64">
        <f>IF(moras[[#This Row],[SALARIO]]="",'2-Resumen'!$B$7, moras[[#This Row],[SALARIO]])</f>
        <v>9664672</v>
      </c>
      <c r="F664">
        <f>STANDARDIZE(moras[[#This Row],[SALARIO]],'2-Resumen'!$B$2,'2-Resumen'!$B$3)</f>
        <v>-0.21480551104430565</v>
      </c>
      <c r="G664" t="str">
        <f>IF(ABS(moras[[#This Row],[Z-CORE]])&gt; 1.96,"Sí", "No")</f>
        <v>No</v>
      </c>
      <c r="H664" t="s">
        <v>33</v>
      </c>
      <c r="I664" t="str">
        <f>IF(moras[[#This Row],[TIPO_ASEGURAMIENTO]] = "", '2-Resumen'!$F$4, moras[[#This Row],[TIPO_ASEGURAMIENTO]])</f>
        <v>ASALARIADO</v>
      </c>
      <c r="J664" t="s">
        <v>29</v>
      </c>
      <c r="K664" t="s">
        <v>30</v>
      </c>
      <c r="L664" t="s">
        <v>30</v>
      </c>
      <c r="M664" t="s">
        <v>31</v>
      </c>
      <c r="N664">
        <v>29</v>
      </c>
      <c r="O664">
        <f>IF(moras[[#This Row],[EDAD]]="", '2-Resumen'!$C$7, moras[[#This Row],[EDAD]])</f>
        <v>29</v>
      </c>
      <c r="P664">
        <f>FLOOR(moras[[#This Row],[EDAD_SIN_NA´S]],10)</f>
        <v>20</v>
      </c>
      <c r="Q664">
        <f>STANDARDIZE(moras[[#This Row],[EDAD]],'2-Resumen'!$C$2, '2-Resumen'!$C$3)</f>
        <v>-0.91086947421749642</v>
      </c>
      <c r="R664" t="str">
        <f>IF(ABS(moras[[#This Row],[Z-CORE E]]) &gt; 1.96, "Sí", "No")</f>
        <v>No</v>
      </c>
    </row>
    <row r="665" spans="1:18">
      <c r="A665">
        <v>977</v>
      </c>
      <c r="B665" t="s">
        <v>27</v>
      </c>
      <c r="C665">
        <v>4247474</v>
      </c>
      <c r="D6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65">
        <f>IF(moras[[#This Row],[SALARIO]]="",'2-Resumen'!$B$7, moras[[#This Row],[SALARIO]])</f>
        <v>4247474</v>
      </c>
      <c r="F665">
        <f>STANDARDIZE(moras[[#This Row],[SALARIO]],'2-Resumen'!$B$2,'2-Resumen'!$B$3)</f>
        <v>-0.30494248936724505</v>
      </c>
      <c r="G665" t="str">
        <f>IF(ABS(moras[[#This Row],[Z-CORE]])&gt; 1.96,"Sí", "No")</f>
        <v>No</v>
      </c>
      <c r="H665" t="s">
        <v>33</v>
      </c>
      <c r="I665" t="str">
        <f>IF(moras[[#This Row],[TIPO_ASEGURAMIENTO]] = "", '2-Resumen'!$F$4, moras[[#This Row],[TIPO_ASEGURAMIENTO]])</f>
        <v>ASALARIADO</v>
      </c>
      <c r="J665" t="s">
        <v>29</v>
      </c>
      <c r="K665" t="s">
        <v>30</v>
      </c>
      <c r="L665" t="s">
        <v>31</v>
      </c>
      <c r="M665" t="s">
        <v>31</v>
      </c>
      <c r="N665">
        <v>49</v>
      </c>
      <c r="O665">
        <f>IF(moras[[#This Row],[EDAD]]="", '2-Resumen'!$C$7, moras[[#This Row],[EDAD]])</f>
        <v>49</v>
      </c>
      <c r="P665">
        <f>FLOOR(moras[[#This Row],[EDAD_SIN_NA´S]],10)</f>
        <v>40</v>
      </c>
      <c r="Q665">
        <f>STANDARDIZE(moras[[#This Row],[EDAD]],'2-Resumen'!$C$2, '2-Resumen'!$C$3)</f>
        <v>0.50063712732525367</v>
      </c>
      <c r="R665" t="str">
        <f>IF(ABS(moras[[#This Row],[Z-CORE E]]) &gt; 1.96, "Sí", "No")</f>
        <v>No</v>
      </c>
    </row>
    <row r="666" spans="1:18">
      <c r="A666">
        <v>979</v>
      </c>
      <c r="B666" t="s">
        <v>32</v>
      </c>
      <c r="C666">
        <v>48056024</v>
      </c>
      <c r="D6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66">
        <f>IF(moras[[#This Row],[SALARIO]]="",'2-Resumen'!$B$7, moras[[#This Row],[SALARIO]])</f>
        <v>48056024</v>
      </c>
      <c r="F666">
        <f>STANDARDIZE(moras[[#This Row],[SALARIO]],'2-Resumen'!$B$2,'2-Resumen'!$B$3)</f>
        <v>0.42398975968649222</v>
      </c>
      <c r="G666" t="str">
        <f>IF(ABS(moras[[#This Row],[Z-CORE]])&gt; 1.96,"Sí", "No")</f>
        <v>No</v>
      </c>
      <c r="H666" t="s">
        <v>33</v>
      </c>
      <c r="I666" t="str">
        <f>IF(moras[[#This Row],[TIPO_ASEGURAMIENTO]] = "", '2-Resumen'!$F$4, moras[[#This Row],[TIPO_ASEGURAMIENTO]])</f>
        <v>ASALARIADO</v>
      </c>
      <c r="J666" t="s">
        <v>29</v>
      </c>
      <c r="K666" t="s">
        <v>30</v>
      </c>
      <c r="L666" t="s">
        <v>31</v>
      </c>
      <c r="M666" t="s">
        <v>31</v>
      </c>
      <c r="N666">
        <v>25</v>
      </c>
      <c r="O666">
        <f>IF(moras[[#This Row],[EDAD]]="", '2-Resumen'!$C$7, moras[[#This Row],[EDAD]])</f>
        <v>25</v>
      </c>
      <c r="P666">
        <f>FLOOR(moras[[#This Row],[EDAD_SIN_NA´S]],10)</f>
        <v>20</v>
      </c>
      <c r="Q666">
        <f>STANDARDIZE(moras[[#This Row],[EDAD]],'2-Resumen'!$C$2, '2-Resumen'!$C$3)</f>
        <v>-1.1931707945260464</v>
      </c>
      <c r="R666" t="str">
        <f>IF(ABS(moras[[#This Row],[Z-CORE E]]) &gt; 1.96, "Sí", "No")</f>
        <v>No</v>
      </c>
    </row>
    <row r="667" spans="1:18">
      <c r="A667">
        <v>981</v>
      </c>
      <c r="B667" t="s">
        <v>32</v>
      </c>
      <c r="C667">
        <v>8486917</v>
      </c>
      <c r="D6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67">
        <f>IF(moras[[#This Row],[SALARIO]]="",'2-Resumen'!$B$7, moras[[#This Row],[SALARIO]])</f>
        <v>8486917</v>
      </c>
      <c r="F667">
        <f>STANDARDIZE(moras[[#This Row],[SALARIO]],'2-Resumen'!$B$2,'2-Resumen'!$B$3)</f>
        <v>-0.2344022244937187</v>
      </c>
      <c r="G667" t="str">
        <f>IF(ABS(moras[[#This Row],[Z-CORE]])&gt; 1.96,"Sí", "No")</f>
        <v>No</v>
      </c>
      <c r="H667" t="s">
        <v>33</v>
      </c>
      <c r="I667" t="str">
        <f>IF(moras[[#This Row],[TIPO_ASEGURAMIENTO]] = "", '2-Resumen'!$F$4, moras[[#This Row],[TIPO_ASEGURAMIENTO]])</f>
        <v>ASALARIADO</v>
      </c>
      <c r="J667" t="s">
        <v>29</v>
      </c>
      <c r="K667" t="s">
        <v>30</v>
      </c>
      <c r="L667" t="s">
        <v>31</v>
      </c>
      <c r="M667" t="s">
        <v>31</v>
      </c>
      <c r="N667">
        <v>49</v>
      </c>
      <c r="O667">
        <f>IF(moras[[#This Row],[EDAD]]="", '2-Resumen'!$C$7, moras[[#This Row],[EDAD]])</f>
        <v>49</v>
      </c>
      <c r="P667">
        <f>FLOOR(moras[[#This Row],[EDAD_SIN_NA´S]],10)</f>
        <v>40</v>
      </c>
      <c r="Q667">
        <f>STANDARDIZE(moras[[#This Row],[EDAD]],'2-Resumen'!$C$2, '2-Resumen'!$C$3)</f>
        <v>0.50063712732525367</v>
      </c>
      <c r="R667" t="str">
        <f>IF(ABS(moras[[#This Row],[Z-CORE E]]) &gt; 1.96, "Sí", "No")</f>
        <v>No</v>
      </c>
    </row>
    <row r="668" spans="1:18">
      <c r="A668">
        <v>985</v>
      </c>
      <c r="B668" t="s">
        <v>27</v>
      </c>
      <c r="C668">
        <v>2979735</v>
      </c>
      <c r="D6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68">
        <f>IF(moras[[#This Row],[SALARIO]]="",'2-Resumen'!$B$7, moras[[#This Row],[SALARIO]])</f>
        <v>2979735</v>
      </c>
      <c r="F668">
        <f>STANDARDIZE(moras[[#This Row],[SALARIO]],'2-Resumen'!$B$2,'2-Resumen'!$B$3)</f>
        <v>-0.32603645026033867</v>
      </c>
      <c r="G668" t="str">
        <f>IF(ABS(moras[[#This Row],[Z-CORE]])&gt; 1.96,"Sí", "No")</f>
        <v>No</v>
      </c>
      <c r="H668" t="s">
        <v>33</v>
      </c>
      <c r="I668" t="str">
        <f>IF(moras[[#This Row],[TIPO_ASEGURAMIENTO]] = "", '2-Resumen'!$F$4, moras[[#This Row],[TIPO_ASEGURAMIENTO]])</f>
        <v>ASALARIADO</v>
      </c>
      <c r="J668" t="s">
        <v>34</v>
      </c>
      <c r="K668" t="s">
        <v>30</v>
      </c>
      <c r="L668" t="s">
        <v>31</v>
      </c>
      <c r="M668" t="s">
        <v>30</v>
      </c>
      <c r="N668">
        <v>42</v>
      </c>
      <c r="O668">
        <f>IF(moras[[#This Row],[EDAD]]="", '2-Resumen'!$C$7, moras[[#This Row],[EDAD]])</f>
        <v>42</v>
      </c>
      <c r="P668">
        <f>FLOOR(moras[[#This Row],[EDAD_SIN_NA´S]],10)</f>
        <v>40</v>
      </c>
      <c r="Q668">
        <f>STANDARDIZE(moras[[#This Row],[EDAD]],'2-Resumen'!$C$2, '2-Resumen'!$C$3)</f>
        <v>6.6098167852911317E-3</v>
      </c>
      <c r="R668" t="str">
        <f>IF(ABS(moras[[#This Row],[Z-CORE E]]) &gt; 1.96, "Sí", "No")</f>
        <v>No</v>
      </c>
    </row>
    <row r="669" spans="1:18">
      <c r="A669">
        <v>986</v>
      </c>
      <c r="B669" t="s">
        <v>27</v>
      </c>
      <c r="C669">
        <v>107934994</v>
      </c>
      <c r="D6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69">
        <f>IF(moras[[#This Row],[SALARIO]]="",'2-Resumen'!$B$7, moras[[#This Row],[SALARIO]])</f>
        <v>107934994</v>
      </c>
      <c r="F669">
        <f>STANDARDIZE(moras[[#This Row],[SALARIO]],'2-Resumen'!$B$2,'2-Resumen'!$B$3)</f>
        <v>1.4203183821385308</v>
      </c>
      <c r="G669" t="str">
        <f>IF(ABS(moras[[#This Row],[Z-CORE]])&gt; 1.96,"Sí", "No")</f>
        <v>No</v>
      </c>
      <c r="H669" t="s">
        <v>33</v>
      </c>
      <c r="I669" t="str">
        <f>IF(moras[[#This Row],[TIPO_ASEGURAMIENTO]] = "", '2-Resumen'!$F$4, moras[[#This Row],[TIPO_ASEGURAMIENTO]])</f>
        <v>ASALARIADO</v>
      </c>
      <c r="J669" t="s">
        <v>29</v>
      </c>
      <c r="K669" t="s">
        <v>30</v>
      </c>
      <c r="L669" t="s">
        <v>31</v>
      </c>
      <c r="M669" t="s">
        <v>31</v>
      </c>
      <c r="N669">
        <v>37</v>
      </c>
      <c r="O669">
        <f>IF(moras[[#This Row],[EDAD]]="", '2-Resumen'!$C$7, moras[[#This Row],[EDAD]])</f>
        <v>37</v>
      </c>
      <c r="P669">
        <f>FLOOR(moras[[#This Row],[EDAD_SIN_NA´S]],10)</f>
        <v>30</v>
      </c>
      <c r="Q669">
        <f>STANDARDIZE(moras[[#This Row],[EDAD]],'2-Resumen'!$C$2, '2-Resumen'!$C$3)</f>
        <v>-0.3462668336003964</v>
      </c>
      <c r="R669" t="str">
        <f>IF(ABS(moras[[#This Row],[Z-CORE E]]) &gt; 1.96, "Sí", "No")</f>
        <v>No</v>
      </c>
    </row>
    <row r="670" spans="1:18">
      <c r="A670">
        <v>988</v>
      </c>
      <c r="B670" t="s">
        <v>32</v>
      </c>
      <c r="C670">
        <v>37792685</v>
      </c>
      <c r="D6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70">
        <f>IF(moras[[#This Row],[SALARIO]]="",'2-Resumen'!$B$7, moras[[#This Row],[SALARIO]])</f>
        <v>37792685</v>
      </c>
      <c r="F670">
        <f>STANDARDIZE(moras[[#This Row],[SALARIO]],'2-Resumen'!$B$2,'2-Resumen'!$B$3)</f>
        <v>0.25321764373946964</v>
      </c>
      <c r="G670" t="str">
        <f>IF(ABS(moras[[#This Row],[Z-CORE]])&gt; 1.96,"Sí", "No")</f>
        <v>No</v>
      </c>
      <c r="H670" t="s">
        <v>33</v>
      </c>
      <c r="I670" t="str">
        <f>IF(moras[[#This Row],[TIPO_ASEGURAMIENTO]] = "", '2-Resumen'!$F$4, moras[[#This Row],[TIPO_ASEGURAMIENTO]])</f>
        <v>ASALARIADO</v>
      </c>
      <c r="J670" t="s">
        <v>29</v>
      </c>
      <c r="K670" t="s">
        <v>30</v>
      </c>
      <c r="L670" t="s">
        <v>31</v>
      </c>
      <c r="M670" t="s">
        <v>31</v>
      </c>
      <c r="N670">
        <v>22</v>
      </c>
      <c r="O670">
        <f>IF(moras[[#This Row],[EDAD]]="", '2-Resumen'!$C$7, moras[[#This Row],[EDAD]])</f>
        <v>22</v>
      </c>
      <c r="P670">
        <f>FLOOR(moras[[#This Row],[EDAD_SIN_NA´S]],10)</f>
        <v>20</v>
      </c>
      <c r="Q670">
        <f>STANDARDIZE(moras[[#This Row],[EDAD]],'2-Resumen'!$C$2, '2-Resumen'!$C$3)</f>
        <v>-1.4048967847574589</v>
      </c>
      <c r="R670" t="str">
        <f>IF(ABS(moras[[#This Row],[Z-CORE E]]) &gt; 1.96, "Sí", "No")</f>
        <v>No</v>
      </c>
    </row>
    <row r="671" spans="1:18">
      <c r="A671">
        <v>991</v>
      </c>
      <c r="B671" t="s">
        <v>27</v>
      </c>
      <c r="C671">
        <v>2979738</v>
      </c>
      <c r="D6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71">
        <f>IF(moras[[#This Row],[SALARIO]]="",'2-Resumen'!$B$7, moras[[#This Row],[SALARIO]])</f>
        <v>2979738</v>
      </c>
      <c r="F671">
        <f>STANDARDIZE(moras[[#This Row],[SALARIO]],'2-Resumen'!$B$2,'2-Resumen'!$B$3)</f>
        <v>-0.32603640034321635</v>
      </c>
      <c r="G671" t="str">
        <f>IF(ABS(moras[[#This Row],[Z-CORE]])&gt; 1.96,"Sí", "No")</f>
        <v>No</v>
      </c>
      <c r="H671" t="s">
        <v>33</v>
      </c>
      <c r="I671" t="str">
        <f>IF(moras[[#This Row],[TIPO_ASEGURAMIENTO]] = "", '2-Resumen'!$F$4, moras[[#This Row],[TIPO_ASEGURAMIENTO]])</f>
        <v>ASALARIADO</v>
      </c>
      <c r="J671" t="s">
        <v>34</v>
      </c>
      <c r="K671" t="s">
        <v>30</v>
      </c>
      <c r="L671" t="s">
        <v>31</v>
      </c>
      <c r="M671" t="s">
        <v>31</v>
      </c>
      <c r="N671">
        <v>60</v>
      </c>
      <c r="O671">
        <f>IF(moras[[#This Row],[EDAD]]="", '2-Resumen'!$C$7, moras[[#This Row],[EDAD]])</f>
        <v>60</v>
      </c>
      <c r="P671">
        <f>FLOOR(moras[[#This Row],[EDAD_SIN_NA´S]],10)</f>
        <v>60</v>
      </c>
      <c r="Q671">
        <f>STANDARDIZE(moras[[#This Row],[EDAD]],'2-Resumen'!$C$2, '2-Resumen'!$C$3)</f>
        <v>1.2769657581737661</v>
      </c>
      <c r="R671" t="str">
        <f>IF(ABS(moras[[#This Row],[Z-CORE E]]) &gt; 1.96, "Sí", "No")</f>
        <v>No</v>
      </c>
    </row>
    <row r="672" spans="1:18">
      <c r="A672">
        <v>992</v>
      </c>
      <c r="B672" t="s">
        <v>27</v>
      </c>
      <c r="C672">
        <v>355060</v>
      </c>
      <c r="D6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72">
        <f>IF(moras[[#This Row],[SALARIO]]="",'2-Resumen'!$B$7, moras[[#This Row],[SALARIO]])</f>
        <v>355060</v>
      </c>
      <c r="F672">
        <f>STANDARDIZE(moras[[#This Row],[SALARIO]],'2-Resumen'!$B$2,'2-Resumen'!$B$3)</f>
        <v>-0.36970852456512887</v>
      </c>
      <c r="G672" t="str">
        <f>IF(ABS(moras[[#This Row],[Z-CORE]])&gt; 1.96,"Sí", "No")</f>
        <v>No</v>
      </c>
      <c r="H672" t="s">
        <v>33</v>
      </c>
      <c r="I672" t="str">
        <f>IF(moras[[#This Row],[TIPO_ASEGURAMIENTO]] = "", '2-Resumen'!$F$4, moras[[#This Row],[TIPO_ASEGURAMIENTO]])</f>
        <v>ASALARIADO</v>
      </c>
      <c r="J672" t="s">
        <v>29</v>
      </c>
      <c r="K672" t="s">
        <v>30</v>
      </c>
      <c r="L672" t="s">
        <v>30</v>
      </c>
      <c r="M672" t="s">
        <v>31</v>
      </c>
      <c r="N672">
        <v>56</v>
      </c>
      <c r="O672">
        <f>IF(moras[[#This Row],[EDAD]]="", '2-Resumen'!$C$7, moras[[#This Row],[EDAD]])</f>
        <v>56</v>
      </c>
      <c r="P672">
        <f>FLOOR(moras[[#This Row],[EDAD_SIN_NA´S]],10)</f>
        <v>50</v>
      </c>
      <c r="Q672">
        <f>STANDARDIZE(moras[[#This Row],[EDAD]],'2-Resumen'!$C$2, '2-Resumen'!$C$3)</f>
        <v>0.99466443786521619</v>
      </c>
      <c r="R672" t="str">
        <f>IF(ABS(moras[[#This Row],[Z-CORE E]]) &gt; 1.96, "Sí", "No")</f>
        <v>No</v>
      </c>
    </row>
    <row r="673" spans="1:18">
      <c r="A673">
        <v>994</v>
      </c>
      <c r="B673" t="s">
        <v>32</v>
      </c>
      <c r="C673">
        <v>342028</v>
      </c>
      <c r="D6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73">
        <f>IF(moras[[#This Row],[SALARIO]]="",'2-Resumen'!$B$7, moras[[#This Row],[SALARIO]])</f>
        <v>342028</v>
      </c>
      <c r="F673">
        <f>STANDARDIZE(moras[[#This Row],[SALARIO]],'2-Resumen'!$B$2,'2-Resumen'!$B$3)</f>
        <v>-0.36992536454430347</v>
      </c>
      <c r="G673" t="str">
        <f>IF(ABS(moras[[#This Row],[Z-CORE]])&gt; 1.96,"Sí", "No")</f>
        <v>No</v>
      </c>
      <c r="H673" t="s">
        <v>33</v>
      </c>
      <c r="I673" t="str">
        <f>IF(moras[[#This Row],[TIPO_ASEGURAMIENTO]] = "", '2-Resumen'!$F$4, moras[[#This Row],[TIPO_ASEGURAMIENTO]])</f>
        <v>ASALARIADO</v>
      </c>
      <c r="J673" t="s">
        <v>29</v>
      </c>
      <c r="K673" t="s">
        <v>30</v>
      </c>
      <c r="L673" t="s">
        <v>31</v>
      </c>
      <c r="M673" t="s">
        <v>31</v>
      </c>
      <c r="N673">
        <v>35</v>
      </c>
      <c r="O673">
        <f>IF(moras[[#This Row],[EDAD]]="", '2-Resumen'!$C$7, moras[[#This Row],[EDAD]])</f>
        <v>35</v>
      </c>
      <c r="P673">
        <f>FLOOR(moras[[#This Row],[EDAD_SIN_NA´S]],10)</f>
        <v>30</v>
      </c>
      <c r="Q673">
        <f>STANDARDIZE(moras[[#This Row],[EDAD]],'2-Resumen'!$C$2, '2-Resumen'!$C$3)</f>
        <v>-0.48741749375467142</v>
      </c>
      <c r="R673" t="str">
        <f>IF(ABS(moras[[#This Row],[Z-CORE E]]) &gt; 1.96, "Sí", "No")</f>
        <v>No</v>
      </c>
    </row>
    <row r="674" spans="1:18">
      <c r="A674">
        <v>996</v>
      </c>
      <c r="B674" t="s">
        <v>32</v>
      </c>
      <c r="C674">
        <v>43059165</v>
      </c>
      <c r="D6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74">
        <f>IF(moras[[#This Row],[SALARIO]]="",'2-Resumen'!$B$7, moras[[#This Row],[SALARIO]])</f>
        <v>43059165</v>
      </c>
      <c r="F674">
        <f>STANDARDIZE(moras[[#This Row],[SALARIO]],'2-Resumen'!$B$2,'2-Resumen'!$B$3)</f>
        <v>0.34084681911725612</v>
      </c>
      <c r="G674" t="str">
        <f>IF(ABS(moras[[#This Row],[Z-CORE]])&gt; 1.96,"Sí", "No")</f>
        <v>No</v>
      </c>
      <c r="H674" t="s">
        <v>33</v>
      </c>
      <c r="I674" t="str">
        <f>IF(moras[[#This Row],[TIPO_ASEGURAMIENTO]] = "", '2-Resumen'!$F$4, moras[[#This Row],[TIPO_ASEGURAMIENTO]])</f>
        <v>ASALARIADO</v>
      </c>
      <c r="J674" t="s">
        <v>29</v>
      </c>
      <c r="K674" t="s">
        <v>30</v>
      </c>
      <c r="L674" t="s">
        <v>31</v>
      </c>
      <c r="M674" t="s">
        <v>31</v>
      </c>
      <c r="N674">
        <v>23</v>
      </c>
      <c r="O674">
        <f>IF(moras[[#This Row],[EDAD]]="", '2-Resumen'!$C$7, moras[[#This Row],[EDAD]])</f>
        <v>23</v>
      </c>
      <c r="P674">
        <f>FLOOR(moras[[#This Row],[EDAD_SIN_NA´S]],10)</f>
        <v>20</v>
      </c>
      <c r="Q674">
        <f>STANDARDIZE(moras[[#This Row],[EDAD]],'2-Resumen'!$C$2, '2-Resumen'!$C$3)</f>
        <v>-1.3343214546803215</v>
      </c>
      <c r="R674" t="str">
        <f>IF(ABS(moras[[#This Row],[Z-CORE E]]) &gt; 1.96, "Sí", "No")</f>
        <v>No</v>
      </c>
    </row>
    <row r="675" spans="1:18">
      <c r="A675">
        <v>997</v>
      </c>
      <c r="B675" t="s">
        <v>32</v>
      </c>
      <c r="C675">
        <v>97907994</v>
      </c>
      <c r="D6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75">
        <f>IF(moras[[#This Row],[SALARIO]]="",'2-Resumen'!$B$7, moras[[#This Row],[SALARIO]])</f>
        <v>97907994</v>
      </c>
      <c r="F675">
        <f>STANDARDIZE(moras[[#This Row],[SALARIO]],'2-Resumen'!$B$2,'2-Resumen'!$B$3)</f>
        <v>1.2534787204455091</v>
      </c>
      <c r="G675" t="str">
        <f>IF(ABS(moras[[#This Row],[Z-CORE]])&gt; 1.96,"Sí", "No")</f>
        <v>No</v>
      </c>
      <c r="H675" t="s">
        <v>33</v>
      </c>
      <c r="I675" t="str">
        <f>IF(moras[[#This Row],[TIPO_ASEGURAMIENTO]] = "", '2-Resumen'!$F$4, moras[[#This Row],[TIPO_ASEGURAMIENTO]])</f>
        <v>ASALARIADO</v>
      </c>
      <c r="J675" t="s">
        <v>34</v>
      </c>
      <c r="K675" t="s">
        <v>30</v>
      </c>
      <c r="L675" t="s">
        <v>31</v>
      </c>
      <c r="M675" t="s">
        <v>31</v>
      </c>
      <c r="N675">
        <v>48</v>
      </c>
      <c r="O675">
        <f>IF(moras[[#This Row],[EDAD]]="", '2-Resumen'!$C$7, moras[[#This Row],[EDAD]])</f>
        <v>48</v>
      </c>
      <c r="P675">
        <f>FLOOR(moras[[#This Row],[EDAD_SIN_NA´S]],10)</f>
        <v>40</v>
      </c>
      <c r="Q675">
        <f>STANDARDIZE(moras[[#This Row],[EDAD]],'2-Resumen'!$C$2, '2-Resumen'!$C$3)</f>
        <v>0.43006179724811616</v>
      </c>
      <c r="R675" t="str">
        <f>IF(ABS(moras[[#This Row],[Z-CORE E]]) &gt; 1.96, "Sí", "No")</f>
        <v>No</v>
      </c>
    </row>
    <row r="676" spans="1:18">
      <c r="A676">
        <v>998</v>
      </c>
      <c r="B676" t="s">
        <v>27</v>
      </c>
      <c r="C676">
        <v>4286627</v>
      </c>
      <c r="D6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76">
        <f>IF(moras[[#This Row],[SALARIO]]="",'2-Resumen'!$B$7, moras[[#This Row],[SALARIO]])</f>
        <v>4286627</v>
      </c>
      <c r="F676">
        <f>STANDARDIZE(moras[[#This Row],[SALARIO]],'2-Resumen'!$B$2,'2-Resumen'!$B$3)</f>
        <v>-0.30429102100439803</v>
      </c>
      <c r="G676" t="str">
        <f>IF(ABS(moras[[#This Row],[Z-CORE]])&gt; 1.96,"Sí", "No")</f>
        <v>No</v>
      </c>
      <c r="H676" t="s">
        <v>33</v>
      </c>
      <c r="I676" t="str">
        <f>IF(moras[[#This Row],[TIPO_ASEGURAMIENTO]] = "", '2-Resumen'!$F$4, moras[[#This Row],[TIPO_ASEGURAMIENTO]])</f>
        <v>ASALARIADO</v>
      </c>
      <c r="J676" t="s">
        <v>29</v>
      </c>
      <c r="K676" t="s">
        <v>30</v>
      </c>
      <c r="L676" t="s">
        <v>30</v>
      </c>
      <c r="M676" t="s">
        <v>31</v>
      </c>
      <c r="N676">
        <v>45</v>
      </c>
      <c r="O676">
        <f>IF(moras[[#This Row],[EDAD]]="", '2-Resumen'!$C$7, moras[[#This Row],[EDAD]])</f>
        <v>45</v>
      </c>
      <c r="P676">
        <f>FLOOR(moras[[#This Row],[EDAD_SIN_NA´S]],10)</f>
        <v>40</v>
      </c>
      <c r="Q676">
        <f>STANDARDIZE(moras[[#This Row],[EDAD]],'2-Resumen'!$C$2, '2-Resumen'!$C$3)</f>
        <v>0.21833580701670366</v>
      </c>
      <c r="R676" t="str">
        <f>IF(ABS(moras[[#This Row],[Z-CORE E]]) &gt; 1.96, "Sí", "No")</f>
        <v>No</v>
      </c>
    </row>
    <row r="677" spans="1:18">
      <c r="A677">
        <v>1000</v>
      </c>
      <c r="B677" t="s">
        <v>32</v>
      </c>
      <c r="C677">
        <v>32474192</v>
      </c>
      <c r="D6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77">
        <f>IF(moras[[#This Row],[SALARIO]]="",'2-Resumen'!$B$7, moras[[#This Row],[SALARIO]])</f>
        <v>32474192</v>
      </c>
      <c r="F677">
        <f>STANDARDIZE(moras[[#This Row],[SALARIO]],'2-Resumen'!$B$2,'2-Resumen'!$B$3)</f>
        <v>0.16472302193467225</v>
      </c>
      <c r="G677" t="str">
        <f>IF(ABS(moras[[#This Row],[Z-CORE]])&gt; 1.96,"Sí", "No")</f>
        <v>No</v>
      </c>
      <c r="H677" t="s">
        <v>33</v>
      </c>
      <c r="I677" t="str">
        <f>IF(moras[[#This Row],[TIPO_ASEGURAMIENTO]] = "", '2-Resumen'!$F$4, moras[[#This Row],[TIPO_ASEGURAMIENTO]])</f>
        <v>ASALARIADO</v>
      </c>
      <c r="J677" t="s">
        <v>29</v>
      </c>
      <c r="K677" t="s">
        <v>30</v>
      </c>
      <c r="L677" t="s">
        <v>30</v>
      </c>
      <c r="M677" t="s">
        <v>31</v>
      </c>
      <c r="N677">
        <v>47</v>
      </c>
      <c r="O677">
        <f>IF(moras[[#This Row],[EDAD]]="", '2-Resumen'!$C$7, moras[[#This Row],[EDAD]])</f>
        <v>47</v>
      </c>
      <c r="P677">
        <f>FLOOR(moras[[#This Row],[EDAD_SIN_NA´S]],10)</f>
        <v>40</v>
      </c>
      <c r="Q677">
        <f>STANDARDIZE(moras[[#This Row],[EDAD]],'2-Resumen'!$C$2, '2-Resumen'!$C$3)</f>
        <v>0.35948646717097865</v>
      </c>
      <c r="R677" t="str">
        <f>IF(ABS(moras[[#This Row],[Z-CORE E]]) &gt; 1.96, "Sí", "No")</f>
        <v>No</v>
      </c>
    </row>
    <row r="678" spans="1:18">
      <c r="A678">
        <v>1001</v>
      </c>
      <c r="B678" t="s">
        <v>32</v>
      </c>
      <c r="C678">
        <v>39012811</v>
      </c>
      <c r="D6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78">
        <f>IF(moras[[#This Row],[SALARIO]]="",'2-Resumen'!$B$7, moras[[#This Row],[SALARIO]])</f>
        <v>39012811</v>
      </c>
      <c r="F678">
        <f>STANDARDIZE(moras[[#This Row],[SALARIO]],'2-Resumen'!$B$2,'2-Resumen'!$B$3)</f>
        <v>0.27351936998489301</v>
      </c>
      <c r="G678" t="str">
        <f>IF(ABS(moras[[#This Row],[Z-CORE]])&gt; 1.96,"Sí", "No")</f>
        <v>No</v>
      </c>
      <c r="H678" t="s">
        <v>33</v>
      </c>
      <c r="I678" t="str">
        <f>IF(moras[[#This Row],[TIPO_ASEGURAMIENTO]] = "", '2-Resumen'!$F$4, moras[[#This Row],[TIPO_ASEGURAMIENTO]])</f>
        <v>ASALARIADO</v>
      </c>
      <c r="J678" t="s">
        <v>29</v>
      </c>
      <c r="K678" t="s">
        <v>30</v>
      </c>
      <c r="L678" t="s">
        <v>31</v>
      </c>
      <c r="M678" t="s">
        <v>31</v>
      </c>
      <c r="N678">
        <v>30</v>
      </c>
      <c r="O678">
        <f>IF(moras[[#This Row],[EDAD]]="", '2-Resumen'!$C$7, moras[[#This Row],[EDAD]])</f>
        <v>30</v>
      </c>
      <c r="P678">
        <f>FLOOR(moras[[#This Row],[EDAD_SIN_NA´S]],10)</f>
        <v>30</v>
      </c>
      <c r="Q678">
        <f>STANDARDIZE(moras[[#This Row],[EDAD]],'2-Resumen'!$C$2, '2-Resumen'!$C$3)</f>
        <v>-0.84029414414035897</v>
      </c>
      <c r="R678" t="str">
        <f>IF(ABS(moras[[#This Row],[Z-CORE E]]) &gt; 1.96, "Sí", "No")</f>
        <v>No</v>
      </c>
    </row>
    <row r="679" spans="1:18">
      <c r="A679">
        <v>1002</v>
      </c>
      <c r="B679" t="s">
        <v>32</v>
      </c>
      <c r="C679">
        <v>713928</v>
      </c>
      <c r="D6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79">
        <f>IF(moras[[#This Row],[SALARIO]]="",'2-Resumen'!$B$7, moras[[#This Row],[SALARIO]])</f>
        <v>713928</v>
      </c>
      <c r="F679">
        <f>STANDARDIZE(moras[[#This Row],[SALARIO]],'2-Resumen'!$B$2,'2-Resumen'!$B$3)</f>
        <v>-0.36373730528593756</v>
      </c>
      <c r="G679" t="str">
        <f>IF(ABS(moras[[#This Row],[Z-CORE]])&gt; 1.96,"Sí", "No")</f>
        <v>No</v>
      </c>
      <c r="H679" t="s">
        <v>33</v>
      </c>
      <c r="I679" t="str">
        <f>IF(moras[[#This Row],[TIPO_ASEGURAMIENTO]] = "", '2-Resumen'!$F$4, moras[[#This Row],[TIPO_ASEGURAMIENTO]])</f>
        <v>ASALARIADO</v>
      </c>
      <c r="J679" t="s">
        <v>29</v>
      </c>
      <c r="K679" t="s">
        <v>30</v>
      </c>
      <c r="L679" t="s">
        <v>30</v>
      </c>
      <c r="M679" t="s">
        <v>31</v>
      </c>
      <c r="N679">
        <v>24</v>
      </c>
      <c r="O679">
        <f>IF(moras[[#This Row],[EDAD]]="", '2-Resumen'!$C$7, moras[[#This Row],[EDAD]])</f>
        <v>24</v>
      </c>
      <c r="P679">
        <f>FLOOR(moras[[#This Row],[EDAD_SIN_NA´S]],10)</f>
        <v>20</v>
      </c>
      <c r="Q679">
        <f>STANDARDIZE(moras[[#This Row],[EDAD]],'2-Resumen'!$C$2, '2-Resumen'!$C$3)</f>
        <v>-1.263746124603184</v>
      </c>
      <c r="R679" t="str">
        <f>IF(ABS(moras[[#This Row],[Z-CORE E]]) &gt; 1.96, "Sí", "No")</f>
        <v>No</v>
      </c>
    </row>
    <row r="680" spans="1:18">
      <c r="A680">
        <v>1003</v>
      </c>
      <c r="B680" t="s">
        <v>32</v>
      </c>
      <c r="C680">
        <v>1077120</v>
      </c>
      <c r="D6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80">
        <f>IF(moras[[#This Row],[SALARIO]]="",'2-Resumen'!$B$7, moras[[#This Row],[SALARIO]])</f>
        <v>1077120</v>
      </c>
      <c r="F680">
        <f>STANDARDIZE(moras[[#This Row],[SALARIO]],'2-Resumen'!$B$2,'2-Resumen'!$B$3)</f>
        <v>-0.35769413879450324</v>
      </c>
      <c r="G680" t="str">
        <f>IF(ABS(moras[[#This Row],[Z-CORE]])&gt; 1.96,"Sí", "No")</f>
        <v>No</v>
      </c>
      <c r="H680" t="s">
        <v>33</v>
      </c>
      <c r="I680" t="str">
        <f>IF(moras[[#This Row],[TIPO_ASEGURAMIENTO]] = "", '2-Resumen'!$F$4, moras[[#This Row],[TIPO_ASEGURAMIENTO]])</f>
        <v>ASALARIADO</v>
      </c>
      <c r="J680" t="s">
        <v>29</v>
      </c>
      <c r="K680" t="s">
        <v>30</v>
      </c>
      <c r="L680" t="s">
        <v>31</v>
      </c>
      <c r="M680" t="s">
        <v>31</v>
      </c>
      <c r="N680">
        <v>44</v>
      </c>
      <c r="O680">
        <f>IF(moras[[#This Row],[EDAD]]="", '2-Resumen'!$C$7, moras[[#This Row],[EDAD]])</f>
        <v>44</v>
      </c>
      <c r="P680">
        <f>FLOOR(moras[[#This Row],[EDAD_SIN_NA´S]],10)</f>
        <v>40</v>
      </c>
      <c r="Q680">
        <f>STANDARDIZE(moras[[#This Row],[EDAD]],'2-Resumen'!$C$2, '2-Resumen'!$C$3)</f>
        <v>0.14776047693956615</v>
      </c>
      <c r="R680" t="str">
        <f>IF(ABS(moras[[#This Row],[Z-CORE E]]) &gt; 1.96, "Sí", "No")</f>
        <v>No</v>
      </c>
    </row>
    <row r="681" spans="1:18">
      <c r="A681">
        <v>1004</v>
      </c>
      <c r="B681" t="s">
        <v>27</v>
      </c>
      <c r="C681">
        <v>43373895</v>
      </c>
      <c r="D6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81">
        <f>IF(moras[[#This Row],[SALARIO]]="",'2-Resumen'!$B$7, moras[[#This Row],[SALARIO]])</f>
        <v>43373895</v>
      </c>
      <c r="F681">
        <f>STANDARDIZE(moras[[#This Row],[SALARIO]],'2-Resumen'!$B$2,'2-Resumen'!$B$3)</f>
        <v>0.34608362441541557</v>
      </c>
      <c r="G681" t="str">
        <f>IF(ABS(moras[[#This Row],[Z-CORE]])&gt; 1.96,"Sí", "No")</f>
        <v>No</v>
      </c>
      <c r="H681" t="s">
        <v>33</v>
      </c>
      <c r="I681" t="str">
        <f>IF(moras[[#This Row],[TIPO_ASEGURAMIENTO]] = "", '2-Resumen'!$F$4, moras[[#This Row],[TIPO_ASEGURAMIENTO]])</f>
        <v>ASALARIADO</v>
      </c>
      <c r="J681" t="s">
        <v>29</v>
      </c>
      <c r="K681" t="s">
        <v>30</v>
      </c>
      <c r="L681" t="s">
        <v>31</v>
      </c>
      <c r="M681" t="s">
        <v>31</v>
      </c>
      <c r="N681">
        <v>45</v>
      </c>
      <c r="O681">
        <f>IF(moras[[#This Row],[EDAD]]="", '2-Resumen'!$C$7, moras[[#This Row],[EDAD]])</f>
        <v>45</v>
      </c>
      <c r="P681">
        <f>FLOOR(moras[[#This Row],[EDAD_SIN_NA´S]],10)</f>
        <v>40</v>
      </c>
      <c r="Q681">
        <f>STANDARDIZE(moras[[#This Row],[EDAD]],'2-Resumen'!$C$2, '2-Resumen'!$C$3)</f>
        <v>0.21833580701670366</v>
      </c>
      <c r="R681" t="str">
        <f>IF(ABS(moras[[#This Row],[Z-CORE E]]) &gt; 1.96, "Sí", "No")</f>
        <v>No</v>
      </c>
    </row>
    <row r="682" spans="1:18">
      <c r="A682">
        <v>1007</v>
      </c>
      <c r="B682" t="s">
        <v>27</v>
      </c>
      <c r="C682">
        <v>14070342</v>
      </c>
      <c r="D6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82">
        <f>IF(moras[[#This Row],[SALARIO]]="",'2-Resumen'!$B$7, moras[[#This Row],[SALARIO]])</f>
        <v>14070342</v>
      </c>
      <c r="F682">
        <f>STANDARDIZE(moras[[#This Row],[SALARIO]],'2-Resumen'!$B$2,'2-Resumen'!$B$3)</f>
        <v>-0.14149938834249107</v>
      </c>
      <c r="G682" t="str">
        <f>IF(ABS(moras[[#This Row],[Z-CORE]])&gt; 1.96,"Sí", "No")</f>
        <v>No</v>
      </c>
      <c r="H682" t="s">
        <v>33</v>
      </c>
      <c r="I682" t="str">
        <f>IF(moras[[#This Row],[TIPO_ASEGURAMIENTO]] = "", '2-Resumen'!$F$4, moras[[#This Row],[TIPO_ASEGURAMIENTO]])</f>
        <v>ASALARIADO</v>
      </c>
      <c r="J682" t="s">
        <v>29</v>
      </c>
      <c r="K682" t="s">
        <v>30</v>
      </c>
      <c r="L682" t="s">
        <v>31</v>
      </c>
      <c r="M682" t="s">
        <v>31</v>
      </c>
      <c r="N682">
        <v>31</v>
      </c>
      <c r="O682">
        <f>IF(moras[[#This Row],[EDAD]]="", '2-Resumen'!$C$7, moras[[#This Row],[EDAD]])</f>
        <v>31</v>
      </c>
      <c r="P682">
        <f>FLOOR(moras[[#This Row],[EDAD_SIN_NA´S]],10)</f>
        <v>30</v>
      </c>
      <c r="Q682">
        <f>STANDARDIZE(moras[[#This Row],[EDAD]],'2-Resumen'!$C$2, '2-Resumen'!$C$3)</f>
        <v>-0.7697188140632214</v>
      </c>
      <c r="R682" t="str">
        <f>IF(ABS(moras[[#This Row],[Z-CORE E]]) &gt; 1.96, "Sí", "No")</f>
        <v>No</v>
      </c>
    </row>
    <row r="683" spans="1:18">
      <c r="A683">
        <v>1008</v>
      </c>
      <c r="B683" t="s">
        <v>32</v>
      </c>
      <c r="C683">
        <v>165666667</v>
      </c>
      <c r="D6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83">
        <f>IF(moras[[#This Row],[SALARIO]]="",'2-Resumen'!$B$7, moras[[#This Row],[SALARIO]])</f>
        <v>165666667</v>
      </c>
      <c r="F683">
        <f>STANDARDIZE(moras[[#This Row],[SALARIO]],'2-Resumen'!$B$2,'2-Resumen'!$B$3)</f>
        <v>2.3809180422853498</v>
      </c>
      <c r="G683" t="str">
        <f>IF(ABS(moras[[#This Row],[Z-CORE]])&gt; 1.96,"Sí", "No")</f>
        <v>Sí</v>
      </c>
      <c r="H683" t="s">
        <v>33</v>
      </c>
      <c r="I683" t="str">
        <f>IF(moras[[#This Row],[TIPO_ASEGURAMIENTO]] = "", '2-Resumen'!$F$4, moras[[#This Row],[TIPO_ASEGURAMIENTO]])</f>
        <v>ASALARIADO</v>
      </c>
      <c r="J683" t="s">
        <v>29</v>
      </c>
      <c r="K683" t="s">
        <v>30</v>
      </c>
      <c r="L683" t="s">
        <v>31</v>
      </c>
      <c r="M683" t="s">
        <v>31</v>
      </c>
      <c r="N683">
        <v>37</v>
      </c>
      <c r="O683">
        <f>IF(moras[[#This Row],[EDAD]]="", '2-Resumen'!$C$7, moras[[#This Row],[EDAD]])</f>
        <v>37</v>
      </c>
      <c r="P683">
        <f>FLOOR(moras[[#This Row],[EDAD_SIN_NA´S]],10)</f>
        <v>30</v>
      </c>
      <c r="Q683">
        <f>STANDARDIZE(moras[[#This Row],[EDAD]],'2-Resumen'!$C$2, '2-Resumen'!$C$3)</f>
        <v>-0.3462668336003964</v>
      </c>
      <c r="R683" t="str">
        <f>IF(ABS(moras[[#This Row],[Z-CORE E]]) &gt; 1.96, "Sí", "No")</f>
        <v>No</v>
      </c>
    </row>
    <row r="684" spans="1:18">
      <c r="A684">
        <v>1009</v>
      </c>
      <c r="B684" t="s">
        <v>27</v>
      </c>
      <c r="C684">
        <v>199161</v>
      </c>
      <c r="D6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84">
        <f>IF(moras[[#This Row],[SALARIO]]="",'2-Resumen'!$B$7, moras[[#This Row],[SALARIO]])</f>
        <v>199161</v>
      </c>
      <c r="F684">
        <f>STANDARDIZE(moras[[#This Row],[SALARIO]],'2-Resumen'!$B$2,'2-Resumen'!$B$3)</f>
        <v>-0.37230253438045552</v>
      </c>
      <c r="G684" t="str">
        <f>IF(ABS(moras[[#This Row],[Z-CORE]])&gt; 1.96,"Sí", "No")</f>
        <v>No</v>
      </c>
      <c r="H684" t="s">
        <v>33</v>
      </c>
      <c r="I684" t="str">
        <f>IF(moras[[#This Row],[TIPO_ASEGURAMIENTO]] = "", '2-Resumen'!$F$4, moras[[#This Row],[TIPO_ASEGURAMIENTO]])</f>
        <v>ASALARIADO</v>
      </c>
      <c r="J684" t="s">
        <v>29</v>
      </c>
      <c r="K684" t="s">
        <v>30</v>
      </c>
      <c r="L684" t="s">
        <v>30</v>
      </c>
      <c r="M684" t="s">
        <v>30</v>
      </c>
      <c r="N684">
        <v>54</v>
      </c>
      <c r="O684">
        <f>IF(moras[[#This Row],[EDAD]]="", '2-Resumen'!$C$7, moras[[#This Row],[EDAD]])</f>
        <v>54</v>
      </c>
      <c r="P684">
        <f>FLOOR(moras[[#This Row],[EDAD_SIN_NA´S]],10)</f>
        <v>50</v>
      </c>
      <c r="Q684">
        <f>STANDARDIZE(moras[[#This Row],[EDAD]],'2-Resumen'!$C$2, '2-Resumen'!$C$3)</f>
        <v>0.85351377771094117</v>
      </c>
      <c r="R684" t="str">
        <f>IF(ABS(moras[[#This Row],[Z-CORE E]]) &gt; 1.96, "Sí", "No")</f>
        <v>No</v>
      </c>
    </row>
    <row r="685" spans="1:18">
      <c r="A685">
        <v>1010</v>
      </c>
      <c r="B685" t="s">
        <v>32</v>
      </c>
      <c r="C685">
        <v>600473</v>
      </c>
      <c r="D6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85">
        <f>IF(moras[[#This Row],[SALARIO]]="",'2-Resumen'!$B$7, moras[[#This Row],[SALARIO]])</f>
        <v>600473</v>
      </c>
      <c r="F685">
        <f>STANDARDIZE(moras[[#This Row],[SALARIO]],'2-Resumen'!$B$2,'2-Resumen'!$B$3)</f>
        <v>-0.36562508765527851</v>
      </c>
      <c r="G685" t="str">
        <f>IF(ABS(moras[[#This Row],[Z-CORE]])&gt; 1.96,"Sí", "No")</f>
        <v>No</v>
      </c>
      <c r="H685" t="s">
        <v>33</v>
      </c>
      <c r="I685" t="str">
        <f>IF(moras[[#This Row],[TIPO_ASEGURAMIENTO]] = "", '2-Resumen'!$F$4, moras[[#This Row],[TIPO_ASEGURAMIENTO]])</f>
        <v>ASALARIADO</v>
      </c>
      <c r="J685" t="s">
        <v>34</v>
      </c>
      <c r="K685" t="s">
        <v>30</v>
      </c>
      <c r="L685" t="s">
        <v>31</v>
      </c>
      <c r="M685" t="s">
        <v>31</v>
      </c>
      <c r="N685">
        <v>32</v>
      </c>
      <c r="O685">
        <f>IF(moras[[#This Row],[EDAD]]="", '2-Resumen'!$C$7, moras[[#This Row],[EDAD]])</f>
        <v>32</v>
      </c>
      <c r="P685">
        <f>FLOOR(moras[[#This Row],[EDAD_SIN_NA´S]],10)</f>
        <v>30</v>
      </c>
      <c r="Q685">
        <f>STANDARDIZE(moras[[#This Row],[EDAD]],'2-Resumen'!$C$2, '2-Resumen'!$C$3)</f>
        <v>-0.69914348398608395</v>
      </c>
      <c r="R685" t="str">
        <f>IF(ABS(moras[[#This Row],[Z-CORE E]]) &gt; 1.96, "Sí", "No")</f>
        <v>No</v>
      </c>
    </row>
    <row r="686" spans="1:18">
      <c r="A686">
        <v>1012</v>
      </c>
      <c r="B686" t="s">
        <v>27</v>
      </c>
      <c r="C686">
        <v>75795207</v>
      </c>
      <c r="D6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86">
        <f>IF(moras[[#This Row],[SALARIO]]="",'2-Resumen'!$B$7, moras[[#This Row],[SALARIO]])</f>
        <v>75795207</v>
      </c>
      <c r="F686">
        <f>STANDARDIZE(moras[[#This Row],[SALARIO]],'2-Resumen'!$B$2,'2-Resumen'!$B$3)</f>
        <v>0.88554315625184754</v>
      </c>
      <c r="G686" t="str">
        <f>IF(ABS(moras[[#This Row],[Z-CORE]])&gt; 1.96,"Sí", "No")</f>
        <v>No</v>
      </c>
      <c r="H686" t="s">
        <v>33</v>
      </c>
      <c r="I686" t="str">
        <f>IF(moras[[#This Row],[TIPO_ASEGURAMIENTO]] = "", '2-Resumen'!$F$4, moras[[#This Row],[TIPO_ASEGURAMIENTO]])</f>
        <v>ASALARIADO</v>
      </c>
      <c r="J686" t="s">
        <v>34</v>
      </c>
      <c r="K686" t="s">
        <v>30</v>
      </c>
      <c r="L686" t="s">
        <v>31</v>
      </c>
      <c r="M686" t="s">
        <v>31</v>
      </c>
      <c r="N686">
        <v>34</v>
      </c>
      <c r="O686">
        <f>IF(moras[[#This Row],[EDAD]]="", '2-Resumen'!$C$7, moras[[#This Row],[EDAD]])</f>
        <v>34</v>
      </c>
      <c r="P686">
        <f>FLOOR(moras[[#This Row],[EDAD_SIN_NA´S]],10)</f>
        <v>30</v>
      </c>
      <c r="Q686">
        <f>STANDARDIZE(moras[[#This Row],[EDAD]],'2-Resumen'!$C$2, '2-Resumen'!$C$3)</f>
        <v>-0.55799282383180893</v>
      </c>
      <c r="R686" t="str">
        <f>IF(ABS(moras[[#This Row],[Z-CORE E]]) &gt; 1.96, "Sí", "No")</f>
        <v>No</v>
      </c>
    </row>
    <row r="687" spans="1:18">
      <c r="A687">
        <v>1015</v>
      </c>
      <c r="B687" t="s">
        <v>32</v>
      </c>
      <c r="C687">
        <v>207840</v>
      </c>
      <c r="D6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87">
        <f>IF(moras[[#This Row],[SALARIO]]="",'2-Resumen'!$B$7, moras[[#This Row],[SALARIO]])</f>
        <v>207840</v>
      </c>
      <c r="F687">
        <f>STANDARDIZE(moras[[#This Row],[SALARIO]],'2-Resumen'!$B$2,'2-Resumen'!$B$3)</f>
        <v>-0.37215812414570598</v>
      </c>
      <c r="G687" t="str">
        <f>IF(ABS(moras[[#This Row],[Z-CORE]])&gt; 1.96,"Sí", "No")</f>
        <v>No</v>
      </c>
      <c r="H687" t="s">
        <v>33</v>
      </c>
      <c r="I687" t="str">
        <f>IF(moras[[#This Row],[TIPO_ASEGURAMIENTO]] = "", '2-Resumen'!$F$4, moras[[#This Row],[TIPO_ASEGURAMIENTO]])</f>
        <v>ASALARIADO</v>
      </c>
      <c r="J687" t="s">
        <v>29</v>
      </c>
      <c r="K687" t="s">
        <v>30</v>
      </c>
      <c r="L687" t="s">
        <v>30</v>
      </c>
      <c r="M687" t="s">
        <v>31</v>
      </c>
      <c r="N687">
        <v>41</v>
      </c>
      <c r="O687">
        <f>IF(moras[[#This Row],[EDAD]]="", '2-Resumen'!$C$7, moras[[#This Row],[EDAD]])</f>
        <v>41</v>
      </c>
      <c r="P687">
        <f>FLOOR(moras[[#This Row],[EDAD_SIN_NA´S]],10)</f>
        <v>40</v>
      </c>
      <c r="Q687">
        <f>STANDARDIZE(moras[[#This Row],[EDAD]],'2-Resumen'!$C$2, '2-Resumen'!$C$3)</f>
        <v>-6.3965513291846368E-2</v>
      </c>
      <c r="R687" t="str">
        <f>IF(ABS(moras[[#This Row],[Z-CORE E]]) &gt; 1.96, "Sí", "No")</f>
        <v>No</v>
      </c>
    </row>
    <row r="688" spans="1:18">
      <c r="A688">
        <v>1016</v>
      </c>
      <c r="B688" t="s">
        <v>27</v>
      </c>
      <c r="C688">
        <v>592970</v>
      </c>
      <c r="D6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88">
        <f>IF(moras[[#This Row],[SALARIO]]="",'2-Resumen'!$B$7, moras[[#This Row],[SALARIO]])</f>
        <v>592970</v>
      </c>
      <c r="F688">
        <f>STANDARDIZE(moras[[#This Row],[SALARIO]],'2-Resumen'!$B$2,'2-Resumen'!$B$3)</f>
        <v>-0.36574993037809517</v>
      </c>
      <c r="G688" t="str">
        <f>IF(ABS(moras[[#This Row],[Z-CORE]])&gt; 1.96,"Sí", "No")</f>
        <v>No</v>
      </c>
      <c r="H688" t="s">
        <v>33</v>
      </c>
      <c r="I688" t="str">
        <f>IF(moras[[#This Row],[TIPO_ASEGURAMIENTO]] = "", '2-Resumen'!$F$4, moras[[#This Row],[TIPO_ASEGURAMIENTO]])</f>
        <v>ASALARIADO</v>
      </c>
      <c r="J688" t="s">
        <v>34</v>
      </c>
      <c r="K688" t="s">
        <v>30</v>
      </c>
      <c r="L688" t="s">
        <v>31</v>
      </c>
      <c r="M688" t="s">
        <v>30</v>
      </c>
      <c r="N688">
        <v>37</v>
      </c>
      <c r="O688">
        <f>IF(moras[[#This Row],[EDAD]]="", '2-Resumen'!$C$7, moras[[#This Row],[EDAD]])</f>
        <v>37</v>
      </c>
      <c r="P688">
        <f>FLOOR(moras[[#This Row],[EDAD_SIN_NA´S]],10)</f>
        <v>30</v>
      </c>
      <c r="Q688">
        <f>STANDARDIZE(moras[[#This Row],[EDAD]],'2-Resumen'!$C$2, '2-Resumen'!$C$3)</f>
        <v>-0.3462668336003964</v>
      </c>
      <c r="R688" t="str">
        <f>IF(ABS(moras[[#This Row],[Z-CORE E]]) &gt; 1.96, "Sí", "No")</f>
        <v>No</v>
      </c>
    </row>
    <row r="689" spans="1:18">
      <c r="A689">
        <v>1018</v>
      </c>
      <c r="B689" t="s">
        <v>32</v>
      </c>
      <c r="C689">
        <v>140375</v>
      </c>
      <c r="D6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89">
        <f>IF(moras[[#This Row],[SALARIO]]="",'2-Resumen'!$B$7, moras[[#This Row],[SALARIO]])</f>
        <v>140375</v>
      </c>
      <c r="F689">
        <f>STANDARDIZE(moras[[#This Row],[SALARIO]],'2-Resumen'!$B$2,'2-Resumen'!$B$3)</f>
        <v>-0.37328067703052892</v>
      </c>
      <c r="G689" t="str">
        <f>IF(ABS(moras[[#This Row],[Z-CORE]])&gt; 1.96,"Sí", "No")</f>
        <v>No</v>
      </c>
      <c r="H689" t="s">
        <v>33</v>
      </c>
      <c r="I689" t="str">
        <f>IF(moras[[#This Row],[TIPO_ASEGURAMIENTO]] = "", '2-Resumen'!$F$4, moras[[#This Row],[TIPO_ASEGURAMIENTO]])</f>
        <v>ASALARIADO</v>
      </c>
      <c r="J689" t="s">
        <v>29</v>
      </c>
      <c r="K689" t="s">
        <v>30</v>
      </c>
      <c r="L689" t="s">
        <v>31</v>
      </c>
      <c r="M689" t="s">
        <v>31</v>
      </c>
      <c r="N689">
        <v>54</v>
      </c>
      <c r="O689">
        <f>IF(moras[[#This Row],[EDAD]]="", '2-Resumen'!$C$7, moras[[#This Row],[EDAD]])</f>
        <v>54</v>
      </c>
      <c r="P689">
        <f>FLOOR(moras[[#This Row],[EDAD_SIN_NA´S]],10)</f>
        <v>50</v>
      </c>
      <c r="Q689">
        <f>STANDARDIZE(moras[[#This Row],[EDAD]],'2-Resumen'!$C$2, '2-Resumen'!$C$3)</f>
        <v>0.85351377771094117</v>
      </c>
      <c r="R689" t="str">
        <f>IF(ABS(moras[[#This Row],[Z-CORE E]]) &gt; 1.96, "Sí", "No")</f>
        <v>No</v>
      </c>
    </row>
    <row r="690" spans="1:18">
      <c r="A690">
        <v>1019</v>
      </c>
      <c r="B690" t="s">
        <v>27</v>
      </c>
      <c r="C690">
        <v>21520897</v>
      </c>
      <c r="D6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90">
        <f>IF(moras[[#This Row],[SALARIO]]="",'2-Resumen'!$B$7, moras[[#This Row],[SALARIO]])</f>
        <v>21520897</v>
      </c>
      <c r="F690">
        <f>STANDARDIZE(moras[[#This Row],[SALARIO]],'2-Resumen'!$B$2,'2-Resumen'!$B$3)</f>
        <v>-1.7529300018440906E-2</v>
      </c>
      <c r="G690" t="str">
        <f>IF(ABS(moras[[#This Row],[Z-CORE]])&gt; 1.96,"Sí", "No")</f>
        <v>No</v>
      </c>
      <c r="H690" t="s">
        <v>33</v>
      </c>
      <c r="I690" t="str">
        <f>IF(moras[[#This Row],[TIPO_ASEGURAMIENTO]] = "", '2-Resumen'!$F$4, moras[[#This Row],[TIPO_ASEGURAMIENTO]])</f>
        <v>ASALARIADO</v>
      </c>
      <c r="J690" t="s">
        <v>34</v>
      </c>
      <c r="K690" t="s">
        <v>30</v>
      </c>
      <c r="L690" t="s">
        <v>31</v>
      </c>
      <c r="M690" t="s">
        <v>31</v>
      </c>
      <c r="N690">
        <v>42</v>
      </c>
      <c r="O690">
        <f>IF(moras[[#This Row],[EDAD]]="", '2-Resumen'!$C$7, moras[[#This Row],[EDAD]])</f>
        <v>42</v>
      </c>
      <c r="P690">
        <f>FLOOR(moras[[#This Row],[EDAD_SIN_NA´S]],10)</f>
        <v>40</v>
      </c>
      <c r="Q690">
        <f>STANDARDIZE(moras[[#This Row],[EDAD]],'2-Resumen'!$C$2, '2-Resumen'!$C$3)</f>
        <v>6.6098167852911317E-3</v>
      </c>
      <c r="R690" t="str">
        <f>IF(ABS(moras[[#This Row],[Z-CORE E]]) &gt; 1.96, "Sí", "No")</f>
        <v>No</v>
      </c>
    </row>
    <row r="691" spans="1:18">
      <c r="A691">
        <v>1022</v>
      </c>
      <c r="B691" t="s">
        <v>32</v>
      </c>
      <c r="C691">
        <v>46448208</v>
      </c>
      <c r="D6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91">
        <f>IF(moras[[#This Row],[SALARIO]]="",'2-Resumen'!$B$7, moras[[#This Row],[SALARIO]])</f>
        <v>46448208</v>
      </c>
      <c r="F691">
        <f>STANDARDIZE(moras[[#This Row],[SALARIO]],'2-Resumen'!$B$2,'2-Resumen'!$B$3)</f>
        <v>0.3972372437291144</v>
      </c>
      <c r="G691" t="str">
        <f>IF(ABS(moras[[#This Row],[Z-CORE]])&gt; 1.96,"Sí", "No")</f>
        <v>No</v>
      </c>
      <c r="H691" t="s">
        <v>33</v>
      </c>
      <c r="I691" t="str">
        <f>IF(moras[[#This Row],[TIPO_ASEGURAMIENTO]] = "", '2-Resumen'!$F$4, moras[[#This Row],[TIPO_ASEGURAMIENTO]])</f>
        <v>ASALARIADO</v>
      </c>
      <c r="J691" t="s">
        <v>34</v>
      </c>
      <c r="K691" t="s">
        <v>30</v>
      </c>
      <c r="L691" t="s">
        <v>31</v>
      </c>
      <c r="M691" t="s">
        <v>31</v>
      </c>
      <c r="N691">
        <v>37</v>
      </c>
      <c r="O691">
        <f>IF(moras[[#This Row],[EDAD]]="", '2-Resumen'!$C$7, moras[[#This Row],[EDAD]])</f>
        <v>37</v>
      </c>
      <c r="P691">
        <f>FLOOR(moras[[#This Row],[EDAD_SIN_NA´S]],10)</f>
        <v>30</v>
      </c>
      <c r="Q691">
        <f>STANDARDIZE(moras[[#This Row],[EDAD]],'2-Resumen'!$C$2, '2-Resumen'!$C$3)</f>
        <v>-0.3462668336003964</v>
      </c>
      <c r="R691" t="str">
        <f>IF(ABS(moras[[#This Row],[Z-CORE E]]) &gt; 1.96, "Sí", "No")</f>
        <v>No</v>
      </c>
    </row>
    <row r="692" spans="1:18">
      <c r="A692">
        <v>1023</v>
      </c>
      <c r="B692" t="s">
        <v>27</v>
      </c>
      <c r="C692">
        <v>51705385</v>
      </c>
      <c r="D6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92">
        <f>IF(moras[[#This Row],[SALARIO]]="",'2-Resumen'!$B$7, moras[[#This Row],[SALARIO]])</f>
        <v>51705385</v>
      </c>
      <c r="F692">
        <f>STANDARDIZE(moras[[#This Row],[SALARIO]],'2-Resumen'!$B$2,'2-Resumen'!$B$3)</f>
        <v>0.48471162611071755</v>
      </c>
      <c r="G692" t="str">
        <f>IF(ABS(moras[[#This Row],[Z-CORE]])&gt; 1.96,"Sí", "No")</f>
        <v>No</v>
      </c>
      <c r="H692" t="s">
        <v>33</v>
      </c>
      <c r="I692" t="str">
        <f>IF(moras[[#This Row],[TIPO_ASEGURAMIENTO]] = "", '2-Resumen'!$F$4, moras[[#This Row],[TIPO_ASEGURAMIENTO]])</f>
        <v>ASALARIADO</v>
      </c>
      <c r="J692" t="s">
        <v>29</v>
      </c>
      <c r="K692" t="s">
        <v>30</v>
      </c>
      <c r="L692" t="s">
        <v>31</v>
      </c>
      <c r="M692" t="s">
        <v>30</v>
      </c>
      <c r="N692">
        <v>28</v>
      </c>
      <c r="O692">
        <f>IF(moras[[#This Row],[EDAD]]="", '2-Resumen'!$C$7, moras[[#This Row],[EDAD]])</f>
        <v>28</v>
      </c>
      <c r="P692">
        <f>FLOOR(moras[[#This Row],[EDAD_SIN_NA´S]],10)</f>
        <v>20</v>
      </c>
      <c r="Q692">
        <f>STANDARDIZE(moras[[#This Row],[EDAD]],'2-Resumen'!$C$2, '2-Resumen'!$C$3)</f>
        <v>-0.98144480429463388</v>
      </c>
      <c r="R692" t="str">
        <f>IF(ABS(moras[[#This Row],[Z-CORE E]]) &gt; 1.96, "Sí", "No")</f>
        <v>No</v>
      </c>
    </row>
    <row r="693" spans="1:18">
      <c r="A693">
        <v>1024</v>
      </c>
      <c r="B693" t="s">
        <v>32</v>
      </c>
      <c r="C693">
        <v>3692520</v>
      </c>
      <c r="D6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93">
        <f>IF(moras[[#This Row],[SALARIO]]="",'2-Resumen'!$B$7, moras[[#This Row],[SALARIO]])</f>
        <v>3692520</v>
      </c>
      <c r="F693">
        <f>STANDARDIZE(moras[[#This Row],[SALARIO]],'2-Resumen'!$B$2,'2-Resumen'!$B$3)</f>
        <v>-0.31417639159275507</v>
      </c>
      <c r="G693" t="str">
        <f>IF(ABS(moras[[#This Row],[Z-CORE]])&gt; 1.96,"Sí", "No")</f>
        <v>No</v>
      </c>
      <c r="H693" t="s">
        <v>33</v>
      </c>
      <c r="I693" t="str">
        <f>IF(moras[[#This Row],[TIPO_ASEGURAMIENTO]] = "", '2-Resumen'!$F$4, moras[[#This Row],[TIPO_ASEGURAMIENTO]])</f>
        <v>ASALARIADO</v>
      </c>
      <c r="J693" t="s">
        <v>29</v>
      </c>
      <c r="K693" t="s">
        <v>30</v>
      </c>
      <c r="L693" t="s">
        <v>31</v>
      </c>
      <c r="M693" t="s">
        <v>31</v>
      </c>
      <c r="N693">
        <v>47</v>
      </c>
      <c r="O693">
        <f>IF(moras[[#This Row],[EDAD]]="", '2-Resumen'!$C$7, moras[[#This Row],[EDAD]])</f>
        <v>47</v>
      </c>
      <c r="P693">
        <f>FLOOR(moras[[#This Row],[EDAD_SIN_NA´S]],10)</f>
        <v>40</v>
      </c>
      <c r="Q693">
        <f>STANDARDIZE(moras[[#This Row],[EDAD]],'2-Resumen'!$C$2, '2-Resumen'!$C$3)</f>
        <v>0.35948646717097865</v>
      </c>
      <c r="R693" t="str">
        <f>IF(ABS(moras[[#This Row],[Z-CORE E]]) &gt; 1.96, "Sí", "No")</f>
        <v>No</v>
      </c>
    </row>
    <row r="694" spans="1:18">
      <c r="A694">
        <v>1025</v>
      </c>
      <c r="B694" t="s">
        <v>32</v>
      </c>
      <c r="C694">
        <v>333671</v>
      </c>
      <c r="D6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94">
        <f>IF(moras[[#This Row],[SALARIO]]="",'2-Resumen'!$B$7, moras[[#This Row],[SALARIO]])</f>
        <v>333671</v>
      </c>
      <c r="F694">
        <f>STANDARDIZE(moras[[#This Row],[SALARIO]],'2-Resumen'!$B$2,'2-Resumen'!$B$3)</f>
        <v>-0.37006441700792853</v>
      </c>
      <c r="G694" t="str">
        <f>IF(ABS(moras[[#This Row],[Z-CORE]])&gt; 1.96,"Sí", "No")</f>
        <v>No</v>
      </c>
      <c r="H694" t="s">
        <v>33</v>
      </c>
      <c r="I694" t="str">
        <f>IF(moras[[#This Row],[TIPO_ASEGURAMIENTO]] = "", '2-Resumen'!$F$4, moras[[#This Row],[TIPO_ASEGURAMIENTO]])</f>
        <v>ASALARIADO</v>
      </c>
      <c r="J694" t="s">
        <v>29</v>
      </c>
      <c r="K694" t="s">
        <v>30</v>
      </c>
      <c r="L694" t="s">
        <v>30</v>
      </c>
      <c r="M694" t="s">
        <v>31</v>
      </c>
      <c r="N694">
        <v>23</v>
      </c>
      <c r="O694">
        <f>IF(moras[[#This Row],[EDAD]]="", '2-Resumen'!$C$7, moras[[#This Row],[EDAD]])</f>
        <v>23</v>
      </c>
      <c r="P694">
        <f>FLOOR(moras[[#This Row],[EDAD_SIN_NA´S]],10)</f>
        <v>20</v>
      </c>
      <c r="Q694">
        <f>STANDARDIZE(moras[[#This Row],[EDAD]],'2-Resumen'!$C$2, '2-Resumen'!$C$3)</f>
        <v>-1.3343214546803215</v>
      </c>
      <c r="R694" t="str">
        <f>IF(ABS(moras[[#This Row],[Z-CORE E]]) &gt; 1.96, "Sí", "No")</f>
        <v>No</v>
      </c>
    </row>
    <row r="695" spans="1:18">
      <c r="A695">
        <v>1026</v>
      </c>
      <c r="B695" t="s">
        <v>27</v>
      </c>
      <c r="C695">
        <v>50457188</v>
      </c>
      <c r="D6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695">
        <f>IF(moras[[#This Row],[SALARIO]]="",'2-Resumen'!$B$7, moras[[#This Row],[SALARIO]])</f>
        <v>50457188</v>
      </c>
      <c r="F695">
        <f>STANDARDIZE(moras[[#This Row],[SALARIO]],'2-Resumen'!$B$2,'2-Resumen'!$B$3)</f>
        <v>0.46394282535214121</v>
      </c>
      <c r="G695" t="str">
        <f>IF(ABS(moras[[#This Row],[Z-CORE]])&gt; 1.96,"Sí", "No")</f>
        <v>No</v>
      </c>
      <c r="H695" t="s">
        <v>33</v>
      </c>
      <c r="I695" t="str">
        <f>IF(moras[[#This Row],[TIPO_ASEGURAMIENTO]] = "", '2-Resumen'!$F$4, moras[[#This Row],[TIPO_ASEGURAMIENTO]])</f>
        <v>ASALARIADO</v>
      </c>
      <c r="J695" t="s">
        <v>29</v>
      </c>
      <c r="K695" t="s">
        <v>30</v>
      </c>
      <c r="L695" t="s">
        <v>31</v>
      </c>
      <c r="M695" t="s">
        <v>31</v>
      </c>
      <c r="N695">
        <v>31</v>
      </c>
      <c r="O695">
        <f>IF(moras[[#This Row],[EDAD]]="", '2-Resumen'!$C$7, moras[[#This Row],[EDAD]])</f>
        <v>31</v>
      </c>
      <c r="P695">
        <f>FLOOR(moras[[#This Row],[EDAD_SIN_NA´S]],10)</f>
        <v>30</v>
      </c>
      <c r="Q695">
        <f>STANDARDIZE(moras[[#This Row],[EDAD]],'2-Resumen'!$C$2, '2-Resumen'!$C$3)</f>
        <v>-0.7697188140632214</v>
      </c>
      <c r="R695" t="str">
        <f>IF(ABS(moras[[#This Row],[Z-CORE E]]) &gt; 1.96, "Sí", "No")</f>
        <v>No</v>
      </c>
    </row>
    <row r="696" spans="1:18">
      <c r="A696">
        <v>1027</v>
      </c>
      <c r="B696" t="s">
        <v>27</v>
      </c>
      <c r="C696">
        <v>264120</v>
      </c>
      <c r="D6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696">
        <f>IF(moras[[#This Row],[SALARIO]]="",'2-Resumen'!$B$7, moras[[#This Row],[SALARIO]])</f>
        <v>264120</v>
      </c>
      <c r="F696">
        <f>STANDARDIZE(moras[[#This Row],[SALARIO]],'2-Resumen'!$B$2,'2-Resumen'!$B$3)</f>
        <v>-0.37122167893177527</v>
      </c>
      <c r="G696" t="str">
        <f>IF(ABS(moras[[#This Row],[Z-CORE]])&gt; 1.96,"Sí", "No")</f>
        <v>No</v>
      </c>
      <c r="H696" t="s">
        <v>33</v>
      </c>
      <c r="I696" t="str">
        <f>IF(moras[[#This Row],[TIPO_ASEGURAMIENTO]] = "", '2-Resumen'!$F$4, moras[[#This Row],[TIPO_ASEGURAMIENTO]])</f>
        <v>ASALARIADO</v>
      </c>
      <c r="J696" t="s">
        <v>29</v>
      </c>
      <c r="K696" t="s">
        <v>30</v>
      </c>
      <c r="L696" t="s">
        <v>31</v>
      </c>
      <c r="M696" t="s">
        <v>30</v>
      </c>
      <c r="N696">
        <v>32</v>
      </c>
      <c r="O696">
        <f>IF(moras[[#This Row],[EDAD]]="", '2-Resumen'!$C$7, moras[[#This Row],[EDAD]])</f>
        <v>32</v>
      </c>
      <c r="P696">
        <f>FLOOR(moras[[#This Row],[EDAD_SIN_NA´S]],10)</f>
        <v>30</v>
      </c>
      <c r="Q696">
        <f>STANDARDIZE(moras[[#This Row],[EDAD]],'2-Resumen'!$C$2, '2-Resumen'!$C$3)</f>
        <v>-0.69914348398608395</v>
      </c>
      <c r="R696" t="str">
        <f>IF(ABS(moras[[#This Row],[Z-CORE E]]) &gt; 1.96, "Sí", "No")</f>
        <v>No</v>
      </c>
    </row>
    <row r="697" spans="1:18">
      <c r="A697">
        <v>1029</v>
      </c>
      <c r="B697" t="s">
        <v>32</v>
      </c>
      <c r="C697">
        <v>10200068</v>
      </c>
      <c r="D6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97">
        <f>IF(moras[[#This Row],[SALARIO]]="",'2-Resumen'!$B$7, moras[[#This Row],[SALARIO]])</f>
        <v>10200068</v>
      </c>
      <c r="F697">
        <f>STANDARDIZE(moras[[#This Row],[SALARIO]],'2-Resumen'!$B$2,'2-Resumen'!$B$3)</f>
        <v>-0.20589703517796507</v>
      </c>
      <c r="G697" t="str">
        <f>IF(ABS(moras[[#This Row],[Z-CORE]])&gt; 1.96,"Sí", "No")</f>
        <v>No</v>
      </c>
      <c r="H697" t="s">
        <v>33</v>
      </c>
      <c r="I697" t="str">
        <f>IF(moras[[#This Row],[TIPO_ASEGURAMIENTO]] = "", '2-Resumen'!$F$4, moras[[#This Row],[TIPO_ASEGURAMIENTO]])</f>
        <v>ASALARIADO</v>
      </c>
      <c r="J697" t="s">
        <v>29</v>
      </c>
      <c r="K697" t="s">
        <v>30</v>
      </c>
      <c r="L697" t="s">
        <v>31</v>
      </c>
      <c r="M697" t="s">
        <v>31</v>
      </c>
      <c r="N697">
        <v>30</v>
      </c>
      <c r="O697">
        <f>IF(moras[[#This Row],[EDAD]]="", '2-Resumen'!$C$7, moras[[#This Row],[EDAD]])</f>
        <v>30</v>
      </c>
      <c r="P697">
        <f>FLOOR(moras[[#This Row],[EDAD_SIN_NA´S]],10)</f>
        <v>30</v>
      </c>
      <c r="Q697">
        <f>STANDARDIZE(moras[[#This Row],[EDAD]],'2-Resumen'!$C$2, '2-Resumen'!$C$3)</f>
        <v>-0.84029414414035897</v>
      </c>
      <c r="R697" t="str">
        <f>IF(ABS(moras[[#This Row],[Z-CORE E]]) &gt; 1.96, "Sí", "No")</f>
        <v>No</v>
      </c>
    </row>
    <row r="698" spans="1:18">
      <c r="A698">
        <v>1030</v>
      </c>
      <c r="B698" t="s">
        <v>32</v>
      </c>
      <c r="C698">
        <v>701742</v>
      </c>
      <c r="D6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698">
        <f>IF(moras[[#This Row],[SALARIO]]="",'2-Resumen'!$B$7, moras[[#This Row],[SALARIO]])</f>
        <v>701742</v>
      </c>
      <c r="F698">
        <f>STANDARDIZE(moras[[#This Row],[SALARIO]],'2-Resumen'!$B$2,'2-Resumen'!$B$3)</f>
        <v>-0.36394006863662981</v>
      </c>
      <c r="G698" t="str">
        <f>IF(ABS(moras[[#This Row],[Z-CORE]])&gt; 1.96,"Sí", "No")</f>
        <v>No</v>
      </c>
      <c r="H698" t="s">
        <v>33</v>
      </c>
      <c r="I698" t="str">
        <f>IF(moras[[#This Row],[TIPO_ASEGURAMIENTO]] = "", '2-Resumen'!$F$4, moras[[#This Row],[TIPO_ASEGURAMIENTO]])</f>
        <v>ASALARIADO</v>
      </c>
      <c r="J698" t="s">
        <v>34</v>
      </c>
      <c r="K698" t="s">
        <v>30</v>
      </c>
      <c r="L698" t="s">
        <v>31</v>
      </c>
      <c r="M698" t="s">
        <v>31</v>
      </c>
      <c r="N698">
        <v>30</v>
      </c>
      <c r="O698">
        <f>IF(moras[[#This Row],[EDAD]]="", '2-Resumen'!$C$7, moras[[#This Row],[EDAD]])</f>
        <v>30</v>
      </c>
      <c r="P698">
        <f>FLOOR(moras[[#This Row],[EDAD_SIN_NA´S]],10)</f>
        <v>30</v>
      </c>
      <c r="Q698">
        <f>STANDARDIZE(moras[[#This Row],[EDAD]],'2-Resumen'!$C$2, '2-Resumen'!$C$3)</f>
        <v>-0.84029414414035897</v>
      </c>
      <c r="R698" t="str">
        <f>IF(ABS(moras[[#This Row],[Z-CORE E]]) &gt; 1.96, "Sí", "No")</f>
        <v>No</v>
      </c>
    </row>
    <row r="699" spans="1:18">
      <c r="A699">
        <v>1031</v>
      </c>
      <c r="B699" t="s">
        <v>32</v>
      </c>
      <c r="C699">
        <v>320000</v>
      </c>
      <c r="D6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699">
        <f>IF(moras[[#This Row],[SALARIO]]="",'2-Resumen'!$B$7, moras[[#This Row],[SALARIO]])</f>
        <v>320000</v>
      </c>
      <c r="F699">
        <f>STANDARDIZE(moras[[#This Row],[SALARIO]],'2-Resumen'!$B$2,'2-Resumen'!$B$3)</f>
        <v>-0.37029188933414825</v>
      </c>
      <c r="G699" t="str">
        <f>IF(ABS(moras[[#This Row],[Z-CORE]])&gt; 1.96,"Sí", "No")</f>
        <v>No</v>
      </c>
      <c r="H699" t="s">
        <v>33</v>
      </c>
      <c r="I699" t="str">
        <f>IF(moras[[#This Row],[TIPO_ASEGURAMIENTO]] = "", '2-Resumen'!$F$4, moras[[#This Row],[TIPO_ASEGURAMIENTO]])</f>
        <v>ASALARIADO</v>
      </c>
      <c r="J699" t="s">
        <v>29</v>
      </c>
      <c r="K699" t="s">
        <v>30</v>
      </c>
      <c r="L699" t="s">
        <v>30</v>
      </c>
      <c r="M699" t="s">
        <v>31</v>
      </c>
      <c r="N699">
        <v>41</v>
      </c>
      <c r="O699">
        <f>IF(moras[[#This Row],[EDAD]]="", '2-Resumen'!$C$7, moras[[#This Row],[EDAD]])</f>
        <v>41</v>
      </c>
      <c r="P699">
        <f>FLOOR(moras[[#This Row],[EDAD_SIN_NA´S]],10)</f>
        <v>40</v>
      </c>
      <c r="Q699">
        <f>STANDARDIZE(moras[[#This Row],[EDAD]],'2-Resumen'!$C$2, '2-Resumen'!$C$3)</f>
        <v>-6.3965513291846368E-2</v>
      </c>
      <c r="R699" t="str">
        <f>IF(ABS(moras[[#This Row],[Z-CORE E]]) &gt; 1.96, "Sí", "No")</f>
        <v>No</v>
      </c>
    </row>
    <row r="700" spans="1:18">
      <c r="A700">
        <v>1032</v>
      </c>
      <c r="B700" t="s">
        <v>32</v>
      </c>
      <c r="C700">
        <v>134027034</v>
      </c>
      <c r="D7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00">
        <f>IF(moras[[#This Row],[SALARIO]]="",'2-Resumen'!$B$7, moras[[#This Row],[SALARIO]])</f>
        <v>134027034</v>
      </c>
      <c r="F700">
        <f>STANDARDIZE(moras[[#This Row],[SALARIO]],'2-Resumen'!$B$2,'2-Resumen'!$B$3)</f>
        <v>1.8544648991905692</v>
      </c>
      <c r="G700" t="str">
        <f>IF(ABS(moras[[#This Row],[Z-CORE]])&gt; 1.96,"Sí", "No")</f>
        <v>No</v>
      </c>
      <c r="H700" t="s">
        <v>33</v>
      </c>
      <c r="I700" t="str">
        <f>IF(moras[[#This Row],[TIPO_ASEGURAMIENTO]] = "", '2-Resumen'!$F$4, moras[[#This Row],[TIPO_ASEGURAMIENTO]])</f>
        <v>ASALARIADO</v>
      </c>
      <c r="J700" t="s">
        <v>29</v>
      </c>
      <c r="K700" t="s">
        <v>30</v>
      </c>
      <c r="L700" t="s">
        <v>31</v>
      </c>
      <c r="M700" t="s">
        <v>31</v>
      </c>
      <c r="N700">
        <v>32</v>
      </c>
      <c r="O700">
        <f>IF(moras[[#This Row],[EDAD]]="", '2-Resumen'!$C$7, moras[[#This Row],[EDAD]])</f>
        <v>32</v>
      </c>
      <c r="P700">
        <f>FLOOR(moras[[#This Row],[EDAD_SIN_NA´S]],10)</f>
        <v>30</v>
      </c>
      <c r="Q700">
        <f>STANDARDIZE(moras[[#This Row],[EDAD]],'2-Resumen'!$C$2, '2-Resumen'!$C$3)</f>
        <v>-0.69914348398608395</v>
      </c>
      <c r="R700" t="str">
        <f>IF(ABS(moras[[#This Row],[Z-CORE E]]) &gt; 1.96, "Sí", "No")</f>
        <v>No</v>
      </c>
    </row>
    <row r="701" spans="1:18">
      <c r="A701">
        <v>1034</v>
      </c>
      <c r="B701" t="s">
        <v>27</v>
      </c>
      <c r="C701">
        <v>1790761</v>
      </c>
      <c r="D7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01">
        <f>IF(moras[[#This Row],[SALARIO]]="",'2-Resumen'!$B$7, moras[[#This Row],[SALARIO]])</f>
        <v>1790761</v>
      </c>
      <c r="F701">
        <f>STANDARDIZE(moras[[#This Row],[SALARIO]],'2-Resumen'!$B$2,'2-Resumen'!$B$3)</f>
        <v>-0.34581983710802977</v>
      </c>
      <c r="G701" t="str">
        <f>IF(ABS(moras[[#This Row],[Z-CORE]])&gt; 1.96,"Sí", "No")</f>
        <v>No</v>
      </c>
      <c r="H701" t="s">
        <v>33</v>
      </c>
      <c r="I701" t="str">
        <f>IF(moras[[#This Row],[TIPO_ASEGURAMIENTO]] = "", '2-Resumen'!$F$4, moras[[#This Row],[TIPO_ASEGURAMIENTO]])</f>
        <v>ASALARIADO</v>
      </c>
      <c r="J701" t="s">
        <v>34</v>
      </c>
      <c r="K701" t="s">
        <v>30</v>
      </c>
      <c r="L701" t="s">
        <v>31</v>
      </c>
      <c r="M701" t="s">
        <v>30</v>
      </c>
      <c r="N701">
        <v>54</v>
      </c>
      <c r="O701">
        <f>IF(moras[[#This Row],[EDAD]]="", '2-Resumen'!$C$7, moras[[#This Row],[EDAD]])</f>
        <v>54</v>
      </c>
      <c r="P701">
        <f>FLOOR(moras[[#This Row],[EDAD_SIN_NA´S]],10)</f>
        <v>50</v>
      </c>
      <c r="Q701">
        <f>STANDARDIZE(moras[[#This Row],[EDAD]],'2-Resumen'!$C$2, '2-Resumen'!$C$3)</f>
        <v>0.85351377771094117</v>
      </c>
      <c r="R701" t="str">
        <f>IF(ABS(moras[[#This Row],[Z-CORE E]]) &gt; 1.96, "Sí", "No")</f>
        <v>No</v>
      </c>
    </row>
    <row r="702" spans="1:18">
      <c r="A702">
        <v>1036</v>
      </c>
      <c r="B702" t="s">
        <v>27</v>
      </c>
      <c r="C702">
        <v>19610625</v>
      </c>
      <c r="D7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02">
        <f>IF(moras[[#This Row],[SALARIO]]="",'2-Resumen'!$B$7, moras[[#This Row],[SALARIO]])</f>
        <v>19610625</v>
      </c>
      <c r="F702">
        <f>STANDARDIZE(moras[[#This Row],[SALARIO]],'2-Resumen'!$B$2,'2-Resumen'!$B$3)</f>
        <v>-4.9314393687699097E-2</v>
      </c>
      <c r="G702" t="str">
        <f>IF(ABS(moras[[#This Row],[Z-CORE]])&gt; 1.96,"Sí", "No")</f>
        <v>No</v>
      </c>
      <c r="H702" t="s">
        <v>33</v>
      </c>
      <c r="I702" t="str">
        <f>IF(moras[[#This Row],[TIPO_ASEGURAMIENTO]] = "", '2-Resumen'!$F$4, moras[[#This Row],[TIPO_ASEGURAMIENTO]])</f>
        <v>ASALARIADO</v>
      </c>
      <c r="J702" t="s">
        <v>34</v>
      </c>
      <c r="K702" t="s">
        <v>30</v>
      </c>
      <c r="L702" t="s">
        <v>31</v>
      </c>
      <c r="M702" t="s">
        <v>31</v>
      </c>
      <c r="N702">
        <v>38</v>
      </c>
      <c r="O702">
        <f>IF(moras[[#This Row],[EDAD]]="", '2-Resumen'!$C$7, moras[[#This Row],[EDAD]])</f>
        <v>38</v>
      </c>
      <c r="P702">
        <f>FLOOR(moras[[#This Row],[EDAD_SIN_NA´S]],10)</f>
        <v>30</v>
      </c>
      <c r="Q702">
        <f>STANDARDIZE(moras[[#This Row],[EDAD]],'2-Resumen'!$C$2, '2-Resumen'!$C$3)</f>
        <v>-0.27569150352325889</v>
      </c>
      <c r="R702" t="str">
        <f>IF(ABS(moras[[#This Row],[Z-CORE E]]) &gt; 1.96, "Sí", "No")</f>
        <v>No</v>
      </c>
    </row>
    <row r="703" spans="1:18">
      <c r="A703">
        <v>1037</v>
      </c>
      <c r="B703" t="s">
        <v>27</v>
      </c>
      <c r="C703">
        <v>1510021</v>
      </c>
      <c r="D7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03">
        <f>IF(moras[[#This Row],[SALARIO]]="",'2-Resumen'!$B$7, moras[[#This Row],[SALARIO]])</f>
        <v>1510021</v>
      </c>
      <c r="F703">
        <f>STANDARDIZE(moras[[#This Row],[SALARIO]],'2-Resumen'!$B$2,'2-Resumen'!$B$3)</f>
        <v>-0.35049108141078222</v>
      </c>
      <c r="G703" t="str">
        <f>IF(ABS(moras[[#This Row],[Z-CORE]])&gt; 1.96,"Sí", "No")</f>
        <v>No</v>
      </c>
      <c r="H703" t="s">
        <v>33</v>
      </c>
      <c r="I703" t="str">
        <f>IF(moras[[#This Row],[TIPO_ASEGURAMIENTO]] = "", '2-Resumen'!$F$4, moras[[#This Row],[TIPO_ASEGURAMIENTO]])</f>
        <v>ASALARIADO</v>
      </c>
      <c r="J703" t="s">
        <v>34</v>
      </c>
      <c r="K703" t="s">
        <v>30</v>
      </c>
      <c r="L703" t="s">
        <v>31</v>
      </c>
      <c r="M703" t="s">
        <v>30</v>
      </c>
      <c r="N703">
        <v>46</v>
      </c>
      <c r="O703">
        <f>IF(moras[[#This Row],[EDAD]]="", '2-Resumen'!$C$7, moras[[#This Row],[EDAD]])</f>
        <v>46</v>
      </c>
      <c r="P703">
        <f>FLOOR(moras[[#This Row],[EDAD_SIN_NA´S]],10)</f>
        <v>40</v>
      </c>
      <c r="Q703">
        <f>STANDARDIZE(moras[[#This Row],[EDAD]],'2-Resumen'!$C$2, '2-Resumen'!$C$3)</f>
        <v>0.28891113709384114</v>
      </c>
      <c r="R703" t="str">
        <f>IF(ABS(moras[[#This Row],[Z-CORE E]]) &gt; 1.96, "Sí", "No")</f>
        <v>No</v>
      </c>
    </row>
    <row r="704" spans="1:18">
      <c r="A704">
        <v>1039</v>
      </c>
      <c r="B704" t="s">
        <v>27</v>
      </c>
      <c r="C704">
        <v>465916</v>
      </c>
      <c r="D7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04">
        <f>IF(moras[[#This Row],[SALARIO]]="",'2-Resumen'!$B$7, moras[[#This Row],[SALARIO]])</f>
        <v>465916</v>
      </c>
      <c r="F704">
        <f>STANDARDIZE(moras[[#This Row],[SALARIO]],'2-Resumen'!$B$2,'2-Resumen'!$B$3)</f>
        <v>-0.36786398706272122</v>
      </c>
      <c r="G704" t="str">
        <f>IF(ABS(moras[[#This Row],[Z-CORE]])&gt; 1.96,"Sí", "No")</f>
        <v>No</v>
      </c>
      <c r="H704" t="s">
        <v>33</v>
      </c>
      <c r="I704" t="str">
        <f>IF(moras[[#This Row],[TIPO_ASEGURAMIENTO]] = "", '2-Resumen'!$F$4, moras[[#This Row],[TIPO_ASEGURAMIENTO]])</f>
        <v>ASALARIADO</v>
      </c>
      <c r="J704" t="s">
        <v>34</v>
      </c>
      <c r="K704" t="s">
        <v>30</v>
      </c>
      <c r="L704" t="s">
        <v>31</v>
      </c>
      <c r="M704" t="s">
        <v>31</v>
      </c>
      <c r="N704">
        <v>36</v>
      </c>
      <c r="O704">
        <f>IF(moras[[#This Row],[EDAD]]="", '2-Resumen'!$C$7, moras[[#This Row],[EDAD]])</f>
        <v>36</v>
      </c>
      <c r="P704">
        <f>FLOOR(moras[[#This Row],[EDAD_SIN_NA´S]],10)</f>
        <v>30</v>
      </c>
      <c r="Q704">
        <f>STANDARDIZE(moras[[#This Row],[EDAD]],'2-Resumen'!$C$2, '2-Resumen'!$C$3)</f>
        <v>-0.41684216367753391</v>
      </c>
      <c r="R704" t="str">
        <f>IF(ABS(moras[[#This Row],[Z-CORE E]]) &gt; 1.96, "Sí", "No")</f>
        <v>No</v>
      </c>
    </row>
    <row r="705" spans="1:18">
      <c r="A705">
        <v>1040</v>
      </c>
      <c r="B705" t="s">
        <v>27</v>
      </c>
      <c r="C705">
        <v>6327044</v>
      </c>
      <c r="D7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05">
        <f>IF(moras[[#This Row],[SALARIO]]="",'2-Resumen'!$B$7, moras[[#This Row],[SALARIO]])</f>
        <v>6327044</v>
      </c>
      <c r="F705">
        <f>STANDARDIZE(moras[[#This Row],[SALARIO]],'2-Resumen'!$B$2,'2-Resumen'!$B$3)</f>
        <v>-0.27034043937552699</v>
      </c>
      <c r="G705" t="str">
        <f>IF(ABS(moras[[#This Row],[Z-CORE]])&gt; 1.96,"Sí", "No")</f>
        <v>No</v>
      </c>
      <c r="H705" t="s">
        <v>33</v>
      </c>
      <c r="I705" t="str">
        <f>IF(moras[[#This Row],[TIPO_ASEGURAMIENTO]] = "", '2-Resumen'!$F$4, moras[[#This Row],[TIPO_ASEGURAMIENTO]])</f>
        <v>ASALARIADO</v>
      </c>
      <c r="J705" t="s">
        <v>34</v>
      </c>
      <c r="K705" t="s">
        <v>30</v>
      </c>
      <c r="L705" t="s">
        <v>31</v>
      </c>
      <c r="M705" t="s">
        <v>31</v>
      </c>
      <c r="N705">
        <v>35</v>
      </c>
      <c r="O705">
        <f>IF(moras[[#This Row],[EDAD]]="", '2-Resumen'!$C$7, moras[[#This Row],[EDAD]])</f>
        <v>35</v>
      </c>
      <c r="P705">
        <f>FLOOR(moras[[#This Row],[EDAD_SIN_NA´S]],10)</f>
        <v>30</v>
      </c>
      <c r="Q705">
        <f>STANDARDIZE(moras[[#This Row],[EDAD]],'2-Resumen'!$C$2, '2-Resumen'!$C$3)</f>
        <v>-0.48741749375467142</v>
      </c>
      <c r="R705" t="str">
        <f>IF(ABS(moras[[#This Row],[Z-CORE E]]) &gt; 1.96, "Sí", "No")</f>
        <v>No</v>
      </c>
    </row>
    <row r="706" spans="1:18">
      <c r="A706">
        <v>1041</v>
      </c>
      <c r="B706" t="s">
        <v>27</v>
      </c>
      <c r="C706">
        <v>952206</v>
      </c>
      <c r="D7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06">
        <f>IF(moras[[#This Row],[SALARIO]]="",'2-Resumen'!$B$7, moras[[#This Row],[SALARIO]])</f>
        <v>952206</v>
      </c>
      <c r="F706">
        <f>STANDARDIZE(moras[[#This Row],[SALARIO]],'2-Resumen'!$B$2,'2-Resumen'!$B$3)</f>
        <v>-0.35977258793190448</v>
      </c>
      <c r="G706" t="str">
        <f>IF(ABS(moras[[#This Row],[Z-CORE]])&gt; 1.96,"Sí", "No")</f>
        <v>No</v>
      </c>
      <c r="H706" t="s">
        <v>33</v>
      </c>
      <c r="I706" t="str">
        <f>IF(moras[[#This Row],[TIPO_ASEGURAMIENTO]] = "", '2-Resumen'!$F$4, moras[[#This Row],[TIPO_ASEGURAMIENTO]])</f>
        <v>ASALARIADO</v>
      </c>
      <c r="J706" t="s">
        <v>34</v>
      </c>
      <c r="K706" t="s">
        <v>30</v>
      </c>
      <c r="L706" t="s">
        <v>31</v>
      </c>
      <c r="M706" t="s">
        <v>30</v>
      </c>
      <c r="N706">
        <v>57</v>
      </c>
      <c r="O706">
        <f>IF(moras[[#This Row],[EDAD]]="", '2-Resumen'!$C$7, moras[[#This Row],[EDAD]])</f>
        <v>57</v>
      </c>
      <c r="P706">
        <f>FLOOR(moras[[#This Row],[EDAD_SIN_NA´S]],10)</f>
        <v>50</v>
      </c>
      <c r="Q706">
        <f>STANDARDIZE(moras[[#This Row],[EDAD]],'2-Resumen'!$C$2, '2-Resumen'!$C$3)</f>
        <v>1.0652397679423538</v>
      </c>
      <c r="R706" t="str">
        <f>IF(ABS(moras[[#This Row],[Z-CORE E]]) &gt; 1.96, "Sí", "No")</f>
        <v>No</v>
      </c>
    </row>
    <row r="707" spans="1:18">
      <c r="A707">
        <v>1042</v>
      </c>
      <c r="B707" t="s">
        <v>32</v>
      </c>
      <c r="C707">
        <v>190299484</v>
      </c>
      <c r="D7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07">
        <f>IF(moras[[#This Row],[SALARIO]]="",'2-Resumen'!$B$7, moras[[#This Row],[SALARIO]])</f>
        <v>190299484</v>
      </c>
      <c r="F707">
        <f>STANDARDIZE(moras[[#This Row],[SALARIO]],'2-Resumen'!$B$2,'2-Resumen'!$B$3)</f>
        <v>2.79078448836355</v>
      </c>
      <c r="G707" t="str">
        <f>IF(ABS(moras[[#This Row],[Z-CORE]])&gt; 1.96,"Sí", "No")</f>
        <v>Sí</v>
      </c>
      <c r="H707" t="s">
        <v>33</v>
      </c>
      <c r="I707" t="str">
        <f>IF(moras[[#This Row],[TIPO_ASEGURAMIENTO]] = "", '2-Resumen'!$F$4, moras[[#This Row],[TIPO_ASEGURAMIENTO]])</f>
        <v>ASALARIADO</v>
      </c>
      <c r="J707" t="s">
        <v>34</v>
      </c>
      <c r="K707" t="s">
        <v>30</v>
      </c>
      <c r="L707" t="s">
        <v>31</v>
      </c>
      <c r="M707" t="s">
        <v>31</v>
      </c>
      <c r="N707">
        <v>40</v>
      </c>
      <c r="O707">
        <f>IF(moras[[#This Row],[EDAD]]="", '2-Resumen'!$C$7, moras[[#This Row],[EDAD]])</f>
        <v>40</v>
      </c>
      <c r="P707">
        <f>FLOOR(moras[[#This Row],[EDAD_SIN_NA´S]],10)</f>
        <v>40</v>
      </c>
      <c r="Q707">
        <f>STANDARDIZE(moras[[#This Row],[EDAD]],'2-Resumen'!$C$2, '2-Resumen'!$C$3)</f>
        <v>-0.13454084336898386</v>
      </c>
      <c r="R707" t="str">
        <f>IF(ABS(moras[[#This Row],[Z-CORE E]]) &gt; 1.96, "Sí", "No")</f>
        <v>No</v>
      </c>
    </row>
    <row r="708" spans="1:18">
      <c r="A708">
        <v>1043</v>
      </c>
      <c r="B708" t="s">
        <v>27</v>
      </c>
      <c r="C708">
        <v>121520699</v>
      </c>
      <c r="D7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08">
        <f>IF(moras[[#This Row],[SALARIO]]="",'2-Resumen'!$B$7, moras[[#This Row],[SALARIO]])</f>
        <v>121520699</v>
      </c>
      <c r="F708">
        <f>STANDARDIZE(moras[[#This Row],[SALARIO]],'2-Resumen'!$B$2,'2-Resumen'!$B$3)</f>
        <v>1.646371481376707</v>
      </c>
      <c r="G708" t="str">
        <f>IF(ABS(moras[[#This Row],[Z-CORE]])&gt; 1.96,"Sí", "No")</f>
        <v>No</v>
      </c>
      <c r="H708" t="s">
        <v>33</v>
      </c>
      <c r="I708" t="str">
        <f>IF(moras[[#This Row],[TIPO_ASEGURAMIENTO]] = "", '2-Resumen'!$F$4, moras[[#This Row],[TIPO_ASEGURAMIENTO]])</f>
        <v>ASALARIADO</v>
      </c>
      <c r="J708" t="s">
        <v>29</v>
      </c>
      <c r="K708" t="s">
        <v>30</v>
      </c>
      <c r="L708" t="s">
        <v>31</v>
      </c>
      <c r="M708" t="s">
        <v>31</v>
      </c>
      <c r="N708">
        <v>36</v>
      </c>
      <c r="O708">
        <f>IF(moras[[#This Row],[EDAD]]="", '2-Resumen'!$C$7, moras[[#This Row],[EDAD]])</f>
        <v>36</v>
      </c>
      <c r="P708">
        <f>FLOOR(moras[[#This Row],[EDAD_SIN_NA´S]],10)</f>
        <v>30</v>
      </c>
      <c r="Q708">
        <f>STANDARDIZE(moras[[#This Row],[EDAD]],'2-Resumen'!$C$2, '2-Resumen'!$C$3)</f>
        <v>-0.41684216367753391</v>
      </c>
      <c r="R708" t="str">
        <f>IF(ABS(moras[[#This Row],[Z-CORE E]]) &gt; 1.96, "Sí", "No")</f>
        <v>No</v>
      </c>
    </row>
    <row r="709" spans="1:18">
      <c r="A709">
        <v>1044</v>
      </c>
      <c r="B709" t="s">
        <v>27</v>
      </c>
      <c r="C709">
        <v>51858468</v>
      </c>
      <c r="D7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09">
        <f>IF(moras[[#This Row],[SALARIO]]="",'2-Resumen'!$B$7, moras[[#This Row],[SALARIO]])</f>
        <v>51858468</v>
      </c>
      <c r="F709">
        <f>STANDARDIZE(moras[[#This Row],[SALARIO]],'2-Resumen'!$B$2,'2-Resumen'!$B$3)</f>
        <v>0.48725878038726611</v>
      </c>
      <c r="G709" t="str">
        <f>IF(ABS(moras[[#This Row],[Z-CORE]])&gt; 1.96,"Sí", "No")</f>
        <v>No</v>
      </c>
      <c r="H709" t="s">
        <v>33</v>
      </c>
      <c r="I709" t="str">
        <f>IF(moras[[#This Row],[TIPO_ASEGURAMIENTO]] = "", '2-Resumen'!$F$4, moras[[#This Row],[TIPO_ASEGURAMIENTO]])</f>
        <v>ASALARIADO</v>
      </c>
      <c r="J709" t="s">
        <v>29</v>
      </c>
      <c r="K709" t="s">
        <v>30</v>
      </c>
      <c r="L709" t="s">
        <v>31</v>
      </c>
      <c r="M709" t="s">
        <v>31</v>
      </c>
      <c r="N709">
        <v>19</v>
      </c>
      <c r="O709">
        <f>IF(moras[[#This Row],[EDAD]]="", '2-Resumen'!$C$7, moras[[#This Row],[EDAD]])</f>
        <v>19</v>
      </c>
      <c r="P709">
        <f>FLOOR(moras[[#This Row],[EDAD_SIN_NA´S]],10)</f>
        <v>10</v>
      </c>
      <c r="Q709">
        <f>STANDARDIZE(moras[[#This Row],[EDAD]],'2-Resumen'!$C$2, '2-Resumen'!$C$3)</f>
        <v>-1.6166227749888715</v>
      </c>
      <c r="R709" t="str">
        <f>IF(ABS(moras[[#This Row],[Z-CORE E]]) &gt; 1.96, "Sí", "No")</f>
        <v>No</v>
      </c>
    </row>
    <row r="710" spans="1:18">
      <c r="A710">
        <v>1045</v>
      </c>
      <c r="B710" t="s">
        <v>27</v>
      </c>
      <c r="C710">
        <v>42676725</v>
      </c>
      <c r="D7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10">
        <f>IF(moras[[#This Row],[SALARIO]]="",'2-Resumen'!$B$7, moras[[#This Row],[SALARIO]])</f>
        <v>42676725</v>
      </c>
      <c r="F710">
        <f>STANDARDIZE(moras[[#This Row],[SALARIO]],'2-Resumen'!$B$2,'2-Resumen'!$B$3)</f>
        <v>0.33448338436928771</v>
      </c>
      <c r="G710" t="str">
        <f>IF(ABS(moras[[#This Row],[Z-CORE]])&gt; 1.96,"Sí", "No")</f>
        <v>No</v>
      </c>
      <c r="H710" t="s">
        <v>33</v>
      </c>
      <c r="I710" t="str">
        <f>IF(moras[[#This Row],[TIPO_ASEGURAMIENTO]] = "", '2-Resumen'!$F$4, moras[[#This Row],[TIPO_ASEGURAMIENTO]])</f>
        <v>ASALARIADO</v>
      </c>
      <c r="J710" t="s">
        <v>29</v>
      </c>
      <c r="K710" t="s">
        <v>30</v>
      </c>
      <c r="L710" t="s">
        <v>31</v>
      </c>
      <c r="M710" t="s">
        <v>31</v>
      </c>
      <c r="N710">
        <v>27</v>
      </c>
      <c r="O710">
        <f>IF(moras[[#This Row],[EDAD]]="", '2-Resumen'!$C$7, moras[[#This Row],[EDAD]])</f>
        <v>27</v>
      </c>
      <c r="P710">
        <f>FLOOR(moras[[#This Row],[EDAD_SIN_NA´S]],10)</f>
        <v>20</v>
      </c>
      <c r="Q710">
        <f>STANDARDIZE(moras[[#This Row],[EDAD]],'2-Resumen'!$C$2, '2-Resumen'!$C$3)</f>
        <v>-1.0520201343717714</v>
      </c>
      <c r="R710" t="str">
        <f>IF(ABS(moras[[#This Row],[Z-CORE E]]) &gt; 1.96, "Sí", "No")</f>
        <v>No</v>
      </c>
    </row>
    <row r="711" spans="1:18">
      <c r="A711">
        <v>1046</v>
      </c>
      <c r="B711" t="s">
        <v>32</v>
      </c>
      <c r="C711">
        <v>32577937</v>
      </c>
      <c r="D7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11">
        <f>IF(moras[[#This Row],[SALARIO]]="",'2-Resumen'!$B$7, moras[[#This Row],[SALARIO]])</f>
        <v>32577937</v>
      </c>
      <c r="F711">
        <f>STANDARDIZE(moras[[#This Row],[SALARIO]],'2-Resumen'!$B$2,'2-Resumen'!$B$3)</f>
        <v>0.16644923921824087</v>
      </c>
      <c r="G711" t="str">
        <f>IF(ABS(moras[[#This Row],[Z-CORE]])&gt; 1.96,"Sí", "No")</f>
        <v>No</v>
      </c>
      <c r="H711" t="s">
        <v>33</v>
      </c>
      <c r="I711" t="str">
        <f>IF(moras[[#This Row],[TIPO_ASEGURAMIENTO]] = "", '2-Resumen'!$F$4, moras[[#This Row],[TIPO_ASEGURAMIENTO]])</f>
        <v>ASALARIADO</v>
      </c>
      <c r="J711" t="s">
        <v>29</v>
      </c>
      <c r="K711" t="s">
        <v>30</v>
      </c>
      <c r="L711" t="s">
        <v>31</v>
      </c>
      <c r="M711" t="s">
        <v>31</v>
      </c>
      <c r="N711">
        <v>20</v>
      </c>
      <c r="O711">
        <f>IF(moras[[#This Row],[EDAD]]="", '2-Resumen'!$C$7, moras[[#This Row],[EDAD]])</f>
        <v>20</v>
      </c>
      <c r="P711">
        <f>FLOOR(moras[[#This Row],[EDAD_SIN_NA´S]],10)</f>
        <v>20</v>
      </c>
      <c r="Q711">
        <f>STANDARDIZE(moras[[#This Row],[EDAD]],'2-Resumen'!$C$2, '2-Resumen'!$C$3)</f>
        <v>-1.5460474449117341</v>
      </c>
      <c r="R711" t="str">
        <f>IF(ABS(moras[[#This Row],[Z-CORE E]]) &gt; 1.96, "Sí", "No")</f>
        <v>No</v>
      </c>
    </row>
    <row r="712" spans="1:18">
      <c r="A712">
        <v>1047</v>
      </c>
      <c r="B712" t="s">
        <v>32</v>
      </c>
      <c r="C712">
        <v>355776</v>
      </c>
      <c r="D7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12">
        <f>IF(moras[[#This Row],[SALARIO]]="",'2-Resumen'!$B$7, moras[[#This Row],[SALARIO]])</f>
        <v>355776</v>
      </c>
      <c r="F712">
        <f>STANDARDIZE(moras[[#This Row],[SALARIO]],'2-Resumen'!$B$2,'2-Resumen'!$B$3)</f>
        <v>-0.36969661101194523</v>
      </c>
      <c r="G712" t="str">
        <f>IF(ABS(moras[[#This Row],[Z-CORE]])&gt; 1.96,"Sí", "No")</f>
        <v>No</v>
      </c>
      <c r="H712" t="s">
        <v>33</v>
      </c>
      <c r="I712" t="str">
        <f>IF(moras[[#This Row],[TIPO_ASEGURAMIENTO]] = "", '2-Resumen'!$F$4, moras[[#This Row],[TIPO_ASEGURAMIENTO]])</f>
        <v>ASALARIADO</v>
      </c>
      <c r="J712" t="s">
        <v>29</v>
      </c>
      <c r="K712" t="s">
        <v>30</v>
      </c>
      <c r="L712" t="s">
        <v>31</v>
      </c>
      <c r="M712" t="s">
        <v>31</v>
      </c>
      <c r="N712">
        <v>22</v>
      </c>
      <c r="O712">
        <f>IF(moras[[#This Row],[EDAD]]="", '2-Resumen'!$C$7, moras[[#This Row],[EDAD]])</f>
        <v>22</v>
      </c>
      <c r="P712">
        <f>FLOOR(moras[[#This Row],[EDAD_SIN_NA´S]],10)</f>
        <v>20</v>
      </c>
      <c r="Q712">
        <f>STANDARDIZE(moras[[#This Row],[EDAD]],'2-Resumen'!$C$2, '2-Resumen'!$C$3)</f>
        <v>-1.4048967847574589</v>
      </c>
      <c r="R712" t="str">
        <f>IF(ABS(moras[[#This Row],[Z-CORE E]]) &gt; 1.96, "Sí", "No")</f>
        <v>No</v>
      </c>
    </row>
    <row r="713" spans="1:18">
      <c r="A713">
        <v>1048</v>
      </c>
      <c r="B713" t="s">
        <v>32</v>
      </c>
      <c r="C713">
        <v>150000</v>
      </c>
      <c r="D7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13">
        <f>IF(moras[[#This Row],[SALARIO]]="",'2-Resumen'!$B$7, moras[[#This Row],[SALARIO]])</f>
        <v>150000</v>
      </c>
      <c r="F713">
        <f>STANDARDIZE(moras[[#This Row],[SALARIO]],'2-Resumen'!$B$2,'2-Resumen'!$B$3)</f>
        <v>-0.37312052626322112</v>
      </c>
      <c r="G713" t="str">
        <f>IF(ABS(moras[[#This Row],[Z-CORE]])&gt; 1.96,"Sí", "No")</f>
        <v>No</v>
      </c>
      <c r="H713" t="s">
        <v>33</v>
      </c>
      <c r="I713" t="str">
        <f>IF(moras[[#This Row],[TIPO_ASEGURAMIENTO]] = "", '2-Resumen'!$F$4, moras[[#This Row],[TIPO_ASEGURAMIENTO]])</f>
        <v>ASALARIADO</v>
      </c>
      <c r="J713" t="s">
        <v>29</v>
      </c>
      <c r="K713" t="s">
        <v>30</v>
      </c>
      <c r="L713" t="s">
        <v>30</v>
      </c>
      <c r="M713" t="s">
        <v>31</v>
      </c>
      <c r="N713">
        <v>31</v>
      </c>
      <c r="O713">
        <f>IF(moras[[#This Row],[EDAD]]="", '2-Resumen'!$C$7, moras[[#This Row],[EDAD]])</f>
        <v>31</v>
      </c>
      <c r="P713">
        <f>FLOOR(moras[[#This Row],[EDAD_SIN_NA´S]],10)</f>
        <v>30</v>
      </c>
      <c r="Q713">
        <f>STANDARDIZE(moras[[#This Row],[EDAD]],'2-Resumen'!$C$2, '2-Resumen'!$C$3)</f>
        <v>-0.7697188140632214</v>
      </c>
      <c r="R713" t="str">
        <f>IF(ABS(moras[[#This Row],[Z-CORE E]]) &gt; 1.96, "Sí", "No")</f>
        <v>No</v>
      </c>
    </row>
    <row r="714" spans="1:18">
      <c r="A714">
        <v>1050</v>
      </c>
      <c r="B714" t="s">
        <v>32</v>
      </c>
      <c r="C714">
        <v>327400</v>
      </c>
      <c r="D7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14">
        <f>IF(moras[[#This Row],[SALARIO]]="",'2-Resumen'!$B$7, moras[[#This Row],[SALARIO]])</f>
        <v>327400</v>
      </c>
      <c r="F714">
        <f>STANDARDIZE(moras[[#This Row],[SALARIO]],'2-Resumen'!$B$2,'2-Resumen'!$B$3)</f>
        <v>-0.37016876043252978</v>
      </c>
      <c r="G714" t="str">
        <f>IF(ABS(moras[[#This Row],[Z-CORE]])&gt; 1.96,"Sí", "No")</f>
        <v>No</v>
      </c>
      <c r="H714" t="s">
        <v>33</v>
      </c>
      <c r="I714" t="str">
        <f>IF(moras[[#This Row],[TIPO_ASEGURAMIENTO]] = "", '2-Resumen'!$F$4, moras[[#This Row],[TIPO_ASEGURAMIENTO]])</f>
        <v>ASALARIADO</v>
      </c>
      <c r="J714" t="s">
        <v>29</v>
      </c>
      <c r="K714" t="s">
        <v>30</v>
      </c>
      <c r="L714" t="s">
        <v>31</v>
      </c>
      <c r="M714" t="s">
        <v>31</v>
      </c>
      <c r="N714">
        <v>27</v>
      </c>
      <c r="O714">
        <f>IF(moras[[#This Row],[EDAD]]="", '2-Resumen'!$C$7, moras[[#This Row],[EDAD]])</f>
        <v>27</v>
      </c>
      <c r="P714">
        <f>FLOOR(moras[[#This Row],[EDAD_SIN_NA´S]],10)</f>
        <v>20</v>
      </c>
      <c r="Q714">
        <f>STANDARDIZE(moras[[#This Row],[EDAD]],'2-Resumen'!$C$2, '2-Resumen'!$C$3)</f>
        <v>-1.0520201343717714</v>
      </c>
      <c r="R714" t="str">
        <f>IF(ABS(moras[[#This Row],[Z-CORE E]]) &gt; 1.96, "Sí", "No")</f>
        <v>No</v>
      </c>
    </row>
    <row r="715" spans="1:18">
      <c r="A715">
        <v>1051</v>
      </c>
      <c r="B715" t="s">
        <v>32</v>
      </c>
      <c r="C715">
        <v>474222964</v>
      </c>
      <c r="D7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15">
        <f>IF(moras[[#This Row],[SALARIO]]="",'2-Resumen'!$B$7, moras[[#This Row],[SALARIO]])</f>
        <v>474222964</v>
      </c>
      <c r="F715">
        <f>STANDARDIZE(moras[[#This Row],[SALARIO]],'2-Resumen'!$B$2,'2-Resumen'!$B$3)</f>
        <v>7.514998844592272</v>
      </c>
      <c r="G715" t="str">
        <f>IF(ABS(moras[[#This Row],[Z-CORE]])&gt; 1.96,"Sí", "No")</f>
        <v>Sí</v>
      </c>
      <c r="H715" t="s">
        <v>33</v>
      </c>
      <c r="I715" t="str">
        <f>IF(moras[[#This Row],[TIPO_ASEGURAMIENTO]] = "", '2-Resumen'!$F$4, moras[[#This Row],[TIPO_ASEGURAMIENTO]])</f>
        <v>ASALARIADO</v>
      </c>
      <c r="J715" t="s">
        <v>29</v>
      </c>
      <c r="K715" t="s">
        <v>30</v>
      </c>
      <c r="L715" t="s">
        <v>31</v>
      </c>
      <c r="M715" t="s">
        <v>31</v>
      </c>
      <c r="N715">
        <v>49</v>
      </c>
      <c r="O715">
        <f>IF(moras[[#This Row],[EDAD]]="", '2-Resumen'!$C$7, moras[[#This Row],[EDAD]])</f>
        <v>49</v>
      </c>
      <c r="P715">
        <f>FLOOR(moras[[#This Row],[EDAD_SIN_NA´S]],10)</f>
        <v>40</v>
      </c>
      <c r="Q715">
        <f>STANDARDIZE(moras[[#This Row],[EDAD]],'2-Resumen'!$C$2, '2-Resumen'!$C$3)</f>
        <v>0.50063712732525367</v>
      </c>
      <c r="R715" t="str">
        <f>IF(ABS(moras[[#This Row],[Z-CORE E]]) &gt; 1.96, "Sí", "No")</f>
        <v>No</v>
      </c>
    </row>
    <row r="716" spans="1:18">
      <c r="A716">
        <v>1053</v>
      </c>
      <c r="B716" t="s">
        <v>32</v>
      </c>
      <c r="C716">
        <v>14921265</v>
      </c>
      <c r="D7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16">
        <f>IF(moras[[#This Row],[SALARIO]]="",'2-Resumen'!$B$7, moras[[#This Row],[SALARIO]])</f>
        <v>14921265</v>
      </c>
      <c r="F716">
        <f>STANDARDIZE(moras[[#This Row],[SALARIO]],'2-Resumen'!$B$2,'2-Resumen'!$B$3)</f>
        <v>-0.12734084586250591</v>
      </c>
      <c r="G716" t="str">
        <f>IF(ABS(moras[[#This Row],[Z-CORE]])&gt; 1.96,"Sí", "No")</f>
        <v>No</v>
      </c>
      <c r="H716" t="s">
        <v>33</v>
      </c>
      <c r="I716" t="str">
        <f>IF(moras[[#This Row],[TIPO_ASEGURAMIENTO]] = "", '2-Resumen'!$F$4, moras[[#This Row],[TIPO_ASEGURAMIENTO]])</f>
        <v>ASALARIADO</v>
      </c>
      <c r="J716" t="s">
        <v>34</v>
      </c>
      <c r="K716" t="s">
        <v>30</v>
      </c>
      <c r="L716" t="s">
        <v>31</v>
      </c>
      <c r="M716" t="s">
        <v>31</v>
      </c>
      <c r="N716">
        <v>41</v>
      </c>
      <c r="O716">
        <f>IF(moras[[#This Row],[EDAD]]="", '2-Resumen'!$C$7, moras[[#This Row],[EDAD]])</f>
        <v>41</v>
      </c>
      <c r="P716">
        <f>FLOOR(moras[[#This Row],[EDAD_SIN_NA´S]],10)</f>
        <v>40</v>
      </c>
      <c r="Q716">
        <f>STANDARDIZE(moras[[#This Row],[EDAD]],'2-Resumen'!$C$2, '2-Resumen'!$C$3)</f>
        <v>-6.3965513291846368E-2</v>
      </c>
      <c r="R716" t="str">
        <f>IF(ABS(moras[[#This Row],[Z-CORE E]]) &gt; 1.96, "Sí", "No")</f>
        <v>No</v>
      </c>
    </row>
    <row r="717" spans="1:18">
      <c r="A717">
        <v>1057</v>
      </c>
      <c r="B717" t="s">
        <v>27</v>
      </c>
      <c r="C717">
        <v>46750065</v>
      </c>
      <c r="D7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17">
        <f>IF(moras[[#This Row],[SALARIO]]="",'2-Resumen'!$B$7, moras[[#This Row],[SALARIO]])</f>
        <v>46750065</v>
      </c>
      <c r="F717">
        <f>STANDARDIZE(moras[[#This Row],[SALARIO]],'2-Resumen'!$B$2,'2-Resumen'!$B$3)</f>
        <v>0.40225985465558001</v>
      </c>
      <c r="G717" t="str">
        <f>IF(ABS(moras[[#This Row],[Z-CORE]])&gt; 1.96,"Sí", "No")</f>
        <v>No</v>
      </c>
      <c r="H717" t="s">
        <v>33</v>
      </c>
      <c r="I717" t="str">
        <f>IF(moras[[#This Row],[TIPO_ASEGURAMIENTO]] = "", '2-Resumen'!$F$4, moras[[#This Row],[TIPO_ASEGURAMIENTO]])</f>
        <v>ASALARIADO</v>
      </c>
      <c r="J717" t="s">
        <v>29</v>
      </c>
      <c r="K717" t="s">
        <v>30</v>
      </c>
      <c r="L717" t="s">
        <v>31</v>
      </c>
      <c r="M717" t="s">
        <v>31</v>
      </c>
      <c r="N717">
        <v>43</v>
      </c>
      <c r="O717">
        <f>IF(moras[[#This Row],[EDAD]]="", '2-Resumen'!$C$7, moras[[#This Row],[EDAD]])</f>
        <v>43</v>
      </c>
      <c r="P717">
        <f>FLOOR(moras[[#This Row],[EDAD_SIN_NA´S]],10)</f>
        <v>40</v>
      </c>
      <c r="Q717">
        <f>STANDARDIZE(moras[[#This Row],[EDAD]],'2-Resumen'!$C$2, '2-Resumen'!$C$3)</f>
        <v>7.7185146862428639E-2</v>
      </c>
      <c r="R717" t="str">
        <f>IF(ABS(moras[[#This Row],[Z-CORE E]]) &gt; 1.96, "Sí", "No")</f>
        <v>No</v>
      </c>
    </row>
    <row r="718" spans="1:18">
      <c r="A718">
        <v>1059</v>
      </c>
      <c r="B718" t="s">
        <v>32</v>
      </c>
      <c r="C718">
        <v>27696483</v>
      </c>
      <c r="D7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18">
        <f>IF(moras[[#This Row],[SALARIO]]="",'2-Resumen'!$B$7, moras[[#This Row],[SALARIO]])</f>
        <v>27696483</v>
      </c>
      <c r="F718">
        <f>STANDARDIZE(moras[[#This Row],[SALARIO]],'2-Resumen'!$B$2,'2-Resumen'!$B$3)</f>
        <v>8.5226527147826248E-2</v>
      </c>
      <c r="G718" t="str">
        <f>IF(ABS(moras[[#This Row],[Z-CORE]])&gt; 1.96,"Sí", "No")</f>
        <v>No</v>
      </c>
      <c r="H718" t="s">
        <v>33</v>
      </c>
      <c r="I718" t="str">
        <f>IF(moras[[#This Row],[TIPO_ASEGURAMIENTO]] = "", '2-Resumen'!$F$4, moras[[#This Row],[TIPO_ASEGURAMIENTO]])</f>
        <v>ASALARIADO</v>
      </c>
      <c r="J718" t="s">
        <v>29</v>
      </c>
      <c r="K718" t="s">
        <v>30</v>
      </c>
      <c r="L718" t="s">
        <v>31</v>
      </c>
      <c r="M718" t="s">
        <v>31</v>
      </c>
      <c r="N718">
        <v>58</v>
      </c>
      <c r="O718">
        <f>IF(moras[[#This Row],[EDAD]]="", '2-Resumen'!$C$7, moras[[#This Row],[EDAD]])</f>
        <v>58</v>
      </c>
      <c r="P718">
        <f>FLOOR(moras[[#This Row],[EDAD_SIN_NA´S]],10)</f>
        <v>50</v>
      </c>
      <c r="Q718">
        <f>STANDARDIZE(moras[[#This Row],[EDAD]],'2-Resumen'!$C$2, '2-Resumen'!$C$3)</f>
        <v>1.1358150980194912</v>
      </c>
      <c r="R718" t="str">
        <f>IF(ABS(moras[[#This Row],[Z-CORE E]]) &gt; 1.96, "Sí", "No")</f>
        <v>No</v>
      </c>
    </row>
    <row r="719" spans="1:18">
      <c r="A719">
        <v>1060</v>
      </c>
      <c r="B719" t="s">
        <v>32</v>
      </c>
      <c r="C719">
        <v>360000</v>
      </c>
      <c r="D7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19">
        <f>IF(moras[[#This Row],[SALARIO]]="",'2-Resumen'!$B$7, moras[[#This Row],[SALARIO]])</f>
        <v>360000</v>
      </c>
      <c r="F719">
        <f>STANDARDIZE(moras[[#This Row],[SALARIO]],'2-Resumen'!$B$2,'2-Resumen'!$B$3)</f>
        <v>-0.36962632770377818</v>
      </c>
      <c r="G719" t="str">
        <f>IF(ABS(moras[[#This Row],[Z-CORE]])&gt; 1.96,"Sí", "No")</f>
        <v>No</v>
      </c>
      <c r="H719" t="s">
        <v>33</v>
      </c>
      <c r="I719" t="str">
        <f>IF(moras[[#This Row],[TIPO_ASEGURAMIENTO]] = "", '2-Resumen'!$F$4, moras[[#This Row],[TIPO_ASEGURAMIENTO]])</f>
        <v>ASALARIADO</v>
      </c>
      <c r="J719" t="s">
        <v>29</v>
      </c>
      <c r="K719" t="s">
        <v>30</v>
      </c>
      <c r="L719" t="s">
        <v>31</v>
      </c>
      <c r="M719" t="s">
        <v>31</v>
      </c>
      <c r="N719">
        <v>40</v>
      </c>
      <c r="O719">
        <f>IF(moras[[#This Row],[EDAD]]="", '2-Resumen'!$C$7, moras[[#This Row],[EDAD]])</f>
        <v>40</v>
      </c>
      <c r="P719">
        <f>FLOOR(moras[[#This Row],[EDAD_SIN_NA´S]],10)</f>
        <v>40</v>
      </c>
      <c r="Q719">
        <f>STANDARDIZE(moras[[#This Row],[EDAD]],'2-Resumen'!$C$2, '2-Resumen'!$C$3)</f>
        <v>-0.13454084336898386</v>
      </c>
      <c r="R719" t="str">
        <f>IF(ABS(moras[[#This Row],[Z-CORE E]]) &gt; 1.96, "Sí", "No")</f>
        <v>No</v>
      </c>
    </row>
    <row r="720" spans="1:18">
      <c r="A720">
        <v>1061</v>
      </c>
      <c r="B720" t="s">
        <v>32</v>
      </c>
      <c r="C720">
        <v>49154023</v>
      </c>
      <c r="D7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20">
        <f>IF(moras[[#This Row],[SALARIO]]="",'2-Resumen'!$B$7, moras[[#This Row],[SALARIO]])</f>
        <v>49154023</v>
      </c>
      <c r="F720">
        <f>STANDARDIZE(moras[[#This Row],[SALARIO]],'2-Resumen'!$B$2,'2-Resumen'!$B$3)</f>
        <v>0.44225940980111034</v>
      </c>
      <c r="G720" t="str">
        <f>IF(ABS(moras[[#This Row],[Z-CORE]])&gt; 1.96,"Sí", "No")</f>
        <v>No</v>
      </c>
      <c r="H720" t="s">
        <v>33</v>
      </c>
      <c r="I720" t="str">
        <f>IF(moras[[#This Row],[TIPO_ASEGURAMIENTO]] = "", '2-Resumen'!$F$4, moras[[#This Row],[TIPO_ASEGURAMIENTO]])</f>
        <v>ASALARIADO</v>
      </c>
      <c r="J720" t="s">
        <v>29</v>
      </c>
      <c r="K720" t="s">
        <v>30</v>
      </c>
      <c r="L720" t="s">
        <v>31</v>
      </c>
      <c r="M720" t="s">
        <v>31</v>
      </c>
      <c r="N720">
        <v>50</v>
      </c>
      <c r="O720">
        <f>IF(moras[[#This Row],[EDAD]]="", '2-Resumen'!$C$7, moras[[#This Row],[EDAD]])</f>
        <v>50</v>
      </c>
      <c r="P720">
        <f>FLOOR(moras[[#This Row],[EDAD_SIN_NA´S]],10)</f>
        <v>50</v>
      </c>
      <c r="Q720">
        <f>STANDARDIZE(moras[[#This Row],[EDAD]],'2-Resumen'!$C$2, '2-Resumen'!$C$3)</f>
        <v>0.57121245740239113</v>
      </c>
      <c r="R720" t="str">
        <f>IF(ABS(moras[[#This Row],[Z-CORE E]]) &gt; 1.96, "Sí", "No")</f>
        <v>No</v>
      </c>
    </row>
    <row r="721" spans="1:18">
      <c r="A721">
        <v>1062</v>
      </c>
      <c r="B721" t="s">
        <v>27</v>
      </c>
      <c r="C721">
        <v>307401</v>
      </c>
      <c r="D7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21">
        <f>IF(moras[[#This Row],[SALARIO]]="",'2-Resumen'!$B$7, moras[[#This Row],[SALARIO]])</f>
        <v>307401</v>
      </c>
      <c r="F721">
        <f>STANDARDIZE(moras[[#This Row],[SALARIO]],'2-Resumen'!$B$2,'2-Resumen'!$B$3)</f>
        <v>-0.37050152460867408</v>
      </c>
      <c r="G721" t="str">
        <f>IF(ABS(moras[[#This Row],[Z-CORE]])&gt; 1.96,"Sí", "No")</f>
        <v>No</v>
      </c>
      <c r="H721" t="s">
        <v>33</v>
      </c>
      <c r="I721" t="str">
        <f>IF(moras[[#This Row],[TIPO_ASEGURAMIENTO]] = "", '2-Resumen'!$F$4, moras[[#This Row],[TIPO_ASEGURAMIENTO]])</f>
        <v>ASALARIADO</v>
      </c>
      <c r="J721" t="s">
        <v>34</v>
      </c>
      <c r="K721" t="s">
        <v>30</v>
      </c>
      <c r="L721" t="s">
        <v>31</v>
      </c>
      <c r="M721" t="s">
        <v>30</v>
      </c>
      <c r="N721">
        <v>28</v>
      </c>
      <c r="O721">
        <f>IF(moras[[#This Row],[EDAD]]="", '2-Resumen'!$C$7, moras[[#This Row],[EDAD]])</f>
        <v>28</v>
      </c>
      <c r="P721">
        <f>FLOOR(moras[[#This Row],[EDAD_SIN_NA´S]],10)</f>
        <v>20</v>
      </c>
      <c r="Q721">
        <f>STANDARDIZE(moras[[#This Row],[EDAD]],'2-Resumen'!$C$2, '2-Resumen'!$C$3)</f>
        <v>-0.98144480429463388</v>
      </c>
      <c r="R721" t="str">
        <f>IF(ABS(moras[[#This Row],[Z-CORE E]]) &gt; 1.96, "Sí", "No")</f>
        <v>No</v>
      </c>
    </row>
    <row r="722" spans="1:18">
      <c r="A722">
        <v>1064</v>
      </c>
      <c r="B722" t="s">
        <v>27</v>
      </c>
      <c r="C722">
        <v>721809</v>
      </c>
      <c r="D7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22">
        <f>IF(moras[[#This Row],[SALARIO]]="",'2-Resumen'!$B$7, moras[[#This Row],[SALARIO]])</f>
        <v>721809</v>
      </c>
      <c r="F722">
        <f>STANDARDIZE(moras[[#This Row],[SALARIO]],'2-Resumen'!$B$2,'2-Resumen'!$B$3)</f>
        <v>-0.36360617300571391</v>
      </c>
      <c r="G722" t="str">
        <f>IF(ABS(moras[[#This Row],[Z-CORE]])&gt; 1.96,"Sí", "No")</f>
        <v>No</v>
      </c>
      <c r="H722" t="s">
        <v>33</v>
      </c>
      <c r="I722" t="str">
        <f>IF(moras[[#This Row],[TIPO_ASEGURAMIENTO]] = "", '2-Resumen'!$F$4, moras[[#This Row],[TIPO_ASEGURAMIENTO]])</f>
        <v>ASALARIADO</v>
      </c>
      <c r="J722" t="s">
        <v>34</v>
      </c>
      <c r="K722" t="s">
        <v>30</v>
      </c>
      <c r="L722" t="s">
        <v>31</v>
      </c>
      <c r="M722" t="s">
        <v>30</v>
      </c>
      <c r="N722">
        <v>46</v>
      </c>
      <c r="O722">
        <f>IF(moras[[#This Row],[EDAD]]="", '2-Resumen'!$C$7, moras[[#This Row],[EDAD]])</f>
        <v>46</v>
      </c>
      <c r="P722">
        <f>FLOOR(moras[[#This Row],[EDAD_SIN_NA´S]],10)</f>
        <v>40</v>
      </c>
      <c r="Q722">
        <f>STANDARDIZE(moras[[#This Row],[EDAD]],'2-Resumen'!$C$2, '2-Resumen'!$C$3)</f>
        <v>0.28891113709384114</v>
      </c>
      <c r="R722" t="str">
        <f>IF(ABS(moras[[#This Row],[Z-CORE E]]) &gt; 1.96, "Sí", "No")</f>
        <v>No</v>
      </c>
    </row>
    <row r="723" spans="1:18">
      <c r="A723">
        <v>1065</v>
      </c>
      <c r="B723" t="s">
        <v>32</v>
      </c>
      <c r="C723">
        <v>363793</v>
      </c>
      <c r="D7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23">
        <f>IF(moras[[#This Row],[SALARIO]]="",'2-Resumen'!$B$7, moras[[#This Row],[SALARIO]])</f>
        <v>363793</v>
      </c>
      <c r="F723">
        <f>STANDARDIZE(moras[[#This Row],[SALARIO]],'2-Resumen'!$B$2,'2-Resumen'!$B$3)</f>
        <v>-0.36956321582217833</v>
      </c>
      <c r="G723" t="str">
        <f>IF(ABS(moras[[#This Row],[Z-CORE]])&gt; 1.96,"Sí", "No")</f>
        <v>No</v>
      </c>
      <c r="H723" t="s">
        <v>33</v>
      </c>
      <c r="I723" t="str">
        <f>IF(moras[[#This Row],[TIPO_ASEGURAMIENTO]] = "", '2-Resumen'!$F$4, moras[[#This Row],[TIPO_ASEGURAMIENTO]])</f>
        <v>ASALARIADO</v>
      </c>
      <c r="J723" t="s">
        <v>29</v>
      </c>
      <c r="K723" t="s">
        <v>30</v>
      </c>
      <c r="L723" t="s">
        <v>30</v>
      </c>
      <c r="M723" t="s">
        <v>31</v>
      </c>
      <c r="N723">
        <v>51</v>
      </c>
      <c r="O723">
        <f>IF(moras[[#This Row],[EDAD]]="", '2-Resumen'!$C$7, moras[[#This Row],[EDAD]])</f>
        <v>51</v>
      </c>
      <c r="P723">
        <f>FLOOR(moras[[#This Row],[EDAD_SIN_NA´S]],10)</f>
        <v>50</v>
      </c>
      <c r="Q723">
        <f>STANDARDIZE(moras[[#This Row],[EDAD]],'2-Resumen'!$C$2, '2-Resumen'!$C$3)</f>
        <v>0.64178778747952869</v>
      </c>
      <c r="R723" t="str">
        <f>IF(ABS(moras[[#This Row],[Z-CORE E]]) &gt; 1.96, "Sí", "No")</f>
        <v>No</v>
      </c>
    </row>
    <row r="724" spans="1:18">
      <c r="A724">
        <v>1066</v>
      </c>
      <c r="B724" t="s">
        <v>32</v>
      </c>
      <c r="C724">
        <v>592200</v>
      </c>
      <c r="D7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24">
        <f>IF(moras[[#This Row],[SALARIO]]="",'2-Resumen'!$B$7, moras[[#This Row],[SALARIO]])</f>
        <v>592200</v>
      </c>
      <c r="F724">
        <f>STANDARDIZE(moras[[#This Row],[SALARIO]],'2-Resumen'!$B$2,'2-Resumen'!$B$3)</f>
        <v>-0.36576274243947982</v>
      </c>
      <c r="G724" t="str">
        <f>IF(ABS(moras[[#This Row],[Z-CORE]])&gt; 1.96,"Sí", "No")</f>
        <v>No</v>
      </c>
      <c r="H724" t="s">
        <v>33</v>
      </c>
      <c r="I724" t="str">
        <f>IF(moras[[#This Row],[TIPO_ASEGURAMIENTO]] = "", '2-Resumen'!$F$4, moras[[#This Row],[TIPO_ASEGURAMIENTO]])</f>
        <v>ASALARIADO</v>
      </c>
      <c r="J724" t="s">
        <v>29</v>
      </c>
      <c r="K724" t="s">
        <v>30</v>
      </c>
      <c r="L724" t="s">
        <v>30</v>
      </c>
      <c r="M724" t="s">
        <v>31</v>
      </c>
      <c r="N724">
        <v>53</v>
      </c>
      <c r="O724">
        <f>IF(moras[[#This Row],[EDAD]]="", '2-Resumen'!$C$7, moras[[#This Row],[EDAD]])</f>
        <v>53</v>
      </c>
      <c r="P724">
        <f>FLOOR(moras[[#This Row],[EDAD_SIN_NA´S]],10)</f>
        <v>50</v>
      </c>
      <c r="Q724">
        <f>STANDARDIZE(moras[[#This Row],[EDAD]],'2-Resumen'!$C$2, '2-Resumen'!$C$3)</f>
        <v>0.78293844763380371</v>
      </c>
      <c r="R724" t="str">
        <f>IF(ABS(moras[[#This Row],[Z-CORE E]]) &gt; 1.96, "Sí", "No")</f>
        <v>No</v>
      </c>
    </row>
    <row r="725" spans="1:18">
      <c r="A725">
        <v>1067</v>
      </c>
      <c r="B725" t="s">
        <v>27</v>
      </c>
      <c r="C725">
        <v>2196851</v>
      </c>
      <c r="D7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25">
        <f>IF(moras[[#This Row],[SALARIO]]="",'2-Resumen'!$B$7, moras[[#This Row],[SALARIO]])</f>
        <v>2196851</v>
      </c>
      <c r="F725">
        <f>STANDARDIZE(moras[[#This Row],[SALARIO]],'2-Resumen'!$B$2,'2-Resumen'!$B$3)</f>
        <v>-0.33906288904610504</v>
      </c>
      <c r="G725" t="str">
        <f>IF(ABS(moras[[#This Row],[Z-CORE]])&gt; 1.96,"Sí", "No")</f>
        <v>No</v>
      </c>
      <c r="H725" t="s">
        <v>33</v>
      </c>
      <c r="I725" t="str">
        <f>IF(moras[[#This Row],[TIPO_ASEGURAMIENTO]] = "", '2-Resumen'!$F$4, moras[[#This Row],[TIPO_ASEGURAMIENTO]])</f>
        <v>ASALARIADO</v>
      </c>
      <c r="J725" t="s">
        <v>29</v>
      </c>
      <c r="K725" t="s">
        <v>30</v>
      </c>
      <c r="L725" t="s">
        <v>31</v>
      </c>
      <c r="M725" t="s">
        <v>31</v>
      </c>
      <c r="N725">
        <v>41</v>
      </c>
      <c r="O725">
        <f>IF(moras[[#This Row],[EDAD]]="", '2-Resumen'!$C$7, moras[[#This Row],[EDAD]])</f>
        <v>41</v>
      </c>
      <c r="P725">
        <f>FLOOR(moras[[#This Row],[EDAD_SIN_NA´S]],10)</f>
        <v>40</v>
      </c>
      <c r="Q725">
        <f>STANDARDIZE(moras[[#This Row],[EDAD]],'2-Resumen'!$C$2, '2-Resumen'!$C$3)</f>
        <v>-6.3965513291846368E-2</v>
      </c>
      <c r="R725" t="str">
        <f>IF(ABS(moras[[#This Row],[Z-CORE E]]) &gt; 1.96, "Sí", "No")</f>
        <v>No</v>
      </c>
    </row>
    <row r="726" spans="1:18">
      <c r="A726">
        <v>1068</v>
      </c>
      <c r="B726" t="s">
        <v>32</v>
      </c>
      <c r="C726">
        <v>49510862</v>
      </c>
      <c r="D7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26">
        <f>IF(moras[[#This Row],[SALARIO]]="",'2-Resumen'!$B$7, moras[[#This Row],[SALARIO]])</f>
        <v>49510862</v>
      </c>
      <c r="F726">
        <f>STANDARDIZE(moras[[#This Row],[SALARIO]],'2-Resumen'!$B$2,'2-Resumen'!$B$3)</f>
        <v>0.44819686846660117</v>
      </c>
      <c r="G726" t="str">
        <f>IF(ABS(moras[[#This Row],[Z-CORE]])&gt; 1.96,"Sí", "No")</f>
        <v>No</v>
      </c>
      <c r="H726" t="s">
        <v>33</v>
      </c>
      <c r="I726" t="str">
        <f>IF(moras[[#This Row],[TIPO_ASEGURAMIENTO]] = "", '2-Resumen'!$F$4, moras[[#This Row],[TIPO_ASEGURAMIENTO]])</f>
        <v>ASALARIADO</v>
      </c>
      <c r="J726" t="s">
        <v>34</v>
      </c>
      <c r="K726" t="s">
        <v>30</v>
      </c>
      <c r="L726" t="s">
        <v>31</v>
      </c>
      <c r="M726" t="s">
        <v>31</v>
      </c>
      <c r="N726">
        <v>25</v>
      </c>
      <c r="O726">
        <f>IF(moras[[#This Row],[EDAD]]="", '2-Resumen'!$C$7, moras[[#This Row],[EDAD]])</f>
        <v>25</v>
      </c>
      <c r="P726">
        <f>FLOOR(moras[[#This Row],[EDAD_SIN_NA´S]],10)</f>
        <v>20</v>
      </c>
      <c r="Q726">
        <f>STANDARDIZE(moras[[#This Row],[EDAD]],'2-Resumen'!$C$2, '2-Resumen'!$C$3)</f>
        <v>-1.1931707945260464</v>
      </c>
      <c r="R726" t="str">
        <f>IF(ABS(moras[[#This Row],[Z-CORE E]]) &gt; 1.96, "Sí", "No")</f>
        <v>No</v>
      </c>
    </row>
    <row r="727" spans="1:18">
      <c r="A727">
        <v>1069</v>
      </c>
      <c r="B727" t="s">
        <v>27</v>
      </c>
      <c r="C727">
        <v>380000</v>
      </c>
      <c r="D7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27">
        <f>IF(moras[[#This Row],[SALARIO]]="",'2-Resumen'!$B$7, moras[[#This Row],[SALARIO]])</f>
        <v>380000</v>
      </c>
      <c r="F727">
        <f>STANDARDIZE(moras[[#This Row],[SALARIO]],'2-Resumen'!$B$2,'2-Resumen'!$B$3)</f>
        <v>-0.36929354688859312</v>
      </c>
      <c r="G727" t="str">
        <f>IF(ABS(moras[[#This Row],[Z-CORE]])&gt; 1.96,"Sí", "No")</f>
        <v>No</v>
      </c>
      <c r="H727" t="s">
        <v>33</v>
      </c>
      <c r="I727" t="str">
        <f>IF(moras[[#This Row],[TIPO_ASEGURAMIENTO]] = "", '2-Resumen'!$F$4, moras[[#This Row],[TIPO_ASEGURAMIENTO]])</f>
        <v>ASALARIADO</v>
      </c>
      <c r="J727" t="s">
        <v>29</v>
      </c>
      <c r="K727" t="s">
        <v>30</v>
      </c>
      <c r="L727" t="s">
        <v>31</v>
      </c>
      <c r="M727" t="s">
        <v>31</v>
      </c>
      <c r="N727">
        <v>57</v>
      </c>
      <c r="O727">
        <f>IF(moras[[#This Row],[EDAD]]="", '2-Resumen'!$C$7, moras[[#This Row],[EDAD]])</f>
        <v>57</v>
      </c>
      <c r="P727">
        <f>FLOOR(moras[[#This Row],[EDAD_SIN_NA´S]],10)</f>
        <v>50</v>
      </c>
      <c r="Q727">
        <f>STANDARDIZE(moras[[#This Row],[EDAD]],'2-Resumen'!$C$2, '2-Resumen'!$C$3)</f>
        <v>1.0652397679423538</v>
      </c>
      <c r="R727" t="str">
        <f>IF(ABS(moras[[#This Row],[Z-CORE E]]) &gt; 1.96, "Sí", "No")</f>
        <v>No</v>
      </c>
    </row>
    <row r="728" spans="1:18">
      <c r="A728">
        <v>1070</v>
      </c>
      <c r="B728" t="s">
        <v>27</v>
      </c>
      <c r="C728">
        <v>218305404</v>
      </c>
      <c r="D7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28">
        <f>IF(moras[[#This Row],[SALARIO]]="",'2-Resumen'!$B$7, moras[[#This Row],[SALARIO]])</f>
        <v>218305404</v>
      </c>
      <c r="F728">
        <f>STANDARDIZE(moras[[#This Row],[SALARIO]],'2-Resumen'!$B$2,'2-Resumen'!$B$3)</f>
        <v>3.2567761327439055</v>
      </c>
      <c r="G728" t="str">
        <f>IF(ABS(moras[[#This Row],[Z-CORE]])&gt; 1.96,"Sí", "No")</f>
        <v>Sí</v>
      </c>
      <c r="H728" t="s">
        <v>33</v>
      </c>
      <c r="I728" t="str">
        <f>IF(moras[[#This Row],[TIPO_ASEGURAMIENTO]] = "", '2-Resumen'!$F$4, moras[[#This Row],[TIPO_ASEGURAMIENTO]])</f>
        <v>ASALARIADO</v>
      </c>
      <c r="J728" t="s">
        <v>29</v>
      </c>
      <c r="K728" t="s">
        <v>30</v>
      </c>
      <c r="L728" t="s">
        <v>31</v>
      </c>
      <c r="M728" t="s">
        <v>31</v>
      </c>
      <c r="N728">
        <v>32</v>
      </c>
      <c r="O728">
        <f>IF(moras[[#This Row],[EDAD]]="", '2-Resumen'!$C$7, moras[[#This Row],[EDAD]])</f>
        <v>32</v>
      </c>
      <c r="P728">
        <f>FLOOR(moras[[#This Row],[EDAD_SIN_NA´S]],10)</f>
        <v>30</v>
      </c>
      <c r="Q728">
        <f>STANDARDIZE(moras[[#This Row],[EDAD]],'2-Resumen'!$C$2, '2-Resumen'!$C$3)</f>
        <v>-0.69914348398608395</v>
      </c>
      <c r="R728" t="str">
        <f>IF(ABS(moras[[#This Row],[Z-CORE E]]) &gt; 1.96, "Sí", "No")</f>
        <v>No</v>
      </c>
    </row>
    <row r="729" spans="1:18">
      <c r="A729">
        <v>1071</v>
      </c>
      <c r="B729" t="s">
        <v>32</v>
      </c>
      <c r="C729">
        <v>651535</v>
      </c>
      <c r="D7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29">
        <f>IF(moras[[#This Row],[SALARIO]]="",'2-Resumen'!$B$7, moras[[#This Row],[SALARIO]])</f>
        <v>651535</v>
      </c>
      <c r="F729">
        <f>STANDARDIZE(moras[[#This Row],[SALARIO]],'2-Resumen'!$B$2,'2-Resumen'!$B$3)</f>
        <v>-0.36477546495602958</v>
      </c>
      <c r="G729" t="str">
        <f>IF(ABS(moras[[#This Row],[Z-CORE]])&gt; 1.96,"Sí", "No")</f>
        <v>No</v>
      </c>
      <c r="H729" t="s">
        <v>33</v>
      </c>
      <c r="I729" t="str">
        <f>IF(moras[[#This Row],[TIPO_ASEGURAMIENTO]] = "", '2-Resumen'!$F$4, moras[[#This Row],[TIPO_ASEGURAMIENTO]])</f>
        <v>ASALARIADO</v>
      </c>
      <c r="J729" t="s">
        <v>29</v>
      </c>
      <c r="K729" t="s">
        <v>30</v>
      </c>
      <c r="L729" t="s">
        <v>31</v>
      </c>
      <c r="M729" t="s">
        <v>31</v>
      </c>
      <c r="N729">
        <v>34</v>
      </c>
      <c r="O729">
        <f>IF(moras[[#This Row],[EDAD]]="", '2-Resumen'!$C$7, moras[[#This Row],[EDAD]])</f>
        <v>34</v>
      </c>
      <c r="P729">
        <f>FLOOR(moras[[#This Row],[EDAD_SIN_NA´S]],10)</f>
        <v>30</v>
      </c>
      <c r="Q729">
        <f>STANDARDIZE(moras[[#This Row],[EDAD]],'2-Resumen'!$C$2, '2-Resumen'!$C$3)</f>
        <v>-0.55799282383180893</v>
      </c>
      <c r="R729" t="str">
        <f>IF(ABS(moras[[#This Row],[Z-CORE E]]) &gt; 1.96, "Sí", "No")</f>
        <v>No</v>
      </c>
    </row>
    <row r="730" spans="1:18">
      <c r="A730">
        <v>1074</v>
      </c>
      <c r="B730" t="s">
        <v>27</v>
      </c>
      <c r="C730">
        <v>347520</v>
      </c>
      <c r="D7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30">
        <f>IF(moras[[#This Row],[SALARIO]]="",'2-Resumen'!$B$7, moras[[#This Row],[SALARIO]])</f>
        <v>347520</v>
      </c>
      <c r="F730">
        <f>STANDARDIZE(moras[[#This Row],[SALARIO]],'2-Resumen'!$B$2,'2-Resumen'!$B$3)</f>
        <v>-0.36983398293245362</v>
      </c>
      <c r="G730" t="str">
        <f>IF(ABS(moras[[#This Row],[Z-CORE]])&gt; 1.96,"Sí", "No")</f>
        <v>No</v>
      </c>
      <c r="H730" t="s">
        <v>33</v>
      </c>
      <c r="I730" t="str">
        <f>IF(moras[[#This Row],[TIPO_ASEGURAMIENTO]] = "", '2-Resumen'!$F$4, moras[[#This Row],[TIPO_ASEGURAMIENTO]])</f>
        <v>ASALARIADO</v>
      </c>
      <c r="J730" t="s">
        <v>29</v>
      </c>
      <c r="K730" t="s">
        <v>30</v>
      </c>
      <c r="L730" t="s">
        <v>31</v>
      </c>
      <c r="M730" t="s">
        <v>31</v>
      </c>
      <c r="N730">
        <v>35</v>
      </c>
      <c r="O730">
        <f>IF(moras[[#This Row],[EDAD]]="", '2-Resumen'!$C$7, moras[[#This Row],[EDAD]])</f>
        <v>35</v>
      </c>
      <c r="P730">
        <f>FLOOR(moras[[#This Row],[EDAD_SIN_NA´S]],10)</f>
        <v>30</v>
      </c>
      <c r="Q730">
        <f>STANDARDIZE(moras[[#This Row],[EDAD]],'2-Resumen'!$C$2, '2-Resumen'!$C$3)</f>
        <v>-0.48741749375467142</v>
      </c>
      <c r="R730" t="str">
        <f>IF(ABS(moras[[#This Row],[Z-CORE E]]) &gt; 1.96, "Sí", "No")</f>
        <v>No</v>
      </c>
    </row>
    <row r="731" spans="1:18">
      <c r="A731">
        <v>1075</v>
      </c>
      <c r="B731" t="s">
        <v>32</v>
      </c>
      <c r="C731">
        <v>594640</v>
      </c>
      <c r="D7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31">
        <f>IF(moras[[#This Row],[SALARIO]]="",'2-Resumen'!$B$7, moras[[#This Row],[SALARIO]])</f>
        <v>594640</v>
      </c>
      <c r="F731">
        <f>STANDARDIZE(moras[[#This Row],[SALARIO]],'2-Resumen'!$B$2,'2-Resumen'!$B$3)</f>
        <v>-0.36572214318002721</v>
      </c>
      <c r="G731" t="str">
        <f>IF(ABS(moras[[#This Row],[Z-CORE]])&gt; 1.96,"Sí", "No")</f>
        <v>No</v>
      </c>
      <c r="H731" t="s">
        <v>33</v>
      </c>
      <c r="I731" t="str">
        <f>IF(moras[[#This Row],[TIPO_ASEGURAMIENTO]] = "", '2-Resumen'!$F$4, moras[[#This Row],[TIPO_ASEGURAMIENTO]])</f>
        <v>ASALARIADO</v>
      </c>
      <c r="J731" t="s">
        <v>29</v>
      </c>
      <c r="K731" t="s">
        <v>30</v>
      </c>
      <c r="L731" t="s">
        <v>31</v>
      </c>
      <c r="M731" t="s">
        <v>31</v>
      </c>
      <c r="N731">
        <v>36</v>
      </c>
      <c r="O731">
        <f>IF(moras[[#This Row],[EDAD]]="", '2-Resumen'!$C$7, moras[[#This Row],[EDAD]])</f>
        <v>36</v>
      </c>
      <c r="P731">
        <f>FLOOR(moras[[#This Row],[EDAD_SIN_NA´S]],10)</f>
        <v>30</v>
      </c>
      <c r="Q731">
        <f>STANDARDIZE(moras[[#This Row],[EDAD]],'2-Resumen'!$C$2, '2-Resumen'!$C$3)</f>
        <v>-0.41684216367753391</v>
      </c>
      <c r="R731" t="str">
        <f>IF(ABS(moras[[#This Row],[Z-CORE E]]) &gt; 1.96, "Sí", "No")</f>
        <v>No</v>
      </c>
    </row>
    <row r="732" spans="1:18">
      <c r="A732">
        <v>1076</v>
      </c>
      <c r="B732" t="s">
        <v>32</v>
      </c>
      <c r="C732">
        <v>207858</v>
      </c>
      <c r="D7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32">
        <f>IF(moras[[#This Row],[SALARIO]]="",'2-Resumen'!$B$7, moras[[#This Row],[SALARIO]])</f>
        <v>207858</v>
      </c>
      <c r="F732">
        <f>STANDARDIZE(moras[[#This Row],[SALARIO]],'2-Resumen'!$B$2,'2-Resumen'!$B$3)</f>
        <v>-0.37215782464297231</v>
      </c>
      <c r="G732" t="str">
        <f>IF(ABS(moras[[#This Row],[Z-CORE]])&gt; 1.96,"Sí", "No")</f>
        <v>No</v>
      </c>
      <c r="H732" t="s">
        <v>33</v>
      </c>
      <c r="I732" t="str">
        <f>IF(moras[[#This Row],[TIPO_ASEGURAMIENTO]] = "", '2-Resumen'!$F$4, moras[[#This Row],[TIPO_ASEGURAMIENTO]])</f>
        <v>ASALARIADO</v>
      </c>
      <c r="J732" t="s">
        <v>29</v>
      </c>
      <c r="K732" t="s">
        <v>30</v>
      </c>
      <c r="L732" t="s">
        <v>31</v>
      </c>
      <c r="M732" t="s">
        <v>31</v>
      </c>
      <c r="N732">
        <v>55</v>
      </c>
      <c r="O732">
        <f>IF(moras[[#This Row],[EDAD]]="", '2-Resumen'!$C$7, moras[[#This Row],[EDAD]])</f>
        <v>55</v>
      </c>
      <c r="P732">
        <f>FLOOR(moras[[#This Row],[EDAD_SIN_NA´S]],10)</f>
        <v>50</v>
      </c>
      <c r="Q732">
        <f>STANDARDIZE(moras[[#This Row],[EDAD]],'2-Resumen'!$C$2, '2-Resumen'!$C$3)</f>
        <v>0.92408910778807873</v>
      </c>
      <c r="R732" t="str">
        <f>IF(ABS(moras[[#This Row],[Z-CORE E]]) &gt; 1.96, "Sí", "No")</f>
        <v>No</v>
      </c>
    </row>
    <row r="733" spans="1:18">
      <c r="A733">
        <v>1077</v>
      </c>
      <c r="B733" t="s">
        <v>32</v>
      </c>
      <c r="C733">
        <v>3211392</v>
      </c>
      <c r="D7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33">
        <f>IF(moras[[#This Row],[SALARIO]]="",'2-Resumen'!$B$7, moras[[#This Row],[SALARIO]])</f>
        <v>3211392</v>
      </c>
      <c r="F733">
        <f>STANDARDIZE(moras[[#This Row],[SALARIO]],'2-Resumen'!$B$2,'2-Resumen'!$B$3)</f>
        <v>-0.32218189999517255</v>
      </c>
      <c r="G733" t="str">
        <f>IF(ABS(moras[[#This Row],[Z-CORE]])&gt; 1.96,"Sí", "No")</f>
        <v>No</v>
      </c>
      <c r="H733" t="s">
        <v>33</v>
      </c>
      <c r="I733" t="str">
        <f>IF(moras[[#This Row],[TIPO_ASEGURAMIENTO]] = "", '2-Resumen'!$F$4, moras[[#This Row],[TIPO_ASEGURAMIENTO]])</f>
        <v>ASALARIADO</v>
      </c>
      <c r="J733" t="s">
        <v>34</v>
      </c>
      <c r="K733" t="s">
        <v>30</v>
      </c>
      <c r="L733" t="s">
        <v>31</v>
      </c>
      <c r="M733" t="s">
        <v>31</v>
      </c>
      <c r="N733">
        <v>60</v>
      </c>
      <c r="O733">
        <f>IF(moras[[#This Row],[EDAD]]="", '2-Resumen'!$C$7, moras[[#This Row],[EDAD]])</f>
        <v>60</v>
      </c>
      <c r="P733">
        <f>FLOOR(moras[[#This Row],[EDAD_SIN_NA´S]],10)</f>
        <v>60</v>
      </c>
      <c r="Q733">
        <f>STANDARDIZE(moras[[#This Row],[EDAD]],'2-Resumen'!$C$2, '2-Resumen'!$C$3)</f>
        <v>1.2769657581737661</v>
      </c>
      <c r="R733" t="str">
        <f>IF(ABS(moras[[#This Row],[Z-CORE E]]) &gt; 1.96, "Sí", "No")</f>
        <v>No</v>
      </c>
    </row>
    <row r="734" spans="1:18">
      <c r="A734">
        <v>1078</v>
      </c>
      <c r="B734" t="s">
        <v>32</v>
      </c>
      <c r="C734">
        <v>63155063</v>
      </c>
      <c r="D7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34">
        <f>IF(moras[[#This Row],[SALARIO]]="",'2-Resumen'!$B$7, moras[[#This Row],[SALARIO]])</f>
        <v>63155063</v>
      </c>
      <c r="F734">
        <f>STANDARDIZE(moras[[#This Row],[SALARIO]],'2-Resumen'!$B$2,'2-Resumen'!$B$3)</f>
        <v>0.67522328503303053</v>
      </c>
      <c r="G734" t="str">
        <f>IF(ABS(moras[[#This Row],[Z-CORE]])&gt; 1.96,"Sí", "No")</f>
        <v>No</v>
      </c>
      <c r="H734" t="s">
        <v>33</v>
      </c>
      <c r="I734" t="str">
        <f>IF(moras[[#This Row],[TIPO_ASEGURAMIENTO]] = "", '2-Resumen'!$F$4, moras[[#This Row],[TIPO_ASEGURAMIENTO]])</f>
        <v>ASALARIADO</v>
      </c>
      <c r="J734" t="s">
        <v>29</v>
      </c>
      <c r="K734" t="s">
        <v>30</v>
      </c>
      <c r="L734" t="s">
        <v>31</v>
      </c>
      <c r="M734" t="s">
        <v>31</v>
      </c>
      <c r="N734">
        <v>38</v>
      </c>
      <c r="O734">
        <f>IF(moras[[#This Row],[EDAD]]="", '2-Resumen'!$C$7, moras[[#This Row],[EDAD]])</f>
        <v>38</v>
      </c>
      <c r="P734">
        <f>FLOOR(moras[[#This Row],[EDAD_SIN_NA´S]],10)</f>
        <v>30</v>
      </c>
      <c r="Q734">
        <f>STANDARDIZE(moras[[#This Row],[EDAD]],'2-Resumen'!$C$2, '2-Resumen'!$C$3)</f>
        <v>-0.27569150352325889</v>
      </c>
      <c r="R734" t="str">
        <f>IF(ABS(moras[[#This Row],[Z-CORE E]]) &gt; 1.96, "Sí", "No")</f>
        <v>No</v>
      </c>
    </row>
    <row r="735" spans="1:18">
      <c r="A735">
        <v>1079</v>
      </c>
      <c r="B735" t="s">
        <v>32</v>
      </c>
      <c r="C735">
        <v>37422212</v>
      </c>
      <c r="D7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35">
        <f>IF(moras[[#This Row],[SALARIO]]="",'2-Resumen'!$B$7, moras[[#This Row],[SALARIO]])</f>
        <v>37422212</v>
      </c>
      <c r="F735">
        <f>STANDARDIZE(moras[[#This Row],[SALARIO]],'2-Resumen'!$B$2,'2-Resumen'!$B$3)</f>
        <v>0.24705332839226724</v>
      </c>
      <c r="G735" t="str">
        <f>IF(ABS(moras[[#This Row],[Z-CORE]])&gt; 1.96,"Sí", "No")</f>
        <v>No</v>
      </c>
      <c r="H735" t="s">
        <v>33</v>
      </c>
      <c r="I735" t="str">
        <f>IF(moras[[#This Row],[TIPO_ASEGURAMIENTO]] = "", '2-Resumen'!$F$4, moras[[#This Row],[TIPO_ASEGURAMIENTO]])</f>
        <v>ASALARIADO</v>
      </c>
      <c r="J735" t="s">
        <v>29</v>
      </c>
      <c r="K735" t="s">
        <v>30</v>
      </c>
      <c r="L735" t="s">
        <v>31</v>
      </c>
      <c r="M735" t="s">
        <v>31</v>
      </c>
      <c r="N735">
        <v>31</v>
      </c>
      <c r="O735">
        <f>IF(moras[[#This Row],[EDAD]]="", '2-Resumen'!$C$7, moras[[#This Row],[EDAD]])</f>
        <v>31</v>
      </c>
      <c r="P735">
        <f>FLOOR(moras[[#This Row],[EDAD_SIN_NA´S]],10)</f>
        <v>30</v>
      </c>
      <c r="Q735">
        <f>STANDARDIZE(moras[[#This Row],[EDAD]],'2-Resumen'!$C$2, '2-Resumen'!$C$3)</f>
        <v>-0.7697188140632214</v>
      </c>
      <c r="R735" t="str">
        <f>IF(ABS(moras[[#This Row],[Z-CORE E]]) &gt; 1.96, "Sí", "No")</f>
        <v>No</v>
      </c>
    </row>
    <row r="736" spans="1:18">
      <c r="A736">
        <v>1081</v>
      </c>
      <c r="B736" t="s">
        <v>27</v>
      </c>
      <c r="C736">
        <v>180000</v>
      </c>
      <c r="D7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36">
        <f>IF(moras[[#This Row],[SALARIO]]="",'2-Resumen'!$B$7, moras[[#This Row],[SALARIO]])</f>
        <v>180000</v>
      </c>
      <c r="F736">
        <f>STANDARDIZE(moras[[#This Row],[SALARIO]],'2-Resumen'!$B$2,'2-Resumen'!$B$3)</f>
        <v>-0.37262135504044358</v>
      </c>
      <c r="G736" t="str">
        <f>IF(ABS(moras[[#This Row],[Z-CORE]])&gt; 1.96,"Sí", "No")</f>
        <v>No</v>
      </c>
      <c r="H736" t="s">
        <v>33</v>
      </c>
      <c r="I736" t="str">
        <f>IF(moras[[#This Row],[TIPO_ASEGURAMIENTO]] = "", '2-Resumen'!$F$4, moras[[#This Row],[TIPO_ASEGURAMIENTO]])</f>
        <v>ASALARIADO</v>
      </c>
      <c r="J736" t="s">
        <v>29</v>
      </c>
      <c r="K736" t="s">
        <v>30</v>
      </c>
      <c r="L736" t="s">
        <v>30</v>
      </c>
      <c r="M736" t="s">
        <v>31</v>
      </c>
      <c r="N736">
        <v>78</v>
      </c>
      <c r="O736">
        <f>IF(moras[[#This Row],[EDAD]]="", '2-Resumen'!$C$7, moras[[#This Row],[EDAD]])</f>
        <v>78</v>
      </c>
      <c r="P736">
        <f>FLOOR(moras[[#This Row],[EDAD_SIN_NA´S]],10)</f>
        <v>70</v>
      </c>
      <c r="Q736">
        <f>STANDARDIZE(moras[[#This Row],[EDAD]],'2-Resumen'!$C$2, '2-Resumen'!$C$3)</f>
        <v>2.5473216995622412</v>
      </c>
      <c r="R736" t="str">
        <f>IF(ABS(moras[[#This Row],[Z-CORE E]]) &gt; 1.96, "Sí", "No")</f>
        <v>Sí</v>
      </c>
    </row>
    <row r="737" spans="1:18">
      <c r="A737">
        <v>1083</v>
      </c>
      <c r="B737" t="s">
        <v>27</v>
      </c>
      <c r="C737">
        <v>8182404</v>
      </c>
      <c r="D7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37">
        <f>IF(moras[[#This Row],[SALARIO]]="",'2-Resumen'!$B$7, moras[[#This Row],[SALARIO]])</f>
        <v>8182404</v>
      </c>
      <c r="F737">
        <f>STANDARDIZE(moras[[#This Row],[SALARIO]],'2-Resumen'!$B$2,'2-Resumen'!$B$3)</f>
        <v>-0.23946902871244086</v>
      </c>
      <c r="G737" t="str">
        <f>IF(ABS(moras[[#This Row],[Z-CORE]])&gt; 1.96,"Sí", "No")</f>
        <v>No</v>
      </c>
      <c r="H737" t="s">
        <v>33</v>
      </c>
      <c r="I737" t="str">
        <f>IF(moras[[#This Row],[TIPO_ASEGURAMIENTO]] = "", '2-Resumen'!$F$4, moras[[#This Row],[TIPO_ASEGURAMIENTO]])</f>
        <v>ASALARIADO</v>
      </c>
      <c r="J737" t="s">
        <v>29</v>
      </c>
      <c r="K737" t="s">
        <v>30</v>
      </c>
      <c r="L737" t="s">
        <v>31</v>
      </c>
      <c r="M737" t="s">
        <v>31</v>
      </c>
      <c r="N737">
        <v>26</v>
      </c>
      <c r="O737">
        <f>IF(moras[[#This Row],[EDAD]]="", '2-Resumen'!$C$7, moras[[#This Row],[EDAD]])</f>
        <v>26</v>
      </c>
      <c r="P737">
        <f>FLOOR(moras[[#This Row],[EDAD_SIN_NA´S]],10)</f>
        <v>20</v>
      </c>
      <c r="Q737">
        <f>STANDARDIZE(moras[[#This Row],[EDAD]],'2-Resumen'!$C$2, '2-Resumen'!$C$3)</f>
        <v>-1.1225954644489089</v>
      </c>
      <c r="R737" t="str">
        <f>IF(ABS(moras[[#This Row],[Z-CORE E]]) &gt; 1.96, "Sí", "No")</f>
        <v>No</v>
      </c>
    </row>
    <row r="738" spans="1:18">
      <c r="A738">
        <v>1084</v>
      </c>
      <c r="B738" t="s">
        <v>27</v>
      </c>
      <c r="C738">
        <v>317915</v>
      </c>
      <c r="D7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38">
        <f>IF(moras[[#This Row],[SALARIO]]="",'2-Resumen'!$B$7, moras[[#This Row],[SALARIO]])</f>
        <v>317915</v>
      </c>
      <c r="F738">
        <f>STANDARDIZE(moras[[#This Row],[SALARIO]],'2-Resumen'!$B$2,'2-Resumen'!$B$3)</f>
        <v>-0.3703265817341313</v>
      </c>
      <c r="G738" t="str">
        <f>IF(ABS(moras[[#This Row],[Z-CORE]])&gt; 1.96,"Sí", "No")</f>
        <v>No</v>
      </c>
      <c r="H738" t="s">
        <v>33</v>
      </c>
      <c r="I738" t="str">
        <f>IF(moras[[#This Row],[TIPO_ASEGURAMIENTO]] = "", '2-Resumen'!$F$4, moras[[#This Row],[TIPO_ASEGURAMIENTO]])</f>
        <v>ASALARIADO</v>
      </c>
      <c r="J738" t="s">
        <v>29</v>
      </c>
      <c r="K738" t="s">
        <v>30</v>
      </c>
      <c r="L738" t="s">
        <v>31</v>
      </c>
      <c r="M738" t="s">
        <v>31</v>
      </c>
      <c r="N738">
        <v>41</v>
      </c>
      <c r="O738">
        <f>IF(moras[[#This Row],[EDAD]]="", '2-Resumen'!$C$7, moras[[#This Row],[EDAD]])</f>
        <v>41</v>
      </c>
      <c r="P738">
        <f>FLOOR(moras[[#This Row],[EDAD_SIN_NA´S]],10)</f>
        <v>40</v>
      </c>
      <c r="Q738">
        <f>STANDARDIZE(moras[[#This Row],[EDAD]],'2-Resumen'!$C$2, '2-Resumen'!$C$3)</f>
        <v>-6.3965513291846368E-2</v>
      </c>
      <c r="R738" t="str">
        <f>IF(ABS(moras[[#This Row],[Z-CORE E]]) &gt; 1.96, "Sí", "No")</f>
        <v>No</v>
      </c>
    </row>
    <row r="739" spans="1:18">
      <c r="A739">
        <v>1085</v>
      </c>
      <c r="B739" t="s">
        <v>32</v>
      </c>
      <c r="C739">
        <v>44969475</v>
      </c>
      <c r="D7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39">
        <f>IF(moras[[#This Row],[SALARIO]]="",'2-Resumen'!$B$7, moras[[#This Row],[SALARIO]])</f>
        <v>44969475</v>
      </c>
      <c r="F739">
        <f>STANDARDIZE(moras[[#This Row],[SALARIO]],'2-Resumen'!$B$2,'2-Resumen'!$B$3)</f>
        <v>0.37263254507006316</v>
      </c>
      <c r="G739" t="str">
        <f>IF(ABS(moras[[#This Row],[Z-CORE]])&gt; 1.96,"Sí", "No")</f>
        <v>No</v>
      </c>
      <c r="H739" t="s">
        <v>33</v>
      </c>
      <c r="I739" t="str">
        <f>IF(moras[[#This Row],[TIPO_ASEGURAMIENTO]] = "", '2-Resumen'!$F$4, moras[[#This Row],[TIPO_ASEGURAMIENTO]])</f>
        <v>ASALARIADO</v>
      </c>
      <c r="J739" t="s">
        <v>29</v>
      </c>
      <c r="K739" t="s">
        <v>30</v>
      </c>
      <c r="L739" t="s">
        <v>31</v>
      </c>
      <c r="M739" t="s">
        <v>31</v>
      </c>
      <c r="N739">
        <v>21</v>
      </c>
      <c r="O739">
        <f>IF(moras[[#This Row],[EDAD]]="", '2-Resumen'!$C$7, moras[[#This Row],[EDAD]])</f>
        <v>21</v>
      </c>
      <c r="P739">
        <f>FLOOR(moras[[#This Row],[EDAD_SIN_NA´S]],10)</f>
        <v>20</v>
      </c>
      <c r="Q739">
        <f>STANDARDIZE(moras[[#This Row],[EDAD]],'2-Resumen'!$C$2, '2-Resumen'!$C$3)</f>
        <v>-1.4754721148345964</v>
      </c>
      <c r="R739" t="str">
        <f>IF(ABS(moras[[#This Row],[Z-CORE E]]) &gt; 1.96, "Sí", "No")</f>
        <v>No</v>
      </c>
    </row>
    <row r="740" spans="1:18">
      <c r="A740">
        <v>1086</v>
      </c>
      <c r="B740" t="s">
        <v>27</v>
      </c>
      <c r="C740">
        <v>607000</v>
      </c>
      <c r="D7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40">
        <f>IF(moras[[#This Row],[SALARIO]]="",'2-Resumen'!$B$7, moras[[#This Row],[SALARIO]])</f>
        <v>607000</v>
      </c>
      <c r="F740">
        <f>STANDARDIZE(moras[[#This Row],[SALARIO]],'2-Resumen'!$B$2,'2-Resumen'!$B$3)</f>
        <v>-0.36551648463624287</v>
      </c>
      <c r="G740" t="str">
        <f>IF(ABS(moras[[#This Row],[Z-CORE]])&gt; 1.96,"Sí", "No")</f>
        <v>No</v>
      </c>
      <c r="H740" t="s">
        <v>33</v>
      </c>
      <c r="I740" t="str">
        <f>IF(moras[[#This Row],[TIPO_ASEGURAMIENTO]] = "", '2-Resumen'!$F$4, moras[[#This Row],[TIPO_ASEGURAMIENTO]])</f>
        <v>ASALARIADO</v>
      </c>
      <c r="J740" t="s">
        <v>29</v>
      </c>
      <c r="K740" t="s">
        <v>30</v>
      </c>
      <c r="L740" t="s">
        <v>31</v>
      </c>
      <c r="M740" t="s">
        <v>31</v>
      </c>
      <c r="N740">
        <v>41</v>
      </c>
      <c r="O740">
        <f>IF(moras[[#This Row],[EDAD]]="", '2-Resumen'!$C$7, moras[[#This Row],[EDAD]])</f>
        <v>41</v>
      </c>
      <c r="P740">
        <f>FLOOR(moras[[#This Row],[EDAD_SIN_NA´S]],10)</f>
        <v>40</v>
      </c>
      <c r="Q740">
        <f>STANDARDIZE(moras[[#This Row],[EDAD]],'2-Resumen'!$C$2, '2-Resumen'!$C$3)</f>
        <v>-6.3965513291846368E-2</v>
      </c>
      <c r="R740" t="str">
        <f>IF(ABS(moras[[#This Row],[Z-CORE E]]) &gt; 1.96, "Sí", "No")</f>
        <v>No</v>
      </c>
    </row>
    <row r="741" spans="1:18">
      <c r="A741">
        <v>1088</v>
      </c>
      <c r="B741" t="s">
        <v>32</v>
      </c>
      <c r="C741">
        <v>300000</v>
      </c>
      <c r="D7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41">
        <f>IF(moras[[#This Row],[SALARIO]]="",'2-Resumen'!$B$7, moras[[#This Row],[SALARIO]])</f>
        <v>300000</v>
      </c>
      <c r="F741">
        <f>STANDARDIZE(moras[[#This Row],[SALARIO]],'2-Resumen'!$B$2,'2-Resumen'!$B$3)</f>
        <v>-0.37062467014933331</v>
      </c>
      <c r="G741" t="str">
        <f>IF(ABS(moras[[#This Row],[Z-CORE]])&gt; 1.96,"Sí", "No")</f>
        <v>No</v>
      </c>
      <c r="H741" t="s">
        <v>33</v>
      </c>
      <c r="I741" t="str">
        <f>IF(moras[[#This Row],[TIPO_ASEGURAMIENTO]] = "", '2-Resumen'!$F$4, moras[[#This Row],[TIPO_ASEGURAMIENTO]])</f>
        <v>ASALARIADO</v>
      </c>
      <c r="J741" t="s">
        <v>29</v>
      </c>
      <c r="K741" t="s">
        <v>30</v>
      </c>
      <c r="L741" t="s">
        <v>31</v>
      </c>
      <c r="M741" t="s">
        <v>31</v>
      </c>
      <c r="N741">
        <v>58</v>
      </c>
      <c r="O741">
        <f>IF(moras[[#This Row],[EDAD]]="", '2-Resumen'!$C$7, moras[[#This Row],[EDAD]])</f>
        <v>58</v>
      </c>
      <c r="P741">
        <f>FLOOR(moras[[#This Row],[EDAD_SIN_NA´S]],10)</f>
        <v>50</v>
      </c>
      <c r="Q741">
        <f>STANDARDIZE(moras[[#This Row],[EDAD]],'2-Resumen'!$C$2, '2-Resumen'!$C$3)</f>
        <v>1.1358150980194912</v>
      </c>
      <c r="R741" t="str">
        <f>IF(ABS(moras[[#This Row],[Z-CORE E]]) &gt; 1.96, "Sí", "No")</f>
        <v>No</v>
      </c>
    </row>
    <row r="742" spans="1:18">
      <c r="A742">
        <v>1089</v>
      </c>
      <c r="B742" t="s">
        <v>32</v>
      </c>
      <c r="C742">
        <v>359543</v>
      </c>
      <c r="D7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42">
        <f>IF(moras[[#This Row],[SALARIO]]="",'2-Resumen'!$B$7, moras[[#This Row],[SALARIO]])</f>
        <v>359543</v>
      </c>
      <c r="F742">
        <f>STANDARDIZE(moras[[#This Row],[SALARIO]],'2-Resumen'!$B$2,'2-Resumen'!$B$3)</f>
        <v>-0.36963393174540515</v>
      </c>
      <c r="G742" t="str">
        <f>IF(ABS(moras[[#This Row],[Z-CORE]])&gt; 1.96,"Sí", "No")</f>
        <v>No</v>
      </c>
      <c r="H742" t="s">
        <v>33</v>
      </c>
      <c r="I742" t="str">
        <f>IF(moras[[#This Row],[TIPO_ASEGURAMIENTO]] = "", '2-Resumen'!$F$4, moras[[#This Row],[TIPO_ASEGURAMIENTO]])</f>
        <v>ASALARIADO</v>
      </c>
      <c r="J742" t="s">
        <v>29</v>
      </c>
      <c r="K742" t="s">
        <v>30</v>
      </c>
      <c r="L742" t="s">
        <v>31</v>
      </c>
      <c r="M742" t="s">
        <v>31</v>
      </c>
      <c r="N742">
        <v>20</v>
      </c>
      <c r="O742">
        <f>IF(moras[[#This Row],[EDAD]]="", '2-Resumen'!$C$7, moras[[#This Row],[EDAD]])</f>
        <v>20</v>
      </c>
      <c r="P742">
        <f>FLOOR(moras[[#This Row],[EDAD_SIN_NA´S]],10)</f>
        <v>20</v>
      </c>
      <c r="Q742">
        <f>STANDARDIZE(moras[[#This Row],[EDAD]],'2-Resumen'!$C$2, '2-Resumen'!$C$3)</f>
        <v>-1.5460474449117341</v>
      </c>
      <c r="R742" t="str">
        <f>IF(ABS(moras[[#This Row],[Z-CORE E]]) &gt; 1.96, "Sí", "No")</f>
        <v>No</v>
      </c>
    </row>
    <row r="743" spans="1:18">
      <c r="A743">
        <v>1090</v>
      </c>
      <c r="B743" t="s">
        <v>27</v>
      </c>
      <c r="C743">
        <v>717302</v>
      </c>
      <c r="D7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43">
        <f>IF(moras[[#This Row],[SALARIO]]="",'2-Resumen'!$B$7, moras[[#This Row],[SALARIO]])</f>
        <v>717302</v>
      </c>
      <c r="F743">
        <f>STANDARDIZE(moras[[#This Row],[SALARIO]],'2-Resumen'!$B$2,'2-Resumen'!$B$3)</f>
        <v>-0.36368116516241583</v>
      </c>
      <c r="G743" t="str">
        <f>IF(ABS(moras[[#This Row],[Z-CORE]])&gt; 1.96,"Sí", "No")</f>
        <v>No</v>
      </c>
      <c r="H743" t="s">
        <v>33</v>
      </c>
      <c r="I743" t="str">
        <f>IF(moras[[#This Row],[TIPO_ASEGURAMIENTO]] = "", '2-Resumen'!$F$4, moras[[#This Row],[TIPO_ASEGURAMIENTO]])</f>
        <v>ASALARIADO</v>
      </c>
      <c r="J743" t="s">
        <v>29</v>
      </c>
      <c r="K743" t="s">
        <v>30</v>
      </c>
      <c r="L743" t="s">
        <v>31</v>
      </c>
      <c r="M743" t="s">
        <v>31</v>
      </c>
      <c r="N743">
        <v>42</v>
      </c>
      <c r="O743">
        <f>IF(moras[[#This Row],[EDAD]]="", '2-Resumen'!$C$7, moras[[#This Row],[EDAD]])</f>
        <v>42</v>
      </c>
      <c r="P743">
        <f>FLOOR(moras[[#This Row],[EDAD_SIN_NA´S]],10)</f>
        <v>40</v>
      </c>
      <c r="Q743">
        <f>STANDARDIZE(moras[[#This Row],[EDAD]],'2-Resumen'!$C$2, '2-Resumen'!$C$3)</f>
        <v>6.6098167852911317E-3</v>
      </c>
      <c r="R743" t="str">
        <f>IF(ABS(moras[[#This Row],[Z-CORE E]]) &gt; 1.96, "Sí", "No")</f>
        <v>No</v>
      </c>
    </row>
    <row r="744" spans="1:18">
      <c r="A744">
        <v>1091</v>
      </c>
      <c r="B744" t="s">
        <v>32</v>
      </c>
      <c r="C744">
        <v>3015974</v>
      </c>
      <c r="D7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44">
        <f>IF(moras[[#This Row],[SALARIO]]="",'2-Resumen'!$B$7, moras[[#This Row],[SALARIO]])</f>
        <v>3015974</v>
      </c>
      <c r="F744">
        <f>STANDARDIZE(moras[[#This Row],[SALARIO]],'2-Resumen'!$B$2,'2-Resumen'!$B$3)</f>
        <v>-0.32543346806226409</v>
      </c>
      <c r="G744" t="str">
        <f>IF(ABS(moras[[#This Row],[Z-CORE]])&gt; 1.96,"Sí", "No")</f>
        <v>No</v>
      </c>
      <c r="H744" t="s">
        <v>33</v>
      </c>
      <c r="I744" t="str">
        <f>IF(moras[[#This Row],[TIPO_ASEGURAMIENTO]] = "", '2-Resumen'!$F$4, moras[[#This Row],[TIPO_ASEGURAMIENTO]])</f>
        <v>ASALARIADO</v>
      </c>
      <c r="J744" t="s">
        <v>29</v>
      </c>
      <c r="K744" t="s">
        <v>30</v>
      </c>
      <c r="L744" t="s">
        <v>30</v>
      </c>
      <c r="M744" t="s">
        <v>31</v>
      </c>
      <c r="N744">
        <v>46</v>
      </c>
      <c r="O744">
        <f>IF(moras[[#This Row],[EDAD]]="", '2-Resumen'!$C$7, moras[[#This Row],[EDAD]])</f>
        <v>46</v>
      </c>
      <c r="P744">
        <f>FLOOR(moras[[#This Row],[EDAD_SIN_NA´S]],10)</f>
        <v>40</v>
      </c>
      <c r="Q744">
        <f>STANDARDIZE(moras[[#This Row],[EDAD]],'2-Resumen'!$C$2, '2-Resumen'!$C$3)</f>
        <v>0.28891113709384114</v>
      </c>
      <c r="R744" t="str">
        <f>IF(ABS(moras[[#This Row],[Z-CORE E]]) &gt; 1.96, "Sí", "No")</f>
        <v>No</v>
      </c>
    </row>
    <row r="745" spans="1:18">
      <c r="A745">
        <v>1093</v>
      </c>
      <c r="B745" t="s">
        <v>32</v>
      </c>
      <c r="C745">
        <v>700000</v>
      </c>
      <c r="D7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45">
        <f>IF(moras[[#This Row],[SALARIO]]="",'2-Resumen'!$B$7, moras[[#This Row],[SALARIO]])</f>
        <v>700000</v>
      </c>
      <c r="F745">
        <f>STANDARDIZE(moras[[#This Row],[SALARIO]],'2-Resumen'!$B$2,'2-Resumen'!$B$3)</f>
        <v>-0.36396905384563244</v>
      </c>
      <c r="G745" t="str">
        <f>IF(ABS(moras[[#This Row],[Z-CORE]])&gt; 1.96,"Sí", "No")</f>
        <v>No</v>
      </c>
      <c r="H745" t="s">
        <v>33</v>
      </c>
      <c r="I745" t="str">
        <f>IF(moras[[#This Row],[TIPO_ASEGURAMIENTO]] = "", '2-Resumen'!$F$4, moras[[#This Row],[TIPO_ASEGURAMIENTO]])</f>
        <v>ASALARIADO</v>
      </c>
      <c r="J745" t="s">
        <v>29</v>
      </c>
      <c r="K745" t="s">
        <v>30</v>
      </c>
      <c r="L745" t="s">
        <v>31</v>
      </c>
      <c r="M745" t="s">
        <v>31</v>
      </c>
      <c r="N745">
        <v>22</v>
      </c>
      <c r="O745">
        <f>IF(moras[[#This Row],[EDAD]]="", '2-Resumen'!$C$7, moras[[#This Row],[EDAD]])</f>
        <v>22</v>
      </c>
      <c r="P745">
        <f>FLOOR(moras[[#This Row],[EDAD_SIN_NA´S]],10)</f>
        <v>20</v>
      </c>
      <c r="Q745">
        <f>STANDARDIZE(moras[[#This Row],[EDAD]],'2-Resumen'!$C$2, '2-Resumen'!$C$3)</f>
        <v>-1.4048967847574589</v>
      </c>
      <c r="R745" t="str">
        <f>IF(ABS(moras[[#This Row],[Z-CORE E]]) &gt; 1.96, "Sí", "No")</f>
        <v>No</v>
      </c>
    </row>
    <row r="746" spans="1:18">
      <c r="A746">
        <v>1094</v>
      </c>
      <c r="B746" t="s">
        <v>27</v>
      </c>
      <c r="C746">
        <v>384000</v>
      </c>
      <c r="D7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46">
        <f>IF(moras[[#This Row],[SALARIO]]="",'2-Resumen'!$B$7, moras[[#This Row],[SALARIO]])</f>
        <v>384000</v>
      </c>
      <c r="F746">
        <f>STANDARDIZE(moras[[#This Row],[SALARIO]],'2-Resumen'!$B$2,'2-Resumen'!$B$3)</f>
        <v>-0.36922699072555609</v>
      </c>
      <c r="G746" t="str">
        <f>IF(ABS(moras[[#This Row],[Z-CORE]])&gt; 1.96,"Sí", "No")</f>
        <v>No</v>
      </c>
      <c r="H746" t="s">
        <v>33</v>
      </c>
      <c r="I746" t="str">
        <f>IF(moras[[#This Row],[TIPO_ASEGURAMIENTO]] = "", '2-Resumen'!$F$4, moras[[#This Row],[TIPO_ASEGURAMIENTO]])</f>
        <v>ASALARIADO</v>
      </c>
      <c r="J746" t="s">
        <v>29</v>
      </c>
      <c r="K746" t="s">
        <v>30</v>
      </c>
      <c r="L746" t="s">
        <v>31</v>
      </c>
      <c r="M746" t="s">
        <v>31</v>
      </c>
      <c r="N746">
        <v>48</v>
      </c>
      <c r="O746">
        <f>IF(moras[[#This Row],[EDAD]]="", '2-Resumen'!$C$7, moras[[#This Row],[EDAD]])</f>
        <v>48</v>
      </c>
      <c r="P746">
        <f>FLOOR(moras[[#This Row],[EDAD_SIN_NA´S]],10)</f>
        <v>40</v>
      </c>
      <c r="Q746">
        <f>STANDARDIZE(moras[[#This Row],[EDAD]],'2-Resumen'!$C$2, '2-Resumen'!$C$3)</f>
        <v>0.43006179724811616</v>
      </c>
      <c r="R746" t="str">
        <f>IF(ABS(moras[[#This Row],[Z-CORE E]]) &gt; 1.96, "Sí", "No")</f>
        <v>No</v>
      </c>
    </row>
    <row r="747" spans="1:18">
      <c r="A747">
        <v>1095</v>
      </c>
      <c r="B747" t="s">
        <v>32</v>
      </c>
      <c r="C747">
        <v>7833499</v>
      </c>
      <c r="D7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47">
        <f>IF(moras[[#This Row],[SALARIO]]="",'2-Resumen'!$B$7, moras[[#This Row],[SALARIO]])</f>
        <v>7833499</v>
      </c>
      <c r="F747">
        <f>STANDARDIZE(moras[[#This Row],[SALARIO]],'2-Resumen'!$B$2,'2-Resumen'!$B$3)</f>
        <v>-0.24527447322854773</v>
      </c>
      <c r="G747" t="str">
        <f>IF(ABS(moras[[#This Row],[Z-CORE]])&gt; 1.96,"Sí", "No")</f>
        <v>No</v>
      </c>
      <c r="H747" t="s">
        <v>33</v>
      </c>
      <c r="I747" t="str">
        <f>IF(moras[[#This Row],[TIPO_ASEGURAMIENTO]] = "", '2-Resumen'!$F$4, moras[[#This Row],[TIPO_ASEGURAMIENTO]])</f>
        <v>ASALARIADO</v>
      </c>
      <c r="J747" t="s">
        <v>34</v>
      </c>
      <c r="K747" t="s">
        <v>30</v>
      </c>
      <c r="L747" t="s">
        <v>31</v>
      </c>
      <c r="M747" t="s">
        <v>31</v>
      </c>
      <c r="N747">
        <v>45</v>
      </c>
      <c r="O747">
        <f>IF(moras[[#This Row],[EDAD]]="", '2-Resumen'!$C$7, moras[[#This Row],[EDAD]])</f>
        <v>45</v>
      </c>
      <c r="P747">
        <f>FLOOR(moras[[#This Row],[EDAD_SIN_NA´S]],10)</f>
        <v>40</v>
      </c>
      <c r="Q747">
        <f>STANDARDIZE(moras[[#This Row],[EDAD]],'2-Resumen'!$C$2, '2-Resumen'!$C$3)</f>
        <v>0.21833580701670366</v>
      </c>
      <c r="R747" t="str">
        <f>IF(ABS(moras[[#This Row],[Z-CORE E]]) &gt; 1.96, "Sí", "No")</f>
        <v>No</v>
      </c>
    </row>
    <row r="748" spans="1:18">
      <c r="A748">
        <v>1096</v>
      </c>
      <c r="B748" t="s">
        <v>32</v>
      </c>
      <c r="C748">
        <v>161555007</v>
      </c>
      <c r="D7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48">
        <f>IF(moras[[#This Row],[SALARIO]]="",'2-Resumen'!$B$7, moras[[#This Row],[SALARIO]])</f>
        <v>161555007</v>
      </c>
      <c r="F748">
        <f>STANDARDIZE(moras[[#This Row],[SALARIO]],'2-Resumen'!$B$2,'2-Resumen'!$B$3)</f>
        <v>2.312503963957163</v>
      </c>
      <c r="G748" t="str">
        <f>IF(ABS(moras[[#This Row],[Z-CORE]])&gt; 1.96,"Sí", "No")</f>
        <v>Sí</v>
      </c>
      <c r="H748" t="s">
        <v>33</v>
      </c>
      <c r="I748" t="str">
        <f>IF(moras[[#This Row],[TIPO_ASEGURAMIENTO]] = "", '2-Resumen'!$F$4, moras[[#This Row],[TIPO_ASEGURAMIENTO]])</f>
        <v>ASALARIADO</v>
      </c>
      <c r="J748" t="s">
        <v>29</v>
      </c>
      <c r="K748" t="s">
        <v>30</v>
      </c>
      <c r="L748" t="s">
        <v>31</v>
      </c>
      <c r="M748" t="s">
        <v>30</v>
      </c>
      <c r="N748">
        <v>37</v>
      </c>
      <c r="O748">
        <f>IF(moras[[#This Row],[EDAD]]="", '2-Resumen'!$C$7, moras[[#This Row],[EDAD]])</f>
        <v>37</v>
      </c>
      <c r="P748">
        <f>FLOOR(moras[[#This Row],[EDAD_SIN_NA´S]],10)</f>
        <v>30</v>
      </c>
      <c r="Q748">
        <f>STANDARDIZE(moras[[#This Row],[EDAD]],'2-Resumen'!$C$2, '2-Resumen'!$C$3)</f>
        <v>-0.3462668336003964</v>
      </c>
      <c r="R748" t="str">
        <f>IF(ABS(moras[[#This Row],[Z-CORE E]]) &gt; 1.96, "Sí", "No")</f>
        <v>No</v>
      </c>
    </row>
    <row r="749" spans="1:18">
      <c r="A749">
        <v>1097</v>
      </c>
      <c r="B749" t="s">
        <v>27</v>
      </c>
      <c r="C749">
        <v>247663</v>
      </c>
      <c r="D7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49">
        <f>IF(moras[[#This Row],[SALARIO]]="",'2-Resumen'!$B$7, moras[[#This Row],[SALARIO]])</f>
        <v>247663</v>
      </c>
      <c r="F749">
        <f>STANDARDIZE(moras[[#This Row],[SALARIO]],'2-Resumen'!$B$2,'2-Resumen'!$B$3)</f>
        <v>-0.37149550762555028</v>
      </c>
      <c r="G749" t="str">
        <f>IF(ABS(moras[[#This Row],[Z-CORE]])&gt; 1.96,"Sí", "No")</f>
        <v>No</v>
      </c>
      <c r="H749" t="s">
        <v>33</v>
      </c>
      <c r="I749" t="str">
        <f>IF(moras[[#This Row],[TIPO_ASEGURAMIENTO]] = "", '2-Resumen'!$F$4, moras[[#This Row],[TIPO_ASEGURAMIENTO]])</f>
        <v>ASALARIADO</v>
      </c>
      <c r="J749" t="s">
        <v>29</v>
      </c>
      <c r="K749" t="s">
        <v>30</v>
      </c>
      <c r="L749" t="s">
        <v>31</v>
      </c>
      <c r="M749" t="s">
        <v>31</v>
      </c>
      <c r="N749">
        <v>19</v>
      </c>
      <c r="O749">
        <f>IF(moras[[#This Row],[EDAD]]="", '2-Resumen'!$C$7, moras[[#This Row],[EDAD]])</f>
        <v>19</v>
      </c>
      <c r="P749">
        <f>FLOOR(moras[[#This Row],[EDAD_SIN_NA´S]],10)</f>
        <v>10</v>
      </c>
      <c r="Q749">
        <f>STANDARDIZE(moras[[#This Row],[EDAD]],'2-Resumen'!$C$2, '2-Resumen'!$C$3)</f>
        <v>-1.6166227749888715</v>
      </c>
      <c r="R749" t="str">
        <f>IF(ABS(moras[[#This Row],[Z-CORE E]]) &gt; 1.96, "Sí", "No")</f>
        <v>No</v>
      </c>
    </row>
    <row r="750" spans="1:18">
      <c r="A750">
        <v>1098</v>
      </c>
      <c r="B750" t="s">
        <v>27</v>
      </c>
      <c r="C750">
        <v>126761639</v>
      </c>
      <c r="D7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50">
        <f>IF(moras[[#This Row],[SALARIO]]="",'2-Resumen'!$B$7, moras[[#This Row],[SALARIO]])</f>
        <v>126761639</v>
      </c>
      <c r="F750">
        <f>STANDARDIZE(moras[[#This Row],[SALARIO]],'2-Resumen'!$B$2,'2-Resumen'!$B$3)</f>
        <v>1.7335756956535022</v>
      </c>
      <c r="G750" t="str">
        <f>IF(ABS(moras[[#This Row],[Z-CORE]])&gt; 1.96,"Sí", "No")</f>
        <v>No</v>
      </c>
      <c r="H750" t="s">
        <v>33</v>
      </c>
      <c r="I750" t="str">
        <f>IF(moras[[#This Row],[TIPO_ASEGURAMIENTO]] = "", '2-Resumen'!$F$4, moras[[#This Row],[TIPO_ASEGURAMIENTO]])</f>
        <v>ASALARIADO</v>
      </c>
      <c r="J750" t="s">
        <v>29</v>
      </c>
      <c r="K750" t="s">
        <v>30</v>
      </c>
      <c r="L750" t="s">
        <v>31</v>
      </c>
      <c r="M750" t="s">
        <v>31</v>
      </c>
      <c r="N750">
        <v>35</v>
      </c>
      <c r="O750">
        <f>IF(moras[[#This Row],[EDAD]]="", '2-Resumen'!$C$7, moras[[#This Row],[EDAD]])</f>
        <v>35</v>
      </c>
      <c r="P750">
        <f>FLOOR(moras[[#This Row],[EDAD_SIN_NA´S]],10)</f>
        <v>30</v>
      </c>
      <c r="Q750">
        <f>STANDARDIZE(moras[[#This Row],[EDAD]],'2-Resumen'!$C$2, '2-Resumen'!$C$3)</f>
        <v>-0.48741749375467142</v>
      </c>
      <c r="R750" t="str">
        <f>IF(ABS(moras[[#This Row],[Z-CORE E]]) &gt; 1.96, "Sí", "No")</f>
        <v>No</v>
      </c>
    </row>
    <row r="751" spans="1:18">
      <c r="A751">
        <v>1103</v>
      </c>
      <c r="B751" t="s">
        <v>32</v>
      </c>
      <c r="C751">
        <v>239460</v>
      </c>
      <c r="D7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51">
        <f>IF(moras[[#This Row],[SALARIO]]="",'2-Resumen'!$B$7, moras[[#This Row],[SALARIO]])</f>
        <v>239460</v>
      </c>
      <c r="F751">
        <f>STANDARDIZE(moras[[#This Row],[SALARIO]],'2-Resumen'!$B$2,'2-Resumen'!$B$3)</f>
        <v>-0.37163199767689842</v>
      </c>
      <c r="G751" t="str">
        <f>IF(ABS(moras[[#This Row],[Z-CORE]])&gt; 1.96,"Sí", "No")</f>
        <v>No</v>
      </c>
      <c r="H751" t="s">
        <v>33</v>
      </c>
      <c r="I751" t="str">
        <f>IF(moras[[#This Row],[TIPO_ASEGURAMIENTO]] = "", '2-Resumen'!$F$4, moras[[#This Row],[TIPO_ASEGURAMIENTO]])</f>
        <v>ASALARIADO</v>
      </c>
      <c r="J751" t="s">
        <v>29</v>
      </c>
      <c r="K751" t="s">
        <v>30</v>
      </c>
      <c r="L751" t="s">
        <v>31</v>
      </c>
      <c r="M751" t="s">
        <v>31</v>
      </c>
      <c r="N751">
        <v>26</v>
      </c>
      <c r="O751">
        <f>IF(moras[[#This Row],[EDAD]]="", '2-Resumen'!$C$7, moras[[#This Row],[EDAD]])</f>
        <v>26</v>
      </c>
      <c r="P751">
        <f>FLOOR(moras[[#This Row],[EDAD_SIN_NA´S]],10)</f>
        <v>20</v>
      </c>
      <c r="Q751">
        <f>STANDARDIZE(moras[[#This Row],[EDAD]],'2-Resumen'!$C$2, '2-Resumen'!$C$3)</f>
        <v>-1.1225954644489089</v>
      </c>
      <c r="R751" t="str">
        <f>IF(ABS(moras[[#This Row],[Z-CORE E]]) &gt; 1.96, "Sí", "No")</f>
        <v>No</v>
      </c>
    </row>
    <row r="752" spans="1:18">
      <c r="A752">
        <v>1105</v>
      </c>
      <c r="B752" t="s">
        <v>32</v>
      </c>
      <c r="C752">
        <v>58084094</v>
      </c>
      <c r="D7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52">
        <f>IF(moras[[#This Row],[SALARIO]]="",'2-Resumen'!$B$7, moras[[#This Row],[SALARIO]])</f>
        <v>58084094</v>
      </c>
      <c r="F752">
        <f>STANDARDIZE(moras[[#This Row],[SALARIO]],'2-Resumen'!$B$2,'2-Resumen'!$B$3)</f>
        <v>0.59084722515312627</v>
      </c>
      <c r="G752" t="str">
        <f>IF(ABS(moras[[#This Row],[Z-CORE]])&gt; 1.96,"Sí", "No")</f>
        <v>No</v>
      </c>
      <c r="H752" t="s">
        <v>33</v>
      </c>
      <c r="I752" t="str">
        <f>IF(moras[[#This Row],[TIPO_ASEGURAMIENTO]] = "", '2-Resumen'!$F$4, moras[[#This Row],[TIPO_ASEGURAMIENTO]])</f>
        <v>ASALARIADO</v>
      </c>
      <c r="J752" t="s">
        <v>29</v>
      </c>
      <c r="K752" t="s">
        <v>30</v>
      </c>
      <c r="L752" t="s">
        <v>31</v>
      </c>
      <c r="M752" t="s">
        <v>31</v>
      </c>
      <c r="N752">
        <v>37</v>
      </c>
      <c r="O752">
        <f>IF(moras[[#This Row],[EDAD]]="", '2-Resumen'!$C$7, moras[[#This Row],[EDAD]])</f>
        <v>37</v>
      </c>
      <c r="P752">
        <f>FLOOR(moras[[#This Row],[EDAD_SIN_NA´S]],10)</f>
        <v>30</v>
      </c>
      <c r="Q752">
        <f>STANDARDIZE(moras[[#This Row],[EDAD]],'2-Resumen'!$C$2, '2-Resumen'!$C$3)</f>
        <v>-0.3462668336003964</v>
      </c>
      <c r="R752" t="str">
        <f>IF(ABS(moras[[#This Row],[Z-CORE E]]) &gt; 1.96, "Sí", "No")</f>
        <v>No</v>
      </c>
    </row>
    <row r="753" spans="1:18">
      <c r="A753">
        <v>1106</v>
      </c>
      <c r="B753" t="s">
        <v>27</v>
      </c>
      <c r="C753">
        <v>850000</v>
      </c>
      <c r="D7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53">
        <f>IF(moras[[#This Row],[SALARIO]]="",'2-Resumen'!$B$7, moras[[#This Row],[SALARIO]])</f>
        <v>850000</v>
      </c>
      <c r="F753">
        <f>STANDARDIZE(moras[[#This Row],[SALARIO]],'2-Resumen'!$B$2,'2-Resumen'!$B$3)</f>
        <v>-0.36147319773174458</v>
      </c>
      <c r="G753" t="str">
        <f>IF(ABS(moras[[#This Row],[Z-CORE]])&gt; 1.96,"Sí", "No")</f>
        <v>No</v>
      </c>
      <c r="H753" t="s">
        <v>33</v>
      </c>
      <c r="I753" t="str">
        <f>IF(moras[[#This Row],[TIPO_ASEGURAMIENTO]] = "", '2-Resumen'!$F$4, moras[[#This Row],[TIPO_ASEGURAMIENTO]])</f>
        <v>ASALARIADO</v>
      </c>
      <c r="J753" t="s">
        <v>29</v>
      </c>
      <c r="K753" t="s">
        <v>30</v>
      </c>
      <c r="L753" t="s">
        <v>31</v>
      </c>
      <c r="M753" t="s">
        <v>31</v>
      </c>
      <c r="N753">
        <v>38</v>
      </c>
      <c r="O753">
        <f>IF(moras[[#This Row],[EDAD]]="", '2-Resumen'!$C$7, moras[[#This Row],[EDAD]])</f>
        <v>38</v>
      </c>
      <c r="P753">
        <f>FLOOR(moras[[#This Row],[EDAD_SIN_NA´S]],10)</f>
        <v>30</v>
      </c>
      <c r="Q753">
        <f>STANDARDIZE(moras[[#This Row],[EDAD]],'2-Resumen'!$C$2, '2-Resumen'!$C$3)</f>
        <v>-0.27569150352325889</v>
      </c>
      <c r="R753" t="str">
        <f>IF(ABS(moras[[#This Row],[Z-CORE E]]) &gt; 1.96, "Sí", "No")</f>
        <v>No</v>
      </c>
    </row>
    <row r="754" spans="1:18">
      <c r="A754">
        <v>1107</v>
      </c>
      <c r="B754" t="s">
        <v>32</v>
      </c>
      <c r="C754">
        <v>367500</v>
      </c>
      <c r="D7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54">
        <f>IF(moras[[#This Row],[SALARIO]]="",'2-Resumen'!$B$7, moras[[#This Row],[SALARIO]])</f>
        <v>367500</v>
      </c>
      <c r="F754">
        <f>STANDARDIZE(moras[[#This Row],[SALARIO]],'2-Resumen'!$B$2,'2-Resumen'!$B$3)</f>
        <v>-0.36950153489808379</v>
      </c>
      <c r="G754" t="str">
        <f>IF(ABS(moras[[#This Row],[Z-CORE]])&gt; 1.96,"Sí", "No")</f>
        <v>No</v>
      </c>
      <c r="H754" t="s">
        <v>33</v>
      </c>
      <c r="I754" t="str">
        <f>IF(moras[[#This Row],[TIPO_ASEGURAMIENTO]] = "", '2-Resumen'!$F$4, moras[[#This Row],[TIPO_ASEGURAMIENTO]])</f>
        <v>ASALARIADO</v>
      </c>
      <c r="J754" t="s">
        <v>29</v>
      </c>
      <c r="K754" t="s">
        <v>30</v>
      </c>
      <c r="L754" t="s">
        <v>31</v>
      </c>
      <c r="M754" t="s">
        <v>31</v>
      </c>
      <c r="N754">
        <v>32</v>
      </c>
      <c r="O754">
        <f>IF(moras[[#This Row],[EDAD]]="", '2-Resumen'!$C$7, moras[[#This Row],[EDAD]])</f>
        <v>32</v>
      </c>
      <c r="P754">
        <f>FLOOR(moras[[#This Row],[EDAD_SIN_NA´S]],10)</f>
        <v>30</v>
      </c>
      <c r="Q754">
        <f>STANDARDIZE(moras[[#This Row],[EDAD]],'2-Resumen'!$C$2, '2-Resumen'!$C$3)</f>
        <v>-0.69914348398608395</v>
      </c>
      <c r="R754" t="str">
        <f>IF(ABS(moras[[#This Row],[Z-CORE E]]) &gt; 1.96, "Sí", "No")</f>
        <v>No</v>
      </c>
    </row>
    <row r="755" spans="1:18">
      <c r="A755">
        <v>1110</v>
      </c>
      <c r="B755" t="s">
        <v>32</v>
      </c>
      <c r="C755">
        <v>429000</v>
      </c>
      <c r="D7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55">
        <f>IF(moras[[#This Row],[SALARIO]]="",'2-Resumen'!$B$7, moras[[#This Row],[SALARIO]])</f>
        <v>429000</v>
      </c>
      <c r="F755">
        <f>STANDARDIZE(moras[[#This Row],[SALARIO]],'2-Resumen'!$B$2,'2-Resumen'!$B$3)</f>
        <v>-0.36847823389138978</v>
      </c>
      <c r="G755" t="str">
        <f>IF(ABS(moras[[#This Row],[Z-CORE]])&gt; 1.96,"Sí", "No")</f>
        <v>No</v>
      </c>
      <c r="H755" t="s">
        <v>33</v>
      </c>
      <c r="I755" t="str">
        <f>IF(moras[[#This Row],[TIPO_ASEGURAMIENTO]] = "", '2-Resumen'!$F$4, moras[[#This Row],[TIPO_ASEGURAMIENTO]])</f>
        <v>ASALARIADO</v>
      </c>
      <c r="J755" t="s">
        <v>29</v>
      </c>
      <c r="K755" t="s">
        <v>30</v>
      </c>
      <c r="L755" t="s">
        <v>30</v>
      </c>
      <c r="M755" t="s">
        <v>31</v>
      </c>
      <c r="N755">
        <v>53</v>
      </c>
      <c r="O755">
        <f>IF(moras[[#This Row],[EDAD]]="", '2-Resumen'!$C$7, moras[[#This Row],[EDAD]])</f>
        <v>53</v>
      </c>
      <c r="P755">
        <f>FLOOR(moras[[#This Row],[EDAD_SIN_NA´S]],10)</f>
        <v>50</v>
      </c>
      <c r="Q755">
        <f>STANDARDIZE(moras[[#This Row],[EDAD]],'2-Resumen'!$C$2, '2-Resumen'!$C$3)</f>
        <v>0.78293844763380371</v>
      </c>
      <c r="R755" t="str">
        <f>IF(ABS(moras[[#This Row],[Z-CORE E]]) &gt; 1.96, "Sí", "No")</f>
        <v>No</v>
      </c>
    </row>
    <row r="756" spans="1:18">
      <c r="A756">
        <v>1111</v>
      </c>
      <c r="B756" t="s">
        <v>32</v>
      </c>
      <c r="C756">
        <v>46074268</v>
      </c>
      <c r="D7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56">
        <f>IF(moras[[#This Row],[SALARIO]]="",'2-Resumen'!$B$7, moras[[#This Row],[SALARIO]])</f>
        <v>46074268</v>
      </c>
      <c r="F756">
        <f>STANDARDIZE(moras[[#This Row],[SALARIO]],'2-Resumen'!$B$2,'2-Resumen'!$B$3)</f>
        <v>0.39101524082759964</v>
      </c>
      <c r="G756" t="str">
        <f>IF(ABS(moras[[#This Row],[Z-CORE]])&gt; 1.96,"Sí", "No")</f>
        <v>No</v>
      </c>
      <c r="H756" t="s">
        <v>33</v>
      </c>
      <c r="I756" t="str">
        <f>IF(moras[[#This Row],[TIPO_ASEGURAMIENTO]] = "", '2-Resumen'!$F$4, moras[[#This Row],[TIPO_ASEGURAMIENTO]])</f>
        <v>ASALARIADO</v>
      </c>
      <c r="J756" t="s">
        <v>29</v>
      </c>
      <c r="K756" t="s">
        <v>30</v>
      </c>
      <c r="L756" t="s">
        <v>31</v>
      </c>
      <c r="M756" t="s">
        <v>31</v>
      </c>
      <c r="N756">
        <v>34</v>
      </c>
      <c r="O756">
        <f>IF(moras[[#This Row],[EDAD]]="", '2-Resumen'!$C$7, moras[[#This Row],[EDAD]])</f>
        <v>34</v>
      </c>
      <c r="P756">
        <f>FLOOR(moras[[#This Row],[EDAD_SIN_NA´S]],10)</f>
        <v>30</v>
      </c>
      <c r="Q756">
        <f>STANDARDIZE(moras[[#This Row],[EDAD]],'2-Resumen'!$C$2, '2-Resumen'!$C$3)</f>
        <v>-0.55799282383180893</v>
      </c>
      <c r="R756" t="str">
        <f>IF(ABS(moras[[#This Row],[Z-CORE E]]) &gt; 1.96, "Sí", "No")</f>
        <v>No</v>
      </c>
    </row>
    <row r="757" spans="1:18">
      <c r="A757">
        <v>1112</v>
      </c>
      <c r="B757" t="s">
        <v>27</v>
      </c>
      <c r="C757">
        <v>46939706</v>
      </c>
      <c r="D7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57">
        <f>IF(moras[[#This Row],[SALARIO]]="",'2-Resumen'!$B$7, moras[[#This Row],[SALARIO]])</f>
        <v>46939706</v>
      </c>
      <c r="F757">
        <f>STANDARDIZE(moras[[#This Row],[SALARIO]],'2-Resumen'!$B$2,'2-Resumen'!$B$3)</f>
        <v>0.40541529898420536</v>
      </c>
      <c r="G757" t="str">
        <f>IF(ABS(moras[[#This Row],[Z-CORE]])&gt; 1.96,"Sí", "No")</f>
        <v>No</v>
      </c>
      <c r="H757" t="s">
        <v>33</v>
      </c>
      <c r="I757" t="str">
        <f>IF(moras[[#This Row],[TIPO_ASEGURAMIENTO]] = "", '2-Resumen'!$F$4, moras[[#This Row],[TIPO_ASEGURAMIENTO]])</f>
        <v>ASALARIADO</v>
      </c>
      <c r="J757" t="s">
        <v>29</v>
      </c>
      <c r="K757" t="s">
        <v>30</v>
      </c>
      <c r="L757" t="s">
        <v>31</v>
      </c>
      <c r="M757" t="s">
        <v>31</v>
      </c>
      <c r="N757">
        <v>21</v>
      </c>
      <c r="O757">
        <f>IF(moras[[#This Row],[EDAD]]="", '2-Resumen'!$C$7, moras[[#This Row],[EDAD]])</f>
        <v>21</v>
      </c>
      <c r="P757">
        <f>FLOOR(moras[[#This Row],[EDAD_SIN_NA´S]],10)</f>
        <v>20</v>
      </c>
      <c r="Q757">
        <f>STANDARDIZE(moras[[#This Row],[EDAD]],'2-Resumen'!$C$2, '2-Resumen'!$C$3)</f>
        <v>-1.4754721148345964</v>
      </c>
      <c r="R757" t="str">
        <f>IF(ABS(moras[[#This Row],[Z-CORE E]]) &gt; 1.96, "Sí", "No")</f>
        <v>No</v>
      </c>
    </row>
    <row r="758" spans="1:18">
      <c r="A758">
        <v>1115</v>
      </c>
      <c r="B758" t="s">
        <v>27</v>
      </c>
      <c r="C758">
        <v>326036</v>
      </c>
      <c r="D7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58">
        <f>IF(moras[[#This Row],[SALARIO]]="",'2-Resumen'!$B$7, moras[[#This Row],[SALARIO]])</f>
        <v>326036</v>
      </c>
      <c r="F758">
        <f>STANDARDIZE(moras[[#This Row],[SALARIO]],'2-Resumen'!$B$2,'2-Resumen'!$B$3)</f>
        <v>-0.3701914560841254</v>
      </c>
      <c r="G758" t="str">
        <f>IF(ABS(moras[[#This Row],[Z-CORE]])&gt; 1.96,"Sí", "No")</f>
        <v>No</v>
      </c>
      <c r="H758" t="s">
        <v>33</v>
      </c>
      <c r="I758" t="str">
        <f>IF(moras[[#This Row],[TIPO_ASEGURAMIENTO]] = "", '2-Resumen'!$F$4, moras[[#This Row],[TIPO_ASEGURAMIENTO]])</f>
        <v>ASALARIADO</v>
      </c>
      <c r="J758" t="s">
        <v>29</v>
      </c>
      <c r="K758" t="s">
        <v>30</v>
      </c>
      <c r="L758" t="s">
        <v>31</v>
      </c>
      <c r="M758" t="s">
        <v>30</v>
      </c>
      <c r="N758">
        <v>54</v>
      </c>
      <c r="O758">
        <f>IF(moras[[#This Row],[EDAD]]="", '2-Resumen'!$C$7, moras[[#This Row],[EDAD]])</f>
        <v>54</v>
      </c>
      <c r="P758">
        <f>FLOOR(moras[[#This Row],[EDAD_SIN_NA´S]],10)</f>
        <v>50</v>
      </c>
      <c r="Q758">
        <f>STANDARDIZE(moras[[#This Row],[EDAD]],'2-Resumen'!$C$2, '2-Resumen'!$C$3)</f>
        <v>0.85351377771094117</v>
      </c>
      <c r="R758" t="str">
        <f>IF(ABS(moras[[#This Row],[Z-CORE E]]) &gt; 1.96, "Sí", "No")</f>
        <v>No</v>
      </c>
    </row>
    <row r="759" spans="1:18">
      <c r="A759">
        <v>1117</v>
      </c>
      <c r="B759" t="s">
        <v>32</v>
      </c>
      <c r="C759">
        <v>425000</v>
      </c>
      <c r="D7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59">
        <f>IF(moras[[#This Row],[SALARIO]]="",'2-Resumen'!$B$7, moras[[#This Row],[SALARIO]])</f>
        <v>425000</v>
      </c>
      <c r="F759">
        <f>STANDARDIZE(moras[[#This Row],[SALARIO]],'2-Resumen'!$B$2,'2-Resumen'!$B$3)</f>
        <v>-0.36854479005442681</v>
      </c>
      <c r="G759" t="str">
        <f>IF(ABS(moras[[#This Row],[Z-CORE]])&gt; 1.96,"Sí", "No")</f>
        <v>No</v>
      </c>
      <c r="H759" t="s">
        <v>33</v>
      </c>
      <c r="I759" t="str">
        <f>IF(moras[[#This Row],[TIPO_ASEGURAMIENTO]] = "", '2-Resumen'!$F$4, moras[[#This Row],[TIPO_ASEGURAMIENTO]])</f>
        <v>ASALARIADO</v>
      </c>
      <c r="J759" t="s">
        <v>29</v>
      </c>
      <c r="K759" t="s">
        <v>30</v>
      </c>
      <c r="L759" t="s">
        <v>31</v>
      </c>
      <c r="M759" t="s">
        <v>31</v>
      </c>
      <c r="N759">
        <v>20</v>
      </c>
      <c r="O759">
        <f>IF(moras[[#This Row],[EDAD]]="", '2-Resumen'!$C$7, moras[[#This Row],[EDAD]])</f>
        <v>20</v>
      </c>
      <c r="P759">
        <f>FLOOR(moras[[#This Row],[EDAD_SIN_NA´S]],10)</f>
        <v>20</v>
      </c>
      <c r="Q759">
        <f>STANDARDIZE(moras[[#This Row],[EDAD]],'2-Resumen'!$C$2, '2-Resumen'!$C$3)</f>
        <v>-1.5460474449117341</v>
      </c>
      <c r="R759" t="str">
        <f>IF(ABS(moras[[#This Row],[Z-CORE E]]) &gt; 1.96, "Sí", "No")</f>
        <v>No</v>
      </c>
    </row>
    <row r="760" spans="1:18">
      <c r="A760">
        <v>1118</v>
      </c>
      <c r="B760" t="s">
        <v>32</v>
      </c>
      <c r="C760">
        <v>142710052</v>
      </c>
      <c r="D7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60">
        <f>IF(moras[[#This Row],[SALARIO]]="",'2-Resumen'!$B$7, moras[[#This Row],[SALARIO]])</f>
        <v>142710052</v>
      </c>
      <c r="F760">
        <f>STANDARDIZE(moras[[#This Row],[SALARIO]],'2-Resumen'!$B$2,'2-Resumen'!$B$3)</f>
        <v>1.9989419896058895</v>
      </c>
      <c r="G760" t="str">
        <f>IF(ABS(moras[[#This Row],[Z-CORE]])&gt; 1.96,"Sí", "No")</f>
        <v>Sí</v>
      </c>
      <c r="H760" t="s">
        <v>33</v>
      </c>
      <c r="I760" t="str">
        <f>IF(moras[[#This Row],[TIPO_ASEGURAMIENTO]] = "", '2-Resumen'!$F$4, moras[[#This Row],[TIPO_ASEGURAMIENTO]])</f>
        <v>ASALARIADO</v>
      </c>
      <c r="J760" t="s">
        <v>34</v>
      </c>
      <c r="K760" t="s">
        <v>30</v>
      </c>
      <c r="L760" t="s">
        <v>31</v>
      </c>
      <c r="M760" t="s">
        <v>31</v>
      </c>
      <c r="N760">
        <v>44</v>
      </c>
      <c r="O760">
        <f>IF(moras[[#This Row],[EDAD]]="", '2-Resumen'!$C$7, moras[[#This Row],[EDAD]])</f>
        <v>44</v>
      </c>
      <c r="P760">
        <f>FLOOR(moras[[#This Row],[EDAD_SIN_NA´S]],10)</f>
        <v>40</v>
      </c>
      <c r="Q760">
        <f>STANDARDIZE(moras[[#This Row],[EDAD]],'2-Resumen'!$C$2, '2-Resumen'!$C$3)</f>
        <v>0.14776047693956615</v>
      </c>
      <c r="R760" t="str">
        <f>IF(ABS(moras[[#This Row],[Z-CORE E]]) &gt; 1.96, "Sí", "No")</f>
        <v>No</v>
      </c>
    </row>
    <row r="761" spans="1:18">
      <c r="A761">
        <v>1122</v>
      </c>
      <c r="B761" t="s">
        <v>32</v>
      </c>
      <c r="C761">
        <v>44008631</v>
      </c>
      <c r="D7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61">
        <f>IF(moras[[#This Row],[SALARIO]]="",'2-Resumen'!$B$7, moras[[#This Row],[SALARIO]])</f>
        <v>44008631</v>
      </c>
      <c r="F761">
        <f>STANDARDIZE(moras[[#This Row],[SALARIO]],'2-Resumen'!$B$2,'2-Resumen'!$B$3)</f>
        <v>0.35664502259078024</v>
      </c>
      <c r="G761" t="str">
        <f>IF(ABS(moras[[#This Row],[Z-CORE]])&gt; 1.96,"Sí", "No")</f>
        <v>No</v>
      </c>
      <c r="H761" t="s">
        <v>33</v>
      </c>
      <c r="I761" t="str">
        <f>IF(moras[[#This Row],[TIPO_ASEGURAMIENTO]] = "", '2-Resumen'!$F$4, moras[[#This Row],[TIPO_ASEGURAMIENTO]])</f>
        <v>ASALARIADO</v>
      </c>
      <c r="J761" t="s">
        <v>29</v>
      </c>
      <c r="K761" t="s">
        <v>30</v>
      </c>
      <c r="L761" t="s">
        <v>31</v>
      </c>
      <c r="M761" t="s">
        <v>31</v>
      </c>
      <c r="N761">
        <v>53</v>
      </c>
      <c r="O761">
        <f>IF(moras[[#This Row],[EDAD]]="", '2-Resumen'!$C$7, moras[[#This Row],[EDAD]])</f>
        <v>53</v>
      </c>
      <c r="P761">
        <f>FLOOR(moras[[#This Row],[EDAD_SIN_NA´S]],10)</f>
        <v>50</v>
      </c>
      <c r="Q761">
        <f>STANDARDIZE(moras[[#This Row],[EDAD]],'2-Resumen'!$C$2, '2-Resumen'!$C$3)</f>
        <v>0.78293844763380371</v>
      </c>
      <c r="R761" t="str">
        <f>IF(ABS(moras[[#This Row],[Z-CORE E]]) &gt; 1.96, "Sí", "No")</f>
        <v>No</v>
      </c>
    </row>
    <row r="762" spans="1:18">
      <c r="A762">
        <v>1124</v>
      </c>
      <c r="B762" t="s">
        <v>32</v>
      </c>
      <c r="C762">
        <v>449060</v>
      </c>
      <c r="D7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62">
        <f>IF(moras[[#This Row],[SALARIO]]="",'2-Resumen'!$B$7, moras[[#This Row],[SALARIO]])</f>
        <v>449060</v>
      </c>
      <c r="F762">
        <f>STANDARDIZE(moras[[#This Row],[SALARIO]],'2-Resumen'!$B$2,'2-Resumen'!$B$3)</f>
        <v>-0.36814445473375917</v>
      </c>
      <c r="G762" t="str">
        <f>IF(ABS(moras[[#This Row],[Z-CORE]])&gt; 1.96,"Sí", "No")</f>
        <v>No</v>
      </c>
      <c r="H762" t="s">
        <v>33</v>
      </c>
      <c r="I762" t="str">
        <f>IF(moras[[#This Row],[TIPO_ASEGURAMIENTO]] = "", '2-Resumen'!$F$4, moras[[#This Row],[TIPO_ASEGURAMIENTO]])</f>
        <v>ASALARIADO</v>
      </c>
      <c r="J762" t="s">
        <v>34</v>
      </c>
      <c r="K762" t="s">
        <v>30</v>
      </c>
      <c r="L762" t="s">
        <v>31</v>
      </c>
      <c r="M762" t="s">
        <v>30</v>
      </c>
      <c r="N762">
        <v>58</v>
      </c>
      <c r="O762">
        <f>IF(moras[[#This Row],[EDAD]]="", '2-Resumen'!$C$7, moras[[#This Row],[EDAD]])</f>
        <v>58</v>
      </c>
      <c r="P762">
        <f>FLOOR(moras[[#This Row],[EDAD_SIN_NA´S]],10)</f>
        <v>50</v>
      </c>
      <c r="Q762">
        <f>STANDARDIZE(moras[[#This Row],[EDAD]],'2-Resumen'!$C$2, '2-Resumen'!$C$3)</f>
        <v>1.1358150980194912</v>
      </c>
      <c r="R762" t="str">
        <f>IF(ABS(moras[[#This Row],[Z-CORE E]]) &gt; 1.96, "Sí", "No")</f>
        <v>No</v>
      </c>
    </row>
    <row r="763" spans="1:18">
      <c r="A763">
        <v>1126</v>
      </c>
      <c r="B763" t="s">
        <v>32</v>
      </c>
      <c r="C763">
        <v>36406251</v>
      </c>
      <c r="D7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63">
        <f>IF(moras[[#This Row],[SALARIO]]="",'2-Resumen'!$B$7, moras[[#This Row],[SALARIO]])</f>
        <v>36406251</v>
      </c>
      <c r="F763">
        <f>STANDARDIZE(moras[[#This Row],[SALARIO]],'2-Resumen'!$B$2,'2-Resumen'!$B$3)</f>
        <v>0.23014871190345662</v>
      </c>
      <c r="G763" t="str">
        <f>IF(ABS(moras[[#This Row],[Z-CORE]])&gt; 1.96,"Sí", "No")</f>
        <v>No</v>
      </c>
      <c r="H763" t="s">
        <v>33</v>
      </c>
      <c r="I763" t="str">
        <f>IF(moras[[#This Row],[TIPO_ASEGURAMIENTO]] = "", '2-Resumen'!$F$4, moras[[#This Row],[TIPO_ASEGURAMIENTO]])</f>
        <v>ASALARIADO</v>
      </c>
      <c r="J763" t="s">
        <v>29</v>
      </c>
      <c r="K763" t="s">
        <v>30</v>
      </c>
      <c r="L763" t="s">
        <v>31</v>
      </c>
      <c r="M763" t="s">
        <v>31</v>
      </c>
      <c r="N763">
        <v>27</v>
      </c>
      <c r="O763">
        <f>IF(moras[[#This Row],[EDAD]]="", '2-Resumen'!$C$7, moras[[#This Row],[EDAD]])</f>
        <v>27</v>
      </c>
      <c r="P763">
        <f>FLOOR(moras[[#This Row],[EDAD_SIN_NA´S]],10)</f>
        <v>20</v>
      </c>
      <c r="Q763">
        <f>STANDARDIZE(moras[[#This Row],[EDAD]],'2-Resumen'!$C$2, '2-Resumen'!$C$3)</f>
        <v>-1.0520201343717714</v>
      </c>
      <c r="R763" t="str">
        <f>IF(ABS(moras[[#This Row],[Z-CORE E]]) &gt; 1.96, "Sí", "No")</f>
        <v>No</v>
      </c>
    </row>
    <row r="764" spans="1:18">
      <c r="A764">
        <v>1128</v>
      </c>
      <c r="B764" t="s">
        <v>32</v>
      </c>
      <c r="C764">
        <v>87664038</v>
      </c>
      <c r="D7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64">
        <f>IF(moras[[#This Row],[SALARIO]]="",'2-Resumen'!$B$7, moras[[#This Row],[SALARIO]])</f>
        <v>87664038</v>
      </c>
      <c r="F764">
        <f>STANDARDIZE(moras[[#This Row],[SALARIO]],'2-Resumen'!$B$2,'2-Resumen'!$B$3)</f>
        <v>1.0830291190255235</v>
      </c>
      <c r="G764" t="str">
        <f>IF(ABS(moras[[#This Row],[Z-CORE]])&gt; 1.96,"Sí", "No")</f>
        <v>No</v>
      </c>
      <c r="H764" t="s">
        <v>33</v>
      </c>
      <c r="I764" t="str">
        <f>IF(moras[[#This Row],[TIPO_ASEGURAMIENTO]] = "", '2-Resumen'!$F$4, moras[[#This Row],[TIPO_ASEGURAMIENTO]])</f>
        <v>ASALARIADO</v>
      </c>
      <c r="J764" t="s">
        <v>29</v>
      </c>
      <c r="K764" t="s">
        <v>30</v>
      </c>
      <c r="L764" t="s">
        <v>31</v>
      </c>
      <c r="M764" t="s">
        <v>31</v>
      </c>
      <c r="N764">
        <v>49</v>
      </c>
      <c r="O764">
        <f>IF(moras[[#This Row],[EDAD]]="", '2-Resumen'!$C$7, moras[[#This Row],[EDAD]])</f>
        <v>49</v>
      </c>
      <c r="P764">
        <f>FLOOR(moras[[#This Row],[EDAD_SIN_NA´S]],10)</f>
        <v>40</v>
      </c>
      <c r="Q764">
        <f>STANDARDIZE(moras[[#This Row],[EDAD]],'2-Resumen'!$C$2, '2-Resumen'!$C$3)</f>
        <v>0.50063712732525367</v>
      </c>
      <c r="R764" t="str">
        <f>IF(ABS(moras[[#This Row],[Z-CORE E]]) &gt; 1.96, "Sí", "No")</f>
        <v>No</v>
      </c>
    </row>
    <row r="765" spans="1:18">
      <c r="A765">
        <v>1129</v>
      </c>
      <c r="B765" t="s">
        <v>32</v>
      </c>
      <c r="C765">
        <v>288203</v>
      </c>
      <c r="D7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65">
        <f>IF(moras[[#This Row],[SALARIO]]="",'2-Resumen'!$B$7, moras[[#This Row],[SALARIO]])</f>
        <v>288203</v>
      </c>
      <c r="F765">
        <f>STANDARDIZE(moras[[#This Row],[SALARIO]],'2-Resumen'!$B$2,'2-Resumen'!$B$3)</f>
        <v>-0.37082096091317018</v>
      </c>
      <c r="G765" t="str">
        <f>IF(ABS(moras[[#This Row],[Z-CORE]])&gt; 1.96,"Sí", "No")</f>
        <v>No</v>
      </c>
      <c r="H765" t="s">
        <v>33</v>
      </c>
      <c r="I765" t="str">
        <f>IF(moras[[#This Row],[TIPO_ASEGURAMIENTO]] = "", '2-Resumen'!$F$4, moras[[#This Row],[TIPO_ASEGURAMIENTO]])</f>
        <v>ASALARIADO</v>
      </c>
      <c r="J765" t="s">
        <v>34</v>
      </c>
      <c r="K765" t="s">
        <v>30</v>
      </c>
      <c r="L765" t="s">
        <v>31</v>
      </c>
      <c r="M765" t="s">
        <v>30</v>
      </c>
      <c r="N765">
        <v>26</v>
      </c>
      <c r="O765">
        <f>IF(moras[[#This Row],[EDAD]]="", '2-Resumen'!$C$7, moras[[#This Row],[EDAD]])</f>
        <v>26</v>
      </c>
      <c r="P765">
        <f>FLOOR(moras[[#This Row],[EDAD_SIN_NA´S]],10)</f>
        <v>20</v>
      </c>
      <c r="Q765">
        <f>STANDARDIZE(moras[[#This Row],[EDAD]],'2-Resumen'!$C$2, '2-Resumen'!$C$3)</f>
        <v>-1.1225954644489089</v>
      </c>
      <c r="R765" t="str">
        <f>IF(ABS(moras[[#This Row],[Z-CORE E]]) &gt; 1.96, "Sí", "No")</f>
        <v>No</v>
      </c>
    </row>
    <row r="766" spans="1:18">
      <c r="A766">
        <v>1130</v>
      </c>
      <c r="B766" t="s">
        <v>32</v>
      </c>
      <c r="C766">
        <v>5145083</v>
      </c>
      <c r="D7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66">
        <f>IF(moras[[#This Row],[SALARIO]]="",'2-Resumen'!$B$7, moras[[#This Row],[SALARIO]])</f>
        <v>5145083</v>
      </c>
      <c r="F766">
        <f>STANDARDIZE(moras[[#This Row],[SALARIO]],'2-Resumen'!$B$2,'2-Resumen'!$B$3)</f>
        <v>-0.29000713663037347</v>
      </c>
      <c r="G766" t="str">
        <f>IF(ABS(moras[[#This Row],[Z-CORE]])&gt; 1.96,"Sí", "No")</f>
        <v>No</v>
      </c>
      <c r="H766" t="s">
        <v>33</v>
      </c>
      <c r="I766" t="str">
        <f>IF(moras[[#This Row],[TIPO_ASEGURAMIENTO]] = "", '2-Resumen'!$F$4, moras[[#This Row],[TIPO_ASEGURAMIENTO]])</f>
        <v>ASALARIADO</v>
      </c>
      <c r="J766" t="s">
        <v>29</v>
      </c>
      <c r="K766" t="s">
        <v>30</v>
      </c>
      <c r="L766" t="s">
        <v>30</v>
      </c>
      <c r="M766" t="s">
        <v>31</v>
      </c>
      <c r="N766">
        <v>50</v>
      </c>
      <c r="O766">
        <f>IF(moras[[#This Row],[EDAD]]="", '2-Resumen'!$C$7, moras[[#This Row],[EDAD]])</f>
        <v>50</v>
      </c>
      <c r="P766">
        <f>FLOOR(moras[[#This Row],[EDAD_SIN_NA´S]],10)</f>
        <v>50</v>
      </c>
      <c r="Q766">
        <f>STANDARDIZE(moras[[#This Row],[EDAD]],'2-Resumen'!$C$2, '2-Resumen'!$C$3)</f>
        <v>0.57121245740239113</v>
      </c>
      <c r="R766" t="str">
        <f>IF(ABS(moras[[#This Row],[Z-CORE E]]) &gt; 1.96, "Sí", "No")</f>
        <v>No</v>
      </c>
    </row>
    <row r="767" spans="1:18">
      <c r="A767">
        <v>1131</v>
      </c>
      <c r="B767" t="s">
        <v>32</v>
      </c>
      <c r="C767">
        <v>53844665</v>
      </c>
      <c r="D7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67">
        <f>IF(moras[[#This Row],[SALARIO]]="",'2-Resumen'!$B$7, moras[[#This Row],[SALARIO]])</f>
        <v>53844665</v>
      </c>
      <c r="F767">
        <f>STANDARDIZE(moras[[#This Row],[SALARIO]],'2-Resumen'!$B$2,'2-Resumen'!$B$3)</f>
        <v>0.52030719322617058</v>
      </c>
      <c r="G767" t="str">
        <f>IF(ABS(moras[[#This Row],[Z-CORE]])&gt; 1.96,"Sí", "No")</f>
        <v>No</v>
      </c>
      <c r="H767" t="s">
        <v>33</v>
      </c>
      <c r="I767" t="str">
        <f>IF(moras[[#This Row],[TIPO_ASEGURAMIENTO]] = "", '2-Resumen'!$F$4, moras[[#This Row],[TIPO_ASEGURAMIENTO]])</f>
        <v>ASALARIADO</v>
      </c>
      <c r="J767" t="s">
        <v>29</v>
      </c>
      <c r="K767" t="s">
        <v>30</v>
      </c>
      <c r="L767" t="s">
        <v>31</v>
      </c>
      <c r="M767" t="s">
        <v>31</v>
      </c>
      <c r="N767">
        <v>28</v>
      </c>
      <c r="O767">
        <f>IF(moras[[#This Row],[EDAD]]="", '2-Resumen'!$C$7, moras[[#This Row],[EDAD]])</f>
        <v>28</v>
      </c>
      <c r="P767">
        <f>FLOOR(moras[[#This Row],[EDAD_SIN_NA´S]],10)</f>
        <v>20</v>
      </c>
      <c r="Q767">
        <f>STANDARDIZE(moras[[#This Row],[EDAD]],'2-Resumen'!$C$2, '2-Resumen'!$C$3)</f>
        <v>-0.98144480429463388</v>
      </c>
      <c r="R767" t="str">
        <f>IF(ABS(moras[[#This Row],[Z-CORE E]]) &gt; 1.96, "Sí", "No")</f>
        <v>No</v>
      </c>
    </row>
    <row r="768" spans="1:18">
      <c r="A768">
        <v>1135</v>
      </c>
      <c r="B768" t="s">
        <v>32</v>
      </c>
      <c r="C768">
        <v>600000</v>
      </c>
      <c r="D7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68">
        <f>IF(moras[[#This Row],[SALARIO]]="",'2-Resumen'!$B$7, moras[[#This Row],[SALARIO]])</f>
        <v>600000</v>
      </c>
      <c r="F768">
        <f>STANDARDIZE(moras[[#This Row],[SALARIO]],'2-Resumen'!$B$2,'2-Resumen'!$B$3)</f>
        <v>-0.36563295792155764</v>
      </c>
      <c r="G768" t="str">
        <f>IF(ABS(moras[[#This Row],[Z-CORE]])&gt; 1.96,"Sí", "No")</f>
        <v>No</v>
      </c>
      <c r="H768" t="s">
        <v>33</v>
      </c>
      <c r="I768" t="str">
        <f>IF(moras[[#This Row],[TIPO_ASEGURAMIENTO]] = "", '2-Resumen'!$F$4, moras[[#This Row],[TIPO_ASEGURAMIENTO]])</f>
        <v>ASALARIADO</v>
      </c>
      <c r="J768" t="s">
        <v>29</v>
      </c>
      <c r="K768" t="s">
        <v>30</v>
      </c>
      <c r="L768" t="s">
        <v>30</v>
      </c>
      <c r="M768" t="s">
        <v>30</v>
      </c>
      <c r="N768">
        <v>58</v>
      </c>
      <c r="O768">
        <f>IF(moras[[#This Row],[EDAD]]="", '2-Resumen'!$C$7, moras[[#This Row],[EDAD]])</f>
        <v>58</v>
      </c>
      <c r="P768">
        <f>FLOOR(moras[[#This Row],[EDAD_SIN_NA´S]],10)</f>
        <v>50</v>
      </c>
      <c r="Q768">
        <f>STANDARDIZE(moras[[#This Row],[EDAD]],'2-Resumen'!$C$2, '2-Resumen'!$C$3)</f>
        <v>1.1358150980194912</v>
      </c>
      <c r="R768" t="str">
        <f>IF(ABS(moras[[#This Row],[Z-CORE E]]) &gt; 1.96, "Sí", "No")</f>
        <v>No</v>
      </c>
    </row>
    <row r="769" spans="1:18">
      <c r="A769">
        <v>1137</v>
      </c>
      <c r="B769" t="s">
        <v>27</v>
      </c>
      <c r="C769">
        <v>277000</v>
      </c>
      <c r="D7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69">
        <f>IF(moras[[#This Row],[SALARIO]]="",'2-Resumen'!$B$7, moras[[#This Row],[SALARIO]])</f>
        <v>277000</v>
      </c>
      <c r="F769">
        <f>STANDARDIZE(moras[[#This Row],[SALARIO]],'2-Resumen'!$B$2,'2-Resumen'!$B$3)</f>
        <v>-0.37100736808679613</v>
      </c>
      <c r="G769" t="str">
        <f>IF(ABS(moras[[#This Row],[Z-CORE]])&gt; 1.96,"Sí", "No")</f>
        <v>No</v>
      </c>
      <c r="H769" t="s">
        <v>33</v>
      </c>
      <c r="I769" t="str">
        <f>IF(moras[[#This Row],[TIPO_ASEGURAMIENTO]] = "", '2-Resumen'!$F$4, moras[[#This Row],[TIPO_ASEGURAMIENTO]])</f>
        <v>ASALARIADO</v>
      </c>
      <c r="J769" t="s">
        <v>29</v>
      </c>
      <c r="K769" t="s">
        <v>30</v>
      </c>
      <c r="L769" t="s">
        <v>31</v>
      </c>
      <c r="M769" t="s">
        <v>31</v>
      </c>
      <c r="N769">
        <v>46</v>
      </c>
      <c r="O769">
        <f>IF(moras[[#This Row],[EDAD]]="", '2-Resumen'!$C$7, moras[[#This Row],[EDAD]])</f>
        <v>46</v>
      </c>
      <c r="P769">
        <f>FLOOR(moras[[#This Row],[EDAD_SIN_NA´S]],10)</f>
        <v>40</v>
      </c>
      <c r="Q769">
        <f>STANDARDIZE(moras[[#This Row],[EDAD]],'2-Resumen'!$C$2, '2-Resumen'!$C$3)</f>
        <v>0.28891113709384114</v>
      </c>
      <c r="R769" t="str">
        <f>IF(ABS(moras[[#This Row],[Z-CORE E]]) &gt; 1.96, "Sí", "No")</f>
        <v>No</v>
      </c>
    </row>
    <row r="770" spans="1:18">
      <c r="A770">
        <v>1139</v>
      </c>
      <c r="B770" t="s">
        <v>32</v>
      </c>
      <c r="C770">
        <v>79912</v>
      </c>
      <c r="D7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70">
        <f>IF(moras[[#This Row],[SALARIO]]="",'2-Resumen'!$B$7, moras[[#This Row],[SALARIO]])</f>
        <v>79912</v>
      </c>
      <c r="F770">
        <f>STANDARDIZE(moras[[#This Row],[SALARIO]],'2-Resumen'!$B$2,'2-Resumen'!$B$3)</f>
        <v>-0.37428672335195562</v>
      </c>
      <c r="G770" t="str">
        <f>IF(ABS(moras[[#This Row],[Z-CORE]])&gt; 1.96,"Sí", "No")</f>
        <v>No</v>
      </c>
      <c r="H770" t="s">
        <v>33</v>
      </c>
      <c r="I770" t="str">
        <f>IF(moras[[#This Row],[TIPO_ASEGURAMIENTO]] = "", '2-Resumen'!$F$4, moras[[#This Row],[TIPO_ASEGURAMIENTO]])</f>
        <v>ASALARIADO</v>
      </c>
      <c r="J770" t="s">
        <v>29</v>
      </c>
      <c r="K770" t="s">
        <v>30</v>
      </c>
      <c r="L770" t="s">
        <v>31</v>
      </c>
      <c r="M770" t="s">
        <v>31</v>
      </c>
      <c r="N770">
        <v>19</v>
      </c>
      <c r="O770">
        <f>IF(moras[[#This Row],[EDAD]]="", '2-Resumen'!$C$7, moras[[#This Row],[EDAD]])</f>
        <v>19</v>
      </c>
      <c r="P770">
        <f>FLOOR(moras[[#This Row],[EDAD_SIN_NA´S]],10)</f>
        <v>10</v>
      </c>
      <c r="Q770">
        <f>STANDARDIZE(moras[[#This Row],[EDAD]],'2-Resumen'!$C$2, '2-Resumen'!$C$3)</f>
        <v>-1.6166227749888715</v>
      </c>
      <c r="R770" t="str">
        <f>IF(ABS(moras[[#This Row],[Z-CORE E]]) &gt; 1.96, "Sí", "No")</f>
        <v>No</v>
      </c>
    </row>
    <row r="771" spans="1:18">
      <c r="A771">
        <v>1140</v>
      </c>
      <c r="B771" t="s">
        <v>32</v>
      </c>
      <c r="C771">
        <v>39351227</v>
      </c>
      <c r="D7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71">
        <f>IF(moras[[#This Row],[SALARIO]]="",'2-Resumen'!$B$7, moras[[#This Row],[SALARIO]])</f>
        <v>39351227</v>
      </c>
      <c r="F771">
        <f>STANDARDIZE(moras[[#This Row],[SALARIO]],'2-Resumen'!$B$2,'2-Resumen'!$B$3)</f>
        <v>0.27915028760247607</v>
      </c>
      <c r="G771" t="str">
        <f>IF(ABS(moras[[#This Row],[Z-CORE]])&gt; 1.96,"Sí", "No")</f>
        <v>No</v>
      </c>
      <c r="H771" t="s">
        <v>33</v>
      </c>
      <c r="I771" t="str">
        <f>IF(moras[[#This Row],[TIPO_ASEGURAMIENTO]] = "", '2-Resumen'!$F$4, moras[[#This Row],[TIPO_ASEGURAMIENTO]])</f>
        <v>ASALARIADO</v>
      </c>
      <c r="J771" t="s">
        <v>29</v>
      </c>
      <c r="K771" t="s">
        <v>30</v>
      </c>
      <c r="L771" t="s">
        <v>31</v>
      </c>
      <c r="M771" t="s">
        <v>31</v>
      </c>
      <c r="N771">
        <v>44</v>
      </c>
      <c r="O771">
        <f>IF(moras[[#This Row],[EDAD]]="", '2-Resumen'!$C$7, moras[[#This Row],[EDAD]])</f>
        <v>44</v>
      </c>
      <c r="P771">
        <f>FLOOR(moras[[#This Row],[EDAD_SIN_NA´S]],10)</f>
        <v>40</v>
      </c>
      <c r="Q771">
        <f>STANDARDIZE(moras[[#This Row],[EDAD]],'2-Resumen'!$C$2, '2-Resumen'!$C$3)</f>
        <v>0.14776047693956615</v>
      </c>
      <c r="R771" t="str">
        <f>IF(ABS(moras[[#This Row],[Z-CORE E]]) &gt; 1.96, "Sí", "No")</f>
        <v>No</v>
      </c>
    </row>
    <row r="772" spans="1:18">
      <c r="A772">
        <v>1142</v>
      </c>
      <c r="B772" t="s">
        <v>27</v>
      </c>
      <c r="C772">
        <v>12573688</v>
      </c>
      <c r="D7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72">
        <f>IF(moras[[#This Row],[SALARIO]]="",'2-Resumen'!$B$7, moras[[#This Row],[SALARIO]])</f>
        <v>12573688</v>
      </c>
      <c r="F772">
        <f>STANDARDIZE(moras[[#This Row],[SALARIO]],'2-Resumen'!$B$2,'2-Resumen'!$B$3)</f>
        <v>-0.16640227525098888</v>
      </c>
      <c r="G772" t="str">
        <f>IF(ABS(moras[[#This Row],[Z-CORE]])&gt; 1.96,"Sí", "No")</f>
        <v>No</v>
      </c>
      <c r="H772" t="s">
        <v>33</v>
      </c>
      <c r="I772" t="str">
        <f>IF(moras[[#This Row],[TIPO_ASEGURAMIENTO]] = "", '2-Resumen'!$F$4, moras[[#This Row],[TIPO_ASEGURAMIENTO]])</f>
        <v>ASALARIADO</v>
      </c>
      <c r="J772" t="s">
        <v>34</v>
      </c>
      <c r="K772" t="s">
        <v>30</v>
      </c>
      <c r="L772" t="s">
        <v>31</v>
      </c>
      <c r="M772" t="s">
        <v>31</v>
      </c>
      <c r="N772">
        <v>34</v>
      </c>
      <c r="O772">
        <f>IF(moras[[#This Row],[EDAD]]="", '2-Resumen'!$C$7, moras[[#This Row],[EDAD]])</f>
        <v>34</v>
      </c>
      <c r="P772">
        <f>FLOOR(moras[[#This Row],[EDAD_SIN_NA´S]],10)</f>
        <v>30</v>
      </c>
      <c r="Q772">
        <f>STANDARDIZE(moras[[#This Row],[EDAD]],'2-Resumen'!$C$2, '2-Resumen'!$C$3)</f>
        <v>-0.55799282383180893</v>
      </c>
      <c r="R772" t="str">
        <f>IF(ABS(moras[[#This Row],[Z-CORE E]]) &gt; 1.96, "Sí", "No")</f>
        <v>No</v>
      </c>
    </row>
    <row r="773" spans="1:18">
      <c r="A773">
        <v>1143</v>
      </c>
      <c r="B773" t="s">
        <v>32</v>
      </c>
      <c r="C773">
        <v>12798545</v>
      </c>
      <c r="D7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73">
        <f>IF(moras[[#This Row],[SALARIO]]="",'2-Resumen'!$B$7, moras[[#This Row],[SALARIO]])</f>
        <v>12798545</v>
      </c>
      <c r="F773">
        <f>STANDARDIZE(moras[[#This Row],[SALARIO]],'2-Resumen'!$B$2,'2-Resumen'!$B$3)</f>
        <v>-0.16266087046298572</v>
      </c>
      <c r="G773" t="str">
        <f>IF(ABS(moras[[#This Row],[Z-CORE]])&gt; 1.96,"Sí", "No")</f>
        <v>No</v>
      </c>
      <c r="H773" t="s">
        <v>33</v>
      </c>
      <c r="I773" t="str">
        <f>IF(moras[[#This Row],[TIPO_ASEGURAMIENTO]] = "", '2-Resumen'!$F$4, moras[[#This Row],[TIPO_ASEGURAMIENTO]])</f>
        <v>ASALARIADO</v>
      </c>
      <c r="J773" t="s">
        <v>34</v>
      </c>
      <c r="K773" t="s">
        <v>30</v>
      </c>
      <c r="L773" t="s">
        <v>31</v>
      </c>
      <c r="M773" t="s">
        <v>31</v>
      </c>
      <c r="N773">
        <v>39</v>
      </c>
      <c r="O773">
        <f>IF(moras[[#This Row],[EDAD]]="", '2-Resumen'!$C$7, moras[[#This Row],[EDAD]])</f>
        <v>39</v>
      </c>
      <c r="P773">
        <f>FLOOR(moras[[#This Row],[EDAD_SIN_NA´S]],10)</f>
        <v>30</v>
      </c>
      <c r="Q773">
        <f>STANDARDIZE(moras[[#This Row],[EDAD]],'2-Resumen'!$C$2, '2-Resumen'!$C$3)</f>
        <v>-0.20511617344612137</v>
      </c>
      <c r="R773" t="str">
        <f>IF(ABS(moras[[#This Row],[Z-CORE E]]) &gt; 1.96, "Sí", "No")</f>
        <v>No</v>
      </c>
    </row>
    <row r="774" spans="1:18">
      <c r="A774">
        <v>1144</v>
      </c>
      <c r="B774" t="s">
        <v>27</v>
      </c>
      <c r="C774">
        <v>385000</v>
      </c>
      <c r="D7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74">
        <f>IF(moras[[#This Row],[SALARIO]]="",'2-Resumen'!$B$7, moras[[#This Row],[SALARIO]])</f>
        <v>385000</v>
      </c>
      <c r="F774">
        <f>STANDARDIZE(moras[[#This Row],[SALARIO]],'2-Resumen'!$B$2,'2-Resumen'!$B$3)</f>
        <v>-0.36921035168479688</v>
      </c>
      <c r="G774" t="str">
        <f>IF(ABS(moras[[#This Row],[Z-CORE]])&gt; 1.96,"Sí", "No")</f>
        <v>No</v>
      </c>
      <c r="H774" t="s">
        <v>33</v>
      </c>
      <c r="I774" t="str">
        <f>IF(moras[[#This Row],[TIPO_ASEGURAMIENTO]] = "", '2-Resumen'!$F$4, moras[[#This Row],[TIPO_ASEGURAMIENTO]])</f>
        <v>ASALARIADO</v>
      </c>
      <c r="J774" t="s">
        <v>29</v>
      </c>
      <c r="K774" t="s">
        <v>30</v>
      </c>
      <c r="L774" t="s">
        <v>31</v>
      </c>
      <c r="M774" t="s">
        <v>31</v>
      </c>
      <c r="N774">
        <v>25</v>
      </c>
      <c r="O774">
        <f>IF(moras[[#This Row],[EDAD]]="", '2-Resumen'!$C$7, moras[[#This Row],[EDAD]])</f>
        <v>25</v>
      </c>
      <c r="P774">
        <f>FLOOR(moras[[#This Row],[EDAD_SIN_NA´S]],10)</f>
        <v>20</v>
      </c>
      <c r="Q774">
        <f>STANDARDIZE(moras[[#This Row],[EDAD]],'2-Resumen'!$C$2, '2-Resumen'!$C$3)</f>
        <v>-1.1931707945260464</v>
      </c>
      <c r="R774" t="str">
        <f>IF(ABS(moras[[#This Row],[Z-CORE E]]) &gt; 1.96, "Sí", "No")</f>
        <v>No</v>
      </c>
    </row>
    <row r="775" spans="1:18">
      <c r="A775">
        <v>1145</v>
      </c>
      <c r="B775" t="s">
        <v>32</v>
      </c>
      <c r="C775">
        <v>555522</v>
      </c>
      <c r="D7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75">
        <f>IF(moras[[#This Row],[SALARIO]]="",'2-Resumen'!$B$7, moras[[#This Row],[SALARIO]])</f>
        <v>555522</v>
      </c>
      <c r="F775">
        <f>STANDARDIZE(moras[[#This Row],[SALARIO]],'2-Resumen'!$B$2,'2-Resumen'!$B$3)</f>
        <v>-0.36637302917644765</v>
      </c>
      <c r="G775" t="str">
        <f>IF(ABS(moras[[#This Row],[Z-CORE]])&gt; 1.96,"Sí", "No")</f>
        <v>No</v>
      </c>
      <c r="H775" t="s">
        <v>33</v>
      </c>
      <c r="I775" t="str">
        <f>IF(moras[[#This Row],[TIPO_ASEGURAMIENTO]] = "", '2-Resumen'!$F$4, moras[[#This Row],[TIPO_ASEGURAMIENTO]])</f>
        <v>ASALARIADO</v>
      </c>
      <c r="J775" t="s">
        <v>29</v>
      </c>
      <c r="K775" t="s">
        <v>30</v>
      </c>
      <c r="L775" t="s">
        <v>31</v>
      </c>
      <c r="M775" t="s">
        <v>31</v>
      </c>
      <c r="N775">
        <v>53</v>
      </c>
      <c r="O775">
        <f>IF(moras[[#This Row],[EDAD]]="", '2-Resumen'!$C$7, moras[[#This Row],[EDAD]])</f>
        <v>53</v>
      </c>
      <c r="P775">
        <f>FLOOR(moras[[#This Row],[EDAD_SIN_NA´S]],10)</f>
        <v>50</v>
      </c>
      <c r="Q775">
        <f>STANDARDIZE(moras[[#This Row],[EDAD]],'2-Resumen'!$C$2, '2-Resumen'!$C$3)</f>
        <v>0.78293844763380371</v>
      </c>
      <c r="R775" t="str">
        <f>IF(ABS(moras[[#This Row],[Z-CORE E]]) &gt; 1.96, "Sí", "No")</f>
        <v>No</v>
      </c>
    </row>
    <row r="776" spans="1:18">
      <c r="A776">
        <v>1146</v>
      </c>
      <c r="B776" t="s">
        <v>32</v>
      </c>
      <c r="C776">
        <v>11901859</v>
      </c>
      <c r="D7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76">
        <f>IF(moras[[#This Row],[SALARIO]]="",'2-Resumen'!$B$7, moras[[#This Row],[SALARIO]])</f>
        <v>11901859</v>
      </c>
      <c r="F776">
        <f>STANDARDIZE(moras[[#This Row],[SALARIO]],'2-Resumen'!$B$2,'2-Resumen'!$B$3)</f>
        <v>-0.17758086536523651</v>
      </c>
      <c r="G776" t="str">
        <f>IF(ABS(moras[[#This Row],[Z-CORE]])&gt; 1.96,"Sí", "No")</f>
        <v>No</v>
      </c>
      <c r="H776" t="s">
        <v>33</v>
      </c>
      <c r="I776" t="str">
        <f>IF(moras[[#This Row],[TIPO_ASEGURAMIENTO]] = "", '2-Resumen'!$F$4, moras[[#This Row],[TIPO_ASEGURAMIENTO]])</f>
        <v>ASALARIADO</v>
      </c>
      <c r="J776" t="s">
        <v>34</v>
      </c>
      <c r="K776" t="s">
        <v>30</v>
      </c>
      <c r="L776" t="s">
        <v>31</v>
      </c>
      <c r="M776" t="s">
        <v>31</v>
      </c>
      <c r="N776">
        <v>44</v>
      </c>
      <c r="O776">
        <f>IF(moras[[#This Row],[EDAD]]="", '2-Resumen'!$C$7, moras[[#This Row],[EDAD]])</f>
        <v>44</v>
      </c>
      <c r="P776">
        <f>FLOOR(moras[[#This Row],[EDAD_SIN_NA´S]],10)</f>
        <v>40</v>
      </c>
      <c r="Q776">
        <f>STANDARDIZE(moras[[#This Row],[EDAD]],'2-Resumen'!$C$2, '2-Resumen'!$C$3)</f>
        <v>0.14776047693956615</v>
      </c>
      <c r="R776" t="str">
        <f>IF(ABS(moras[[#This Row],[Z-CORE E]]) &gt; 1.96, "Sí", "No")</f>
        <v>No</v>
      </c>
    </row>
    <row r="777" spans="1:18">
      <c r="A777">
        <v>1147</v>
      </c>
      <c r="B777" t="s">
        <v>27</v>
      </c>
      <c r="C777">
        <v>5505905</v>
      </c>
      <c r="D7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77">
        <f>IF(moras[[#This Row],[SALARIO]]="",'2-Resumen'!$B$7, moras[[#This Row],[SALARIO]])</f>
        <v>5505905</v>
      </c>
      <c r="F777">
        <f>STANDARDIZE(moras[[#This Row],[SALARIO]],'2-Resumen'!$B$2,'2-Resumen'!$B$3)</f>
        <v>-0.28400340466553858</v>
      </c>
      <c r="G777" t="str">
        <f>IF(ABS(moras[[#This Row],[Z-CORE]])&gt; 1.96,"Sí", "No")</f>
        <v>No</v>
      </c>
      <c r="H777" t="s">
        <v>33</v>
      </c>
      <c r="I777" t="str">
        <f>IF(moras[[#This Row],[TIPO_ASEGURAMIENTO]] = "", '2-Resumen'!$F$4, moras[[#This Row],[TIPO_ASEGURAMIENTO]])</f>
        <v>ASALARIADO</v>
      </c>
      <c r="J777" t="s">
        <v>34</v>
      </c>
      <c r="K777" t="s">
        <v>30</v>
      </c>
      <c r="L777" t="s">
        <v>31</v>
      </c>
      <c r="M777" t="s">
        <v>31</v>
      </c>
      <c r="N777">
        <v>26</v>
      </c>
      <c r="O777">
        <f>IF(moras[[#This Row],[EDAD]]="", '2-Resumen'!$C$7, moras[[#This Row],[EDAD]])</f>
        <v>26</v>
      </c>
      <c r="P777">
        <f>FLOOR(moras[[#This Row],[EDAD_SIN_NA´S]],10)</f>
        <v>20</v>
      </c>
      <c r="Q777">
        <f>STANDARDIZE(moras[[#This Row],[EDAD]],'2-Resumen'!$C$2, '2-Resumen'!$C$3)</f>
        <v>-1.1225954644489089</v>
      </c>
      <c r="R777" t="str">
        <f>IF(ABS(moras[[#This Row],[Z-CORE E]]) &gt; 1.96, "Sí", "No")</f>
        <v>No</v>
      </c>
    </row>
    <row r="778" spans="1:18">
      <c r="A778">
        <v>1149</v>
      </c>
      <c r="B778" t="s">
        <v>27</v>
      </c>
      <c r="C778">
        <v>475006</v>
      </c>
      <c r="D7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78">
        <f>IF(moras[[#This Row],[SALARIO]]="",'2-Resumen'!$B$7, moras[[#This Row],[SALARIO]])</f>
        <v>475006</v>
      </c>
      <c r="F778">
        <f>STANDARDIZE(moras[[#This Row],[SALARIO]],'2-Resumen'!$B$2,'2-Resumen'!$B$3)</f>
        <v>-0.36771273818221961</v>
      </c>
      <c r="G778" t="str">
        <f>IF(ABS(moras[[#This Row],[Z-CORE]])&gt; 1.96,"Sí", "No")</f>
        <v>No</v>
      </c>
      <c r="H778" t="s">
        <v>33</v>
      </c>
      <c r="I778" t="str">
        <f>IF(moras[[#This Row],[TIPO_ASEGURAMIENTO]] = "", '2-Resumen'!$F$4, moras[[#This Row],[TIPO_ASEGURAMIENTO]])</f>
        <v>ASALARIADO</v>
      </c>
      <c r="J778" t="s">
        <v>29</v>
      </c>
      <c r="K778" t="s">
        <v>30</v>
      </c>
      <c r="L778" t="s">
        <v>31</v>
      </c>
      <c r="M778" t="s">
        <v>31</v>
      </c>
      <c r="N778">
        <v>24</v>
      </c>
      <c r="O778">
        <f>IF(moras[[#This Row],[EDAD]]="", '2-Resumen'!$C$7, moras[[#This Row],[EDAD]])</f>
        <v>24</v>
      </c>
      <c r="P778">
        <f>FLOOR(moras[[#This Row],[EDAD_SIN_NA´S]],10)</f>
        <v>20</v>
      </c>
      <c r="Q778">
        <f>STANDARDIZE(moras[[#This Row],[EDAD]],'2-Resumen'!$C$2, '2-Resumen'!$C$3)</f>
        <v>-1.263746124603184</v>
      </c>
      <c r="R778" t="str">
        <f>IF(ABS(moras[[#This Row],[Z-CORE E]]) &gt; 1.96, "Sí", "No")</f>
        <v>No</v>
      </c>
    </row>
    <row r="779" spans="1:18">
      <c r="A779">
        <v>1152</v>
      </c>
      <c r="B779" t="s">
        <v>27</v>
      </c>
      <c r="C779">
        <v>290000</v>
      </c>
      <c r="D7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79">
        <f>IF(moras[[#This Row],[SALARIO]]="",'2-Resumen'!$B$7, moras[[#This Row],[SALARIO]])</f>
        <v>290000</v>
      </c>
      <c r="F779">
        <f>STANDARDIZE(moras[[#This Row],[SALARIO]],'2-Resumen'!$B$2,'2-Resumen'!$B$3)</f>
        <v>-0.37079106055692584</v>
      </c>
      <c r="G779" t="str">
        <f>IF(ABS(moras[[#This Row],[Z-CORE]])&gt; 1.96,"Sí", "No")</f>
        <v>No</v>
      </c>
      <c r="H779" t="s">
        <v>33</v>
      </c>
      <c r="I779" t="str">
        <f>IF(moras[[#This Row],[TIPO_ASEGURAMIENTO]] = "", '2-Resumen'!$F$4, moras[[#This Row],[TIPO_ASEGURAMIENTO]])</f>
        <v>ASALARIADO</v>
      </c>
      <c r="J779" t="s">
        <v>29</v>
      </c>
      <c r="K779" t="s">
        <v>30</v>
      </c>
      <c r="L779" t="s">
        <v>31</v>
      </c>
      <c r="M779" t="s">
        <v>31</v>
      </c>
      <c r="N779">
        <v>57</v>
      </c>
      <c r="O779">
        <f>IF(moras[[#This Row],[EDAD]]="", '2-Resumen'!$C$7, moras[[#This Row],[EDAD]])</f>
        <v>57</v>
      </c>
      <c r="P779">
        <f>FLOOR(moras[[#This Row],[EDAD_SIN_NA´S]],10)</f>
        <v>50</v>
      </c>
      <c r="Q779">
        <f>STANDARDIZE(moras[[#This Row],[EDAD]],'2-Resumen'!$C$2, '2-Resumen'!$C$3)</f>
        <v>1.0652397679423538</v>
      </c>
      <c r="R779" t="str">
        <f>IF(ABS(moras[[#This Row],[Z-CORE E]]) &gt; 1.96, "Sí", "No")</f>
        <v>No</v>
      </c>
    </row>
    <row r="780" spans="1:18">
      <c r="A780">
        <v>1154</v>
      </c>
      <c r="B780" t="s">
        <v>27</v>
      </c>
      <c r="C780">
        <v>15511665</v>
      </c>
      <c r="D7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80">
        <f>IF(moras[[#This Row],[SALARIO]]="",'2-Resumen'!$B$7, moras[[#This Row],[SALARIO]])</f>
        <v>15511665</v>
      </c>
      <c r="F780">
        <f>STANDARDIZE(moras[[#This Row],[SALARIO]],'2-Resumen'!$B$2,'2-Resumen'!$B$3)</f>
        <v>-0.11751715619824343</v>
      </c>
      <c r="G780" t="str">
        <f>IF(ABS(moras[[#This Row],[Z-CORE]])&gt; 1.96,"Sí", "No")</f>
        <v>No</v>
      </c>
      <c r="H780" t="s">
        <v>33</v>
      </c>
      <c r="I780" t="str">
        <f>IF(moras[[#This Row],[TIPO_ASEGURAMIENTO]] = "", '2-Resumen'!$F$4, moras[[#This Row],[TIPO_ASEGURAMIENTO]])</f>
        <v>ASALARIADO</v>
      </c>
      <c r="J780" t="s">
        <v>34</v>
      </c>
      <c r="K780" t="s">
        <v>30</v>
      </c>
      <c r="L780" t="s">
        <v>31</v>
      </c>
      <c r="M780" t="s">
        <v>31</v>
      </c>
      <c r="N780">
        <v>31</v>
      </c>
      <c r="O780">
        <f>IF(moras[[#This Row],[EDAD]]="", '2-Resumen'!$C$7, moras[[#This Row],[EDAD]])</f>
        <v>31</v>
      </c>
      <c r="P780">
        <f>FLOOR(moras[[#This Row],[EDAD_SIN_NA´S]],10)</f>
        <v>30</v>
      </c>
      <c r="Q780">
        <f>STANDARDIZE(moras[[#This Row],[EDAD]],'2-Resumen'!$C$2, '2-Resumen'!$C$3)</f>
        <v>-0.7697188140632214</v>
      </c>
      <c r="R780" t="str">
        <f>IF(ABS(moras[[#This Row],[Z-CORE E]]) &gt; 1.96, "Sí", "No")</f>
        <v>No</v>
      </c>
    </row>
    <row r="781" spans="1:18">
      <c r="A781">
        <v>1155</v>
      </c>
      <c r="B781" t="s">
        <v>27</v>
      </c>
      <c r="C781">
        <v>479260</v>
      </c>
      <c r="D7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81">
        <f>IF(moras[[#This Row],[SALARIO]]="",'2-Resumen'!$B$7, moras[[#This Row],[SALARIO]])</f>
        <v>479260</v>
      </c>
      <c r="F781">
        <f>STANDARDIZE(moras[[#This Row],[SALARIO]],'2-Resumen'!$B$2,'2-Resumen'!$B$3)</f>
        <v>-0.36764195570282976</v>
      </c>
      <c r="G781" t="str">
        <f>IF(ABS(moras[[#This Row],[Z-CORE]])&gt; 1.96,"Sí", "No")</f>
        <v>No</v>
      </c>
      <c r="H781" t="s">
        <v>33</v>
      </c>
      <c r="I781" t="str">
        <f>IF(moras[[#This Row],[TIPO_ASEGURAMIENTO]] = "", '2-Resumen'!$F$4, moras[[#This Row],[TIPO_ASEGURAMIENTO]])</f>
        <v>ASALARIADO</v>
      </c>
      <c r="J781" t="s">
        <v>29</v>
      </c>
      <c r="K781" t="s">
        <v>30</v>
      </c>
      <c r="L781" t="s">
        <v>31</v>
      </c>
      <c r="M781" t="s">
        <v>31</v>
      </c>
      <c r="N781">
        <v>28</v>
      </c>
      <c r="O781">
        <f>IF(moras[[#This Row],[EDAD]]="", '2-Resumen'!$C$7, moras[[#This Row],[EDAD]])</f>
        <v>28</v>
      </c>
      <c r="P781">
        <f>FLOOR(moras[[#This Row],[EDAD_SIN_NA´S]],10)</f>
        <v>20</v>
      </c>
      <c r="Q781">
        <f>STANDARDIZE(moras[[#This Row],[EDAD]],'2-Resumen'!$C$2, '2-Resumen'!$C$3)</f>
        <v>-0.98144480429463388</v>
      </c>
      <c r="R781" t="str">
        <f>IF(ABS(moras[[#This Row],[Z-CORE E]]) &gt; 1.96, "Sí", "No")</f>
        <v>No</v>
      </c>
    </row>
    <row r="782" spans="1:18">
      <c r="A782">
        <v>1157</v>
      </c>
      <c r="B782" t="s">
        <v>32</v>
      </c>
      <c r="C782">
        <v>45423029</v>
      </c>
      <c r="D7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82">
        <f>IF(moras[[#This Row],[SALARIO]]="",'2-Resumen'!$B$7, moras[[#This Row],[SALARIO]])</f>
        <v>45423029</v>
      </c>
      <c r="F782">
        <f>STANDARDIZE(moras[[#This Row],[SALARIO]],'2-Resumen'!$B$2,'2-Resumen'!$B$3)</f>
        <v>0.380179248562585</v>
      </c>
      <c r="G782" t="str">
        <f>IF(ABS(moras[[#This Row],[Z-CORE]])&gt; 1.96,"Sí", "No")</f>
        <v>No</v>
      </c>
      <c r="H782" t="s">
        <v>33</v>
      </c>
      <c r="I782" t="str">
        <f>IF(moras[[#This Row],[TIPO_ASEGURAMIENTO]] = "", '2-Resumen'!$F$4, moras[[#This Row],[TIPO_ASEGURAMIENTO]])</f>
        <v>ASALARIADO</v>
      </c>
      <c r="J782" t="s">
        <v>34</v>
      </c>
      <c r="K782" t="s">
        <v>30</v>
      </c>
      <c r="L782" t="s">
        <v>31</v>
      </c>
      <c r="M782" t="s">
        <v>31</v>
      </c>
      <c r="N782">
        <v>42</v>
      </c>
      <c r="O782">
        <f>IF(moras[[#This Row],[EDAD]]="", '2-Resumen'!$C$7, moras[[#This Row],[EDAD]])</f>
        <v>42</v>
      </c>
      <c r="P782">
        <f>FLOOR(moras[[#This Row],[EDAD_SIN_NA´S]],10)</f>
        <v>40</v>
      </c>
      <c r="Q782">
        <f>STANDARDIZE(moras[[#This Row],[EDAD]],'2-Resumen'!$C$2, '2-Resumen'!$C$3)</f>
        <v>6.6098167852911317E-3</v>
      </c>
      <c r="R782" t="str">
        <f>IF(ABS(moras[[#This Row],[Z-CORE E]]) &gt; 1.96, "Sí", "No")</f>
        <v>No</v>
      </c>
    </row>
    <row r="783" spans="1:18">
      <c r="A783">
        <v>1158</v>
      </c>
      <c r="B783" t="s">
        <v>32</v>
      </c>
      <c r="C783">
        <v>7673267</v>
      </c>
      <c r="D7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83">
        <f>IF(moras[[#This Row],[SALARIO]]="",'2-Resumen'!$B$7, moras[[#This Row],[SALARIO]])</f>
        <v>7673267</v>
      </c>
      <c r="F783">
        <f>STANDARDIZE(moras[[#This Row],[SALARIO]],'2-Resumen'!$B$2,'2-Resumen'!$B$3)</f>
        <v>-0.24794058000748423</v>
      </c>
      <c r="G783" t="str">
        <f>IF(ABS(moras[[#This Row],[Z-CORE]])&gt; 1.96,"Sí", "No")</f>
        <v>No</v>
      </c>
      <c r="H783" t="s">
        <v>33</v>
      </c>
      <c r="I783" t="str">
        <f>IF(moras[[#This Row],[TIPO_ASEGURAMIENTO]] = "", '2-Resumen'!$F$4, moras[[#This Row],[TIPO_ASEGURAMIENTO]])</f>
        <v>ASALARIADO</v>
      </c>
      <c r="J783" t="s">
        <v>34</v>
      </c>
      <c r="K783" t="s">
        <v>30</v>
      </c>
      <c r="L783" t="s">
        <v>31</v>
      </c>
      <c r="M783" t="s">
        <v>31</v>
      </c>
      <c r="N783">
        <v>37</v>
      </c>
      <c r="O783">
        <f>IF(moras[[#This Row],[EDAD]]="", '2-Resumen'!$C$7, moras[[#This Row],[EDAD]])</f>
        <v>37</v>
      </c>
      <c r="P783">
        <f>FLOOR(moras[[#This Row],[EDAD_SIN_NA´S]],10)</f>
        <v>30</v>
      </c>
      <c r="Q783">
        <f>STANDARDIZE(moras[[#This Row],[EDAD]],'2-Resumen'!$C$2, '2-Resumen'!$C$3)</f>
        <v>-0.3462668336003964</v>
      </c>
      <c r="R783" t="str">
        <f>IF(ABS(moras[[#This Row],[Z-CORE E]]) &gt; 1.96, "Sí", "No")</f>
        <v>No</v>
      </c>
    </row>
    <row r="784" spans="1:18">
      <c r="A784">
        <v>1160</v>
      </c>
      <c r="B784" t="s">
        <v>27</v>
      </c>
      <c r="C784">
        <v>400000</v>
      </c>
      <c r="D7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84">
        <f>IF(moras[[#This Row],[SALARIO]]="",'2-Resumen'!$B$7, moras[[#This Row],[SALARIO]])</f>
        <v>400000</v>
      </c>
      <c r="F784">
        <f>STANDARDIZE(moras[[#This Row],[SALARIO]],'2-Resumen'!$B$2,'2-Resumen'!$B$3)</f>
        <v>-0.36896076607340811</v>
      </c>
      <c r="G784" t="str">
        <f>IF(ABS(moras[[#This Row],[Z-CORE]])&gt; 1.96,"Sí", "No")</f>
        <v>No</v>
      </c>
      <c r="H784" t="s">
        <v>33</v>
      </c>
      <c r="I784" t="str">
        <f>IF(moras[[#This Row],[TIPO_ASEGURAMIENTO]] = "", '2-Resumen'!$F$4, moras[[#This Row],[TIPO_ASEGURAMIENTO]])</f>
        <v>ASALARIADO</v>
      </c>
      <c r="J784" t="s">
        <v>29</v>
      </c>
      <c r="K784" t="s">
        <v>30</v>
      </c>
      <c r="L784" t="s">
        <v>31</v>
      </c>
      <c r="M784" t="s">
        <v>30</v>
      </c>
      <c r="N784">
        <v>37</v>
      </c>
      <c r="O784">
        <f>IF(moras[[#This Row],[EDAD]]="", '2-Resumen'!$C$7, moras[[#This Row],[EDAD]])</f>
        <v>37</v>
      </c>
      <c r="P784">
        <f>FLOOR(moras[[#This Row],[EDAD_SIN_NA´S]],10)</f>
        <v>30</v>
      </c>
      <c r="Q784">
        <f>STANDARDIZE(moras[[#This Row],[EDAD]],'2-Resumen'!$C$2, '2-Resumen'!$C$3)</f>
        <v>-0.3462668336003964</v>
      </c>
      <c r="R784" t="str">
        <f>IF(ABS(moras[[#This Row],[Z-CORE E]]) &gt; 1.96, "Sí", "No")</f>
        <v>No</v>
      </c>
    </row>
    <row r="785" spans="1:18">
      <c r="A785">
        <v>1161</v>
      </c>
      <c r="B785" t="s">
        <v>32</v>
      </c>
      <c r="C785">
        <v>44579984</v>
      </c>
      <c r="D7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85">
        <f>IF(moras[[#This Row],[SALARIO]]="",'2-Resumen'!$B$7, moras[[#This Row],[SALARIO]])</f>
        <v>44579984</v>
      </c>
      <c r="F785">
        <f>STANDARDIZE(moras[[#This Row],[SALARIO]],'2-Resumen'!$B$2,'2-Resumen'!$B$3)</f>
        <v>0.36615178844570129</v>
      </c>
      <c r="G785" t="str">
        <f>IF(ABS(moras[[#This Row],[Z-CORE]])&gt; 1.96,"Sí", "No")</f>
        <v>No</v>
      </c>
      <c r="H785" t="s">
        <v>33</v>
      </c>
      <c r="I785" t="str">
        <f>IF(moras[[#This Row],[TIPO_ASEGURAMIENTO]] = "", '2-Resumen'!$F$4, moras[[#This Row],[TIPO_ASEGURAMIENTO]])</f>
        <v>ASALARIADO</v>
      </c>
      <c r="J785" t="s">
        <v>29</v>
      </c>
      <c r="K785" t="s">
        <v>30</v>
      </c>
      <c r="L785" t="s">
        <v>30</v>
      </c>
      <c r="M785" t="s">
        <v>31</v>
      </c>
      <c r="N785">
        <v>34</v>
      </c>
      <c r="O785">
        <f>IF(moras[[#This Row],[EDAD]]="", '2-Resumen'!$C$7, moras[[#This Row],[EDAD]])</f>
        <v>34</v>
      </c>
      <c r="P785">
        <f>FLOOR(moras[[#This Row],[EDAD_SIN_NA´S]],10)</f>
        <v>30</v>
      </c>
      <c r="Q785">
        <f>STANDARDIZE(moras[[#This Row],[EDAD]],'2-Resumen'!$C$2, '2-Resumen'!$C$3)</f>
        <v>-0.55799282383180893</v>
      </c>
      <c r="R785" t="str">
        <f>IF(ABS(moras[[#This Row],[Z-CORE E]]) &gt; 1.96, "Sí", "No")</f>
        <v>No</v>
      </c>
    </row>
    <row r="786" spans="1:18">
      <c r="A786">
        <v>1163</v>
      </c>
      <c r="B786" t="s">
        <v>27</v>
      </c>
      <c r="C786">
        <v>62772031</v>
      </c>
      <c r="D7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86">
        <f>IF(moras[[#This Row],[SALARIO]]="",'2-Resumen'!$B$7, moras[[#This Row],[SALARIO]])</f>
        <v>62772031</v>
      </c>
      <c r="F786">
        <f>STANDARDIZE(moras[[#This Row],[SALARIO]],'2-Resumen'!$B$2,'2-Resumen'!$B$3)</f>
        <v>0.66884999997293271</v>
      </c>
      <c r="G786" t="str">
        <f>IF(ABS(moras[[#This Row],[Z-CORE]])&gt; 1.96,"Sí", "No")</f>
        <v>No</v>
      </c>
      <c r="H786" t="s">
        <v>33</v>
      </c>
      <c r="I786" t="str">
        <f>IF(moras[[#This Row],[TIPO_ASEGURAMIENTO]] = "", '2-Resumen'!$F$4, moras[[#This Row],[TIPO_ASEGURAMIENTO]])</f>
        <v>ASALARIADO</v>
      </c>
      <c r="J786" t="s">
        <v>29</v>
      </c>
      <c r="K786" t="s">
        <v>30</v>
      </c>
      <c r="L786" t="s">
        <v>31</v>
      </c>
      <c r="M786" t="s">
        <v>31</v>
      </c>
      <c r="N786">
        <v>20</v>
      </c>
      <c r="O786">
        <f>IF(moras[[#This Row],[EDAD]]="", '2-Resumen'!$C$7, moras[[#This Row],[EDAD]])</f>
        <v>20</v>
      </c>
      <c r="P786">
        <f>FLOOR(moras[[#This Row],[EDAD_SIN_NA´S]],10)</f>
        <v>20</v>
      </c>
      <c r="Q786">
        <f>STANDARDIZE(moras[[#This Row],[EDAD]],'2-Resumen'!$C$2, '2-Resumen'!$C$3)</f>
        <v>-1.5460474449117341</v>
      </c>
      <c r="R786" t="str">
        <f>IF(ABS(moras[[#This Row],[Z-CORE E]]) &gt; 1.96, "Sí", "No")</f>
        <v>No</v>
      </c>
    </row>
    <row r="787" spans="1:18">
      <c r="A787">
        <v>1164</v>
      </c>
      <c r="B787" t="s">
        <v>32</v>
      </c>
      <c r="C787">
        <v>540000</v>
      </c>
      <c r="D7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87">
        <f>IF(moras[[#This Row],[SALARIO]]="",'2-Resumen'!$B$7, moras[[#This Row],[SALARIO]])</f>
        <v>540000</v>
      </c>
      <c r="F787">
        <f>STANDARDIZE(moras[[#This Row],[SALARIO]],'2-Resumen'!$B$2,'2-Resumen'!$B$3)</f>
        <v>-0.36663130036711278</v>
      </c>
      <c r="G787" t="str">
        <f>IF(ABS(moras[[#This Row],[Z-CORE]])&gt; 1.96,"Sí", "No")</f>
        <v>No</v>
      </c>
      <c r="H787" t="s">
        <v>33</v>
      </c>
      <c r="I787" t="str">
        <f>IF(moras[[#This Row],[TIPO_ASEGURAMIENTO]] = "", '2-Resumen'!$F$4, moras[[#This Row],[TIPO_ASEGURAMIENTO]])</f>
        <v>ASALARIADO</v>
      </c>
      <c r="J787" t="s">
        <v>29</v>
      </c>
      <c r="K787" t="s">
        <v>30</v>
      </c>
      <c r="L787" t="s">
        <v>31</v>
      </c>
      <c r="M787" t="s">
        <v>31</v>
      </c>
      <c r="N787">
        <v>28</v>
      </c>
      <c r="O787">
        <f>IF(moras[[#This Row],[EDAD]]="", '2-Resumen'!$C$7, moras[[#This Row],[EDAD]])</f>
        <v>28</v>
      </c>
      <c r="P787">
        <f>FLOOR(moras[[#This Row],[EDAD_SIN_NA´S]],10)</f>
        <v>20</v>
      </c>
      <c r="Q787">
        <f>STANDARDIZE(moras[[#This Row],[EDAD]],'2-Resumen'!$C$2, '2-Resumen'!$C$3)</f>
        <v>-0.98144480429463388</v>
      </c>
      <c r="R787" t="str">
        <f>IF(ABS(moras[[#This Row],[Z-CORE E]]) &gt; 1.96, "Sí", "No")</f>
        <v>No</v>
      </c>
    </row>
    <row r="788" spans="1:18">
      <c r="A788">
        <v>1165</v>
      </c>
      <c r="B788" t="s">
        <v>27</v>
      </c>
      <c r="C788">
        <v>4758325</v>
      </c>
      <c r="D7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88">
        <f>IF(moras[[#This Row],[SALARIO]]="",'2-Resumen'!$B$7, moras[[#This Row],[SALARIO]])</f>
        <v>4758325</v>
      </c>
      <c r="F788">
        <f>STANDARDIZE(moras[[#This Row],[SALARIO]],'2-Resumen'!$B$2,'2-Resumen'!$B$3)</f>
        <v>-0.29644241875634031</v>
      </c>
      <c r="G788" t="str">
        <f>IF(ABS(moras[[#This Row],[Z-CORE]])&gt; 1.96,"Sí", "No")</f>
        <v>No</v>
      </c>
      <c r="H788" t="s">
        <v>33</v>
      </c>
      <c r="I788" t="str">
        <f>IF(moras[[#This Row],[TIPO_ASEGURAMIENTO]] = "", '2-Resumen'!$F$4, moras[[#This Row],[TIPO_ASEGURAMIENTO]])</f>
        <v>ASALARIADO</v>
      </c>
      <c r="J788" t="s">
        <v>29</v>
      </c>
      <c r="K788" t="s">
        <v>30</v>
      </c>
      <c r="L788" t="s">
        <v>31</v>
      </c>
      <c r="M788" t="s">
        <v>31</v>
      </c>
      <c r="N788">
        <v>26</v>
      </c>
      <c r="O788">
        <f>IF(moras[[#This Row],[EDAD]]="", '2-Resumen'!$C$7, moras[[#This Row],[EDAD]])</f>
        <v>26</v>
      </c>
      <c r="P788">
        <f>FLOOR(moras[[#This Row],[EDAD_SIN_NA´S]],10)</f>
        <v>20</v>
      </c>
      <c r="Q788">
        <f>STANDARDIZE(moras[[#This Row],[EDAD]],'2-Resumen'!$C$2, '2-Resumen'!$C$3)</f>
        <v>-1.1225954644489089</v>
      </c>
      <c r="R788" t="str">
        <f>IF(ABS(moras[[#This Row],[Z-CORE E]]) &gt; 1.96, "Sí", "No")</f>
        <v>No</v>
      </c>
    </row>
    <row r="789" spans="1:18">
      <c r="A789">
        <v>1166</v>
      </c>
      <c r="B789" t="s">
        <v>32</v>
      </c>
      <c r="C789">
        <v>32451638</v>
      </c>
      <c r="D7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89">
        <f>IF(moras[[#This Row],[SALARIO]]="",'2-Resumen'!$B$7, moras[[#This Row],[SALARIO]])</f>
        <v>32451638</v>
      </c>
      <c r="F789">
        <f>STANDARDIZE(moras[[#This Row],[SALARIO]],'2-Resumen'!$B$2,'2-Resumen'!$B$3)</f>
        <v>0.16434774500938806</v>
      </c>
      <c r="G789" t="str">
        <f>IF(ABS(moras[[#This Row],[Z-CORE]])&gt; 1.96,"Sí", "No")</f>
        <v>No</v>
      </c>
      <c r="H789" t="s">
        <v>33</v>
      </c>
      <c r="I789" t="str">
        <f>IF(moras[[#This Row],[TIPO_ASEGURAMIENTO]] = "", '2-Resumen'!$F$4, moras[[#This Row],[TIPO_ASEGURAMIENTO]])</f>
        <v>ASALARIADO</v>
      </c>
      <c r="J789" t="s">
        <v>34</v>
      </c>
      <c r="K789" t="s">
        <v>30</v>
      </c>
      <c r="L789" t="s">
        <v>31</v>
      </c>
      <c r="M789" t="s">
        <v>31</v>
      </c>
      <c r="N789">
        <v>54</v>
      </c>
      <c r="O789">
        <f>IF(moras[[#This Row],[EDAD]]="", '2-Resumen'!$C$7, moras[[#This Row],[EDAD]])</f>
        <v>54</v>
      </c>
      <c r="P789">
        <f>FLOOR(moras[[#This Row],[EDAD_SIN_NA´S]],10)</f>
        <v>50</v>
      </c>
      <c r="Q789">
        <f>STANDARDIZE(moras[[#This Row],[EDAD]],'2-Resumen'!$C$2, '2-Resumen'!$C$3)</f>
        <v>0.85351377771094117</v>
      </c>
      <c r="R789" t="str">
        <f>IF(ABS(moras[[#This Row],[Z-CORE E]]) &gt; 1.96, "Sí", "No")</f>
        <v>No</v>
      </c>
    </row>
    <row r="790" spans="1:18">
      <c r="A790">
        <v>1167</v>
      </c>
      <c r="B790" t="s">
        <v>27</v>
      </c>
      <c r="C790">
        <v>3300500</v>
      </c>
      <c r="D7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90">
        <f>IF(moras[[#This Row],[SALARIO]]="",'2-Resumen'!$B$7, moras[[#This Row],[SALARIO]])</f>
        <v>3300500</v>
      </c>
      <c r="F790">
        <f>STANDARDIZE(moras[[#This Row],[SALARIO]],'2-Resumen'!$B$2,'2-Resumen'!$B$3)</f>
        <v>-0.32069922835119713</v>
      </c>
      <c r="G790" t="str">
        <f>IF(ABS(moras[[#This Row],[Z-CORE]])&gt; 1.96,"Sí", "No")</f>
        <v>No</v>
      </c>
      <c r="H790" t="s">
        <v>33</v>
      </c>
      <c r="I790" t="str">
        <f>IF(moras[[#This Row],[TIPO_ASEGURAMIENTO]] = "", '2-Resumen'!$F$4, moras[[#This Row],[TIPO_ASEGURAMIENTO]])</f>
        <v>ASALARIADO</v>
      </c>
      <c r="J790" t="s">
        <v>29</v>
      </c>
      <c r="K790" t="s">
        <v>30</v>
      </c>
      <c r="L790" t="s">
        <v>31</v>
      </c>
      <c r="M790" t="s">
        <v>31</v>
      </c>
      <c r="N790">
        <v>48</v>
      </c>
      <c r="O790">
        <f>IF(moras[[#This Row],[EDAD]]="", '2-Resumen'!$C$7, moras[[#This Row],[EDAD]])</f>
        <v>48</v>
      </c>
      <c r="P790">
        <f>FLOOR(moras[[#This Row],[EDAD_SIN_NA´S]],10)</f>
        <v>40</v>
      </c>
      <c r="Q790">
        <f>STANDARDIZE(moras[[#This Row],[EDAD]],'2-Resumen'!$C$2, '2-Resumen'!$C$3)</f>
        <v>0.43006179724811616</v>
      </c>
      <c r="R790" t="str">
        <f>IF(ABS(moras[[#This Row],[Z-CORE E]]) &gt; 1.96, "Sí", "No")</f>
        <v>No</v>
      </c>
    </row>
    <row r="791" spans="1:18">
      <c r="A791">
        <v>1170</v>
      </c>
      <c r="B791" t="s">
        <v>32</v>
      </c>
      <c r="C791">
        <v>331171</v>
      </c>
      <c r="D7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91">
        <f>IF(moras[[#This Row],[SALARIO]]="",'2-Resumen'!$B$7, moras[[#This Row],[SALARIO]])</f>
        <v>331171</v>
      </c>
      <c r="F791">
        <f>STANDARDIZE(moras[[#This Row],[SALARIO]],'2-Resumen'!$B$2,'2-Resumen'!$B$3)</f>
        <v>-0.37010601460982667</v>
      </c>
      <c r="G791" t="str">
        <f>IF(ABS(moras[[#This Row],[Z-CORE]])&gt; 1.96,"Sí", "No")</f>
        <v>No</v>
      </c>
      <c r="H791" t="s">
        <v>33</v>
      </c>
      <c r="I791" t="str">
        <f>IF(moras[[#This Row],[TIPO_ASEGURAMIENTO]] = "", '2-Resumen'!$F$4, moras[[#This Row],[TIPO_ASEGURAMIENTO]])</f>
        <v>ASALARIADO</v>
      </c>
      <c r="J791" t="s">
        <v>29</v>
      </c>
      <c r="K791" t="s">
        <v>30</v>
      </c>
      <c r="L791" t="s">
        <v>31</v>
      </c>
      <c r="M791" t="s">
        <v>31</v>
      </c>
      <c r="N791">
        <v>47</v>
      </c>
      <c r="O791">
        <f>IF(moras[[#This Row],[EDAD]]="", '2-Resumen'!$C$7, moras[[#This Row],[EDAD]])</f>
        <v>47</v>
      </c>
      <c r="P791">
        <f>FLOOR(moras[[#This Row],[EDAD_SIN_NA´S]],10)</f>
        <v>40</v>
      </c>
      <c r="Q791">
        <f>STANDARDIZE(moras[[#This Row],[EDAD]],'2-Resumen'!$C$2, '2-Resumen'!$C$3)</f>
        <v>0.35948646717097865</v>
      </c>
      <c r="R791" t="str">
        <f>IF(ABS(moras[[#This Row],[Z-CORE E]]) &gt; 1.96, "Sí", "No")</f>
        <v>No</v>
      </c>
    </row>
    <row r="792" spans="1:18">
      <c r="A792">
        <v>1172</v>
      </c>
      <c r="B792" t="s">
        <v>32</v>
      </c>
      <c r="C792">
        <v>203698028</v>
      </c>
      <c r="D7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92">
        <f>IF(moras[[#This Row],[SALARIO]]="",'2-Resumen'!$B$7, moras[[#This Row],[SALARIO]])</f>
        <v>203698028</v>
      </c>
      <c r="F792">
        <f>STANDARDIZE(moras[[#This Row],[SALARIO]],'2-Resumen'!$B$2,'2-Resumen'!$B$3)</f>
        <v>3.0137234080941835</v>
      </c>
      <c r="G792" t="str">
        <f>IF(ABS(moras[[#This Row],[Z-CORE]])&gt; 1.96,"Sí", "No")</f>
        <v>Sí</v>
      </c>
      <c r="H792" t="s">
        <v>33</v>
      </c>
      <c r="I792" t="str">
        <f>IF(moras[[#This Row],[TIPO_ASEGURAMIENTO]] = "", '2-Resumen'!$F$4, moras[[#This Row],[TIPO_ASEGURAMIENTO]])</f>
        <v>ASALARIADO</v>
      </c>
      <c r="J792" t="s">
        <v>29</v>
      </c>
      <c r="K792" t="s">
        <v>30</v>
      </c>
      <c r="L792" t="s">
        <v>31</v>
      </c>
      <c r="M792" t="s">
        <v>31</v>
      </c>
      <c r="N792">
        <v>36</v>
      </c>
      <c r="O792">
        <f>IF(moras[[#This Row],[EDAD]]="", '2-Resumen'!$C$7, moras[[#This Row],[EDAD]])</f>
        <v>36</v>
      </c>
      <c r="P792">
        <f>FLOOR(moras[[#This Row],[EDAD_SIN_NA´S]],10)</f>
        <v>30</v>
      </c>
      <c r="Q792">
        <f>STANDARDIZE(moras[[#This Row],[EDAD]],'2-Resumen'!$C$2, '2-Resumen'!$C$3)</f>
        <v>-0.41684216367753391</v>
      </c>
      <c r="R792" t="str">
        <f>IF(ABS(moras[[#This Row],[Z-CORE E]]) &gt; 1.96, "Sí", "No")</f>
        <v>No</v>
      </c>
    </row>
    <row r="793" spans="1:18">
      <c r="A793">
        <v>1174</v>
      </c>
      <c r="B793" t="s">
        <v>32</v>
      </c>
      <c r="C793">
        <v>17001399</v>
      </c>
      <c r="D7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93">
        <f>IF(moras[[#This Row],[SALARIO]]="",'2-Resumen'!$B$7, moras[[#This Row],[SALARIO]])</f>
        <v>17001399</v>
      </c>
      <c r="F793">
        <f>STANDARDIZE(moras[[#This Row],[SALARIO]],'2-Resumen'!$B$2,'2-Resumen'!$B$3)</f>
        <v>-9.2729411451799637E-2</v>
      </c>
      <c r="G793" t="str">
        <f>IF(ABS(moras[[#This Row],[Z-CORE]])&gt; 1.96,"Sí", "No")</f>
        <v>No</v>
      </c>
      <c r="H793" t="s">
        <v>33</v>
      </c>
      <c r="I793" t="str">
        <f>IF(moras[[#This Row],[TIPO_ASEGURAMIENTO]] = "", '2-Resumen'!$F$4, moras[[#This Row],[TIPO_ASEGURAMIENTO]])</f>
        <v>ASALARIADO</v>
      </c>
      <c r="J793" t="s">
        <v>29</v>
      </c>
      <c r="K793" t="s">
        <v>30</v>
      </c>
      <c r="L793" t="s">
        <v>31</v>
      </c>
      <c r="M793" t="s">
        <v>31</v>
      </c>
      <c r="N793">
        <v>40</v>
      </c>
      <c r="O793">
        <f>IF(moras[[#This Row],[EDAD]]="", '2-Resumen'!$C$7, moras[[#This Row],[EDAD]])</f>
        <v>40</v>
      </c>
      <c r="P793">
        <f>FLOOR(moras[[#This Row],[EDAD_SIN_NA´S]],10)</f>
        <v>40</v>
      </c>
      <c r="Q793">
        <f>STANDARDIZE(moras[[#This Row],[EDAD]],'2-Resumen'!$C$2, '2-Resumen'!$C$3)</f>
        <v>-0.13454084336898386</v>
      </c>
      <c r="R793" t="str">
        <f>IF(ABS(moras[[#This Row],[Z-CORE E]]) &gt; 1.96, "Sí", "No")</f>
        <v>No</v>
      </c>
    </row>
    <row r="794" spans="1:18">
      <c r="A794">
        <v>1175</v>
      </c>
      <c r="B794" t="s">
        <v>27</v>
      </c>
      <c r="C794">
        <v>307580</v>
      </c>
      <c r="D7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794">
        <f>IF(moras[[#This Row],[SALARIO]]="",'2-Resumen'!$B$7, moras[[#This Row],[SALARIO]])</f>
        <v>307580</v>
      </c>
      <c r="F794">
        <f>STANDARDIZE(moras[[#This Row],[SALARIO]],'2-Resumen'!$B$2,'2-Resumen'!$B$3)</f>
        <v>-0.37049854622037814</v>
      </c>
      <c r="G794" t="str">
        <f>IF(ABS(moras[[#This Row],[Z-CORE]])&gt; 1.96,"Sí", "No")</f>
        <v>No</v>
      </c>
      <c r="H794" t="s">
        <v>33</v>
      </c>
      <c r="I794" t="str">
        <f>IF(moras[[#This Row],[TIPO_ASEGURAMIENTO]] = "", '2-Resumen'!$F$4, moras[[#This Row],[TIPO_ASEGURAMIENTO]])</f>
        <v>ASALARIADO</v>
      </c>
      <c r="J794" t="s">
        <v>29</v>
      </c>
      <c r="K794" t="s">
        <v>30</v>
      </c>
      <c r="L794" t="s">
        <v>31</v>
      </c>
      <c r="M794" t="s">
        <v>31</v>
      </c>
      <c r="N794">
        <v>19</v>
      </c>
      <c r="O794">
        <f>IF(moras[[#This Row],[EDAD]]="", '2-Resumen'!$C$7, moras[[#This Row],[EDAD]])</f>
        <v>19</v>
      </c>
      <c r="P794">
        <f>FLOOR(moras[[#This Row],[EDAD_SIN_NA´S]],10)</f>
        <v>10</v>
      </c>
      <c r="Q794">
        <f>STANDARDIZE(moras[[#This Row],[EDAD]],'2-Resumen'!$C$2, '2-Resumen'!$C$3)</f>
        <v>-1.6166227749888715</v>
      </c>
      <c r="R794" t="str">
        <f>IF(ABS(moras[[#This Row],[Z-CORE E]]) &gt; 1.96, "Sí", "No")</f>
        <v>No</v>
      </c>
    </row>
    <row r="795" spans="1:18">
      <c r="A795">
        <v>1176</v>
      </c>
      <c r="B795" t="s">
        <v>32</v>
      </c>
      <c r="C795">
        <v>7296894</v>
      </c>
      <c r="D7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95">
        <f>IF(moras[[#This Row],[SALARIO]]="",'2-Resumen'!$B$7, moras[[#This Row],[SALARIO]])</f>
        <v>7296894</v>
      </c>
      <c r="F795">
        <f>STANDARDIZE(moras[[#This Row],[SALARIO]],'2-Resumen'!$B$2,'2-Resumen'!$B$3)</f>
        <v>-0.25420306569516626</v>
      </c>
      <c r="G795" t="str">
        <f>IF(ABS(moras[[#This Row],[Z-CORE]])&gt; 1.96,"Sí", "No")</f>
        <v>No</v>
      </c>
      <c r="H795" t="s">
        <v>33</v>
      </c>
      <c r="I795" t="str">
        <f>IF(moras[[#This Row],[TIPO_ASEGURAMIENTO]] = "", '2-Resumen'!$F$4, moras[[#This Row],[TIPO_ASEGURAMIENTO]])</f>
        <v>ASALARIADO</v>
      </c>
      <c r="J795" t="s">
        <v>29</v>
      </c>
      <c r="K795" t="s">
        <v>30</v>
      </c>
      <c r="L795" t="s">
        <v>30</v>
      </c>
      <c r="M795" t="s">
        <v>31</v>
      </c>
      <c r="N795">
        <v>38</v>
      </c>
      <c r="O795">
        <f>IF(moras[[#This Row],[EDAD]]="", '2-Resumen'!$C$7, moras[[#This Row],[EDAD]])</f>
        <v>38</v>
      </c>
      <c r="P795">
        <f>FLOOR(moras[[#This Row],[EDAD_SIN_NA´S]],10)</f>
        <v>30</v>
      </c>
      <c r="Q795">
        <f>STANDARDIZE(moras[[#This Row],[EDAD]],'2-Resumen'!$C$2, '2-Resumen'!$C$3)</f>
        <v>-0.27569150352325889</v>
      </c>
      <c r="R795" t="str">
        <f>IF(ABS(moras[[#This Row],[Z-CORE E]]) &gt; 1.96, "Sí", "No")</f>
        <v>No</v>
      </c>
    </row>
    <row r="796" spans="1:18">
      <c r="A796">
        <v>1177</v>
      </c>
      <c r="B796" t="s">
        <v>27</v>
      </c>
      <c r="C796">
        <v>28786275</v>
      </c>
      <c r="D7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96">
        <f>IF(moras[[#This Row],[SALARIO]]="",'2-Resumen'!$B$7, moras[[#This Row],[SALARIO]])</f>
        <v>28786275</v>
      </c>
      <c r="F796">
        <f>STANDARDIZE(moras[[#This Row],[SALARIO]],'2-Resumen'!$B$2,'2-Resumen'!$B$3)</f>
        <v>0.1033596206549332</v>
      </c>
      <c r="G796" t="str">
        <f>IF(ABS(moras[[#This Row],[Z-CORE]])&gt; 1.96,"Sí", "No")</f>
        <v>No</v>
      </c>
      <c r="H796" t="s">
        <v>33</v>
      </c>
      <c r="I796" t="str">
        <f>IF(moras[[#This Row],[TIPO_ASEGURAMIENTO]] = "", '2-Resumen'!$F$4, moras[[#This Row],[TIPO_ASEGURAMIENTO]])</f>
        <v>ASALARIADO</v>
      </c>
      <c r="J796" t="s">
        <v>34</v>
      </c>
      <c r="K796" t="s">
        <v>30</v>
      </c>
      <c r="L796" t="s">
        <v>31</v>
      </c>
      <c r="M796" t="s">
        <v>31</v>
      </c>
      <c r="N796">
        <v>56</v>
      </c>
      <c r="O796">
        <f>IF(moras[[#This Row],[EDAD]]="", '2-Resumen'!$C$7, moras[[#This Row],[EDAD]])</f>
        <v>56</v>
      </c>
      <c r="P796">
        <f>FLOOR(moras[[#This Row],[EDAD_SIN_NA´S]],10)</f>
        <v>50</v>
      </c>
      <c r="Q796">
        <f>STANDARDIZE(moras[[#This Row],[EDAD]],'2-Resumen'!$C$2, '2-Resumen'!$C$3)</f>
        <v>0.99466443786521619</v>
      </c>
      <c r="R796" t="str">
        <f>IF(ABS(moras[[#This Row],[Z-CORE E]]) &gt; 1.96, "Sí", "No")</f>
        <v>No</v>
      </c>
    </row>
    <row r="797" spans="1:18">
      <c r="A797">
        <v>1178</v>
      </c>
      <c r="B797" t="s">
        <v>32</v>
      </c>
      <c r="C797">
        <v>42058335</v>
      </c>
      <c r="D7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797">
        <f>IF(moras[[#This Row],[SALARIO]]="",'2-Resumen'!$B$7, moras[[#This Row],[SALARIO]])</f>
        <v>42058335</v>
      </c>
      <c r="F797">
        <f>STANDARDIZE(moras[[#This Row],[SALARIO]],'2-Resumen'!$B$2,'2-Resumen'!$B$3)</f>
        <v>0.32419396795417377</v>
      </c>
      <c r="G797" t="str">
        <f>IF(ABS(moras[[#This Row],[Z-CORE]])&gt; 1.96,"Sí", "No")</f>
        <v>No</v>
      </c>
      <c r="H797" t="s">
        <v>33</v>
      </c>
      <c r="I797" t="str">
        <f>IF(moras[[#This Row],[TIPO_ASEGURAMIENTO]] = "", '2-Resumen'!$F$4, moras[[#This Row],[TIPO_ASEGURAMIENTO]])</f>
        <v>ASALARIADO</v>
      </c>
      <c r="J797" t="s">
        <v>29</v>
      </c>
      <c r="K797" t="s">
        <v>30</v>
      </c>
      <c r="L797" t="s">
        <v>31</v>
      </c>
      <c r="M797" t="s">
        <v>31</v>
      </c>
      <c r="N797">
        <v>42</v>
      </c>
      <c r="O797">
        <f>IF(moras[[#This Row],[EDAD]]="", '2-Resumen'!$C$7, moras[[#This Row],[EDAD]])</f>
        <v>42</v>
      </c>
      <c r="P797">
        <f>FLOOR(moras[[#This Row],[EDAD_SIN_NA´S]],10)</f>
        <v>40</v>
      </c>
      <c r="Q797">
        <f>STANDARDIZE(moras[[#This Row],[EDAD]],'2-Resumen'!$C$2, '2-Resumen'!$C$3)</f>
        <v>6.6098167852911317E-3</v>
      </c>
      <c r="R797" t="str">
        <f>IF(ABS(moras[[#This Row],[Z-CORE E]]) &gt; 1.96, "Sí", "No")</f>
        <v>No</v>
      </c>
    </row>
    <row r="798" spans="1:18">
      <c r="A798">
        <v>1179</v>
      </c>
      <c r="B798" t="s">
        <v>27</v>
      </c>
      <c r="C798">
        <v>716640</v>
      </c>
      <c r="D7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798">
        <f>IF(moras[[#This Row],[SALARIO]]="",'2-Resumen'!$B$7, moras[[#This Row],[SALARIO]])</f>
        <v>716640</v>
      </c>
      <c r="F798">
        <f>STANDARDIZE(moras[[#This Row],[SALARIO]],'2-Resumen'!$B$2,'2-Resumen'!$B$3)</f>
        <v>-0.36369218020739846</v>
      </c>
      <c r="G798" t="str">
        <f>IF(ABS(moras[[#This Row],[Z-CORE]])&gt; 1.96,"Sí", "No")</f>
        <v>No</v>
      </c>
      <c r="H798" t="s">
        <v>33</v>
      </c>
      <c r="I798" t="str">
        <f>IF(moras[[#This Row],[TIPO_ASEGURAMIENTO]] = "", '2-Resumen'!$F$4, moras[[#This Row],[TIPO_ASEGURAMIENTO]])</f>
        <v>ASALARIADO</v>
      </c>
      <c r="J798" t="s">
        <v>29</v>
      </c>
      <c r="K798" t="s">
        <v>30</v>
      </c>
      <c r="L798" t="s">
        <v>31</v>
      </c>
      <c r="M798" t="s">
        <v>31</v>
      </c>
      <c r="N798">
        <v>31</v>
      </c>
      <c r="O798">
        <f>IF(moras[[#This Row],[EDAD]]="", '2-Resumen'!$C$7, moras[[#This Row],[EDAD]])</f>
        <v>31</v>
      </c>
      <c r="P798">
        <f>FLOOR(moras[[#This Row],[EDAD_SIN_NA´S]],10)</f>
        <v>30</v>
      </c>
      <c r="Q798">
        <f>STANDARDIZE(moras[[#This Row],[EDAD]],'2-Resumen'!$C$2, '2-Resumen'!$C$3)</f>
        <v>-0.7697188140632214</v>
      </c>
      <c r="R798" t="str">
        <f>IF(ABS(moras[[#This Row],[Z-CORE E]]) &gt; 1.96, "Sí", "No")</f>
        <v>No</v>
      </c>
    </row>
    <row r="799" spans="1:18">
      <c r="A799">
        <v>1180</v>
      </c>
      <c r="B799" t="s">
        <v>32</v>
      </c>
      <c r="C799">
        <v>330000</v>
      </c>
      <c r="D7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799">
        <f>IF(moras[[#This Row],[SALARIO]]="",'2-Resumen'!$B$7, moras[[#This Row],[SALARIO]])</f>
        <v>330000</v>
      </c>
      <c r="F799">
        <f>STANDARDIZE(moras[[#This Row],[SALARIO]],'2-Resumen'!$B$2,'2-Resumen'!$B$3)</f>
        <v>-0.37012549892655572</v>
      </c>
      <c r="G799" t="str">
        <f>IF(ABS(moras[[#This Row],[Z-CORE]])&gt; 1.96,"Sí", "No")</f>
        <v>No</v>
      </c>
      <c r="H799" t="s">
        <v>33</v>
      </c>
      <c r="I799" t="str">
        <f>IF(moras[[#This Row],[TIPO_ASEGURAMIENTO]] = "", '2-Resumen'!$F$4, moras[[#This Row],[TIPO_ASEGURAMIENTO]])</f>
        <v>ASALARIADO</v>
      </c>
      <c r="J799" t="s">
        <v>29</v>
      </c>
      <c r="K799" t="s">
        <v>30</v>
      </c>
      <c r="L799" t="s">
        <v>30</v>
      </c>
      <c r="M799" t="s">
        <v>30</v>
      </c>
      <c r="N799">
        <v>56</v>
      </c>
      <c r="O799">
        <f>IF(moras[[#This Row],[EDAD]]="", '2-Resumen'!$C$7, moras[[#This Row],[EDAD]])</f>
        <v>56</v>
      </c>
      <c r="P799">
        <f>FLOOR(moras[[#This Row],[EDAD_SIN_NA´S]],10)</f>
        <v>50</v>
      </c>
      <c r="Q799">
        <f>STANDARDIZE(moras[[#This Row],[EDAD]],'2-Resumen'!$C$2, '2-Resumen'!$C$3)</f>
        <v>0.99466443786521619</v>
      </c>
      <c r="R799" t="str">
        <f>IF(ABS(moras[[#This Row],[Z-CORE E]]) &gt; 1.96, "Sí", "No")</f>
        <v>No</v>
      </c>
    </row>
    <row r="800" spans="1:18">
      <c r="A800">
        <v>1181</v>
      </c>
      <c r="B800" t="s">
        <v>32</v>
      </c>
      <c r="C800">
        <v>38971632</v>
      </c>
      <c r="D8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00">
        <f>IF(moras[[#This Row],[SALARIO]]="",'2-Resumen'!$B$7, moras[[#This Row],[SALARIO]])</f>
        <v>38971632</v>
      </c>
      <c r="F800">
        <f>STANDARDIZE(moras[[#This Row],[SALARIO]],'2-Resumen'!$B$2,'2-Resumen'!$B$3)</f>
        <v>0.27283419092546773</v>
      </c>
      <c r="G800" t="str">
        <f>IF(ABS(moras[[#This Row],[Z-CORE]])&gt; 1.96,"Sí", "No")</f>
        <v>No</v>
      </c>
      <c r="H800" t="s">
        <v>33</v>
      </c>
      <c r="I800" t="str">
        <f>IF(moras[[#This Row],[TIPO_ASEGURAMIENTO]] = "", '2-Resumen'!$F$4, moras[[#This Row],[TIPO_ASEGURAMIENTO]])</f>
        <v>ASALARIADO</v>
      </c>
      <c r="J800" t="s">
        <v>29</v>
      </c>
      <c r="K800" t="s">
        <v>30</v>
      </c>
      <c r="L800" t="s">
        <v>31</v>
      </c>
      <c r="M800" t="s">
        <v>31</v>
      </c>
      <c r="N800">
        <v>50</v>
      </c>
      <c r="O800">
        <f>IF(moras[[#This Row],[EDAD]]="", '2-Resumen'!$C$7, moras[[#This Row],[EDAD]])</f>
        <v>50</v>
      </c>
      <c r="P800">
        <f>FLOOR(moras[[#This Row],[EDAD_SIN_NA´S]],10)</f>
        <v>50</v>
      </c>
      <c r="Q800">
        <f>STANDARDIZE(moras[[#This Row],[EDAD]],'2-Resumen'!$C$2, '2-Resumen'!$C$3)</f>
        <v>0.57121245740239113</v>
      </c>
      <c r="R800" t="str">
        <f>IF(ABS(moras[[#This Row],[Z-CORE E]]) &gt; 1.96, "Sí", "No")</f>
        <v>No</v>
      </c>
    </row>
    <row r="801" spans="1:18">
      <c r="A801">
        <v>1184</v>
      </c>
      <c r="B801" t="s">
        <v>27</v>
      </c>
      <c r="C801">
        <v>53065496</v>
      </c>
      <c r="D8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01">
        <f>IF(moras[[#This Row],[SALARIO]]="",'2-Resumen'!$B$7, moras[[#This Row],[SALARIO]])</f>
        <v>53065496</v>
      </c>
      <c r="F801">
        <f>STANDARDIZE(moras[[#This Row],[SALARIO]],'2-Resumen'!$B$2,'2-Resumen'!$B$3)</f>
        <v>0.5073425684768248</v>
      </c>
      <c r="G801" t="str">
        <f>IF(ABS(moras[[#This Row],[Z-CORE]])&gt; 1.96,"Sí", "No")</f>
        <v>No</v>
      </c>
      <c r="H801" t="s">
        <v>33</v>
      </c>
      <c r="I801" t="str">
        <f>IF(moras[[#This Row],[TIPO_ASEGURAMIENTO]] = "", '2-Resumen'!$F$4, moras[[#This Row],[TIPO_ASEGURAMIENTO]])</f>
        <v>ASALARIADO</v>
      </c>
      <c r="J801" t="s">
        <v>29</v>
      </c>
      <c r="K801" t="s">
        <v>30</v>
      </c>
      <c r="L801" t="s">
        <v>31</v>
      </c>
      <c r="M801" t="s">
        <v>31</v>
      </c>
      <c r="N801">
        <v>26</v>
      </c>
      <c r="O801">
        <f>IF(moras[[#This Row],[EDAD]]="", '2-Resumen'!$C$7, moras[[#This Row],[EDAD]])</f>
        <v>26</v>
      </c>
      <c r="P801">
        <f>FLOOR(moras[[#This Row],[EDAD_SIN_NA´S]],10)</f>
        <v>20</v>
      </c>
      <c r="Q801">
        <f>STANDARDIZE(moras[[#This Row],[EDAD]],'2-Resumen'!$C$2, '2-Resumen'!$C$3)</f>
        <v>-1.1225954644489089</v>
      </c>
      <c r="R801" t="str">
        <f>IF(ABS(moras[[#This Row],[Z-CORE E]]) &gt; 1.96, "Sí", "No")</f>
        <v>No</v>
      </c>
    </row>
    <row r="802" spans="1:18">
      <c r="A802">
        <v>1185</v>
      </c>
      <c r="B802" t="s">
        <v>27</v>
      </c>
      <c r="C802">
        <v>580000</v>
      </c>
      <c r="D8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02">
        <f>IF(moras[[#This Row],[SALARIO]]="",'2-Resumen'!$B$7, moras[[#This Row],[SALARIO]])</f>
        <v>580000</v>
      </c>
      <c r="F802">
        <f>STANDARDIZE(moras[[#This Row],[SALARIO]],'2-Resumen'!$B$2,'2-Resumen'!$B$3)</f>
        <v>-0.36596573873674271</v>
      </c>
      <c r="G802" t="str">
        <f>IF(ABS(moras[[#This Row],[Z-CORE]])&gt; 1.96,"Sí", "No")</f>
        <v>No</v>
      </c>
      <c r="H802" t="s">
        <v>33</v>
      </c>
      <c r="I802" t="str">
        <f>IF(moras[[#This Row],[TIPO_ASEGURAMIENTO]] = "", '2-Resumen'!$F$4, moras[[#This Row],[TIPO_ASEGURAMIENTO]])</f>
        <v>ASALARIADO</v>
      </c>
      <c r="J802" t="s">
        <v>29</v>
      </c>
      <c r="K802" t="s">
        <v>30</v>
      </c>
      <c r="L802" t="s">
        <v>31</v>
      </c>
      <c r="M802" t="s">
        <v>31</v>
      </c>
      <c r="N802">
        <v>29</v>
      </c>
      <c r="O802">
        <f>IF(moras[[#This Row],[EDAD]]="", '2-Resumen'!$C$7, moras[[#This Row],[EDAD]])</f>
        <v>29</v>
      </c>
      <c r="P802">
        <f>FLOOR(moras[[#This Row],[EDAD_SIN_NA´S]],10)</f>
        <v>20</v>
      </c>
      <c r="Q802">
        <f>STANDARDIZE(moras[[#This Row],[EDAD]],'2-Resumen'!$C$2, '2-Resumen'!$C$3)</f>
        <v>-0.91086947421749642</v>
      </c>
      <c r="R802" t="str">
        <f>IF(ABS(moras[[#This Row],[Z-CORE E]]) &gt; 1.96, "Sí", "No")</f>
        <v>No</v>
      </c>
    </row>
    <row r="803" spans="1:18">
      <c r="A803">
        <v>1186</v>
      </c>
      <c r="B803" t="s">
        <v>27</v>
      </c>
      <c r="C803">
        <v>59015682</v>
      </c>
      <c r="D8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03">
        <f>IF(moras[[#This Row],[SALARIO]]="",'2-Resumen'!$B$7, moras[[#This Row],[SALARIO]])</f>
        <v>59015682</v>
      </c>
      <c r="F803">
        <f>STANDARDIZE(moras[[#This Row],[SALARIO]],'2-Resumen'!$B$2,'2-Resumen'!$B$3)</f>
        <v>0.60634795585595647</v>
      </c>
      <c r="G803" t="str">
        <f>IF(ABS(moras[[#This Row],[Z-CORE]])&gt; 1.96,"Sí", "No")</f>
        <v>No</v>
      </c>
      <c r="H803" t="s">
        <v>33</v>
      </c>
      <c r="I803" t="str">
        <f>IF(moras[[#This Row],[TIPO_ASEGURAMIENTO]] = "", '2-Resumen'!$F$4, moras[[#This Row],[TIPO_ASEGURAMIENTO]])</f>
        <v>ASALARIADO</v>
      </c>
      <c r="J803" t="s">
        <v>29</v>
      </c>
      <c r="K803" t="s">
        <v>30</v>
      </c>
      <c r="L803" t="s">
        <v>31</v>
      </c>
      <c r="M803" t="s">
        <v>31</v>
      </c>
      <c r="N803">
        <v>27</v>
      </c>
      <c r="O803">
        <f>IF(moras[[#This Row],[EDAD]]="", '2-Resumen'!$C$7, moras[[#This Row],[EDAD]])</f>
        <v>27</v>
      </c>
      <c r="P803">
        <f>FLOOR(moras[[#This Row],[EDAD_SIN_NA´S]],10)</f>
        <v>20</v>
      </c>
      <c r="Q803">
        <f>STANDARDIZE(moras[[#This Row],[EDAD]],'2-Resumen'!$C$2, '2-Resumen'!$C$3)</f>
        <v>-1.0520201343717714</v>
      </c>
      <c r="R803" t="str">
        <f>IF(ABS(moras[[#This Row],[Z-CORE E]]) &gt; 1.96, "Sí", "No")</f>
        <v>No</v>
      </c>
    </row>
    <row r="804" spans="1:18">
      <c r="A804">
        <v>1187</v>
      </c>
      <c r="B804" t="s">
        <v>27</v>
      </c>
      <c r="C804">
        <v>113671666</v>
      </c>
      <c r="D8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04">
        <f>IF(moras[[#This Row],[SALARIO]]="",'2-Resumen'!$B$7, moras[[#This Row],[SALARIO]])</f>
        <v>113671666</v>
      </c>
      <c r="F804">
        <f>STANDARDIZE(moras[[#This Row],[SALARIO]],'2-Resumen'!$B$2,'2-Resumen'!$B$3)</f>
        <v>1.5157711013689916</v>
      </c>
      <c r="G804" t="str">
        <f>IF(ABS(moras[[#This Row],[Z-CORE]])&gt; 1.96,"Sí", "No")</f>
        <v>No</v>
      </c>
      <c r="H804" t="s">
        <v>33</v>
      </c>
      <c r="I804" t="str">
        <f>IF(moras[[#This Row],[TIPO_ASEGURAMIENTO]] = "", '2-Resumen'!$F$4, moras[[#This Row],[TIPO_ASEGURAMIENTO]])</f>
        <v>ASALARIADO</v>
      </c>
      <c r="J804" t="s">
        <v>29</v>
      </c>
      <c r="K804" t="s">
        <v>30</v>
      </c>
      <c r="L804" t="s">
        <v>31</v>
      </c>
      <c r="M804" t="s">
        <v>31</v>
      </c>
      <c r="N804">
        <v>27</v>
      </c>
      <c r="O804">
        <f>IF(moras[[#This Row],[EDAD]]="", '2-Resumen'!$C$7, moras[[#This Row],[EDAD]])</f>
        <v>27</v>
      </c>
      <c r="P804">
        <f>FLOOR(moras[[#This Row],[EDAD_SIN_NA´S]],10)</f>
        <v>20</v>
      </c>
      <c r="Q804">
        <f>STANDARDIZE(moras[[#This Row],[EDAD]],'2-Resumen'!$C$2, '2-Resumen'!$C$3)</f>
        <v>-1.0520201343717714</v>
      </c>
      <c r="R804" t="str">
        <f>IF(ABS(moras[[#This Row],[Z-CORE E]]) &gt; 1.96, "Sí", "No")</f>
        <v>No</v>
      </c>
    </row>
    <row r="805" spans="1:18">
      <c r="A805">
        <v>1189</v>
      </c>
      <c r="B805" t="s">
        <v>32</v>
      </c>
      <c r="C805">
        <v>127349063</v>
      </c>
      <c r="D8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05">
        <f>IF(moras[[#This Row],[SALARIO]]="",'2-Resumen'!$B$7, moras[[#This Row],[SALARIO]])</f>
        <v>127349063</v>
      </c>
      <c r="F805">
        <f>STANDARDIZE(moras[[#This Row],[SALARIO]],'2-Resumen'!$B$2,'2-Resumen'!$B$3)</f>
        <v>1.7433498675324652</v>
      </c>
      <c r="G805" t="str">
        <f>IF(ABS(moras[[#This Row],[Z-CORE]])&gt; 1.96,"Sí", "No")</f>
        <v>No</v>
      </c>
      <c r="H805" t="s">
        <v>33</v>
      </c>
      <c r="I805" t="str">
        <f>IF(moras[[#This Row],[TIPO_ASEGURAMIENTO]] = "", '2-Resumen'!$F$4, moras[[#This Row],[TIPO_ASEGURAMIENTO]])</f>
        <v>ASALARIADO</v>
      </c>
      <c r="J805" t="s">
        <v>29</v>
      </c>
      <c r="K805" t="s">
        <v>30</v>
      </c>
      <c r="L805" t="s">
        <v>31</v>
      </c>
      <c r="M805" t="s">
        <v>31</v>
      </c>
      <c r="N805">
        <v>27</v>
      </c>
      <c r="O805">
        <f>IF(moras[[#This Row],[EDAD]]="", '2-Resumen'!$C$7, moras[[#This Row],[EDAD]])</f>
        <v>27</v>
      </c>
      <c r="P805">
        <f>FLOOR(moras[[#This Row],[EDAD_SIN_NA´S]],10)</f>
        <v>20</v>
      </c>
      <c r="Q805">
        <f>STANDARDIZE(moras[[#This Row],[EDAD]],'2-Resumen'!$C$2, '2-Resumen'!$C$3)</f>
        <v>-1.0520201343717714</v>
      </c>
      <c r="R805" t="str">
        <f>IF(ABS(moras[[#This Row],[Z-CORE E]]) &gt; 1.96, "Sí", "No")</f>
        <v>No</v>
      </c>
    </row>
    <row r="806" spans="1:18">
      <c r="A806">
        <v>1191</v>
      </c>
      <c r="B806" t="s">
        <v>32</v>
      </c>
      <c r="C806">
        <v>1646695</v>
      </c>
      <c r="D8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06">
        <f>IF(moras[[#This Row],[SALARIO]]="",'2-Resumen'!$B$7, moras[[#This Row],[SALARIO]])</f>
        <v>1646695</v>
      </c>
      <c r="F806">
        <f>STANDARDIZE(moras[[#This Row],[SALARIO]],'2-Resumen'!$B$2,'2-Resumen'!$B$3)</f>
        <v>-0.34821695715405221</v>
      </c>
      <c r="G806" t="str">
        <f>IF(ABS(moras[[#This Row],[Z-CORE]])&gt; 1.96,"Sí", "No")</f>
        <v>No</v>
      </c>
      <c r="H806" t="s">
        <v>33</v>
      </c>
      <c r="I806" t="str">
        <f>IF(moras[[#This Row],[TIPO_ASEGURAMIENTO]] = "", '2-Resumen'!$F$4, moras[[#This Row],[TIPO_ASEGURAMIENTO]])</f>
        <v>ASALARIADO</v>
      </c>
      <c r="J806" t="s">
        <v>34</v>
      </c>
      <c r="K806" t="s">
        <v>30</v>
      </c>
      <c r="L806" t="s">
        <v>31</v>
      </c>
      <c r="M806" t="s">
        <v>30</v>
      </c>
      <c r="N806">
        <v>54</v>
      </c>
      <c r="O806">
        <f>IF(moras[[#This Row],[EDAD]]="", '2-Resumen'!$C$7, moras[[#This Row],[EDAD]])</f>
        <v>54</v>
      </c>
      <c r="P806">
        <f>FLOOR(moras[[#This Row],[EDAD_SIN_NA´S]],10)</f>
        <v>50</v>
      </c>
      <c r="Q806">
        <f>STANDARDIZE(moras[[#This Row],[EDAD]],'2-Resumen'!$C$2, '2-Resumen'!$C$3)</f>
        <v>0.85351377771094117</v>
      </c>
      <c r="R806" t="str">
        <f>IF(ABS(moras[[#This Row],[Z-CORE E]]) &gt; 1.96, "Sí", "No")</f>
        <v>No</v>
      </c>
    </row>
    <row r="807" spans="1:18">
      <c r="A807">
        <v>1195</v>
      </c>
      <c r="B807" t="s">
        <v>27</v>
      </c>
      <c r="C807">
        <v>220000</v>
      </c>
      <c r="D8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07">
        <f>IF(moras[[#This Row],[SALARIO]]="",'2-Resumen'!$B$7, moras[[#This Row],[SALARIO]])</f>
        <v>220000</v>
      </c>
      <c r="F807">
        <f>STANDARDIZE(moras[[#This Row],[SALARIO]],'2-Resumen'!$B$2,'2-Resumen'!$B$3)</f>
        <v>-0.37195579341007345</v>
      </c>
      <c r="G807" t="str">
        <f>IF(ABS(moras[[#This Row],[Z-CORE]])&gt; 1.96,"Sí", "No")</f>
        <v>No</v>
      </c>
      <c r="H807" t="s">
        <v>33</v>
      </c>
      <c r="I807" t="str">
        <f>IF(moras[[#This Row],[TIPO_ASEGURAMIENTO]] = "", '2-Resumen'!$F$4, moras[[#This Row],[TIPO_ASEGURAMIENTO]])</f>
        <v>ASALARIADO</v>
      </c>
      <c r="J807" t="s">
        <v>29</v>
      </c>
      <c r="K807" t="s">
        <v>30</v>
      </c>
      <c r="L807" t="s">
        <v>31</v>
      </c>
      <c r="M807" t="s">
        <v>31</v>
      </c>
      <c r="N807">
        <v>25</v>
      </c>
      <c r="O807">
        <f>IF(moras[[#This Row],[EDAD]]="", '2-Resumen'!$C$7, moras[[#This Row],[EDAD]])</f>
        <v>25</v>
      </c>
      <c r="P807">
        <f>FLOOR(moras[[#This Row],[EDAD_SIN_NA´S]],10)</f>
        <v>20</v>
      </c>
      <c r="Q807">
        <f>STANDARDIZE(moras[[#This Row],[EDAD]],'2-Resumen'!$C$2, '2-Resumen'!$C$3)</f>
        <v>-1.1931707945260464</v>
      </c>
      <c r="R807" t="str">
        <f>IF(ABS(moras[[#This Row],[Z-CORE E]]) &gt; 1.96, "Sí", "No")</f>
        <v>No</v>
      </c>
    </row>
    <row r="808" spans="1:18">
      <c r="A808">
        <v>1196</v>
      </c>
      <c r="B808" t="s">
        <v>32</v>
      </c>
      <c r="C808">
        <v>446228</v>
      </c>
      <c r="D8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08">
        <f>IF(moras[[#This Row],[SALARIO]]="",'2-Resumen'!$B$7, moras[[#This Row],[SALARIO]])</f>
        <v>446228</v>
      </c>
      <c r="F808">
        <f>STANDARDIZE(moras[[#This Row],[SALARIO]],'2-Resumen'!$B$2,'2-Resumen'!$B$3)</f>
        <v>-0.36819157649718937</v>
      </c>
      <c r="G808" t="str">
        <f>IF(ABS(moras[[#This Row],[Z-CORE]])&gt; 1.96,"Sí", "No")</f>
        <v>No</v>
      </c>
      <c r="H808" t="s">
        <v>33</v>
      </c>
      <c r="I808" t="str">
        <f>IF(moras[[#This Row],[TIPO_ASEGURAMIENTO]] = "", '2-Resumen'!$F$4, moras[[#This Row],[TIPO_ASEGURAMIENTO]])</f>
        <v>ASALARIADO</v>
      </c>
      <c r="J808" t="s">
        <v>29</v>
      </c>
      <c r="K808" t="s">
        <v>30</v>
      </c>
      <c r="L808" t="s">
        <v>31</v>
      </c>
      <c r="M808" t="s">
        <v>31</v>
      </c>
      <c r="N808">
        <v>30</v>
      </c>
      <c r="O808">
        <f>IF(moras[[#This Row],[EDAD]]="", '2-Resumen'!$C$7, moras[[#This Row],[EDAD]])</f>
        <v>30</v>
      </c>
      <c r="P808">
        <f>FLOOR(moras[[#This Row],[EDAD_SIN_NA´S]],10)</f>
        <v>30</v>
      </c>
      <c r="Q808">
        <f>STANDARDIZE(moras[[#This Row],[EDAD]],'2-Resumen'!$C$2, '2-Resumen'!$C$3)</f>
        <v>-0.84029414414035897</v>
      </c>
      <c r="R808" t="str">
        <f>IF(ABS(moras[[#This Row],[Z-CORE E]]) &gt; 1.96, "Sí", "No")</f>
        <v>No</v>
      </c>
    </row>
    <row r="809" spans="1:18">
      <c r="A809">
        <v>1197</v>
      </c>
      <c r="B809" t="s">
        <v>32</v>
      </c>
      <c r="C809">
        <v>24000</v>
      </c>
      <c r="D8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09">
        <f>IF(moras[[#This Row],[SALARIO]]="",'2-Resumen'!$B$7, moras[[#This Row],[SALARIO]])</f>
        <v>24000</v>
      </c>
      <c r="F809">
        <f>STANDARDIZE(moras[[#This Row],[SALARIO]],'2-Resumen'!$B$2,'2-Resumen'!$B$3)</f>
        <v>-0.37521704539888689</v>
      </c>
      <c r="G809" t="str">
        <f>IF(ABS(moras[[#This Row],[Z-CORE]])&gt; 1.96,"Sí", "No")</f>
        <v>No</v>
      </c>
      <c r="H809" t="s">
        <v>33</v>
      </c>
      <c r="I809" t="str">
        <f>IF(moras[[#This Row],[TIPO_ASEGURAMIENTO]] = "", '2-Resumen'!$F$4, moras[[#This Row],[TIPO_ASEGURAMIENTO]])</f>
        <v>ASALARIADO</v>
      </c>
      <c r="J809" t="s">
        <v>29</v>
      </c>
      <c r="K809" t="s">
        <v>30</v>
      </c>
      <c r="L809" t="s">
        <v>30</v>
      </c>
      <c r="M809" t="s">
        <v>31</v>
      </c>
      <c r="N809">
        <v>35</v>
      </c>
      <c r="O809">
        <f>IF(moras[[#This Row],[EDAD]]="", '2-Resumen'!$C$7, moras[[#This Row],[EDAD]])</f>
        <v>35</v>
      </c>
      <c r="P809">
        <f>FLOOR(moras[[#This Row],[EDAD_SIN_NA´S]],10)</f>
        <v>30</v>
      </c>
      <c r="Q809">
        <f>STANDARDIZE(moras[[#This Row],[EDAD]],'2-Resumen'!$C$2, '2-Resumen'!$C$3)</f>
        <v>-0.48741749375467142</v>
      </c>
      <c r="R809" t="str">
        <f>IF(ABS(moras[[#This Row],[Z-CORE E]]) &gt; 1.96, "Sí", "No")</f>
        <v>No</v>
      </c>
    </row>
    <row r="810" spans="1:18">
      <c r="A810">
        <v>1198</v>
      </c>
      <c r="B810" t="s">
        <v>32</v>
      </c>
      <c r="C810">
        <v>1201593</v>
      </c>
      <c r="D8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10">
        <f>IF(moras[[#This Row],[SALARIO]]="",'2-Resumen'!$B$7, moras[[#This Row],[SALARIO]])</f>
        <v>1201593</v>
      </c>
      <c r="F810">
        <f>STANDARDIZE(moras[[#This Row],[SALARIO]],'2-Resumen'!$B$2,'2-Resumen'!$B$3)</f>
        <v>-0.35562302747407687</v>
      </c>
      <c r="G810" t="str">
        <f>IF(ABS(moras[[#This Row],[Z-CORE]])&gt; 1.96,"Sí", "No")</f>
        <v>No</v>
      </c>
      <c r="H810" t="s">
        <v>33</v>
      </c>
      <c r="I810" t="str">
        <f>IF(moras[[#This Row],[TIPO_ASEGURAMIENTO]] = "", '2-Resumen'!$F$4, moras[[#This Row],[TIPO_ASEGURAMIENTO]])</f>
        <v>ASALARIADO</v>
      </c>
      <c r="J810" t="s">
        <v>29</v>
      </c>
      <c r="K810" t="s">
        <v>30</v>
      </c>
      <c r="L810" t="s">
        <v>31</v>
      </c>
      <c r="M810" t="s">
        <v>31</v>
      </c>
      <c r="N810">
        <v>66</v>
      </c>
      <c r="O810">
        <f>IF(moras[[#This Row],[EDAD]]="", '2-Resumen'!$C$7, moras[[#This Row],[EDAD]])</f>
        <v>66</v>
      </c>
      <c r="P810">
        <f>FLOOR(moras[[#This Row],[EDAD_SIN_NA´S]],10)</f>
        <v>60</v>
      </c>
      <c r="Q810">
        <f>STANDARDIZE(moras[[#This Row],[EDAD]],'2-Resumen'!$C$2, '2-Resumen'!$C$3)</f>
        <v>1.7004177386365913</v>
      </c>
      <c r="R810" t="str">
        <f>IF(ABS(moras[[#This Row],[Z-CORE E]]) &gt; 1.96, "Sí", "No")</f>
        <v>No</v>
      </c>
    </row>
    <row r="811" spans="1:18">
      <c r="A811">
        <v>1199</v>
      </c>
      <c r="B811" t="s">
        <v>32</v>
      </c>
      <c r="C811">
        <v>29682251</v>
      </c>
      <c r="D8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11">
        <f>IF(moras[[#This Row],[SALARIO]]="",'2-Resumen'!$B$7, moras[[#This Row],[SALARIO]])</f>
        <v>29682251</v>
      </c>
      <c r="F811">
        <f>STANDARDIZE(moras[[#This Row],[SALARIO]],'2-Resumen'!$B$2,'2-Resumen'!$B$3)</f>
        <v>0.11826780183824494</v>
      </c>
      <c r="G811" t="str">
        <f>IF(ABS(moras[[#This Row],[Z-CORE]])&gt; 1.96,"Sí", "No")</f>
        <v>No</v>
      </c>
      <c r="H811" t="s">
        <v>33</v>
      </c>
      <c r="I811" t="str">
        <f>IF(moras[[#This Row],[TIPO_ASEGURAMIENTO]] = "", '2-Resumen'!$F$4, moras[[#This Row],[TIPO_ASEGURAMIENTO]])</f>
        <v>ASALARIADO</v>
      </c>
      <c r="J811" t="s">
        <v>29</v>
      </c>
      <c r="K811" t="s">
        <v>30</v>
      </c>
      <c r="L811" t="s">
        <v>30</v>
      </c>
      <c r="M811" t="s">
        <v>31</v>
      </c>
      <c r="N811">
        <v>27</v>
      </c>
      <c r="O811">
        <f>IF(moras[[#This Row],[EDAD]]="", '2-Resumen'!$C$7, moras[[#This Row],[EDAD]])</f>
        <v>27</v>
      </c>
      <c r="P811">
        <f>FLOOR(moras[[#This Row],[EDAD_SIN_NA´S]],10)</f>
        <v>20</v>
      </c>
      <c r="Q811">
        <f>STANDARDIZE(moras[[#This Row],[EDAD]],'2-Resumen'!$C$2, '2-Resumen'!$C$3)</f>
        <v>-1.0520201343717714</v>
      </c>
      <c r="R811" t="str">
        <f>IF(ABS(moras[[#This Row],[Z-CORE E]]) &gt; 1.96, "Sí", "No")</f>
        <v>No</v>
      </c>
    </row>
    <row r="812" spans="1:18">
      <c r="A812">
        <v>1202</v>
      </c>
      <c r="B812" t="s">
        <v>27</v>
      </c>
      <c r="C812">
        <v>164917</v>
      </c>
      <c r="D8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12">
        <f>IF(moras[[#This Row],[SALARIO]]="",'2-Resumen'!$B$7, moras[[#This Row],[SALARIO]])</f>
        <v>164917</v>
      </c>
      <c r="F812">
        <f>STANDARDIZE(moras[[#This Row],[SALARIO]],'2-Resumen'!$B$2,'2-Resumen'!$B$3)</f>
        <v>-0.37287232169221535</v>
      </c>
      <c r="G812" t="str">
        <f>IF(ABS(moras[[#This Row],[Z-CORE]])&gt; 1.96,"Sí", "No")</f>
        <v>No</v>
      </c>
      <c r="H812" t="s">
        <v>33</v>
      </c>
      <c r="I812" t="str">
        <f>IF(moras[[#This Row],[TIPO_ASEGURAMIENTO]] = "", '2-Resumen'!$F$4, moras[[#This Row],[TIPO_ASEGURAMIENTO]])</f>
        <v>ASALARIADO</v>
      </c>
      <c r="J812" t="s">
        <v>34</v>
      </c>
      <c r="K812" t="s">
        <v>30</v>
      </c>
      <c r="L812" t="s">
        <v>31</v>
      </c>
      <c r="M812" t="s">
        <v>31</v>
      </c>
      <c r="N812">
        <v>42</v>
      </c>
      <c r="O812">
        <f>IF(moras[[#This Row],[EDAD]]="", '2-Resumen'!$C$7, moras[[#This Row],[EDAD]])</f>
        <v>42</v>
      </c>
      <c r="P812">
        <f>FLOOR(moras[[#This Row],[EDAD_SIN_NA´S]],10)</f>
        <v>40</v>
      </c>
      <c r="Q812">
        <f>STANDARDIZE(moras[[#This Row],[EDAD]],'2-Resumen'!$C$2, '2-Resumen'!$C$3)</f>
        <v>6.6098167852911317E-3</v>
      </c>
      <c r="R812" t="str">
        <f>IF(ABS(moras[[#This Row],[Z-CORE E]]) &gt; 1.96, "Sí", "No")</f>
        <v>No</v>
      </c>
    </row>
    <row r="813" spans="1:18">
      <c r="A813">
        <v>1205</v>
      </c>
      <c r="B813" t="s">
        <v>32</v>
      </c>
      <c r="C813">
        <v>14894005</v>
      </c>
      <c r="D8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13">
        <f>IF(moras[[#This Row],[SALARIO]]="",'2-Resumen'!$B$7, moras[[#This Row],[SALARIO]])</f>
        <v>14894005</v>
      </c>
      <c r="F813">
        <f>STANDARDIZE(moras[[#This Row],[SALARIO]],'2-Resumen'!$B$2,'2-Resumen'!$B$3)</f>
        <v>-0.12779442611360314</v>
      </c>
      <c r="G813" t="str">
        <f>IF(ABS(moras[[#This Row],[Z-CORE]])&gt; 1.96,"Sí", "No")</f>
        <v>No</v>
      </c>
      <c r="H813" t="s">
        <v>33</v>
      </c>
      <c r="I813" t="str">
        <f>IF(moras[[#This Row],[TIPO_ASEGURAMIENTO]] = "", '2-Resumen'!$F$4, moras[[#This Row],[TIPO_ASEGURAMIENTO]])</f>
        <v>ASALARIADO</v>
      </c>
      <c r="J813" t="s">
        <v>34</v>
      </c>
      <c r="K813" t="s">
        <v>30</v>
      </c>
      <c r="L813" t="s">
        <v>31</v>
      </c>
      <c r="M813" t="s">
        <v>31</v>
      </c>
      <c r="N813">
        <v>33</v>
      </c>
      <c r="O813">
        <f>IF(moras[[#This Row],[EDAD]]="", '2-Resumen'!$C$7, moras[[#This Row],[EDAD]])</f>
        <v>33</v>
      </c>
      <c r="P813">
        <f>FLOOR(moras[[#This Row],[EDAD_SIN_NA´S]],10)</f>
        <v>30</v>
      </c>
      <c r="Q813">
        <f>STANDARDIZE(moras[[#This Row],[EDAD]],'2-Resumen'!$C$2, '2-Resumen'!$C$3)</f>
        <v>-0.62856815390894638</v>
      </c>
      <c r="R813" t="str">
        <f>IF(ABS(moras[[#This Row],[Z-CORE E]]) &gt; 1.96, "Sí", "No")</f>
        <v>No</v>
      </c>
    </row>
    <row r="814" spans="1:18">
      <c r="A814">
        <v>1207</v>
      </c>
      <c r="B814" t="s">
        <v>27</v>
      </c>
      <c r="C814">
        <v>3148285</v>
      </c>
      <c r="D8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14">
        <f>IF(moras[[#This Row],[SALARIO]]="",'2-Resumen'!$B$7, moras[[#This Row],[SALARIO]])</f>
        <v>3148285</v>
      </c>
      <c r="F814">
        <f>STANDARDIZE(moras[[#This Row],[SALARIO]],'2-Resumen'!$B$2,'2-Resumen'!$B$3)</f>
        <v>-0.3232319399403667</v>
      </c>
      <c r="G814" t="str">
        <f>IF(ABS(moras[[#This Row],[Z-CORE]])&gt; 1.96,"Sí", "No")</f>
        <v>No</v>
      </c>
      <c r="H814" t="s">
        <v>33</v>
      </c>
      <c r="I814" t="str">
        <f>IF(moras[[#This Row],[TIPO_ASEGURAMIENTO]] = "", '2-Resumen'!$F$4, moras[[#This Row],[TIPO_ASEGURAMIENTO]])</f>
        <v>ASALARIADO</v>
      </c>
      <c r="J814" t="s">
        <v>29</v>
      </c>
      <c r="K814" t="s">
        <v>30</v>
      </c>
      <c r="L814" t="s">
        <v>30</v>
      </c>
      <c r="M814" t="s">
        <v>31</v>
      </c>
      <c r="N814">
        <v>22</v>
      </c>
      <c r="O814">
        <f>IF(moras[[#This Row],[EDAD]]="", '2-Resumen'!$C$7, moras[[#This Row],[EDAD]])</f>
        <v>22</v>
      </c>
      <c r="P814">
        <f>FLOOR(moras[[#This Row],[EDAD_SIN_NA´S]],10)</f>
        <v>20</v>
      </c>
      <c r="Q814">
        <f>STANDARDIZE(moras[[#This Row],[EDAD]],'2-Resumen'!$C$2, '2-Resumen'!$C$3)</f>
        <v>-1.4048967847574589</v>
      </c>
      <c r="R814" t="str">
        <f>IF(ABS(moras[[#This Row],[Z-CORE E]]) &gt; 1.96, "Sí", "No")</f>
        <v>No</v>
      </c>
    </row>
    <row r="815" spans="1:18">
      <c r="A815">
        <v>1209</v>
      </c>
      <c r="B815" t="s">
        <v>32</v>
      </c>
      <c r="C815">
        <v>335543816</v>
      </c>
      <c r="D8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15">
        <f>IF(moras[[#This Row],[SALARIO]]="",'2-Resumen'!$B$7, moras[[#This Row],[SALARIO]])</f>
        <v>335543816</v>
      </c>
      <c r="F815">
        <f>STANDARDIZE(moras[[#This Row],[SALARIO]],'2-Resumen'!$B$2,'2-Resumen'!$B$3)</f>
        <v>5.2075108485619062</v>
      </c>
      <c r="G815" t="str">
        <f>IF(ABS(moras[[#This Row],[Z-CORE]])&gt; 1.96,"Sí", "No")</f>
        <v>Sí</v>
      </c>
      <c r="H815" t="s">
        <v>33</v>
      </c>
      <c r="I815" t="str">
        <f>IF(moras[[#This Row],[TIPO_ASEGURAMIENTO]] = "", '2-Resumen'!$F$4, moras[[#This Row],[TIPO_ASEGURAMIENTO]])</f>
        <v>ASALARIADO</v>
      </c>
      <c r="J815" t="s">
        <v>34</v>
      </c>
      <c r="K815" t="s">
        <v>30</v>
      </c>
      <c r="L815" t="s">
        <v>31</v>
      </c>
      <c r="M815" t="s">
        <v>31</v>
      </c>
      <c r="N815">
        <v>34</v>
      </c>
      <c r="O815">
        <f>IF(moras[[#This Row],[EDAD]]="", '2-Resumen'!$C$7, moras[[#This Row],[EDAD]])</f>
        <v>34</v>
      </c>
      <c r="P815">
        <f>FLOOR(moras[[#This Row],[EDAD_SIN_NA´S]],10)</f>
        <v>30</v>
      </c>
      <c r="Q815">
        <f>STANDARDIZE(moras[[#This Row],[EDAD]],'2-Resumen'!$C$2, '2-Resumen'!$C$3)</f>
        <v>-0.55799282383180893</v>
      </c>
      <c r="R815" t="str">
        <f>IF(ABS(moras[[#This Row],[Z-CORE E]]) &gt; 1.96, "Sí", "No")</f>
        <v>No</v>
      </c>
    </row>
    <row r="816" spans="1:18">
      <c r="A816">
        <v>1215</v>
      </c>
      <c r="B816" t="s">
        <v>32</v>
      </c>
      <c r="C816">
        <v>159780</v>
      </c>
      <c r="D8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16">
        <f>IF(moras[[#This Row],[SALARIO]]="",'2-Resumen'!$B$7, moras[[#This Row],[SALARIO]])</f>
        <v>159780</v>
      </c>
      <c r="F816">
        <f>STANDARDIZE(moras[[#This Row],[SALARIO]],'2-Resumen'!$B$2,'2-Resumen'!$B$3)</f>
        <v>-0.37295779644459565</v>
      </c>
      <c r="G816" t="str">
        <f>IF(ABS(moras[[#This Row],[Z-CORE]])&gt; 1.96,"Sí", "No")</f>
        <v>No</v>
      </c>
      <c r="H816" t="s">
        <v>33</v>
      </c>
      <c r="I816" t="str">
        <f>IF(moras[[#This Row],[TIPO_ASEGURAMIENTO]] = "", '2-Resumen'!$F$4, moras[[#This Row],[TIPO_ASEGURAMIENTO]])</f>
        <v>ASALARIADO</v>
      </c>
      <c r="J816" t="s">
        <v>29</v>
      </c>
      <c r="K816" t="s">
        <v>30</v>
      </c>
      <c r="L816" t="s">
        <v>30</v>
      </c>
      <c r="M816" t="s">
        <v>30</v>
      </c>
      <c r="N816">
        <v>37</v>
      </c>
      <c r="O816">
        <f>IF(moras[[#This Row],[EDAD]]="", '2-Resumen'!$C$7, moras[[#This Row],[EDAD]])</f>
        <v>37</v>
      </c>
      <c r="P816">
        <f>FLOOR(moras[[#This Row],[EDAD_SIN_NA´S]],10)</f>
        <v>30</v>
      </c>
      <c r="Q816">
        <f>STANDARDIZE(moras[[#This Row],[EDAD]],'2-Resumen'!$C$2, '2-Resumen'!$C$3)</f>
        <v>-0.3462668336003964</v>
      </c>
      <c r="R816" t="str">
        <f>IF(ABS(moras[[#This Row],[Z-CORE E]]) &gt; 1.96, "Sí", "No")</f>
        <v>No</v>
      </c>
    </row>
    <row r="817" spans="1:18">
      <c r="A817">
        <v>1216</v>
      </c>
      <c r="B817" t="s">
        <v>32</v>
      </c>
      <c r="C817">
        <v>592110</v>
      </c>
      <c r="D8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17">
        <f>IF(moras[[#This Row],[SALARIO]]="",'2-Resumen'!$B$7, moras[[#This Row],[SALARIO]])</f>
        <v>592110</v>
      </c>
      <c r="F817">
        <f>STANDARDIZE(moras[[#This Row],[SALARIO]],'2-Resumen'!$B$2,'2-Resumen'!$B$3)</f>
        <v>-0.36576423995314816</v>
      </c>
      <c r="G817" t="str">
        <f>IF(ABS(moras[[#This Row],[Z-CORE]])&gt; 1.96,"Sí", "No")</f>
        <v>No</v>
      </c>
      <c r="H817" t="s">
        <v>33</v>
      </c>
      <c r="I817" t="str">
        <f>IF(moras[[#This Row],[TIPO_ASEGURAMIENTO]] = "", '2-Resumen'!$F$4, moras[[#This Row],[TIPO_ASEGURAMIENTO]])</f>
        <v>ASALARIADO</v>
      </c>
      <c r="J817" t="s">
        <v>29</v>
      </c>
      <c r="K817" t="s">
        <v>30</v>
      </c>
      <c r="L817" t="s">
        <v>31</v>
      </c>
      <c r="M817" t="s">
        <v>31</v>
      </c>
      <c r="N817">
        <v>21</v>
      </c>
      <c r="O817">
        <f>IF(moras[[#This Row],[EDAD]]="", '2-Resumen'!$C$7, moras[[#This Row],[EDAD]])</f>
        <v>21</v>
      </c>
      <c r="P817">
        <f>FLOOR(moras[[#This Row],[EDAD_SIN_NA´S]],10)</f>
        <v>20</v>
      </c>
      <c r="Q817">
        <f>STANDARDIZE(moras[[#This Row],[EDAD]],'2-Resumen'!$C$2, '2-Resumen'!$C$3)</f>
        <v>-1.4754721148345964</v>
      </c>
      <c r="R817" t="str">
        <f>IF(ABS(moras[[#This Row],[Z-CORE E]]) &gt; 1.96, "Sí", "No")</f>
        <v>No</v>
      </c>
    </row>
    <row r="818" spans="1:18">
      <c r="A818">
        <v>1217</v>
      </c>
      <c r="B818" t="s">
        <v>32</v>
      </c>
      <c r="C818">
        <v>64070561</v>
      </c>
      <c r="D8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18">
        <f>IF(moras[[#This Row],[SALARIO]]="",'2-Resumen'!$B$7, moras[[#This Row],[SALARIO]])</f>
        <v>64070561</v>
      </c>
      <c r="F818">
        <f>STANDARDIZE(moras[[#This Row],[SALARIO]],'2-Resumen'!$B$2,'2-Resumen'!$B$3)</f>
        <v>0.69045629357004445</v>
      </c>
      <c r="G818" t="str">
        <f>IF(ABS(moras[[#This Row],[Z-CORE]])&gt; 1.96,"Sí", "No")</f>
        <v>No</v>
      </c>
      <c r="H818" t="s">
        <v>33</v>
      </c>
      <c r="I818" t="str">
        <f>IF(moras[[#This Row],[TIPO_ASEGURAMIENTO]] = "", '2-Resumen'!$F$4, moras[[#This Row],[TIPO_ASEGURAMIENTO]])</f>
        <v>ASALARIADO</v>
      </c>
      <c r="J818" t="s">
        <v>29</v>
      </c>
      <c r="K818" t="s">
        <v>30</v>
      </c>
      <c r="L818" t="s">
        <v>30</v>
      </c>
      <c r="M818" t="s">
        <v>31</v>
      </c>
      <c r="N818">
        <v>25</v>
      </c>
      <c r="O818">
        <f>IF(moras[[#This Row],[EDAD]]="", '2-Resumen'!$C$7, moras[[#This Row],[EDAD]])</f>
        <v>25</v>
      </c>
      <c r="P818">
        <f>FLOOR(moras[[#This Row],[EDAD_SIN_NA´S]],10)</f>
        <v>20</v>
      </c>
      <c r="Q818">
        <f>STANDARDIZE(moras[[#This Row],[EDAD]],'2-Resumen'!$C$2, '2-Resumen'!$C$3)</f>
        <v>-1.1931707945260464</v>
      </c>
      <c r="R818" t="str">
        <f>IF(ABS(moras[[#This Row],[Z-CORE E]]) &gt; 1.96, "Sí", "No")</f>
        <v>No</v>
      </c>
    </row>
    <row r="819" spans="1:18">
      <c r="A819">
        <v>1218</v>
      </c>
      <c r="B819" t="s">
        <v>32</v>
      </c>
      <c r="C819">
        <v>3000000</v>
      </c>
      <c r="D8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19">
        <f>IF(moras[[#This Row],[SALARIO]]="",'2-Resumen'!$B$7, moras[[#This Row],[SALARIO]])</f>
        <v>3000000</v>
      </c>
      <c r="F819">
        <f>STANDARDIZE(moras[[#This Row],[SALARIO]],'2-Resumen'!$B$2,'2-Resumen'!$B$3)</f>
        <v>-0.32569926009935241</v>
      </c>
      <c r="G819" t="str">
        <f>IF(ABS(moras[[#This Row],[Z-CORE]])&gt; 1.96,"Sí", "No")</f>
        <v>No</v>
      </c>
      <c r="H819" t="s">
        <v>33</v>
      </c>
      <c r="I819" t="str">
        <f>IF(moras[[#This Row],[TIPO_ASEGURAMIENTO]] = "", '2-Resumen'!$F$4, moras[[#This Row],[TIPO_ASEGURAMIENTO]])</f>
        <v>ASALARIADO</v>
      </c>
      <c r="J819" t="s">
        <v>29</v>
      </c>
      <c r="K819" t="s">
        <v>30</v>
      </c>
      <c r="L819" t="s">
        <v>31</v>
      </c>
      <c r="M819" t="s">
        <v>31</v>
      </c>
      <c r="N819">
        <v>53</v>
      </c>
      <c r="O819">
        <f>IF(moras[[#This Row],[EDAD]]="", '2-Resumen'!$C$7, moras[[#This Row],[EDAD]])</f>
        <v>53</v>
      </c>
      <c r="P819">
        <f>FLOOR(moras[[#This Row],[EDAD_SIN_NA´S]],10)</f>
        <v>50</v>
      </c>
      <c r="Q819">
        <f>STANDARDIZE(moras[[#This Row],[EDAD]],'2-Resumen'!$C$2, '2-Resumen'!$C$3)</f>
        <v>0.78293844763380371</v>
      </c>
      <c r="R819" t="str">
        <f>IF(ABS(moras[[#This Row],[Z-CORE E]]) &gt; 1.96, "Sí", "No")</f>
        <v>No</v>
      </c>
    </row>
    <row r="820" spans="1:18">
      <c r="A820">
        <v>1219</v>
      </c>
      <c r="B820" t="s">
        <v>32</v>
      </c>
      <c r="C820">
        <v>28699048</v>
      </c>
      <c r="D8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20">
        <f>IF(moras[[#This Row],[SALARIO]]="",'2-Resumen'!$B$7, moras[[#This Row],[SALARIO]])</f>
        <v>28699048</v>
      </c>
      <c r="F820">
        <f>STANDARDIZE(moras[[#This Row],[SALARIO]],'2-Resumen'!$B$2,'2-Resumen'!$B$3)</f>
        <v>0.10190824704662592</v>
      </c>
      <c r="G820" t="str">
        <f>IF(ABS(moras[[#This Row],[Z-CORE]])&gt; 1.96,"Sí", "No")</f>
        <v>No</v>
      </c>
      <c r="H820" t="s">
        <v>33</v>
      </c>
      <c r="I820" t="str">
        <f>IF(moras[[#This Row],[TIPO_ASEGURAMIENTO]] = "", '2-Resumen'!$F$4, moras[[#This Row],[TIPO_ASEGURAMIENTO]])</f>
        <v>ASALARIADO</v>
      </c>
      <c r="J820" t="s">
        <v>29</v>
      </c>
      <c r="K820" t="s">
        <v>30</v>
      </c>
      <c r="L820" t="s">
        <v>31</v>
      </c>
      <c r="M820" t="s">
        <v>31</v>
      </c>
      <c r="N820">
        <v>20</v>
      </c>
      <c r="O820">
        <f>IF(moras[[#This Row],[EDAD]]="", '2-Resumen'!$C$7, moras[[#This Row],[EDAD]])</f>
        <v>20</v>
      </c>
      <c r="P820">
        <f>FLOOR(moras[[#This Row],[EDAD_SIN_NA´S]],10)</f>
        <v>20</v>
      </c>
      <c r="Q820">
        <f>STANDARDIZE(moras[[#This Row],[EDAD]],'2-Resumen'!$C$2, '2-Resumen'!$C$3)</f>
        <v>-1.5460474449117341</v>
      </c>
      <c r="R820" t="str">
        <f>IF(ABS(moras[[#This Row],[Z-CORE E]]) &gt; 1.96, "Sí", "No")</f>
        <v>No</v>
      </c>
    </row>
    <row r="821" spans="1:18">
      <c r="A821">
        <v>1221</v>
      </c>
      <c r="B821" t="s">
        <v>27</v>
      </c>
      <c r="C821">
        <v>48613905</v>
      </c>
      <c r="D8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21">
        <f>IF(moras[[#This Row],[SALARIO]]="",'2-Resumen'!$B$7, moras[[#This Row],[SALARIO]])</f>
        <v>48613905</v>
      </c>
      <c r="F821">
        <f>STANDARDIZE(moras[[#This Row],[SALARIO]],'2-Resumen'!$B$2,'2-Resumen'!$B$3)</f>
        <v>0.43327236438430461</v>
      </c>
      <c r="G821" t="str">
        <f>IF(ABS(moras[[#This Row],[Z-CORE]])&gt; 1.96,"Sí", "No")</f>
        <v>No</v>
      </c>
      <c r="H821" t="s">
        <v>33</v>
      </c>
      <c r="I821" t="str">
        <f>IF(moras[[#This Row],[TIPO_ASEGURAMIENTO]] = "", '2-Resumen'!$F$4, moras[[#This Row],[TIPO_ASEGURAMIENTO]])</f>
        <v>ASALARIADO</v>
      </c>
      <c r="J821" t="s">
        <v>29</v>
      </c>
      <c r="K821" t="s">
        <v>30</v>
      </c>
      <c r="L821" t="s">
        <v>31</v>
      </c>
      <c r="M821" t="s">
        <v>31</v>
      </c>
      <c r="N821">
        <v>48</v>
      </c>
      <c r="O821">
        <f>IF(moras[[#This Row],[EDAD]]="", '2-Resumen'!$C$7, moras[[#This Row],[EDAD]])</f>
        <v>48</v>
      </c>
      <c r="P821">
        <f>FLOOR(moras[[#This Row],[EDAD_SIN_NA´S]],10)</f>
        <v>40</v>
      </c>
      <c r="Q821">
        <f>STANDARDIZE(moras[[#This Row],[EDAD]],'2-Resumen'!$C$2, '2-Resumen'!$C$3)</f>
        <v>0.43006179724811616</v>
      </c>
      <c r="R821" t="str">
        <f>IF(ABS(moras[[#This Row],[Z-CORE E]]) &gt; 1.96, "Sí", "No")</f>
        <v>No</v>
      </c>
    </row>
    <row r="822" spans="1:18">
      <c r="A822">
        <v>1222</v>
      </c>
      <c r="B822" t="s">
        <v>32</v>
      </c>
      <c r="C822">
        <v>40418198</v>
      </c>
      <c r="D8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22">
        <f>IF(moras[[#This Row],[SALARIO]]="",'2-Resumen'!$B$7, moras[[#This Row],[SALARIO]])</f>
        <v>40418198</v>
      </c>
      <c r="F822">
        <f>STANDARDIZE(moras[[#This Row],[SALARIO]],'2-Resumen'!$B$2,'2-Resumen'!$B$3)</f>
        <v>0.29690366156041614</v>
      </c>
      <c r="G822" t="str">
        <f>IF(ABS(moras[[#This Row],[Z-CORE]])&gt; 1.96,"Sí", "No")</f>
        <v>No</v>
      </c>
      <c r="H822" t="s">
        <v>33</v>
      </c>
      <c r="I822" t="str">
        <f>IF(moras[[#This Row],[TIPO_ASEGURAMIENTO]] = "", '2-Resumen'!$F$4, moras[[#This Row],[TIPO_ASEGURAMIENTO]])</f>
        <v>ASALARIADO</v>
      </c>
      <c r="J822" t="s">
        <v>29</v>
      </c>
      <c r="K822" t="s">
        <v>30</v>
      </c>
      <c r="L822" t="s">
        <v>30</v>
      </c>
      <c r="M822" t="s">
        <v>31</v>
      </c>
      <c r="N822">
        <v>57</v>
      </c>
      <c r="O822">
        <f>IF(moras[[#This Row],[EDAD]]="", '2-Resumen'!$C$7, moras[[#This Row],[EDAD]])</f>
        <v>57</v>
      </c>
      <c r="P822">
        <f>FLOOR(moras[[#This Row],[EDAD_SIN_NA´S]],10)</f>
        <v>50</v>
      </c>
      <c r="Q822">
        <f>STANDARDIZE(moras[[#This Row],[EDAD]],'2-Resumen'!$C$2, '2-Resumen'!$C$3)</f>
        <v>1.0652397679423538</v>
      </c>
      <c r="R822" t="str">
        <f>IF(ABS(moras[[#This Row],[Z-CORE E]]) &gt; 1.96, "Sí", "No")</f>
        <v>No</v>
      </c>
    </row>
    <row r="823" spans="1:18">
      <c r="A823">
        <v>1224</v>
      </c>
      <c r="B823" t="s">
        <v>27</v>
      </c>
      <c r="C823">
        <v>22709748</v>
      </c>
      <c r="D8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23">
        <f>IF(moras[[#This Row],[SALARIO]]="",'2-Resumen'!$B$7, moras[[#This Row],[SALARIO]])</f>
        <v>22709748</v>
      </c>
      <c r="F823">
        <f>STANDARDIZE(moras[[#This Row],[SALARIO]],'2-Resumen'!$B$2,'2-Resumen'!$B$3)</f>
        <v>2.2520402272368104E-3</v>
      </c>
      <c r="G823" t="str">
        <f>IF(ABS(moras[[#This Row],[Z-CORE]])&gt; 1.96,"Sí", "No")</f>
        <v>No</v>
      </c>
      <c r="H823" t="s">
        <v>33</v>
      </c>
      <c r="I823" t="str">
        <f>IF(moras[[#This Row],[TIPO_ASEGURAMIENTO]] = "", '2-Resumen'!$F$4, moras[[#This Row],[TIPO_ASEGURAMIENTO]])</f>
        <v>ASALARIADO</v>
      </c>
      <c r="J823" t="s">
        <v>29</v>
      </c>
      <c r="K823" t="s">
        <v>30</v>
      </c>
      <c r="L823" t="s">
        <v>31</v>
      </c>
      <c r="M823" t="s">
        <v>31</v>
      </c>
      <c r="N823">
        <v>36</v>
      </c>
      <c r="O823">
        <f>IF(moras[[#This Row],[EDAD]]="", '2-Resumen'!$C$7, moras[[#This Row],[EDAD]])</f>
        <v>36</v>
      </c>
      <c r="P823">
        <f>FLOOR(moras[[#This Row],[EDAD_SIN_NA´S]],10)</f>
        <v>30</v>
      </c>
      <c r="Q823">
        <f>STANDARDIZE(moras[[#This Row],[EDAD]],'2-Resumen'!$C$2, '2-Resumen'!$C$3)</f>
        <v>-0.41684216367753391</v>
      </c>
      <c r="R823" t="str">
        <f>IF(ABS(moras[[#This Row],[Z-CORE E]]) &gt; 1.96, "Sí", "No")</f>
        <v>No</v>
      </c>
    </row>
    <row r="824" spans="1:18">
      <c r="A824">
        <v>1226</v>
      </c>
      <c r="B824" t="s">
        <v>27</v>
      </c>
      <c r="C824">
        <v>418017</v>
      </c>
      <c r="D8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24">
        <f>IF(moras[[#This Row],[SALARIO]]="",'2-Resumen'!$B$7, moras[[#This Row],[SALARIO]])</f>
        <v>418017</v>
      </c>
      <c r="F824">
        <f>STANDARDIZE(moras[[#This Row],[SALARIO]],'2-Resumen'!$B$2,'2-Resumen'!$B$3)</f>
        <v>-0.36866098047604862</v>
      </c>
      <c r="G824" t="str">
        <f>IF(ABS(moras[[#This Row],[Z-CORE]])&gt; 1.96,"Sí", "No")</f>
        <v>No</v>
      </c>
      <c r="H824" t="s">
        <v>33</v>
      </c>
      <c r="I824" t="str">
        <f>IF(moras[[#This Row],[TIPO_ASEGURAMIENTO]] = "", '2-Resumen'!$F$4, moras[[#This Row],[TIPO_ASEGURAMIENTO]])</f>
        <v>ASALARIADO</v>
      </c>
      <c r="J824" t="s">
        <v>29</v>
      </c>
      <c r="K824" t="s">
        <v>30</v>
      </c>
      <c r="L824" t="s">
        <v>31</v>
      </c>
      <c r="M824" t="s">
        <v>31</v>
      </c>
      <c r="N824">
        <v>33</v>
      </c>
      <c r="O824">
        <f>IF(moras[[#This Row],[EDAD]]="", '2-Resumen'!$C$7, moras[[#This Row],[EDAD]])</f>
        <v>33</v>
      </c>
      <c r="P824">
        <f>FLOOR(moras[[#This Row],[EDAD_SIN_NA´S]],10)</f>
        <v>30</v>
      </c>
      <c r="Q824">
        <f>STANDARDIZE(moras[[#This Row],[EDAD]],'2-Resumen'!$C$2, '2-Resumen'!$C$3)</f>
        <v>-0.62856815390894638</v>
      </c>
      <c r="R824" t="str">
        <f>IF(ABS(moras[[#This Row],[Z-CORE E]]) &gt; 1.96, "Sí", "No")</f>
        <v>No</v>
      </c>
    </row>
    <row r="825" spans="1:18">
      <c r="A825">
        <v>1227</v>
      </c>
      <c r="B825" t="s">
        <v>32</v>
      </c>
      <c r="C825">
        <v>40332012</v>
      </c>
      <c r="D8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25">
        <f>IF(moras[[#This Row],[SALARIO]]="",'2-Resumen'!$B$7, moras[[#This Row],[SALARIO]])</f>
        <v>40332012</v>
      </c>
      <c r="F825">
        <f>STANDARDIZE(moras[[#This Row],[SALARIO]],'2-Resumen'!$B$2,'2-Resumen'!$B$3)</f>
        <v>0.29546960919353926</v>
      </c>
      <c r="G825" t="str">
        <f>IF(ABS(moras[[#This Row],[Z-CORE]])&gt; 1.96,"Sí", "No")</f>
        <v>No</v>
      </c>
      <c r="H825" t="s">
        <v>33</v>
      </c>
      <c r="I825" t="str">
        <f>IF(moras[[#This Row],[TIPO_ASEGURAMIENTO]] = "", '2-Resumen'!$F$4, moras[[#This Row],[TIPO_ASEGURAMIENTO]])</f>
        <v>ASALARIADO</v>
      </c>
      <c r="J825" t="s">
        <v>29</v>
      </c>
      <c r="K825" t="s">
        <v>30</v>
      </c>
      <c r="L825" t="s">
        <v>31</v>
      </c>
      <c r="M825" t="s">
        <v>31</v>
      </c>
      <c r="N825">
        <v>40</v>
      </c>
      <c r="O825">
        <f>IF(moras[[#This Row],[EDAD]]="", '2-Resumen'!$C$7, moras[[#This Row],[EDAD]])</f>
        <v>40</v>
      </c>
      <c r="P825">
        <f>FLOOR(moras[[#This Row],[EDAD_SIN_NA´S]],10)</f>
        <v>40</v>
      </c>
      <c r="Q825">
        <f>STANDARDIZE(moras[[#This Row],[EDAD]],'2-Resumen'!$C$2, '2-Resumen'!$C$3)</f>
        <v>-0.13454084336898386</v>
      </c>
      <c r="R825" t="str">
        <f>IF(ABS(moras[[#This Row],[Z-CORE E]]) &gt; 1.96, "Sí", "No")</f>
        <v>No</v>
      </c>
    </row>
    <row r="826" spans="1:18">
      <c r="A826">
        <v>1230</v>
      </c>
      <c r="B826" t="s">
        <v>32</v>
      </c>
      <c r="C826">
        <v>7906128</v>
      </c>
      <c r="D8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26">
        <f>IF(moras[[#This Row],[SALARIO]]="",'2-Resumen'!$B$7, moras[[#This Row],[SALARIO]])</f>
        <v>7906128</v>
      </c>
      <c r="F826">
        <f>STANDARDIZE(moras[[#This Row],[SALARIO]],'2-Resumen'!$B$2,'2-Resumen'!$B$3)</f>
        <v>-0.24406599633724402</v>
      </c>
      <c r="G826" t="str">
        <f>IF(ABS(moras[[#This Row],[Z-CORE]])&gt; 1.96,"Sí", "No")</f>
        <v>No</v>
      </c>
      <c r="H826" t="s">
        <v>33</v>
      </c>
      <c r="I826" t="str">
        <f>IF(moras[[#This Row],[TIPO_ASEGURAMIENTO]] = "", '2-Resumen'!$F$4, moras[[#This Row],[TIPO_ASEGURAMIENTO]])</f>
        <v>ASALARIADO</v>
      </c>
      <c r="J826" t="s">
        <v>29</v>
      </c>
      <c r="K826" t="s">
        <v>30</v>
      </c>
      <c r="L826" t="s">
        <v>31</v>
      </c>
      <c r="M826" t="s">
        <v>31</v>
      </c>
      <c r="N826">
        <v>45</v>
      </c>
      <c r="O826">
        <f>IF(moras[[#This Row],[EDAD]]="", '2-Resumen'!$C$7, moras[[#This Row],[EDAD]])</f>
        <v>45</v>
      </c>
      <c r="P826">
        <f>FLOOR(moras[[#This Row],[EDAD_SIN_NA´S]],10)</f>
        <v>40</v>
      </c>
      <c r="Q826">
        <f>STANDARDIZE(moras[[#This Row],[EDAD]],'2-Resumen'!$C$2, '2-Resumen'!$C$3)</f>
        <v>0.21833580701670366</v>
      </c>
      <c r="R826" t="str">
        <f>IF(ABS(moras[[#This Row],[Z-CORE E]]) &gt; 1.96, "Sí", "No")</f>
        <v>No</v>
      </c>
    </row>
    <row r="827" spans="1:18">
      <c r="A827">
        <v>1231</v>
      </c>
      <c r="B827" t="s">
        <v>27</v>
      </c>
      <c r="C827">
        <v>35147579</v>
      </c>
      <c r="D8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27">
        <f>IF(moras[[#This Row],[SALARIO]]="",'2-Resumen'!$B$7, moras[[#This Row],[SALARIO]])</f>
        <v>35147579</v>
      </c>
      <c r="F827">
        <f>STANDARDIZE(moras[[#This Row],[SALARIO]],'2-Resumen'!$B$2,'2-Resumen'!$B$3)</f>
        <v>0.20920561719292716</v>
      </c>
      <c r="G827" t="str">
        <f>IF(ABS(moras[[#This Row],[Z-CORE]])&gt; 1.96,"Sí", "No")</f>
        <v>No</v>
      </c>
      <c r="H827" t="s">
        <v>33</v>
      </c>
      <c r="I827" t="str">
        <f>IF(moras[[#This Row],[TIPO_ASEGURAMIENTO]] = "", '2-Resumen'!$F$4, moras[[#This Row],[TIPO_ASEGURAMIENTO]])</f>
        <v>ASALARIADO</v>
      </c>
      <c r="J827" t="s">
        <v>29</v>
      </c>
      <c r="K827" t="s">
        <v>30</v>
      </c>
      <c r="L827" t="s">
        <v>31</v>
      </c>
      <c r="M827" t="s">
        <v>31</v>
      </c>
      <c r="N827">
        <v>33</v>
      </c>
      <c r="O827">
        <f>IF(moras[[#This Row],[EDAD]]="", '2-Resumen'!$C$7, moras[[#This Row],[EDAD]])</f>
        <v>33</v>
      </c>
      <c r="P827">
        <f>FLOOR(moras[[#This Row],[EDAD_SIN_NA´S]],10)</f>
        <v>30</v>
      </c>
      <c r="Q827">
        <f>STANDARDIZE(moras[[#This Row],[EDAD]],'2-Resumen'!$C$2, '2-Resumen'!$C$3)</f>
        <v>-0.62856815390894638</v>
      </c>
      <c r="R827" t="str">
        <f>IF(ABS(moras[[#This Row],[Z-CORE E]]) &gt; 1.96, "Sí", "No")</f>
        <v>No</v>
      </c>
    </row>
    <row r="828" spans="1:18">
      <c r="A828">
        <v>1232</v>
      </c>
      <c r="B828" t="s">
        <v>32</v>
      </c>
      <c r="C828">
        <v>140000</v>
      </c>
      <c r="D8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28">
        <f>IF(moras[[#This Row],[SALARIO]]="",'2-Resumen'!$B$7, moras[[#This Row],[SALARIO]])</f>
        <v>140000</v>
      </c>
      <c r="F828">
        <f>STANDARDIZE(moras[[#This Row],[SALARIO]],'2-Resumen'!$B$2,'2-Resumen'!$B$3)</f>
        <v>-0.37328691667081365</v>
      </c>
      <c r="G828" t="str">
        <f>IF(ABS(moras[[#This Row],[Z-CORE]])&gt; 1.96,"Sí", "No")</f>
        <v>No</v>
      </c>
      <c r="H828" t="s">
        <v>33</v>
      </c>
      <c r="I828" t="str">
        <f>IF(moras[[#This Row],[TIPO_ASEGURAMIENTO]] = "", '2-Resumen'!$F$4, moras[[#This Row],[TIPO_ASEGURAMIENTO]])</f>
        <v>ASALARIADO</v>
      </c>
      <c r="J828" t="s">
        <v>29</v>
      </c>
      <c r="K828" t="s">
        <v>30</v>
      </c>
      <c r="L828" t="s">
        <v>31</v>
      </c>
      <c r="M828" t="s">
        <v>31</v>
      </c>
      <c r="N828">
        <v>24</v>
      </c>
      <c r="O828">
        <f>IF(moras[[#This Row],[EDAD]]="", '2-Resumen'!$C$7, moras[[#This Row],[EDAD]])</f>
        <v>24</v>
      </c>
      <c r="P828">
        <f>FLOOR(moras[[#This Row],[EDAD_SIN_NA´S]],10)</f>
        <v>20</v>
      </c>
      <c r="Q828">
        <f>STANDARDIZE(moras[[#This Row],[EDAD]],'2-Resumen'!$C$2, '2-Resumen'!$C$3)</f>
        <v>-1.263746124603184</v>
      </c>
      <c r="R828" t="str">
        <f>IF(ABS(moras[[#This Row],[Z-CORE E]]) &gt; 1.96, "Sí", "No")</f>
        <v>No</v>
      </c>
    </row>
    <row r="829" spans="1:18">
      <c r="A829">
        <v>1233</v>
      </c>
      <c r="B829" t="s">
        <v>32</v>
      </c>
      <c r="C829">
        <v>367656</v>
      </c>
      <c r="D8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29">
        <f>IF(moras[[#This Row],[SALARIO]]="",'2-Resumen'!$B$7, moras[[#This Row],[SALARIO]])</f>
        <v>367656</v>
      </c>
      <c r="F829">
        <f>STANDARDIZE(moras[[#This Row],[SALARIO]],'2-Resumen'!$B$2,'2-Resumen'!$B$3)</f>
        <v>-0.36949893920772536</v>
      </c>
      <c r="G829" t="str">
        <f>IF(ABS(moras[[#This Row],[Z-CORE]])&gt; 1.96,"Sí", "No")</f>
        <v>No</v>
      </c>
      <c r="H829" t="s">
        <v>33</v>
      </c>
      <c r="I829" t="str">
        <f>IF(moras[[#This Row],[TIPO_ASEGURAMIENTO]] = "", '2-Resumen'!$F$4, moras[[#This Row],[TIPO_ASEGURAMIENTO]])</f>
        <v>ASALARIADO</v>
      </c>
      <c r="J829" t="s">
        <v>29</v>
      </c>
      <c r="K829" t="s">
        <v>30</v>
      </c>
      <c r="L829" t="s">
        <v>31</v>
      </c>
      <c r="M829" t="s">
        <v>31</v>
      </c>
      <c r="N829">
        <v>46</v>
      </c>
      <c r="O829">
        <f>IF(moras[[#This Row],[EDAD]]="", '2-Resumen'!$C$7, moras[[#This Row],[EDAD]])</f>
        <v>46</v>
      </c>
      <c r="P829">
        <f>FLOOR(moras[[#This Row],[EDAD_SIN_NA´S]],10)</f>
        <v>40</v>
      </c>
      <c r="Q829">
        <f>STANDARDIZE(moras[[#This Row],[EDAD]],'2-Resumen'!$C$2, '2-Resumen'!$C$3)</f>
        <v>0.28891113709384114</v>
      </c>
      <c r="R829" t="str">
        <f>IF(ABS(moras[[#This Row],[Z-CORE E]]) &gt; 1.96, "Sí", "No")</f>
        <v>No</v>
      </c>
    </row>
    <row r="830" spans="1:18">
      <c r="A830">
        <v>1234</v>
      </c>
      <c r="B830" t="s">
        <v>32</v>
      </c>
      <c r="C830">
        <v>43735605</v>
      </c>
      <c r="D8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30">
        <f>IF(moras[[#This Row],[SALARIO]]="",'2-Resumen'!$B$7, moras[[#This Row],[SALARIO]])</f>
        <v>43735605</v>
      </c>
      <c r="F830">
        <f>STANDARDIZE(moras[[#This Row],[SALARIO]],'2-Resumen'!$B$2,'2-Resumen'!$B$3)</f>
        <v>0.35210213184844463</v>
      </c>
      <c r="G830" t="str">
        <f>IF(ABS(moras[[#This Row],[Z-CORE]])&gt; 1.96,"Sí", "No")</f>
        <v>No</v>
      </c>
      <c r="H830" t="s">
        <v>33</v>
      </c>
      <c r="I830" t="str">
        <f>IF(moras[[#This Row],[TIPO_ASEGURAMIENTO]] = "", '2-Resumen'!$F$4, moras[[#This Row],[TIPO_ASEGURAMIENTO]])</f>
        <v>ASALARIADO</v>
      </c>
      <c r="J830" t="s">
        <v>29</v>
      </c>
      <c r="K830" t="s">
        <v>30</v>
      </c>
      <c r="L830" t="s">
        <v>30</v>
      </c>
      <c r="M830" t="s">
        <v>31</v>
      </c>
      <c r="N830">
        <v>29</v>
      </c>
      <c r="O830">
        <f>IF(moras[[#This Row],[EDAD]]="", '2-Resumen'!$C$7, moras[[#This Row],[EDAD]])</f>
        <v>29</v>
      </c>
      <c r="P830">
        <f>FLOOR(moras[[#This Row],[EDAD_SIN_NA´S]],10)</f>
        <v>20</v>
      </c>
      <c r="Q830">
        <f>STANDARDIZE(moras[[#This Row],[EDAD]],'2-Resumen'!$C$2, '2-Resumen'!$C$3)</f>
        <v>-0.91086947421749642</v>
      </c>
      <c r="R830" t="str">
        <f>IF(ABS(moras[[#This Row],[Z-CORE E]]) &gt; 1.96, "Sí", "No")</f>
        <v>No</v>
      </c>
    </row>
    <row r="831" spans="1:18">
      <c r="A831">
        <v>1235</v>
      </c>
      <c r="B831" t="s">
        <v>27</v>
      </c>
      <c r="C831">
        <v>650000</v>
      </c>
      <c r="D8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31">
        <f>IF(moras[[#This Row],[SALARIO]]="",'2-Resumen'!$B$7, moras[[#This Row],[SALARIO]])</f>
        <v>650000</v>
      </c>
      <c r="F831">
        <f>STANDARDIZE(moras[[#This Row],[SALARIO]],'2-Resumen'!$B$2,'2-Resumen'!$B$3)</f>
        <v>-0.36480100588359504</v>
      </c>
      <c r="G831" t="str">
        <f>IF(ABS(moras[[#This Row],[Z-CORE]])&gt; 1.96,"Sí", "No")</f>
        <v>No</v>
      </c>
      <c r="H831" t="s">
        <v>33</v>
      </c>
      <c r="I831" t="str">
        <f>IF(moras[[#This Row],[TIPO_ASEGURAMIENTO]] = "", '2-Resumen'!$F$4, moras[[#This Row],[TIPO_ASEGURAMIENTO]])</f>
        <v>ASALARIADO</v>
      </c>
      <c r="J831" t="s">
        <v>29</v>
      </c>
      <c r="K831" t="s">
        <v>30</v>
      </c>
      <c r="L831" t="s">
        <v>31</v>
      </c>
      <c r="M831" t="s">
        <v>31</v>
      </c>
      <c r="N831">
        <v>39</v>
      </c>
      <c r="O831">
        <f>IF(moras[[#This Row],[EDAD]]="", '2-Resumen'!$C$7, moras[[#This Row],[EDAD]])</f>
        <v>39</v>
      </c>
      <c r="P831">
        <f>FLOOR(moras[[#This Row],[EDAD_SIN_NA´S]],10)</f>
        <v>30</v>
      </c>
      <c r="Q831">
        <f>STANDARDIZE(moras[[#This Row],[EDAD]],'2-Resumen'!$C$2, '2-Resumen'!$C$3)</f>
        <v>-0.20511617344612137</v>
      </c>
      <c r="R831" t="str">
        <f>IF(ABS(moras[[#This Row],[Z-CORE E]]) &gt; 1.96, "Sí", "No")</f>
        <v>No</v>
      </c>
    </row>
    <row r="832" spans="1:18">
      <c r="A832">
        <v>1237</v>
      </c>
      <c r="B832" t="s">
        <v>27</v>
      </c>
      <c r="C832">
        <v>694194</v>
      </c>
      <c r="D8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32">
        <f>IF(moras[[#This Row],[SALARIO]]="",'2-Resumen'!$B$7, moras[[#This Row],[SALARIO]])</f>
        <v>694194</v>
      </c>
      <c r="F832">
        <f>STANDARDIZE(moras[[#This Row],[SALARIO]],'2-Resumen'!$B$2,'2-Resumen'!$B$3)</f>
        <v>-0.36406566011628066</v>
      </c>
      <c r="G832" t="str">
        <f>IF(ABS(moras[[#This Row],[Z-CORE]])&gt; 1.96,"Sí", "No")</f>
        <v>No</v>
      </c>
      <c r="H832" t="s">
        <v>33</v>
      </c>
      <c r="I832" t="str">
        <f>IF(moras[[#This Row],[TIPO_ASEGURAMIENTO]] = "", '2-Resumen'!$F$4, moras[[#This Row],[TIPO_ASEGURAMIENTO]])</f>
        <v>ASALARIADO</v>
      </c>
      <c r="J832" t="s">
        <v>34</v>
      </c>
      <c r="K832" t="s">
        <v>30</v>
      </c>
      <c r="L832" t="s">
        <v>31</v>
      </c>
      <c r="M832" t="s">
        <v>31</v>
      </c>
      <c r="N832">
        <v>33</v>
      </c>
      <c r="O832">
        <f>IF(moras[[#This Row],[EDAD]]="", '2-Resumen'!$C$7, moras[[#This Row],[EDAD]])</f>
        <v>33</v>
      </c>
      <c r="P832">
        <f>FLOOR(moras[[#This Row],[EDAD_SIN_NA´S]],10)</f>
        <v>30</v>
      </c>
      <c r="Q832">
        <f>STANDARDIZE(moras[[#This Row],[EDAD]],'2-Resumen'!$C$2, '2-Resumen'!$C$3)</f>
        <v>-0.62856815390894638</v>
      </c>
      <c r="R832" t="str">
        <f>IF(ABS(moras[[#This Row],[Z-CORE E]]) &gt; 1.96, "Sí", "No")</f>
        <v>No</v>
      </c>
    </row>
    <row r="833" spans="1:18">
      <c r="A833">
        <v>1239</v>
      </c>
      <c r="B833" t="s">
        <v>27</v>
      </c>
      <c r="C833">
        <v>199066908</v>
      </c>
      <c r="D8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33">
        <f>IF(moras[[#This Row],[SALARIO]]="",'2-Resumen'!$B$7, moras[[#This Row],[SALARIO]])</f>
        <v>199066908</v>
      </c>
      <c r="F833">
        <f>STANDARDIZE(moras[[#This Row],[SALARIO]],'2-Resumen'!$B$2,'2-Resumen'!$B$3)</f>
        <v>2.9366660136531957</v>
      </c>
      <c r="G833" t="str">
        <f>IF(ABS(moras[[#This Row],[Z-CORE]])&gt; 1.96,"Sí", "No")</f>
        <v>Sí</v>
      </c>
      <c r="H833" t="s">
        <v>33</v>
      </c>
      <c r="I833" t="str">
        <f>IF(moras[[#This Row],[TIPO_ASEGURAMIENTO]] = "", '2-Resumen'!$F$4, moras[[#This Row],[TIPO_ASEGURAMIENTO]])</f>
        <v>ASALARIADO</v>
      </c>
      <c r="J833" t="s">
        <v>34</v>
      </c>
      <c r="K833" t="s">
        <v>30</v>
      </c>
      <c r="L833" t="s">
        <v>31</v>
      </c>
      <c r="M833" t="s">
        <v>31</v>
      </c>
      <c r="N833">
        <v>38</v>
      </c>
      <c r="O833">
        <f>IF(moras[[#This Row],[EDAD]]="", '2-Resumen'!$C$7, moras[[#This Row],[EDAD]])</f>
        <v>38</v>
      </c>
      <c r="P833">
        <f>FLOOR(moras[[#This Row],[EDAD_SIN_NA´S]],10)</f>
        <v>30</v>
      </c>
      <c r="Q833">
        <f>STANDARDIZE(moras[[#This Row],[EDAD]],'2-Resumen'!$C$2, '2-Resumen'!$C$3)</f>
        <v>-0.27569150352325889</v>
      </c>
      <c r="R833" t="str">
        <f>IF(ABS(moras[[#This Row],[Z-CORE E]]) &gt; 1.96, "Sí", "No")</f>
        <v>No</v>
      </c>
    </row>
    <row r="834" spans="1:18">
      <c r="A834">
        <v>1240</v>
      </c>
      <c r="B834" t="s">
        <v>32</v>
      </c>
      <c r="C834">
        <v>7164805</v>
      </c>
      <c r="D8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34">
        <f>IF(moras[[#This Row],[SALARIO]]="",'2-Resumen'!$B$7, moras[[#This Row],[SALARIO]])</f>
        <v>7164805</v>
      </c>
      <c r="F834">
        <f>STANDARDIZE(moras[[#This Row],[SALARIO]],'2-Resumen'!$B$2,'2-Resumen'!$B$3)</f>
        <v>-0.25640089995001514</v>
      </c>
      <c r="G834" t="str">
        <f>IF(ABS(moras[[#This Row],[Z-CORE]])&gt; 1.96,"Sí", "No")</f>
        <v>No</v>
      </c>
      <c r="H834" t="s">
        <v>33</v>
      </c>
      <c r="I834" t="str">
        <f>IF(moras[[#This Row],[TIPO_ASEGURAMIENTO]] = "", '2-Resumen'!$F$4, moras[[#This Row],[TIPO_ASEGURAMIENTO]])</f>
        <v>ASALARIADO</v>
      </c>
      <c r="J834" t="s">
        <v>34</v>
      </c>
      <c r="K834" t="s">
        <v>30</v>
      </c>
      <c r="L834" t="s">
        <v>31</v>
      </c>
      <c r="M834" t="s">
        <v>31</v>
      </c>
      <c r="N834">
        <v>59</v>
      </c>
      <c r="O834">
        <f>IF(moras[[#This Row],[EDAD]]="", '2-Resumen'!$C$7, moras[[#This Row],[EDAD]])</f>
        <v>59</v>
      </c>
      <c r="P834">
        <f>FLOOR(moras[[#This Row],[EDAD_SIN_NA´S]],10)</f>
        <v>50</v>
      </c>
      <c r="Q834">
        <f>STANDARDIZE(moras[[#This Row],[EDAD]],'2-Resumen'!$C$2, '2-Resumen'!$C$3)</f>
        <v>1.2063904280966287</v>
      </c>
      <c r="R834" t="str">
        <f>IF(ABS(moras[[#This Row],[Z-CORE E]]) &gt; 1.96, "Sí", "No")</f>
        <v>No</v>
      </c>
    </row>
    <row r="835" spans="1:18">
      <c r="A835">
        <v>1241</v>
      </c>
      <c r="B835" t="s">
        <v>32</v>
      </c>
      <c r="C835">
        <v>6296027</v>
      </c>
      <c r="D8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35">
        <f>IF(moras[[#This Row],[SALARIO]]="",'2-Resumen'!$B$7, moras[[#This Row],[SALARIO]])</f>
        <v>6296027</v>
      </c>
      <c r="F835">
        <f>STANDARDIZE(moras[[#This Row],[SALARIO]],'2-Resumen'!$B$2,'2-Resumen'!$B$3)</f>
        <v>-0.27085653250275671</v>
      </c>
      <c r="G835" t="str">
        <f>IF(ABS(moras[[#This Row],[Z-CORE]])&gt; 1.96,"Sí", "No")</f>
        <v>No</v>
      </c>
      <c r="H835" t="s">
        <v>33</v>
      </c>
      <c r="I835" t="str">
        <f>IF(moras[[#This Row],[TIPO_ASEGURAMIENTO]] = "", '2-Resumen'!$F$4, moras[[#This Row],[TIPO_ASEGURAMIENTO]])</f>
        <v>ASALARIADO</v>
      </c>
      <c r="J835" t="s">
        <v>29</v>
      </c>
      <c r="K835" t="s">
        <v>30</v>
      </c>
      <c r="L835" t="s">
        <v>31</v>
      </c>
      <c r="M835" t="s">
        <v>31</v>
      </c>
      <c r="N835">
        <v>36</v>
      </c>
      <c r="O835">
        <f>IF(moras[[#This Row],[EDAD]]="", '2-Resumen'!$C$7, moras[[#This Row],[EDAD]])</f>
        <v>36</v>
      </c>
      <c r="P835">
        <f>FLOOR(moras[[#This Row],[EDAD_SIN_NA´S]],10)</f>
        <v>30</v>
      </c>
      <c r="Q835">
        <f>STANDARDIZE(moras[[#This Row],[EDAD]],'2-Resumen'!$C$2, '2-Resumen'!$C$3)</f>
        <v>-0.41684216367753391</v>
      </c>
      <c r="R835" t="str">
        <f>IF(ABS(moras[[#This Row],[Z-CORE E]]) &gt; 1.96, "Sí", "No")</f>
        <v>No</v>
      </c>
    </row>
    <row r="836" spans="1:18">
      <c r="A836">
        <v>1242</v>
      </c>
      <c r="B836" t="s">
        <v>27</v>
      </c>
      <c r="C836">
        <v>1398575</v>
      </c>
      <c r="D8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36">
        <f>IF(moras[[#This Row],[SALARIO]]="",'2-Resumen'!$B$7, moras[[#This Row],[SALARIO]])</f>
        <v>1398575</v>
      </c>
      <c r="F836">
        <f>STANDARDIZE(moras[[#This Row],[SALARIO]],'2-Resumen'!$B$2,'2-Resumen'!$B$3)</f>
        <v>-0.35234543594723783</v>
      </c>
      <c r="G836" t="str">
        <f>IF(ABS(moras[[#This Row],[Z-CORE]])&gt; 1.96,"Sí", "No")</f>
        <v>No</v>
      </c>
      <c r="H836" t="s">
        <v>33</v>
      </c>
      <c r="I836" t="str">
        <f>IF(moras[[#This Row],[TIPO_ASEGURAMIENTO]] = "", '2-Resumen'!$F$4, moras[[#This Row],[TIPO_ASEGURAMIENTO]])</f>
        <v>ASALARIADO</v>
      </c>
      <c r="J836" t="s">
        <v>29</v>
      </c>
      <c r="K836" t="s">
        <v>30</v>
      </c>
      <c r="L836" t="s">
        <v>31</v>
      </c>
      <c r="M836" t="s">
        <v>31</v>
      </c>
      <c r="N836">
        <v>33</v>
      </c>
      <c r="O836">
        <f>IF(moras[[#This Row],[EDAD]]="", '2-Resumen'!$C$7, moras[[#This Row],[EDAD]])</f>
        <v>33</v>
      </c>
      <c r="P836">
        <f>FLOOR(moras[[#This Row],[EDAD_SIN_NA´S]],10)</f>
        <v>30</v>
      </c>
      <c r="Q836">
        <f>STANDARDIZE(moras[[#This Row],[EDAD]],'2-Resumen'!$C$2, '2-Resumen'!$C$3)</f>
        <v>-0.62856815390894638</v>
      </c>
      <c r="R836" t="str">
        <f>IF(ABS(moras[[#This Row],[Z-CORE E]]) &gt; 1.96, "Sí", "No")</f>
        <v>No</v>
      </c>
    </row>
    <row r="837" spans="1:18">
      <c r="A837">
        <v>1243</v>
      </c>
      <c r="B837" t="s">
        <v>27</v>
      </c>
      <c r="C837">
        <v>627456</v>
      </c>
      <c r="D8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37">
        <f>IF(moras[[#This Row],[SALARIO]]="",'2-Resumen'!$B$7, moras[[#This Row],[SALARIO]])</f>
        <v>627456</v>
      </c>
      <c r="F837">
        <f>STANDARDIZE(moras[[#This Row],[SALARIO]],'2-Resumen'!$B$2,'2-Resumen'!$B$3)</f>
        <v>-0.36517611641847164</v>
      </c>
      <c r="G837" t="str">
        <f>IF(ABS(moras[[#This Row],[Z-CORE]])&gt; 1.96,"Sí", "No")</f>
        <v>No</v>
      </c>
      <c r="H837" t="s">
        <v>33</v>
      </c>
      <c r="I837" t="str">
        <f>IF(moras[[#This Row],[TIPO_ASEGURAMIENTO]] = "", '2-Resumen'!$F$4, moras[[#This Row],[TIPO_ASEGURAMIENTO]])</f>
        <v>ASALARIADO</v>
      </c>
      <c r="J837" t="s">
        <v>29</v>
      </c>
      <c r="K837" t="s">
        <v>30</v>
      </c>
      <c r="L837" t="s">
        <v>31</v>
      </c>
      <c r="M837" t="s">
        <v>31</v>
      </c>
      <c r="N837">
        <v>50</v>
      </c>
      <c r="O837">
        <f>IF(moras[[#This Row],[EDAD]]="", '2-Resumen'!$C$7, moras[[#This Row],[EDAD]])</f>
        <v>50</v>
      </c>
      <c r="P837">
        <f>FLOOR(moras[[#This Row],[EDAD_SIN_NA´S]],10)</f>
        <v>50</v>
      </c>
      <c r="Q837">
        <f>STANDARDIZE(moras[[#This Row],[EDAD]],'2-Resumen'!$C$2, '2-Resumen'!$C$3)</f>
        <v>0.57121245740239113</v>
      </c>
      <c r="R837" t="str">
        <f>IF(ABS(moras[[#This Row],[Z-CORE E]]) &gt; 1.96, "Sí", "No")</f>
        <v>No</v>
      </c>
    </row>
    <row r="838" spans="1:18">
      <c r="A838">
        <v>1244</v>
      </c>
      <c r="B838" t="s">
        <v>32</v>
      </c>
      <c r="C838">
        <v>38714805</v>
      </c>
      <c r="D8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38">
        <f>IF(moras[[#This Row],[SALARIO]]="",'2-Resumen'!$B$7, moras[[#This Row],[SALARIO]])</f>
        <v>38714805</v>
      </c>
      <c r="F838">
        <f>STANDARDIZE(moras[[#This Row],[SALARIO]],'2-Resumen'!$B$2,'2-Resumen'!$B$3)</f>
        <v>0.26856083600439129</v>
      </c>
      <c r="G838" t="str">
        <f>IF(ABS(moras[[#This Row],[Z-CORE]])&gt; 1.96,"Sí", "No")</f>
        <v>No</v>
      </c>
      <c r="H838" t="s">
        <v>33</v>
      </c>
      <c r="I838" t="str">
        <f>IF(moras[[#This Row],[TIPO_ASEGURAMIENTO]] = "", '2-Resumen'!$F$4, moras[[#This Row],[TIPO_ASEGURAMIENTO]])</f>
        <v>ASALARIADO</v>
      </c>
      <c r="J838" t="s">
        <v>29</v>
      </c>
      <c r="K838" t="s">
        <v>30</v>
      </c>
      <c r="L838" t="s">
        <v>31</v>
      </c>
      <c r="M838" t="s">
        <v>31</v>
      </c>
      <c r="N838">
        <v>61</v>
      </c>
      <c r="O838">
        <f>IF(moras[[#This Row],[EDAD]]="", '2-Resumen'!$C$7, moras[[#This Row],[EDAD]])</f>
        <v>61</v>
      </c>
      <c r="P838">
        <f>FLOOR(moras[[#This Row],[EDAD_SIN_NA´S]],10)</f>
        <v>60</v>
      </c>
      <c r="Q838">
        <f>STANDARDIZE(moras[[#This Row],[EDAD]],'2-Resumen'!$C$2, '2-Resumen'!$C$3)</f>
        <v>1.3475410882509038</v>
      </c>
      <c r="R838" t="str">
        <f>IF(ABS(moras[[#This Row],[Z-CORE E]]) &gt; 1.96, "Sí", "No")</f>
        <v>No</v>
      </c>
    </row>
    <row r="839" spans="1:18">
      <c r="A839">
        <v>1245</v>
      </c>
      <c r="B839" t="s">
        <v>32</v>
      </c>
      <c r="C839">
        <v>102109309</v>
      </c>
      <c r="D8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39">
        <f>IF(moras[[#This Row],[SALARIO]]="",'2-Resumen'!$B$7, moras[[#This Row],[SALARIO]])</f>
        <v>102109309</v>
      </c>
      <c r="F839">
        <f>STANDARDIZE(moras[[#This Row],[SALARIO]],'2-Resumen'!$B$2,'2-Resumen'!$B$3)</f>
        <v>1.3233845719729669</v>
      </c>
      <c r="G839" t="str">
        <f>IF(ABS(moras[[#This Row],[Z-CORE]])&gt; 1.96,"Sí", "No")</f>
        <v>No</v>
      </c>
      <c r="H839" t="s">
        <v>33</v>
      </c>
      <c r="I839" t="str">
        <f>IF(moras[[#This Row],[TIPO_ASEGURAMIENTO]] = "", '2-Resumen'!$F$4, moras[[#This Row],[TIPO_ASEGURAMIENTO]])</f>
        <v>ASALARIADO</v>
      </c>
      <c r="J839" t="s">
        <v>29</v>
      </c>
      <c r="K839" t="s">
        <v>30</v>
      </c>
      <c r="L839" t="s">
        <v>31</v>
      </c>
      <c r="M839" t="s">
        <v>31</v>
      </c>
      <c r="N839">
        <v>61</v>
      </c>
      <c r="O839">
        <f>IF(moras[[#This Row],[EDAD]]="", '2-Resumen'!$C$7, moras[[#This Row],[EDAD]])</f>
        <v>61</v>
      </c>
      <c r="P839">
        <f>FLOOR(moras[[#This Row],[EDAD_SIN_NA´S]],10)</f>
        <v>60</v>
      </c>
      <c r="Q839">
        <f>STANDARDIZE(moras[[#This Row],[EDAD]],'2-Resumen'!$C$2, '2-Resumen'!$C$3)</f>
        <v>1.3475410882509038</v>
      </c>
      <c r="R839" t="str">
        <f>IF(ABS(moras[[#This Row],[Z-CORE E]]) &gt; 1.96, "Sí", "No")</f>
        <v>No</v>
      </c>
    </row>
    <row r="840" spans="1:18">
      <c r="A840">
        <v>1246</v>
      </c>
      <c r="B840" t="s">
        <v>32</v>
      </c>
      <c r="C840">
        <v>350000</v>
      </c>
      <c r="D8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40">
        <f>IF(moras[[#This Row],[SALARIO]]="",'2-Resumen'!$B$7, moras[[#This Row],[SALARIO]])</f>
        <v>350000</v>
      </c>
      <c r="F840">
        <f>STANDARDIZE(moras[[#This Row],[SALARIO]],'2-Resumen'!$B$2,'2-Resumen'!$B$3)</f>
        <v>-0.36979271811137071</v>
      </c>
      <c r="G840" t="str">
        <f>IF(ABS(moras[[#This Row],[Z-CORE]])&gt; 1.96,"Sí", "No")</f>
        <v>No</v>
      </c>
      <c r="H840" t="s">
        <v>33</v>
      </c>
      <c r="I840" t="str">
        <f>IF(moras[[#This Row],[TIPO_ASEGURAMIENTO]] = "", '2-Resumen'!$F$4, moras[[#This Row],[TIPO_ASEGURAMIENTO]])</f>
        <v>ASALARIADO</v>
      </c>
      <c r="J840" t="s">
        <v>29</v>
      </c>
      <c r="K840" t="s">
        <v>30</v>
      </c>
      <c r="L840" t="s">
        <v>31</v>
      </c>
      <c r="M840" t="s">
        <v>31</v>
      </c>
      <c r="N840">
        <v>38</v>
      </c>
      <c r="O840">
        <f>IF(moras[[#This Row],[EDAD]]="", '2-Resumen'!$C$7, moras[[#This Row],[EDAD]])</f>
        <v>38</v>
      </c>
      <c r="P840">
        <f>FLOOR(moras[[#This Row],[EDAD_SIN_NA´S]],10)</f>
        <v>30</v>
      </c>
      <c r="Q840">
        <f>STANDARDIZE(moras[[#This Row],[EDAD]],'2-Resumen'!$C$2, '2-Resumen'!$C$3)</f>
        <v>-0.27569150352325889</v>
      </c>
      <c r="R840" t="str">
        <f>IF(ABS(moras[[#This Row],[Z-CORE E]]) &gt; 1.96, "Sí", "No")</f>
        <v>No</v>
      </c>
    </row>
    <row r="841" spans="1:18">
      <c r="A841">
        <v>1247</v>
      </c>
      <c r="B841" t="s">
        <v>32</v>
      </c>
      <c r="C841">
        <v>260000</v>
      </c>
      <c r="D8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41">
        <f>IF(moras[[#This Row],[SALARIO]]="",'2-Resumen'!$B$7, moras[[#This Row],[SALARIO]])</f>
        <v>260000</v>
      </c>
      <c r="F841">
        <f>STANDARDIZE(moras[[#This Row],[SALARIO]],'2-Resumen'!$B$2,'2-Resumen'!$B$3)</f>
        <v>-0.37129023177970338</v>
      </c>
      <c r="G841" t="str">
        <f>IF(ABS(moras[[#This Row],[Z-CORE]])&gt; 1.96,"Sí", "No")</f>
        <v>No</v>
      </c>
      <c r="H841" t="s">
        <v>33</v>
      </c>
      <c r="I841" t="str">
        <f>IF(moras[[#This Row],[TIPO_ASEGURAMIENTO]] = "", '2-Resumen'!$F$4, moras[[#This Row],[TIPO_ASEGURAMIENTO]])</f>
        <v>ASALARIADO</v>
      </c>
      <c r="J841" t="s">
        <v>29</v>
      </c>
      <c r="K841" t="s">
        <v>30</v>
      </c>
      <c r="L841" t="s">
        <v>31</v>
      </c>
      <c r="M841" t="s">
        <v>30</v>
      </c>
      <c r="N841">
        <v>40</v>
      </c>
      <c r="O841">
        <f>IF(moras[[#This Row],[EDAD]]="", '2-Resumen'!$C$7, moras[[#This Row],[EDAD]])</f>
        <v>40</v>
      </c>
      <c r="P841">
        <f>FLOOR(moras[[#This Row],[EDAD_SIN_NA´S]],10)</f>
        <v>40</v>
      </c>
      <c r="Q841">
        <f>STANDARDIZE(moras[[#This Row],[EDAD]],'2-Resumen'!$C$2, '2-Resumen'!$C$3)</f>
        <v>-0.13454084336898386</v>
      </c>
      <c r="R841" t="str">
        <f>IF(ABS(moras[[#This Row],[Z-CORE E]]) &gt; 1.96, "Sí", "No")</f>
        <v>No</v>
      </c>
    </row>
    <row r="842" spans="1:18">
      <c r="A842">
        <v>1248</v>
      </c>
      <c r="B842" t="s">
        <v>32</v>
      </c>
      <c r="C842">
        <v>227645404</v>
      </c>
      <c r="D8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42">
        <f>IF(moras[[#This Row],[SALARIO]]="",'2-Resumen'!$B$7, moras[[#This Row],[SALARIO]])</f>
        <v>227645404</v>
      </c>
      <c r="F842">
        <f>STANDARDIZE(moras[[#This Row],[SALARIO]],'2-Resumen'!$B$2,'2-Resumen'!$B$3)</f>
        <v>3.412184773435321</v>
      </c>
      <c r="G842" t="str">
        <f>IF(ABS(moras[[#This Row],[Z-CORE]])&gt; 1.96,"Sí", "No")</f>
        <v>Sí</v>
      </c>
      <c r="H842" t="s">
        <v>33</v>
      </c>
      <c r="I842" t="str">
        <f>IF(moras[[#This Row],[TIPO_ASEGURAMIENTO]] = "", '2-Resumen'!$F$4, moras[[#This Row],[TIPO_ASEGURAMIENTO]])</f>
        <v>ASALARIADO</v>
      </c>
      <c r="J842" t="s">
        <v>29</v>
      </c>
      <c r="K842" t="s">
        <v>30</v>
      </c>
      <c r="L842" t="s">
        <v>31</v>
      </c>
      <c r="M842" t="s">
        <v>31</v>
      </c>
      <c r="N842">
        <v>49</v>
      </c>
      <c r="O842">
        <f>IF(moras[[#This Row],[EDAD]]="", '2-Resumen'!$C$7, moras[[#This Row],[EDAD]])</f>
        <v>49</v>
      </c>
      <c r="P842">
        <f>FLOOR(moras[[#This Row],[EDAD_SIN_NA´S]],10)</f>
        <v>40</v>
      </c>
      <c r="Q842">
        <f>STANDARDIZE(moras[[#This Row],[EDAD]],'2-Resumen'!$C$2, '2-Resumen'!$C$3)</f>
        <v>0.50063712732525367</v>
      </c>
      <c r="R842" t="str">
        <f>IF(ABS(moras[[#This Row],[Z-CORE E]]) &gt; 1.96, "Sí", "No")</f>
        <v>No</v>
      </c>
    </row>
    <row r="843" spans="1:18">
      <c r="A843">
        <v>1250</v>
      </c>
      <c r="B843" t="s">
        <v>27</v>
      </c>
      <c r="C843">
        <v>346913</v>
      </c>
      <c r="D8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43">
        <f>IF(moras[[#This Row],[SALARIO]]="",'2-Resumen'!$B$7, moras[[#This Row],[SALARIO]])</f>
        <v>346913</v>
      </c>
      <c r="F843">
        <f>STANDARDIZE(moras[[#This Row],[SALARIO]],'2-Resumen'!$B$2,'2-Resumen'!$B$3)</f>
        <v>-0.36984408283019449</v>
      </c>
      <c r="G843" t="str">
        <f>IF(ABS(moras[[#This Row],[Z-CORE]])&gt; 1.96,"Sí", "No")</f>
        <v>No</v>
      </c>
      <c r="H843" t="s">
        <v>33</v>
      </c>
      <c r="I843" t="str">
        <f>IF(moras[[#This Row],[TIPO_ASEGURAMIENTO]] = "", '2-Resumen'!$F$4, moras[[#This Row],[TIPO_ASEGURAMIENTO]])</f>
        <v>ASALARIADO</v>
      </c>
      <c r="J843" t="s">
        <v>29</v>
      </c>
      <c r="K843" t="s">
        <v>30</v>
      </c>
      <c r="L843" t="s">
        <v>31</v>
      </c>
      <c r="M843" t="s">
        <v>31</v>
      </c>
      <c r="N843">
        <v>52</v>
      </c>
      <c r="O843">
        <f>IF(moras[[#This Row],[EDAD]]="", '2-Resumen'!$C$7, moras[[#This Row],[EDAD]])</f>
        <v>52</v>
      </c>
      <c r="P843">
        <f>FLOOR(moras[[#This Row],[EDAD_SIN_NA´S]],10)</f>
        <v>50</v>
      </c>
      <c r="Q843">
        <f>STANDARDIZE(moras[[#This Row],[EDAD]],'2-Resumen'!$C$2, '2-Resumen'!$C$3)</f>
        <v>0.71236311755666615</v>
      </c>
      <c r="R843" t="str">
        <f>IF(ABS(moras[[#This Row],[Z-CORE E]]) &gt; 1.96, "Sí", "No")</f>
        <v>No</v>
      </c>
    </row>
    <row r="844" spans="1:18">
      <c r="A844">
        <v>1251</v>
      </c>
      <c r="B844" t="s">
        <v>32</v>
      </c>
      <c r="C844">
        <v>42609665</v>
      </c>
      <c r="D8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44">
        <f>IF(moras[[#This Row],[SALARIO]]="",'2-Resumen'!$B$7, moras[[#This Row],[SALARIO]])</f>
        <v>42609665</v>
      </c>
      <c r="F844">
        <f>STANDARDIZE(moras[[#This Row],[SALARIO]],'2-Resumen'!$B$2,'2-Resumen'!$B$3)</f>
        <v>0.33336757029597225</v>
      </c>
      <c r="G844" t="str">
        <f>IF(ABS(moras[[#This Row],[Z-CORE]])&gt; 1.96,"Sí", "No")</f>
        <v>No</v>
      </c>
      <c r="H844" t="s">
        <v>33</v>
      </c>
      <c r="I844" t="str">
        <f>IF(moras[[#This Row],[TIPO_ASEGURAMIENTO]] = "", '2-Resumen'!$F$4, moras[[#This Row],[TIPO_ASEGURAMIENTO]])</f>
        <v>ASALARIADO</v>
      </c>
      <c r="J844" t="s">
        <v>29</v>
      </c>
      <c r="K844" t="s">
        <v>30</v>
      </c>
      <c r="L844" t="s">
        <v>31</v>
      </c>
      <c r="M844" t="s">
        <v>31</v>
      </c>
      <c r="N844">
        <v>63</v>
      </c>
      <c r="O844">
        <f>IF(moras[[#This Row],[EDAD]]="", '2-Resumen'!$C$7, moras[[#This Row],[EDAD]])</f>
        <v>63</v>
      </c>
      <c r="P844">
        <f>FLOOR(moras[[#This Row],[EDAD_SIN_NA´S]],10)</f>
        <v>60</v>
      </c>
      <c r="Q844">
        <f>STANDARDIZE(moras[[#This Row],[EDAD]],'2-Resumen'!$C$2, '2-Resumen'!$C$3)</f>
        <v>1.4886917484051787</v>
      </c>
      <c r="R844" t="str">
        <f>IF(ABS(moras[[#This Row],[Z-CORE E]]) &gt; 1.96, "Sí", "No")</f>
        <v>No</v>
      </c>
    </row>
    <row r="845" spans="1:18">
      <c r="A845">
        <v>1253</v>
      </c>
      <c r="B845" t="s">
        <v>27</v>
      </c>
      <c r="C845">
        <v>747594</v>
      </c>
      <c r="D8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45">
        <f>IF(moras[[#This Row],[SALARIO]]="",'2-Resumen'!$B$7, moras[[#This Row],[SALARIO]])</f>
        <v>747594</v>
      </c>
      <c r="F845">
        <f>STANDARDIZE(moras[[#This Row],[SALARIO]],'2-Resumen'!$B$2,'2-Resumen'!$B$3)</f>
        <v>-0.36317713533973656</v>
      </c>
      <c r="G845" t="str">
        <f>IF(ABS(moras[[#This Row],[Z-CORE]])&gt; 1.96,"Sí", "No")</f>
        <v>No</v>
      </c>
      <c r="H845" t="s">
        <v>33</v>
      </c>
      <c r="I845" t="str">
        <f>IF(moras[[#This Row],[TIPO_ASEGURAMIENTO]] = "", '2-Resumen'!$F$4, moras[[#This Row],[TIPO_ASEGURAMIENTO]])</f>
        <v>ASALARIADO</v>
      </c>
      <c r="J845" t="s">
        <v>34</v>
      </c>
      <c r="K845" t="s">
        <v>30</v>
      </c>
      <c r="L845" t="s">
        <v>31</v>
      </c>
      <c r="M845" t="s">
        <v>31</v>
      </c>
      <c r="N845">
        <v>31</v>
      </c>
      <c r="O845">
        <f>IF(moras[[#This Row],[EDAD]]="", '2-Resumen'!$C$7, moras[[#This Row],[EDAD]])</f>
        <v>31</v>
      </c>
      <c r="P845">
        <f>FLOOR(moras[[#This Row],[EDAD_SIN_NA´S]],10)</f>
        <v>30</v>
      </c>
      <c r="Q845">
        <f>STANDARDIZE(moras[[#This Row],[EDAD]],'2-Resumen'!$C$2, '2-Resumen'!$C$3)</f>
        <v>-0.7697188140632214</v>
      </c>
      <c r="R845" t="str">
        <f>IF(ABS(moras[[#This Row],[Z-CORE E]]) &gt; 1.96, "Sí", "No")</f>
        <v>No</v>
      </c>
    </row>
    <row r="846" spans="1:18">
      <c r="A846">
        <v>1254</v>
      </c>
      <c r="B846" t="s">
        <v>32</v>
      </c>
      <c r="C846">
        <v>59374005</v>
      </c>
      <c r="D8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46">
        <f>IF(moras[[#This Row],[SALARIO]]="",'2-Resumen'!$B$7, moras[[#This Row],[SALARIO]])</f>
        <v>59374005</v>
      </c>
      <c r="F846">
        <f>STANDARDIZE(moras[[#This Row],[SALARIO]],'2-Resumen'!$B$2,'2-Resumen'!$B$3)</f>
        <v>0.61231010685793397</v>
      </c>
      <c r="G846" t="str">
        <f>IF(ABS(moras[[#This Row],[Z-CORE]])&gt; 1.96,"Sí", "No")</f>
        <v>No</v>
      </c>
      <c r="H846" t="s">
        <v>33</v>
      </c>
      <c r="I846" t="str">
        <f>IF(moras[[#This Row],[TIPO_ASEGURAMIENTO]] = "", '2-Resumen'!$F$4, moras[[#This Row],[TIPO_ASEGURAMIENTO]])</f>
        <v>ASALARIADO</v>
      </c>
      <c r="J846" t="s">
        <v>29</v>
      </c>
      <c r="K846" t="s">
        <v>30</v>
      </c>
      <c r="L846" t="s">
        <v>31</v>
      </c>
      <c r="M846" t="s">
        <v>31</v>
      </c>
      <c r="N846">
        <v>26</v>
      </c>
      <c r="O846">
        <f>IF(moras[[#This Row],[EDAD]]="", '2-Resumen'!$C$7, moras[[#This Row],[EDAD]])</f>
        <v>26</v>
      </c>
      <c r="P846">
        <f>FLOOR(moras[[#This Row],[EDAD_SIN_NA´S]],10)</f>
        <v>20</v>
      </c>
      <c r="Q846">
        <f>STANDARDIZE(moras[[#This Row],[EDAD]],'2-Resumen'!$C$2, '2-Resumen'!$C$3)</f>
        <v>-1.1225954644489089</v>
      </c>
      <c r="R846" t="str">
        <f>IF(ABS(moras[[#This Row],[Z-CORE E]]) &gt; 1.96, "Sí", "No")</f>
        <v>No</v>
      </c>
    </row>
    <row r="847" spans="1:18">
      <c r="A847">
        <v>1255</v>
      </c>
      <c r="B847" t="s">
        <v>32</v>
      </c>
      <c r="C847">
        <v>714425</v>
      </c>
      <c r="D8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47">
        <f>IF(moras[[#This Row],[SALARIO]]="",'2-Resumen'!$B$7, moras[[#This Row],[SALARIO]])</f>
        <v>714425</v>
      </c>
      <c r="F847">
        <f>STANDARDIZE(moras[[#This Row],[SALARIO]],'2-Resumen'!$B$2,'2-Resumen'!$B$3)</f>
        <v>-0.36372903568268022</v>
      </c>
      <c r="G847" t="str">
        <f>IF(ABS(moras[[#This Row],[Z-CORE]])&gt; 1.96,"Sí", "No")</f>
        <v>No</v>
      </c>
      <c r="H847" t="s">
        <v>33</v>
      </c>
      <c r="I847" t="str">
        <f>IF(moras[[#This Row],[TIPO_ASEGURAMIENTO]] = "", '2-Resumen'!$F$4, moras[[#This Row],[TIPO_ASEGURAMIENTO]])</f>
        <v>ASALARIADO</v>
      </c>
      <c r="J847" t="s">
        <v>29</v>
      </c>
      <c r="K847" t="s">
        <v>30</v>
      </c>
      <c r="L847" t="s">
        <v>31</v>
      </c>
      <c r="M847" t="s">
        <v>31</v>
      </c>
      <c r="N847">
        <v>33</v>
      </c>
      <c r="O847">
        <f>IF(moras[[#This Row],[EDAD]]="", '2-Resumen'!$C$7, moras[[#This Row],[EDAD]])</f>
        <v>33</v>
      </c>
      <c r="P847">
        <f>FLOOR(moras[[#This Row],[EDAD_SIN_NA´S]],10)</f>
        <v>30</v>
      </c>
      <c r="Q847">
        <f>STANDARDIZE(moras[[#This Row],[EDAD]],'2-Resumen'!$C$2, '2-Resumen'!$C$3)</f>
        <v>-0.62856815390894638</v>
      </c>
      <c r="R847" t="str">
        <f>IF(ABS(moras[[#This Row],[Z-CORE E]]) &gt; 1.96, "Sí", "No")</f>
        <v>No</v>
      </c>
    </row>
    <row r="848" spans="1:18">
      <c r="A848">
        <v>1256</v>
      </c>
      <c r="B848" t="s">
        <v>32</v>
      </c>
      <c r="C848">
        <v>117648204</v>
      </c>
      <c r="D8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48">
        <f>IF(moras[[#This Row],[SALARIO]]="",'2-Resumen'!$B$7, moras[[#This Row],[SALARIO]])</f>
        <v>117648204</v>
      </c>
      <c r="F848">
        <f>STANDARDIZE(moras[[#This Row],[SALARIO]],'2-Resumen'!$B$2,'2-Resumen'!$B$3)</f>
        <v>1.5819368792317068</v>
      </c>
      <c r="G848" t="str">
        <f>IF(ABS(moras[[#This Row],[Z-CORE]])&gt; 1.96,"Sí", "No")</f>
        <v>No</v>
      </c>
      <c r="H848" t="s">
        <v>33</v>
      </c>
      <c r="I848" t="str">
        <f>IF(moras[[#This Row],[TIPO_ASEGURAMIENTO]] = "", '2-Resumen'!$F$4, moras[[#This Row],[TIPO_ASEGURAMIENTO]])</f>
        <v>ASALARIADO</v>
      </c>
      <c r="J848" t="s">
        <v>29</v>
      </c>
      <c r="K848" t="s">
        <v>30</v>
      </c>
      <c r="L848" t="s">
        <v>31</v>
      </c>
      <c r="M848" t="s">
        <v>31</v>
      </c>
      <c r="N848">
        <v>52</v>
      </c>
      <c r="O848">
        <f>IF(moras[[#This Row],[EDAD]]="", '2-Resumen'!$C$7, moras[[#This Row],[EDAD]])</f>
        <v>52</v>
      </c>
      <c r="P848">
        <f>FLOOR(moras[[#This Row],[EDAD_SIN_NA´S]],10)</f>
        <v>50</v>
      </c>
      <c r="Q848">
        <f>STANDARDIZE(moras[[#This Row],[EDAD]],'2-Resumen'!$C$2, '2-Resumen'!$C$3)</f>
        <v>0.71236311755666615</v>
      </c>
      <c r="R848" t="str">
        <f>IF(ABS(moras[[#This Row],[Z-CORE E]]) &gt; 1.96, "Sí", "No")</f>
        <v>No</v>
      </c>
    </row>
    <row r="849" spans="1:18">
      <c r="A849">
        <v>1257</v>
      </c>
      <c r="B849" t="s">
        <v>32</v>
      </c>
      <c r="C849">
        <v>100638825</v>
      </c>
      <c r="D8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49">
        <f>IF(moras[[#This Row],[SALARIO]]="",'2-Resumen'!$B$7, moras[[#This Row],[SALARIO]])</f>
        <v>100638825</v>
      </c>
      <c r="F849">
        <f>STANDARDIZE(moras[[#This Row],[SALARIO]],'2-Resumen'!$B$2,'2-Resumen'!$B$3)</f>
        <v>1.2989171287611385</v>
      </c>
      <c r="G849" t="str">
        <f>IF(ABS(moras[[#This Row],[Z-CORE]])&gt; 1.96,"Sí", "No")</f>
        <v>No</v>
      </c>
      <c r="H849" t="s">
        <v>33</v>
      </c>
      <c r="I849" t="str">
        <f>IF(moras[[#This Row],[TIPO_ASEGURAMIENTO]] = "", '2-Resumen'!$F$4, moras[[#This Row],[TIPO_ASEGURAMIENTO]])</f>
        <v>ASALARIADO</v>
      </c>
      <c r="J849" t="s">
        <v>29</v>
      </c>
      <c r="K849" t="s">
        <v>30</v>
      </c>
      <c r="L849" t="s">
        <v>31</v>
      </c>
      <c r="M849" t="s">
        <v>31</v>
      </c>
      <c r="N849">
        <v>52</v>
      </c>
      <c r="O849">
        <f>IF(moras[[#This Row],[EDAD]]="", '2-Resumen'!$C$7, moras[[#This Row],[EDAD]])</f>
        <v>52</v>
      </c>
      <c r="P849">
        <f>FLOOR(moras[[#This Row],[EDAD_SIN_NA´S]],10)</f>
        <v>50</v>
      </c>
      <c r="Q849">
        <f>STANDARDIZE(moras[[#This Row],[EDAD]],'2-Resumen'!$C$2, '2-Resumen'!$C$3)</f>
        <v>0.71236311755666615</v>
      </c>
      <c r="R849" t="str">
        <f>IF(ABS(moras[[#This Row],[Z-CORE E]]) &gt; 1.96, "Sí", "No")</f>
        <v>No</v>
      </c>
    </row>
    <row r="850" spans="1:18">
      <c r="A850">
        <v>1259</v>
      </c>
      <c r="B850" t="s">
        <v>27</v>
      </c>
      <c r="C850">
        <v>35339858</v>
      </c>
      <c r="D8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50">
        <f>IF(moras[[#This Row],[SALARIO]]="",'2-Resumen'!$B$7, moras[[#This Row],[SALARIO]])</f>
        <v>35339858</v>
      </c>
      <c r="F850">
        <f>STANDARDIZE(moras[[#This Row],[SALARIO]],'2-Resumen'!$B$2,'2-Resumen'!$B$3)</f>
        <v>0.21240495531107542</v>
      </c>
      <c r="G850" t="str">
        <f>IF(ABS(moras[[#This Row],[Z-CORE]])&gt; 1.96,"Sí", "No")</f>
        <v>No</v>
      </c>
      <c r="H850" t="s">
        <v>33</v>
      </c>
      <c r="I850" t="str">
        <f>IF(moras[[#This Row],[TIPO_ASEGURAMIENTO]] = "", '2-Resumen'!$F$4, moras[[#This Row],[TIPO_ASEGURAMIENTO]])</f>
        <v>ASALARIADO</v>
      </c>
      <c r="J850" t="s">
        <v>29</v>
      </c>
      <c r="K850" t="s">
        <v>30</v>
      </c>
      <c r="L850" t="s">
        <v>31</v>
      </c>
      <c r="M850" t="s">
        <v>31</v>
      </c>
      <c r="N850">
        <v>27</v>
      </c>
      <c r="O850">
        <f>IF(moras[[#This Row],[EDAD]]="", '2-Resumen'!$C$7, moras[[#This Row],[EDAD]])</f>
        <v>27</v>
      </c>
      <c r="P850">
        <f>FLOOR(moras[[#This Row],[EDAD_SIN_NA´S]],10)</f>
        <v>20</v>
      </c>
      <c r="Q850">
        <f>STANDARDIZE(moras[[#This Row],[EDAD]],'2-Resumen'!$C$2, '2-Resumen'!$C$3)</f>
        <v>-1.0520201343717714</v>
      </c>
      <c r="R850" t="str">
        <f>IF(ABS(moras[[#This Row],[Z-CORE E]]) &gt; 1.96, "Sí", "No")</f>
        <v>No</v>
      </c>
    </row>
    <row r="851" spans="1:18">
      <c r="A851">
        <v>1261</v>
      </c>
      <c r="B851" t="s">
        <v>32</v>
      </c>
      <c r="C851">
        <v>53191106</v>
      </c>
      <c r="D8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51">
        <f>IF(moras[[#This Row],[SALARIO]]="",'2-Resumen'!$B$7, moras[[#This Row],[SALARIO]])</f>
        <v>53191106</v>
      </c>
      <c r="F851">
        <f>STANDARDIZE(moras[[#This Row],[SALARIO]],'2-Resumen'!$B$2,'2-Resumen'!$B$3)</f>
        <v>0.50943259838659449</v>
      </c>
      <c r="G851" t="str">
        <f>IF(ABS(moras[[#This Row],[Z-CORE]])&gt; 1.96,"Sí", "No")</f>
        <v>No</v>
      </c>
      <c r="H851" t="s">
        <v>33</v>
      </c>
      <c r="I851" t="str">
        <f>IF(moras[[#This Row],[TIPO_ASEGURAMIENTO]] = "", '2-Resumen'!$F$4, moras[[#This Row],[TIPO_ASEGURAMIENTO]])</f>
        <v>ASALARIADO</v>
      </c>
      <c r="J851" t="s">
        <v>29</v>
      </c>
      <c r="K851" t="s">
        <v>30</v>
      </c>
      <c r="L851" t="s">
        <v>31</v>
      </c>
      <c r="M851" t="s">
        <v>31</v>
      </c>
      <c r="N851">
        <v>27</v>
      </c>
      <c r="O851">
        <f>IF(moras[[#This Row],[EDAD]]="", '2-Resumen'!$C$7, moras[[#This Row],[EDAD]])</f>
        <v>27</v>
      </c>
      <c r="P851">
        <f>FLOOR(moras[[#This Row],[EDAD_SIN_NA´S]],10)</f>
        <v>20</v>
      </c>
      <c r="Q851">
        <f>STANDARDIZE(moras[[#This Row],[EDAD]],'2-Resumen'!$C$2, '2-Resumen'!$C$3)</f>
        <v>-1.0520201343717714</v>
      </c>
      <c r="R851" t="str">
        <f>IF(ABS(moras[[#This Row],[Z-CORE E]]) &gt; 1.96, "Sí", "No")</f>
        <v>No</v>
      </c>
    </row>
    <row r="852" spans="1:18">
      <c r="A852">
        <v>1262</v>
      </c>
      <c r="B852" t="s">
        <v>27</v>
      </c>
      <c r="C852">
        <v>273622</v>
      </c>
      <c r="D8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52">
        <f>IF(moras[[#This Row],[SALARIO]]="",'2-Resumen'!$B$7, moras[[#This Row],[SALARIO]])</f>
        <v>273622</v>
      </c>
      <c r="F852">
        <f>STANDARDIZE(moras[[#This Row],[SALARIO]],'2-Resumen'!$B$2,'2-Resumen'!$B$3)</f>
        <v>-0.37106357476648083</v>
      </c>
      <c r="G852" t="str">
        <f>IF(ABS(moras[[#This Row],[Z-CORE]])&gt; 1.96,"Sí", "No")</f>
        <v>No</v>
      </c>
      <c r="H852" t="s">
        <v>33</v>
      </c>
      <c r="I852" t="str">
        <f>IF(moras[[#This Row],[TIPO_ASEGURAMIENTO]] = "", '2-Resumen'!$F$4, moras[[#This Row],[TIPO_ASEGURAMIENTO]])</f>
        <v>ASALARIADO</v>
      </c>
      <c r="J852" t="s">
        <v>29</v>
      </c>
      <c r="K852" t="s">
        <v>30</v>
      </c>
      <c r="L852" t="s">
        <v>31</v>
      </c>
      <c r="M852" t="s">
        <v>31</v>
      </c>
      <c r="N852">
        <v>47</v>
      </c>
      <c r="O852">
        <f>IF(moras[[#This Row],[EDAD]]="", '2-Resumen'!$C$7, moras[[#This Row],[EDAD]])</f>
        <v>47</v>
      </c>
      <c r="P852">
        <f>FLOOR(moras[[#This Row],[EDAD_SIN_NA´S]],10)</f>
        <v>40</v>
      </c>
      <c r="Q852">
        <f>STANDARDIZE(moras[[#This Row],[EDAD]],'2-Resumen'!$C$2, '2-Resumen'!$C$3)</f>
        <v>0.35948646717097865</v>
      </c>
      <c r="R852" t="str">
        <f>IF(ABS(moras[[#This Row],[Z-CORE E]]) &gt; 1.96, "Sí", "No")</f>
        <v>No</v>
      </c>
    </row>
    <row r="853" spans="1:18">
      <c r="A853">
        <v>1263</v>
      </c>
      <c r="B853" t="s">
        <v>32</v>
      </c>
      <c r="C853">
        <v>347320</v>
      </c>
      <c r="D8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53">
        <f>IF(moras[[#This Row],[SALARIO]]="",'2-Resumen'!$B$7, moras[[#This Row],[SALARIO]])</f>
        <v>347320</v>
      </c>
      <c r="F853">
        <f>STANDARDIZE(moras[[#This Row],[SALARIO]],'2-Resumen'!$B$2,'2-Resumen'!$B$3)</f>
        <v>-0.3698373107406055</v>
      </c>
      <c r="G853" t="str">
        <f>IF(ABS(moras[[#This Row],[Z-CORE]])&gt; 1.96,"Sí", "No")</f>
        <v>No</v>
      </c>
      <c r="H853" t="s">
        <v>33</v>
      </c>
      <c r="I853" t="str">
        <f>IF(moras[[#This Row],[TIPO_ASEGURAMIENTO]] = "", '2-Resumen'!$F$4, moras[[#This Row],[TIPO_ASEGURAMIENTO]])</f>
        <v>ASALARIADO</v>
      </c>
      <c r="J853" t="s">
        <v>29</v>
      </c>
      <c r="K853" t="s">
        <v>30</v>
      </c>
      <c r="L853" t="s">
        <v>30</v>
      </c>
      <c r="M853" t="s">
        <v>31</v>
      </c>
      <c r="N853">
        <v>42</v>
      </c>
      <c r="O853">
        <f>IF(moras[[#This Row],[EDAD]]="", '2-Resumen'!$C$7, moras[[#This Row],[EDAD]])</f>
        <v>42</v>
      </c>
      <c r="P853">
        <f>FLOOR(moras[[#This Row],[EDAD_SIN_NA´S]],10)</f>
        <v>40</v>
      </c>
      <c r="Q853">
        <f>STANDARDIZE(moras[[#This Row],[EDAD]],'2-Resumen'!$C$2, '2-Resumen'!$C$3)</f>
        <v>6.6098167852911317E-3</v>
      </c>
      <c r="R853" t="str">
        <f>IF(ABS(moras[[#This Row],[Z-CORE E]]) &gt; 1.96, "Sí", "No")</f>
        <v>No</v>
      </c>
    </row>
    <row r="854" spans="1:18">
      <c r="A854">
        <v>1264</v>
      </c>
      <c r="B854" t="s">
        <v>27</v>
      </c>
      <c r="C854">
        <v>11247915</v>
      </c>
      <c r="D8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54">
        <f>IF(moras[[#This Row],[SALARIO]]="",'2-Resumen'!$B$7, moras[[#This Row],[SALARIO]])</f>
        <v>11247915</v>
      </c>
      <c r="F854">
        <f>STANDARDIZE(moras[[#This Row],[SALARIO]],'2-Resumen'!$B$2,'2-Resumen'!$B$3)</f>
        <v>-0.18846186623550493</v>
      </c>
      <c r="G854" t="str">
        <f>IF(ABS(moras[[#This Row],[Z-CORE]])&gt; 1.96,"Sí", "No")</f>
        <v>No</v>
      </c>
      <c r="H854" t="s">
        <v>33</v>
      </c>
      <c r="I854" t="str">
        <f>IF(moras[[#This Row],[TIPO_ASEGURAMIENTO]] = "", '2-Resumen'!$F$4, moras[[#This Row],[TIPO_ASEGURAMIENTO]])</f>
        <v>ASALARIADO</v>
      </c>
      <c r="J854" t="s">
        <v>29</v>
      </c>
      <c r="K854" t="s">
        <v>30</v>
      </c>
      <c r="L854" t="s">
        <v>31</v>
      </c>
      <c r="M854" t="s">
        <v>31</v>
      </c>
      <c r="N854">
        <v>28</v>
      </c>
      <c r="O854">
        <f>IF(moras[[#This Row],[EDAD]]="", '2-Resumen'!$C$7, moras[[#This Row],[EDAD]])</f>
        <v>28</v>
      </c>
      <c r="P854">
        <f>FLOOR(moras[[#This Row],[EDAD_SIN_NA´S]],10)</f>
        <v>20</v>
      </c>
      <c r="Q854">
        <f>STANDARDIZE(moras[[#This Row],[EDAD]],'2-Resumen'!$C$2, '2-Resumen'!$C$3)</f>
        <v>-0.98144480429463388</v>
      </c>
      <c r="R854" t="str">
        <f>IF(ABS(moras[[#This Row],[Z-CORE E]]) &gt; 1.96, "Sí", "No")</f>
        <v>No</v>
      </c>
    </row>
    <row r="855" spans="1:18">
      <c r="A855">
        <v>1265</v>
      </c>
      <c r="B855" t="s">
        <v>27</v>
      </c>
      <c r="C855">
        <v>205000</v>
      </c>
      <c r="D8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55">
        <f>IF(moras[[#This Row],[SALARIO]]="",'2-Resumen'!$B$7, moras[[#This Row],[SALARIO]])</f>
        <v>205000</v>
      </c>
      <c r="F855">
        <f>STANDARDIZE(moras[[#This Row],[SALARIO]],'2-Resumen'!$B$2,'2-Resumen'!$B$3)</f>
        <v>-0.37220537902146228</v>
      </c>
      <c r="G855" t="str">
        <f>IF(ABS(moras[[#This Row],[Z-CORE]])&gt; 1.96,"Sí", "No")</f>
        <v>No</v>
      </c>
      <c r="H855" t="s">
        <v>33</v>
      </c>
      <c r="I855" t="str">
        <f>IF(moras[[#This Row],[TIPO_ASEGURAMIENTO]] = "", '2-Resumen'!$F$4, moras[[#This Row],[TIPO_ASEGURAMIENTO]])</f>
        <v>ASALARIADO</v>
      </c>
      <c r="J855" t="s">
        <v>29</v>
      </c>
      <c r="K855" t="s">
        <v>30</v>
      </c>
      <c r="L855" t="s">
        <v>31</v>
      </c>
      <c r="M855" t="s">
        <v>31</v>
      </c>
      <c r="N855">
        <v>45</v>
      </c>
      <c r="O855">
        <f>IF(moras[[#This Row],[EDAD]]="", '2-Resumen'!$C$7, moras[[#This Row],[EDAD]])</f>
        <v>45</v>
      </c>
      <c r="P855">
        <f>FLOOR(moras[[#This Row],[EDAD_SIN_NA´S]],10)</f>
        <v>40</v>
      </c>
      <c r="Q855">
        <f>STANDARDIZE(moras[[#This Row],[EDAD]],'2-Resumen'!$C$2, '2-Resumen'!$C$3)</f>
        <v>0.21833580701670366</v>
      </c>
      <c r="R855" t="str">
        <f>IF(ABS(moras[[#This Row],[Z-CORE E]]) &gt; 1.96, "Sí", "No")</f>
        <v>No</v>
      </c>
    </row>
    <row r="856" spans="1:18">
      <c r="A856">
        <v>1266</v>
      </c>
      <c r="B856" t="s">
        <v>27</v>
      </c>
      <c r="C856">
        <v>630000</v>
      </c>
      <c r="D8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56">
        <f>IF(moras[[#This Row],[SALARIO]]="",'2-Resumen'!$B$7, moras[[#This Row],[SALARIO]])</f>
        <v>630000</v>
      </c>
      <c r="F856">
        <f>STANDARDIZE(moras[[#This Row],[SALARIO]],'2-Resumen'!$B$2,'2-Resumen'!$B$3)</f>
        <v>-0.36513378669878011</v>
      </c>
      <c r="G856" t="str">
        <f>IF(ABS(moras[[#This Row],[Z-CORE]])&gt; 1.96,"Sí", "No")</f>
        <v>No</v>
      </c>
      <c r="H856" t="s">
        <v>33</v>
      </c>
      <c r="I856" t="str">
        <f>IF(moras[[#This Row],[TIPO_ASEGURAMIENTO]] = "", '2-Resumen'!$F$4, moras[[#This Row],[TIPO_ASEGURAMIENTO]])</f>
        <v>ASALARIADO</v>
      </c>
      <c r="J856" t="s">
        <v>29</v>
      </c>
      <c r="K856" t="s">
        <v>30</v>
      </c>
      <c r="L856" t="s">
        <v>31</v>
      </c>
      <c r="M856" t="s">
        <v>31</v>
      </c>
      <c r="N856">
        <v>64</v>
      </c>
      <c r="O856">
        <f>IF(moras[[#This Row],[EDAD]]="", '2-Resumen'!$C$7, moras[[#This Row],[EDAD]])</f>
        <v>64</v>
      </c>
      <c r="P856">
        <f>FLOOR(moras[[#This Row],[EDAD_SIN_NA´S]],10)</f>
        <v>60</v>
      </c>
      <c r="Q856">
        <f>STANDARDIZE(moras[[#This Row],[EDAD]],'2-Resumen'!$C$2, '2-Resumen'!$C$3)</f>
        <v>1.5592670784823162</v>
      </c>
      <c r="R856" t="str">
        <f>IF(ABS(moras[[#This Row],[Z-CORE E]]) &gt; 1.96, "Sí", "No")</f>
        <v>No</v>
      </c>
    </row>
    <row r="857" spans="1:18">
      <c r="A857">
        <v>1267</v>
      </c>
      <c r="B857" t="s">
        <v>32</v>
      </c>
      <c r="C857">
        <v>920750</v>
      </c>
      <c r="D8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57">
        <f>IF(moras[[#This Row],[SALARIO]]="",'2-Resumen'!$B$7, moras[[#This Row],[SALARIO]])</f>
        <v>920750</v>
      </c>
      <c r="F857">
        <f>STANDARDIZE(moras[[#This Row],[SALARIO]],'2-Resumen'!$B$2,'2-Resumen'!$B$3)</f>
        <v>-0.3602959855980275</v>
      </c>
      <c r="G857" t="str">
        <f>IF(ABS(moras[[#This Row],[Z-CORE]])&gt; 1.96,"Sí", "No")</f>
        <v>No</v>
      </c>
      <c r="H857" t="s">
        <v>33</v>
      </c>
      <c r="I857" t="str">
        <f>IF(moras[[#This Row],[TIPO_ASEGURAMIENTO]] = "", '2-Resumen'!$F$4, moras[[#This Row],[TIPO_ASEGURAMIENTO]])</f>
        <v>ASALARIADO</v>
      </c>
      <c r="J857" t="s">
        <v>29</v>
      </c>
      <c r="K857" t="s">
        <v>30</v>
      </c>
      <c r="L857" t="s">
        <v>31</v>
      </c>
      <c r="M857" t="s">
        <v>30</v>
      </c>
      <c r="N857">
        <v>46</v>
      </c>
      <c r="O857">
        <f>IF(moras[[#This Row],[EDAD]]="", '2-Resumen'!$C$7, moras[[#This Row],[EDAD]])</f>
        <v>46</v>
      </c>
      <c r="P857">
        <f>FLOOR(moras[[#This Row],[EDAD_SIN_NA´S]],10)</f>
        <v>40</v>
      </c>
      <c r="Q857">
        <f>STANDARDIZE(moras[[#This Row],[EDAD]],'2-Resumen'!$C$2, '2-Resumen'!$C$3)</f>
        <v>0.28891113709384114</v>
      </c>
      <c r="R857" t="str">
        <f>IF(ABS(moras[[#This Row],[Z-CORE E]]) &gt; 1.96, "Sí", "No")</f>
        <v>No</v>
      </c>
    </row>
    <row r="858" spans="1:18">
      <c r="A858">
        <v>1268</v>
      </c>
      <c r="B858" t="s">
        <v>32</v>
      </c>
      <c r="C858">
        <v>703681</v>
      </c>
      <c r="D8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58">
        <f>IF(moras[[#This Row],[SALARIO]]="",'2-Resumen'!$B$7, moras[[#This Row],[SALARIO]])</f>
        <v>703681</v>
      </c>
      <c r="F858">
        <f>STANDARDIZE(moras[[#This Row],[SALARIO]],'2-Resumen'!$B$2,'2-Resumen'!$B$3)</f>
        <v>-0.36390780553659763</v>
      </c>
      <c r="G858" t="str">
        <f>IF(ABS(moras[[#This Row],[Z-CORE]])&gt; 1.96,"Sí", "No")</f>
        <v>No</v>
      </c>
      <c r="H858" t="s">
        <v>33</v>
      </c>
      <c r="I858" t="str">
        <f>IF(moras[[#This Row],[TIPO_ASEGURAMIENTO]] = "", '2-Resumen'!$F$4, moras[[#This Row],[TIPO_ASEGURAMIENTO]])</f>
        <v>ASALARIADO</v>
      </c>
      <c r="J858" t="s">
        <v>29</v>
      </c>
      <c r="K858" t="s">
        <v>30</v>
      </c>
      <c r="L858" t="s">
        <v>31</v>
      </c>
      <c r="M858" t="s">
        <v>31</v>
      </c>
      <c r="N858">
        <v>32</v>
      </c>
      <c r="O858">
        <f>IF(moras[[#This Row],[EDAD]]="", '2-Resumen'!$C$7, moras[[#This Row],[EDAD]])</f>
        <v>32</v>
      </c>
      <c r="P858">
        <f>FLOOR(moras[[#This Row],[EDAD_SIN_NA´S]],10)</f>
        <v>30</v>
      </c>
      <c r="Q858">
        <f>STANDARDIZE(moras[[#This Row],[EDAD]],'2-Resumen'!$C$2, '2-Resumen'!$C$3)</f>
        <v>-0.69914348398608395</v>
      </c>
      <c r="R858" t="str">
        <f>IF(ABS(moras[[#This Row],[Z-CORE E]]) &gt; 1.96, "Sí", "No")</f>
        <v>No</v>
      </c>
    </row>
    <row r="859" spans="1:18">
      <c r="A859">
        <v>1269</v>
      </c>
      <c r="B859" t="s">
        <v>27</v>
      </c>
      <c r="C859">
        <v>365528</v>
      </c>
      <c r="D8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59">
        <f>IF(moras[[#This Row],[SALARIO]]="",'2-Resumen'!$B$7, moras[[#This Row],[SALARIO]])</f>
        <v>365528</v>
      </c>
      <c r="F859">
        <f>STANDARDIZE(moras[[#This Row],[SALARIO]],'2-Resumen'!$B$2,'2-Resumen'!$B$3)</f>
        <v>-0.36953434708646105</v>
      </c>
      <c r="G859" t="str">
        <f>IF(ABS(moras[[#This Row],[Z-CORE]])&gt; 1.96,"Sí", "No")</f>
        <v>No</v>
      </c>
      <c r="H859" t="s">
        <v>33</v>
      </c>
      <c r="I859" t="str">
        <f>IF(moras[[#This Row],[TIPO_ASEGURAMIENTO]] = "", '2-Resumen'!$F$4, moras[[#This Row],[TIPO_ASEGURAMIENTO]])</f>
        <v>ASALARIADO</v>
      </c>
      <c r="J859" t="s">
        <v>34</v>
      </c>
      <c r="K859" t="s">
        <v>30</v>
      </c>
      <c r="L859" t="s">
        <v>31</v>
      </c>
      <c r="M859" t="s">
        <v>31</v>
      </c>
      <c r="N859">
        <v>34</v>
      </c>
      <c r="O859">
        <f>IF(moras[[#This Row],[EDAD]]="", '2-Resumen'!$C$7, moras[[#This Row],[EDAD]])</f>
        <v>34</v>
      </c>
      <c r="P859">
        <f>FLOOR(moras[[#This Row],[EDAD_SIN_NA´S]],10)</f>
        <v>30</v>
      </c>
      <c r="Q859">
        <f>STANDARDIZE(moras[[#This Row],[EDAD]],'2-Resumen'!$C$2, '2-Resumen'!$C$3)</f>
        <v>-0.55799282383180893</v>
      </c>
      <c r="R859" t="str">
        <f>IF(ABS(moras[[#This Row],[Z-CORE E]]) &gt; 1.96, "Sí", "No")</f>
        <v>No</v>
      </c>
    </row>
    <row r="860" spans="1:18">
      <c r="A860">
        <v>1271</v>
      </c>
      <c r="B860" t="s">
        <v>32</v>
      </c>
      <c r="C860">
        <v>17940184</v>
      </c>
      <c r="D8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60">
        <f>IF(moras[[#This Row],[SALARIO]]="",'2-Resumen'!$B$7, moras[[#This Row],[SALARIO]])</f>
        <v>17940184</v>
      </c>
      <c r="F860">
        <f>STANDARDIZE(moras[[#This Row],[SALARIO]],'2-Resumen'!$B$2,'2-Resumen'!$B$3)</f>
        <v>-7.7108929572625079E-2</v>
      </c>
      <c r="G860" t="str">
        <f>IF(ABS(moras[[#This Row],[Z-CORE]])&gt; 1.96,"Sí", "No")</f>
        <v>No</v>
      </c>
      <c r="H860" t="s">
        <v>33</v>
      </c>
      <c r="I860" t="str">
        <f>IF(moras[[#This Row],[TIPO_ASEGURAMIENTO]] = "", '2-Resumen'!$F$4, moras[[#This Row],[TIPO_ASEGURAMIENTO]])</f>
        <v>ASALARIADO</v>
      </c>
      <c r="J860" t="s">
        <v>29</v>
      </c>
      <c r="K860" t="s">
        <v>30</v>
      </c>
      <c r="L860" t="s">
        <v>31</v>
      </c>
      <c r="M860" t="s">
        <v>31</v>
      </c>
      <c r="N860">
        <v>24</v>
      </c>
      <c r="O860">
        <f>IF(moras[[#This Row],[EDAD]]="", '2-Resumen'!$C$7, moras[[#This Row],[EDAD]])</f>
        <v>24</v>
      </c>
      <c r="P860">
        <f>FLOOR(moras[[#This Row],[EDAD_SIN_NA´S]],10)</f>
        <v>20</v>
      </c>
      <c r="Q860">
        <f>STANDARDIZE(moras[[#This Row],[EDAD]],'2-Resumen'!$C$2, '2-Resumen'!$C$3)</f>
        <v>-1.263746124603184</v>
      </c>
      <c r="R860" t="str">
        <f>IF(ABS(moras[[#This Row],[Z-CORE E]]) &gt; 1.96, "Sí", "No")</f>
        <v>No</v>
      </c>
    </row>
    <row r="861" spans="1:18">
      <c r="A861">
        <v>1272</v>
      </c>
      <c r="B861" t="s">
        <v>32</v>
      </c>
      <c r="C861">
        <v>308333</v>
      </c>
      <c r="D8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61">
        <f>IF(moras[[#This Row],[SALARIO]]="",'2-Resumen'!$B$7, moras[[#This Row],[SALARIO]])</f>
        <v>308333</v>
      </c>
      <c r="F861">
        <f>STANDARDIZE(moras[[#This Row],[SALARIO]],'2-Resumen'!$B$2,'2-Resumen'!$B$3)</f>
        <v>-0.37048601702268646</v>
      </c>
      <c r="G861" t="str">
        <f>IF(ABS(moras[[#This Row],[Z-CORE]])&gt; 1.96,"Sí", "No")</f>
        <v>No</v>
      </c>
      <c r="H861" t="s">
        <v>33</v>
      </c>
      <c r="I861" t="str">
        <f>IF(moras[[#This Row],[TIPO_ASEGURAMIENTO]] = "", '2-Resumen'!$F$4, moras[[#This Row],[TIPO_ASEGURAMIENTO]])</f>
        <v>ASALARIADO</v>
      </c>
      <c r="J861" t="s">
        <v>29</v>
      </c>
      <c r="K861" t="s">
        <v>30</v>
      </c>
      <c r="L861" t="s">
        <v>31</v>
      </c>
      <c r="M861" t="s">
        <v>31</v>
      </c>
      <c r="N861">
        <v>25</v>
      </c>
      <c r="O861">
        <f>IF(moras[[#This Row],[EDAD]]="", '2-Resumen'!$C$7, moras[[#This Row],[EDAD]])</f>
        <v>25</v>
      </c>
      <c r="P861">
        <f>FLOOR(moras[[#This Row],[EDAD_SIN_NA´S]],10)</f>
        <v>20</v>
      </c>
      <c r="Q861">
        <f>STANDARDIZE(moras[[#This Row],[EDAD]],'2-Resumen'!$C$2, '2-Resumen'!$C$3)</f>
        <v>-1.1931707945260464</v>
      </c>
      <c r="R861" t="str">
        <f>IF(ABS(moras[[#This Row],[Z-CORE E]]) &gt; 1.96, "Sí", "No")</f>
        <v>No</v>
      </c>
    </row>
    <row r="862" spans="1:18">
      <c r="A862">
        <v>1273</v>
      </c>
      <c r="B862" t="s">
        <v>32</v>
      </c>
      <c r="C862">
        <v>233471875</v>
      </c>
      <c r="D8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62">
        <f>IF(moras[[#This Row],[SALARIO]]="",'2-Resumen'!$B$7, moras[[#This Row],[SALARIO]])</f>
        <v>233471875</v>
      </c>
      <c r="F862">
        <f>STANDARDIZE(moras[[#This Row],[SALARIO]],'2-Resumen'!$B$2,'2-Resumen'!$B$3)</f>
        <v>3.5091316618869217</v>
      </c>
      <c r="G862" t="str">
        <f>IF(ABS(moras[[#This Row],[Z-CORE]])&gt; 1.96,"Sí", "No")</f>
        <v>Sí</v>
      </c>
      <c r="H862" t="s">
        <v>33</v>
      </c>
      <c r="I862" t="str">
        <f>IF(moras[[#This Row],[TIPO_ASEGURAMIENTO]] = "", '2-Resumen'!$F$4, moras[[#This Row],[TIPO_ASEGURAMIENTO]])</f>
        <v>ASALARIADO</v>
      </c>
      <c r="J862" t="s">
        <v>29</v>
      </c>
      <c r="K862" t="s">
        <v>30</v>
      </c>
      <c r="L862" t="s">
        <v>31</v>
      </c>
      <c r="M862" t="s">
        <v>31</v>
      </c>
      <c r="N862">
        <v>33</v>
      </c>
      <c r="O862">
        <f>IF(moras[[#This Row],[EDAD]]="", '2-Resumen'!$C$7, moras[[#This Row],[EDAD]])</f>
        <v>33</v>
      </c>
      <c r="P862">
        <f>FLOOR(moras[[#This Row],[EDAD_SIN_NA´S]],10)</f>
        <v>30</v>
      </c>
      <c r="Q862">
        <f>STANDARDIZE(moras[[#This Row],[EDAD]],'2-Resumen'!$C$2, '2-Resumen'!$C$3)</f>
        <v>-0.62856815390894638</v>
      </c>
      <c r="R862" t="str">
        <f>IF(ABS(moras[[#This Row],[Z-CORE E]]) &gt; 1.96, "Sí", "No")</f>
        <v>No</v>
      </c>
    </row>
    <row r="863" spans="1:18">
      <c r="A863">
        <v>1274</v>
      </c>
      <c r="B863" t="s">
        <v>27</v>
      </c>
      <c r="C863">
        <v>17204453</v>
      </c>
      <c r="D8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63">
        <f>IF(moras[[#This Row],[SALARIO]]="",'2-Resumen'!$B$7, moras[[#This Row],[SALARIO]])</f>
        <v>17204453</v>
      </c>
      <c r="F863">
        <f>STANDARDIZE(moras[[#This Row],[SALARIO]],'2-Resumen'!$B$2,'2-Resumen'!$B$3)</f>
        <v>-8.9350787669470438E-2</v>
      </c>
      <c r="G863" t="str">
        <f>IF(ABS(moras[[#This Row],[Z-CORE]])&gt; 1.96,"Sí", "No")</f>
        <v>No</v>
      </c>
      <c r="H863" t="s">
        <v>33</v>
      </c>
      <c r="I863" t="str">
        <f>IF(moras[[#This Row],[TIPO_ASEGURAMIENTO]] = "", '2-Resumen'!$F$4, moras[[#This Row],[TIPO_ASEGURAMIENTO]])</f>
        <v>ASALARIADO</v>
      </c>
      <c r="J863" t="s">
        <v>34</v>
      </c>
      <c r="K863" t="s">
        <v>30</v>
      </c>
      <c r="L863" t="s">
        <v>31</v>
      </c>
      <c r="M863" t="s">
        <v>31</v>
      </c>
      <c r="N863">
        <v>43</v>
      </c>
      <c r="O863">
        <f>IF(moras[[#This Row],[EDAD]]="", '2-Resumen'!$C$7, moras[[#This Row],[EDAD]])</f>
        <v>43</v>
      </c>
      <c r="P863">
        <f>FLOOR(moras[[#This Row],[EDAD_SIN_NA´S]],10)</f>
        <v>40</v>
      </c>
      <c r="Q863">
        <f>STANDARDIZE(moras[[#This Row],[EDAD]],'2-Resumen'!$C$2, '2-Resumen'!$C$3)</f>
        <v>7.7185146862428639E-2</v>
      </c>
      <c r="R863" t="str">
        <f>IF(ABS(moras[[#This Row],[Z-CORE E]]) &gt; 1.96, "Sí", "No")</f>
        <v>No</v>
      </c>
    </row>
    <row r="864" spans="1:18">
      <c r="A864">
        <v>1275</v>
      </c>
      <c r="B864" t="s">
        <v>27</v>
      </c>
      <c r="C864">
        <v>54228148</v>
      </c>
      <c r="D8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64">
        <f>IF(moras[[#This Row],[SALARIO]]="",'2-Resumen'!$B$7, moras[[#This Row],[SALARIO]])</f>
        <v>54228148</v>
      </c>
      <c r="F864">
        <f>STANDARDIZE(moras[[#This Row],[SALARIO]],'2-Resumen'!$B$2,'2-Resumen'!$B$3)</f>
        <v>0.5266879824936509</v>
      </c>
      <c r="G864" t="str">
        <f>IF(ABS(moras[[#This Row],[Z-CORE]])&gt; 1.96,"Sí", "No")</f>
        <v>No</v>
      </c>
      <c r="H864" t="s">
        <v>33</v>
      </c>
      <c r="I864" t="str">
        <f>IF(moras[[#This Row],[TIPO_ASEGURAMIENTO]] = "", '2-Resumen'!$F$4, moras[[#This Row],[TIPO_ASEGURAMIENTO]])</f>
        <v>ASALARIADO</v>
      </c>
      <c r="J864" t="s">
        <v>29</v>
      </c>
      <c r="K864" t="s">
        <v>30</v>
      </c>
      <c r="L864" t="s">
        <v>31</v>
      </c>
      <c r="M864" t="s">
        <v>31</v>
      </c>
      <c r="N864">
        <v>36</v>
      </c>
      <c r="O864">
        <f>IF(moras[[#This Row],[EDAD]]="", '2-Resumen'!$C$7, moras[[#This Row],[EDAD]])</f>
        <v>36</v>
      </c>
      <c r="P864">
        <f>FLOOR(moras[[#This Row],[EDAD_SIN_NA´S]],10)</f>
        <v>30</v>
      </c>
      <c r="Q864">
        <f>STANDARDIZE(moras[[#This Row],[EDAD]],'2-Resumen'!$C$2, '2-Resumen'!$C$3)</f>
        <v>-0.41684216367753391</v>
      </c>
      <c r="R864" t="str">
        <f>IF(ABS(moras[[#This Row],[Z-CORE E]]) &gt; 1.96, "Sí", "No")</f>
        <v>No</v>
      </c>
    </row>
    <row r="865" spans="1:18">
      <c r="A865">
        <v>1276</v>
      </c>
      <c r="B865" t="s">
        <v>32</v>
      </c>
      <c r="C865">
        <v>48647039</v>
      </c>
      <c r="D8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65">
        <f>IF(moras[[#This Row],[SALARIO]]="",'2-Resumen'!$B$7, moras[[#This Row],[SALARIO]])</f>
        <v>48647039</v>
      </c>
      <c r="F865">
        <f>STANDARDIZE(moras[[#This Row],[SALARIO]],'2-Resumen'!$B$2,'2-Resumen'!$B$3)</f>
        <v>0.43382368236082164</v>
      </c>
      <c r="G865" t="str">
        <f>IF(ABS(moras[[#This Row],[Z-CORE]])&gt; 1.96,"Sí", "No")</f>
        <v>No</v>
      </c>
      <c r="H865" t="s">
        <v>33</v>
      </c>
      <c r="I865" t="str">
        <f>IF(moras[[#This Row],[TIPO_ASEGURAMIENTO]] = "", '2-Resumen'!$F$4, moras[[#This Row],[TIPO_ASEGURAMIENTO]])</f>
        <v>ASALARIADO</v>
      </c>
      <c r="J865" t="s">
        <v>29</v>
      </c>
      <c r="K865" t="s">
        <v>30</v>
      </c>
      <c r="L865" t="s">
        <v>31</v>
      </c>
      <c r="M865" t="s">
        <v>31</v>
      </c>
      <c r="N865">
        <v>69</v>
      </c>
      <c r="O865">
        <f>IF(moras[[#This Row],[EDAD]]="", '2-Resumen'!$C$7, moras[[#This Row],[EDAD]])</f>
        <v>69</v>
      </c>
      <c r="P865">
        <f>FLOOR(moras[[#This Row],[EDAD_SIN_NA´S]],10)</f>
        <v>60</v>
      </c>
      <c r="Q865">
        <f>STANDARDIZE(moras[[#This Row],[EDAD]],'2-Resumen'!$C$2, '2-Resumen'!$C$3)</f>
        <v>1.9121437288680037</v>
      </c>
      <c r="R865" t="str">
        <f>IF(ABS(moras[[#This Row],[Z-CORE E]]) &gt; 1.96, "Sí", "No")</f>
        <v>No</v>
      </c>
    </row>
    <row r="866" spans="1:18">
      <c r="A866">
        <v>1277</v>
      </c>
      <c r="B866" t="s">
        <v>32</v>
      </c>
      <c r="C866">
        <v>170502</v>
      </c>
      <c r="D8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66">
        <f>IF(moras[[#This Row],[SALARIO]]="",'2-Resumen'!$B$7, moras[[#This Row],[SALARIO]])</f>
        <v>170502</v>
      </c>
      <c r="F866">
        <f>STANDARDIZE(moras[[#This Row],[SALARIO]],'2-Resumen'!$B$2,'2-Resumen'!$B$3)</f>
        <v>-0.37277939264957494</v>
      </c>
      <c r="G866" t="str">
        <f>IF(ABS(moras[[#This Row],[Z-CORE]])&gt; 1.96,"Sí", "No")</f>
        <v>No</v>
      </c>
      <c r="H866" t="s">
        <v>33</v>
      </c>
      <c r="I866" t="str">
        <f>IF(moras[[#This Row],[TIPO_ASEGURAMIENTO]] = "", '2-Resumen'!$F$4, moras[[#This Row],[TIPO_ASEGURAMIENTO]])</f>
        <v>ASALARIADO</v>
      </c>
      <c r="J866" t="s">
        <v>29</v>
      </c>
      <c r="K866" t="s">
        <v>30</v>
      </c>
      <c r="L866" t="s">
        <v>30</v>
      </c>
      <c r="M866" t="s">
        <v>30</v>
      </c>
      <c r="N866">
        <v>52</v>
      </c>
      <c r="O866">
        <f>IF(moras[[#This Row],[EDAD]]="", '2-Resumen'!$C$7, moras[[#This Row],[EDAD]])</f>
        <v>52</v>
      </c>
      <c r="P866">
        <f>FLOOR(moras[[#This Row],[EDAD_SIN_NA´S]],10)</f>
        <v>50</v>
      </c>
      <c r="Q866">
        <f>STANDARDIZE(moras[[#This Row],[EDAD]],'2-Resumen'!$C$2, '2-Resumen'!$C$3)</f>
        <v>0.71236311755666615</v>
      </c>
      <c r="R866" t="str">
        <f>IF(ABS(moras[[#This Row],[Z-CORE E]]) &gt; 1.96, "Sí", "No")</f>
        <v>No</v>
      </c>
    </row>
    <row r="867" spans="1:18">
      <c r="A867">
        <v>1278</v>
      </c>
      <c r="B867" t="s">
        <v>32</v>
      </c>
      <c r="C867">
        <v>762500</v>
      </c>
      <c r="D8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67">
        <f>IF(moras[[#This Row],[SALARIO]]="",'2-Resumen'!$B$7, moras[[#This Row],[SALARIO]])</f>
        <v>762500</v>
      </c>
      <c r="F867">
        <f>STANDARDIZE(moras[[#This Row],[SALARIO]],'2-Resumen'!$B$2,'2-Resumen'!$B$3)</f>
        <v>-0.36292911379817916</v>
      </c>
      <c r="G867" t="str">
        <f>IF(ABS(moras[[#This Row],[Z-CORE]])&gt; 1.96,"Sí", "No")</f>
        <v>No</v>
      </c>
      <c r="H867" t="s">
        <v>33</v>
      </c>
      <c r="I867" t="str">
        <f>IF(moras[[#This Row],[TIPO_ASEGURAMIENTO]] = "", '2-Resumen'!$F$4, moras[[#This Row],[TIPO_ASEGURAMIENTO]])</f>
        <v>ASALARIADO</v>
      </c>
      <c r="J867" t="s">
        <v>29</v>
      </c>
      <c r="K867" t="s">
        <v>30</v>
      </c>
      <c r="L867" t="s">
        <v>31</v>
      </c>
      <c r="M867" t="s">
        <v>31</v>
      </c>
      <c r="N867">
        <v>38</v>
      </c>
      <c r="O867">
        <f>IF(moras[[#This Row],[EDAD]]="", '2-Resumen'!$C$7, moras[[#This Row],[EDAD]])</f>
        <v>38</v>
      </c>
      <c r="P867">
        <f>FLOOR(moras[[#This Row],[EDAD_SIN_NA´S]],10)</f>
        <v>30</v>
      </c>
      <c r="Q867">
        <f>STANDARDIZE(moras[[#This Row],[EDAD]],'2-Resumen'!$C$2, '2-Resumen'!$C$3)</f>
        <v>-0.27569150352325889</v>
      </c>
      <c r="R867" t="str">
        <f>IF(ABS(moras[[#This Row],[Z-CORE E]]) &gt; 1.96, "Sí", "No")</f>
        <v>No</v>
      </c>
    </row>
    <row r="868" spans="1:18">
      <c r="A868">
        <v>1281</v>
      </c>
      <c r="B868" t="s">
        <v>27</v>
      </c>
      <c r="C868">
        <v>40022896</v>
      </c>
      <c r="D8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68">
        <f>IF(moras[[#This Row],[SALARIO]]="",'2-Resumen'!$B$7, moras[[#This Row],[SALARIO]])</f>
        <v>40022896</v>
      </c>
      <c r="F868">
        <f>STANDARDIZE(moras[[#This Row],[SALARIO]],'2-Resumen'!$B$2,'2-Resumen'!$B$3)</f>
        <v>0.29032621547020226</v>
      </c>
      <c r="G868" t="str">
        <f>IF(ABS(moras[[#This Row],[Z-CORE]])&gt; 1.96,"Sí", "No")</f>
        <v>No</v>
      </c>
      <c r="H868" t="s">
        <v>33</v>
      </c>
      <c r="I868" t="str">
        <f>IF(moras[[#This Row],[TIPO_ASEGURAMIENTO]] = "", '2-Resumen'!$F$4, moras[[#This Row],[TIPO_ASEGURAMIENTO]])</f>
        <v>ASALARIADO</v>
      </c>
      <c r="J868" t="s">
        <v>29</v>
      </c>
      <c r="K868" t="s">
        <v>30</v>
      </c>
      <c r="L868" t="s">
        <v>31</v>
      </c>
      <c r="M868" t="s">
        <v>31</v>
      </c>
      <c r="N868">
        <v>44</v>
      </c>
      <c r="O868">
        <f>IF(moras[[#This Row],[EDAD]]="", '2-Resumen'!$C$7, moras[[#This Row],[EDAD]])</f>
        <v>44</v>
      </c>
      <c r="P868">
        <f>FLOOR(moras[[#This Row],[EDAD_SIN_NA´S]],10)</f>
        <v>40</v>
      </c>
      <c r="Q868">
        <f>STANDARDIZE(moras[[#This Row],[EDAD]],'2-Resumen'!$C$2, '2-Resumen'!$C$3)</f>
        <v>0.14776047693956615</v>
      </c>
      <c r="R868" t="str">
        <f>IF(ABS(moras[[#This Row],[Z-CORE E]]) &gt; 1.96, "Sí", "No")</f>
        <v>No</v>
      </c>
    </row>
    <row r="869" spans="1:18">
      <c r="A869">
        <v>1282</v>
      </c>
      <c r="B869" t="s">
        <v>32</v>
      </c>
      <c r="C869">
        <v>49001349</v>
      </c>
      <c r="D8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69">
        <f>IF(moras[[#This Row],[SALARIO]]="",'2-Resumen'!$B$7, moras[[#This Row],[SALARIO]])</f>
        <v>49001349</v>
      </c>
      <c r="F869">
        <f>STANDARDIZE(moras[[#This Row],[SALARIO]],'2-Resumen'!$B$2,'2-Resumen'!$B$3)</f>
        <v>0.43971906089223228</v>
      </c>
      <c r="G869" t="str">
        <f>IF(ABS(moras[[#This Row],[Z-CORE]])&gt; 1.96,"Sí", "No")</f>
        <v>No</v>
      </c>
      <c r="H869" t="s">
        <v>33</v>
      </c>
      <c r="I869" t="str">
        <f>IF(moras[[#This Row],[TIPO_ASEGURAMIENTO]] = "", '2-Resumen'!$F$4, moras[[#This Row],[TIPO_ASEGURAMIENTO]])</f>
        <v>ASALARIADO</v>
      </c>
      <c r="J869" t="s">
        <v>29</v>
      </c>
      <c r="K869" t="s">
        <v>30</v>
      </c>
      <c r="L869" t="s">
        <v>30</v>
      </c>
      <c r="M869" t="s">
        <v>31</v>
      </c>
      <c r="N869">
        <v>40</v>
      </c>
      <c r="O869">
        <f>IF(moras[[#This Row],[EDAD]]="", '2-Resumen'!$C$7, moras[[#This Row],[EDAD]])</f>
        <v>40</v>
      </c>
      <c r="P869">
        <f>FLOOR(moras[[#This Row],[EDAD_SIN_NA´S]],10)</f>
        <v>40</v>
      </c>
      <c r="Q869">
        <f>STANDARDIZE(moras[[#This Row],[EDAD]],'2-Resumen'!$C$2, '2-Resumen'!$C$3)</f>
        <v>-0.13454084336898386</v>
      </c>
      <c r="R869" t="str">
        <f>IF(ABS(moras[[#This Row],[Z-CORE E]]) &gt; 1.96, "Sí", "No")</f>
        <v>No</v>
      </c>
    </row>
    <row r="870" spans="1:18">
      <c r="A870">
        <v>1283</v>
      </c>
      <c r="B870" t="s">
        <v>32</v>
      </c>
      <c r="C870">
        <v>34339157</v>
      </c>
      <c r="D8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70">
        <f>IF(moras[[#This Row],[SALARIO]]="",'2-Resumen'!$B$7, moras[[#This Row],[SALARIO]])</f>
        <v>34339157</v>
      </c>
      <c r="F870">
        <f>STANDARDIZE(moras[[#This Row],[SALARIO]],'2-Resumen'!$B$2,'2-Resumen'!$B$3)</f>
        <v>0.195754250584251</v>
      </c>
      <c r="G870" t="str">
        <f>IF(ABS(moras[[#This Row],[Z-CORE]])&gt; 1.96,"Sí", "No")</f>
        <v>No</v>
      </c>
      <c r="H870" t="s">
        <v>33</v>
      </c>
      <c r="I870" t="str">
        <f>IF(moras[[#This Row],[TIPO_ASEGURAMIENTO]] = "", '2-Resumen'!$F$4, moras[[#This Row],[TIPO_ASEGURAMIENTO]])</f>
        <v>ASALARIADO</v>
      </c>
      <c r="J870" t="s">
        <v>29</v>
      </c>
      <c r="K870" t="s">
        <v>30</v>
      </c>
      <c r="L870" t="s">
        <v>31</v>
      </c>
      <c r="M870" t="s">
        <v>31</v>
      </c>
      <c r="N870">
        <v>36</v>
      </c>
      <c r="O870">
        <f>IF(moras[[#This Row],[EDAD]]="", '2-Resumen'!$C$7, moras[[#This Row],[EDAD]])</f>
        <v>36</v>
      </c>
      <c r="P870">
        <f>FLOOR(moras[[#This Row],[EDAD_SIN_NA´S]],10)</f>
        <v>30</v>
      </c>
      <c r="Q870">
        <f>STANDARDIZE(moras[[#This Row],[EDAD]],'2-Resumen'!$C$2, '2-Resumen'!$C$3)</f>
        <v>-0.41684216367753391</v>
      </c>
      <c r="R870" t="str">
        <f>IF(ABS(moras[[#This Row],[Z-CORE E]]) &gt; 1.96, "Sí", "No")</f>
        <v>No</v>
      </c>
    </row>
    <row r="871" spans="1:18">
      <c r="A871">
        <v>1285</v>
      </c>
      <c r="B871" t="s">
        <v>32</v>
      </c>
      <c r="C871">
        <v>108333699</v>
      </c>
      <c r="D8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71">
        <f>IF(moras[[#This Row],[SALARIO]]="",'2-Resumen'!$B$7, moras[[#This Row],[SALARIO]])</f>
        <v>108333699</v>
      </c>
      <c r="F871">
        <f>STANDARDIZE(moras[[#This Row],[SALARIO]],'2-Resumen'!$B$2,'2-Resumen'!$B$3)</f>
        <v>1.4269524508844484</v>
      </c>
      <c r="G871" t="str">
        <f>IF(ABS(moras[[#This Row],[Z-CORE]])&gt; 1.96,"Sí", "No")</f>
        <v>No</v>
      </c>
      <c r="H871" t="s">
        <v>33</v>
      </c>
      <c r="I871" t="str">
        <f>IF(moras[[#This Row],[TIPO_ASEGURAMIENTO]] = "", '2-Resumen'!$F$4, moras[[#This Row],[TIPO_ASEGURAMIENTO]])</f>
        <v>ASALARIADO</v>
      </c>
      <c r="J871" t="s">
        <v>29</v>
      </c>
      <c r="K871" t="s">
        <v>30</v>
      </c>
      <c r="L871" t="s">
        <v>30</v>
      </c>
      <c r="M871" t="s">
        <v>31</v>
      </c>
      <c r="N871">
        <v>48</v>
      </c>
      <c r="O871">
        <f>IF(moras[[#This Row],[EDAD]]="", '2-Resumen'!$C$7, moras[[#This Row],[EDAD]])</f>
        <v>48</v>
      </c>
      <c r="P871">
        <f>FLOOR(moras[[#This Row],[EDAD_SIN_NA´S]],10)</f>
        <v>40</v>
      </c>
      <c r="Q871">
        <f>STANDARDIZE(moras[[#This Row],[EDAD]],'2-Resumen'!$C$2, '2-Resumen'!$C$3)</f>
        <v>0.43006179724811616</v>
      </c>
      <c r="R871" t="str">
        <f>IF(ABS(moras[[#This Row],[Z-CORE E]]) &gt; 1.96, "Sí", "No")</f>
        <v>No</v>
      </c>
    </row>
    <row r="872" spans="1:18">
      <c r="A872">
        <v>1286</v>
      </c>
      <c r="B872" t="s">
        <v>32</v>
      </c>
      <c r="C872">
        <v>28908333</v>
      </c>
      <c r="D8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72">
        <f>IF(moras[[#This Row],[SALARIO]]="",'2-Resumen'!$B$7, moras[[#This Row],[SALARIO]])</f>
        <v>28908333</v>
      </c>
      <c r="F872">
        <f>STANDARDIZE(moras[[#This Row],[SALARIO]],'2-Resumen'!$B$2,'2-Resumen'!$B$3)</f>
        <v>0.105390548691926</v>
      </c>
      <c r="G872" t="str">
        <f>IF(ABS(moras[[#This Row],[Z-CORE]])&gt; 1.96,"Sí", "No")</f>
        <v>No</v>
      </c>
      <c r="H872" t="s">
        <v>33</v>
      </c>
      <c r="I872" t="str">
        <f>IF(moras[[#This Row],[TIPO_ASEGURAMIENTO]] = "", '2-Resumen'!$F$4, moras[[#This Row],[TIPO_ASEGURAMIENTO]])</f>
        <v>ASALARIADO</v>
      </c>
      <c r="J872" t="s">
        <v>29</v>
      </c>
      <c r="K872" t="s">
        <v>30</v>
      </c>
      <c r="L872" t="s">
        <v>31</v>
      </c>
      <c r="M872" t="s">
        <v>31</v>
      </c>
      <c r="N872">
        <v>26</v>
      </c>
      <c r="O872">
        <f>IF(moras[[#This Row],[EDAD]]="", '2-Resumen'!$C$7, moras[[#This Row],[EDAD]])</f>
        <v>26</v>
      </c>
      <c r="P872">
        <f>FLOOR(moras[[#This Row],[EDAD_SIN_NA´S]],10)</f>
        <v>20</v>
      </c>
      <c r="Q872">
        <f>STANDARDIZE(moras[[#This Row],[EDAD]],'2-Resumen'!$C$2, '2-Resumen'!$C$3)</f>
        <v>-1.1225954644489089</v>
      </c>
      <c r="R872" t="str">
        <f>IF(ABS(moras[[#This Row],[Z-CORE E]]) &gt; 1.96, "Sí", "No")</f>
        <v>No</v>
      </c>
    </row>
    <row r="873" spans="1:18">
      <c r="A873">
        <v>1287</v>
      </c>
      <c r="B873" t="s">
        <v>27</v>
      </c>
      <c r="C873">
        <v>37763482</v>
      </c>
      <c r="D8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73">
        <f>IF(moras[[#This Row],[SALARIO]]="",'2-Resumen'!$B$7, moras[[#This Row],[SALARIO]])</f>
        <v>37763482</v>
      </c>
      <c r="F873">
        <f>STANDARDIZE(moras[[#This Row],[SALARIO]],'2-Resumen'!$B$2,'2-Resumen'!$B$3)</f>
        <v>0.25273173383217723</v>
      </c>
      <c r="G873" t="str">
        <f>IF(ABS(moras[[#This Row],[Z-CORE]])&gt; 1.96,"Sí", "No")</f>
        <v>No</v>
      </c>
      <c r="H873" t="s">
        <v>33</v>
      </c>
      <c r="I873" t="str">
        <f>IF(moras[[#This Row],[TIPO_ASEGURAMIENTO]] = "", '2-Resumen'!$F$4, moras[[#This Row],[TIPO_ASEGURAMIENTO]])</f>
        <v>ASALARIADO</v>
      </c>
      <c r="J873" t="s">
        <v>29</v>
      </c>
      <c r="K873" t="s">
        <v>30</v>
      </c>
      <c r="L873" t="s">
        <v>31</v>
      </c>
      <c r="M873" t="s">
        <v>31</v>
      </c>
      <c r="N873">
        <v>23</v>
      </c>
      <c r="O873">
        <f>IF(moras[[#This Row],[EDAD]]="", '2-Resumen'!$C$7, moras[[#This Row],[EDAD]])</f>
        <v>23</v>
      </c>
      <c r="P873">
        <f>FLOOR(moras[[#This Row],[EDAD_SIN_NA´S]],10)</f>
        <v>20</v>
      </c>
      <c r="Q873">
        <f>STANDARDIZE(moras[[#This Row],[EDAD]],'2-Resumen'!$C$2, '2-Resumen'!$C$3)</f>
        <v>-1.3343214546803215</v>
      </c>
      <c r="R873" t="str">
        <f>IF(ABS(moras[[#This Row],[Z-CORE E]]) &gt; 1.96, "Sí", "No")</f>
        <v>No</v>
      </c>
    </row>
    <row r="874" spans="1:18">
      <c r="A874">
        <v>1293</v>
      </c>
      <c r="B874" t="s">
        <v>32</v>
      </c>
      <c r="C874">
        <v>44924384</v>
      </c>
      <c r="D8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74">
        <f>IF(moras[[#This Row],[SALARIO]]="",'2-Resumen'!$B$7, moras[[#This Row],[SALARIO]])</f>
        <v>44924384</v>
      </c>
      <c r="F874">
        <f>STANDARDIZE(moras[[#This Row],[SALARIO]],'2-Resumen'!$B$2,'2-Resumen'!$B$3)</f>
        <v>0.37188227408318769</v>
      </c>
      <c r="G874" t="str">
        <f>IF(ABS(moras[[#This Row],[Z-CORE]])&gt; 1.96,"Sí", "No")</f>
        <v>No</v>
      </c>
      <c r="H874" t="s">
        <v>33</v>
      </c>
      <c r="I874" t="str">
        <f>IF(moras[[#This Row],[TIPO_ASEGURAMIENTO]] = "", '2-Resumen'!$F$4, moras[[#This Row],[TIPO_ASEGURAMIENTO]])</f>
        <v>ASALARIADO</v>
      </c>
      <c r="J874" t="s">
        <v>29</v>
      </c>
      <c r="K874" t="s">
        <v>30</v>
      </c>
      <c r="L874" t="s">
        <v>31</v>
      </c>
      <c r="M874" t="s">
        <v>31</v>
      </c>
      <c r="N874">
        <v>34</v>
      </c>
      <c r="O874">
        <f>IF(moras[[#This Row],[EDAD]]="", '2-Resumen'!$C$7, moras[[#This Row],[EDAD]])</f>
        <v>34</v>
      </c>
      <c r="P874">
        <f>FLOOR(moras[[#This Row],[EDAD_SIN_NA´S]],10)</f>
        <v>30</v>
      </c>
      <c r="Q874">
        <f>STANDARDIZE(moras[[#This Row],[EDAD]],'2-Resumen'!$C$2, '2-Resumen'!$C$3)</f>
        <v>-0.55799282383180893</v>
      </c>
      <c r="R874" t="str">
        <f>IF(ABS(moras[[#This Row],[Z-CORE E]]) &gt; 1.96, "Sí", "No")</f>
        <v>No</v>
      </c>
    </row>
    <row r="875" spans="1:18">
      <c r="A875">
        <v>1294</v>
      </c>
      <c r="B875" t="s">
        <v>32</v>
      </c>
      <c r="C875">
        <v>60000</v>
      </c>
      <c r="D8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75">
        <f>IF(moras[[#This Row],[SALARIO]]="",'2-Resumen'!$B$7, moras[[#This Row],[SALARIO]])</f>
        <v>60000</v>
      </c>
      <c r="F875">
        <f>STANDARDIZE(moras[[#This Row],[SALARIO]],'2-Resumen'!$B$2,'2-Resumen'!$B$3)</f>
        <v>-0.37461803993155385</v>
      </c>
      <c r="G875" t="str">
        <f>IF(ABS(moras[[#This Row],[Z-CORE]])&gt; 1.96,"Sí", "No")</f>
        <v>No</v>
      </c>
      <c r="H875" t="s">
        <v>33</v>
      </c>
      <c r="I875" t="str">
        <f>IF(moras[[#This Row],[TIPO_ASEGURAMIENTO]] = "", '2-Resumen'!$F$4, moras[[#This Row],[TIPO_ASEGURAMIENTO]])</f>
        <v>ASALARIADO</v>
      </c>
      <c r="J875" t="s">
        <v>29</v>
      </c>
      <c r="K875" t="s">
        <v>30</v>
      </c>
      <c r="L875" t="s">
        <v>31</v>
      </c>
      <c r="M875" t="s">
        <v>30</v>
      </c>
      <c r="N875">
        <v>18</v>
      </c>
      <c r="O875">
        <f>IF(moras[[#This Row],[EDAD]]="", '2-Resumen'!$C$7, moras[[#This Row],[EDAD]])</f>
        <v>18</v>
      </c>
      <c r="P875">
        <f>FLOOR(moras[[#This Row],[EDAD_SIN_NA´S]],10)</f>
        <v>10</v>
      </c>
      <c r="Q875">
        <f>STANDARDIZE(moras[[#This Row],[EDAD]],'2-Resumen'!$C$2, '2-Resumen'!$C$3)</f>
        <v>-1.687198105066009</v>
      </c>
      <c r="R875" t="str">
        <f>IF(ABS(moras[[#This Row],[Z-CORE E]]) &gt; 1.96, "Sí", "No")</f>
        <v>No</v>
      </c>
    </row>
    <row r="876" spans="1:18">
      <c r="A876">
        <v>1295</v>
      </c>
      <c r="B876" t="s">
        <v>32</v>
      </c>
      <c r="C876">
        <v>395499</v>
      </c>
      <c r="D8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76">
        <f>IF(moras[[#This Row],[SALARIO]]="",'2-Resumen'!$B$7, moras[[#This Row],[SALARIO]])</f>
        <v>395499</v>
      </c>
      <c r="F876">
        <f>STANDARDIZE(moras[[#This Row],[SALARIO]],'2-Resumen'!$B$2,'2-Resumen'!$B$3)</f>
        <v>-0.3690356583958655</v>
      </c>
      <c r="G876" t="str">
        <f>IF(ABS(moras[[#This Row],[Z-CORE]])&gt; 1.96,"Sí", "No")</f>
        <v>No</v>
      </c>
      <c r="H876" t="s">
        <v>33</v>
      </c>
      <c r="I876" t="str">
        <f>IF(moras[[#This Row],[TIPO_ASEGURAMIENTO]] = "", '2-Resumen'!$F$4, moras[[#This Row],[TIPO_ASEGURAMIENTO]])</f>
        <v>ASALARIADO</v>
      </c>
      <c r="J876" t="s">
        <v>29</v>
      </c>
      <c r="K876" t="s">
        <v>30</v>
      </c>
      <c r="L876" t="s">
        <v>31</v>
      </c>
      <c r="M876" t="s">
        <v>31</v>
      </c>
      <c r="N876">
        <v>27</v>
      </c>
      <c r="O876">
        <f>IF(moras[[#This Row],[EDAD]]="", '2-Resumen'!$C$7, moras[[#This Row],[EDAD]])</f>
        <v>27</v>
      </c>
      <c r="P876">
        <f>FLOOR(moras[[#This Row],[EDAD_SIN_NA´S]],10)</f>
        <v>20</v>
      </c>
      <c r="Q876">
        <f>STANDARDIZE(moras[[#This Row],[EDAD]],'2-Resumen'!$C$2, '2-Resumen'!$C$3)</f>
        <v>-1.0520201343717714</v>
      </c>
      <c r="R876" t="str">
        <f>IF(ABS(moras[[#This Row],[Z-CORE E]]) &gt; 1.96, "Sí", "No")</f>
        <v>No</v>
      </c>
    </row>
    <row r="877" spans="1:18">
      <c r="A877">
        <v>1297</v>
      </c>
      <c r="B877" t="s">
        <v>27</v>
      </c>
      <c r="C877">
        <v>558849</v>
      </c>
      <c r="D8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77">
        <f>IF(moras[[#This Row],[SALARIO]]="",'2-Resumen'!$B$7, moras[[#This Row],[SALARIO]])</f>
        <v>558849</v>
      </c>
      <c r="F877">
        <f>STANDARDIZE(moras[[#This Row],[SALARIO]],'2-Resumen'!$B$2,'2-Resumen'!$B$3)</f>
        <v>-0.36631767108784163</v>
      </c>
      <c r="G877" t="str">
        <f>IF(ABS(moras[[#This Row],[Z-CORE]])&gt; 1.96,"Sí", "No")</f>
        <v>No</v>
      </c>
      <c r="H877" t="s">
        <v>33</v>
      </c>
      <c r="I877" t="str">
        <f>IF(moras[[#This Row],[TIPO_ASEGURAMIENTO]] = "", '2-Resumen'!$F$4, moras[[#This Row],[TIPO_ASEGURAMIENTO]])</f>
        <v>ASALARIADO</v>
      </c>
      <c r="J877" t="s">
        <v>34</v>
      </c>
      <c r="K877" t="s">
        <v>30</v>
      </c>
      <c r="L877" t="s">
        <v>31</v>
      </c>
      <c r="M877" t="s">
        <v>31</v>
      </c>
      <c r="N877">
        <v>33</v>
      </c>
      <c r="O877">
        <f>IF(moras[[#This Row],[EDAD]]="", '2-Resumen'!$C$7, moras[[#This Row],[EDAD]])</f>
        <v>33</v>
      </c>
      <c r="P877">
        <f>FLOOR(moras[[#This Row],[EDAD_SIN_NA´S]],10)</f>
        <v>30</v>
      </c>
      <c r="Q877">
        <f>STANDARDIZE(moras[[#This Row],[EDAD]],'2-Resumen'!$C$2, '2-Resumen'!$C$3)</f>
        <v>-0.62856815390894638</v>
      </c>
      <c r="R877" t="str">
        <f>IF(ABS(moras[[#This Row],[Z-CORE E]]) &gt; 1.96, "Sí", "No")</f>
        <v>No</v>
      </c>
    </row>
    <row r="878" spans="1:18">
      <c r="A878">
        <v>1298</v>
      </c>
      <c r="B878" t="s">
        <v>32</v>
      </c>
      <c r="C878">
        <v>300000</v>
      </c>
      <c r="D8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78">
        <f>IF(moras[[#This Row],[SALARIO]]="",'2-Resumen'!$B$7, moras[[#This Row],[SALARIO]])</f>
        <v>300000</v>
      </c>
      <c r="F878">
        <f>STANDARDIZE(moras[[#This Row],[SALARIO]],'2-Resumen'!$B$2,'2-Resumen'!$B$3)</f>
        <v>-0.37062467014933331</v>
      </c>
      <c r="G878" t="str">
        <f>IF(ABS(moras[[#This Row],[Z-CORE]])&gt; 1.96,"Sí", "No")</f>
        <v>No</v>
      </c>
      <c r="H878" t="s">
        <v>33</v>
      </c>
      <c r="I878" t="str">
        <f>IF(moras[[#This Row],[TIPO_ASEGURAMIENTO]] = "", '2-Resumen'!$F$4, moras[[#This Row],[TIPO_ASEGURAMIENTO]])</f>
        <v>ASALARIADO</v>
      </c>
      <c r="J878" t="s">
        <v>29</v>
      </c>
      <c r="K878" t="s">
        <v>30</v>
      </c>
      <c r="L878" t="s">
        <v>30</v>
      </c>
      <c r="M878" t="s">
        <v>31</v>
      </c>
      <c r="N878">
        <v>36</v>
      </c>
      <c r="O878">
        <f>IF(moras[[#This Row],[EDAD]]="", '2-Resumen'!$C$7, moras[[#This Row],[EDAD]])</f>
        <v>36</v>
      </c>
      <c r="P878">
        <f>FLOOR(moras[[#This Row],[EDAD_SIN_NA´S]],10)</f>
        <v>30</v>
      </c>
      <c r="Q878">
        <f>STANDARDIZE(moras[[#This Row],[EDAD]],'2-Resumen'!$C$2, '2-Resumen'!$C$3)</f>
        <v>-0.41684216367753391</v>
      </c>
      <c r="R878" t="str">
        <f>IF(ABS(moras[[#This Row],[Z-CORE E]]) &gt; 1.96, "Sí", "No")</f>
        <v>No</v>
      </c>
    </row>
    <row r="879" spans="1:18">
      <c r="A879">
        <v>1299</v>
      </c>
      <c r="B879" t="s">
        <v>27</v>
      </c>
      <c r="C879">
        <v>280000</v>
      </c>
      <c r="D8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79">
        <f>IF(moras[[#This Row],[SALARIO]]="",'2-Resumen'!$B$7, moras[[#This Row],[SALARIO]])</f>
        <v>280000</v>
      </c>
      <c r="F879">
        <f>STANDARDIZE(moras[[#This Row],[SALARIO]],'2-Resumen'!$B$2,'2-Resumen'!$B$3)</f>
        <v>-0.37095745096451832</v>
      </c>
      <c r="G879" t="str">
        <f>IF(ABS(moras[[#This Row],[Z-CORE]])&gt; 1.96,"Sí", "No")</f>
        <v>No</v>
      </c>
      <c r="H879" t="s">
        <v>33</v>
      </c>
      <c r="I879" t="str">
        <f>IF(moras[[#This Row],[TIPO_ASEGURAMIENTO]] = "", '2-Resumen'!$F$4, moras[[#This Row],[TIPO_ASEGURAMIENTO]])</f>
        <v>ASALARIADO</v>
      </c>
      <c r="J879" t="s">
        <v>29</v>
      </c>
      <c r="K879" t="s">
        <v>30</v>
      </c>
      <c r="L879" t="s">
        <v>31</v>
      </c>
      <c r="M879" t="s">
        <v>31</v>
      </c>
      <c r="N879">
        <v>33</v>
      </c>
      <c r="O879">
        <f>IF(moras[[#This Row],[EDAD]]="", '2-Resumen'!$C$7, moras[[#This Row],[EDAD]])</f>
        <v>33</v>
      </c>
      <c r="P879">
        <f>FLOOR(moras[[#This Row],[EDAD_SIN_NA´S]],10)</f>
        <v>30</v>
      </c>
      <c r="Q879">
        <f>STANDARDIZE(moras[[#This Row],[EDAD]],'2-Resumen'!$C$2, '2-Resumen'!$C$3)</f>
        <v>-0.62856815390894638</v>
      </c>
      <c r="R879" t="str">
        <f>IF(ABS(moras[[#This Row],[Z-CORE E]]) &gt; 1.96, "Sí", "No")</f>
        <v>No</v>
      </c>
    </row>
    <row r="880" spans="1:18">
      <c r="A880">
        <v>1300</v>
      </c>
      <c r="B880" t="s">
        <v>27</v>
      </c>
      <c r="C880">
        <v>44838772</v>
      </c>
      <c r="D8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80">
        <f>IF(moras[[#This Row],[SALARIO]]="",'2-Resumen'!$B$7, moras[[#This Row],[SALARIO]])</f>
        <v>44838772</v>
      </c>
      <c r="F880">
        <f>STANDARDIZE(moras[[#This Row],[SALARIO]],'2-Resumen'!$B$2,'2-Resumen'!$B$3)</f>
        <v>0.37045777252570661</v>
      </c>
      <c r="G880" t="str">
        <f>IF(ABS(moras[[#This Row],[Z-CORE]])&gt; 1.96,"Sí", "No")</f>
        <v>No</v>
      </c>
      <c r="H880" t="s">
        <v>33</v>
      </c>
      <c r="I880" t="str">
        <f>IF(moras[[#This Row],[TIPO_ASEGURAMIENTO]] = "", '2-Resumen'!$F$4, moras[[#This Row],[TIPO_ASEGURAMIENTO]])</f>
        <v>ASALARIADO</v>
      </c>
      <c r="J880" t="s">
        <v>29</v>
      </c>
      <c r="K880" t="s">
        <v>30</v>
      </c>
      <c r="L880" t="s">
        <v>31</v>
      </c>
      <c r="M880" t="s">
        <v>31</v>
      </c>
      <c r="N880">
        <v>49</v>
      </c>
      <c r="O880">
        <f>IF(moras[[#This Row],[EDAD]]="", '2-Resumen'!$C$7, moras[[#This Row],[EDAD]])</f>
        <v>49</v>
      </c>
      <c r="P880">
        <f>FLOOR(moras[[#This Row],[EDAD_SIN_NA´S]],10)</f>
        <v>40</v>
      </c>
      <c r="Q880">
        <f>STANDARDIZE(moras[[#This Row],[EDAD]],'2-Resumen'!$C$2, '2-Resumen'!$C$3)</f>
        <v>0.50063712732525367</v>
      </c>
      <c r="R880" t="str">
        <f>IF(ABS(moras[[#This Row],[Z-CORE E]]) &gt; 1.96, "Sí", "No")</f>
        <v>No</v>
      </c>
    </row>
    <row r="881" spans="1:18">
      <c r="A881">
        <v>1302</v>
      </c>
      <c r="B881" t="s">
        <v>27</v>
      </c>
      <c r="C881">
        <v>195143</v>
      </c>
      <c r="D8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81">
        <f>IF(moras[[#This Row],[SALARIO]]="",'2-Resumen'!$B$7, moras[[#This Row],[SALARIO]])</f>
        <v>195143</v>
      </c>
      <c r="F881">
        <f>STANDARDIZE(moras[[#This Row],[SALARIO]],'2-Resumen'!$B$2,'2-Resumen'!$B$3)</f>
        <v>-0.37236939004622621</v>
      </c>
      <c r="G881" t="str">
        <f>IF(ABS(moras[[#This Row],[Z-CORE]])&gt; 1.96,"Sí", "No")</f>
        <v>No</v>
      </c>
      <c r="H881" t="s">
        <v>33</v>
      </c>
      <c r="I881" t="str">
        <f>IF(moras[[#This Row],[TIPO_ASEGURAMIENTO]] = "", '2-Resumen'!$F$4, moras[[#This Row],[TIPO_ASEGURAMIENTO]])</f>
        <v>ASALARIADO</v>
      </c>
      <c r="J881" t="s">
        <v>34</v>
      </c>
      <c r="K881" t="s">
        <v>30</v>
      </c>
      <c r="L881" t="s">
        <v>31</v>
      </c>
      <c r="M881" t="s">
        <v>31</v>
      </c>
      <c r="N881">
        <v>39</v>
      </c>
      <c r="O881">
        <f>IF(moras[[#This Row],[EDAD]]="", '2-Resumen'!$C$7, moras[[#This Row],[EDAD]])</f>
        <v>39</v>
      </c>
      <c r="P881">
        <f>FLOOR(moras[[#This Row],[EDAD_SIN_NA´S]],10)</f>
        <v>30</v>
      </c>
      <c r="Q881">
        <f>STANDARDIZE(moras[[#This Row],[EDAD]],'2-Resumen'!$C$2, '2-Resumen'!$C$3)</f>
        <v>-0.20511617344612137</v>
      </c>
      <c r="R881" t="str">
        <f>IF(ABS(moras[[#This Row],[Z-CORE E]]) &gt; 1.96, "Sí", "No")</f>
        <v>No</v>
      </c>
    </row>
    <row r="882" spans="1:18">
      <c r="A882">
        <v>1303</v>
      </c>
      <c r="B882" t="s">
        <v>32</v>
      </c>
      <c r="C882">
        <v>51338302</v>
      </c>
      <c r="D8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82">
        <f>IF(moras[[#This Row],[SALARIO]]="",'2-Resumen'!$B$7, moras[[#This Row],[SALARIO]])</f>
        <v>51338302</v>
      </c>
      <c r="F882">
        <f>STANDARDIZE(moras[[#This Row],[SALARIO]],'2-Resumen'!$B$2,'2-Resumen'!$B$3)</f>
        <v>0.47860371711168898</v>
      </c>
      <c r="G882" t="str">
        <f>IF(ABS(moras[[#This Row],[Z-CORE]])&gt; 1.96,"Sí", "No")</f>
        <v>No</v>
      </c>
      <c r="H882" t="s">
        <v>33</v>
      </c>
      <c r="I882" t="str">
        <f>IF(moras[[#This Row],[TIPO_ASEGURAMIENTO]] = "", '2-Resumen'!$F$4, moras[[#This Row],[TIPO_ASEGURAMIENTO]])</f>
        <v>ASALARIADO</v>
      </c>
      <c r="J882" t="s">
        <v>29</v>
      </c>
      <c r="K882" t="s">
        <v>30</v>
      </c>
      <c r="L882" t="s">
        <v>31</v>
      </c>
      <c r="M882" t="s">
        <v>31</v>
      </c>
      <c r="N882">
        <v>42</v>
      </c>
      <c r="O882">
        <f>IF(moras[[#This Row],[EDAD]]="", '2-Resumen'!$C$7, moras[[#This Row],[EDAD]])</f>
        <v>42</v>
      </c>
      <c r="P882">
        <f>FLOOR(moras[[#This Row],[EDAD_SIN_NA´S]],10)</f>
        <v>40</v>
      </c>
      <c r="Q882">
        <f>STANDARDIZE(moras[[#This Row],[EDAD]],'2-Resumen'!$C$2, '2-Resumen'!$C$3)</f>
        <v>6.6098167852911317E-3</v>
      </c>
      <c r="R882" t="str">
        <f>IF(ABS(moras[[#This Row],[Z-CORE E]]) &gt; 1.96, "Sí", "No")</f>
        <v>No</v>
      </c>
    </row>
    <row r="883" spans="1:18">
      <c r="A883">
        <v>1305</v>
      </c>
      <c r="B883" t="s">
        <v>32</v>
      </c>
      <c r="C883">
        <v>343390</v>
      </c>
      <c r="D8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83">
        <f>IF(moras[[#This Row],[SALARIO]]="",'2-Resumen'!$B$7, moras[[#This Row],[SALARIO]])</f>
        <v>343390</v>
      </c>
      <c r="F883">
        <f>STANDARDIZE(moras[[#This Row],[SALARIO]],'2-Resumen'!$B$2,'2-Resumen'!$B$3)</f>
        <v>-0.36990270217078935</v>
      </c>
      <c r="G883" t="str">
        <f>IF(ABS(moras[[#This Row],[Z-CORE]])&gt; 1.96,"Sí", "No")</f>
        <v>No</v>
      </c>
      <c r="H883" t="s">
        <v>33</v>
      </c>
      <c r="I883" t="str">
        <f>IF(moras[[#This Row],[TIPO_ASEGURAMIENTO]] = "", '2-Resumen'!$F$4, moras[[#This Row],[TIPO_ASEGURAMIENTO]])</f>
        <v>ASALARIADO</v>
      </c>
      <c r="J883" t="s">
        <v>29</v>
      </c>
      <c r="K883" t="s">
        <v>30</v>
      </c>
      <c r="L883" t="s">
        <v>31</v>
      </c>
      <c r="M883" t="s">
        <v>31</v>
      </c>
      <c r="N883">
        <v>28</v>
      </c>
      <c r="O883">
        <f>IF(moras[[#This Row],[EDAD]]="", '2-Resumen'!$C$7, moras[[#This Row],[EDAD]])</f>
        <v>28</v>
      </c>
      <c r="P883">
        <f>FLOOR(moras[[#This Row],[EDAD_SIN_NA´S]],10)</f>
        <v>20</v>
      </c>
      <c r="Q883">
        <f>STANDARDIZE(moras[[#This Row],[EDAD]],'2-Resumen'!$C$2, '2-Resumen'!$C$3)</f>
        <v>-0.98144480429463388</v>
      </c>
      <c r="R883" t="str">
        <f>IF(ABS(moras[[#This Row],[Z-CORE E]]) &gt; 1.96, "Sí", "No")</f>
        <v>No</v>
      </c>
    </row>
    <row r="884" spans="1:18">
      <c r="A884">
        <v>1306</v>
      </c>
      <c r="B884" t="s">
        <v>27</v>
      </c>
      <c r="C884">
        <v>120480559</v>
      </c>
      <c r="D8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84">
        <f>IF(moras[[#This Row],[SALARIO]]="",'2-Resumen'!$B$7, moras[[#This Row],[SALARIO]])</f>
        <v>120480559</v>
      </c>
      <c r="F884">
        <f>STANDARDIZE(moras[[#This Row],[SALARIO]],'2-Resumen'!$B$2,'2-Resumen'!$B$3)</f>
        <v>1.6290645495213785</v>
      </c>
      <c r="G884" t="str">
        <f>IF(ABS(moras[[#This Row],[Z-CORE]])&gt; 1.96,"Sí", "No")</f>
        <v>No</v>
      </c>
      <c r="H884" t="s">
        <v>33</v>
      </c>
      <c r="I884" t="str">
        <f>IF(moras[[#This Row],[TIPO_ASEGURAMIENTO]] = "", '2-Resumen'!$F$4, moras[[#This Row],[TIPO_ASEGURAMIENTO]])</f>
        <v>ASALARIADO</v>
      </c>
      <c r="J884" t="s">
        <v>29</v>
      </c>
      <c r="K884" t="s">
        <v>30</v>
      </c>
      <c r="L884" t="s">
        <v>31</v>
      </c>
      <c r="M884" t="s">
        <v>31</v>
      </c>
      <c r="N884">
        <v>41</v>
      </c>
      <c r="O884">
        <f>IF(moras[[#This Row],[EDAD]]="", '2-Resumen'!$C$7, moras[[#This Row],[EDAD]])</f>
        <v>41</v>
      </c>
      <c r="P884">
        <f>FLOOR(moras[[#This Row],[EDAD_SIN_NA´S]],10)</f>
        <v>40</v>
      </c>
      <c r="Q884">
        <f>STANDARDIZE(moras[[#This Row],[EDAD]],'2-Resumen'!$C$2, '2-Resumen'!$C$3)</f>
        <v>-6.3965513291846368E-2</v>
      </c>
      <c r="R884" t="str">
        <f>IF(ABS(moras[[#This Row],[Z-CORE E]]) &gt; 1.96, "Sí", "No")</f>
        <v>No</v>
      </c>
    </row>
    <row r="885" spans="1:18">
      <c r="A885">
        <v>1307</v>
      </c>
      <c r="B885" t="s">
        <v>32</v>
      </c>
      <c r="C885">
        <v>1611500</v>
      </c>
      <c r="D8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85">
        <f>IF(moras[[#This Row],[SALARIO]]="",'2-Resumen'!$B$7, moras[[#This Row],[SALARIO]])</f>
        <v>1611500</v>
      </c>
      <c r="F885">
        <f>STANDARDIZE(moras[[#This Row],[SALARIO]],'2-Resumen'!$B$2,'2-Resumen'!$B$3)</f>
        <v>-0.34880256819357408</v>
      </c>
      <c r="G885" t="str">
        <f>IF(ABS(moras[[#This Row],[Z-CORE]])&gt; 1.96,"Sí", "No")</f>
        <v>No</v>
      </c>
      <c r="H885" t="s">
        <v>33</v>
      </c>
      <c r="I885" t="str">
        <f>IF(moras[[#This Row],[TIPO_ASEGURAMIENTO]] = "", '2-Resumen'!$F$4, moras[[#This Row],[TIPO_ASEGURAMIENTO]])</f>
        <v>ASALARIADO</v>
      </c>
      <c r="J885" t="s">
        <v>29</v>
      </c>
      <c r="K885" t="s">
        <v>30</v>
      </c>
      <c r="L885" t="s">
        <v>31</v>
      </c>
      <c r="M885" t="s">
        <v>31</v>
      </c>
      <c r="N885">
        <v>26</v>
      </c>
      <c r="O885">
        <f>IF(moras[[#This Row],[EDAD]]="", '2-Resumen'!$C$7, moras[[#This Row],[EDAD]])</f>
        <v>26</v>
      </c>
      <c r="P885">
        <f>FLOOR(moras[[#This Row],[EDAD_SIN_NA´S]],10)</f>
        <v>20</v>
      </c>
      <c r="Q885">
        <f>STANDARDIZE(moras[[#This Row],[EDAD]],'2-Resumen'!$C$2, '2-Resumen'!$C$3)</f>
        <v>-1.1225954644489089</v>
      </c>
      <c r="R885" t="str">
        <f>IF(ABS(moras[[#This Row],[Z-CORE E]]) &gt; 1.96, "Sí", "No")</f>
        <v>No</v>
      </c>
    </row>
    <row r="886" spans="1:18">
      <c r="A886">
        <v>1308</v>
      </c>
      <c r="B886" t="s">
        <v>27</v>
      </c>
      <c r="C886">
        <v>1047569</v>
      </c>
      <c r="D8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86">
        <f>IF(moras[[#This Row],[SALARIO]]="",'2-Resumen'!$B$7, moras[[#This Row],[SALARIO]])</f>
        <v>1047569</v>
      </c>
      <c r="F886">
        <f>STANDARDIZE(moras[[#This Row],[SALARIO]],'2-Resumen'!$B$2,'2-Resumen'!$B$3)</f>
        <v>-0.35818583908797991</v>
      </c>
      <c r="G886" t="str">
        <f>IF(ABS(moras[[#This Row],[Z-CORE]])&gt; 1.96,"Sí", "No")</f>
        <v>No</v>
      </c>
      <c r="H886" t="s">
        <v>33</v>
      </c>
      <c r="I886" t="str">
        <f>IF(moras[[#This Row],[TIPO_ASEGURAMIENTO]] = "", '2-Resumen'!$F$4, moras[[#This Row],[TIPO_ASEGURAMIENTO]])</f>
        <v>ASALARIADO</v>
      </c>
      <c r="J886" t="s">
        <v>34</v>
      </c>
      <c r="K886" t="s">
        <v>30</v>
      </c>
      <c r="L886" t="s">
        <v>31</v>
      </c>
      <c r="M886" t="s">
        <v>31</v>
      </c>
      <c r="N886">
        <v>47</v>
      </c>
      <c r="O886">
        <f>IF(moras[[#This Row],[EDAD]]="", '2-Resumen'!$C$7, moras[[#This Row],[EDAD]])</f>
        <v>47</v>
      </c>
      <c r="P886">
        <f>FLOOR(moras[[#This Row],[EDAD_SIN_NA´S]],10)</f>
        <v>40</v>
      </c>
      <c r="Q886">
        <f>STANDARDIZE(moras[[#This Row],[EDAD]],'2-Resumen'!$C$2, '2-Resumen'!$C$3)</f>
        <v>0.35948646717097865</v>
      </c>
      <c r="R886" t="str">
        <f>IF(ABS(moras[[#This Row],[Z-CORE E]]) &gt; 1.96, "Sí", "No")</f>
        <v>No</v>
      </c>
    </row>
    <row r="887" spans="1:18">
      <c r="A887">
        <v>1309</v>
      </c>
      <c r="B887" t="s">
        <v>32</v>
      </c>
      <c r="C887">
        <v>526800</v>
      </c>
      <c r="D8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87">
        <f>IF(moras[[#This Row],[SALARIO]]="",'2-Resumen'!$B$7, moras[[#This Row],[SALARIO]])</f>
        <v>526800</v>
      </c>
      <c r="F887">
        <f>STANDARDIZE(moras[[#This Row],[SALARIO]],'2-Resumen'!$B$2,'2-Resumen'!$B$3)</f>
        <v>-0.36685093570513488</v>
      </c>
      <c r="G887" t="str">
        <f>IF(ABS(moras[[#This Row],[Z-CORE]])&gt; 1.96,"Sí", "No")</f>
        <v>No</v>
      </c>
      <c r="H887" t="s">
        <v>33</v>
      </c>
      <c r="I887" t="str">
        <f>IF(moras[[#This Row],[TIPO_ASEGURAMIENTO]] = "", '2-Resumen'!$F$4, moras[[#This Row],[TIPO_ASEGURAMIENTO]])</f>
        <v>ASALARIADO</v>
      </c>
      <c r="J887" t="s">
        <v>29</v>
      </c>
      <c r="K887" t="s">
        <v>30</v>
      </c>
      <c r="L887" t="s">
        <v>31</v>
      </c>
      <c r="M887" t="s">
        <v>31</v>
      </c>
      <c r="N887">
        <v>44</v>
      </c>
      <c r="O887">
        <f>IF(moras[[#This Row],[EDAD]]="", '2-Resumen'!$C$7, moras[[#This Row],[EDAD]])</f>
        <v>44</v>
      </c>
      <c r="P887">
        <f>FLOOR(moras[[#This Row],[EDAD_SIN_NA´S]],10)</f>
        <v>40</v>
      </c>
      <c r="Q887">
        <f>STANDARDIZE(moras[[#This Row],[EDAD]],'2-Resumen'!$C$2, '2-Resumen'!$C$3)</f>
        <v>0.14776047693956615</v>
      </c>
      <c r="R887" t="str">
        <f>IF(ABS(moras[[#This Row],[Z-CORE E]]) &gt; 1.96, "Sí", "No")</f>
        <v>No</v>
      </c>
    </row>
    <row r="888" spans="1:18">
      <c r="A888">
        <v>1310</v>
      </c>
      <c r="B888" t="s">
        <v>32</v>
      </c>
      <c r="C888">
        <v>58002127</v>
      </c>
      <c r="D8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88">
        <f>IF(moras[[#This Row],[SALARIO]]="",'2-Resumen'!$B$7, moras[[#This Row],[SALARIO]])</f>
        <v>58002127</v>
      </c>
      <c r="F888">
        <f>STANDARDIZE(moras[[#This Row],[SALARIO]],'2-Resumen'!$B$2,'2-Resumen'!$B$3)</f>
        <v>0.5894833728992126</v>
      </c>
      <c r="G888" t="str">
        <f>IF(ABS(moras[[#This Row],[Z-CORE]])&gt; 1.96,"Sí", "No")</f>
        <v>No</v>
      </c>
      <c r="H888" t="s">
        <v>33</v>
      </c>
      <c r="I888" t="str">
        <f>IF(moras[[#This Row],[TIPO_ASEGURAMIENTO]] = "", '2-Resumen'!$F$4, moras[[#This Row],[TIPO_ASEGURAMIENTO]])</f>
        <v>ASALARIADO</v>
      </c>
      <c r="J888" t="s">
        <v>34</v>
      </c>
      <c r="K888" t="s">
        <v>30</v>
      </c>
      <c r="L888" t="s">
        <v>31</v>
      </c>
      <c r="M888" t="s">
        <v>31</v>
      </c>
      <c r="N888">
        <v>29</v>
      </c>
      <c r="O888">
        <f>IF(moras[[#This Row],[EDAD]]="", '2-Resumen'!$C$7, moras[[#This Row],[EDAD]])</f>
        <v>29</v>
      </c>
      <c r="P888">
        <f>FLOOR(moras[[#This Row],[EDAD_SIN_NA´S]],10)</f>
        <v>20</v>
      </c>
      <c r="Q888">
        <f>STANDARDIZE(moras[[#This Row],[EDAD]],'2-Resumen'!$C$2, '2-Resumen'!$C$3)</f>
        <v>-0.91086947421749642</v>
      </c>
      <c r="R888" t="str">
        <f>IF(ABS(moras[[#This Row],[Z-CORE E]]) &gt; 1.96, "Sí", "No")</f>
        <v>No</v>
      </c>
    </row>
    <row r="889" spans="1:18">
      <c r="A889">
        <v>1311</v>
      </c>
      <c r="B889" t="s">
        <v>32</v>
      </c>
      <c r="C889">
        <v>52608362</v>
      </c>
      <c r="D8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89">
        <f>IF(moras[[#This Row],[SALARIO]]="",'2-Resumen'!$B$7, moras[[#This Row],[SALARIO]])</f>
        <v>52608362</v>
      </c>
      <c r="F889">
        <f>STANDARDIZE(moras[[#This Row],[SALARIO]],'2-Resumen'!$B$2,'2-Resumen'!$B$3)</f>
        <v>0.49973629721838481</v>
      </c>
      <c r="G889" t="str">
        <f>IF(ABS(moras[[#This Row],[Z-CORE]])&gt; 1.96,"Sí", "No")</f>
        <v>No</v>
      </c>
      <c r="H889" t="s">
        <v>33</v>
      </c>
      <c r="I889" t="str">
        <f>IF(moras[[#This Row],[TIPO_ASEGURAMIENTO]] = "", '2-Resumen'!$F$4, moras[[#This Row],[TIPO_ASEGURAMIENTO]])</f>
        <v>ASALARIADO</v>
      </c>
      <c r="J889" t="s">
        <v>29</v>
      </c>
      <c r="K889" t="s">
        <v>30</v>
      </c>
      <c r="L889" t="s">
        <v>31</v>
      </c>
      <c r="M889" t="s">
        <v>31</v>
      </c>
      <c r="N889">
        <v>24</v>
      </c>
      <c r="O889">
        <f>IF(moras[[#This Row],[EDAD]]="", '2-Resumen'!$C$7, moras[[#This Row],[EDAD]])</f>
        <v>24</v>
      </c>
      <c r="P889">
        <f>FLOOR(moras[[#This Row],[EDAD_SIN_NA´S]],10)</f>
        <v>20</v>
      </c>
      <c r="Q889">
        <f>STANDARDIZE(moras[[#This Row],[EDAD]],'2-Resumen'!$C$2, '2-Resumen'!$C$3)</f>
        <v>-1.263746124603184</v>
      </c>
      <c r="R889" t="str">
        <f>IF(ABS(moras[[#This Row],[Z-CORE E]]) &gt; 1.96, "Sí", "No")</f>
        <v>No</v>
      </c>
    </row>
    <row r="890" spans="1:18">
      <c r="A890">
        <v>1312</v>
      </c>
      <c r="B890" t="s">
        <v>27</v>
      </c>
      <c r="C890">
        <v>91069365</v>
      </c>
      <c r="D8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90">
        <f>IF(moras[[#This Row],[SALARIO]]="",'2-Resumen'!$B$7, moras[[#This Row],[SALARIO]])</f>
        <v>91069365</v>
      </c>
      <c r="F890">
        <f>STANDARDIZE(moras[[#This Row],[SALARIO]],'2-Resumen'!$B$2,'2-Resumen'!$B$3)</f>
        <v>1.1396904937771053</v>
      </c>
      <c r="G890" t="str">
        <f>IF(ABS(moras[[#This Row],[Z-CORE]])&gt; 1.96,"Sí", "No")</f>
        <v>No</v>
      </c>
      <c r="H890" t="s">
        <v>33</v>
      </c>
      <c r="I890" t="str">
        <f>IF(moras[[#This Row],[TIPO_ASEGURAMIENTO]] = "", '2-Resumen'!$F$4, moras[[#This Row],[TIPO_ASEGURAMIENTO]])</f>
        <v>ASALARIADO</v>
      </c>
      <c r="J890" t="s">
        <v>34</v>
      </c>
      <c r="K890" t="s">
        <v>30</v>
      </c>
      <c r="L890" t="s">
        <v>31</v>
      </c>
      <c r="M890" t="s">
        <v>31</v>
      </c>
      <c r="N890">
        <v>40</v>
      </c>
      <c r="O890">
        <f>IF(moras[[#This Row],[EDAD]]="", '2-Resumen'!$C$7, moras[[#This Row],[EDAD]])</f>
        <v>40</v>
      </c>
      <c r="P890">
        <f>FLOOR(moras[[#This Row],[EDAD_SIN_NA´S]],10)</f>
        <v>40</v>
      </c>
      <c r="Q890">
        <f>STANDARDIZE(moras[[#This Row],[EDAD]],'2-Resumen'!$C$2, '2-Resumen'!$C$3)</f>
        <v>-0.13454084336898386</v>
      </c>
      <c r="R890" t="str">
        <f>IF(ABS(moras[[#This Row],[Z-CORE E]]) &gt; 1.96, "Sí", "No")</f>
        <v>No</v>
      </c>
    </row>
    <row r="891" spans="1:18">
      <c r="A891">
        <v>1313</v>
      </c>
      <c r="B891" t="s">
        <v>32</v>
      </c>
      <c r="C891">
        <v>49304678</v>
      </c>
      <c r="D8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91">
        <f>IF(moras[[#This Row],[SALARIO]]="",'2-Resumen'!$B$7, moras[[#This Row],[SALARIO]])</f>
        <v>49304678</v>
      </c>
      <c r="F891">
        <f>STANDARDIZE(moras[[#This Row],[SALARIO]],'2-Resumen'!$B$2,'2-Resumen'!$B$3)</f>
        <v>0.44476616448669548</v>
      </c>
      <c r="G891" t="str">
        <f>IF(ABS(moras[[#This Row],[Z-CORE]])&gt; 1.96,"Sí", "No")</f>
        <v>No</v>
      </c>
      <c r="H891" t="s">
        <v>33</v>
      </c>
      <c r="I891" t="str">
        <f>IF(moras[[#This Row],[TIPO_ASEGURAMIENTO]] = "", '2-Resumen'!$F$4, moras[[#This Row],[TIPO_ASEGURAMIENTO]])</f>
        <v>ASALARIADO</v>
      </c>
      <c r="J891" t="s">
        <v>29</v>
      </c>
      <c r="K891" t="s">
        <v>30</v>
      </c>
      <c r="L891" t="s">
        <v>31</v>
      </c>
      <c r="M891" t="s">
        <v>31</v>
      </c>
      <c r="N891">
        <v>22</v>
      </c>
      <c r="O891">
        <f>IF(moras[[#This Row],[EDAD]]="", '2-Resumen'!$C$7, moras[[#This Row],[EDAD]])</f>
        <v>22</v>
      </c>
      <c r="P891">
        <f>FLOOR(moras[[#This Row],[EDAD_SIN_NA´S]],10)</f>
        <v>20</v>
      </c>
      <c r="Q891">
        <f>STANDARDIZE(moras[[#This Row],[EDAD]],'2-Resumen'!$C$2, '2-Resumen'!$C$3)</f>
        <v>-1.4048967847574589</v>
      </c>
      <c r="R891" t="str">
        <f>IF(ABS(moras[[#This Row],[Z-CORE E]]) &gt; 1.96, "Sí", "No")</f>
        <v>No</v>
      </c>
    </row>
    <row r="892" spans="1:18">
      <c r="A892">
        <v>1317</v>
      </c>
      <c r="B892" t="s">
        <v>32</v>
      </c>
      <c r="C892">
        <v>3067233</v>
      </c>
      <c r="D8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92">
        <f>IF(moras[[#This Row],[SALARIO]]="",'2-Resumen'!$B$7, moras[[#This Row],[SALARIO]])</f>
        <v>3067233</v>
      </c>
      <c r="F892">
        <f>STANDARDIZE(moras[[#This Row],[SALARIO]],'2-Resumen'!$B$2,'2-Resumen'!$B$3)</f>
        <v>-0.3245805674719856</v>
      </c>
      <c r="G892" t="str">
        <f>IF(ABS(moras[[#This Row],[Z-CORE]])&gt; 1.96,"Sí", "No")</f>
        <v>No</v>
      </c>
      <c r="H892" t="s">
        <v>33</v>
      </c>
      <c r="I892" t="str">
        <f>IF(moras[[#This Row],[TIPO_ASEGURAMIENTO]] = "", '2-Resumen'!$F$4, moras[[#This Row],[TIPO_ASEGURAMIENTO]])</f>
        <v>ASALARIADO</v>
      </c>
      <c r="J892" t="s">
        <v>29</v>
      </c>
      <c r="K892" t="s">
        <v>30</v>
      </c>
      <c r="L892" t="s">
        <v>30</v>
      </c>
      <c r="M892" t="s">
        <v>31</v>
      </c>
      <c r="N892">
        <v>41</v>
      </c>
      <c r="O892">
        <f>IF(moras[[#This Row],[EDAD]]="", '2-Resumen'!$C$7, moras[[#This Row],[EDAD]])</f>
        <v>41</v>
      </c>
      <c r="P892">
        <f>FLOOR(moras[[#This Row],[EDAD_SIN_NA´S]],10)</f>
        <v>40</v>
      </c>
      <c r="Q892">
        <f>STANDARDIZE(moras[[#This Row],[EDAD]],'2-Resumen'!$C$2, '2-Resumen'!$C$3)</f>
        <v>-6.3965513291846368E-2</v>
      </c>
      <c r="R892" t="str">
        <f>IF(ABS(moras[[#This Row],[Z-CORE E]]) &gt; 1.96, "Sí", "No")</f>
        <v>No</v>
      </c>
    </row>
    <row r="893" spans="1:18">
      <c r="A893">
        <v>1318</v>
      </c>
      <c r="B893" t="s">
        <v>27</v>
      </c>
      <c r="C893">
        <v>300000</v>
      </c>
      <c r="D8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893">
        <f>IF(moras[[#This Row],[SALARIO]]="",'2-Resumen'!$B$7, moras[[#This Row],[SALARIO]])</f>
        <v>300000</v>
      </c>
      <c r="F893">
        <f>STANDARDIZE(moras[[#This Row],[SALARIO]],'2-Resumen'!$B$2,'2-Resumen'!$B$3)</f>
        <v>-0.37062467014933331</v>
      </c>
      <c r="G893" t="str">
        <f>IF(ABS(moras[[#This Row],[Z-CORE]])&gt; 1.96,"Sí", "No")</f>
        <v>No</v>
      </c>
      <c r="H893" t="s">
        <v>33</v>
      </c>
      <c r="I893" t="str">
        <f>IF(moras[[#This Row],[TIPO_ASEGURAMIENTO]] = "", '2-Resumen'!$F$4, moras[[#This Row],[TIPO_ASEGURAMIENTO]])</f>
        <v>ASALARIADO</v>
      </c>
      <c r="J893" t="s">
        <v>29</v>
      </c>
      <c r="K893" t="s">
        <v>30</v>
      </c>
      <c r="L893" t="s">
        <v>30</v>
      </c>
      <c r="M893" t="s">
        <v>31</v>
      </c>
      <c r="N893">
        <v>37</v>
      </c>
      <c r="O893">
        <f>IF(moras[[#This Row],[EDAD]]="", '2-Resumen'!$C$7, moras[[#This Row],[EDAD]])</f>
        <v>37</v>
      </c>
      <c r="P893">
        <f>FLOOR(moras[[#This Row],[EDAD_SIN_NA´S]],10)</f>
        <v>30</v>
      </c>
      <c r="Q893">
        <f>STANDARDIZE(moras[[#This Row],[EDAD]],'2-Resumen'!$C$2, '2-Resumen'!$C$3)</f>
        <v>-0.3462668336003964</v>
      </c>
      <c r="R893" t="str">
        <f>IF(ABS(moras[[#This Row],[Z-CORE E]]) &gt; 1.96, "Sí", "No")</f>
        <v>No</v>
      </c>
    </row>
    <row r="894" spans="1:18">
      <c r="A894">
        <v>1319</v>
      </c>
      <c r="B894" t="s">
        <v>32</v>
      </c>
      <c r="C894">
        <v>6668547</v>
      </c>
      <c r="D8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94">
        <f>IF(moras[[#This Row],[SALARIO]]="",'2-Resumen'!$B$7, moras[[#This Row],[SALARIO]])</f>
        <v>6668547</v>
      </c>
      <c r="F894">
        <f>STANDARDIZE(moras[[#This Row],[SALARIO]],'2-Resumen'!$B$2,'2-Resumen'!$B$3)</f>
        <v>-0.2646581570391201</v>
      </c>
      <c r="G894" t="str">
        <f>IF(ABS(moras[[#This Row],[Z-CORE]])&gt; 1.96,"Sí", "No")</f>
        <v>No</v>
      </c>
      <c r="H894" t="s">
        <v>33</v>
      </c>
      <c r="I894" t="str">
        <f>IF(moras[[#This Row],[TIPO_ASEGURAMIENTO]] = "", '2-Resumen'!$F$4, moras[[#This Row],[TIPO_ASEGURAMIENTO]])</f>
        <v>ASALARIADO</v>
      </c>
      <c r="J894" t="s">
        <v>29</v>
      </c>
      <c r="K894" t="s">
        <v>30</v>
      </c>
      <c r="L894" t="s">
        <v>31</v>
      </c>
      <c r="M894" t="s">
        <v>31</v>
      </c>
      <c r="N894">
        <v>23</v>
      </c>
      <c r="O894">
        <f>IF(moras[[#This Row],[EDAD]]="", '2-Resumen'!$C$7, moras[[#This Row],[EDAD]])</f>
        <v>23</v>
      </c>
      <c r="P894">
        <f>FLOOR(moras[[#This Row],[EDAD_SIN_NA´S]],10)</f>
        <v>20</v>
      </c>
      <c r="Q894">
        <f>STANDARDIZE(moras[[#This Row],[EDAD]],'2-Resumen'!$C$2, '2-Resumen'!$C$3)</f>
        <v>-1.3343214546803215</v>
      </c>
      <c r="R894" t="str">
        <f>IF(ABS(moras[[#This Row],[Z-CORE E]]) &gt; 1.96, "Sí", "No")</f>
        <v>No</v>
      </c>
    </row>
    <row r="895" spans="1:18">
      <c r="A895">
        <v>1320</v>
      </c>
      <c r="B895" t="s">
        <v>27</v>
      </c>
      <c r="C895">
        <v>397927</v>
      </c>
      <c r="D8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95">
        <f>IF(moras[[#This Row],[SALARIO]]="",'2-Resumen'!$B$7, moras[[#This Row],[SALARIO]])</f>
        <v>397927</v>
      </c>
      <c r="F895">
        <f>STANDARDIZE(moras[[#This Row],[SALARIO]],'2-Resumen'!$B$2,'2-Resumen'!$B$3)</f>
        <v>-0.36899525880490203</v>
      </c>
      <c r="G895" t="str">
        <f>IF(ABS(moras[[#This Row],[Z-CORE]])&gt; 1.96,"Sí", "No")</f>
        <v>No</v>
      </c>
      <c r="H895" t="s">
        <v>33</v>
      </c>
      <c r="I895" t="str">
        <f>IF(moras[[#This Row],[TIPO_ASEGURAMIENTO]] = "", '2-Resumen'!$F$4, moras[[#This Row],[TIPO_ASEGURAMIENTO]])</f>
        <v>ASALARIADO</v>
      </c>
      <c r="J895" t="s">
        <v>29</v>
      </c>
      <c r="K895" t="s">
        <v>30</v>
      </c>
      <c r="L895" t="s">
        <v>31</v>
      </c>
      <c r="M895" t="s">
        <v>31</v>
      </c>
      <c r="N895">
        <v>27</v>
      </c>
      <c r="O895">
        <f>IF(moras[[#This Row],[EDAD]]="", '2-Resumen'!$C$7, moras[[#This Row],[EDAD]])</f>
        <v>27</v>
      </c>
      <c r="P895">
        <f>FLOOR(moras[[#This Row],[EDAD_SIN_NA´S]],10)</f>
        <v>20</v>
      </c>
      <c r="Q895">
        <f>STANDARDIZE(moras[[#This Row],[EDAD]],'2-Resumen'!$C$2, '2-Resumen'!$C$3)</f>
        <v>-1.0520201343717714</v>
      </c>
      <c r="R895" t="str">
        <f>IF(ABS(moras[[#This Row],[Z-CORE E]]) &gt; 1.96, "Sí", "No")</f>
        <v>No</v>
      </c>
    </row>
    <row r="896" spans="1:18">
      <c r="A896">
        <v>1321</v>
      </c>
      <c r="B896" t="s">
        <v>32</v>
      </c>
      <c r="C896">
        <v>1214487</v>
      </c>
      <c r="D8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96">
        <f>IF(moras[[#This Row],[SALARIO]]="",'2-Resumen'!$B$7, moras[[#This Row],[SALARIO]])</f>
        <v>1214487</v>
      </c>
      <c r="F896">
        <f>STANDARDIZE(moras[[#This Row],[SALARIO]],'2-Resumen'!$B$2,'2-Resumen'!$B$3)</f>
        <v>-0.35540848368252703</v>
      </c>
      <c r="G896" t="str">
        <f>IF(ABS(moras[[#This Row],[Z-CORE]])&gt; 1.96,"Sí", "No")</f>
        <v>No</v>
      </c>
      <c r="H896" t="s">
        <v>33</v>
      </c>
      <c r="I896" t="str">
        <f>IF(moras[[#This Row],[TIPO_ASEGURAMIENTO]] = "", '2-Resumen'!$F$4, moras[[#This Row],[TIPO_ASEGURAMIENTO]])</f>
        <v>ASALARIADO</v>
      </c>
      <c r="J896" t="s">
        <v>34</v>
      </c>
      <c r="K896" t="s">
        <v>30</v>
      </c>
      <c r="L896" t="s">
        <v>31</v>
      </c>
      <c r="M896" t="s">
        <v>31</v>
      </c>
      <c r="N896">
        <v>47</v>
      </c>
      <c r="O896">
        <f>IF(moras[[#This Row],[EDAD]]="", '2-Resumen'!$C$7, moras[[#This Row],[EDAD]])</f>
        <v>47</v>
      </c>
      <c r="P896">
        <f>FLOOR(moras[[#This Row],[EDAD_SIN_NA´S]],10)</f>
        <v>40</v>
      </c>
      <c r="Q896">
        <f>STANDARDIZE(moras[[#This Row],[EDAD]],'2-Resumen'!$C$2, '2-Resumen'!$C$3)</f>
        <v>0.35948646717097865</v>
      </c>
      <c r="R896" t="str">
        <f>IF(ABS(moras[[#This Row],[Z-CORE E]]) &gt; 1.96, "Sí", "No")</f>
        <v>No</v>
      </c>
    </row>
    <row r="897" spans="1:18">
      <c r="A897">
        <v>1322</v>
      </c>
      <c r="B897" t="s">
        <v>27</v>
      </c>
      <c r="C897">
        <v>778239</v>
      </c>
      <c r="D8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897">
        <f>IF(moras[[#This Row],[SALARIO]]="",'2-Resumen'!$B$7, moras[[#This Row],[SALARIO]])</f>
        <v>778239</v>
      </c>
      <c r="F897">
        <f>STANDARDIZE(moras[[#This Row],[SALARIO]],'2-Resumen'!$B$2,'2-Resumen'!$B$3)</f>
        <v>-0.3626672319356693</v>
      </c>
      <c r="G897" t="str">
        <f>IF(ABS(moras[[#This Row],[Z-CORE]])&gt; 1.96,"Sí", "No")</f>
        <v>No</v>
      </c>
      <c r="H897" t="s">
        <v>33</v>
      </c>
      <c r="I897" t="str">
        <f>IF(moras[[#This Row],[TIPO_ASEGURAMIENTO]] = "", '2-Resumen'!$F$4, moras[[#This Row],[TIPO_ASEGURAMIENTO]])</f>
        <v>ASALARIADO</v>
      </c>
      <c r="J897" t="s">
        <v>34</v>
      </c>
      <c r="K897" t="s">
        <v>30</v>
      </c>
      <c r="L897" t="s">
        <v>31</v>
      </c>
      <c r="M897" t="s">
        <v>31</v>
      </c>
      <c r="N897">
        <v>33</v>
      </c>
      <c r="O897">
        <f>IF(moras[[#This Row],[EDAD]]="", '2-Resumen'!$C$7, moras[[#This Row],[EDAD]])</f>
        <v>33</v>
      </c>
      <c r="P897">
        <f>FLOOR(moras[[#This Row],[EDAD_SIN_NA´S]],10)</f>
        <v>30</v>
      </c>
      <c r="Q897">
        <f>STANDARDIZE(moras[[#This Row],[EDAD]],'2-Resumen'!$C$2, '2-Resumen'!$C$3)</f>
        <v>-0.62856815390894638</v>
      </c>
      <c r="R897" t="str">
        <f>IF(ABS(moras[[#This Row],[Z-CORE E]]) &gt; 1.96, "Sí", "No")</f>
        <v>No</v>
      </c>
    </row>
    <row r="898" spans="1:18">
      <c r="A898">
        <v>1323</v>
      </c>
      <c r="B898" t="s">
        <v>32</v>
      </c>
      <c r="C898">
        <v>87046831</v>
      </c>
      <c r="D8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898">
        <f>IF(moras[[#This Row],[SALARIO]]="",'2-Resumen'!$B$7, moras[[#This Row],[SALARIO]])</f>
        <v>87046831</v>
      </c>
      <c r="F898">
        <f>STANDARDIZE(moras[[#This Row],[SALARIO]],'2-Resumen'!$B$2,'2-Resumen'!$B$3)</f>
        <v>1.0727593865956275</v>
      </c>
      <c r="G898" t="str">
        <f>IF(ABS(moras[[#This Row],[Z-CORE]])&gt; 1.96,"Sí", "No")</f>
        <v>No</v>
      </c>
      <c r="H898" t="s">
        <v>33</v>
      </c>
      <c r="I898" t="str">
        <f>IF(moras[[#This Row],[TIPO_ASEGURAMIENTO]] = "", '2-Resumen'!$F$4, moras[[#This Row],[TIPO_ASEGURAMIENTO]])</f>
        <v>ASALARIADO</v>
      </c>
      <c r="J898" t="s">
        <v>29</v>
      </c>
      <c r="K898" t="s">
        <v>30</v>
      </c>
      <c r="L898" t="s">
        <v>31</v>
      </c>
      <c r="M898" t="s">
        <v>31</v>
      </c>
      <c r="N898">
        <v>45</v>
      </c>
      <c r="O898">
        <f>IF(moras[[#This Row],[EDAD]]="", '2-Resumen'!$C$7, moras[[#This Row],[EDAD]])</f>
        <v>45</v>
      </c>
      <c r="P898">
        <f>FLOOR(moras[[#This Row],[EDAD_SIN_NA´S]],10)</f>
        <v>40</v>
      </c>
      <c r="Q898">
        <f>STANDARDIZE(moras[[#This Row],[EDAD]],'2-Resumen'!$C$2, '2-Resumen'!$C$3)</f>
        <v>0.21833580701670366</v>
      </c>
      <c r="R898" t="str">
        <f>IF(ABS(moras[[#This Row],[Z-CORE E]]) &gt; 1.96, "Sí", "No")</f>
        <v>No</v>
      </c>
    </row>
    <row r="899" spans="1:18">
      <c r="A899">
        <v>1324</v>
      </c>
      <c r="B899" t="s">
        <v>32</v>
      </c>
      <c r="C899">
        <v>370000</v>
      </c>
      <c r="D8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899">
        <f>IF(moras[[#This Row],[SALARIO]]="",'2-Resumen'!$B$7, moras[[#This Row],[SALARIO]])</f>
        <v>370000</v>
      </c>
      <c r="F899">
        <f>STANDARDIZE(moras[[#This Row],[SALARIO]],'2-Resumen'!$B$2,'2-Resumen'!$B$3)</f>
        <v>-0.36945993729618565</v>
      </c>
      <c r="G899" t="str">
        <f>IF(ABS(moras[[#This Row],[Z-CORE]])&gt; 1.96,"Sí", "No")</f>
        <v>No</v>
      </c>
      <c r="H899" t="s">
        <v>33</v>
      </c>
      <c r="I899" t="str">
        <f>IF(moras[[#This Row],[TIPO_ASEGURAMIENTO]] = "", '2-Resumen'!$F$4, moras[[#This Row],[TIPO_ASEGURAMIENTO]])</f>
        <v>ASALARIADO</v>
      </c>
      <c r="J899" t="s">
        <v>29</v>
      </c>
      <c r="K899" t="s">
        <v>30</v>
      </c>
      <c r="L899" t="s">
        <v>31</v>
      </c>
      <c r="M899" t="s">
        <v>30</v>
      </c>
      <c r="N899">
        <v>41</v>
      </c>
      <c r="O899">
        <f>IF(moras[[#This Row],[EDAD]]="", '2-Resumen'!$C$7, moras[[#This Row],[EDAD]])</f>
        <v>41</v>
      </c>
      <c r="P899">
        <f>FLOOR(moras[[#This Row],[EDAD_SIN_NA´S]],10)</f>
        <v>40</v>
      </c>
      <c r="Q899">
        <f>STANDARDIZE(moras[[#This Row],[EDAD]],'2-Resumen'!$C$2, '2-Resumen'!$C$3)</f>
        <v>-6.3965513291846368E-2</v>
      </c>
      <c r="R899" t="str">
        <f>IF(ABS(moras[[#This Row],[Z-CORE E]]) &gt; 1.96, "Sí", "No")</f>
        <v>No</v>
      </c>
    </row>
    <row r="900" spans="1:18">
      <c r="A900">
        <v>1325</v>
      </c>
      <c r="B900" t="s">
        <v>27</v>
      </c>
      <c r="C900">
        <v>28954695</v>
      </c>
      <c r="D9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00">
        <f>IF(moras[[#This Row],[SALARIO]]="",'2-Resumen'!$B$7, moras[[#This Row],[SALARIO]])</f>
        <v>28954695</v>
      </c>
      <c r="F900">
        <f>STANDARDIZE(moras[[#This Row],[SALARIO]],'2-Resumen'!$B$2,'2-Resumen'!$B$3)</f>
        <v>0.10616196789960645</v>
      </c>
      <c r="G900" t="str">
        <f>IF(ABS(moras[[#This Row],[Z-CORE]])&gt; 1.96,"Sí", "No")</f>
        <v>No</v>
      </c>
      <c r="H900" t="s">
        <v>33</v>
      </c>
      <c r="I900" t="str">
        <f>IF(moras[[#This Row],[TIPO_ASEGURAMIENTO]] = "", '2-Resumen'!$F$4, moras[[#This Row],[TIPO_ASEGURAMIENTO]])</f>
        <v>ASALARIADO</v>
      </c>
      <c r="J900" t="s">
        <v>29</v>
      </c>
      <c r="K900" t="s">
        <v>30</v>
      </c>
      <c r="L900" t="s">
        <v>31</v>
      </c>
      <c r="M900" t="s">
        <v>30</v>
      </c>
      <c r="N900">
        <v>22</v>
      </c>
      <c r="O900">
        <f>IF(moras[[#This Row],[EDAD]]="", '2-Resumen'!$C$7, moras[[#This Row],[EDAD]])</f>
        <v>22</v>
      </c>
      <c r="P900">
        <f>FLOOR(moras[[#This Row],[EDAD_SIN_NA´S]],10)</f>
        <v>20</v>
      </c>
      <c r="Q900">
        <f>STANDARDIZE(moras[[#This Row],[EDAD]],'2-Resumen'!$C$2, '2-Resumen'!$C$3)</f>
        <v>-1.4048967847574589</v>
      </c>
      <c r="R900" t="str">
        <f>IF(ABS(moras[[#This Row],[Z-CORE E]]) &gt; 1.96, "Sí", "No")</f>
        <v>No</v>
      </c>
    </row>
    <row r="901" spans="1:18">
      <c r="A901">
        <v>1327</v>
      </c>
      <c r="B901" t="s">
        <v>27</v>
      </c>
      <c r="C901">
        <v>190000</v>
      </c>
      <c r="D9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01">
        <f>IF(moras[[#This Row],[SALARIO]]="",'2-Resumen'!$B$7, moras[[#This Row],[SALARIO]])</f>
        <v>190000</v>
      </c>
      <c r="F901">
        <f>STANDARDIZE(moras[[#This Row],[SALARIO]],'2-Resumen'!$B$2,'2-Resumen'!$B$3)</f>
        <v>-0.37245496463285105</v>
      </c>
      <c r="G901" t="str">
        <f>IF(ABS(moras[[#This Row],[Z-CORE]])&gt; 1.96,"Sí", "No")</f>
        <v>No</v>
      </c>
      <c r="H901" t="s">
        <v>33</v>
      </c>
      <c r="I901" t="str">
        <f>IF(moras[[#This Row],[TIPO_ASEGURAMIENTO]] = "", '2-Resumen'!$F$4, moras[[#This Row],[TIPO_ASEGURAMIENTO]])</f>
        <v>ASALARIADO</v>
      </c>
      <c r="J901" t="s">
        <v>29</v>
      </c>
      <c r="K901" t="s">
        <v>30</v>
      </c>
      <c r="L901" t="s">
        <v>30</v>
      </c>
      <c r="M901" t="s">
        <v>31</v>
      </c>
      <c r="N901">
        <v>45</v>
      </c>
      <c r="O901">
        <f>IF(moras[[#This Row],[EDAD]]="", '2-Resumen'!$C$7, moras[[#This Row],[EDAD]])</f>
        <v>45</v>
      </c>
      <c r="P901">
        <f>FLOOR(moras[[#This Row],[EDAD_SIN_NA´S]],10)</f>
        <v>40</v>
      </c>
      <c r="Q901">
        <f>STANDARDIZE(moras[[#This Row],[EDAD]],'2-Resumen'!$C$2, '2-Resumen'!$C$3)</f>
        <v>0.21833580701670366</v>
      </c>
      <c r="R901" t="str">
        <f>IF(ABS(moras[[#This Row],[Z-CORE E]]) &gt; 1.96, "Sí", "No")</f>
        <v>No</v>
      </c>
    </row>
    <row r="902" spans="1:18">
      <c r="A902">
        <v>1330</v>
      </c>
      <c r="B902" t="s">
        <v>32</v>
      </c>
      <c r="C902">
        <v>324390</v>
      </c>
      <c r="D9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02">
        <f>IF(moras[[#This Row],[SALARIO]]="",'2-Resumen'!$B$7, moras[[#This Row],[SALARIO]])</f>
        <v>324390</v>
      </c>
      <c r="F902">
        <f>STANDARDIZE(moras[[#This Row],[SALARIO]],'2-Resumen'!$B$2,'2-Resumen'!$B$3)</f>
        <v>-0.37021884394521515</v>
      </c>
      <c r="G902" t="str">
        <f>IF(ABS(moras[[#This Row],[Z-CORE]])&gt; 1.96,"Sí", "No")</f>
        <v>No</v>
      </c>
      <c r="H902" t="s">
        <v>33</v>
      </c>
      <c r="I902" t="str">
        <f>IF(moras[[#This Row],[TIPO_ASEGURAMIENTO]] = "", '2-Resumen'!$F$4, moras[[#This Row],[TIPO_ASEGURAMIENTO]])</f>
        <v>ASALARIADO</v>
      </c>
      <c r="J902" t="s">
        <v>29</v>
      </c>
      <c r="K902" t="s">
        <v>30</v>
      </c>
      <c r="L902" t="s">
        <v>31</v>
      </c>
      <c r="M902" t="s">
        <v>31</v>
      </c>
      <c r="N902">
        <v>24</v>
      </c>
      <c r="O902">
        <f>IF(moras[[#This Row],[EDAD]]="", '2-Resumen'!$C$7, moras[[#This Row],[EDAD]])</f>
        <v>24</v>
      </c>
      <c r="P902">
        <f>FLOOR(moras[[#This Row],[EDAD_SIN_NA´S]],10)</f>
        <v>20</v>
      </c>
      <c r="Q902">
        <f>STANDARDIZE(moras[[#This Row],[EDAD]],'2-Resumen'!$C$2, '2-Resumen'!$C$3)</f>
        <v>-1.263746124603184</v>
      </c>
      <c r="R902" t="str">
        <f>IF(ABS(moras[[#This Row],[Z-CORE E]]) &gt; 1.96, "Sí", "No")</f>
        <v>No</v>
      </c>
    </row>
    <row r="903" spans="1:18">
      <c r="A903">
        <v>1333</v>
      </c>
      <c r="B903" t="s">
        <v>27</v>
      </c>
      <c r="C903">
        <v>38948125</v>
      </c>
      <c r="D9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03">
        <f>IF(moras[[#This Row],[SALARIO]]="",'2-Resumen'!$B$7, moras[[#This Row],[SALARIO]])</f>
        <v>38948125</v>
      </c>
      <c r="F903">
        <f>STANDARDIZE(moras[[#This Row],[SALARIO]],'2-Resumen'!$B$2,'2-Resumen'!$B$3)</f>
        <v>0.27244305699434002</v>
      </c>
      <c r="G903" t="str">
        <f>IF(ABS(moras[[#This Row],[Z-CORE]])&gt; 1.96,"Sí", "No")</f>
        <v>No</v>
      </c>
      <c r="H903" t="s">
        <v>33</v>
      </c>
      <c r="I903" t="str">
        <f>IF(moras[[#This Row],[TIPO_ASEGURAMIENTO]] = "", '2-Resumen'!$F$4, moras[[#This Row],[TIPO_ASEGURAMIENTO]])</f>
        <v>ASALARIADO</v>
      </c>
      <c r="J903" t="s">
        <v>29</v>
      </c>
      <c r="K903" t="s">
        <v>30</v>
      </c>
      <c r="L903" t="s">
        <v>30</v>
      </c>
      <c r="M903" t="s">
        <v>31</v>
      </c>
      <c r="N903">
        <v>45</v>
      </c>
      <c r="O903">
        <f>IF(moras[[#This Row],[EDAD]]="", '2-Resumen'!$C$7, moras[[#This Row],[EDAD]])</f>
        <v>45</v>
      </c>
      <c r="P903">
        <f>FLOOR(moras[[#This Row],[EDAD_SIN_NA´S]],10)</f>
        <v>40</v>
      </c>
      <c r="Q903">
        <f>STANDARDIZE(moras[[#This Row],[EDAD]],'2-Resumen'!$C$2, '2-Resumen'!$C$3)</f>
        <v>0.21833580701670366</v>
      </c>
      <c r="R903" t="str">
        <f>IF(ABS(moras[[#This Row],[Z-CORE E]]) &gt; 1.96, "Sí", "No")</f>
        <v>No</v>
      </c>
    </row>
    <row r="904" spans="1:18">
      <c r="A904">
        <v>1334</v>
      </c>
      <c r="B904" t="s">
        <v>32</v>
      </c>
      <c r="C904">
        <v>450000</v>
      </c>
      <c r="D9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04">
        <f>IF(moras[[#This Row],[SALARIO]]="",'2-Resumen'!$B$7, moras[[#This Row],[SALARIO]])</f>
        <v>450000</v>
      </c>
      <c r="F904">
        <f>STANDARDIZE(moras[[#This Row],[SALARIO]],'2-Resumen'!$B$2,'2-Resumen'!$B$3)</f>
        <v>-0.36812881403544545</v>
      </c>
      <c r="G904" t="str">
        <f>IF(ABS(moras[[#This Row],[Z-CORE]])&gt; 1.96,"Sí", "No")</f>
        <v>No</v>
      </c>
      <c r="H904" t="s">
        <v>33</v>
      </c>
      <c r="I904" t="str">
        <f>IF(moras[[#This Row],[TIPO_ASEGURAMIENTO]] = "", '2-Resumen'!$F$4, moras[[#This Row],[TIPO_ASEGURAMIENTO]])</f>
        <v>ASALARIADO</v>
      </c>
      <c r="J904" t="s">
        <v>29</v>
      </c>
      <c r="K904" t="s">
        <v>30</v>
      </c>
      <c r="L904" t="s">
        <v>31</v>
      </c>
      <c r="M904" t="s">
        <v>31</v>
      </c>
      <c r="N904">
        <v>23</v>
      </c>
      <c r="O904">
        <f>IF(moras[[#This Row],[EDAD]]="", '2-Resumen'!$C$7, moras[[#This Row],[EDAD]])</f>
        <v>23</v>
      </c>
      <c r="P904">
        <f>FLOOR(moras[[#This Row],[EDAD_SIN_NA´S]],10)</f>
        <v>20</v>
      </c>
      <c r="Q904">
        <f>STANDARDIZE(moras[[#This Row],[EDAD]],'2-Resumen'!$C$2, '2-Resumen'!$C$3)</f>
        <v>-1.3343214546803215</v>
      </c>
      <c r="R904" t="str">
        <f>IF(ABS(moras[[#This Row],[Z-CORE E]]) &gt; 1.96, "Sí", "No")</f>
        <v>No</v>
      </c>
    </row>
    <row r="905" spans="1:18">
      <c r="A905">
        <v>1335</v>
      </c>
      <c r="B905" t="s">
        <v>27</v>
      </c>
      <c r="C905">
        <v>489897</v>
      </c>
      <c r="D9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05">
        <f>IF(moras[[#This Row],[SALARIO]]="",'2-Resumen'!$B$7, moras[[#This Row],[SALARIO]])</f>
        <v>489897</v>
      </c>
      <c r="F905">
        <f>STANDARDIZE(moras[[#This Row],[SALARIO]],'2-Resumen'!$B$2,'2-Resumen'!$B$3)</f>
        <v>-0.36746496622627361</v>
      </c>
      <c r="G905" t="str">
        <f>IF(ABS(moras[[#This Row],[Z-CORE]])&gt; 1.96,"Sí", "No")</f>
        <v>No</v>
      </c>
      <c r="H905" t="s">
        <v>33</v>
      </c>
      <c r="I905" t="str">
        <f>IF(moras[[#This Row],[TIPO_ASEGURAMIENTO]] = "", '2-Resumen'!$F$4, moras[[#This Row],[TIPO_ASEGURAMIENTO]])</f>
        <v>ASALARIADO</v>
      </c>
      <c r="J905" t="s">
        <v>29</v>
      </c>
      <c r="K905" t="s">
        <v>30</v>
      </c>
      <c r="L905" t="s">
        <v>31</v>
      </c>
      <c r="M905" t="s">
        <v>31</v>
      </c>
      <c r="N905">
        <v>21</v>
      </c>
      <c r="O905">
        <f>IF(moras[[#This Row],[EDAD]]="", '2-Resumen'!$C$7, moras[[#This Row],[EDAD]])</f>
        <v>21</v>
      </c>
      <c r="P905">
        <f>FLOOR(moras[[#This Row],[EDAD_SIN_NA´S]],10)</f>
        <v>20</v>
      </c>
      <c r="Q905">
        <f>STANDARDIZE(moras[[#This Row],[EDAD]],'2-Resumen'!$C$2, '2-Resumen'!$C$3)</f>
        <v>-1.4754721148345964</v>
      </c>
      <c r="R905" t="str">
        <f>IF(ABS(moras[[#This Row],[Z-CORE E]]) &gt; 1.96, "Sí", "No")</f>
        <v>No</v>
      </c>
    </row>
    <row r="906" spans="1:18">
      <c r="A906">
        <v>1336</v>
      </c>
      <c r="B906" t="s">
        <v>32</v>
      </c>
      <c r="C906">
        <v>977750</v>
      </c>
      <c r="D9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06">
        <f>IF(moras[[#This Row],[SALARIO]]="",'2-Resumen'!$B$7, moras[[#This Row],[SALARIO]])</f>
        <v>977750</v>
      </c>
      <c r="F906">
        <f>STANDARDIZE(moras[[#This Row],[SALARIO]],'2-Resumen'!$B$2,'2-Resumen'!$B$3)</f>
        <v>-0.35934756027475012</v>
      </c>
      <c r="G906" t="str">
        <f>IF(ABS(moras[[#This Row],[Z-CORE]])&gt; 1.96,"Sí", "No")</f>
        <v>No</v>
      </c>
      <c r="H906" t="s">
        <v>33</v>
      </c>
      <c r="I906" t="str">
        <f>IF(moras[[#This Row],[TIPO_ASEGURAMIENTO]] = "", '2-Resumen'!$F$4, moras[[#This Row],[TIPO_ASEGURAMIENTO]])</f>
        <v>ASALARIADO</v>
      </c>
      <c r="J906" t="s">
        <v>29</v>
      </c>
      <c r="K906" t="s">
        <v>30</v>
      </c>
      <c r="L906" t="s">
        <v>31</v>
      </c>
      <c r="M906" t="s">
        <v>31</v>
      </c>
      <c r="N906">
        <v>31</v>
      </c>
      <c r="O906">
        <f>IF(moras[[#This Row],[EDAD]]="", '2-Resumen'!$C$7, moras[[#This Row],[EDAD]])</f>
        <v>31</v>
      </c>
      <c r="P906">
        <f>FLOOR(moras[[#This Row],[EDAD_SIN_NA´S]],10)</f>
        <v>30</v>
      </c>
      <c r="Q906">
        <f>STANDARDIZE(moras[[#This Row],[EDAD]],'2-Resumen'!$C$2, '2-Resumen'!$C$3)</f>
        <v>-0.7697188140632214</v>
      </c>
      <c r="R906" t="str">
        <f>IF(ABS(moras[[#This Row],[Z-CORE E]]) &gt; 1.96, "Sí", "No")</f>
        <v>No</v>
      </c>
    </row>
    <row r="907" spans="1:18">
      <c r="A907">
        <v>1337</v>
      </c>
      <c r="B907" t="s">
        <v>32</v>
      </c>
      <c r="C907">
        <v>305000</v>
      </c>
      <c r="D9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07">
        <f>IF(moras[[#This Row],[SALARIO]]="",'2-Resumen'!$B$7, moras[[#This Row],[SALARIO]])</f>
        <v>305000</v>
      </c>
      <c r="F907">
        <f>STANDARDIZE(moras[[#This Row],[SALARIO]],'2-Resumen'!$B$2,'2-Resumen'!$B$3)</f>
        <v>-0.37054147494553702</v>
      </c>
      <c r="G907" t="str">
        <f>IF(ABS(moras[[#This Row],[Z-CORE]])&gt; 1.96,"Sí", "No")</f>
        <v>No</v>
      </c>
      <c r="H907" t="s">
        <v>33</v>
      </c>
      <c r="I907" t="str">
        <f>IF(moras[[#This Row],[TIPO_ASEGURAMIENTO]] = "", '2-Resumen'!$F$4, moras[[#This Row],[TIPO_ASEGURAMIENTO]])</f>
        <v>ASALARIADO</v>
      </c>
      <c r="J907" t="s">
        <v>29</v>
      </c>
      <c r="K907" t="s">
        <v>30</v>
      </c>
      <c r="L907" t="s">
        <v>30</v>
      </c>
      <c r="M907" t="s">
        <v>31</v>
      </c>
      <c r="N907">
        <v>37</v>
      </c>
      <c r="O907">
        <f>IF(moras[[#This Row],[EDAD]]="", '2-Resumen'!$C$7, moras[[#This Row],[EDAD]])</f>
        <v>37</v>
      </c>
      <c r="P907">
        <f>FLOOR(moras[[#This Row],[EDAD_SIN_NA´S]],10)</f>
        <v>30</v>
      </c>
      <c r="Q907">
        <f>STANDARDIZE(moras[[#This Row],[EDAD]],'2-Resumen'!$C$2, '2-Resumen'!$C$3)</f>
        <v>-0.3462668336003964</v>
      </c>
      <c r="R907" t="str">
        <f>IF(ABS(moras[[#This Row],[Z-CORE E]]) &gt; 1.96, "Sí", "No")</f>
        <v>No</v>
      </c>
    </row>
    <row r="908" spans="1:18">
      <c r="A908">
        <v>1339</v>
      </c>
      <c r="B908" t="s">
        <v>32</v>
      </c>
      <c r="C908">
        <v>6524956</v>
      </c>
      <c r="D9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08">
        <f>IF(moras[[#This Row],[SALARIO]]="",'2-Resumen'!$B$7, moras[[#This Row],[SALARIO]])</f>
        <v>6524956</v>
      </c>
      <c r="F908">
        <f>STANDARDIZE(moras[[#This Row],[SALARIO]],'2-Resumen'!$B$2,'2-Resumen'!$B$3)</f>
        <v>-0.26704737354078184</v>
      </c>
      <c r="G908" t="str">
        <f>IF(ABS(moras[[#This Row],[Z-CORE]])&gt; 1.96,"Sí", "No")</f>
        <v>No</v>
      </c>
      <c r="H908" t="s">
        <v>33</v>
      </c>
      <c r="I908" t="str">
        <f>IF(moras[[#This Row],[TIPO_ASEGURAMIENTO]] = "", '2-Resumen'!$F$4, moras[[#This Row],[TIPO_ASEGURAMIENTO]])</f>
        <v>ASALARIADO</v>
      </c>
      <c r="J908" t="s">
        <v>29</v>
      </c>
      <c r="K908" t="s">
        <v>30</v>
      </c>
      <c r="L908" t="s">
        <v>30</v>
      </c>
      <c r="M908" t="s">
        <v>31</v>
      </c>
      <c r="N908">
        <v>26</v>
      </c>
      <c r="O908">
        <f>IF(moras[[#This Row],[EDAD]]="", '2-Resumen'!$C$7, moras[[#This Row],[EDAD]])</f>
        <v>26</v>
      </c>
      <c r="P908">
        <f>FLOOR(moras[[#This Row],[EDAD_SIN_NA´S]],10)</f>
        <v>20</v>
      </c>
      <c r="Q908">
        <f>STANDARDIZE(moras[[#This Row],[EDAD]],'2-Resumen'!$C$2, '2-Resumen'!$C$3)</f>
        <v>-1.1225954644489089</v>
      </c>
      <c r="R908" t="str">
        <f>IF(ABS(moras[[#This Row],[Z-CORE E]]) &gt; 1.96, "Sí", "No")</f>
        <v>No</v>
      </c>
    </row>
    <row r="909" spans="1:18">
      <c r="A909">
        <v>1340</v>
      </c>
      <c r="B909" t="s">
        <v>27</v>
      </c>
      <c r="C909">
        <v>659264</v>
      </c>
      <c r="D9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09">
        <f>IF(moras[[#This Row],[SALARIO]]="",'2-Resumen'!$B$7, moras[[#This Row],[SALARIO]])</f>
        <v>659264</v>
      </c>
      <c r="F909">
        <f>STANDARDIZE(moras[[#This Row],[SALARIO]],'2-Resumen'!$B$2,'2-Resumen'!$B$3)</f>
        <v>-0.36464686181000133</v>
      </c>
      <c r="G909" t="str">
        <f>IF(ABS(moras[[#This Row],[Z-CORE]])&gt; 1.96,"Sí", "No")</f>
        <v>No</v>
      </c>
      <c r="H909" t="s">
        <v>33</v>
      </c>
      <c r="I909" t="str">
        <f>IF(moras[[#This Row],[TIPO_ASEGURAMIENTO]] = "", '2-Resumen'!$F$4, moras[[#This Row],[TIPO_ASEGURAMIENTO]])</f>
        <v>ASALARIADO</v>
      </c>
      <c r="J909" t="s">
        <v>34</v>
      </c>
      <c r="K909" t="s">
        <v>30</v>
      </c>
      <c r="L909" t="s">
        <v>31</v>
      </c>
      <c r="M909" t="s">
        <v>31</v>
      </c>
      <c r="N909">
        <v>40</v>
      </c>
      <c r="O909">
        <f>IF(moras[[#This Row],[EDAD]]="", '2-Resumen'!$C$7, moras[[#This Row],[EDAD]])</f>
        <v>40</v>
      </c>
      <c r="P909">
        <f>FLOOR(moras[[#This Row],[EDAD_SIN_NA´S]],10)</f>
        <v>40</v>
      </c>
      <c r="Q909">
        <f>STANDARDIZE(moras[[#This Row],[EDAD]],'2-Resumen'!$C$2, '2-Resumen'!$C$3)</f>
        <v>-0.13454084336898386</v>
      </c>
      <c r="R909" t="str">
        <f>IF(ABS(moras[[#This Row],[Z-CORE E]]) &gt; 1.96, "Sí", "No")</f>
        <v>No</v>
      </c>
    </row>
    <row r="910" spans="1:18">
      <c r="A910">
        <v>1341</v>
      </c>
      <c r="B910" t="s">
        <v>27</v>
      </c>
      <c r="C910">
        <v>89680293</v>
      </c>
      <c r="D9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10">
        <f>IF(moras[[#This Row],[SALARIO]]="",'2-Resumen'!$B$7, moras[[#This Row],[SALARIO]])</f>
        <v>89680293</v>
      </c>
      <c r="F910">
        <f>STANDARDIZE(moras[[#This Row],[SALARIO]],'2-Resumen'!$B$2,'2-Resumen'!$B$3)</f>
        <v>1.1165776681515693</v>
      </c>
      <c r="G910" t="str">
        <f>IF(ABS(moras[[#This Row],[Z-CORE]])&gt; 1.96,"Sí", "No")</f>
        <v>No</v>
      </c>
      <c r="H910" t="s">
        <v>33</v>
      </c>
      <c r="I910" t="str">
        <f>IF(moras[[#This Row],[TIPO_ASEGURAMIENTO]] = "", '2-Resumen'!$F$4, moras[[#This Row],[TIPO_ASEGURAMIENTO]])</f>
        <v>ASALARIADO</v>
      </c>
      <c r="J910" t="s">
        <v>34</v>
      </c>
      <c r="K910" t="s">
        <v>30</v>
      </c>
      <c r="L910" t="s">
        <v>31</v>
      </c>
      <c r="M910" t="s">
        <v>31</v>
      </c>
      <c r="N910">
        <v>38</v>
      </c>
      <c r="O910">
        <f>IF(moras[[#This Row],[EDAD]]="", '2-Resumen'!$C$7, moras[[#This Row],[EDAD]])</f>
        <v>38</v>
      </c>
      <c r="P910">
        <f>FLOOR(moras[[#This Row],[EDAD_SIN_NA´S]],10)</f>
        <v>30</v>
      </c>
      <c r="Q910">
        <f>STANDARDIZE(moras[[#This Row],[EDAD]],'2-Resumen'!$C$2, '2-Resumen'!$C$3)</f>
        <v>-0.27569150352325889</v>
      </c>
      <c r="R910" t="str">
        <f>IF(ABS(moras[[#This Row],[Z-CORE E]]) &gt; 1.96, "Sí", "No")</f>
        <v>No</v>
      </c>
    </row>
    <row r="911" spans="1:18">
      <c r="A911">
        <v>1342</v>
      </c>
      <c r="B911" t="s">
        <v>32</v>
      </c>
      <c r="C911">
        <v>319572</v>
      </c>
      <c r="D9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11">
        <f>IF(moras[[#This Row],[SALARIO]]="",'2-Resumen'!$B$7, moras[[#This Row],[SALARIO]])</f>
        <v>319572</v>
      </c>
      <c r="F911">
        <f>STANDARDIZE(moras[[#This Row],[SALARIO]],'2-Resumen'!$B$2,'2-Resumen'!$B$3)</f>
        <v>-0.37029901084359323</v>
      </c>
      <c r="G911" t="str">
        <f>IF(ABS(moras[[#This Row],[Z-CORE]])&gt; 1.96,"Sí", "No")</f>
        <v>No</v>
      </c>
      <c r="H911" t="s">
        <v>33</v>
      </c>
      <c r="I911" t="str">
        <f>IF(moras[[#This Row],[TIPO_ASEGURAMIENTO]] = "", '2-Resumen'!$F$4, moras[[#This Row],[TIPO_ASEGURAMIENTO]])</f>
        <v>ASALARIADO</v>
      </c>
      <c r="J911" t="s">
        <v>29</v>
      </c>
      <c r="K911" t="s">
        <v>30</v>
      </c>
      <c r="L911" t="s">
        <v>31</v>
      </c>
      <c r="M911" t="s">
        <v>30</v>
      </c>
      <c r="N911">
        <v>38</v>
      </c>
      <c r="O911">
        <f>IF(moras[[#This Row],[EDAD]]="", '2-Resumen'!$C$7, moras[[#This Row],[EDAD]])</f>
        <v>38</v>
      </c>
      <c r="P911">
        <f>FLOOR(moras[[#This Row],[EDAD_SIN_NA´S]],10)</f>
        <v>30</v>
      </c>
      <c r="Q911">
        <f>STANDARDIZE(moras[[#This Row],[EDAD]],'2-Resumen'!$C$2, '2-Resumen'!$C$3)</f>
        <v>-0.27569150352325889</v>
      </c>
      <c r="R911" t="str">
        <f>IF(ABS(moras[[#This Row],[Z-CORE E]]) &gt; 1.96, "Sí", "No")</f>
        <v>No</v>
      </c>
    </row>
    <row r="912" spans="1:18">
      <c r="A912">
        <v>1343</v>
      </c>
      <c r="B912" t="s">
        <v>32</v>
      </c>
      <c r="C912">
        <v>62929261</v>
      </c>
      <c r="D9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12">
        <f>IF(moras[[#This Row],[SALARIO]]="",'2-Resumen'!$B$7, moras[[#This Row],[SALARIO]])</f>
        <v>62929261</v>
      </c>
      <c r="F912">
        <f>STANDARDIZE(moras[[#This Row],[SALARIO]],'2-Resumen'!$B$2,'2-Resumen'!$B$3)</f>
        <v>0.67146615635150986</v>
      </c>
      <c r="G912" t="str">
        <f>IF(ABS(moras[[#This Row],[Z-CORE]])&gt; 1.96,"Sí", "No")</f>
        <v>No</v>
      </c>
      <c r="H912" t="s">
        <v>33</v>
      </c>
      <c r="I912" t="str">
        <f>IF(moras[[#This Row],[TIPO_ASEGURAMIENTO]] = "", '2-Resumen'!$F$4, moras[[#This Row],[TIPO_ASEGURAMIENTO]])</f>
        <v>ASALARIADO</v>
      </c>
      <c r="J912" t="s">
        <v>29</v>
      </c>
      <c r="K912" t="s">
        <v>30</v>
      </c>
      <c r="L912" t="s">
        <v>31</v>
      </c>
      <c r="M912" t="s">
        <v>31</v>
      </c>
      <c r="N912">
        <v>42</v>
      </c>
      <c r="O912">
        <f>IF(moras[[#This Row],[EDAD]]="", '2-Resumen'!$C$7, moras[[#This Row],[EDAD]])</f>
        <v>42</v>
      </c>
      <c r="P912">
        <f>FLOOR(moras[[#This Row],[EDAD_SIN_NA´S]],10)</f>
        <v>40</v>
      </c>
      <c r="Q912">
        <f>STANDARDIZE(moras[[#This Row],[EDAD]],'2-Resumen'!$C$2, '2-Resumen'!$C$3)</f>
        <v>6.6098167852911317E-3</v>
      </c>
      <c r="R912" t="str">
        <f>IF(ABS(moras[[#This Row],[Z-CORE E]]) &gt; 1.96, "Sí", "No")</f>
        <v>No</v>
      </c>
    </row>
    <row r="913" spans="1:18">
      <c r="A913">
        <v>1344</v>
      </c>
      <c r="B913" t="s">
        <v>27</v>
      </c>
      <c r="C913">
        <v>1408126</v>
      </c>
      <c r="D9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13">
        <f>IF(moras[[#This Row],[SALARIO]]="",'2-Resumen'!$B$7, moras[[#This Row],[SALARIO]])</f>
        <v>1408126</v>
      </c>
      <c r="F913">
        <f>STANDARDIZE(moras[[#This Row],[SALARIO]],'2-Resumen'!$B$2,'2-Resumen'!$B$3)</f>
        <v>-0.35218651646894622</v>
      </c>
      <c r="G913" t="str">
        <f>IF(ABS(moras[[#This Row],[Z-CORE]])&gt; 1.96,"Sí", "No")</f>
        <v>No</v>
      </c>
      <c r="H913" t="s">
        <v>33</v>
      </c>
      <c r="I913" t="str">
        <f>IF(moras[[#This Row],[TIPO_ASEGURAMIENTO]] = "", '2-Resumen'!$F$4, moras[[#This Row],[TIPO_ASEGURAMIENTO]])</f>
        <v>ASALARIADO</v>
      </c>
      <c r="J913" t="s">
        <v>34</v>
      </c>
      <c r="K913" t="s">
        <v>30</v>
      </c>
      <c r="L913" t="s">
        <v>31</v>
      </c>
      <c r="M913" t="s">
        <v>31</v>
      </c>
      <c r="N913">
        <v>37</v>
      </c>
      <c r="O913">
        <f>IF(moras[[#This Row],[EDAD]]="", '2-Resumen'!$C$7, moras[[#This Row],[EDAD]])</f>
        <v>37</v>
      </c>
      <c r="P913">
        <f>FLOOR(moras[[#This Row],[EDAD_SIN_NA´S]],10)</f>
        <v>30</v>
      </c>
      <c r="Q913">
        <f>STANDARDIZE(moras[[#This Row],[EDAD]],'2-Resumen'!$C$2, '2-Resumen'!$C$3)</f>
        <v>-0.3462668336003964</v>
      </c>
      <c r="R913" t="str">
        <f>IF(ABS(moras[[#This Row],[Z-CORE E]]) &gt; 1.96, "Sí", "No")</f>
        <v>No</v>
      </c>
    </row>
    <row r="914" spans="1:18">
      <c r="A914">
        <v>1345</v>
      </c>
      <c r="B914" t="s">
        <v>32</v>
      </c>
      <c r="C914">
        <v>1575682</v>
      </c>
      <c r="D9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14">
        <f>IF(moras[[#This Row],[SALARIO]]="",'2-Resumen'!$B$7, moras[[#This Row],[SALARIO]])</f>
        <v>1575682</v>
      </c>
      <c r="F914">
        <f>STANDARDIZE(moras[[#This Row],[SALARIO]],'2-Resumen'!$B$2,'2-Resumen'!$B$3)</f>
        <v>-0.34939854535548898</v>
      </c>
      <c r="G914" t="str">
        <f>IF(ABS(moras[[#This Row],[Z-CORE]])&gt; 1.96,"Sí", "No")</f>
        <v>No</v>
      </c>
      <c r="H914" t="s">
        <v>33</v>
      </c>
      <c r="I914" t="str">
        <f>IF(moras[[#This Row],[TIPO_ASEGURAMIENTO]] = "", '2-Resumen'!$F$4, moras[[#This Row],[TIPO_ASEGURAMIENTO]])</f>
        <v>ASALARIADO</v>
      </c>
      <c r="J914" t="s">
        <v>34</v>
      </c>
      <c r="K914" t="s">
        <v>30</v>
      </c>
      <c r="L914" t="s">
        <v>31</v>
      </c>
      <c r="M914" t="s">
        <v>31</v>
      </c>
      <c r="N914">
        <v>38</v>
      </c>
      <c r="O914">
        <f>IF(moras[[#This Row],[EDAD]]="", '2-Resumen'!$C$7, moras[[#This Row],[EDAD]])</f>
        <v>38</v>
      </c>
      <c r="P914">
        <f>FLOOR(moras[[#This Row],[EDAD_SIN_NA´S]],10)</f>
        <v>30</v>
      </c>
      <c r="Q914">
        <f>STANDARDIZE(moras[[#This Row],[EDAD]],'2-Resumen'!$C$2, '2-Resumen'!$C$3)</f>
        <v>-0.27569150352325889</v>
      </c>
      <c r="R914" t="str">
        <f>IF(ABS(moras[[#This Row],[Z-CORE E]]) &gt; 1.96, "Sí", "No")</f>
        <v>No</v>
      </c>
    </row>
    <row r="915" spans="1:18">
      <c r="A915">
        <v>1346</v>
      </c>
      <c r="B915" t="s">
        <v>27</v>
      </c>
      <c r="C915">
        <v>26833333</v>
      </c>
      <c r="D9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15">
        <f>IF(moras[[#This Row],[SALARIO]]="",'2-Resumen'!$B$7, moras[[#This Row],[SALARIO]])</f>
        <v>26833333</v>
      </c>
      <c r="F915">
        <f>STANDARDIZE(moras[[#This Row],[SALARIO]],'2-Resumen'!$B$2,'2-Resumen'!$B$3)</f>
        <v>7.0864539116477734E-2</v>
      </c>
      <c r="G915" t="str">
        <f>IF(ABS(moras[[#This Row],[Z-CORE]])&gt; 1.96,"Sí", "No")</f>
        <v>No</v>
      </c>
      <c r="H915" t="s">
        <v>33</v>
      </c>
      <c r="I915" t="str">
        <f>IF(moras[[#This Row],[TIPO_ASEGURAMIENTO]] = "", '2-Resumen'!$F$4, moras[[#This Row],[TIPO_ASEGURAMIENTO]])</f>
        <v>ASALARIADO</v>
      </c>
      <c r="J915" t="s">
        <v>29</v>
      </c>
      <c r="K915" t="s">
        <v>30</v>
      </c>
      <c r="L915" t="s">
        <v>31</v>
      </c>
      <c r="M915" t="s">
        <v>31</v>
      </c>
      <c r="N915">
        <v>29</v>
      </c>
      <c r="O915">
        <f>IF(moras[[#This Row],[EDAD]]="", '2-Resumen'!$C$7, moras[[#This Row],[EDAD]])</f>
        <v>29</v>
      </c>
      <c r="P915">
        <f>FLOOR(moras[[#This Row],[EDAD_SIN_NA´S]],10)</f>
        <v>20</v>
      </c>
      <c r="Q915">
        <f>STANDARDIZE(moras[[#This Row],[EDAD]],'2-Resumen'!$C$2, '2-Resumen'!$C$3)</f>
        <v>-0.91086947421749642</v>
      </c>
      <c r="R915" t="str">
        <f>IF(ABS(moras[[#This Row],[Z-CORE E]]) &gt; 1.96, "Sí", "No")</f>
        <v>No</v>
      </c>
    </row>
    <row r="916" spans="1:18">
      <c r="A916">
        <v>1347</v>
      </c>
      <c r="B916" t="s">
        <v>27</v>
      </c>
      <c r="C916">
        <v>308000</v>
      </c>
      <c r="D9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16">
        <f>IF(moras[[#This Row],[SALARIO]]="",'2-Resumen'!$B$7, moras[[#This Row],[SALARIO]])</f>
        <v>308000</v>
      </c>
      <c r="F916">
        <f>STANDARDIZE(moras[[#This Row],[SALARIO]],'2-Resumen'!$B$2,'2-Resumen'!$B$3)</f>
        <v>-0.37049155782325927</v>
      </c>
      <c r="G916" t="str">
        <f>IF(ABS(moras[[#This Row],[Z-CORE]])&gt; 1.96,"Sí", "No")</f>
        <v>No</v>
      </c>
      <c r="H916" t="s">
        <v>33</v>
      </c>
      <c r="I916" t="str">
        <f>IF(moras[[#This Row],[TIPO_ASEGURAMIENTO]] = "", '2-Resumen'!$F$4, moras[[#This Row],[TIPO_ASEGURAMIENTO]])</f>
        <v>ASALARIADO</v>
      </c>
      <c r="J916" t="s">
        <v>29</v>
      </c>
      <c r="K916" t="s">
        <v>30</v>
      </c>
      <c r="L916" t="s">
        <v>31</v>
      </c>
      <c r="M916" t="s">
        <v>31</v>
      </c>
      <c r="N916">
        <v>57</v>
      </c>
      <c r="O916">
        <f>IF(moras[[#This Row],[EDAD]]="", '2-Resumen'!$C$7, moras[[#This Row],[EDAD]])</f>
        <v>57</v>
      </c>
      <c r="P916">
        <f>FLOOR(moras[[#This Row],[EDAD_SIN_NA´S]],10)</f>
        <v>50</v>
      </c>
      <c r="Q916">
        <f>STANDARDIZE(moras[[#This Row],[EDAD]],'2-Resumen'!$C$2, '2-Resumen'!$C$3)</f>
        <v>1.0652397679423538</v>
      </c>
      <c r="R916" t="str">
        <f>IF(ABS(moras[[#This Row],[Z-CORE E]]) &gt; 1.96, "Sí", "No")</f>
        <v>No</v>
      </c>
    </row>
    <row r="917" spans="1:18">
      <c r="A917">
        <v>1348</v>
      </c>
      <c r="B917" t="s">
        <v>32</v>
      </c>
      <c r="C917">
        <v>350000</v>
      </c>
      <c r="D9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17">
        <f>IF(moras[[#This Row],[SALARIO]]="",'2-Resumen'!$B$7, moras[[#This Row],[SALARIO]])</f>
        <v>350000</v>
      </c>
      <c r="F917">
        <f>STANDARDIZE(moras[[#This Row],[SALARIO]],'2-Resumen'!$B$2,'2-Resumen'!$B$3)</f>
        <v>-0.36979271811137071</v>
      </c>
      <c r="G917" t="str">
        <f>IF(ABS(moras[[#This Row],[Z-CORE]])&gt; 1.96,"Sí", "No")</f>
        <v>No</v>
      </c>
      <c r="H917" t="s">
        <v>33</v>
      </c>
      <c r="I917" t="str">
        <f>IF(moras[[#This Row],[TIPO_ASEGURAMIENTO]] = "", '2-Resumen'!$F$4, moras[[#This Row],[TIPO_ASEGURAMIENTO]])</f>
        <v>ASALARIADO</v>
      </c>
      <c r="J917" t="s">
        <v>29</v>
      </c>
      <c r="K917" t="s">
        <v>30</v>
      </c>
      <c r="L917" t="s">
        <v>31</v>
      </c>
      <c r="M917" t="s">
        <v>30</v>
      </c>
      <c r="N917">
        <v>31</v>
      </c>
      <c r="O917">
        <f>IF(moras[[#This Row],[EDAD]]="", '2-Resumen'!$C$7, moras[[#This Row],[EDAD]])</f>
        <v>31</v>
      </c>
      <c r="P917">
        <f>FLOOR(moras[[#This Row],[EDAD_SIN_NA´S]],10)</f>
        <v>30</v>
      </c>
      <c r="Q917">
        <f>STANDARDIZE(moras[[#This Row],[EDAD]],'2-Resumen'!$C$2, '2-Resumen'!$C$3)</f>
        <v>-0.7697188140632214</v>
      </c>
      <c r="R917" t="str">
        <f>IF(ABS(moras[[#This Row],[Z-CORE E]]) &gt; 1.96, "Sí", "No")</f>
        <v>No</v>
      </c>
    </row>
    <row r="918" spans="1:18">
      <c r="A918">
        <v>1349</v>
      </c>
      <c r="B918" t="s">
        <v>27</v>
      </c>
      <c r="C918">
        <v>5907065</v>
      </c>
      <c r="D9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18">
        <f>IF(moras[[#This Row],[SALARIO]]="",'2-Resumen'!$B$7, moras[[#This Row],[SALARIO]])</f>
        <v>5907065</v>
      </c>
      <c r="F918">
        <f>STANDARDIZE(moras[[#This Row],[SALARIO]],'2-Resumen'!$B$2,'2-Resumen'!$B$3)</f>
        <v>-0.27732848707455693</v>
      </c>
      <c r="G918" t="str">
        <f>IF(ABS(moras[[#This Row],[Z-CORE]])&gt; 1.96,"Sí", "No")</f>
        <v>No</v>
      </c>
      <c r="H918" t="s">
        <v>33</v>
      </c>
      <c r="I918" t="str">
        <f>IF(moras[[#This Row],[TIPO_ASEGURAMIENTO]] = "", '2-Resumen'!$F$4, moras[[#This Row],[TIPO_ASEGURAMIENTO]])</f>
        <v>ASALARIADO</v>
      </c>
      <c r="J918" t="s">
        <v>34</v>
      </c>
      <c r="K918" t="s">
        <v>30</v>
      </c>
      <c r="L918" t="s">
        <v>31</v>
      </c>
      <c r="M918" t="s">
        <v>31</v>
      </c>
      <c r="N918">
        <v>32</v>
      </c>
      <c r="O918">
        <f>IF(moras[[#This Row],[EDAD]]="", '2-Resumen'!$C$7, moras[[#This Row],[EDAD]])</f>
        <v>32</v>
      </c>
      <c r="P918">
        <f>FLOOR(moras[[#This Row],[EDAD_SIN_NA´S]],10)</f>
        <v>30</v>
      </c>
      <c r="Q918">
        <f>STANDARDIZE(moras[[#This Row],[EDAD]],'2-Resumen'!$C$2, '2-Resumen'!$C$3)</f>
        <v>-0.69914348398608395</v>
      </c>
      <c r="R918" t="str">
        <f>IF(ABS(moras[[#This Row],[Z-CORE E]]) &gt; 1.96, "Sí", "No")</f>
        <v>No</v>
      </c>
    </row>
    <row r="919" spans="1:18">
      <c r="A919">
        <v>1351</v>
      </c>
      <c r="B919" t="s">
        <v>32</v>
      </c>
      <c r="C919">
        <v>18266909</v>
      </c>
      <c r="D9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19">
        <f>IF(moras[[#This Row],[SALARIO]]="",'2-Resumen'!$B$7, moras[[#This Row],[SALARIO]])</f>
        <v>18266909</v>
      </c>
      <c r="F919">
        <f>STANDARDIZE(moras[[#This Row],[SALARIO]],'2-Resumen'!$B$2,'2-Resumen'!$B$3)</f>
        <v>-7.1672538980558406E-2</v>
      </c>
      <c r="G919" t="str">
        <f>IF(ABS(moras[[#This Row],[Z-CORE]])&gt; 1.96,"Sí", "No")</f>
        <v>No</v>
      </c>
      <c r="H919" t="s">
        <v>33</v>
      </c>
      <c r="I919" t="str">
        <f>IF(moras[[#This Row],[TIPO_ASEGURAMIENTO]] = "", '2-Resumen'!$F$4, moras[[#This Row],[TIPO_ASEGURAMIENTO]])</f>
        <v>ASALARIADO</v>
      </c>
      <c r="J919" t="s">
        <v>34</v>
      </c>
      <c r="K919" t="s">
        <v>30</v>
      </c>
      <c r="L919" t="s">
        <v>31</v>
      </c>
      <c r="M919" t="s">
        <v>31</v>
      </c>
      <c r="N919">
        <v>37</v>
      </c>
      <c r="O919">
        <f>IF(moras[[#This Row],[EDAD]]="", '2-Resumen'!$C$7, moras[[#This Row],[EDAD]])</f>
        <v>37</v>
      </c>
      <c r="P919">
        <f>FLOOR(moras[[#This Row],[EDAD_SIN_NA´S]],10)</f>
        <v>30</v>
      </c>
      <c r="Q919">
        <f>STANDARDIZE(moras[[#This Row],[EDAD]],'2-Resumen'!$C$2, '2-Resumen'!$C$3)</f>
        <v>-0.3462668336003964</v>
      </c>
      <c r="R919" t="str">
        <f>IF(ABS(moras[[#This Row],[Z-CORE E]]) &gt; 1.96, "Sí", "No")</f>
        <v>No</v>
      </c>
    </row>
    <row r="920" spans="1:18">
      <c r="A920">
        <v>1352</v>
      </c>
      <c r="B920" t="s">
        <v>32</v>
      </c>
      <c r="C920">
        <v>1954127</v>
      </c>
      <c r="D9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20">
        <f>IF(moras[[#This Row],[SALARIO]]="",'2-Resumen'!$B$7, moras[[#This Row],[SALARIO]])</f>
        <v>1954127</v>
      </c>
      <c r="F920">
        <f>STANDARDIZE(moras[[#This Row],[SALARIO]],'2-Resumen'!$B$2,'2-Resumen'!$B$3)</f>
        <v>-0.34310158357535375</v>
      </c>
      <c r="G920" t="str">
        <f>IF(ABS(moras[[#This Row],[Z-CORE]])&gt; 1.96,"Sí", "No")</f>
        <v>No</v>
      </c>
      <c r="H920" t="s">
        <v>33</v>
      </c>
      <c r="I920" t="str">
        <f>IF(moras[[#This Row],[TIPO_ASEGURAMIENTO]] = "", '2-Resumen'!$F$4, moras[[#This Row],[TIPO_ASEGURAMIENTO]])</f>
        <v>ASALARIADO</v>
      </c>
      <c r="J920" t="s">
        <v>34</v>
      </c>
      <c r="K920" t="s">
        <v>30</v>
      </c>
      <c r="L920" t="s">
        <v>31</v>
      </c>
      <c r="M920" t="s">
        <v>31</v>
      </c>
      <c r="N920">
        <v>63</v>
      </c>
      <c r="O920">
        <f>IF(moras[[#This Row],[EDAD]]="", '2-Resumen'!$C$7, moras[[#This Row],[EDAD]])</f>
        <v>63</v>
      </c>
      <c r="P920">
        <f>FLOOR(moras[[#This Row],[EDAD_SIN_NA´S]],10)</f>
        <v>60</v>
      </c>
      <c r="Q920">
        <f>STANDARDIZE(moras[[#This Row],[EDAD]],'2-Resumen'!$C$2, '2-Resumen'!$C$3)</f>
        <v>1.4886917484051787</v>
      </c>
      <c r="R920" t="str">
        <f>IF(ABS(moras[[#This Row],[Z-CORE E]]) &gt; 1.96, "Sí", "No")</f>
        <v>No</v>
      </c>
    </row>
    <row r="921" spans="1:18">
      <c r="A921">
        <v>1353</v>
      </c>
      <c r="B921" t="s">
        <v>27</v>
      </c>
      <c r="C921">
        <v>72789634</v>
      </c>
      <c r="D9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21">
        <f>IF(moras[[#This Row],[SALARIO]]="",'2-Resumen'!$B$7, moras[[#This Row],[SALARIO]])</f>
        <v>72789634</v>
      </c>
      <c r="F921">
        <f>STANDARDIZE(moras[[#This Row],[SALARIO]],'2-Resumen'!$B$2,'2-Resumen'!$B$3)</f>
        <v>0.83553330459993969</v>
      </c>
      <c r="G921" t="str">
        <f>IF(ABS(moras[[#This Row],[Z-CORE]])&gt; 1.96,"Sí", "No")</f>
        <v>No</v>
      </c>
      <c r="H921" t="s">
        <v>33</v>
      </c>
      <c r="I921" t="str">
        <f>IF(moras[[#This Row],[TIPO_ASEGURAMIENTO]] = "", '2-Resumen'!$F$4, moras[[#This Row],[TIPO_ASEGURAMIENTO]])</f>
        <v>ASALARIADO</v>
      </c>
      <c r="J921" t="s">
        <v>34</v>
      </c>
      <c r="K921" t="s">
        <v>30</v>
      </c>
      <c r="L921" t="s">
        <v>31</v>
      </c>
      <c r="M921" t="s">
        <v>31</v>
      </c>
      <c r="N921">
        <v>28</v>
      </c>
      <c r="O921">
        <f>IF(moras[[#This Row],[EDAD]]="", '2-Resumen'!$C$7, moras[[#This Row],[EDAD]])</f>
        <v>28</v>
      </c>
      <c r="P921">
        <f>FLOOR(moras[[#This Row],[EDAD_SIN_NA´S]],10)</f>
        <v>20</v>
      </c>
      <c r="Q921">
        <f>STANDARDIZE(moras[[#This Row],[EDAD]],'2-Resumen'!$C$2, '2-Resumen'!$C$3)</f>
        <v>-0.98144480429463388</v>
      </c>
      <c r="R921" t="str">
        <f>IF(ABS(moras[[#This Row],[Z-CORE E]]) &gt; 1.96, "Sí", "No")</f>
        <v>No</v>
      </c>
    </row>
    <row r="922" spans="1:18">
      <c r="A922">
        <v>1355</v>
      </c>
      <c r="B922" t="s">
        <v>32</v>
      </c>
      <c r="C922">
        <v>428100</v>
      </c>
      <c r="D9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22">
        <f>IF(moras[[#This Row],[SALARIO]]="",'2-Resumen'!$B$7, moras[[#This Row],[SALARIO]])</f>
        <v>428100</v>
      </c>
      <c r="F922">
        <f>STANDARDIZE(moras[[#This Row],[SALARIO]],'2-Resumen'!$B$2,'2-Resumen'!$B$3)</f>
        <v>-0.36849320902807309</v>
      </c>
      <c r="G922" t="str">
        <f>IF(ABS(moras[[#This Row],[Z-CORE]])&gt; 1.96,"Sí", "No")</f>
        <v>No</v>
      </c>
      <c r="H922" t="s">
        <v>33</v>
      </c>
      <c r="I922" t="str">
        <f>IF(moras[[#This Row],[TIPO_ASEGURAMIENTO]] = "", '2-Resumen'!$F$4, moras[[#This Row],[TIPO_ASEGURAMIENTO]])</f>
        <v>ASALARIADO</v>
      </c>
      <c r="J922" t="s">
        <v>34</v>
      </c>
      <c r="K922" t="s">
        <v>30</v>
      </c>
      <c r="L922" t="s">
        <v>31</v>
      </c>
      <c r="M922" t="s">
        <v>31</v>
      </c>
      <c r="N922">
        <v>22</v>
      </c>
      <c r="O922">
        <f>IF(moras[[#This Row],[EDAD]]="", '2-Resumen'!$C$7, moras[[#This Row],[EDAD]])</f>
        <v>22</v>
      </c>
      <c r="P922">
        <f>FLOOR(moras[[#This Row],[EDAD_SIN_NA´S]],10)</f>
        <v>20</v>
      </c>
      <c r="Q922">
        <f>STANDARDIZE(moras[[#This Row],[EDAD]],'2-Resumen'!$C$2, '2-Resumen'!$C$3)</f>
        <v>-1.4048967847574589</v>
      </c>
      <c r="R922" t="str">
        <f>IF(ABS(moras[[#This Row],[Z-CORE E]]) &gt; 1.96, "Sí", "No")</f>
        <v>No</v>
      </c>
    </row>
    <row r="923" spans="1:18">
      <c r="A923">
        <v>1358</v>
      </c>
      <c r="B923" t="s">
        <v>32</v>
      </c>
      <c r="C923">
        <v>58928256</v>
      </c>
      <c r="D9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23">
        <f>IF(moras[[#This Row],[SALARIO]]="",'2-Resumen'!$B$7, moras[[#This Row],[SALARIO]])</f>
        <v>58928256</v>
      </c>
      <c r="F923">
        <f>STANDARDIZE(moras[[#This Row],[SALARIO]],'2-Resumen'!$B$2,'2-Resumen'!$B$3)</f>
        <v>0.60489327107853808</v>
      </c>
      <c r="G923" t="str">
        <f>IF(ABS(moras[[#This Row],[Z-CORE]])&gt; 1.96,"Sí", "No")</f>
        <v>No</v>
      </c>
      <c r="H923" t="s">
        <v>33</v>
      </c>
      <c r="I923" t="str">
        <f>IF(moras[[#This Row],[TIPO_ASEGURAMIENTO]] = "", '2-Resumen'!$F$4, moras[[#This Row],[TIPO_ASEGURAMIENTO]])</f>
        <v>ASALARIADO</v>
      </c>
      <c r="J923" t="s">
        <v>34</v>
      </c>
      <c r="K923" t="s">
        <v>30</v>
      </c>
      <c r="L923" t="s">
        <v>31</v>
      </c>
      <c r="M923" t="s">
        <v>31</v>
      </c>
      <c r="N923">
        <v>30</v>
      </c>
      <c r="O923">
        <f>IF(moras[[#This Row],[EDAD]]="", '2-Resumen'!$C$7, moras[[#This Row],[EDAD]])</f>
        <v>30</v>
      </c>
      <c r="P923">
        <f>FLOOR(moras[[#This Row],[EDAD_SIN_NA´S]],10)</f>
        <v>30</v>
      </c>
      <c r="Q923">
        <f>STANDARDIZE(moras[[#This Row],[EDAD]],'2-Resumen'!$C$2, '2-Resumen'!$C$3)</f>
        <v>-0.84029414414035897</v>
      </c>
      <c r="R923" t="str">
        <f>IF(ABS(moras[[#This Row],[Z-CORE E]]) &gt; 1.96, "Sí", "No")</f>
        <v>No</v>
      </c>
    </row>
    <row r="924" spans="1:18">
      <c r="A924">
        <v>1359</v>
      </c>
      <c r="B924" t="s">
        <v>32</v>
      </c>
      <c r="C924">
        <v>129988</v>
      </c>
      <c r="D9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24">
        <f>IF(moras[[#This Row],[SALARIO]]="",'2-Resumen'!$B$7, moras[[#This Row],[SALARIO]])</f>
        <v>129988</v>
      </c>
      <c r="F924">
        <f>STANDARDIZE(moras[[#This Row],[SALARIO]],'2-Resumen'!$B$2,'2-Resumen'!$B$3)</f>
        <v>-0.37345350674689526</v>
      </c>
      <c r="G924" t="str">
        <f>IF(ABS(moras[[#This Row],[Z-CORE]])&gt; 1.96,"Sí", "No")</f>
        <v>No</v>
      </c>
      <c r="H924" t="s">
        <v>33</v>
      </c>
      <c r="I924" t="str">
        <f>IF(moras[[#This Row],[TIPO_ASEGURAMIENTO]] = "", '2-Resumen'!$F$4, moras[[#This Row],[TIPO_ASEGURAMIENTO]])</f>
        <v>ASALARIADO</v>
      </c>
      <c r="J924" t="s">
        <v>34</v>
      </c>
      <c r="K924" t="s">
        <v>30</v>
      </c>
      <c r="L924" t="s">
        <v>31</v>
      </c>
      <c r="M924" t="s">
        <v>30</v>
      </c>
      <c r="N924">
        <v>32</v>
      </c>
      <c r="O924">
        <f>IF(moras[[#This Row],[EDAD]]="", '2-Resumen'!$C$7, moras[[#This Row],[EDAD]])</f>
        <v>32</v>
      </c>
      <c r="P924">
        <f>FLOOR(moras[[#This Row],[EDAD_SIN_NA´S]],10)</f>
        <v>30</v>
      </c>
      <c r="Q924">
        <f>STANDARDIZE(moras[[#This Row],[EDAD]],'2-Resumen'!$C$2, '2-Resumen'!$C$3)</f>
        <v>-0.69914348398608395</v>
      </c>
      <c r="R924" t="str">
        <f>IF(ABS(moras[[#This Row],[Z-CORE E]]) &gt; 1.96, "Sí", "No")</f>
        <v>No</v>
      </c>
    </row>
    <row r="925" spans="1:18">
      <c r="A925">
        <v>1360</v>
      </c>
      <c r="B925" t="s">
        <v>32</v>
      </c>
      <c r="C925">
        <v>41795415</v>
      </c>
      <c r="D9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25">
        <f>IF(moras[[#This Row],[SALARIO]]="",'2-Resumen'!$B$7, moras[[#This Row],[SALARIO]])</f>
        <v>41795415</v>
      </c>
      <c r="F925">
        <f>STANDARDIZE(moras[[#This Row],[SALARIO]],'2-Resumen'!$B$2,'2-Resumen'!$B$3)</f>
        <v>0.31981923135775114</v>
      </c>
      <c r="G925" t="str">
        <f>IF(ABS(moras[[#This Row],[Z-CORE]])&gt; 1.96,"Sí", "No")</f>
        <v>No</v>
      </c>
      <c r="H925" t="s">
        <v>33</v>
      </c>
      <c r="I925" t="str">
        <f>IF(moras[[#This Row],[TIPO_ASEGURAMIENTO]] = "", '2-Resumen'!$F$4, moras[[#This Row],[TIPO_ASEGURAMIENTO]])</f>
        <v>ASALARIADO</v>
      </c>
      <c r="J925" t="s">
        <v>29</v>
      </c>
      <c r="K925" t="s">
        <v>30</v>
      </c>
      <c r="L925" t="s">
        <v>31</v>
      </c>
      <c r="M925" t="s">
        <v>30</v>
      </c>
      <c r="N925">
        <v>31</v>
      </c>
      <c r="O925">
        <f>IF(moras[[#This Row],[EDAD]]="", '2-Resumen'!$C$7, moras[[#This Row],[EDAD]])</f>
        <v>31</v>
      </c>
      <c r="P925">
        <f>FLOOR(moras[[#This Row],[EDAD_SIN_NA´S]],10)</f>
        <v>30</v>
      </c>
      <c r="Q925">
        <f>STANDARDIZE(moras[[#This Row],[EDAD]],'2-Resumen'!$C$2, '2-Resumen'!$C$3)</f>
        <v>-0.7697188140632214</v>
      </c>
      <c r="R925" t="str">
        <f>IF(ABS(moras[[#This Row],[Z-CORE E]]) &gt; 1.96, "Sí", "No")</f>
        <v>No</v>
      </c>
    </row>
    <row r="926" spans="1:18">
      <c r="A926">
        <v>1361</v>
      </c>
      <c r="B926" t="s">
        <v>32</v>
      </c>
      <c r="C926">
        <v>80728252</v>
      </c>
      <c r="D9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26">
        <f>IF(moras[[#This Row],[SALARIO]]="",'2-Resumen'!$B$7, moras[[#This Row],[SALARIO]])</f>
        <v>80728252</v>
      </c>
      <c r="F926">
        <f>STANDARDIZE(moras[[#This Row],[SALARIO]],'2-Resumen'!$B$2,'2-Resumen'!$B$3)</f>
        <v>0.96762429307407272</v>
      </c>
      <c r="G926" t="str">
        <f>IF(ABS(moras[[#This Row],[Z-CORE]])&gt; 1.96,"Sí", "No")</f>
        <v>No</v>
      </c>
      <c r="H926" t="s">
        <v>33</v>
      </c>
      <c r="I926" t="str">
        <f>IF(moras[[#This Row],[TIPO_ASEGURAMIENTO]] = "", '2-Resumen'!$F$4, moras[[#This Row],[TIPO_ASEGURAMIENTO]])</f>
        <v>ASALARIADO</v>
      </c>
      <c r="J926" t="s">
        <v>29</v>
      </c>
      <c r="K926" t="s">
        <v>30</v>
      </c>
      <c r="L926" t="s">
        <v>31</v>
      </c>
      <c r="M926" t="s">
        <v>31</v>
      </c>
      <c r="N926">
        <v>24</v>
      </c>
      <c r="O926">
        <f>IF(moras[[#This Row],[EDAD]]="", '2-Resumen'!$C$7, moras[[#This Row],[EDAD]])</f>
        <v>24</v>
      </c>
      <c r="P926">
        <f>FLOOR(moras[[#This Row],[EDAD_SIN_NA´S]],10)</f>
        <v>20</v>
      </c>
      <c r="Q926">
        <f>STANDARDIZE(moras[[#This Row],[EDAD]],'2-Resumen'!$C$2, '2-Resumen'!$C$3)</f>
        <v>-1.263746124603184</v>
      </c>
      <c r="R926" t="str">
        <f>IF(ABS(moras[[#This Row],[Z-CORE E]]) &gt; 1.96, "Sí", "No")</f>
        <v>No</v>
      </c>
    </row>
    <row r="927" spans="1:18">
      <c r="A927">
        <v>1362</v>
      </c>
      <c r="B927" t="s">
        <v>27</v>
      </c>
      <c r="C927">
        <v>801760</v>
      </c>
      <c r="D9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27">
        <f>IF(moras[[#This Row],[SALARIO]]="",'2-Resumen'!$B$7, moras[[#This Row],[SALARIO]])</f>
        <v>801760</v>
      </c>
      <c r="F927">
        <f>STANDARDIZE(moras[[#This Row],[SALARIO]],'2-Resumen'!$B$2,'2-Resumen'!$B$3)</f>
        <v>-0.36227586505797094</v>
      </c>
      <c r="G927" t="str">
        <f>IF(ABS(moras[[#This Row],[Z-CORE]])&gt; 1.96,"Sí", "No")</f>
        <v>No</v>
      </c>
      <c r="H927" t="s">
        <v>33</v>
      </c>
      <c r="I927" t="str">
        <f>IF(moras[[#This Row],[TIPO_ASEGURAMIENTO]] = "", '2-Resumen'!$F$4, moras[[#This Row],[TIPO_ASEGURAMIENTO]])</f>
        <v>ASALARIADO</v>
      </c>
      <c r="J927" t="s">
        <v>29</v>
      </c>
      <c r="K927" t="s">
        <v>30</v>
      </c>
      <c r="L927" t="s">
        <v>31</v>
      </c>
      <c r="M927" t="s">
        <v>30</v>
      </c>
      <c r="N927">
        <v>45</v>
      </c>
      <c r="O927">
        <f>IF(moras[[#This Row],[EDAD]]="", '2-Resumen'!$C$7, moras[[#This Row],[EDAD]])</f>
        <v>45</v>
      </c>
      <c r="P927">
        <f>FLOOR(moras[[#This Row],[EDAD_SIN_NA´S]],10)</f>
        <v>40</v>
      </c>
      <c r="Q927">
        <f>STANDARDIZE(moras[[#This Row],[EDAD]],'2-Resumen'!$C$2, '2-Resumen'!$C$3)</f>
        <v>0.21833580701670366</v>
      </c>
      <c r="R927" t="str">
        <f>IF(ABS(moras[[#This Row],[Z-CORE E]]) &gt; 1.96, "Sí", "No")</f>
        <v>No</v>
      </c>
    </row>
    <row r="928" spans="1:18">
      <c r="A928">
        <v>1363</v>
      </c>
      <c r="B928" t="s">
        <v>32</v>
      </c>
      <c r="C928">
        <v>1456705</v>
      </c>
      <c r="D9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28">
        <f>IF(moras[[#This Row],[SALARIO]]="",'2-Resumen'!$B$7, moras[[#This Row],[SALARIO]])</f>
        <v>1456705</v>
      </c>
      <c r="F928">
        <f>STANDARDIZE(moras[[#This Row],[SALARIO]],'2-Resumen'!$B$2,'2-Resumen'!$B$3)</f>
        <v>-0.35137820850790252</v>
      </c>
      <c r="G928" t="str">
        <f>IF(ABS(moras[[#This Row],[Z-CORE]])&gt; 1.96,"Sí", "No")</f>
        <v>No</v>
      </c>
      <c r="H928" t="s">
        <v>33</v>
      </c>
      <c r="I928" t="str">
        <f>IF(moras[[#This Row],[TIPO_ASEGURAMIENTO]] = "", '2-Resumen'!$F$4, moras[[#This Row],[TIPO_ASEGURAMIENTO]])</f>
        <v>ASALARIADO</v>
      </c>
      <c r="J928" t="s">
        <v>29</v>
      </c>
      <c r="K928" t="s">
        <v>30</v>
      </c>
      <c r="L928" t="s">
        <v>31</v>
      </c>
      <c r="M928" t="s">
        <v>31</v>
      </c>
      <c r="N928">
        <v>51</v>
      </c>
      <c r="O928">
        <f>IF(moras[[#This Row],[EDAD]]="", '2-Resumen'!$C$7, moras[[#This Row],[EDAD]])</f>
        <v>51</v>
      </c>
      <c r="P928">
        <f>FLOOR(moras[[#This Row],[EDAD_SIN_NA´S]],10)</f>
        <v>50</v>
      </c>
      <c r="Q928">
        <f>STANDARDIZE(moras[[#This Row],[EDAD]],'2-Resumen'!$C$2, '2-Resumen'!$C$3)</f>
        <v>0.64178778747952869</v>
      </c>
      <c r="R928" t="str">
        <f>IF(ABS(moras[[#This Row],[Z-CORE E]]) &gt; 1.96, "Sí", "No")</f>
        <v>No</v>
      </c>
    </row>
    <row r="929" spans="1:18">
      <c r="A929">
        <v>1364</v>
      </c>
      <c r="B929" t="s">
        <v>27</v>
      </c>
      <c r="C929">
        <v>337920</v>
      </c>
      <c r="D9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29">
        <f>IF(moras[[#This Row],[SALARIO]]="",'2-Resumen'!$B$7, moras[[#This Row],[SALARIO]])</f>
        <v>337920</v>
      </c>
      <c r="F929">
        <f>STANDARDIZE(moras[[#This Row],[SALARIO]],'2-Resumen'!$B$2,'2-Resumen'!$B$3)</f>
        <v>-0.36999371772374245</v>
      </c>
      <c r="G929" t="str">
        <f>IF(ABS(moras[[#This Row],[Z-CORE]])&gt; 1.96,"Sí", "No")</f>
        <v>No</v>
      </c>
      <c r="H929" t="s">
        <v>33</v>
      </c>
      <c r="I929" t="str">
        <f>IF(moras[[#This Row],[TIPO_ASEGURAMIENTO]] = "", '2-Resumen'!$F$4, moras[[#This Row],[TIPO_ASEGURAMIENTO]])</f>
        <v>ASALARIADO</v>
      </c>
      <c r="J929" t="s">
        <v>29</v>
      </c>
      <c r="K929" t="s">
        <v>30</v>
      </c>
      <c r="L929" t="s">
        <v>31</v>
      </c>
      <c r="M929" t="s">
        <v>30</v>
      </c>
      <c r="N929">
        <v>27</v>
      </c>
      <c r="O929">
        <f>IF(moras[[#This Row],[EDAD]]="", '2-Resumen'!$C$7, moras[[#This Row],[EDAD]])</f>
        <v>27</v>
      </c>
      <c r="P929">
        <f>FLOOR(moras[[#This Row],[EDAD_SIN_NA´S]],10)</f>
        <v>20</v>
      </c>
      <c r="Q929">
        <f>STANDARDIZE(moras[[#This Row],[EDAD]],'2-Resumen'!$C$2, '2-Resumen'!$C$3)</f>
        <v>-1.0520201343717714</v>
      </c>
      <c r="R929" t="str">
        <f>IF(ABS(moras[[#This Row],[Z-CORE E]]) &gt; 1.96, "Sí", "No")</f>
        <v>No</v>
      </c>
    </row>
    <row r="930" spans="1:18">
      <c r="A930">
        <v>1365</v>
      </c>
      <c r="B930" t="s">
        <v>27</v>
      </c>
      <c r="C930">
        <v>38727929</v>
      </c>
      <c r="D9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30">
        <f>IF(moras[[#This Row],[SALARIO]]="",'2-Resumen'!$B$7, moras[[#This Row],[SALARIO]])</f>
        <v>38727929</v>
      </c>
      <c r="F930">
        <f>STANDARDIZE(moras[[#This Row],[SALARIO]],'2-Resumen'!$B$2,'2-Resumen'!$B$3)</f>
        <v>0.26877920677531569</v>
      </c>
      <c r="G930" t="str">
        <f>IF(ABS(moras[[#This Row],[Z-CORE]])&gt; 1.96,"Sí", "No")</f>
        <v>No</v>
      </c>
      <c r="H930" t="s">
        <v>33</v>
      </c>
      <c r="I930" t="str">
        <f>IF(moras[[#This Row],[TIPO_ASEGURAMIENTO]] = "", '2-Resumen'!$F$4, moras[[#This Row],[TIPO_ASEGURAMIENTO]])</f>
        <v>ASALARIADO</v>
      </c>
      <c r="J930" t="s">
        <v>29</v>
      </c>
      <c r="K930" t="s">
        <v>30</v>
      </c>
      <c r="L930" t="s">
        <v>31</v>
      </c>
      <c r="M930" t="s">
        <v>31</v>
      </c>
      <c r="N930">
        <v>35</v>
      </c>
      <c r="O930">
        <f>IF(moras[[#This Row],[EDAD]]="", '2-Resumen'!$C$7, moras[[#This Row],[EDAD]])</f>
        <v>35</v>
      </c>
      <c r="P930">
        <f>FLOOR(moras[[#This Row],[EDAD_SIN_NA´S]],10)</f>
        <v>30</v>
      </c>
      <c r="Q930">
        <f>STANDARDIZE(moras[[#This Row],[EDAD]],'2-Resumen'!$C$2, '2-Resumen'!$C$3)</f>
        <v>-0.48741749375467142</v>
      </c>
      <c r="R930" t="str">
        <f>IF(ABS(moras[[#This Row],[Z-CORE E]]) &gt; 1.96, "Sí", "No")</f>
        <v>No</v>
      </c>
    </row>
    <row r="931" spans="1:18">
      <c r="A931">
        <v>1366</v>
      </c>
      <c r="B931" t="s">
        <v>32</v>
      </c>
      <c r="C931">
        <v>351604</v>
      </c>
      <c r="D9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31">
        <f>IF(moras[[#This Row],[SALARIO]]="",'2-Resumen'!$B$7, moras[[#This Row],[SALARIO]])</f>
        <v>351604</v>
      </c>
      <c r="F931">
        <f>STANDARDIZE(moras[[#This Row],[SALARIO]],'2-Resumen'!$B$2,'2-Resumen'!$B$3)</f>
        <v>-0.36976602908999284</v>
      </c>
      <c r="G931" t="str">
        <f>IF(ABS(moras[[#This Row],[Z-CORE]])&gt; 1.96,"Sí", "No")</f>
        <v>No</v>
      </c>
      <c r="H931" t="s">
        <v>33</v>
      </c>
      <c r="I931" t="str">
        <f>IF(moras[[#This Row],[TIPO_ASEGURAMIENTO]] = "", '2-Resumen'!$F$4, moras[[#This Row],[TIPO_ASEGURAMIENTO]])</f>
        <v>ASALARIADO</v>
      </c>
      <c r="J931" t="s">
        <v>29</v>
      </c>
      <c r="K931" t="s">
        <v>30</v>
      </c>
      <c r="L931" t="s">
        <v>31</v>
      </c>
      <c r="M931" t="s">
        <v>31</v>
      </c>
      <c r="N931">
        <v>22</v>
      </c>
      <c r="O931">
        <f>IF(moras[[#This Row],[EDAD]]="", '2-Resumen'!$C$7, moras[[#This Row],[EDAD]])</f>
        <v>22</v>
      </c>
      <c r="P931">
        <f>FLOOR(moras[[#This Row],[EDAD_SIN_NA´S]],10)</f>
        <v>20</v>
      </c>
      <c r="Q931">
        <f>STANDARDIZE(moras[[#This Row],[EDAD]],'2-Resumen'!$C$2, '2-Resumen'!$C$3)</f>
        <v>-1.4048967847574589</v>
      </c>
      <c r="R931" t="str">
        <f>IF(ABS(moras[[#This Row],[Z-CORE E]]) &gt; 1.96, "Sí", "No")</f>
        <v>No</v>
      </c>
    </row>
    <row r="932" spans="1:18">
      <c r="A932">
        <v>1368</v>
      </c>
      <c r="B932" t="s">
        <v>32</v>
      </c>
      <c r="C932">
        <v>232960</v>
      </c>
      <c r="D9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32">
        <f>IF(moras[[#This Row],[SALARIO]]="",'2-Resumen'!$B$7, moras[[#This Row],[SALARIO]])</f>
        <v>232960</v>
      </c>
      <c r="F932">
        <f>STANDARDIZE(moras[[#This Row],[SALARIO]],'2-Resumen'!$B$2,'2-Resumen'!$B$3)</f>
        <v>-0.37174015144183359</v>
      </c>
      <c r="G932" t="str">
        <f>IF(ABS(moras[[#This Row],[Z-CORE]])&gt; 1.96,"Sí", "No")</f>
        <v>No</v>
      </c>
      <c r="H932" t="s">
        <v>33</v>
      </c>
      <c r="I932" t="str">
        <f>IF(moras[[#This Row],[TIPO_ASEGURAMIENTO]] = "", '2-Resumen'!$F$4, moras[[#This Row],[TIPO_ASEGURAMIENTO]])</f>
        <v>ASALARIADO</v>
      </c>
      <c r="J932" t="s">
        <v>29</v>
      </c>
      <c r="K932" t="s">
        <v>30</v>
      </c>
      <c r="L932" t="s">
        <v>31</v>
      </c>
      <c r="M932" t="s">
        <v>31</v>
      </c>
      <c r="N932">
        <v>60</v>
      </c>
      <c r="O932">
        <f>IF(moras[[#This Row],[EDAD]]="", '2-Resumen'!$C$7, moras[[#This Row],[EDAD]])</f>
        <v>60</v>
      </c>
      <c r="P932">
        <f>FLOOR(moras[[#This Row],[EDAD_SIN_NA´S]],10)</f>
        <v>60</v>
      </c>
      <c r="Q932">
        <f>STANDARDIZE(moras[[#This Row],[EDAD]],'2-Resumen'!$C$2, '2-Resumen'!$C$3)</f>
        <v>1.2769657581737661</v>
      </c>
      <c r="R932" t="str">
        <f>IF(ABS(moras[[#This Row],[Z-CORE E]]) &gt; 1.96, "Sí", "No")</f>
        <v>No</v>
      </c>
    </row>
    <row r="933" spans="1:18">
      <c r="A933">
        <v>1370</v>
      </c>
      <c r="B933" t="s">
        <v>32</v>
      </c>
      <c r="C933">
        <v>683000</v>
      </c>
      <c r="D9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33">
        <f>IF(moras[[#This Row],[SALARIO]]="",'2-Resumen'!$B$7, moras[[#This Row],[SALARIO]])</f>
        <v>683000</v>
      </c>
      <c r="F933">
        <f>STANDARDIZE(moras[[#This Row],[SALARIO]],'2-Resumen'!$B$2,'2-Resumen'!$B$3)</f>
        <v>-0.36425191753853969</v>
      </c>
      <c r="G933" t="str">
        <f>IF(ABS(moras[[#This Row],[Z-CORE]])&gt; 1.96,"Sí", "No")</f>
        <v>No</v>
      </c>
      <c r="H933" t="s">
        <v>33</v>
      </c>
      <c r="I933" t="str">
        <f>IF(moras[[#This Row],[TIPO_ASEGURAMIENTO]] = "", '2-Resumen'!$F$4, moras[[#This Row],[TIPO_ASEGURAMIENTO]])</f>
        <v>ASALARIADO</v>
      </c>
      <c r="J933" t="s">
        <v>29</v>
      </c>
      <c r="K933" t="s">
        <v>30</v>
      </c>
      <c r="L933" t="s">
        <v>31</v>
      </c>
      <c r="M933" t="s">
        <v>31</v>
      </c>
      <c r="N933">
        <v>38</v>
      </c>
      <c r="O933">
        <f>IF(moras[[#This Row],[EDAD]]="", '2-Resumen'!$C$7, moras[[#This Row],[EDAD]])</f>
        <v>38</v>
      </c>
      <c r="P933">
        <f>FLOOR(moras[[#This Row],[EDAD_SIN_NA´S]],10)</f>
        <v>30</v>
      </c>
      <c r="Q933">
        <f>STANDARDIZE(moras[[#This Row],[EDAD]],'2-Resumen'!$C$2, '2-Resumen'!$C$3)</f>
        <v>-0.27569150352325889</v>
      </c>
      <c r="R933" t="str">
        <f>IF(ABS(moras[[#This Row],[Z-CORE E]]) &gt; 1.96, "Sí", "No")</f>
        <v>No</v>
      </c>
    </row>
    <row r="934" spans="1:18">
      <c r="A934">
        <v>1371</v>
      </c>
      <c r="B934" t="s">
        <v>27</v>
      </c>
      <c r="C934">
        <v>876520</v>
      </c>
      <c r="D9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34">
        <f>IF(moras[[#This Row],[SALARIO]]="",'2-Resumen'!$B$7, moras[[#This Row],[SALARIO]])</f>
        <v>876520</v>
      </c>
      <c r="F934">
        <f>STANDARDIZE(moras[[#This Row],[SALARIO]],'2-Resumen'!$B$2,'2-Resumen'!$B$3)</f>
        <v>-0.36103193037080922</v>
      </c>
      <c r="G934" t="str">
        <f>IF(ABS(moras[[#This Row],[Z-CORE]])&gt; 1.96,"Sí", "No")</f>
        <v>No</v>
      </c>
      <c r="H934" t="s">
        <v>33</v>
      </c>
      <c r="I934" t="str">
        <f>IF(moras[[#This Row],[TIPO_ASEGURAMIENTO]] = "", '2-Resumen'!$F$4, moras[[#This Row],[TIPO_ASEGURAMIENTO]])</f>
        <v>ASALARIADO</v>
      </c>
      <c r="J934" t="s">
        <v>29</v>
      </c>
      <c r="K934" t="s">
        <v>30</v>
      </c>
      <c r="L934" t="s">
        <v>31</v>
      </c>
      <c r="M934" t="s">
        <v>31</v>
      </c>
      <c r="N934">
        <v>32</v>
      </c>
      <c r="O934">
        <f>IF(moras[[#This Row],[EDAD]]="", '2-Resumen'!$C$7, moras[[#This Row],[EDAD]])</f>
        <v>32</v>
      </c>
      <c r="P934">
        <f>FLOOR(moras[[#This Row],[EDAD_SIN_NA´S]],10)</f>
        <v>30</v>
      </c>
      <c r="Q934">
        <f>STANDARDIZE(moras[[#This Row],[EDAD]],'2-Resumen'!$C$2, '2-Resumen'!$C$3)</f>
        <v>-0.69914348398608395</v>
      </c>
      <c r="R934" t="str">
        <f>IF(ABS(moras[[#This Row],[Z-CORE E]]) &gt; 1.96, "Sí", "No")</f>
        <v>No</v>
      </c>
    </row>
    <row r="935" spans="1:18">
      <c r="A935">
        <v>1372</v>
      </c>
      <c r="B935" t="s">
        <v>32</v>
      </c>
      <c r="C935">
        <v>409455</v>
      </c>
      <c r="D9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35">
        <f>IF(moras[[#This Row],[SALARIO]]="",'2-Resumen'!$B$7, moras[[#This Row],[SALARIO]])</f>
        <v>409455</v>
      </c>
      <c r="F935">
        <f>STANDARDIZE(moras[[#This Row],[SALARIO]],'2-Resumen'!$B$2,'2-Resumen'!$B$3)</f>
        <v>-0.36880344394302933</v>
      </c>
      <c r="G935" t="str">
        <f>IF(ABS(moras[[#This Row],[Z-CORE]])&gt; 1.96,"Sí", "No")</f>
        <v>No</v>
      </c>
      <c r="H935" t="s">
        <v>33</v>
      </c>
      <c r="I935" t="str">
        <f>IF(moras[[#This Row],[TIPO_ASEGURAMIENTO]] = "", '2-Resumen'!$F$4, moras[[#This Row],[TIPO_ASEGURAMIENTO]])</f>
        <v>ASALARIADO</v>
      </c>
      <c r="J935" t="s">
        <v>29</v>
      </c>
      <c r="K935" t="s">
        <v>30</v>
      </c>
      <c r="L935" t="s">
        <v>31</v>
      </c>
      <c r="M935" t="s">
        <v>31</v>
      </c>
      <c r="N935">
        <v>25</v>
      </c>
      <c r="O935">
        <f>IF(moras[[#This Row],[EDAD]]="", '2-Resumen'!$C$7, moras[[#This Row],[EDAD]])</f>
        <v>25</v>
      </c>
      <c r="P935">
        <f>FLOOR(moras[[#This Row],[EDAD_SIN_NA´S]],10)</f>
        <v>20</v>
      </c>
      <c r="Q935">
        <f>STANDARDIZE(moras[[#This Row],[EDAD]],'2-Resumen'!$C$2, '2-Resumen'!$C$3)</f>
        <v>-1.1931707945260464</v>
      </c>
      <c r="R935" t="str">
        <f>IF(ABS(moras[[#This Row],[Z-CORE E]]) &gt; 1.96, "Sí", "No")</f>
        <v>No</v>
      </c>
    </row>
    <row r="936" spans="1:18">
      <c r="A936">
        <v>1374</v>
      </c>
      <c r="B936" t="s">
        <v>32</v>
      </c>
      <c r="C936">
        <v>120246662</v>
      </c>
      <c r="D9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36">
        <f>IF(moras[[#This Row],[SALARIO]]="",'2-Resumen'!$B$7, moras[[#This Row],[SALARIO]])</f>
        <v>120246662</v>
      </c>
      <c r="F936">
        <f>STANDARDIZE(moras[[#This Row],[SALARIO]],'2-Resumen'!$B$2,'2-Resumen'!$B$3)</f>
        <v>1.6251727278049117</v>
      </c>
      <c r="G936" t="str">
        <f>IF(ABS(moras[[#This Row],[Z-CORE]])&gt; 1.96,"Sí", "No")</f>
        <v>No</v>
      </c>
      <c r="H936" t="s">
        <v>33</v>
      </c>
      <c r="I936" t="str">
        <f>IF(moras[[#This Row],[TIPO_ASEGURAMIENTO]] = "", '2-Resumen'!$F$4, moras[[#This Row],[TIPO_ASEGURAMIENTO]])</f>
        <v>ASALARIADO</v>
      </c>
      <c r="J936" t="s">
        <v>29</v>
      </c>
      <c r="K936" t="s">
        <v>30</v>
      </c>
      <c r="L936" t="s">
        <v>31</v>
      </c>
      <c r="M936" t="s">
        <v>31</v>
      </c>
      <c r="N936">
        <v>39</v>
      </c>
      <c r="O936">
        <f>IF(moras[[#This Row],[EDAD]]="", '2-Resumen'!$C$7, moras[[#This Row],[EDAD]])</f>
        <v>39</v>
      </c>
      <c r="P936">
        <f>FLOOR(moras[[#This Row],[EDAD_SIN_NA´S]],10)</f>
        <v>30</v>
      </c>
      <c r="Q936">
        <f>STANDARDIZE(moras[[#This Row],[EDAD]],'2-Resumen'!$C$2, '2-Resumen'!$C$3)</f>
        <v>-0.20511617344612137</v>
      </c>
      <c r="R936" t="str">
        <f>IF(ABS(moras[[#This Row],[Z-CORE E]]) &gt; 1.96, "Sí", "No")</f>
        <v>No</v>
      </c>
    </row>
    <row r="937" spans="1:18">
      <c r="A937">
        <v>1375</v>
      </c>
      <c r="B937" t="s">
        <v>27</v>
      </c>
      <c r="C937">
        <v>29708247</v>
      </c>
      <c r="D9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37">
        <f>IF(moras[[#This Row],[SALARIO]]="",'2-Resumen'!$B$7, moras[[#This Row],[SALARIO]])</f>
        <v>29708247</v>
      </c>
      <c r="F937">
        <f>STANDARDIZE(moras[[#This Row],[SALARIO]],'2-Resumen'!$B$2,'2-Resumen'!$B$3)</f>
        <v>0.11870035034182246</v>
      </c>
      <c r="G937" t="str">
        <f>IF(ABS(moras[[#This Row],[Z-CORE]])&gt; 1.96,"Sí", "No")</f>
        <v>No</v>
      </c>
      <c r="H937" t="s">
        <v>33</v>
      </c>
      <c r="I937" t="str">
        <f>IF(moras[[#This Row],[TIPO_ASEGURAMIENTO]] = "", '2-Resumen'!$F$4, moras[[#This Row],[TIPO_ASEGURAMIENTO]])</f>
        <v>ASALARIADO</v>
      </c>
      <c r="J937" t="s">
        <v>34</v>
      </c>
      <c r="K937" t="s">
        <v>30</v>
      </c>
      <c r="L937" t="s">
        <v>31</v>
      </c>
      <c r="M937" t="s">
        <v>31</v>
      </c>
      <c r="N937">
        <v>41</v>
      </c>
      <c r="O937">
        <f>IF(moras[[#This Row],[EDAD]]="", '2-Resumen'!$C$7, moras[[#This Row],[EDAD]])</f>
        <v>41</v>
      </c>
      <c r="P937">
        <f>FLOOR(moras[[#This Row],[EDAD_SIN_NA´S]],10)</f>
        <v>40</v>
      </c>
      <c r="Q937">
        <f>STANDARDIZE(moras[[#This Row],[EDAD]],'2-Resumen'!$C$2, '2-Resumen'!$C$3)</f>
        <v>-6.3965513291846368E-2</v>
      </c>
      <c r="R937" t="str">
        <f>IF(ABS(moras[[#This Row],[Z-CORE E]]) &gt; 1.96, "Sí", "No")</f>
        <v>No</v>
      </c>
    </row>
    <row r="938" spans="1:18">
      <c r="A938">
        <v>1376</v>
      </c>
      <c r="B938" t="s">
        <v>32</v>
      </c>
      <c r="C938">
        <v>350000</v>
      </c>
      <c r="D9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38">
        <f>IF(moras[[#This Row],[SALARIO]]="",'2-Resumen'!$B$7, moras[[#This Row],[SALARIO]])</f>
        <v>350000</v>
      </c>
      <c r="F938">
        <f>STANDARDIZE(moras[[#This Row],[SALARIO]],'2-Resumen'!$B$2,'2-Resumen'!$B$3)</f>
        <v>-0.36979271811137071</v>
      </c>
      <c r="G938" t="str">
        <f>IF(ABS(moras[[#This Row],[Z-CORE]])&gt; 1.96,"Sí", "No")</f>
        <v>No</v>
      </c>
      <c r="H938" t="s">
        <v>33</v>
      </c>
      <c r="I938" t="str">
        <f>IF(moras[[#This Row],[TIPO_ASEGURAMIENTO]] = "", '2-Resumen'!$F$4, moras[[#This Row],[TIPO_ASEGURAMIENTO]])</f>
        <v>ASALARIADO</v>
      </c>
      <c r="J938" t="s">
        <v>29</v>
      </c>
      <c r="K938" t="s">
        <v>30</v>
      </c>
      <c r="L938" t="s">
        <v>31</v>
      </c>
      <c r="M938" t="s">
        <v>31</v>
      </c>
      <c r="N938">
        <v>53</v>
      </c>
      <c r="O938">
        <f>IF(moras[[#This Row],[EDAD]]="", '2-Resumen'!$C$7, moras[[#This Row],[EDAD]])</f>
        <v>53</v>
      </c>
      <c r="P938">
        <f>FLOOR(moras[[#This Row],[EDAD_SIN_NA´S]],10)</f>
        <v>50</v>
      </c>
      <c r="Q938">
        <f>STANDARDIZE(moras[[#This Row],[EDAD]],'2-Resumen'!$C$2, '2-Resumen'!$C$3)</f>
        <v>0.78293844763380371</v>
      </c>
      <c r="R938" t="str">
        <f>IF(ABS(moras[[#This Row],[Z-CORE E]]) &gt; 1.96, "Sí", "No")</f>
        <v>No</v>
      </c>
    </row>
    <row r="939" spans="1:18">
      <c r="A939">
        <v>1377</v>
      </c>
      <c r="B939" t="s">
        <v>27</v>
      </c>
      <c r="C939">
        <v>243000</v>
      </c>
      <c r="D9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39">
        <f>IF(moras[[#This Row],[SALARIO]]="",'2-Resumen'!$B$7, moras[[#This Row],[SALARIO]])</f>
        <v>243000</v>
      </c>
      <c r="F939">
        <f>STANDARDIZE(moras[[#This Row],[SALARIO]],'2-Resumen'!$B$2,'2-Resumen'!$B$3)</f>
        <v>-0.37157309547261069</v>
      </c>
      <c r="G939" t="str">
        <f>IF(ABS(moras[[#This Row],[Z-CORE]])&gt; 1.96,"Sí", "No")</f>
        <v>No</v>
      </c>
      <c r="H939" t="s">
        <v>33</v>
      </c>
      <c r="I939" t="str">
        <f>IF(moras[[#This Row],[TIPO_ASEGURAMIENTO]] = "", '2-Resumen'!$F$4, moras[[#This Row],[TIPO_ASEGURAMIENTO]])</f>
        <v>ASALARIADO</v>
      </c>
      <c r="J939" t="s">
        <v>29</v>
      </c>
      <c r="K939" t="s">
        <v>30</v>
      </c>
      <c r="L939" t="s">
        <v>31</v>
      </c>
      <c r="M939" t="s">
        <v>31</v>
      </c>
      <c r="N939">
        <v>46</v>
      </c>
      <c r="O939">
        <f>IF(moras[[#This Row],[EDAD]]="", '2-Resumen'!$C$7, moras[[#This Row],[EDAD]])</f>
        <v>46</v>
      </c>
      <c r="P939">
        <f>FLOOR(moras[[#This Row],[EDAD_SIN_NA´S]],10)</f>
        <v>40</v>
      </c>
      <c r="Q939">
        <f>STANDARDIZE(moras[[#This Row],[EDAD]],'2-Resumen'!$C$2, '2-Resumen'!$C$3)</f>
        <v>0.28891113709384114</v>
      </c>
      <c r="R939" t="str">
        <f>IF(ABS(moras[[#This Row],[Z-CORE E]]) &gt; 1.96, "Sí", "No")</f>
        <v>No</v>
      </c>
    </row>
    <row r="940" spans="1:18">
      <c r="A940">
        <v>1378</v>
      </c>
      <c r="B940" t="s">
        <v>27</v>
      </c>
      <c r="C940">
        <v>210000</v>
      </c>
      <c r="D9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40">
        <f>IF(moras[[#This Row],[SALARIO]]="",'2-Resumen'!$B$7, moras[[#This Row],[SALARIO]])</f>
        <v>210000</v>
      </c>
      <c r="F940">
        <f>STANDARDIZE(moras[[#This Row],[SALARIO]],'2-Resumen'!$B$2,'2-Resumen'!$B$3)</f>
        <v>-0.37212218381766599</v>
      </c>
      <c r="G940" t="str">
        <f>IF(ABS(moras[[#This Row],[Z-CORE]])&gt; 1.96,"Sí", "No")</f>
        <v>No</v>
      </c>
      <c r="H940" t="s">
        <v>33</v>
      </c>
      <c r="I940" t="str">
        <f>IF(moras[[#This Row],[TIPO_ASEGURAMIENTO]] = "", '2-Resumen'!$F$4, moras[[#This Row],[TIPO_ASEGURAMIENTO]])</f>
        <v>ASALARIADO</v>
      </c>
      <c r="J940" t="s">
        <v>29</v>
      </c>
      <c r="K940" t="s">
        <v>30</v>
      </c>
      <c r="L940" t="s">
        <v>30</v>
      </c>
      <c r="M940" t="s">
        <v>31</v>
      </c>
      <c r="N940">
        <v>38</v>
      </c>
      <c r="O940">
        <f>IF(moras[[#This Row],[EDAD]]="", '2-Resumen'!$C$7, moras[[#This Row],[EDAD]])</f>
        <v>38</v>
      </c>
      <c r="P940">
        <f>FLOOR(moras[[#This Row],[EDAD_SIN_NA´S]],10)</f>
        <v>30</v>
      </c>
      <c r="Q940">
        <f>STANDARDIZE(moras[[#This Row],[EDAD]],'2-Resumen'!$C$2, '2-Resumen'!$C$3)</f>
        <v>-0.27569150352325889</v>
      </c>
      <c r="R940" t="str">
        <f>IF(ABS(moras[[#This Row],[Z-CORE E]]) &gt; 1.96, "Sí", "No")</f>
        <v>No</v>
      </c>
    </row>
    <row r="941" spans="1:18">
      <c r="A941">
        <v>1379</v>
      </c>
      <c r="B941" t="s">
        <v>27</v>
      </c>
      <c r="C941">
        <v>115473948</v>
      </c>
      <c r="D9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41">
        <f>IF(moras[[#This Row],[SALARIO]]="",'2-Resumen'!$B$7, moras[[#This Row],[SALARIO]])</f>
        <v>115473948</v>
      </c>
      <c r="F941">
        <f>STANDARDIZE(moras[[#This Row],[SALARIO]],'2-Resumen'!$B$2,'2-Resumen'!$B$3)</f>
        <v>1.5457593450266582</v>
      </c>
      <c r="G941" t="str">
        <f>IF(ABS(moras[[#This Row],[Z-CORE]])&gt; 1.96,"Sí", "No")</f>
        <v>No</v>
      </c>
      <c r="H941" t="s">
        <v>33</v>
      </c>
      <c r="I941" t="str">
        <f>IF(moras[[#This Row],[TIPO_ASEGURAMIENTO]] = "", '2-Resumen'!$F$4, moras[[#This Row],[TIPO_ASEGURAMIENTO]])</f>
        <v>ASALARIADO</v>
      </c>
      <c r="J941" t="s">
        <v>34</v>
      </c>
      <c r="K941" t="s">
        <v>30</v>
      </c>
      <c r="L941" t="s">
        <v>31</v>
      </c>
      <c r="M941" t="s">
        <v>31</v>
      </c>
      <c r="N941">
        <v>30</v>
      </c>
      <c r="O941">
        <f>IF(moras[[#This Row],[EDAD]]="", '2-Resumen'!$C$7, moras[[#This Row],[EDAD]])</f>
        <v>30</v>
      </c>
      <c r="P941">
        <f>FLOOR(moras[[#This Row],[EDAD_SIN_NA´S]],10)</f>
        <v>30</v>
      </c>
      <c r="Q941">
        <f>STANDARDIZE(moras[[#This Row],[EDAD]],'2-Resumen'!$C$2, '2-Resumen'!$C$3)</f>
        <v>-0.84029414414035897</v>
      </c>
      <c r="R941" t="str">
        <f>IF(ABS(moras[[#This Row],[Z-CORE E]]) &gt; 1.96, "Sí", "No")</f>
        <v>No</v>
      </c>
    </row>
    <row r="942" spans="1:18">
      <c r="A942">
        <v>1381</v>
      </c>
      <c r="B942" t="s">
        <v>32</v>
      </c>
      <c r="C942">
        <v>243888783</v>
      </c>
      <c r="D9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42">
        <f>IF(moras[[#This Row],[SALARIO]]="",'2-Resumen'!$B$7, moras[[#This Row],[SALARIO]])</f>
        <v>243888783</v>
      </c>
      <c r="F942">
        <f>STANDARDIZE(moras[[#This Row],[SALARIO]],'2-Resumen'!$B$2,'2-Resumen'!$B$3)</f>
        <v>3.6824590186843023</v>
      </c>
      <c r="G942" t="str">
        <f>IF(ABS(moras[[#This Row],[Z-CORE]])&gt; 1.96,"Sí", "No")</f>
        <v>Sí</v>
      </c>
      <c r="H942" t="s">
        <v>33</v>
      </c>
      <c r="I942" t="str">
        <f>IF(moras[[#This Row],[TIPO_ASEGURAMIENTO]] = "", '2-Resumen'!$F$4, moras[[#This Row],[TIPO_ASEGURAMIENTO]])</f>
        <v>ASALARIADO</v>
      </c>
      <c r="J942" t="s">
        <v>29</v>
      </c>
      <c r="K942" t="s">
        <v>30</v>
      </c>
      <c r="L942" t="s">
        <v>31</v>
      </c>
      <c r="M942" t="s">
        <v>31</v>
      </c>
      <c r="N942">
        <v>32</v>
      </c>
      <c r="O942">
        <f>IF(moras[[#This Row],[EDAD]]="", '2-Resumen'!$C$7, moras[[#This Row],[EDAD]])</f>
        <v>32</v>
      </c>
      <c r="P942">
        <f>FLOOR(moras[[#This Row],[EDAD_SIN_NA´S]],10)</f>
        <v>30</v>
      </c>
      <c r="Q942">
        <f>STANDARDIZE(moras[[#This Row],[EDAD]],'2-Resumen'!$C$2, '2-Resumen'!$C$3)</f>
        <v>-0.69914348398608395</v>
      </c>
      <c r="R942" t="str">
        <f>IF(ABS(moras[[#This Row],[Z-CORE E]]) &gt; 1.96, "Sí", "No")</f>
        <v>No</v>
      </c>
    </row>
    <row r="943" spans="1:18">
      <c r="A943">
        <v>1382</v>
      </c>
      <c r="B943" t="s">
        <v>27</v>
      </c>
      <c r="C943">
        <v>285127</v>
      </c>
      <c r="D9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43">
        <f>IF(moras[[#This Row],[SALARIO]]="",'2-Resumen'!$B$7, moras[[#This Row],[SALARIO]])</f>
        <v>285127</v>
      </c>
      <c r="F943">
        <f>STANDARDIZE(moras[[#This Row],[SALARIO]],'2-Resumen'!$B$2,'2-Resumen'!$B$3)</f>
        <v>-0.37087214260254564</v>
      </c>
      <c r="G943" t="str">
        <f>IF(ABS(moras[[#This Row],[Z-CORE]])&gt; 1.96,"Sí", "No")</f>
        <v>No</v>
      </c>
      <c r="H943" t="s">
        <v>33</v>
      </c>
      <c r="I943" t="str">
        <f>IF(moras[[#This Row],[TIPO_ASEGURAMIENTO]] = "", '2-Resumen'!$F$4, moras[[#This Row],[TIPO_ASEGURAMIENTO]])</f>
        <v>ASALARIADO</v>
      </c>
      <c r="J943" t="s">
        <v>34</v>
      </c>
      <c r="K943" t="s">
        <v>30</v>
      </c>
      <c r="L943" t="s">
        <v>31</v>
      </c>
      <c r="M943" t="s">
        <v>31</v>
      </c>
      <c r="N943">
        <v>59</v>
      </c>
      <c r="O943">
        <f>IF(moras[[#This Row],[EDAD]]="", '2-Resumen'!$C$7, moras[[#This Row],[EDAD]])</f>
        <v>59</v>
      </c>
      <c r="P943">
        <f>FLOOR(moras[[#This Row],[EDAD_SIN_NA´S]],10)</f>
        <v>50</v>
      </c>
      <c r="Q943">
        <f>STANDARDIZE(moras[[#This Row],[EDAD]],'2-Resumen'!$C$2, '2-Resumen'!$C$3)</f>
        <v>1.2063904280966287</v>
      </c>
      <c r="R943" t="str">
        <f>IF(ABS(moras[[#This Row],[Z-CORE E]]) &gt; 1.96, "Sí", "No")</f>
        <v>No</v>
      </c>
    </row>
    <row r="944" spans="1:18">
      <c r="A944">
        <v>1384</v>
      </c>
      <c r="B944" t="s">
        <v>32</v>
      </c>
      <c r="C944">
        <v>1580792</v>
      </c>
      <c r="D9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44">
        <f>IF(moras[[#This Row],[SALARIO]]="",'2-Resumen'!$B$7, moras[[#This Row],[SALARIO]])</f>
        <v>1580792</v>
      </c>
      <c r="F944">
        <f>STANDARDIZE(moras[[#This Row],[SALARIO]],'2-Resumen'!$B$2,'2-Resumen'!$B$3)</f>
        <v>-0.34931351985720915</v>
      </c>
      <c r="G944" t="str">
        <f>IF(ABS(moras[[#This Row],[Z-CORE]])&gt; 1.96,"Sí", "No")</f>
        <v>No</v>
      </c>
      <c r="H944" t="s">
        <v>33</v>
      </c>
      <c r="I944" t="str">
        <f>IF(moras[[#This Row],[TIPO_ASEGURAMIENTO]] = "", '2-Resumen'!$F$4, moras[[#This Row],[TIPO_ASEGURAMIENTO]])</f>
        <v>ASALARIADO</v>
      </c>
      <c r="J944" t="s">
        <v>29</v>
      </c>
      <c r="K944" t="s">
        <v>30</v>
      </c>
      <c r="L944" t="s">
        <v>31</v>
      </c>
      <c r="M944" t="s">
        <v>31</v>
      </c>
      <c r="N944">
        <v>28</v>
      </c>
      <c r="O944">
        <f>IF(moras[[#This Row],[EDAD]]="", '2-Resumen'!$C$7, moras[[#This Row],[EDAD]])</f>
        <v>28</v>
      </c>
      <c r="P944">
        <f>FLOOR(moras[[#This Row],[EDAD_SIN_NA´S]],10)</f>
        <v>20</v>
      </c>
      <c r="Q944">
        <f>STANDARDIZE(moras[[#This Row],[EDAD]],'2-Resumen'!$C$2, '2-Resumen'!$C$3)</f>
        <v>-0.98144480429463388</v>
      </c>
      <c r="R944" t="str">
        <f>IF(ABS(moras[[#This Row],[Z-CORE E]]) &gt; 1.96, "Sí", "No")</f>
        <v>No</v>
      </c>
    </row>
    <row r="945" spans="1:18">
      <c r="A945">
        <v>1388</v>
      </c>
      <c r="B945" t="s">
        <v>32</v>
      </c>
      <c r="C945">
        <v>580000</v>
      </c>
      <c r="D9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45">
        <f>IF(moras[[#This Row],[SALARIO]]="",'2-Resumen'!$B$7, moras[[#This Row],[SALARIO]])</f>
        <v>580000</v>
      </c>
      <c r="F945">
        <f>STANDARDIZE(moras[[#This Row],[SALARIO]],'2-Resumen'!$B$2,'2-Resumen'!$B$3)</f>
        <v>-0.36596573873674271</v>
      </c>
      <c r="G945" t="str">
        <f>IF(ABS(moras[[#This Row],[Z-CORE]])&gt; 1.96,"Sí", "No")</f>
        <v>No</v>
      </c>
      <c r="H945" t="s">
        <v>33</v>
      </c>
      <c r="I945" t="str">
        <f>IF(moras[[#This Row],[TIPO_ASEGURAMIENTO]] = "", '2-Resumen'!$F$4, moras[[#This Row],[TIPO_ASEGURAMIENTO]])</f>
        <v>ASALARIADO</v>
      </c>
      <c r="J945" t="s">
        <v>29</v>
      </c>
      <c r="K945" t="s">
        <v>30</v>
      </c>
      <c r="L945" t="s">
        <v>31</v>
      </c>
      <c r="M945" t="s">
        <v>31</v>
      </c>
      <c r="N945">
        <v>24</v>
      </c>
      <c r="O945">
        <f>IF(moras[[#This Row],[EDAD]]="", '2-Resumen'!$C$7, moras[[#This Row],[EDAD]])</f>
        <v>24</v>
      </c>
      <c r="P945">
        <f>FLOOR(moras[[#This Row],[EDAD_SIN_NA´S]],10)</f>
        <v>20</v>
      </c>
      <c r="Q945">
        <f>STANDARDIZE(moras[[#This Row],[EDAD]],'2-Resumen'!$C$2, '2-Resumen'!$C$3)</f>
        <v>-1.263746124603184</v>
      </c>
      <c r="R945" t="str">
        <f>IF(ABS(moras[[#This Row],[Z-CORE E]]) &gt; 1.96, "Sí", "No")</f>
        <v>No</v>
      </c>
    </row>
    <row r="946" spans="1:18">
      <c r="A946">
        <v>1390</v>
      </c>
      <c r="B946" t="s">
        <v>32</v>
      </c>
      <c r="C946">
        <v>482000</v>
      </c>
      <c r="D9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46">
        <f>IF(moras[[#This Row],[SALARIO]]="",'2-Resumen'!$B$7, moras[[#This Row],[SALARIO]])</f>
        <v>482000</v>
      </c>
      <c r="F946">
        <f>STANDARDIZE(moras[[#This Row],[SALARIO]],'2-Resumen'!$B$2,'2-Resumen'!$B$3)</f>
        <v>-0.36759636473114943</v>
      </c>
      <c r="G946" t="str">
        <f>IF(ABS(moras[[#This Row],[Z-CORE]])&gt; 1.96,"Sí", "No")</f>
        <v>No</v>
      </c>
      <c r="H946" t="s">
        <v>33</v>
      </c>
      <c r="I946" t="str">
        <f>IF(moras[[#This Row],[TIPO_ASEGURAMIENTO]] = "", '2-Resumen'!$F$4, moras[[#This Row],[TIPO_ASEGURAMIENTO]])</f>
        <v>ASALARIADO</v>
      </c>
      <c r="J946" t="s">
        <v>29</v>
      </c>
      <c r="K946" t="s">
        <v>30</v>
      </c>
      <c r="L946" t="s">
        <v>31</v>
      </c>
      <c r="M946" t="s">
        <v>30</v>
      </c>
      <c r="N946">
        <v>36</v>
      </c>
      <c r="O946">
        <f>IF(moras[[#This Row],[EDAD]]="", '2-Resumen'!$C$7, moras[[#This Row],[EDAD]])</f>
        <v>36</v>
      </c>
      <c r="P946">
        <f>FLOOR(moras[[#This Row],[EDAD_SIN_NA´S]],10)</f>
        <v>30</v>
      </c>
      <c r="Q946">
        <f>STANDARDIZE(moras[[#This Row],[EDAD]],'2-Resumen'!$C$2, '2-Resumen'!$C$3)</f>
        <v>-0.41684216367753391</v>
      </c>
      <c r="R946" t="str">
        <f>IF(ABS(moras[[#This Row],[Z-CORE E]]) &gt; 1.96, "Sí", "No")</f>
        <v>No</v>
      </c>
    </row>
    <row r="947" spans="1:18">
      <c r="A947">
        <v>1392</v>
      </c>
      <c r="B947" t="s">
        <v>32</v>
      </c>
      <c r="C947">
        <v>263640</v>
      </c>
      <c r="D9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47">
        <f>IF(moras[[#This Row],[SALARIO]]="",'2-Resumen'!$B$7, moras[[#This Row],[SALARIO]])</f>
        <v>263640</v>
      </c>
      <c r="F947">
        <f>STANDARDIZE(moras[[#This Row],[SALARIO]],'2-Resumen'!$B$2,'2-Resumen'!$B$3)</f>
        <v>-0.37122966567133969</v>
      </c>
      <c r="G947" t="str">
        <f>IF(ABS(moras[[#This Row],[Z-CORE]])&gt; 1.96,"Sí", "No")</f>
        <v>No</v>
      </c>
      <c r="H947" t="s">
        <v>33</v>
      </c>
      <c r="I947" t="str">
        <f>IF(moras[[#This Row],[TIPO_ASEGURAMIENTO]] = "", '2-Resumen'!$F$4, moras[[#This Row],[TIPO_ASEGURAMIENTO]])</f>
        <v>ASALARIADO</v>
      </c>
      <c r="J947" t="s">
        <v>29</v>
      </c>
      <c r="K947" t="s">
        <v>30</v>
      </c>
      <c r="L947" t="s">
        <v>31</v>
      </c>
      <c r="M947" t="s">
        <v>31</v>
      </c>
      <c r="N947">
        <v>31</v>
      </c>
      <c r="O947">
        <f>IF(moras[[#This Row],[EDAD]]="", '2-Resumen'!$C$7, moras[[#This Row],[EDAD]])</f>
        <v>31</v>
      </c>
      <c r="P947">
        <f>FLOOR(moras[[#This Row],[EDAD_SIN_NA´S]],10)</f>
        <v>30</v>
      </c>
      <c r="Q947">
        <f>STANDARDIZE(moras[[#This Row],[EDAD]],'2-Resumen'!$C$2, '2-Resumen'!$C$3)</f>
        <v>-0.7697188140632214</v>
      </c>
      <c r="R947" t="str">
        <f>IF(ABS(moras[[#This Row],[Z-CORE E]]) &gt; 1.96, "Sí", "No")</f>
        <v>No</v>
      </c>
    </row>
    <row r="948" spans="1:18">
      <c r="A948">
        <v>1393</v>
      </c>
      <c r="B948" t="s">
        <v>27</v>
      </c>
      <c r="C948">
        <v>846529</v>
      </c>
      <c r="D9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48">
        <f>IF(moras[[#This Row],[SALARIO]]="",'2-Resumen'!$B$7, moras[[#This Row],[SALARIO]])</f>
        <v>846529</v>
      </c>
      <c r="F948">
        <f>STANDARDIZE(moras[[#This Row],[SALARIO]],'2-Resumen'!$B$2,'2-Resumen'!$B$3)</f>
        <v>-0.36153095184221995</v>
      </c>
      <c r="G948" t="str">
        <f>IF(ABS(moras[[#This Row],[Z-CORE]])&gt; 1.96,"Sí", "No")</f>
        <v>No</v>
      </c>
      <c r="H948" t="s">
        <v>33</v>
      </c>
      <c r="I948" t="str">
        <f>IF(moras[[#This Row],[TIPO_ASEGURAMIENTO]] = "", '2-Resumen'!$F$4, moras[[#This Row],[TIPO_ASEGURAMIENTO]])</f>
        <v>ASALARIADO</v>
      </c>
      <c r="J948" t="s">
        <v>34</v>
      </c>
      <c r="K948" t="s">
        <v>30</v>
      </c>
      <c r="L948" t="s">
        <v>31</v>
      </c>
      <c r="M948" t="s">
        <v>31</v>
      </c>
      <c r="N948">
        <v>28</v>
      </c>
      <c r="O948">
        <f>IF(moras[[#This Row],[EDAD]]="", '2-Resumen'!$C$7, moras[[#This Row],[EDAD]])</f>
        <v>28</v>
      </c>
      <c r="P948">
        <f>FLOOR(moras[[#This Row],[EDAD_SIN_NA´S]],10)</f>
        <v>20</v>
      </c>
      <c r="Q948">
        <f>STANDARDIZE(moras[[#This Row],[EDAD]],'2-Resumen'!$C$2, '2-Resumen'!$C$3)</f>
        <v>-0.98144480429463388</v>
      </c>
      <c r="R948" t="str">
        <f>IF(ABS(moras[[#This Row],[Z-CORE E]]) &gt; 1.96, "Sí", "No")</f>
        <v>No</v>
      </c>
    </row>
    <row r="949" spans="1:18">
      <c r="A949">
        <v>1395</v>
      </c>
      <c r="B949" t="s">
        <v>32</v>
      </c>
      <c r="C949">
        <v>924156</v>
      </c>
      <c r="D9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49">
        <f>IF(moras[[#This Row],[SALARIO]]="",'2-Resumen'!$B$7, moras[[#This Row],[SALARIO]])</f>
        <v>924156</v>
      </c>
      <c r="F949">
        <f>STANDARDIZE(moras[[#This Row],[SALARIO]],'2-Resumen'!$B$2,'2-Resumen'!$B$3)</f>
        <v>-0.36023931302520151</v>
      </c>
      <c r="G949" t="str">
        <f>IF(ABS(moras[[#This Row],[Z-CORE]])&gt; 1.96,"Sí", "No")</f>
        <v>No</v>
      </c>
      <c r="H949" t="s">
        <v>33</v>
      </c>
      <c r="I949" t="str">
        <f>IF(moras[[#This Row],[TIPO_ASEGURAMIENTO]] = "", '2-Resumen'!$F$4, moras[[#This Row],[TIPO_ASEGURAMIENTO]])</f>
        <v>ASALARIADO</v>
      </c>
      <c r="J949" t="s">
        <v>29</v>
      </c>
      <c r="K949" t="s">
        <v>30</v>
      </c>
      <c r="L949" t="s">
        <v>31</v>
      </c>
      <c r="M949" t="s">
        <v>31</v>
      </c>
      <c r="N949">
        <v>28</v>
      </c>
      <c r="O949">
        <f>IF(moras[[#This Row],[EDAD]]="", '2-Resumen'!$C$7, moras[[#This Row],[EDAD]])</f>
        <v>28</v>
      </c>
      <c r="P949">
        <f>FLOOR(moras[[#This Row],[EDAD_SIN_NA´S]],10)</f>
        <v>20</v>
      </c>
      <c r="Q949">
        <f>STANDARDIZE(moras[[#This Row],[EDAD]],'2-Resumen'!$C$2, '2-Resumen'!$C$3)</f>
        <v>-0.98144480429463388</v>
      </c>
      <c r="R949" t="str">
        <f>IF(ABS(moras[[#This Row],[Z-CORE E]]) &gt; 1.96, "Sí", "No")</f>
        <v>No</v>
      </c>
    </row>
    <row r="950" spans="1:18">
      <c r="A950">
        <v>1396</v>
      </c>
      <c r="B950" t="s">
        <v>27</v>
      </c>
      <c r="C950">
        <v>18150715</v>
      </c>
      <c r="D9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50">
        <f>IF(moras[[#This Row],[SALARIO]]="",'2-Resumen'!$B$7, moras[[#This Row],[SALARIO]])</f>
        <v>18150715</v>
      </c>
      <c r="F950">
        <f>STANDARDIZE(moras[[#This Row],[SALARIO]],'2-Resumen'!$B$2,'2-Resumen'!$B$3)</f>
        <v>-7.3605895682538947E-2</v>
      </c>
      <c r="G950" t="str">
        <f>IF(ABS(moras[[#This Row],[Z-CORE]])&gt; 1.96,"Sí", "No")</f>
        <v>No</v>
      </c>
      <c r="H950" t="s">
        <v>33</v>
      </c>
      <c r="I950" t="str">
        <f>IF(moras[[#This Row],[TIPO_ASEGURAMIENTO]] = "", '2-Resumen'!$F$4, moras[[#This Row],[TIPO_ASEGURAMIENTO]])</f>
        <v>ASALARIADO</v>
      </c>
      <c r="J950" t="s">
        <v>34</v>
      </c>
      <c r="K950" t="s">
        <v>30</v>
      </c>
      <c r="L950" t="s">
        <v>31</v>
      </c>
      <c r="M950" t="s">
        <v>31</v>
      </c>
      <c r="N950">
        <v>35</v>
      </c>
      <c r="O950">
        <f>IF(moras[[#This Row],[EDAD]]="", '2-Resumen'!$C$7, moras[[#This Row],[EDAD]])</f>
        <v>35</v>
      </c>
      <c r="P950">
        <f>FLOOR(moras[[#This Row],[EDAD_SIN_NA´S]],10)</f>
        <v>30</v>
      </c>
      <c r="Q950">
        <f>STANDARDIZE(moras[[#This Row],[EDAD]],'2-Resumen'!$C$2, '2-Resumen'!$C$3)</f>
        <v>-0.48741749375467142</v>
      </c>
      <c r="R950" t="str">
        <f>IF(ABS(moras[[#This Row],[Z-CORE E]]) &gt; 1.96, "Sí", "No")</f>
        <v>No</v>
      </c>
    </row>
    <row r="951" spans="1:18">
      <c r="A951">
        <v>1398</v>
      </c>
      <c r="B951" t="s">
        <v>32</v>
      </c>
      <c r="C951">
        <v>22370212</v>
      </c>
      <c r="D9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51">
        <f>IF(moras[[#This Row],[SALARIO]]="",'2-Resumen'!$B$7, moras[[#This Row],[SALARIO]])</f>
        <v>22370212</v>
      </c>
      <c r="F951">
        <f>STANDARDIZE(moras[[#This Row],[SALARIO]],'2-Resumen'!$B$2,'2-Resumen'!$B$3)</f>
        <v>-3.397513115996639E-3</v>
      </c>
      <c r="G951" t="str">
        <f>IF(ABS(moras[[#This Row],[Z-CORE]])&gt; 1.96,"Sí", "No")</f>
        <v>No</v>
      </c>
      <c r="H951" t="s">
        <v>33</v>
      </c>
      <c r="I951" t="str">
        <f>IF(moras[[#This Row],[TIPO_ASEGURAMIENTO]] = "", '2-Resumen'!$F$4, moras[[#This Row],[TIPO_ASEGURAMIENTO]])</f>
        <v>ASALARIADO</v>
      </c>
      <c r="J951" t="s">
        <v>29</v>
      </c>
      <c r="K951" t="s">
        <v>30</v>
      </c>
      <c r="L951" t="s">
        <v>31</v>
      </c>
      <c r="M951" t="s">
        <v>31</v>
      </c>
      <c r="N951">
        <v>53</v>
      </c>
      <c r="O951">
        <f>IF(moras[[#This Row],[EDAD]]="", '2-Resumen'!$C$7, moras[[#This Row],[EDAD]])</f>
        <v>53</v>
      </c>
      <c r="P951">
        <f>FLOOR(moras[[#This Row],[EDAD_SIN_NA´S]],10)</f>
        <v>50</v>
      </c>
      <c r="Q951">
        <f>STANDARDIZE(moras[[#This Row],[EDAD]],'2-Resumen'!$C$2, '2-Resumen'!$C$3)</f>
        <v>0.78293844763380371</v>
      </c>
      <c r="R951" t="str">
        <f>IF(ABS(moras[[#This Row],[Z-CORE E]]) &gt; 1.96, "Sí", "No")</f>
        <v>No</v>
      </c>
    </row>
    <row r="952" spans="1:18">
      <c r="A952">
        <v>1399</v>
      </c>
      <c r="B952" t="s">
        <v>32</v>
      </c>
      <c r="C952">
        <v>15580799</v>
      </c>
      <c r="D9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52">
        <f>IF(moras[[#This Row],[SALARIO]]="",'2-Resumen'!$B$7, moras[[#This Row],[SALARIO]])</f>
        <v>15580799</v>
      </c>
      <c r="F952">
        <f>STANDARDIZE(moras[[#This Row],[SALARIO]],'2-Resumen'!$B$2,'2-Resumen'!$B$3)</f>
        <v>-0.11636683275439329</v>
      </c>
      <c r="G952" t="str">
        <f>IF(ABS(moras[[#This Row],[Z-CORE]])&gt; 1.96,"Sí", "No")</f>
        <v>No</v>
      </c>
      <c r="H952" t="s">
        <v>33</v>
      </c>
      <c r="I952" t="str">
        <f>IF(moras[[#This Row],[TIPO_ASEGURAMIENTO]] = "", '2-Resumen'!$F$4, moras[[#This Row],[TIPO_ASEGURAMIENTO]])</f>
        <v>ASALARIADO</v>
      </c>
      <c r="J952" t="s">
        <v>29</v>
      </c>
      <c r="K952" t="s">
        <v>30</v>
      </c>
      <c r="L952" t="s">
        <v>31</v>
      </c>
      <c r="M952" t="s">
        <v>31</v>
      </c>
      <c r="N952">
        <v>42</v>
      </c>
      <c r="O952">
        <f>IF(moras[[#This Row],[EDAD]]="", '2-Resumen'!$C$7, moras[[#This Row],[EDAD]])</f>
        <v>42</v>
      </c>
      <c r="P952">
        <f>FLOOR(moras[[#This Row],[EDAD_SIN_NA´S]],10)</f>
        <v>40</v>
      </c>
      <c r="Q952">
        <f>STANDARDIZE(moras[[#This Row],[EDAD]],'2-Resumen'!$C$2, '2-Resumen'!$C$3)</f>
        <v>6.6098167852911317E-3</v>
      </c>
      <c r="R952" t="str">
        <f>IF(ABS(moras[[#This Row],[Z-CORE E]]) &gt; 1.96, "Sí", "No")</f>
        <v>No</v>
      </c>
    </row>
    <row r="953" spans="1:18">
      <c r="A953">
        <v>1400</v>
      </c>
      <c r="B953" t="s">
        <v>32</v>
      </c>
      <c r="C953">
        <v>36197688</v>
      </c>
      <c r="D9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53">
        <f>IF(moras[[#This Row],[SALARIO]]="",'2-Resumen'!$B$7, moras[[#This Row],[SALARIO]])</f>
        <v>36197688</v>
      </c>
      <c r="F953">
        <f>STANDARDIZE(moras[[#This Row],[SALARIO]],'2-Resumen'!$B$2,'2-Resumen'!$B$3)</f>
        <v>0.22667842364558471</v>
      </c>
      <c r="G953" t="str">
        <f>IF(ABS(moras[[#This Row],[Z-CORE]])&gt; 1.96,"Sí", "No")</f>
        <v>No</v>
      </c>
      <c r="H953" t="s">
        <v>33</v>
      </c>
      <c r="I953" t="str">
        <f>IF(moras[[#This Row],[TIPO_ASEGURAMIENTO]] = "", '2-Resumen'!$F$4, moras[[#This Row],[TIPO_ASEGURAMIENTO]])</f>
        <v>ASALARIADO</v>
      </c>
      <c r="J953" t="s">
        <v>29</v>
      </c>
      <c r="K953" t="s">
        <v>30</v>
      </c>
      <c r="L953" t="s">
        <v>31</v>
      </c>
      <c r="M953" t="s">
        <v>31</v>
      </c>
      <c r="N953">
        <v>48</v>
      </c>
      <c r="O953">
        <f>IF(moras[[#This Row],[EDAD]]="", '2-Resumen'!$C$7, moras[[#This Row],[EDAD]])</f>
        <v>48</v>
      </c>
      <c r="P953">
        <f>FLOOR(moras[[#This Row],[EDAD_SIN_NA´S]],10)</f>
        <v>40</v>
      </c>
      <c r="Q953">
        <f>STANDARDIZE(moras[[#This Row],[EDAD]],'2-Resumen'!$C$2, '2-Resumen'!$C$3)</f>
        <v>0.43006179724811616</v>
      </c>
      <c r="R953" t="str">
        <f>IF(ABS(moras[[#This Row],[Z-CORE E]]) &gt; 1.96, "Sí", "No")</f>
        <v>No</v>
      </c>
    </row>
    <row r="954" spans="1:18">
      <c r="A954">
        <v>1401</v>
      </c>
      <c r="B954" t="s">
        <v>32</v>
      </c>
      <c r="C954">
        <v>573500</v>
      </c>
      <c r="D9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54">
        <f>IF(moras[[#This Row],[SALARIO]]="",'2-Resumen'!$B$7, moras[[#This Row],[SALARIO]])</f>
        <v>573500</v>
      </c>
      <c r="F954">
        <f>STANDARDIZE(moras[[#This Row],[SALARIO]],'2-Resumen'!$B$2,'2-Resumen'!$B$3)</f>
        <v>-0.36607389250167782</v>
      </c>
      <c r="G954" t="str">
        <f>IF(ABS(moras[[#This Row],[Z-CORE]])&gt; 1.96,"Sí", "No")</f>
        <v>No</v>
      </c>
      <c r="H954" t="s">
        <v>33</v>
      </c>
      <c r="I954" t="str">
        <f>IF(moras[[#This Row],[TIPO_ASEGURAMIENTO]] = "", '2-Resumen'!$F$4, moras[[#This Row],[TIPO_ASEGURAMIENTO]])</f>
        <v>ASALARIADO</v>
      </c>
      <c r="J954" t="s">
        <v>29</v>
      </c>
      <c r="K954" t="s">
        <v>30</v>
      </c>
      <c r="L954" t="s">
        <v>31</v>
      </c>
      <c r="M954" t="s">
        <v>31</v>
      </c>
      <c r="N954">
        <v>26</v>
      </c>
      <c r="O954">
        <f>IF(moras[[#This Row],[EDAD]]="", '2-Resumen'!$C$7, moras[[#This Row],[EDAD]])</f>
        <v>26</v>
      </c>
      <c r="P954">
        <f>FLOOR(moras[[#This Row],[EDAD_SIN_NA´S]],10)</f>
        <v>20</v>
      </c>
      <c r="Q954">
        <f>STANDARDIZE(moras[[#This Row],[EDAD]],'2-Resumen'!$C$2, '2-Resumen'!$C$3)</f>
        <v>-1.1225954644489089</v>
      </c>
      <c r="R954" t="str">
        <f>IF(ABS(moras[[#This Row],[Z-CORE E]]) &gt; 1.96, "Sí", "No")</f>
        <v>No</v>
      </c>
    </row>
    <row r="955" spans="1:18">
      <c r="A955">
        <v>1402</v>
      </c>
      <c r="B955" t="s">
        <v>32</v>
      </c>
      <c r="C955">
        <v>180000</v>
      </c>
      <c r="D9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55">
        <f>IF(moras[[#This Row],[SALARIO]]="",'2-Resumen'!$B$7, moras[[#This Row],[SALARIO]])</f>
        <v>180000</v>
      </c>
      <c r="F955">
        <f>STANDARDIZE(moras[[#This Row],[SALARIO]],'2-Resumen'!$B$2,'2-Resumen'!$B$3)</f>
        <v>-0.37262135504044358</v>
      </c>
      <c r="G955" t="str">
        <f>IF(ABS(moras[[#This Row],[Z-CORE]])&gt; 1.96,"Sí", "No")</f>
        <v>No</v>
      </c>
      <c r="H955" t="s">
        <v>33</v>
      </c>
      <c r="I955" t="str">
        <f>IF(moras[[#This Row],[TIPO_ASEGURAMIENTO]] = "", '2-Resumen'!$F$4, moras[[#This Row],[TIPO_ASEGURAMIENTO]])</f>
        <v>ASALARIADO</v>
      </c>
      <c r="J955" t="s">
        <v>29</v>
      </c>
      <c r="K955" t="s">
        <v>30</v>
      </c>
      <c r="L955" t="s">
        <v>31</v>
      </c>
      <c r="M955" t="s">
        <v>30</v>
      </c>
      <c r="N955">
        <v>47</v>
      </c>
      <c r="O955">
        <f>IF(moras[[#This Row],[EDAD]]="", '2-Resumen'!$C$7, moras[[#This Row],[EDAD]])</f>
        <v>47</v>
      </c>
      <c r="P955">
        <f>FLOOR(moras[[#This Row],[EDAD_SIN_NA´S]],10)</f>
        <v>40</v>
      </c>
      <c r="Q955">
        <f>STANDARDIZE(moras[[#This Row],[EDAD]],'2-Resumen'!$C$2, '2-Resumen'!$C$3)</f>
        <v>0.35948646717097865</v>
      </c>
      <c r="R955" t="str">
        <f>IF(ABS(moras[[#This Row],[Z-CORE E]]) &gt; 1.96, "Sí", "No")</f>
        <v>No</v>
      </c>
    </row>
    <row r="956" spans="1:18">
      <c r="A956">
        <v>1403</v>
      </c>
      <c r="B956" t="s">
        <v>32</v>
      </c>
      <c r="C956">
        <v>811540</v>
      </c>
      <c r="D9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56">
        <f>IF(moras[[#This Row],[SALARIO]]="",'2-Resumen'!$B$7, moras[[#This Row],[SALARIO]])</f>
        <v>811540</v>
      </c>
      <c r="F956">
        <f>STANDARDIZE(moras[[#This Row],[SALARIO]],'2-Resumen'!$B$2,'2-Resumen'!$B$3)</f>
        <v>-0.36211313523934546</v>
      </c>
      <c r="G956" t="str">
        <f>IF(ABS(moras[[#This Row],[Z-CORE]])&gt; 1.96,"Sí", "No")</f>
        <v>No</v>
      </c>
      <c r="H956" t="s">
        <v>33</v>
      </c>
      <c r="I956" t="str">
        <f>IF(moras[[#This Row],[TIPO_ASEGURAMIENTO]] = "", '2-Resumen'!$F$4, moras[[#This Row],[TIPO_ASEGURAMIENTO]])</f>
        <v>ASALARIADO</v>
      </c>
      <c r="J956" t="s">
        <v>29</v>
      </c>
      <c r="K956" t="s">
        <v>30</v>
      </c>
      <c r="L956" t="s">
        <v>31</v>
      </c>
      <c r="M956" t="s">
        <v>31</v>
      </c>
      <c r="N956">
        <v>21</v>
      </c>
      <c r="O956">
        <f>IF(moras[[#This Row],[EDAD]]="", '2-Resumen'!$C$7, moras[[#This Row],[EDAD]])</f>
        <v>21</v>
      </c>
      <c r="P956">
        <f>FLOOR(moras[[#This Row],[EDAD_SIN_NA´S]],10)</f>
        <v>20</v>
      </c>
      <c r="Q956">
        <f>STANDARDIZE(moras[[#This Row],[EDAD]],'2-Resumen'!$C$2, '2-Resumen'!$C$3)</f>
        <v>-1.4754721148345964</v>
      </c>
      <c r="R956" t="str">
        <f>IF(ABS(moras[[#This Row],[Z-CORE E]]) &gt; 1.96, "Sí", "No")</f>
        <v>No</v>
      </c>
    </row>
    <row r="957" spans="1:18">
      <c r="A957">
        <v>1405</v>
      </c>
      <c r="B957" t="s">
        <v>32</v>
      </c>
      <c r="C957">
        <v>125573608</v>
      </c>
      <c r="D9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57">
        <f>IF(moras[[#This Row],[SALARIO]]="",'2-Resumen'!$B$7, moras[[#This Row],[SALARIO]])</f>
        <v>125573608</v>
      </c>
      <c r="F957">
        <f>STANDARDIZE(moras[[#This Row],[SALARIO]],'2-Resumen'!$B$2,'2-Resumen'!$B$3)</f>
        <v>1.713807999421247</v>
      </c>
      <c r="G957" t="str">
        <f>IF(ABS(moras[[#This Row],[Z-CORE]])&gt; 1.96,"Sí", "No")</f>
        <v>No</v>
      </c>
      <c r="H957" t="s">
        <v>33</v>
      </c>
      <c r="I957" t="str">
        <f>IF(moras[[#This Row],[TIPO_ASEGURAMIENTO]] = "", '2-Resumen'!$F$4, moras[[#This Row],[TIPO_ASEGURAMIENTO]])</f>
        <v>ASALARIADO</v>
      </c>
      <c r="J957" t="s">
        <v>29</v>
      </c>
      <c r="K957" t="s">
        <v>30</v>
      </c>
      <c r="L957" t="s">
        <v>31</v>
      </c>
      <c r="M957" t="s">
        <v>31</v>
      </c>
      <c r="N957">
        <v>41</v>
      </c>
      <c r="O957">
        <f>IF(moras[[#This Row],[EDAD]]="", '2-Resumen'!$C$7, moras[[#This Row],[EDAD]])</f>
        <v>41</v>
      </c>
      <c r="P957">
        <f>FLOOR(moras[[#This Row],[EDAD_SIN_NA´S]],10)</f>
        <v>40</v>
      </c>
      <c r="Q957">
        <f>STANDARDIZE(moras[[#This Row],[EDAD]],'2-Resumen'!$C$2, '2-Resumen'!$C$3)</f>
        <v>-6.3965513291846368E-2</v>
      </c>
      <c r="R957" t="str">
        <f>IF(ABS(moras[[#This Row],[Z-CORE E]]) &gt; 1.96, "Sí", "No")</f>
        <v>No</v>
      </c>
    </row>
    <row r="958" spans="1:18">
      <c r="A958">
        <v>1406</v>
      </c>
      <c r="B958" t="s">
        <v>32</v>
      </c>
      <c r="C958">
        <v>114661122</v>
      </c>
      <c r="D9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58">
        <f>IF(moras[[#This Row],[SALARIO]]="",'2-Resumen'!$B$7, moras[[#This Row],[SALARIO]])</f>
        <v>114661122</v>
      </c>
      <c r="F958">
        <f>STANDARDIZE(moras[[#This Row],[SALARIO]],'2-Resumen'!$B$2,'2-Resumen'!$B$3)</f>
        <v>1.5322347000824783</v>
      </c>
      <c r="G958" t="str">
        <f>IF(ABS(moras[[#This Row],[Z-CORE]])&gt; 1.96,"Sí", "No")</f>
        <v>No</v>
      </c>
      <c r="H958" t="s">
        <v>33</v>
      </c>
      <c r="I958" t="str">
        <f>IF(moras[[#This Row],[TIPO_ASEGURAMIENTO]] = "", '2-Resumen'!$F$4, moras[[#This Row],[TIPO_ASEGURAMIENTO]])</f>
        <v>ASALARIADO</v>
      </c>
      <c r="J958" t="s">
        <v>34</v>
      </c>
      <c r="K958" t="s">
        <v>30</v>
      </c>
      <c r="L958" t="s">
        <v>31</v>
      </c>
      <c r="M958" t="s">
        <v>31</v>
      </c>
      <c r="N958">
        <v>27</v>
      </c>
      <c r="O958">
        <f>IF(moras[[#This Row],[EDAD]]="", '2-Resumen'!$C$7, moras[[#This Row],[EDAD]])</f>
        <v>27</v>
      </c>
      <c r="P958">
        <f>FLOOR(moras[[#This Row],[EDAD_SIN_NA´S]],10)</f>
        <v>20</v>
      </c>
      <c r="Q958">
        <f>STANDARDIZE(moras[[#This Row],[EDAD]],'2-Resumen'!$C$2, '2-Resumen'!$C$3)</f>
        <v>-1.0520201343717714</v>
      </c>
      <c r="R958" t="str">
        <f>IF(ABS(moras[[#This Row],[Z-CORE E]]) &gt; 1.96, "Sí", "No")</f>
        <v>No</v>
      </c>
    </row>
    <row r="959" spans="1:18">
      <c r="A959">
        <v>1407</v>
      </c>
      <c r="B959" t="s">
        <v>32</v>
      </c>
      <c r="C959">
        <v>149717249</v>
      </c>
      <c r="D9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59">
        <f>IF(moras[[#This Row],[SALARIO]]="",'2-Resumen'!$B$7, moras[[#This Row],[SALARIO]])</f>
        <v>149717249</v>
      </c>
      <c r="F959">
        <f>STANDARDIZE(moras[[#This Row],[SALARIO]],'2-Resumen'!$B$2,'2-Resumen'!$B$3)</f>
        <v>2.1155350260969992</v>
      </c>
      <c r="G959" t="str">
        <f>IF(ABS(moras[[#This Row],[Z-CORE]])&gt; 1.96,"Sí", "No")</f>
        <v>Sí</v>
      </c>
      <c r="H959" t="s">
        <v>33</v>
      </c>
      <c r="I959" t="str">
        <f>IF(moras[[#This Row],[TIPO_ASEGURAMIENTO]] = "", '2-Resumen'!$F$4, moras[[#This Row],[TIPO_ASEGURAMIENTO]])</f>
        <v>ASALARIADO</v>
      </c>
      <c r="J959" t="s">
        <v>34</v>
      </c>
      <c r="K959" t="s">
        <v>30</v>
      </c>
      <c r="L959" t="s">
        <v>31</v>
      </c>
      <c r="M959" t="s">
        <v>31</v>
      </c>
      <c r="N959">
        <v>47</v>
      </c>
      <c r="O959">
        <f>IF(moras[[#This Row],[EDAD]]="", '2-Resumen'!$C$7, moras[[#This Row],[EDAD]])</f>
        <v>47</v>
      </c>
      <c r="P959">
        <f>FLOOR(moras[[#This Row],[EDAD_SIN_NA´S]],10)</f>
        <v>40</v>
      </c>
      <c r="Q959">
        <f>STANDARDIZE(moras[[#This Row],[EDAD]],'2-Resumen'!$C$2, '2-Resumen'!$C$3)</f>
        <v>0.35948646717097865</v>
      </c>
      <c r="R959" t="str">
        <f>IF(ABS(moras[[#This Row],[Z-CORE E]]) &gt; 1.96, "Sí", "No")</f>
        <v>No</v>
      </c>
    </row>
    <row r="960" spans="1:18">
      <c r="A960">
        <v>1408</v>
      </c>
      <c r="B960" t="s">
        <v>32</v>
      </c>
      <c r="C960">
        <v>137284755</v>
      </c>
      <c r="D9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60">
        <f>IF(moras[[#This Row],[SALARIO]]="",'2-Resumen'!$B$7, moras[[#This Row],[SALARIO]])</f>
        <v>137284755</v>
      </c>
      <c r="F960">
        <f>STANDARDIZE(moras[[#This Row],[SALARIO]],'2-Resumen'!$B$2,'2-Resumen'!$B$3)</f>
        <v>1.908670251691841</v>
      </c>
      <c r="G960" t="str">
        <f>IF(ABS(moras[[#This Row],[Z-CORE]])&gt; 1.96,"Sí", "No")</f>
        <v>No</v>
      </c>
      <c r="H960" t="s">
        <v>33</v>
      </c>
      <c r="I960" t="str">
        <f>IF(moras[[#This Row],[TIPO_ASEGURAMIENTO]] = "", '2-Resumen'!$F$4, moras[[#This Row],[TIPO_ASEGURAMIENTO]])</f>
        <v>ASALARIADO</v>
      </c>
      <c r="J960" t="s">
        <v>34</v>
      </c>
      <c r="K960" t="s">
        <v>30</v>
      </c>
      <c r="L960" t="s">
        <v>31</v>
      </c>
      <c r="M960" t="s">
        <v>31</v>
      </c>
      <c r="N960">
        <v>56</v>
      </c>
      <c r="O960">
        <f>IF(moras[[#This Row],[EDAD]]="", '2-Resumen'!$C$7, moras[[#This Row],[EDAD]])</f>
        <v>56</v>
      </c>
      <c r="P960">
        <f>FLOOR(moras[[#This Row],[EDAD_SIN_NA´S]],10)</f>
        <v>50</v>
      </c>
      <c r="Q960">
        <f>STANDARDIZE(moras[[#This Row],[EDAD]],'2-Resumen'!$C$2, '2-Resumen'!$C$3)</f>
        <v>0.99466443786521619</v>
      </c>
      <c r="R960" t="str">
        <f>IF(ABS(moras[[#This Row],[Z-CORE E]]) &gt; 1.96, "Sí", "No")</f>
        <v>No</v>
      </c>
    </row>
    <row r="961" spans="1:18">
      <c r="A961">
        <v>1409</v>
      </c>
      <c r="B961" t="s">
        <v>27</v>
      </c>
      <c r="C961">
        <v>830543</v>
      </c>
      <c r="D9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61">
        <f>IF(moras[[#This Row],[SALARIO]]="",'2-Resumen'!$B$7, moras[[#This Row],[SALARIO]])</f>
        <v>830543</v>
      </c>
      <c r="F961">
        <f>STANDARDIZE(moras[[#This Row],[SALARIO]],'2-Resumen'!$B$2,'2-Resumen'!$B$3)</f>
        <v>-0.36179694354779734</v>
      </c>
      <c r="G961" t="str">
        <f>IF(ABS(moras[[#This Row],[Z-CORE]])&gt; 1.96,"Sí", "No")</f>
        <v>No</v>
      </c>
      <c r="H961" t="s">
        <v>33</v>
      </c>
      <c r="I961" t="str">
        <f>IF(moras[[#This Row],[TIPO_ASEGURAMIENTO]] = "", '2-Resumen'!$F$4, moras[[#This Row],[TIPO_ASEGURAMIENTO]])</f>
        <v>ASALARIADO</v>
      </c>
      <c r="J961" t="s">
        <v>34</v>
      </c>
      <c r="K961" t="s">
        <v>30</v>
      </c>
      <c r="L961" t="s">
        <v>31</v>
      </c>
      <c r="M961" t="s">
        <v>30</v>
      </c>
      <c r="N961">
        <v>39</v>
      </c>
      <c r="O961">
        <f>IF(moras[[#This Row],[EDAD]]="", '2-Resumen'!$C$7, moras[[#This Row],[EDAD]])</f>
        <v>39</v>
      </c>
      <c r="P961">
        <f>FLOOR(moras[[#This Row],[EDAD_SIN_NA´S]],10)</f>
        <v>30</v>
      </c>
      <c r="Q961">
        <f>STANDARDIZE(moras[[#This Row],[EDAD]],'2-Resumen'!$C$2, '2-Resumen'!$C$3)</f>
        <v>-0.20511617344612137</v>
      </c>
      <c r="R961" t="str">
        <f>IF(ABS(moras[[#This Row],[Z-CORE E]]) &gt; 1.96, "Sí", "No")</f>
        <v>No</v>
      </c>
    </row>
    <row r="962" spans="1:18">
      <c r="A962">
        <v>1410</v>
      </c>
      <c r="B962" t="s">
        <v>32</v>
      </c>
      <c r="C962">
        <v>65089742</v>
      </c>
      <c r="D9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62">
        <f>IF(moras[[#This Row],[SALARIO]]="",'2-Resumen'!$B$7, moras[[#This Row],[SALARIO]])</f>
        <v>65089742</v>
      </c>
      <c r="F962">
        <f>STANDARDIZE(moras[[#This Row],[SALARIO]],'2-Resumen'!$B$2,'2-Resumen'!$B$3)</f>
        <v>0.70741448777009985</v>
      </c>
      <c r="G962" t="str">
        <f>IF(ABS(moras[[#This Row],[Z-CORE]])&gt; 1.96,"Sí", "No")</f>
        <v>No</v>
      </c>
      <c r="H962" t="s">
        <v>33</v>
      </c>
      <c r="I962" t="str">
        <f>IF(moras[[#This Row],[TIPO_ASEGURAMIENTO]] = "", '2-Resumen'!$F$4, moras[[#This Row],[TIPO_ASEGURAMIENTO]])</f>
        <v>ASALARIADO</v>
      </c>
      <c r="J962" t="s">
        <v>29</v>
      </c>
      <c r="K962" t="s">
        <v>30</v>
      </c>
      <c r="L962" t="s">
        <v>31</v>
      </c>
      <c r="M962" t="s">
        <v>31</v>
      </c>
      <c r="N962">
        <v>38</v>
      </c>
      <c r="O962">
        <f>IF(moras[[#This Row],[EDAD]]="", '2-Resumen'!$C$7, moras[[#This Row],[EDAD]])</f>
        <v>38</v>
      </c>
      <c r="P962">
        <f>FLOOR(moras[[#This Row],[EDAD_SIN_NA´S]],10)</f>
        <v>30</v>
      </c>
      <c r="Q962">
        <f>STANDARDIZE(moras[[#This Row],[EDAD]],'2-Resumen'!$C$2, '2-Resumen'!$C$3)</f>
        <v>-0.27569150352325889</v>
      </c>
      <c r="R962" t="str">
        <f>IF(ABS(moras[[#This Row],[Z-CORE E]]) &gt; 1.96, "Sí", "No")</f>
        <v>No</v>
      </c>
    </row>
    <row r="963" spans="1:18">
      <c r="A963">
        <v>1411</v>
      </c>
      <c r="B963" t="s">
        <v>32</v>
      </c>
      <c r="C963">
        <v>46359772</v>
      </c>
      <c r="D9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63">
        <f>IF(moras[[#This Row],[SALARIO]]="",'2-Resumen'!$B$7, moras[[#This Row],[SALARIO]])</f>
        <v>46359772</v>
      </c>
      <c r="F963">
        <f>STANDARDIZE(moras[[#This Row],[SALARIO]],'2-Resumen'!$B$2,'2-Resumen'!$B$3)</f>
        <v>0.39576575352052917</v>
      </c>
      <c r="G963" t="str">
        <f>IF(ABS(moras[[#This Row],[Z-CORE]])&gt; 1.96,"Sí", "No")</f>
        <v>No</v>
      </c>
      <c r="H963" t="s">
        <v>33</v>
      </c>
      <c r="I963" t="str">
        <f>IF(moras[[#This Row],[TIPO_ASEGURAMIENTO]] = "", '2-Resumen'!$F$4, moras[[#This Row],[TIPO_ASEGURAMIENTO]])</f>
        <v>ASALARIADO</v>
      </c>
      <c r="J963" t="s">
        <v>29</v>
      </c>
      <c r="K963" t="s">
        <v>30</v>
      </c>
      <c r="L963" t="s">
        <v>30</v>
      </c>
      <c r="M963" t="s">
        <v>31</v>
      </c>
      <c r="N963">
        <v>47</v>
      </c>
      <c r="O963">
        <f>IF(moras[[#This Row],[EDAD]]="", '2-Resumen'!$C$7, moras[[#This Row],[EDAD]])</f>
        <v>47</v>
      </c>
      <c r="P963">
        <f>FLOOR(moras[[#This Row],[EDAD_SIN_NA´S]],10)</f>
        <v>40</v>
      </c>
      <c r="Q963">
        <f>STANDARDIZE(moras[[#This Row],[EDAD]],'2-Resumen'!$C$2, '2-Resumen'!$C$3)</f>
        <v>0.35948646717097865</v>
      </c>
      <c r="R963" t="str">
        <f>IF(ABS(moras[[#This Row],[Z-CORE E]]) &gt; 1.96, "Sí", "No")</f>
        <v>No</v>
      </c>
    </row>
    <row r="964" spans="1:18">
      <c r="A964">
        <v>1416</v>
      </c>
      <c r="B964" t="s">
        <v>27</v>
      </c>
      <c r="C964">
        <v>1158018598</v>
      </c>
      <c r="D9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64">
        <f>IF(moras[[#This Row],[SALARIO]]="",'2-Resumen'!$B$7, moras[[#This Row],[SALARIO]])</f>
        <v>1158018598</v>
      </c>
      <c r="F964">
        <f>STANDARDIZE(moras[[#This Row],[SALARIO]],'2-Resumen'!$B$2,'2-Resumen'!$B$3)</f>
        <v>18.892702269716963</v>
      </c>
      <c r="G964" t="str">
        <f>IF(ABS(moras[[#This Row],[Z-CORE]])&gt; 1.96,"Sí", "No")</f>
        <v>Sí</v>
      </c>
      <c r="H964" t="s">
        <v>33</v>
      </c>
      <c r="I964" t="str">
        <f>IF(moras[[#This Row],[TIPO_ASEGURAMIENTO]] = "", '2-Resumen'!$F$4, moras[[#This Row],[TIPO_ASEGURAMIENTO]])</f>
        <v>ASALARIADO</v>
      </c>
      <c r="J964" t="s">
        <v>29</v>
      </c>
      <c r="K964" t="s">
        <v>30</v>
      </c>
      <c r="L964" t="s">
        <v>31</v>
      </c>
      <c r="M964" t="s">
        <v>31</v>
      </c>
      <c r="N964">
        <v>46</v>
      </c>
      <c r="O964">
        <f>IF(moras[[#This Row],[EDAD]]="", '2-Resumen'!$C$7, moras[[#This Row],[EDAD]])</f>
        <v>46</v>
      </c>
      <c r="P964">
        <f>FLOOR(moras[[#This Row],[EDAD_SIN_NA´S]],10)</f>
        <v>40</v>
      </c>
      <c r="Q964">
        <f>STANDARDIZE(moras[[#This Row],[EDAD]],'2-Resumen'!$C$2, '2-Resumen'!$C$3)</f>
        <v>0.28891113709384114</v>
      </c>
      <c r="R964" t="str">
        <f>IF(ABS(moras[[#This Row],[Z-CORE E]]) &gt; 1.96, "Sí", "No")</f>
        <v>No</v>
      </c>
    </row>
    <row r="965" spans="1:18">
      <c r="A965">
        <v>1417</v>
      </c>
      <c r="B965" t="s">
        <v>32</v>
      </c>
      <c r="C965">
        <v>200702976</v>
      </c>
      <c r="D9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65">
        <f>IF(moras[[#This Row],[SALARIO]]="",'2-Resumen'!$B$7, moras[[#This Row],[SALARIO]])</f>
        <v>200702976</v>
      </c>
      <c r="F965">
        <f>STANDARDIZE(moras[[#This Row],[SALARIO]],'2-Resumen'!$B$2,'2-Resumen'!$B$3)</f>
        <v>2.9638886157901037</v>
      </c>
      <c r="G965" t="str">
        <f>IF(ABS(moras[[#This Row],[Z-CORE]])&gt; 1.96,"Sí", "No")</f>
        <v>Sí</v>
      </c>
      <c r="H965" t="s">
        <v>33</v>
      </c>
      <c r="I965" t="str">
        <f>IF(moras[[#This Row],[TIPO_ASEGURAMIENTO]] = "", '2-Resumen'!$F$4, moras[[#This Row],[TIPO_ASEGURAMIENTO]])</f>
        <v>ASALARIADO</v>
      </c>
      <c r="J965" t="s">
        <v>34</v>
      </c>
      <c r="K965" t="s">
        <v>30</v>
      </c>
      <c r="L965" t="s">
        <v>31</v>
      </c>
      <c r="M965" t="s">
        <v>31</v>
      </c>
      <c r="N965">
        <v>54</v>
      </c>
      <c r="O965">
        <f>IF(moras[[#This Row],[EDAD]]="", '2-Resumen'!$C$7, moras[[#This Row],[EDAD]])</f>
        <v>54</v>
      </c>
      <c r="P965">
        <f>FLOOR(moras[[#This Row],[EDAD_SIN_NA´S]],10)</f>
        <v>50</v>
      </c>
      <c r="Q965">
        <f>STANDARDIZE(moras[[#This Row],[EDAD]],'2-Resumen'!$C$2, '2-Resumen'!$C$3)</f>
        <v>0.85351377771094117</v>
      </c>
      <c r="R965" t="str">
        <f>IF(ABS(moras[[#This Row],[Z-CORE E]]) &gt; 1.96, "Sí", "No")</f>
        <v>No</v>
      </c>
    </row>
    <row r="966" spans="1:18">
      <c r="A966">
        <v>1418</v>
      </c>
      <c r="B966" t="s">
        <v>32</v>
      </c>
      <c r="C966">
        <v>74023733</v>
      </c>
      <c r="D9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66">
        <f>IF(moras[[#This Row],[SALARIO]]="",'2-Resumen'!$B$7, moras[[#This Row],[SALARIO]])</f>
        <v>74023733</v>
      </c>
      <c r="F966">
        <f>STANDARDIZE(moras[[#This Row],[SALARIO]],'2-Resumen'!$B$2,'2-Resumen'!$B$3)</f>
        <v>0.85606752816189202</v>
      </c>
      <c r="G966" t="str">
        <f>IF(ABS(moras[[#This Row],[Z-CORE]])&gt; 1.96,"Sí", "No")</f>
        <v>No</v>
      </c>
      <c r="H966" t="s">
        <v>33</v>
      </c>
      <c r="I966" t="str">
        <f>IF(moras[[#This Row],[TIPO_ASEGURAMIENTO]] = "", '2-Resumen'!$F$4, moras[[#This Row],[TIPO_ASEGURAMIENTO]])</f>
        <v>ASALARIADO</v>
      </c>
      <c r="J966" t="s">
        <v>34</v>
      </c>
      <c r="K966" t="s">
        <v>30</v>
      </c>
      <c r="L966" t="s">
        <v>31</v>
      </c>
      <c r="M966" t="s">
        <v>31</v>
      </c>
      <c r="N966">
        <v>52</v>
      </c>
      <c r="O966">
        <f>IF(moras[[#This Row],[EDAD]]="", '2-Resumen'!$C$7, moras[[#This Row],[EDAD]])</f>
        <v>52</v>
      </c>
      <c r="P966">
        <f>FLOOR(moras[[#This Row],[EDAD_SIN_NA´S]],10)</f>
        <v>50</v>
      </c>
      <c r="Q966">
        <f>STANDARDIZE(moras[[#This Row],[EDAD]],'2-Resumen'!$C$2, '2-Resumen'!$C$3)</f>
        <v>0.71236311755666615</v>
      </c>
      <c r="R966" t="str">
        <f>IF(ABS(moras[[#This Row],[Z-CORE E]]) &gt; 1.96, "Sí", "No")</f>
        <v>No</v>
      </c>
    </row>
    <row r="967" spans="1:18">
      <c r="A967">
        <v>1419</v>
      </c>
      <c r="B967" t="s">
        <v>32</v>
      </c>
      <c r="C967">
        <v>140000</v>
      </c>
      <c r="D9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67">
        <f>IF(moras[[#This Row],[SALARIO]]="",'2-Resumen'!$B$7, moras[[#This Row],[SALARIO]])</f>
        <v>140000</v>
      </c>
      <c r="F967">
        <f>STANDARDIZE(moras[[#This Row],[SALARIO]],'2-Resumen'!$B$2,'2-Resumen'!$B$3)</f>
        <v>-0.37328691667081365</v>
      </c>
      <c r="G967" t="str">
        <f>IF(ABS(moras[[#This Row],[Z-CORE]])&gt; 1.96,"Sí", "No")</f>
        <v>No</v>
      </c>
      <c r="H967" t="s">
        <v>33</v>
      </c>
      <c r="I967" t="str">
        <f>IF(moras[[#This Row],[TIPO_ASEGURAMIENTO]] = "", '2-Resumen'!$F$4, moras[[#This Row],[TIPO_ASEGURAMIENTO]])</f>
        <v>ASALARIADO</v>
      </c>
      <c r="J967" t="s">
        <v>29</v>
      </c>
      <c r="K967" t="s">
        <v>30</v>
      </c>
      <c r="L967" t="s">
        <v>31</v>
      </c>
      <c r="M967" t="s">
        <v>31</v>
      </c>
      <c r="N967">
        <v>42</v>
      </c>
      <c r="O967">
        <f>IF(moras[[#This Row],[EDAD]]="", '2-Resumen'!$C$7, moras[[#This Row],[EDAD]])</f>
        <v>42</v>
      </c>
      <c r="P967">
        <f>FLOOR(moras[[#This Row],[EDAD_SIN_NA´S]],10)</f>
        <v>40</v>
      </c>
      <c r="Q967">
        <f>STANDARDIZE(moras[[#This Row],[EDAD]],'2-Resumen'!$C$2, '2-Resumen'!$C$3)</f>
        <v>6.6098167852911317E-3</v>
      </c>
      <c r="R967" t="str">
        <f>IF(ABS(moras[[#This Row],[Z-CORE E]]) &gt; 1.96, "Sí", "No")</f>
        <v>No</v>
      </c>
    </row>
    <row r="968" spans="1:18">
      <c r="A968">
        <v>1422</v>
      </c>
      <c r="B968" t="s">
        <v>32</v>
      </c>
      <c r="C968">
        <v>266625</v>
      </c>
      <c r="D9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68">
        <f>IF(moras[[#This Row],[SALARIO]]="",'2-Resumen'!$B$7, moras[[#This Row],[SALARIO]])</f>
        <v>266625</v>
      </c>
      <c r="F968">
        <f>STANDARDIZE(moras[[#This Row],[SALARIO]],'2-Resumen'!$B$2,'2-Resumen'!$B$3)</f>
        <v>-0.37117999813467334</v>
      </c>
      <c r="G968" t="str">
        <f>IF(ABS(moras[[#This Row],[Z-CORE]])&gt; 1.96,"Sí", "No")</f>
        <v>No</v>
      </c>
      <c r="H968" t="s">
        <v>33</v>
      </c>
      <c r="I968" t="str">
        <f>IF(moras[[#This Row],[TIPO_ASEGURAMIENTO]] = "", '2-Resumen'!$F$4, moras[[#This Row],[TIPO_ASEGURAMIENTO]])</f>
        <v>ASALARIADO</v>
      </c>
      <c r="J968" t="s">
        <v>29</v>
      </c>
      <c r="K968" t="s">
        <v>30</v>
      </c>
      <c r="L968" t="s">
        <v>31</v>
      </c>
      <c r="M968" t="s">
        <v>31</v>
      </c>
      <c r="N968">
        <v>50</v>
      </c>
      <c r="O968">
        <f>IF(moras[[#This Row],[EDAD]]="", '2-Resumen'!$C$7, moras[[#This Row],[EDAD]])</f>
        <v>50</v>
      </c>
      <c r="P968">
        <f>FLOOR(moras[[#This Row],[EDAD_SIN_NA´S]],10)</f>
        <v>50</v>
      </c>
      <c r="Q968">
        <f>STANDARDIZE(moras[[#This Row],[EDAD]],'2-Resumen'!$C$2, '2-Resumen'!$C$3)</f>
        <v>0.57121245740239113</v>
      </c>
      <c r="R968" t="str">
        <f>IF(ABS(moras[[#This Row],[Z-CORE E]]) &gt; 1.96, "Sí", "No")</f>
        <v>No</v>
      </c>
    </row>
    <row r="969" spans="1:18">
      <c r="A969">
        <v>1424</v>
      </c>
      <c r="B969" t="s">
        <v>32</v>
      </c>
      <c r="C969">
        <v>57414148</v>
      </c>
      <c r="D9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69">
        <f>IF(moras[[#This Row],[SALARIO]]="",'2-Resumen'!$B$7, moras[[#This Row],[SALARIO]])</f>
        <v>57414148</v>
      </c>
      <c r="F969">
        <f>STANDARDIZE(moras[[#This Row],[SALARIO]],'2-Resumen'!$B$2,'2-Resumen'!$B$3)</f>
        <v>0.57969996635262833</v>
      </c>
      <c r="G969" t="str">
        <f>IF(ABS(moras[[#This Row],[Z-CORE]])&gt; 1.96,"Sí", "No")</f>
        <v>No</v>
      </c>
      <c r="H969" t="s">
        <v>33</v>
      </c>
      <c r="I969" t="str">
        <f>IF(moras[[#This Row],[TIPO_ASEGURAMIENTO]] = "", '2-Resumen'!$F$4, moras[[#This Row],[TIPO_ASEGURAMIENTO]])</f>
        <v>ASALARIADO</v>
      </c>
      <c r="J969" t="s">
        <v>29</v>
      </c>
      <c r="K969" t="s">
        <v>30</v>
      </c>
      <c r="L969" t="s">
        <v>31</v>
      </c>
      <c r="M969" t="s">
        <v>31</v>
      </c>
      <c r="N969">
        <v>22</v>
      </c>
      <c r="O969">
        <f>IF(moras[[#This Row],[EDAD]]="", '2-Resumen'!$C$7, moras[[#This Row],[EDAD]])</f>
        <v>22</v>
      </c>
      <c r="P969">
        <f>FLOOR(moras[[#This Row],[EDAD_SIN_NA´S]],10)</f>
        <v>20</v>
      </c>
      <c r="Q969">
        <f>STANDARDIZE(moras[[#This Row],[EDAD]],'2-Resumen'!$C$2, '2-Resumen'!$C$3)</f>
        <v>-1.4048967847574589</v>
      </c>
      <c r="R969" t="str">
        <f>IF(ABS(moras[[#This Row],[Z-CORE E]]) &gt; 1.96, "Sí", "No")</f>
        <v>No</v>
      </c>
    </row>
    <row r="970" spans="1:18">
      <c r="A970">
        <v>1427</v>
      </c>
      <c r="B970" t="s">
        <v>27</v>
      </c>
      <c r="C970">
        <v>21667465</v>
      </c>
      <c r="D9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70">
        <f>IF(moras[[#This Row],[SALARIO]]="",'2-Resumen'!$B$7, moras[[#This Row],[SALARIO]])</f>
        <v>21667465</v>
      </c>
      <c r="F970">
        <f>STANDARDIZE(moras[[#This Row],[SALARIO]],'2-Resumen'!$B$2,'2-Resumen'!$B$3)</f>
        <v>-1.5090549092438834E-2</v>
      </c>
      <c r="G970" t="str">
        <f>IF(ABS(moras[[#This Row],[Z-CORE]])&gt; 1.96,"Sí", "No")</f>
        <v>No</v>
      </c>
      <c r="H970" t="s">
        <v>33</v>
      </c>
      <c r="I970" t="str">
        <f>IF(moras[[#This Row],[TIPO_ASEGURAMIENTO]] = "", '2-Resumen'!$F$4, moras[[#This Row],[TIPO_ASEGURAMIENTO]])</f>
        <v>ASALARIADO</v>
      </c>
      <c r="J970" t="s">
        <v>34</v>
      </c>
      <c r="K970" t="s">
        <v>30</v>
      </c>
      <c r="L970" t="s">
        <v>31</v>
      </c>
      <c r="M970" t="s">
        <v>31</v>
      </c>
      <c r="N970">
        <v>32</v>
      </c>
      <c r="O970">
        <f>IF(moras[[#This Row],[EDAD]]="", '2-Resumen'!$C$7, moras[[#This Row],[EDAD]])</f>
        <v>32</v>
      </c>
      <c r="P970">
        <f>FLOOR(moras[[#This Row],[EDAD_SIN_NA´S]],10)</f>
        <v>30</v>
      </c>
      <c r="Q970">
        <f>STANDARDIZE(moras[[#This Row],[EDAD]],'2-Resumen'!$C$2, '2-Resumen'!$C$3)</f>
        <v>-0.69914348398608395</v>
      </c>
      <c r="R970" t="str">
        <f>IF(ABS(moras[[#This Row],[Z-CORE E]]) &gt; 1.96, "Sí", "No")</f>
        <v>No</v>
      </c>
    </row>
    <row r="971" spans="1:18">
      <c r="A971">
        <v>1428</v>
      </c>
      <c r="B971" t="s">
        <v>27</v>
      </c>
      <c r="C971">
        <v>53225769</v>
      </c>
      <c r="D9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71">
        <f>IF(moras[[#This Row],[SALARIO]]="",'2-Resumen'!$B$7, moras[[#This Row],[SALARIO]])</f>
        <v>53225769</v>
      </c>
      <c r="F971">
        <f>STANDARDIZE(moras[[#This Row],[SALARIO]],'2-Resumen'!$B$2,'2-Resumen'!$B$3)</f>
        <v>0.51000935745643239</v>
      </c>
      <c r="G971" t="str">
        <f>IF(ABS(moras[[#This Row],[Z-CORE]])&gt; 1.96,"Sí", "No")</f>
        <v>No</v>
      </c>
      <c r="H971" t="s">
        <v>33</v>
      </c>
      <c r="I971" t="str">
        <f>IF(moras[[#This Row],[TIPO_ASEGURAMIENTO]] = "", '2-Resumen'!$F$4, moras[[#This Row],[TIPO_ASEGURAMIENTO]])</f>
        <v>ASALARIADO</v>
      </c>
      <c r="J971" t="s">
        <v>29</v>
      </c>
      <c r="K971" t="s">
        <v>30</v>
      </c>
      <c r="L971" t="s">
        <v>31</v>
      </c>
      <c r="M971" t="s">
        <v>31</v>
      </c>
      <c r="N971">
        <v>42</v>
      </c>
      <c r="O971">
        <f>IF(moras[[#This Row],[EDAD]]="", '2-Resumen'!$C$7, moras[[#This Row],[EDAD]])</f>
        <v>42</v>
      </c>
      <c r="P971">
        <f>FLOOR(moras[[#This Row],[EDAD_SIN_NA´S]],10)</f>
        <v>40</v>
      </c>
      <c r="Q971">
        <f>STANDARDIZE(moras[[#This Row],[EDAD]],'2-Resumen'!$C$2, '2-Resumen'!$C$3)</f>
        <v>6.6098167852911317E-3</v>
      </c>
      <c r="R971" t="str">
        <f>IF(ABS(moras[[#This Row],[Z-CORE E]]) &gt; 1.96, "Sí", "No")</f>
        <v>No</v>
      </c>
    </row>
    <row r="972" spans="1:18">
      <c r="A972">
        <v>1429</v>
      </c>
      <c r="B972" t="s">
        <v>32</v>
      </c>
      <c r="C972">
        <v>276253665</v>
      </c>
      <c r="D9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72">
        <f>IF(moras[[#This Row],[SALARIO]]="",'2-Resumen'!$B$7, moras[[#This Row],[SALARIO]])</f>
        <v>276253665</v>
      </c>
      <c r="F972">
        <f>STANDARDIZE(moras[[#This Row],[SALARIO]],'2-Resumen'!$B$2,'2-Resumen'!$B$3)</f>
        <v>4.2209796094506897</v>
      </c>
      <c r="G972" t="str">
        <f>IF(ABS(moras[[#This Row],[Z-CORE]])&gt; 1.96,"Sí", "No")</f>
        <v>Sí</v>
      </c>
      <c r="H972" t="s">
        <v>33</v>
      </c>
      <c r="I972" t="str">
        <f>IF(moras[[#This Row],[TIPO_ASEGURAMIENTO]] = "", '2-Resumen'!$F$4, moras[[#This Row],[TIPO_ASEGURAMIENTO]])</f>
        <v>ASALARIADO</v>
      </c>
      <c r="J972" t="s">
        <v>29</v>
      </c>
      <c r="K972" t="s">
        <v>30</v>
      </c>
      <c r="L972" t="s">
        <v>30</v>
      </c>
      <c r="M972" t="s">
        <v>31</v>
      </c>
      <c r="N972">
        <v>42</v>
      </c>
      <c r="O972">
        <f>IF(moras[[#This Row],[EDAD]]="", '2-Resumen'!$C$7, moras[[#This Row],[EDAD]])</f>
        <v>42</v>
      </c>
      <c r="P972">
        <f>FLOOR(moras[[#This Row],[EDAD_SIN_NA´S]],10)</f>
        <v>40</v>
      </c>
      <c r="Q972">
        <f>STANDARDIZE(moras[[#This Row],[EDAD]],'2-Resumen'!$C$2, '2-Resumen'!$C$3)</f>
        <v>6.6098167852911317E-3</v>
      </c>
      <c r="R972" t="str">
        <f>IF(ABS(moras[[#This Row],[Z-CORE E]]) &gt; 1.96, "Sí", "No")</f>
        <v>No</v>
      </c>
    </row>
    <row r="973" spans="1:18">
      <c r="A973">
        <v>1431</v>
      </c>
      <c r="B973" t="s">
        <v>32</v>
      </c>
      <c r="C973">
        <v>43718354</v>
      </c>
      <c r="D9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73">
        <f>IF(moras[[#This Row],[SALARIO]]="",'2-Resumen'!$B$7, moras[[#This Row],[SALARIO]])</f>
        <v>43718354</v>
      </c>
      <c r="F973">
        <f>STANDARDIZE(moras[[#This Row],[SALARIO]],'2-Resumen'!$B$2,'2-Resumen'!$B$3)</f>
        <v>0.35181509175630682</v>
      </c>
      <c r="G973" t="str">
        <f>IF(ABS(moras[[#This Row],[Z-CORE]])&gt; 1.96,"Sí", "No")</f>
        <v>No</v>
      </c>
      <c r="H973" t="s">
        <v>33</v>
      </c>
      <c r="I973" t="str">
        <f>IF(moras[[#This Row],[TIPO_ASEGURAMIENTO]] = "", '2-Resumen'!$F$4, moras[[#This Row],[TIPO_ASEGURAMIENTO]])</f>
        <v>ASALARIADO</v>
      </c>
      <c r="J973" t="s">
        <v>29</v>
      </c>
      <c r="K973" t="s">
        <v>30</v>
      </c>
      <c r="L973" t="s">
        <v>31</v>
      </c>
      <c r="M973" t="s">
        <v>31</v>
      </c>
      <c r="N973">
        <v>46</v>
      </c>
      <c r="O973">
        <f>IF(moras[[#This Row],[EDAD]]="", '2-Resumen'!$C$7, moras[[#This Row],[EDAD]])</f>
        <v>46</v>
      </c>
      <c r="P973">
        <f>FLOOR(moras[[#This Row],[EDAD_SIN_NA´S]],10)</f>
        <v>40</v>
      </c>
      <c r="Q973">
        <f>STANDARDIZE(moras[[#This Row],[EDAD]],'2-Resumen'!$C$2, '2-Resumen'!$C$3)</f>
        <v>0.28891113709384114</v>
      </c>
      <c r="R973" t="str">
        <f>IF(ABS(moras[[#This Row],[Z-CORE E]]) &gt; 1.96, "Sí", "No")</f>
        <v>No</v>
      </c>
    </row>
    <row r="974" spans="1:18">
      <c r="A974">
        <v>1432</v>
      </c>
      <c r="B974" t="s">
        <v>32</v>
      </c>
      <c r="C974">
        <v>41762303</v>
      </c>
      <c r="D9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74">
        <f>IF(moras[[#This Row],[SALARIO]]="",'2-Resumen'!$B$7, moras[[#This Row],[SALARIO]])</f>
        <v>41762303</v>
      </c>
      <c r="F974">
        <f>STANDARDIZE(moras[[#This Row],[SALARIO]],'2-Resumen'!$B$2,'2-Resumen'!$B$3)</f>
        <v>0.31926827944013081</v>
      </c>
      <c r="G974" t="str">
        <f>IF(ABS(moras[[#This Row],[Z-CORE]])&gt; 1.96,"Sí", "No")</f>
        <v>No</v>
      </c>
      <c r="H974" t="s">
        <v>33</v>
      </c>
      <c r="I974" t="str">
        <f>IF(moras[[#This Row],[TIPO_ASEGURAMIENTO]] = "", '2-Resumen'!$F$4, moras[[#This Row],[TIPO_ASEGURAMIENTO]])</f>
        <v>ASALARIADO</v>
      </c>
      <c r="J974" t="s">
        <v>29</v>
      </c>
      <c r="K974" t="s">
        <v>30</v>
      </c>
      <c r="L974" t="s">
        <v>31</v>
      </c>
      <c r="M974" t="s">
        <v>31</v>
      </c>
      <c r="N974">
        <v>27</v>
      </c>
      <c r="O974">
        <f>IF(moras[[#This Row],[EDAD]]="", '2-Resumen'!$C$7, moras[[#This Row],[EDAD]])</f>
        <v>27</v>
      </c>
      <c r="P974">
        <f>FLOOR(moras[[#This Row],[EDAD_SIN_NA´S]],10)</f>
        <v>20</v>
      </c>
      <c r="Q974">
        <f>STANDARDIZE(moras[[#This Row],[EDAD]],'2-Resumen'!$C$2, '2-Resumen'!$C$3)</f>
        <v>-1.0520201343717714</v>
      </c>
      <c r="R974" t="str">
        <f>IF(ABS(moras[[#This Row],[Z-CORE E]]) &gt; 1.96, "Sí", "No")</f>
        <v>No</v>
      </c>
    </row>
    <row r="975" spans="1:18">
      <c r="A975">
        <v>1433</v>
      </c>
      <c r="B975" t="s">
        <v>27</v>
      </c>
      <c r="C975">
        <v>170502</v>
      </c>
      <c r="D9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75">
        <f>IF(moras[[#This Row],[SALARIO]]="",'2-Resumen'!$B$7, moras[[#This Row],[SALARIO]])</f>
        <v>170502</v>
      </c>
      <c r="F975">
        <f>STANDARDIZE(moras[[#This Row],[SALARIO]],'2-Resumen'!$B$2,'2-Resumen'!$B$3)</f>
        <v>-0.37277939264957494</v>
      </c>
      <c r="G975" t="str">
        <f>IF(ABS(moras[[#This Row],[Z-CORE]])&gt; 1.96,"Sí", "No")</f>
        <v>No</v>
      </c>
      <c r="H975" t="s">
        <v>33</v>
      </c>
      <c r="I975" t="str">
        <f>IF(moras[[#This Row],[TIPO_ASEGURAMIENTO]] = "", '2-Resumen'!$F$4, moras[[#This Row],[TIPO_ASEGURAMIENTO]])</f>
        <v>ASALARIADO</v>
      </c>
      <c r="J975" t="s">
        <v>29</v>
      </c>
      <c r="K975" t="s">
        <v>30</v>
      </c>
      <c r="L975" t="s">
        <v>31</v>
      </c>
      <c r="M975" t="s">
        <v>31</v>
      </c>
      <c r="N975">
        <v>47</v>
      </c>
      <c r="O975">
        <f>IF(moras[[#This Row],[EDAD]]="", '2-Resumen'!$C$7, moras[[#This Row],[EDAD]])</f>
        <v>47</v>
      </c>
      <c r="P975">
        <f>FLOOR(moras[[#This Row],[EDAD_SIN_NA´S]],10)</f>
        <v>40</v>
      </c>
      <c r="Q975">
        <f>STANDARDIZE(moras[[#This Row],[EDAD]],'2-Resumen'!$C$2, '2-Resumen'!$C$3)</f>
        <v>0.35948646717097865</v>
      </c>
      <c r="R975" t="str">
        <f>IF(ABS(moras[[#This Row],[Z-CORE E]]) &gt; 1.96, "Sí", "No")</f>
        <v>No</v>
      </c>
    </row>
    <row r="976" spans="1:18">
      <c r="A976">
        <v>1436</v>
      </c>
      <c r="B976" t="s">
        <v>32</v>
      </c>
      <c r="C976">
        <v>40619091</v>
      </c>
      <c r="D9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76">
        <f>IF(moras[[#This Row],[SALARIO]]="",'2-Resumen'!$B$7, moras[[#This Row],[SALARIO]])</f>
        <v>40619091</v>
      </c>
      <c r="F976">
        <f>STANDARDIZE(moras[[#This Row],[SALARIO]],'2-Resumen'!$B$2,'2-Resumen'!$B$3)</f>
        <v>0.30024632837566462</v>
      </c>
      <c r="G976" t="str">
        <f>IF(ABS(moras[[#This Row],[Z-CORE]])&gt; 1.96,"Sí", "No")</f>
        <v>No</v>
      </c>
      <c r="H976" t="s">
        <v>33</v>
      </c>
      <c r="I976" t="str">
        <f>IF(moras[[#This Row],[TIPO_ASEGURAMIENTO]] = "", '2-Resumen'!$F$4, moras[[#This Row],[TIPO_ASEGURAMIENTO]])</f>
        <v>ASALARIADO</v>
      </c>
      <c r="J976" t="s">
        <v>34</v>
      </c>
      <c r="K976" t="s">
        <v>30</v>
      </c>
      <c r="L976" t="s">
        <v>30</v>
      </c>
      <c r="M976" t="s">
        <v>31</v>
      </c>
      <c r="N976">
        <v>22</v>
      </c>
      <c r="O976">
        <f>IF(moras[[#This Row],[EDAD]]="", '2-Resumen'!$C$7, moras[[#This Row],[EDAD]])</f>
        <v>22</v>
      </c>
      <c r="P976">
        <f>FLOOR(moras[[#This Row],[EDAD_SIN_NA´S]],10)</f>
        <v>20</v>
      </c>
      <c r="Q976">
        <f>STANDARDIZE(moras[[#This Row],[EDAD]],'2-Resumen'!$C$2, '2-Resumen'!$C$3)</f>
        <v>-1.4048967847574589</v>
      </c>
      <c r="R976" t="str">
        <f>IF(ABS(moras[[#This Row],[Z-CORE E]]) &gt; 1.96, "Sí", "No")</f>
        <v>No</v>
      </c>
    </row>
    <row r="977" spans="1:18">
      <c r="A977">
        <v>1438</v>
      </c>
      <c r="B977" t="s">
        <v>27</v>
      </c>
      <c r="C977">
        <v>313897</v>
      </c>
      <c r="D9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77">
        <f>IF(moras[[#This Row],[SALARIO]]="",'2-Resumen'!$B$7, moras[[#This Row],[SALARIO]])</f>
        <v>313897</v>
      </c>
      <c r="F977">
        <f>STANDARDIZE(moras[[#This Row],[SALARIO]],'2-Resumen'!$B$2,'2-Resumen'!$B$3)</f>
        <v>-0.37039343739990199</v>
      </c>
      <c r="G977" t="str">
        <f>IF(ABS(moras[[#This Row],[Z-CORE]])&gt; 1.96,"Sí", "No")</f>
        <v>No</v>
      </c>
      <c r="H977" t="s">
        <v>33</v>
      </c>
      <c r="I977" t="str">
        <f>IF(moras[[#This Row],[TIPO_ASEGURAMIENTO]] = "", '2-Resumen'!$F$4, moras[[#This Row],[TIPO_ASEGURAMIENTO]])</f>
        <v>ASALARIADO</v>
      </c>
      <c r="J977" t="s">
        <v>34</v>
      </c>
      <c r="K977" t="s">
        <v>30</v>
      </c>
      <c r="L977" t="s">
        <v>31</v>
      </c>
      <c r="M977" t="s">
        <v>30</v>
      </c>
      <c r="N977">
        <v>31</v>
      </c>
      <c r="O977">
        <f>IF(moras[[#This Row],[EDAD]]="", '2-Resumen'!$C$7, moras[[#This Row],[EDAD]])</f>
        <v>31</v>
      </c>
      <c r="P977">
        <f>FLOOR(moras[[#This Row],[EDAD_SIN_NA´S]],10)</f>
        <v>30</v>
      </c>
      <c r="Q977">
        <f>STANDARDIZE(moras[[#This Row],[EDAD]],'2-Resumen'!$C$2, '2-Resumen'!$C$3)</f>
        <v>-0.7697188140632214</v>
      </c>
      <c r="R977" t="str">
        <f>IF(ABS(moras[[#This Row],[Z-CORE E]]) &gt; 1.96, "Sí", "No")</f>
        <v>No</v>
      </c>
    </row>
    <row r="978" spans="1:18">
      <c r="A978">
        <v>1439</v>
      </c>
      <c r="B978" t="s">
        <v>27</v>
      </c>
      <c r="C978">
        <v>496170</v>
      </c>
      <c r="D9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78">
        <f>IF(moras[[#This Row],[SALARIO]]="",'2-Resumen'!$B$7, moras[[#This Row],[SALARIO]])</f>
        <v>496170</v>
      </c>
      <c r="F978">
        <f>STANDARDIZE(moras[[#This Row],[SALARIO]],'2-Resumen'!$B$2,'2-Resumen'!$B$3)</f>
        <v>-0.3673605895235908</v>
      </c>
      <c r="G978" t="str">
        <f>IF(ABS(moras[[#This Row],[Z-CORE]])&gt; 1.96,"Sí", "No")</f>
        <v>No</v>
      </c>
      <c r="H978" t="s">
        <v>33</v>
      </c>
      <c r="I978" t="str">
        <f>IF(moras[[#This Row],[TIPO_ASEGURAMIENTO]] = "", '2-Resumen'!$F$4, moras[[#This Row],[TIPO_ASEGURAMIENTO]])</f>
        <v>ASALARIADO</v>
      </c>
      <c r="J978" t="s">
        <v>29</v>
      </c>
      <c r="K978" t="s">
        <v>30</v>
      </c>
      <c r="L978" t="s">
        <v>30</v>
      </c>
      <c r="M978" t="s">
        <v>31</v>
      </c>
      <c r="N978">
        <v>28</v>
      </c>
      <c r="O978">
        <f>IF(moras[[#This Row],[EDAD]]="", '2-Resumen'!$C$7, moras[[#This Row],[EDAD]])</f>
        <v>28</v>
      </c>
      <c r="P978">
        <f>FLOOR(moras[[#This Row],[EDAD_SIN_NA´S]],10)</f>
        <v>20</v>
      </c>
      <c r="Q978">
        <f>STANDARDIZE(moras[[#This Row],[EDAD]],'2-Resumen'!$C$2, '2-Resumen'!$C$3)</f>
        <v>-0.98144480429463388</v>
      </c>
      <c r="R978" t="str">
        <f>IF(ABS(moras[[#This Row],[Z-CORE E]]) &gt; 1.96, "Sí", "No")</f>
        <v>No</v>
      </c>
    </row>
    <row r="979" spans="1:18">
      <c r="A979">
        <v>1440</v>
      </c>
      <c r="B979" t="s">
        <v>32</v>
      </c>
      <c r="C979">
        <v>952596</v>
      </c>
      <c r="D9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79">
        <f>IF(moras[[#This Row],[SALARIO]]="",'2-Resumen'!$B$7, moras[[#This Row],[SALARIO]])</f>
        <v>952596</v>
      </c>
      <c r="F979">
        <f>STANDARDIZE(moras[[#This Row],[SALARIO]],'2-Resumen'!$B$2,'2-Resumen'!$B$3)</f>
        <v>-0.35976609870600834</v>
      </c>
      <c r="G979" t="str">
        <f>IF(ABS(moras[[#This Row],[Z-CORE]])&gt; 1.96,"Sí", "No")</f>
        <v>No</v>
      </c>
      <c r="H979" t="s">
        <v>33</v>
      </c>
      <c r="I979" t="str">
        <f>IF(moras[[#This Row],[TIPO_ASEGURAMIENTO]] = "", '2-Resumen'!$F$4, moras[[#This Row],[TIPO_ASEGURAMIENTO]])</f>
        <v>ASALARIADO</v>
      </c>
      <c r="J979" t="s">
        <v>29</v>
      </c>
      <c r="K979" t="s">
        <v>30</v>
      </c>
      <c r="L979" t="s">
        <v>31</v>
      </c>
      <c r="M979" t="s">
        <v>31</v>
      </c>
      <c r="N979">
        <v>61</v>
      </c>
      <c r="O979">
        <f>IF(moras[[#This Row],[EDAD]]="", '2-Resumen'!$C$7, moras[[#This Row],[EDAD]])</f>
        <v>61</v>
      </c>
      <c r="P979">
        <f>FLOOR(moras[[#This Row],[EDAD_SIN_NA´S]],10)</f>
        <v>60</v>
      </c>
      <c r="Q979">
        <f>STANDARDIZE(moras[[#This Row],[EDAD]],'2-Resumen'!$C$2, '2-Resumen'!$C$3)</f>
        <v>1.3475410882509038</v>
      </c>
      <c r="R979" t="str">
        <f>IF(ABS(moras[[#This Row],[Z-CORE E]]) &gt; 1.96, "Sí", "No")</f>
        <v>No</v>
      </c>
    </row>
    <row r="980" spans="1:18">
      <c r="A980">
        <v>1441</v>
      </c>
      <c r="B980" t="s">
        <v>27</v>
      </c>
      <c r="C980">
        <v>644244</v>
      </c>
      <c r="D9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80">
        <f>IF(moras[[#This Row],[SALARIO]]="",'2-Resumen'!$B$7, moras[[#This Row],[SALARIO]])</f>
        <v>644244</v>
      </c>
      <c r="F980">
        <f>STANDARDIZE(moras[[#This Row],[SALARIO]],'2-Resumen'!$B$2,'2-Resumen'!$B$3)</f>
        <v>-0.36489678020220528</v>
      </c>
      <c r="G980" t="str">
        <f>IF(ABS(moras[[#This Row],[Z-CORE]])&gt; 1.96,"Sí", "No")</f>
        <v>No</v>
      </c>
      <c r="H980" t="s">
        <v>33</v>
      </c>
      <c r="I980" t="str">
        <f>IF(moras[[#This Row],[TIPO_ASEGURAMIENTO]] = "", '2-Resumen'!$F$4, moras[[#This Row],[TIPO_ASEGURAMIENTO]])</f>
        <v>ASALARIADO</v>
      </c>
      <c r="J980" t="s">
        <v>29</v>
      </c>
      <c r="K980" t="s">
        <v>30</v>
      </c>
      <c r="L980" t="s">
        <v>31</v>
      </c>
      <c r="M980" t="s">
        <v>31</v>
      </c>
      <c r="N980">
        <v>25</v>
      </c>
      <c r="O980">
        <f>IF(moras[[#This Row],[EDAD]]="", '2-Resumen'!$C$7, moras[[#This Row],[EDAD]])</f>
        <v>25</v>
      </c>
      <c r="P980">
        <f>FLOOR(moras[[#This Row],[EDAD_SIN_NA´S]],10)</f>
        <v>20</v>
      </c>
      <c r="Q980">
        <f>STANDARDIZE(moras[[#This Row],[EDAD]],'2-Resumen'!$C$2, '2-Resumen'!$C$3)</f>
        <v>-1.1931707945260464</v>
      </c>
      <c r="R980" t="str">
        <f>IF(ABS(moras[[#This Row],[Z-CORE E]]) &gt; 1.96, "Sí", "No")</f>
        <v>No</v>
      </c>
    </row>
    <row r="981" spans="1:18">
      <c r="A981">
        <v>1444</v>
      </c>
      <c r="B981" t="s">
        <v>27</v>
      </c>
      <c r="C981">
        <v>15911324</v>
      </c>
      <c r="D9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81">
        <f>IF(moras[[#This Row],[SALARIO]]="",'2-Resumen'!$B$7, moras[[#This Row],[SALARIO]])</f>
        <v>15911324</v>
      </c>
      <c r="F981">
        <f>STANDARDIZE(moras[[#This Row],[SALARIO]],'2-Resumen'!$B$2,'2-Resumen'!$B$3)</f>
        <v>-0.11086721380744145</v>
      </c>
      <c r="G981" t="str">
        <f>IF(ABS(moras[[#This Row],[Z-CORE]])&gt; 1.96,"Sí", "No")</f>
        <v>No</v>
      </c>
      <c r="H981" t="s">
        <v>33</v>
      </c>
      <c r="I981" t="str">
        <f>IF(moras[[#This Row],[TIPO_ASEGURAMIENTO]] = "", '2-Resumen'!$F$4, moras[[#This Row],[TIPO_ASEGURAMIENTO]])</f>
        <v>ASALARIADO</v>
      </c>
      <c r="J981" t="s">
        <v>34</v>
      </c>
      <c r="K981" t="s">
        <v>30</v>
      </c>
      <c r="L981" t="s">
        <v>31</v>
      </c>
      <c r="M981" t="s">
        <v>31</v>
      </c>
      <c r="N981">
        <v>51</v>
      </c>
      <c r="O981">
        <f>IF(moras[[#This Row],[EDAD]]="", '2-Resumen'!$C$7, moras[[#This Row],[EDAD]])</f>
        <v>51</v>
      </c>
      <c r="P981">
        <f>FLOOR(moras[[#This Row],[EDAD_SIN_NA´S]],10)</f>
        <v>50</v>
      </c>
      <c r="Q981">
        <f>STANDARDIZE(moras[[#This Row],[EDAD]],'2-Resumen'!$C$2, '2-Resumen'!$C$3)</f>
        <v>0.64178778747952869</v>
      </c>
      <c r="R981" t="str">
        <f>IF(ABS(moras[[#This Row],[Z-CORE E]]) &gt; 1.96, "Sí", "No")</f>
        <v>No</v>
      </c>
    </row>
    <row r="982" spans="1:18">
      <c r="A982">
        <v>1445</v>
      </c>
      <c r="B982" t="s">
        <v>32</v>
      </c>
      <c r="C982">
        <v>130000</v>
      </c>
      <c r="D9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82">
        <f>IF(moras[[#This Row],[SALARIO]]="",'2-Resumen'!$B$7, moras[[#This Row],[SALARIO]])</f>
        <v>130000</v>
      </c>
      <c r="F982">
        <f>STANDARDIZE(moras[[#This Row],[SALARIO]],'2-Resumen'!$B$2,'2-Resumen'!$B$3)</f>
        <v>-0.37345330707840618</v>
      </c>
      <c r="G982" t="str">
        <f>IF(ABS(moras[[#This Row],[Z-CORE]])&gt; 1.96,"Sí", "No")</f>
        <v>No</v>
      </c>
      <c r="H982" t="s">
        <v>33</v>
      </c>
      <c r="I982" t="str">
        <f>IF(moras[[#This Row],[TIPO_ASEGURAMIENTO]] = "", '2-Resumen'!$F$4, moras[[#This Row],[TIPO_ASEGURAMIENTO]])</f>
        <v>ASALARIADO</v>
      </c>
      <c r="J982" t="s">
        <v>29</v>
      </c>
      <c r="K982" t="s">
        <v>30</v>
      </c>
      <c r="L982" t="s">
        <v>30</v>
      </c>
      <c r="M982" t="s">
        <v>31</v>
      </c>
      <c r="N982">
        <v>40</v>
      </c>
      <c r="O982">
        <f>IF(moras[[#This Row],[EDAD]]="", '2-Resumen'!$C$7, moras[[#This Row],[EDAD]])</f>
        <v>40</v>
      </c>
      <c r="P982">
        <f>FLOOR(moras[[#This Row],[EDAD_SIN_NA´S]],10)</f>
        <v>40</v>
      </c>
      <c r="Q982">
        <f>STANDARDIZE(moras[[#This Row],[EDAD]],'2-Resumen'!$C$2, '2-Resumen'!$C$3)</f>
        <v>-0.13454084336898386</v>
      </c>
      <c r="R982" t="str">
        <f>IF(ABS(moras[[#This Row],[Z-CORE E]]) &gt; 1.96, "Sí", "No")</f>
        <v>No</v>
      </c>
    </row>
    <row r="983" spans="1:18">
      <c r="A983">
        <v>1446</v>
      </c>
      <c r="B983" t="s">
        <v>32</v>
      </c>
      <c r="C983">
        <v>86819139</v>
      </c>
      <c r="D9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83">
        <f>IF(moras[[#This Row],[SALARIO]]="",'2-Resumen'!$B$7, moras[[#This Row],[SALARIO]])</f>
        <v>86819139</v>
      </c>
      <c r="F983">
        <f>STANDARDIZE(moras[[#This Row],[SALARIO]],'2-Resumen'!$B$2,'2-Resumen'!$B$3)</f>
        <v>1.0689708101270718</v>
      </c>
      <c r="G983" t="str">
        <f>IF(ABS(moras[[#This Row],[Z-CORE]])&gt; 1.96,"Sí", "No")</f>
        <v>No</v>
      </c>
      <c r="H983" t="s">
        <v>33</v>
      </c>
      <c r="I983" t="str">
        <f>IF(moras[[#This Row],[TIPO_ASEGURAMIENTO]] = "", '2-Resumen'!$F$4, moras[[#This Row],[TIPO_ASEGURAMIENTO]])</f>
        <v>ASALARIADO</v>
      </c>
      <c r="J983" t="s">
        <v>29</v>
      </c>
      <c r="K983" t="s">
        <v>30</v>
      </c>
      <c r="L983" t="s">
        <v>31</v>
      </c>
      <c r="M983" t="s">
        <v>31</v>
      </c>
      <c r="N983">
        <v>30</v>
      </c>
      <c r="O983">
        <f>IF(moras[[#This Row],[EDAD]]="", '2-Resumen'!$C$7, moras[[#This Row],[EDAD]])</f>
        <v>30</v>
      </c>
      <c r="P983">
        <f>FLOOR(moras[[#This Row],[EDAD_SIN_NA´S]],10)</f>
        <v>30</v>
      </c>
      <c r="Q983">
        <f>STANDARDIZE(moras[[#This Row],[EDAD]],'2-Resumen'!$C$2, '2-Resumen'!$C$3)</f>
        <v>-0.84029414414035897</v>
      </c>
      <c r="R983" t="str">
        <f>IF(ABS(moras[[#This Row],[Z-CORE E]]) &gt; 1.96, "Sí", "No")</f>
        <v>No</v>
      </c>
    </row>
    <row r="984" spans="1:18">
      <c r="A984">
        <v>1447</v>
      </c>
      <c r="B984" t="s">
        <v>27</v>
      </c>
      <c r="C984">
        <v>12231333</v>
      </c>
      <c r="D9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84">
        <f>IF(moras[[#This Row],[SALARIO]]="",'2-Resumen'!$B$7, moras[[#This Row],[SALARIO]])</f>
        <v>12231333</v>
      </c>
      <c r="F984">
        <f>STANDARDIZE(moras[[#This Row],[SALARIO]],'2-Resumen'!$B$2,'2-Resumen'!$B$3)</f>
        <v>-0.17209873405012266</v>
      </c>
      <c r="G984" t="str">
        <f>IF(ABS(moras[[#This Row],[Z-CORE]])&gt; 1.96,"Sí", "No")</f>
        <v>No</v>
      </c>
      <c r="H984" t="s">
        <v>33</v>
      </c>
      <c r="I984" t="str">
        <f>IF(moras[[#This Row],[TIPO_ASEGURAMIENTO]] = "", '2-Resumen'!$F$4, moras[[#This Row],[TIPO_ASEGURAMIENTO]])</f>
        <v>ASALARIADO</v>
      </c>
      <c r="J984" t="s">
        <v>29</v>
      </c>
      <c r="K984" t="s">
        <v>30</v>
      </c>
      <c r="L984" t="s">
        <v>31</v>
      </c>
      <c r="M984" t="s">
        <v>31</v>
      </c>
      <c r="N984">
        <v>42</v>
      </c>
      <c r="O984">
        <f>IF(moras[[#This Row],[EDAD]]="", '2-Resumen'!$C$7, moras[[#This Row],[EDAD]])</f>
        <v>42</v>
      </c>
      <c r="P984">
        <f>FLOOR(moras[[#This Row],[EDAD_SIN_NA´S]],10)</f>
        <v>40</v>
      </c>
      <c r="Q984">
        <f>STANDARDIZE(moras[[#This Row],[EDAD]],'2-Resumen'!$C$2, '2-Resumen'!$C$3)</f>
        <v>6.6098167852911317E-3</v>
      </c>
      <c r="R984" t="str">
        <f>IF(ABS(moras[[#This Row],[Z-CORE E]]) &gt; 1.96, "Sí", "No")</f>
        <v>No</v>
      </c>
    </row>
    <row r="985" spans="1:18">
      <c r="A985">
        <v>1448</v>
      </c>
      <c r="B985" t="s">
        <v>32</v>
      </c>
      <c r="C985">
        <v>337000</v>
      </c>
      <c r="D9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85">
        <f>IF(moras[[#This Row],[SALARIO]]="",'2-Resumen'!$B$7, moras[[#This Row],[SALARIO]])</f>
        <v>337000</v>
      </c>
      <c r="F985">
        <f>STANDARDIZE(moras[[#This Row],[SALARIO]],'2-Resumen'!$B$2,'2-Resumen'!$B$3)</f>
        <v>-0.370009025641241</v>
      </c>
      <c r="G985" t="str">
        <f>IF(ABS(moras[[#This Row],[Z-CORE]])&gt; 1.96,"Sí", "No")</f>
        <v>No</v>
      </c>
      <c r="H985" t="s">
        <v>33</v>
      </c>
      <c r="I985" t="str">
        <f>IF(moras[[#This Row],[TIPO_ASEGURAMIENTO]] = "", '2-Resumen'!$F$4, moras[[#This Row],[TIPO_ASEGURAMIENTO]])</f>
        <v>ASALARIADO</v>
      </c>
      <c r="J985" t="s">
        <v>29</v>
      </c>
      <c r="K985" t="s">
        <v>30</v>
      </c>
      <c r="L985" t="s">
        <v>30</v>
      </c>
      <c r="M985" t="s">
        <v>31</v>
      </c>
      <c r="N985">
        <v>42</v>
      </c>
      <c r="O985">
        <f>IF(moras[[#This Row],[EDAD]]="", '2-Resumen'!$C$7, moras[[#This Row],[EDAD]])</f>
        <v>42</v>
      </c>
      <c r="P985">
        <f>FLOOR(moras[[#This Row],[EDAD_SIN_NA´S]],10)</f>
        <v>40</v>
      </c>
      <c r="Q985">
        <f>STANDARDIZE(moras[[#This Row],[EDAD]],'2-Resumen'!$C$2, '2-Resumen'!$C$3)</f>
        <v>6.6098167852911317E-3</v>
      </c>
      <c r="R985" t="str">
        <f>IF(ABS(moras[[#This Row],[Z-CORE E]]) &gt; 1.96, "Sí", "No")</f>
        <v>No</v>
      </c>
    </row>
    <row r="986" spans="1:18">
      <c r="A986">
        <v>1449</v>
      </c>
      <c r="B986" t="s">
        <v>27</v>
      </c>
      <c r="C986">
        <v>14481165</v>
      </c>
      <c r="D9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86">
        <f>IF(moras[[#This Row],[SALARIO]]="",'2-Resumen'!$B$7, moras[[#This Row],[SALARIO]])</f>
        <v>14481165</v>
      </c>
      <c r="F986">
        <f>STANDARDIZE(moras[[#This Row],[SALARIO]],'2-Resumen'!$B$2,'2-Resumen'!$B$3)</f>
        <v>-0.13466368770065282</v>
      </c>
      <c r="G986" t="str">
        <f>IF(ABS(moras[[#This Row],[Z-CORE]])&gt; 1.96,"Sí", "No")</f>
        <v>No</v>
      </c>
      <c r="H986" t="s">
        <v>33</v>
      </c>
      <c r="I986" t="str">
        <f>IF(moras[[#This Row],[TIPO_ASEGURAMIENTO]] = "", '2-Resumen'!$F$4, moras[[#This Row],[TIPO_ASEGURAMIENTO]])</f>
        <v>ASALARIADO</v>
      </c>
      <c r="J986" t="s">
        <v>34</v>
      </c>
      <c r="K986" t="s">
        <v>30</v>
      </c>
      <c r="L986" t="s">
        <v>31</v>
      </c>
      <c r="M986" t="s">
        <v>31</v>
      </c>
      <c r="N986">
        <v>42</v>
      </c>
      <c r="O986">
        <f>IF(moras[[#This Row],[EDAD]]="", '2-Resumen'!$C$7, moras[[#This Row],[EDAD]])</f>
        <v>42</v>
      </c>
      <c r="P986">
        <f>FLOOR(moras[[#This Row],[EDAD_SIN_NA´S]],10)</f>
        <v>40</v>
      </c>
      <c r="Q986">
        <f>STANDARDIZE(moras[[#This Row],[EDAD]],'2-Resumen'!$C$2, '2-Resumen'!$C$3)</f>
        <v>6.6098167852911317E-3</v>
      </c>
      <c r="R986" t="str">
        <f>IF(ABS(moras[[#This Row],[Z-CORE E]]) &gt; 1.96, "Sí", "No")</f>
        <v>No</v>
      </c>
    </row>
    <row r="987" spans="1:18">
      <c r="A987">
        <v>1453</v>
      </c>
      <c r="B987" t="s">
        <v>32</v>
      </c>
      <c r="C987">
        <v>477915</v>
      </c>
      <c r="D9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87">
        <f>IF(moras[[#This Row],[SALARIO]]="",'2-Resumen'!$B$7, moras[[#This Row],[SALARIO]])</f>
        <v>477915</v>
      </c>
      <c r="F987">
        <f>STANDARDIZE(moras[[#This Row],[SALARIO]],'2-Resumen'!$B$2,'2-Resumen'!$B$3)</f>
        <v>-0.36766433521265096</v>
      </c>
      <c r="G987" t="str">
        <f>IF(ABS(moras[[#This Row],[Z-CORE]])&gt; 1.96,"Sí", "No")</f>
        <v>No</v>
      </c>
      <c r="H987" t="s">
        <v>33</v>
      </c>
      <c r="I987" t="str">
        <f>IF(moras[[#This Row],[TIPO_ASEGURAMIENTO]] = "", '2-Resumen'!$F$4, moras[[#This Row],[TIPO_ASEGURAMIENTO]])</f>
        <v>ASALARIADO</v>
      </c>
      <c r="J987" t="s">
        <v>34</v>
      </c>
      <c r="K987" t="s">
        <v>30</v>
      </c>
      <c r="L987" t="s">
        <v>31</v>
      </c>
      <c r="M987" t="s">
        <v>31</v>
      </c>
      <c r="N987">
        <v>21</v>
      </c>
      <c r="O987">
        <f>IF(moras[[#This Row],[EDAD]]="", '2-Resumen'!$C$7, moras[[#This Row],[EDAD]])</f>
        <v>21</v>
      </c>
      <c r="P987">
        <f>FLOOR(moras[[#This Row],[EDAD_SIN_NA´S]],10)</f>
        <v>20</v>
      </c>
      <c r="Q987">
        <f>STANDARDIZE(moras[[#This Row],[EDAD]],'2-Resumen'!$C$2, '2-Resumen'!$C$3)</f>
        <v>-1.4754721148345964</v>
      </c>
      <c r="R987" t="str">
        <f>IF(ABS(moras[[#This Row],[Z-CORE E]]) &gt; 1.96, "Sí", "No")</f>
        <v>No</v>
      </c>
    </row>
    <row r="988" spans="1:18">
      <c r="A988">
        <v>1454</v>
      </c>
      <c r="B988" t="s">
        <v>32</v>
      </c>
      <c r="C988">
        <v>547209034</v>
      </c>
      <c r="D9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88">
        <f>IF(moras[[#This Row],[SALARIO]]="",'2-Resumen'!$B$7, moras[[#This Row],[SALARIO]])</f>
        <v>547209034</v>
      </c>
      <c r="F988">
        <f>STANDARDIZE(moras[[#This Row],[SALARIO]],'2-Resumen'!$B$2,'2-Resumen'!$B$3)</f>
        <v>8.7294170381799052</v>
      </c>
      <c r="G988" t="str">
        <f>IF(ABS(moras[[#This Row],[Z-CORE]])&gt; 1.96,"Sí", "No")</f>
        <v>Sí</v>
      </c>
      <c r="H988" t="s">
        <v>33</v>
      </c>
      <c r="I988" t="str">
        <f>IF(moras[[#This Row],[TIPO_ASEGURAMIENTO]] = "", '2-Resumen'!$F$4, moras[[#This Row],[TIPO_ASEGURAMIENTO]])</f>
        <v>ASALARIADO</v>
      </c>
      <c r="J988" t="s">
        <v>34</v>
      </c>
      <c r="K988" t="s">
        <v>30</v>
      </c>
      <c r="L988" t="s">
        <v>31</v>
      </c>
      <c r="M988" t="s">
        <v>31</v>
      </c>
      <c r="N988">
        <v>42</v>
      </c>
      <c r="O988">
        <f>IF(moras[[#This Row],[EDAD]]="", '2-Resumen'!$C$7, moras[[#This Row],[EDAD]])</f>
        <v>42</v>
      </c>
      <c r="P988">
        <f>FLOOR(moras[[#This Row],[EDAD_SIN_NA´S]],10)</f>
        <v>40</v>
      </c>
      <c r="Q988">
        <f>STANDARDIZE(moras[[#This Row],[EDAD]],'2-Resumen'!$C$2, '2-Resumen'!$C$3)</f>
        <v>6.6098167852911317E-3</v>
      </c>
      <c r="R988" t="str">
        <f>IF(ABS(moras[[#This Row],[Z-CORE E]]) &gt; 1.96, "Sí", "No")</f>
        <v>No</v>
      </c>
    </row>
    <row r="989" spans="1:18">
      <c r="A989">
        <v>1456</v>
      </c>
      <c r="B989" t="s">
        <v>27</v>
      </c>
      <c r="C989">
        <v>575000</v>
      </c>
      <c r="D9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89">
        <f>IF(moras[[#This Row],[SALARIO]]="",'2-Resumen'!$B$7, moras[[#This Row],[SALARIO]])</f>
        <v>575000</v>
      </c>
      <c r="F989">
        <f>STANDARDIZE(moras[[#This Row],[SALARIO]],'2-Resumen'!$B$2,'2-Resumen'!$B$3)</f>
        <v>-0.36604893394053895</v>
      </c>
      <c r="G989" t="str">
        <f>IF(ABS(moras[[#This Row],[Z-CORE]])&gt; 1.96,"Sí", "No")</f>
        <v>No</v>
      </c>
      <c r="H989" t="s">
        <v>33</v>
      </c>
      <c r="I989" t="str">
        <f>IF(moras[[#This Row],[TIPO_ASEGURAMIENTO]] = "", '2-Resumen'!$F$4, moras[[#This Row],[TIPO_ASEGURAMIENTO]])</f>
        <v>ASALARIADO</v>
      </c>
      <c r="J989" t="s">
        <v>29</v>
      </c>
      <c r="K989" t="s">
        <v>30</v>
      </c>
      <c r="L989" t="s">
        <v>31</v>
      </c>
      <c r="M989" t="s">
        <v>30</v>
      </c>
      <c r="N989">
        <v>32</v>
      </c>
      <c r="O989">
        <f>IF(moras[[#This Row],[EDAD]]="", '2-Resumen'!$C$7, moras[[#This Row],[EDAD]])</f>
        <v>32</v>
      </c>
      <c r="P989">
        <f>FLOOR(moras[[#This Row],[EDAD_SIN_NA´S]],10)</f>
        <v>30</v>
      </c>
      <c r="Q989">
        <f>STANDARDIZE(moras[[#This Row],[EDAD]],'2-Resumen'!$C$2, '2-Resumen'!$C$3)</f>
        <v>-0.69914348398608395</v>
      </c>
      <c r="R989" t="str">
        <f>IF(ABS(moras[[#This Row],[Z-CORE E]]) &gt; 1.96, "Sí", "No")</f>
        <v>No</v>
      </c>
    </row>
    <row r="990" spans="1:18">
      <c r="A990">
        <v>1458</v>
      </c>
      <c r="B990" t="s">
        <v>27</v>
      </c>
      <c r="C990">
        <v>752947</v>
      </c>
      <c r="D9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90">
        <f>IF(moras[[#This Row],[SALARIO]]="",'2-Resumen'!$B$7, moras[[#This Row],[SALARIO]])</f>
        <v>752947</v>
      </c>
      <c r="F990">
        <f>STANDARDIZE(moras[[#This Row],[SALARIO]],'2-Resumen'!$B$2,'2-Resumen'!$B$3)</f>
        <v>-0.36308806655455228</v>
      </c>
      <c r="G990" t="str">
        <f>IF(ABS(moras[[#This Row],[Z-CORE]])&gt; 1.96,"Sí", "No")</f>
        <v>No</v>
      </c>
      <c r="H990" t="s">
        <v>33</v>
      </c>
      <c r="I990" t="str">
        <f>IF(moras[[#This Row],[TIPO_ASEGURAMIENTO]] = "", '2-Resumen'!$F$4, moras[[#This Row],[TIPO_ASEGURAMIENTO]])</f>
        <v>ASALARIADO</v>
      </c>
      <c r="J990" t="s">
        <v>29</v>
      </c>
      <c r="K990" t="s">
        <v>30</v>
      </c>
      <c r="L990" t="s">
        <v>31</v>
      </c>
      <c r="M990" t="s">
        <v>31</v>
      </c>
      <c r="N990">
        <v>25</v>
      </c>
      <c r="O990">
        <f>IF(moras[[#This Row],[EDAD]]="", '2-Resumen'!$C$7, moras[[#This Row],[EDAD]])</f>
        <v>25</v>
      </c>
      <c r="P990">
        <f>FLOOR(moras[[#This Row],[EDAD_SIN_NA´S]],10)</f>
        <v>20</v>
      </c>
      <c r="Q990">
        <f>STANDARDIZE(moras[[#This Row],[EDAD]],'2-Resumen'!$C$2, '2-Resumen'!$C$3)</f>
        <v>-1.1931707945260464</v>
      </c>
      <c r="R990" t="str">
        <f>IF(ABS(moras[[#This Row],[Z-CORE E]]) &gt; 1.96, "Sí", "No")</f>
        <v>No</v>
      </c>
    </row>
    <row r="991" spans="1:18">
      <c r="A991">
        <v>1461</v>
      </c>
      <c r="B991" t="s">
        <v>27</v>
      </c>
      <c r="C991">
        <v>79149902</v>
      </c>
      <c r="D9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91">
        <f>IF(moras[[#This Row],[SALARIO]]="",'2-Resumen'!$B$7, moras[[#This Row],[SALARIO]])</f>
        <v>79149902</v>
      </c>
      <c r="F991">
        <f>STANDARDIZE(moras[[#This Row],[SALARIO]],'2-Resumen'!$B$2,'2-Resumen'!$B$3)</f>
        <v>0.941362063091707</v>
      </c>
      <c r="G991" t="str">
        <f>IF(ABS(moras[[#This Row],[Z-CORE]])&gt; 1.96,"Sí", "No")</f>
        <v>No</v>
      </c>
      <c r="H991" t="s">
        <v>33</v>
      </c>
      <c r="I991" t="str">
        <f>IF(moras[[#This Row],[TIPO_ASEGURAMIENTO]] = "", '2-Resumen'!$F$4, moras[[#This Row],[TIPO_ASEGURAMIENTO]])</f>
        <v>ASALARIADO</v>
      </c>
      <c r="J991" t="s">
        <v>29</v>
      </c>
      <c r="K991" t="s">
        <v>30</v>
      </c>
      <c r="L991" t="s">
        <v>31</v>
      </c>
      <c r="M991" t="s">
        <v>31</v>
      </c>
      <c r="N991">
        <v>29</v>
      </c>
      <c r="O991">
        <f>IF(moras[[#This Row],[EDAD]]="", '2-Resumen'!$C$7, moras[[#This Row],[EDAD]])</f>
        <v>29</v>
      </c>
      <c r="P991">
        <f>FLOOR(moras[[#This Row],[EDAD_SIN_NA´S]],10)</f>
        <v>20</v>
      </c>
      <c r="Q991">
        <f>STANDARDIZE(moras[[#This Row],[EDAD]],'2-Resumen'!$C$2, '2-Resumen'!$C$3)</f>
        <v>-0.91086947421749642</v>
      </c>
      <c r="R991" t="str">
        <f>IF(ABS(moras[[#This Row],[Z-CORE E]]) &gt; 1.96, "Sí", "No")</f>
        <v>No</v>
      </c>
    </row>
    <row r="992" spans="1:18">
      <c r="A992">
        <v>1463</v>
      </c>
      <c r="B992" t="s">
        <v>27</v>
      </c>
      <c r="C992">
        <v>16118705</v>
      </c>
      <c r="D9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92">
        <f>IF(moras[[#This Row],[SALARIO]]="",'2-Resumen'!$B$7, moras[[#This Row],[SALARIO]])</f>
        <v>16118705</v>
      </c>
      <c r="F992">
        <f>STANDARDIZE(moras[[#This Row],[SALARIO]],'2-Resumen'!$B$2,'2-Resumen'!$B$3)</f>
        <v>-0.10741659289574698</v>
      </c>
      <c r="G992" t="str">
        <f>IF(ABS(moras[[#This Row],[Z-CORE]])&gt; 1.96,"Sí", "No")</f>
        <v>No</v>
      </c>
      <c r="H992" t="s">
        <v>33</v>
      </c>
      <c r="I992" t="str">
        <f>IF(moras[[#This Row],[TIPO_ASEGURAMIENTO]] = "", '2-Resumen'!$F$4, moras[[#This Row],[TIPO_ASEGURAMIENTO]])</f>
        <v>ASALARIADO</v>
      </c>
      <c r="J992" t="s">
        <v>34</v>
      </c>
      <c r="K992" t="s">
        <v>30</v>
      </c>
      <c r="L992" t="s">
        <v>31</v>
      </c>
      <c r="M992" t="s">
        <v>31</v>
      </c>
      <c r="N992">
        <v>33</v>
      </c>
      <c r="O992">
        <f>IF(moras[[#This Row],[EDAD]]="", '2-Resumen'!$C$7, moras[[#This Row],[EDAD]])</f>
        <v>33</v>
      </c>
      <c r="P992">
        <f>FLOOR(moras[[#This Row],[EDAD_SIN_NA´S]],10)</f>
        <v>30</v>
      </c>
      <c r="Q992">
        <f>STANDARDIZE(moras[[#This Row],[EDAD]],'2-Resumen'!$C$2, '2-Resumen'!$C$3)</f>
        <v>-0.62856815390894638</v>
      </c>
      <c r="R992" t="str">
        <f>IF(ABS(moras[[#This Row],[Z-CORE E]]) &gt; 1.96, "Sí", "No")</f>
        <v>No</v>
      </c>
    </row>
    <row r="993" spans="1:18">
      <c r="A993">
        <v>1464</v>
      </c>
      <c r="B993" t="s">
        <v>32</v>
      </c>
      <c r="C993">
        <v>77194742</v>
      </c>
      <c r="D9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93">
        <f>IF(moras[[#This Row],[SALARIO]]="",'2-Resumen'!$B$7, moras[[#This Row],[SALARIO]])</f>
        <v>77194742</v>
      </c>
      <c r="F993">
        <f>STANDARDIZE(moras[[#This Row],[SALARIO]],'2-Resumen'!$B$2,'2-Resumen'!$B$3)</f>
        <v>0.90883007616084754</v>
      </c>
      <c r="G993" t="str">
        <f>IF(ABS(moras[[#This Row],[Z-CORE]])&gt; 1.96,"Sí", "No")</f>
        <v>No</v>
      </c>
      <c r="H993" t="s">
        <v>33</v>
      </c>
      <c r="I993" t="str">
        <f>IF(moras[[#This Row],[TIPO_ASEGURAMIENTO]] = "", '2-Resumen'!$F$4, moras[[#This Row],[TIPO_ASEGURAMIENTO]])</f>
        <v>ASALARIADO</v>
      </c>
      <c r="J993" t="s">
        <v>29</v>
      </c>
      <c r="K993" t="s">
        <v>30</v>
      </c>
      <c r="L993" t="s">
        <v>31</v>
      </c>
      <c r="M993" t="s">
        <v>31</v>
      </c>
      <c r="N993">
        <v>40</v>
      </c>
      <c r="O993">
        <f>IF(moras[[#This Row],[EDAD]]="", '2-Resumen'!$C$7, moras[[#This Row],[EDAD]])</f>
        <v>40</v>
      </c>
      <c r="P993">
        <f>FLOOR(moras[[#This Row],[EDAD_SIN_NA´S]],10)</f>
        <v>40</v>
      </c>
      <c r="Q993">
        <f>STANDARDIZE(moras[[#This Row],[EDAD]],'2-Resumen'!$C$2, '2-Resumen'!$C$3)</f>
        <v>-0.13454084336898386</v>
      </c>
      <c r="R993" t="str">
        <f>IF(ABS(moras[[#This Row],[Z-CORE E]]) &gt; 1.96, "Sí", "No")</f>
        <v>No</v>
      </c>
    </row>
    <row r="994" spans="1:18">
      <c r="A994">
        <v>1466</v>
      </c>
      <c r="B994" t="s">
        <v>27</v>
      </c>
      <c r="C994">
        <v>13580255</v>
      </c>
      <c r="D9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994">
        <f>IF(moras[[#This Row],[SALARIO]]="",'2-Resumen'!$B$7, moras[[#This Row],[SALARIO]])</f>
        <v>13580255</v>
      </c>
      <c r="F994">
        <f>STANDARDIZE(moras[[#This Row],[SALARIO]],'2-Resumen'!$B$2,'2-Resumen'!$B$3)</f>
        <v>-0.14965396591107069</v>
      </c>
      <c r="G994" t="str">
        <f>IF(ABS(moras[[#This Row],[Z-CORE]])&gt; 1.96,"Sí", "No")</f>
        <v>No</v>
      </c>
      <c r="H994" t="s">
        <v>33</v>
      </c>
      <c r="I994" t="str">
        <f>IF(moras[[#This Row],[TIPO_ASEGURAMIENTO]] = "", '2-Resumen'!$F$4, moras[[#This Row],[TIPO_ASEGURAMIENTO]])</f>
        <v>ASALARIADO</v>
      </c>
      <c r="J994" t="s">
        <v>34</v>
      </c>
      <c r="K994" t="s">
        <v>30</v>
      </c>
      <c r="L994" t="s">
        <v>31</v>
      </c>
      <c r="M994" t="s">
        <v>31</v>
      </c>
      <c r="N994">
        <v>32</v>
      </c>
      <c r="O994">
        <f>IF(moras[[#This Row],[EDAD]]="", '2-Resumen'!$C$7, moras[[#This Row],[EDAD]])</f>
        <v>32</v>
      </c>
      <c r="P994">
        <f>FLOOR(moras[[#This Row],[EDAD_SIN_NA´S]],10)</f>
        <v>30</v>
      </c>
      <c r="Q994">
        <f>STANDARDIZE(moras[[#This Row],[EDAD]],'2-Resumen'!$C$2, '2-Resumen'!$C$3)</f>
        <v>-0.69914348398608395</v>
      </c>
      <c r="R994" t="str">
        <f>IF(ABS(moras[[#This Row],[Z-CORE E]]) &gt; 1.96, "Sí", "No")</f>
        <v>No</v>
      </c>
    </row>
    <row r="995" spans="1:18">
      <c r="A995">
        <v>1467</v>
      </c>
      <c r="B995" t="s">
        <v>32</v>
      </c>
      <c r="C995">
        <v>104970032</v>
      </c>
      <c r="D9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995">
        <f>IF(moras[[#This Row],[SALARIO]]="",'2-Resumen'!$B$7, moras[[#This Row],[SALARIO]])</f>
        <v>104970032</v>
      </c>
      <c r="F995">
        <f>STANDARDIZE(moras[[#This Row],[SALARIO]],'2-Resumen'!$B$2,'2-Resumen'!$B$3)</f>
        <v>1.3709842585708969</v>
      </c>
      <c r="G995" t="str">
        <f>IF(ABS(moras[[#This Row],[Z-CORE]])&gt; 1.96,"Sí", "No")</f>
        <v>No</v>
      </c>
      <c r="H995" t="s">
        <v>33</v>
      </c>
      <c r="I995" t="str">
        <f>IF(moras[[#This Row],[TIPO_ASEGURAMIENTO]] = "", '2-Resumen'!$F$4, moras[[#This Row],[TIPO_ASEGURAMIENTO]])</f>
        <v>ASALARIADO</v>
      </c>
      <c r="J995" t="s">
        <v>29</v>
      </c>
      <c r="K995" t="s">
        <v>30</v>
      </c>
      <c r="L995" t="s">
        <v>31</v>
      </c>
      <c r="M995" t="s">
        <v>31</v>
      </c>
      <c r="N995">
        <v>37</v>
      </c>
      <c r="O995">
        <f>IF(moras[[#This Row],[EDAD]]="", '2-Resumen'!$C$7, moras[[#This Row],[EDAD]])</f>
        <v>37</v>
      </c>
      <c r="P995">
        <f>FLOOR(moras[[#This Row],[EDAD_SIN_NA´S]],10)</f>
        <v>30</v>
      </c>
      <c r="Q995">
        <f>STANDARDIZE(moras[[#This Row],[EDAD]],'2-Resumen'!$C$2, '2-Resumen'!$C$3)</f>
        <v>-0.3462668336003964</v>
      </c>
      <c r="R995" t="str">
        <f>IF(ABS(moras[[#This Row],[Z-CORE E]]) &gt; 1.96, "Sí", "No")</f>
        <v>No</v>
      </c>
    </row>
    <row r="996" spans="1:18">
      <c r="A996">
        <v>1469</v>
      </c>
      <c r="B996" t="s">
        <v>32</v>
      </c>
      <c r="C996">
        <v>266800</v>
      </c>
      <c r="D9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96">
        <f>IF(moras[[#This Row],[SALARIO]]="",'2-Resumen'!$B$7, moras[[#This Row],[SALARIO]])</f>
        <v>266800</v>
      </c>
      <c r="F996">
        <f>STANDARDIZE(moras[[#This Row],[SALARIO]],'2-Resumen'!$B$2,'2-Resumen'!$B$3)</f>
        <v>-0.37117708630254048</v>
      </c>
      <c r="G996" t="str">
        <f>IF(ABS(moras[[#This Row],[Z-CORE]])&gt; 1.96,"Sí", "No")</f>
        <v>No</v>
      </c>
      <c r="H996" t="s">
        <v>33</v>
      </c>
      <c r="I996" t="str">
        <f>IF(moras[[#This Row],[TIPO_ASEGURAMIENTO]] = "", '2-Resumen'!$F$4, moras[[#This Row],[TIPO_ASEGURAMIENTO]])</f>
        <v>ASALARIADO</v>
      </c>
      <c r="J996" t="s">
        <v>29</v>
      </c>
      <c r="K996" t="s">
        <v>30</v>
      </c>
      <c r="L996" t="s">
        <v>31</v>
      </c>
      <c r="M996" t="s">
        <v>31</v>
      </c>
      <c r="N996">
        <v>44</v>
      </c>
      <c r="O996">
        <f>IF(moras[[#This Row],[EDAD]]="", '2-Resumen'!$C$7, moras[[#This Row],[EDAD]])</f>
        <v>44</v>
      </c>
      <c r="P996">
        <f>FLOOR(moras[[#This Row],[EDAD_SIN_NA´S]],10)</f>
        <v>40</v>
      </c>
      <c r="Q996">
        <f>STANDARDIZE(moras[[#This Row],[EDAD]],'2-Resumen'!$C$2, '2-Resumen'!$C$3)</f>
        <v>0.14776047693956615</v>
      </c>
      <c r="R996" t="str">
        <f>IF(ABS(moras[[#This Row],[Z-CORE E]]) &gt; 1.96, "Sí", "No")</f>
        <v>No</v>
      </c>
    </row>
    <row r="997" spans="1:18">
      <c r="A997">
        <v>1470</v>
      </c>
      <c r="B997" t="s">
        <v>32</v>
      </c>
      <c r="C997">
        <v>196925</v>
      </c>
      <c r="D9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97">
        <f>IF(moras[[#This Row],[SALARIO]]="",'2-Resumen'!$B$7, moras[[#This Row],[SALARIO]])</f>
        <v>196925</v>
      </c>
      <c r="F997">
        <f>STANDARDIZE(moras[[#This Row],[SALARIO]],'2-Resumen'!$B$2,'2-Resumen'!$B$3)</f>
        <v>-0.37233973927559322</v>
      </c>
      <c r="G997" t="str">
        <f>IF(ABS(moras[[#This Row],[Z-CORE]])&gt; 1.96,"Sí", "No")</f>
        <v>No</v>
      </c>
      <c r="H997" t="s">
        <v>33</v>
      </c>
      <c r="I997" t="str">
        <f>IF(moras[[#This Row],[TIPO_ASEGURAMIENTO]] = "", '2-Resumen'!$F$4, moras[[#This Row],[TIPO_ASEGURAMIENTO]])</f>
        <v>ASALARIADO</v>
      </c>
      <c r="J997" t="s">
        <v>29</v>
      </c>
      <c r="K997" t="s">
        <v>30</v>
      </c>
      <c r="L997" t="s">
        <v>31</v>
      </c>
      <c r="M997" t="s">
        <v>30</v>
      </c>
      <c r="N997">
        <v>22</v>
      </c>
      <c r="O997">
        <f>IF(moras[[#This Row],[EDAD]]="", '2-Resumen'!$C$7, moras[[#This Row],[EDAD]])</f>
        <v>22</v>
      </c>
      <c r="P997">
        <f>FLOOR(moras[[#This Row],[EDAD_SIN_NA´S]],10)</f>
        <v>20</v>
      </c>
      <c r="Q997">
        <f>STANDARDIZE(moras[[#This Row],[EDAD]],'2-Resumen'!$C$2, '2-Resumen'!$C$3)</f>
        <v>-1.4048967847574589</v>
      </c>
      <c r="R997" t="str">
        <f>IF(ABS(moras[[#This Row],[Z-CORE E]]) &gt; 1.96, "Sí", "No")</f>
        <v>No</v>
      </c>
    </row>
    <row r="998" spans="1:18">
      <c r="A998">
        <v>1471</v>
      </c>
      <c r="B998" t="s">
        <v>32</v>
      </c>
      <c r="C998">
        <v>342027</v>
      </c>
      <c r="D9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998">
        <f>IF(moras[[#This Row],[SALARIO]]="",'2-Resumen'!$B$7, moras[[#This Row],[SALARIO]])</f>
        <v>342027</v>
      </c>
      <c r="F998">
        <f>STANDARDIZE(moras[[#This Row],[SALARIO]],'2-Resumen'!$B$2,'2-Resumen'!$B$3)</f>
        <v>-0.36992538118334423</v>
      </c>
      <c r="G998" t="str">
        <f>IF(ABS(moras[[#This Row],[Z-CORE]])&gt; 1.96,"Sí", "No")</f>
        <v>No</v>
      </c>
      <c r="H998" t="s">
        <v>33</v>
      </c>
      <c r="I998" t="str">
        <f>IF(moras[[#This Row],[TIPO_ASEGURAMIENTO]] = "", '2-Resumen'!$F$4, moras[[#This Row],[TIPO_ASEGURAMIENTO]])</f>
        <v>ASALARIADO</v>
      </c>
      <c r="J998" t="s">
        <v>29</v>
      </c>
      <c r="K998" t="s">
        <v>30</v>
      </c>
      <c r="L998" t="s">
        <v>30</v>
      </c>
      <c r="M998" t="s">
        <v>31</v>
      </c>
      <c r="N998">
        <v>61</v>
      </c>
      <c r="O998">
        <f>IF(moras[[#This Row],[EDAD]]="", '2-Resumen'!$C$7, moras[[#This Row],[EDAD]])</f>
        <v>61</v>
      </c>
      <c r="P998">
        <f>FLOOR(moras[[#This Row],[EDAD_SIN_NA´S]],10)</f>
        <v>60</v>
      </c>
      <c r="Q998">
        <f>STANDARDIZE(moras[[#This Row],[EDAD]],'2-Resumen'!$C$2, '2-Resumen'!$C$3)</f>
        <v>1.3475410882509038</v>
      </c>
      <c r="R998" t="str">
        <f>IF(ABS(moras[[#This Row],[Z-CORE E]]) &gt; 1.96, "Sí", "No")</f>
        <v>No</v>
      </c>
    </row>
    <row r="999" spans="1:18">
      <c r="A999">
        <v>1473</v>
      </c>
      <c r="B999" t="s">
        <v>32</v>
      </c>
      <c r="C999">
        <v>155880</v>
      </c>
      <c r="D9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999">
        <f>IF(moras[[#This Row],[SALARIO]]="",'2-Resumen'!$B$7, moras[[#This Row],[SALARIO]])</f>
        <v>155880</v>
      </c>
      <c r="F999">
        <f>STANDARDIZE(moras[[#This Row],[SALARIO]],'2-Resumen'!$B$2,'2-Resumen'!$B$3)</f>
        <v>-0.3730226887035567</v>
      </c>
      <c r="G999" t="str">
        <f>IF(ABS(moras[[#This Row],[Z-CORE]])&gt; 1.96,"Sí", "No")</f>
        <v>No</v>
      </c>
      <c r="H999" t="s">
        <v>33</v>
      </c>
      <c r="I999" t="str">
        <f>IF(moras[[#This Row],[TIPO_ASEGURAMIENTO]] = "", '2-Resumen'!$F$4, moras[[#This Row],[TIPO_ASEGURAMIENTO]])</f>
        <v>ASALARIADO</v>
      </c>
      <c r="J999" t="s">
        <v>29</v>
      </c>
      <c r="K999" t="s">
        <v>30</v>
      </c>
      <c r="L999" t="s">
        <v>31</v>
      </c>
      <c r="M999" t="s">
        <v>31</v>
      </c>
      <c r="N999">
        <v>36</v>
      </c>
      <c r="O999">
        <f>IF(moras[[#This Row],[EDAD]]="", '2-Resumen'!$C$7, moras[[#This Row],[EDAD]])</f>
        <v>36</v>
      </c>
      <c r="P999">
        <f>FLOOR(moras[[#This Row],[EDAD_SIN_NA´S]],10)</f>
        <v>30</v>
      </c>
      <c r="Q999">
        <f>STANDARDIZE(moras[[#This Row],[EDAD]],'2-Resumen'!$C$2, '2-Resumen'!$C$3)</f>
        <v>-0.41684216367753391</v>
      </c>
      <c r="R999" t="str">
        <f>IF(ABS(moras[[#This Row],[Z-CORE E]]) &gt; 1.96, "Sí", "No")</f>
        <v>No</v>
      </c>
    </row>
    <row r="1000" spans="1:18">
      <c r="A1000">
        <v>1476</v>
      </c>
      <c r="B1000" t="s">
        <v>32</v>
      </c>
      <c r="C1000">
        <v>650000</v>
      </c>
      <c r="D10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00">
        <f>IF(moras[[#This Row],[SALARIO]]="",'2-Resumen'!$B$7, moras[[#This Row],[SALARIO]])</f>
        <v>650000</v>
      </c>
      <c r="F1000">
        <f>STANDARDIZE(moras[[#This Row],[SALARIO]],'2-Resumen'!$B$2,'2-Resumen'!$B$3)</f>
        <v>-0.36480100588359504</v>
      </c>
      <c r="G1000" t="str">
        <f>IF(ABS(moras[[#This Row],[Z-CORE]])&gt; 1.96,"Sí", "No")</f>
        <v>No</v>
      </c>
      <c r="H1000" t="s">
        <v>33</v>
      </c>
      <c r="I1000" t="str">
        <f>IF(moras[[#This Row],[TIPO_ASEGURAMIENTO]] = "", '2-Resumen'!$F$4, moras[[#This Row],[TIPO_ASEGURAMIENTO]])</f>
        <v>ASALARIADO</v>
      </c>
      <c r="J1000" t="s">
        <v>29</v>
      </c>
      <c r="K1000" t="s">
        <v>30</v>
      </c>
      <c r="L1000" t="s">
        <v>31</v>
      </c>
      <c r="M1000" t="s">
        <v>30</v>
      </c>
      <c r="N1000">
        <v>31</v>
      </c>
      <c r="O1000">
        <f>IF(moras[[#This Row],[EDAD]]="", '2-Resumen'!$C$7, moras[[#This Row],[EDAD]])</f>
        <v>31</v>
      </c>
      <c r="P1000">
        <f>FLOOR(moras[[#This Row],[EDAD_SIN_NA´S]],10)</f>
        <v>30</v>
      </c>
      <c r="Q1000">
        <f>STANDARDIZE(moras[[#This Row],[EDAD]],'2-Resumen'!$C$2, '2-Resumen'!$C$3)</f>
        <v>-0.7697188140632214</v>
      </c>
      <c r="R1000" t="str">
        <f>IF(ABS(moras[[#This Row],[Z-CORE E]]) &gt; 1.96, "Sí", "No")</f>
        <v>No</v>
      </c>
    </row>
    <row r="1001" spans="1:18">
      <c r="A1001">
        <v>1477</v>
      </c>
      <c r="B1001" t="s">
        <v>32</v>
      </c>
      <c r="C1001">
        <v>49063883</v>
      </c>
      <c r="D10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01">
        <f>IF(moras[[#This Row],[SALARIO]]="",'2-Resumen'!$B$7, moras[[#This Row],[SALARIO]])</f>
        <v>49063883</v>
      </c>
      <c r="F1001">
        <f>STANDARDIZE(moras[[#This Row],[SALARIO]],'2-Resumen'!$B$2,'2-Resumen'!$B$3)</f>
        <v>0.44075956666707139</v>
      </c>
      <c r="G1001" t="str">
        <f>IF(ABS(moras[[#This Row],[Z-CORE]])&gt; 1.96,"Sí", "No")</f>
        <v>No</v>
      </c>
      <c r="H1001" t="s">
        <v>33</v>
      </c>
      <c r="I1001" t="str">
        <f>IF(moras[[#This Row],[TIPO_ASEGURAMIENTO]] = "", '2-Resumen'!$F$4, moras[[#This Row],[TIPO_ASEGURAMIENTO]])</f>
        <v>ASALARIADO</v>
      </c>
      <c r="J1001" t="s">
        <v>34</v>
      </c>
      <c r="K1001" t="s">
        <v>30</v>
      </c>
      <c r="L1001" t="s">
        <v>31</v>
      </c>
      <c r="M1001" t="s">
        <v>31</v>
      </c>
      <c r="N1001">
        <v>55</v>
      </c>
      <c r="O1001">
        <f>IF(moras[[#This Row],[EDAD]]="", '2-Resumen'!$C$7, moras[[#This Row],[EDAD]])</f>
        <v>55</v>
      </c>
      <c r="P1001">
        <f>FLOOR(moras[[#This Row],[EDAD_SIN_NA´S]],10)</f>
        <v>50</v>
      </c>
      <c r="Q1001">
        <f>STANDARDIZE(moras[[#This Row],[EDAD]],'2-Resumen'!$C$2, '2-Resumen'!$C$3)</f>
        <v>0.92408910778807873</v>
      </c>
      <c r="R1001" t="str">
        <f>IF(ABS(moras[[#This Row],[Z-CORE E]]) &gt; 1.96, "Sí", "No")</f>
        <v>No</v>
      </c>
    </row>
    <row r="1002" spans="1:18">
      <c r="A1002">
        <v>1480</v>
      </c>
      <c r="B1002" t="s">
        <v>32</v>
      </c>
      <c r="C1002">
        <v>35167001</v>
      </c>
      <c r="D10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02">
        <f>IF(moras[[#This Row],[SALARIO]]="",'2-Resumen'!$B$7, moras[[#This Row],[SALARIO]])</f>
        <v>35167001</v>
      </c>
      <c r="F1002">
        <f>STANDARDIZE(moras[[#This Row],[SALARIO]],'2-Resumen'!$B$2,'2-Resumen'!$B$3)</f>
        <v>0.20952878064255337</v>
      </c>
      <c r="G1002" t="str">
        <f>IF(ABS(moras[[#This Row],[Z-CORE]])&gt; 1.96,"Sí", "No")</f>
        <v>No</v>
      </c>
      <c r="H1002" t="s">
        <v>33</v>
      </c>
      <c r="I1002" t="str">
        <f>IF(moras[[#This Row],[TIPO_ASEGURAMIENTO]] = "", '2-Resumen'!$F$4, moras[[#This Row],[TIPO_ASEGURAMIENTO]])</f>
        <v>ASALARIADO</v>
      </c>
      <c r="J1002" t="s">
        <v>29</v>
      </c>
      <c r="K1002" t="s">
        <v>30</v>
      </c>
      <c r="L1002" t="s">
        <v>31</v>
      </c>
      <c r="M1002" t="s">
        <v>31</v>
      </c>
      <c r="N1002">
        <v>21</v>
      </c>
      <c r="O1002">
        <f>IF(moras[[#This Row],[EDAD]]="", '2-Resumen'!$C$7, moras[[#This Row],[EDAD]])</f>
        <v>21</v>
      </c>
      <c r="P1002">
        <f>FLOOR(moras[[#This Row],[EDAD_SIN_NA´S]],10)</f>
        <v>20</v>
      </c>
      <c r="Q1002">
        <f>STANDARDIZE(moras[[#This Row],[EDAD]],'2-Resumen'!$C$2, '2-Resumen'!$C$3)</f>
        <v>-1.4754721148345964</v>
      </c>
      <c r="R1002" t="str">
        <f>IF(ABS(moras[[#This Row],[Z-CORE E]]) &gt; 1.96, "Sí", "No")</f>
        <v>No</v>
      </c>
    </row>
    <row r="1003" spans="1:18">
      <c r="A1003">
        <v>1481</v>
      </c>
      <c r="B1003" t="s">
        <v>27</v>
      </c>
      <c r="C1003">
        <v>52860629</v>
      </c>
      <c r="D10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03">
        <f>IF(moras[[#This Row],[SALARIO]]="",'2-Resumen'!$B$7, moras[[#This Row],[SALARIO]])</f>
        <v>52860629</v>
      </c>
      <c r="F1003">
        <f>STANDARDIZE(moras[[#This Row],[SALARIO]],'2-Resumen'!$B$2,'2-Resumen'!$B$3)</f>
        <v>0.50393377811359907</v>
      </c>
      <c r="G1003" t="str">
        <f>IF(ABS(moras[[#This Row],[Z-CORE]])&gt; 1.96,"Sí", "No")</f>
        <v>No</v>
      </c>
      <c r="H1003" t="s">
        <v>33</v>
      </c>
      <c r="I1003" t="str">
        <f>IF(moras[[#This Row],[TIPO_ASEGURAMIENTO]] = "", '2-Resumen'!$F$4, moras[[#This Row],[TIPO_ASEGURAMIENTO]])</f>
        <v>ASALARIADO</v>
      </c>
      <c r="J1003" t="s">
        <v>34</v>
      </c>
      <c r="K1003" t="s">
        <v>30</v>
      </c>
      <c r="L1003" t="s">
        <v>31</v>
      </c>
      <c r="M1003" t="s">
        <v>31</v>
      </c>
      <c r="N1003">
        <v>29</v>
      </c>
      <c r="O1003">
        <f>IF(moras[[#This Row],[EDAD]]="", '2-Resumen'!$C$7, moras[[#This Row],[EDAD]])</f>
        <v>29</v>
      </c>
      <c r="P1003">
        <f>FLOOR(moras[[#This Row],[EDAD_SIN_NA´S]],10)</f>
        <v>20</v>
      </c>
      <c r="Q1003">
        <f>STANDARDIZE(moras[[#This Row],[EDAD]],'2-Resumen'!$C$2, '2-Resumen'!$C$3)</f>
        <v>-0.91086947421749642</v>
      </c>
      <c r="R1003" t="str">
        <f>IF(ABS(moras[[#This Row],[Z-CORE E]]) &gt; 1.96, "Sí", "No")</f>
        <v>No</v>
      </c>
    </row>
    <row r="1004" spans="1:18">
      <c r="A1004">
        <v>1482</v>
      </c>
      <c r="B1004" t="s">
        <v>27</v>
      </c>
      <c r="C1004">
        <v>23987315</v>
      </c>
      <c r="D10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04">
        <f>IF(moras[[#This Row],[SALARIO]]="",'2-Resumen'!$B$7, moras[[#This Row],[SALARIO]])</f>
        <v>23987315</v>
      </c>
      <c r="F1004">
        <f>STANDARDIZE(moras[[#This Row],[SALARIO]],'2-Resumen'!$B$2,'2-Resumen'!$B$3)</f>
        <v>2.3509529612912347E-2</v>
      </c>
      <c r="G1004" t="str">
        <f>IF(ABS(moras[[#This Row],[Z-CORE]])&gt; 1.96,"Sí", "No")</f>
        <v>No</v>
      </c>
      <c r="H1004" t="s">
        <v>33</v>
      </c>
      <c r="I1004" t="str">
        <f>IF(moras[[#This Row],[TIPO_ASEGURAMIENTO]] = "", '2-Resumen'!$F$4, moras[[#This Row],[TIPO_ASEGURAMIENTO]])</f>
        <v>ASALARIADO</v>
      </c>
      <c r="J1004" t="s">
        <v>34</v>
      </c>
      <c r="K1004" t="s">
        <v>30</v>
      </c>
      <c r="L1004" t="s">
        <v>31</v>
      </c>
      <c r="M1004" t="s">
        <v>31</v>
      </c>
      <c r="N1004">
        <v>29</v>
      </c>
      <c r="O1004">
        <f>IF(moras[[#This Row],[EDAD]]="", '2-Resumen'!$C$7, moras[[#This Row],[EDAD]])</f>
        <v>29</v>
      </c>
      <c r="P1004">
        <f>FLOOR(moras[[#This Row],[EDAD_SIN_NA´S]],10)</f>
        <v>20</v>
      </c>
      <c r="Q1004">
        <f>STANDARDIZE(moras[[#This Row],[EDAD]],'2-Resumen'!$C$2, '2-Resumen'!$C$3)</f>
        <v>-0.91086947421749642</v>
      </c>
      <c r="R1004" t="str">
        <f>IF(ABS(moras[[#This Row],[Z-CORE E]]) &gt; 1.96, "Sí", "No")</f>
        <v>No</v>
      </c>
    </row>
    <row r="1005" spans="1:18">
      <c r="A1005">
        <v>1483</v>
      </c>
      <c r="B1005" t="s">
        <v>32</v>
      </c>
      <c r="C1005">
        <v>327400</v>
      </c>
      <c r="D10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05">
        <f>IF(moras[[#This Row],[SALARIO]]="",'2-Resumen'!$B$7, moras[[#This Row],[SALARIO]])</f>
        <v>327400</v>
      </c>
      <c r="F1005">
        <f>STANDARDIZE(moras[[#This Row],[SALARIO]],'2-Resumen'!$B$2,'2-Resumen'!$B$3)</f>
        <v>-0.37016876043252978</v>
      </c>
      <c r="G1005" t="str">
        <f>IF(ABS(moras[[#This Row],[Z-CORE]])&gt; 1.96,"Sí", "No")</f>
        <v>No</v>
      </c>
      <c r="H1005" t="s">
        <v>33</v>
      </c>
      <c r="I1005" t="str">
        <f>IF(moras[[#This Row],[TIPO_ASEGURAMIENTO]] = "", '2-Resumen'!$F$4, moras[[#This Row],[TIPO_ASEGURAMIENTO]])</f>
        <v>ASALARIADO</v>
      </c>
      <c r="J1005" t="s">
        <v>29</v>
      </c>
      <c r="K1005" t="s">
        <v>30</v>
      </c>
      <c r="L1005" t="s">
        <v>31</v>
      </c>
      <c r="M1005" t="s">
        <v>31</v>
      </c>
      <c r="N1005">
        <v>21</v>
      </c>
      <c r="O1005">
        <f>IF(moras[[#This Row],[EDAD]]="", '2-Resumen'!$C$7, moras[[#This Row],[EDAD]])</f>
        <v>21</v>
      </c>
      <c r="P1005">
        <f>FLOOR(moras[[#This Row],[EDAD_SIN_NA´S]],10)</f>
        <v>20</v>
      </c>
      <c r="Q1005">
        <f>STANDARDIZE(moras[[#This Row],[EDAD]],'2-Resumen'!$C$2, '2-Resumen'!$C$3)</f>
        <v>-1.4754721148345964</v>
      </c>
      <c r="R1005" t="str">
        <f>IF(ABS(moras[[#This Row],[Z-CORE E]]) &gt; 1.96, "Sí", "No")</f>
        <v>No</v>
      </c>
    </row>
    <row r="1006" spans="1:18">
      <c r="A1006">
        <v>1484</v>
      </c>
      <c r="B1006" t="s">
        <v>27</v>
      </c>
      <c r="C1006">
        <v>228749</v>
      </c>
      <c r="D10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06">
        <f>IF(moras[[#This Row],[SALARIO]]="",'2-Resumen'!$B$7, moras[[#This Row],[SALARIO]])</f>
        <v>228749</v>
      </c>
      <c r="F1006">
        <f>STANDARDIZE(moras[[#This Row],[SALARIO]],'2-Resumen'!$B$2,'2-Resumen'!$B$3)</f>
        <v>-0.37181021844247081</v>
      </c>
      <c r="G1006" t="str">
        <f>IF(ABS(moras[[#This Row],[Z-CORE]])&gt; 1.96,"Sí", "No")</f>
        <v>No</v>
      </c>
      <c r="H1006" t="s">
        <v>33</v>
      </c>
      <c r="I1006" t="str">
        <f>IF(moras[[#This Row],[TIPO_ASEGURAMIENTO]] = "", '2-Resumen'!$F$4, moras[[#This Row],[TIPO_ASEGURAMIENTO]])</f>
        <v>ASALARIADO</v>
      </c>
      <c r="J1006" t="s">
        <v>34</v>
      </c>
      <c r="K1006" t="s">
        <v>30</v>
      </c>
      <c r="L1006" t="s">
        <v>31</v>
      </c>
      <c r="M1006" t="s">
        <v>30</v>
      </c>
      <c r="N1006">
        <v>56</v>
      </c>
      <c r="O1006">
        <f>IF(moras[[#This Row],[EDAD]]="", '2-Resumen'!$C$7, moras[[#This Row],[EDAD]])</f>
        <v>56</v>
      </c>
      <c r="P1006">
        <f>FLOOR(moras[[#This Row],[EDAD_SIN_NA´S]],10)</f>
        <v>50</v>
      </c>
      <c r="Q1006">
        <f>STANDARDIZE(moras[[#This Row],[EDAD]],'2-Resumen'!$C$2, '2-Resumen'!$C$3)</f>
        <v>0.99466443786521619</v>
      </c>
      <c r="R1006" t="str">
        <f>IF(ABS(moras[[#This Row],[Z-CORE E]]) &gt; 1.96, "Sí", "No")</f>
        <v>No</v>
      </c>
    </row>
    <row r="1007" spans="1:18">
      <c r="A1007">
        <v>1486</v>
      </c>
      <c r="B1007" t="s">
        <v>32</v>
      </c>
      <c r="C1007">
        <v>28614568</v>
      </c>
      <c r="D10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07">
        <f>IF(moras[[#This Row],[SALARIO]]="",'2-Resumen'!$B$7, moras[[#This Row],[SALARIO]])</f>
        <v>28614568</v>
      </c>
      <c r="F1007">
        <f>STANDARDIZE(moras[[#This Row],[SALARIO]],'2-Resumen'!$B$2,'2-Resumen'!$B$3)</f>
        <v>0.10050258088328429</v>
      </c>
      <c r="G1007" t="str">
        <f>IF(ABS(moras[[#This Row],[Z-CORE]])&gt; 1.96,"Sí", "No")</f>
        <v>No</v>
      </c>
      <c r="H1007" t="s">
        <v>33</v>
      </c>
      <c r="I1007" t="str">
        <f>IF(moras[[#This Row],[TIPO_ASEGURAMIENTO]] = "", '2-Resumen'!$F$4, moras[[#This Row],[TIPO_ASEGURAMIENTO]])</f>
        <v>ASALARIADO</v>
      </c>
      <c r="J1007" t="s">
        <v>29</v>
      </c>
      <c r="K1007" t="s">
        <v>30</v>
      </c>
      <c r="L1007" t="s">
        <v>31</v>
      </c>
      <c r="M1007" t="s">
        <v>31</v>
      </c>
      <c r="N1007">
        <v>51</v>
      </c>
      <c r="O1007">
        <f>IF(moras[[#This Row],[EDAD]]="", '2-Resumen'!$C$7, moras[[#This Row],[EDAD]])</f>
        <v>51</v>
      </c>
      <c r="P1007">
        <f>FLOOR(moras[[#This Row],[EDAD_SIN_NA´S]],10)</f>
        <v>50</v>
      </c>
      <c r="Q1007">
        <f>STANDARDIZE(moras[[#This Row],[EDAD]],'2-Resumen'!$C$2, '2-Resumen'!$C$3)</f>
        <v>0.64178778747952869</v>
      </c>
      <c r="R1007" t="str">
        <f>IF(ABS(moras[[#This Row],[Z-CORE E]]) &gt; 1.96, "Sí", "No")</f>
        <v>No</v>
      </c>
    </row>
    <row r="1008" spans="1:18">
      <c r="A1008">
        <v>1488</v>
      </c>
      <c r="B1008" t="s">
        <v>32</v>
      </c>
      <c r="C1008">
        <v>73425296</v>
      </c>
      <c r="D10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08">
        <f>IF(moras[[#This Row],[SALARIO]]="",'2-Resumen'!$B$7, moras[[#This Row],[SALARIO]])</f>
        <v>73425296</v>
      </c>
      <c r="F1008">
        <f>STANDARDIZE(moras[[#This Row],[SALARIO]],'2-Resumen'!$B$2,'2-Resumen'!$B$3)</f>
        <v>0.84611011052704743</v>
      </c>
      <c r="G1008" t="str">
        <f>IF(ABS(moras[[#This Row],[Z-CORE]])&gt; 1.96,"Sí", "No")</f>
        <v>No</v>
      </c>
      <c r="H1008" t="s">
        <v>33</v>
      </c>
      <c r="I1008" t="str">
        <f>IF(moras[[#This Row],[TIPO_ASEGURAMIENTO]] = "", '2-Resumen'!$F$4, moras[[#This Row],[TIPO_ASEGURAMIENTO]])</f>
        <v>ASALARIADO</v>
      </c>
      <c r="J1008" t="s">
        <v>29</v>
      </c>
      <c r="K1008" t="s">
        <v>30</v>
      </c>
      <c r="L1008" t="s">
        <v>31</v>
      </c>
      <c r="M1008" t="s">
        <v>31</v>
      </c>
      <c r="N1008">
        <v>60</v>
      </c>
      <c r="O1008">
        <f>IF(moras[[#This Row],[EDAD]]="", '2-Resumen'!$C$7, moras[[#This Row],[EDAD]])</f>
        <v>60</v>
      </c>
      <c r="P1008">
        <f>FLOOR(moras[[#This Row],[EDAD_SIN_NA´S]],10)</f>
        <v>60</v>
      </c>
      <c r="Q1008">
        <f>STANDARDIZE(moras[[#This Row],[EDAD]],'2-Resumen'!$C$2, '2-Resumen'!$C$3)</f>
        <v>1.2769657581737661</v>
      </c>
      <c r="R1008" t="str">
        <f>IF(ABS(moras[[#This Row],[Z-CORE E]]) &gt; 1.96, "Sí", "No")</f>
        <v>No</v>
      </c>
    </row>
    <row r="1009" spans="1:18">
      <c r="A1009">
        <v>1489</v>
      </c>
      <c r="B1009" t="s">
        <v>32</v>
      </c>
      <c r="C1009">
        <v>59277223</v>
      </c>
      <c r="D10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09">
        <f>IF(moras[[#This Row],[SALARIO]]="",'2-Resumen'!$B$7, moras[[#This Row],[SALARIO]])</f>
        <v>59277223</v>
      </c>
      <c r="F1009">
        <f>STANDARDIZE(moras[[#This Row],[SALARIO]],'2-Resumen'!$B$2,'2-Resumen'!$B$3)</f>
        <v>0.61069974721517206</v>
      </c>
      <c r="G1009" t="str">
        <f>IF(ABS(moras[[#This Row],[Z-CORE]])&gt; 1.96,"Sí", "No")</f>
        <v>No</v>
      </c>
      <c r="H1009" t="s">
        <v>33</v>
      </c>
      <c r="I1009" t="str">
        <f>IF(moras[[#This Row],[TIPO_ASEGURAMIENTO]] = "", '2-Resumen'!$F$4, moras[[#This Row],[TIPO_ASEGURAMIENTO]])</f>
        <v>ASALARIADO</v>
      </c>
      <c r="J1009" t="s">
        <v>34</v>
      </c>
      <c r="K1009" t="s">
        <v>30</v>
      </c>
      <c r="L1009" t="s">
        <v>31</v>
      </c>
      <c r="M1009" t="s">
        <v>31</v>
      </c>
      <c r="N1009">
        <v>25</v>
      </c>
      <c r="O1009">
        <f>IF(moras[[#This Row],[EDAD]]="", '2-Resumen'!$C$7, moras[[#This Row],[EDAD]])</f>
        <v>25</v>
      </c>
      <c r="P1009">
        <f>FLOOR(moras[[#This Row],[EDAD_SIN_NA´S]],10)</f>
        <v>20</v>
      </c>
      <c r="Q1009">
        <f>STANDARDIZE(moras[[#This Row],[EDAD]],'2-Resumen'!$C$2, '2-Resumen'!$C$3)</f>
        <v>-1.1931707945260464</v>
      </c>
      <c r="R1009" t="str">
        <f>IF(ABS(moras[[#This Row],[Z-CORE E]]) &gt; 1.96, "Sí", "No")</f>
        <v>No</v>
      </c>
    </row>
    <row r="1010" spans="1:18">
      <c r="A1010">
        <v>1490</v>
      </c>
      <c r="B1010" t="s">
        <v>32</v>
      </c>
      <c r="C1010">
        <v>303333</v>
      </c>
      <c r="D10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10">
        <f>IF(moras[[#This Row],[SALARIO]]="",'2-Resumen'!$B$7, moras[[#This Row],[SALARIO]])</f>
        <v>303333</v>
      </c>
      <c r="F1010">
        <f>STANDARDIZE(moras[[#This Row],[SALARIO]],'2-Resumen'!$B$2,'2-Resumen'!$B$3)</f>
        <v>-0.3705692122264827</v>
      </c>
      <c r="G1010" t="str">
        <f>IF(ABS(moras[[#This Row],[Z-CORE]])&gt; 1.96,"Sí", "No")</f>
        <v>No</v>
      </c>
      <c r="H1010" t="s">
        <v>33</v>
      </c>
      <c r="I1010" t="str">
        <f>IF(moras[[#This Row],[TIPO_ASEGURAMIENTO]] = "", '2-Resumen'!$F$4, moras[[#This Row],[TIPO_ASEGURAMIENTO]])</f>
        <v>ASALARIADO</v>
      </c>
      <c r="J1010" t="s">
        <v>29</v>
      </c>
      <c r="K1010" t="s">
        <v>30</v>
      </c>
      <c r="L1010" t="s">
        <v>30</v>
      </c>
      <c r="M1010" t="s">
        <v>31</v>
      </c>
      <c r="N1010">
        <v>38</v>
      </c>
      <c r="O1010">
        <f>IF(moras[[#This Row],[EDAD]]="", '2-Resumen'!$C$7, moras[[#This Row],[EDAD]])</f>
        <v>38</v>
      </c>
      <c r="P1010">
        <f>FLOOR(moras[[#This Row],[EDAD_SIN_NA´S]],10)</f>
        <v>30</v>
      </c>
      <c r="Q1010">
        <f>STANDARDIZE(moras[[#This Row],[EDAD]],'2-Resumen'!$C$2, '2-Resumen'!$C$3)</f>
        <v>-0.27569150352325889</v>
      </c>
      <c r="R1010" t="str">
        <f>IF(ABS(moras[[#This Row],[Z-CORE E]]) &gt; 1.96, "Sí", "No")</f>
        <v>No</v>
      </c>
    </row>
    <row r="1011" spans="1:18">
      <c r="A1011">
        <v>1493</v>
      </c>
      <c r="B1011" t="s">
        <v>32</v>
      </c>
      <c r="C1011">
        <v>435801</v>
      </c>
      <c r="D10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11">
        <f>IF(moras[[#This Row],[SALARIO]]="",'2-Resumen'!$B$7, moras[[#This Row],[SALARIO]])</f>
        <v>435801</v>
      </c>
      <c r="F1011">
        <f>STANDARDIZE(moras[[#This Row],[SALARIO]],'2-Resumen'!$B$2,'2-Resumen'!$B$3)</f>
        <v>-0.36836507177518607</v>
      </c>
      <c r="G1011" t="str">
        <f>IF(ABS(moras[[#This Row],[Z-CORE]])&gt; 1.96,"Sí", "No")</f>
        <v>No</v>
      </c>
      <c r="H1011" t="s">
        <v>33</v>
      </c>
      <c r="I1011" t="str">
        <f>IF(moras[[#This Row],[TIPO_ASEGURAMIENTO]] = "", '2-Resumen'!$F$4, moras[[#This Row],[TIPO_ASEGURAMIENTO]])</f>
        <v>ASALARIADO</v>
      </c>
      <c r="J1011" t="s">
        <v>29</v>
      </c>
      <c r="K1011" t="s">
        <v>30</v>
      </c>
      <c r="L1011" t="s">
        <v>30</v>
      </c>
      <c r="M1011" t="s">
        <v>31</v>
      </c>
      <c r="N1011">
        <v>47</v>
      </c>
      <c r="O1011">
        <f>IF(moras[[#This Row],[EDAD]]="", '2-Resumen'!$C$7, moras[[#This Row],[EDAD]])</f>
        <v>47</v>
      </c>
      <c r="P1011">
        <f>FLOOR(moras[[#This Row],[EDAD_SIN_NA´S]],10)</f>
        <v>40</v>
      </c>
      <c r="Q1011">
        <f>STANDARDIZE(moras[[#This Row],[EDAD]],'2-Resumen'!$C$2, '2-Resumen'!$C$3)</f>
        <v>0.35948646717097865</v>
      </c>
      <c r="R1011" t="str">
        <f>IF(ABS(moras[[#This Row],[Z-CORE E]]) &gt; 1.96, "Sí", "No")</f>
        <v>No</v>
      </c>
    </row>
    <row r="1012" spans="1:18">
      <c r="A1012">
        <v>1494</v>
      </c>
      <c r="B1012" t="s">
        <v>32</v>
      </c>
      <c r="C1012">
        <v>48482952</v>
      </c>
      <c r="D10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12">
        <f>IF(moras[[#This Row],[SALARIO]]="",'2-Resumen'!$B$7, moras[[#This Row],[SALARIO]])</f>
        <v>48482952</v>
      </c>
      <c r="F1012">
        <f>STANDARDIZE(moras[[#This Row],[SALARIO]],'2-Resumen'!$B$2,'2-Resumen'!$B$3)</f>
        <v>0.43109343207975825</v>
      </c>
      <c r="G1012" t="str">
        <f>IF(ABS(moras[[#This Row],[Z-CORE]])&gt; 1.96,"Sí", "No")</f>
        <v>No</v>
      </c>
      <c r="H1012" t="s">
        <v>33</v>
      </c>
      <c r="I1012" t="str">
        <f>IF(moras[[#This Row],[TIPO_ASEGURAMIENTO]] = "", '2-Resumen'!$F$4, moras[[#This Row],[TIPO_ASEGURAMIENTO]])</f>
        <v>ASALARIADO</v>
      </c>
      <c r="J1012" t="s">
        <v>29</v>
      </c>
      <c r="K1012" t="s">
        <v>30</v>
      </c>
      <c r="L1012" t="s">
        <v>31</v>
      </c>
      <c r="M1012" t="s">
        <v>31</v>
      </c>
      <c r="N1012">
        <v>25</v>
      </c>
      <c r="O1012">
        <f>IF(moras[[#This Row],[EDAD]]="", '2-Resumen'!$C$7, moras[[#This Row],[EDAD]])</f>
        <v>25</v>
      </c>
      <c r="P1012">
        <f>FLOOR(moras[[#This Row],[EDAD_SIN_NA´S]],10)</f>
        <v>20</v>
      </c>
      <c r="Q1012">
        <f>STANDARDIZE(moras[[#This Row],[EDAD]],'2-Resumen'!$C$2, '2-Resumen'!$C$3)</f>
        <v>-1.1931707945260464</v>
      </c>
      <c r="R1012" t="str">
        <f>IF(ABS(moras[[#This Row],[Z-CORE E]]) &gt; 1.96, "Sí", "No")</f>
        <v>No</v>
      </c>
    </row>
    <row r="1013" spans="1:18">
      <c r="A1013">
        <v>1495</v>
      </c>
      <c r="B1013" t="s">
        <v>27</v>
      </c>
      <c r="C1013">
        <v>9236625</v>
      </c>
      <c r="D10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13">
        <f>IF(moras[[#This Row],[SALARIO]]="",'2-Resumen'!$B$7, moras[[#This Row],[SALARIO]])</f>
        <v>9236625</v>
      </c>
      <c r="F1013">
        <f>STANDARDIZE(moras[[#This Row],[SALARIO]],'2-Resumen'!$B$2,'2-Resumen'!$B$3)</f>
        <v>-0.22192780252418126</v>
      </c>
      <c r="G1013" t="str">
        <f>IF(ABS(moras[[#This Row],[Z-CORE]])&gt; 1.96,"Sí", "No")</f>
        <v>No</v>
      </c>
      <c r="H1013" t="s">
        <v>33</v>
      </c>
      <c r="I1013" t="str">
        <f>IF(moras[[#This Row],[TIPO_ASEGURAMIENTO]] = "", '2-Resumen'!$F$4, moras[[#This Row],[TIPO_ASEGURAMIENTO]])</f>
        <v>ASALARIADO</v>
      </c>
      <c r="J1013" t="s">
        <v>34</v>
      </c>
      <c r="K1013" t="s">
        <v>30</v>
      </c>
      <c r="L1013" t="s">
        <v>31</v>
      </c>
      <c r="M1013" t="s">
        <v>31</v>
      </c>
      <c r="N1013">
        <v>23</v>
      </c>
      <c r="O1013">
        <f>IF(moras[[#This Row],[EDAD]]="", '2-Resumen'!$C$7, moras[[#This Row],[EDAD]])</f>
        <v>23</v>
      </c>
      <c r="P1013">
        <f>FLOOR(moras[[#This Row],[EDAD_SIN_NA´S]],10)</f>
        <v>20</v>
      </c>
      <c r="Q1013">
        <f>STANDARDIZE(moras[[#This Row],[EDAD]],'2-Resumen'!$C$2, '2-Resumen'!$C$3)</f>
        <v>-1.3343214546803215</v>
      </c>
      <c r="R1013" t="str">
        <f>IF(ABS(moras[[#This Row],[Z-CORE E]]) &gt; 1.96, "Sí", "No")</f>
        <v>No</v>
      </c>
    </row>
    <row r="1014" spans="1:18">
      <c r="A1014">
        <v>1496</v>
      </c>
      <c r="B1014" t="s">
        <v>27</v>
      </c>
      <c r="C1014">
        <v>863546</v>
      </c>
      <c r="D10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14">
        <f>IF(moras[[#This Row],[SALARIO]]="",'2-Resumen'!$B$7, moras[[#This Row],[SALARIO]])</f>
        <v>863546</v>
      </c>
      <c r="F1014">
        <f>STANDARDIZE(moras[[#This Row],[SALARIO]],'2-Resumen'!$B$2,'2-Resumen'!$B$3)</f>
        <v>-0.36124780528561978</v>
      </c>
      <c r="G1014" t="str">
        <f>IF(ABS(moras[[#This Row],[Z-CORE]])&gt; 1.96,"Sí", "No")</f>
        <v>No</v>
      </c>
      <c r="H1014" t="s">
        <v>33</v>
      </c>
      <c r="I1014" t="str">
        <f>IF(moras[[#This Row],[TIPO_ASEGURAMIENTO]] = "", '2-Resumen'!$F$4, moras[[#This Row],[TIPO_ASEGURAMIENTO]])</f>
        <v>ASALARIADO</v>
      </c>
      <c r="J1014" t="s">
        <v>34</v>
      </c>
      <c r="K1014" t="s">
        <v>30</v>
      </c>
      <c r="L1014" t="s">
        <v>31</v>
      </c>
      <c r="M1014" t="s">
        <v>30</v>
      </c>
      <c r="N1014">
        <v>31</v>
      </c>
      <c r="O1014">
        <f>IF(moras[[#This Row],[EDAD]]="", '2-Resumen'!$C$7, moras[[#This Row],[EDAD]])</f>
        <v>31</v>
      </c>
      <c r="P1014">
        <f>FLOOR(moras[[#This Row],[EDAD_SIN_NA´S]],10)</f>
        <v>30</v>
      </c>
      <c r="Q1014">
        <f>STANDARDIZE(moras[[#This Row],[EDAD]],'2-Resumen'!$C$2, '2-Resumen'!$C$3)</f>
        <v>-0.7697188140632214</v>
      </c>
      <c r="R1014" t="str">
        <f>IF(ABS(moras[[#This Row],[Z-CORE E]]) &gt; 1.96, "Sí", "No")</f>
        <v>No</v>
      </c>
    </row>
    <row r="1015" spans="1:18">
      <c r="A1015">
        <v>1498</v>
      </c>
      <c r="B1015" t="s">
        <v>27</v>
      </c>
      <c r="C1015">
        <v>194047641</v>
      </c>
      <c r="D10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15">
        <f>IF(moras[[#This Row],[SALARIO]]="",'2-Resumen'!$B$7, moras[[#This Row],[SALARIO]])</f>
        <v>194047641</v>
      </c>
      <c r="F1015">
        <f>STANDARDIZE(moras[[#This Row],[SALARIO]],'2-Resumen'!$B$2,'2-Resumen'!$B$3)</f>
        <v>2.8531502254586263</v>
      </c>
      <c r="G1015" t="str">
        <f>IF(ABS(moras[[#This Row],[Z-CORE]])&gt; 1.96,"Sí", "No")</f>
        <v>Sí</v>
      </c>
      <c r="H1015" t="s">
        <v>33</v>
      </c>
      <c r="I1015" t="str">
        <f>IF(moras[[#This Row],[TIPO_ASEGURAMIENTO]] = "", '2-Resumen'!$F$4, moras[[#This Row],[TIPO_ASEGURAMIENTO]])</f>
        <v>ASALARIADO</v>
      </c>
      <c r="J1015" t="s">
        <v>29</v>
      </c>
      <c r="K1015" t="s">
        <v>30</v>
      </c>
      <c r="L1015" t="s">
        <v>31</v>
      </c>
      <c r="M1015" t="s">
        <v>31</v>
      </c>
      <c r="N1015">
        <v>34</v>
      </c>
      <c r="O1015">
        <f>IF(moras[[#This Row],[EDAD]]="", '2-Resumen'!$C$7, moras[[#This Row],[EDAD]])</f>
        <v>34</v>
      </c>
      <c r="P1015">
        <f>FLOOR(moras[[#This Row],[EDAD_SIN_NA´S]],10)</f>
        <v>30</v>
      </c>
      <c r="Q1015">
        <f>STANDARDIZE(moras[[#This Row],[EDAD]],'2-Resumen'!$C$2, '2-Resumen'!$C$3)</f>
        <v>-0.55799282383180893</v>
      </c>
      <c r="R1015" t="str">
        <f>IF(ABS(moras[[#This Row],[Z-CORE E]]) &gt; 1.96, "Sí", "No")</f>
        <v>No</v>
      </c>
    </row>
    <row r="1016" spans="1:18">
      <c r="A1016">
        <v>1499</v>
      </c>
      <c r="B1016" t="s">
        <v>27</v>
      </c>
      <c r="C1016">
        <v>571508</v>
      </c>
      <c r="D10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16">
        <f>IF(moras[[#This Row],[SALARIO]]="",'2-Resumen'!$B$7, moras[[#This Row],[SALARIO]])</f>
        <v>571508</v>
      </c>
      <c r="F1016">
        <f>STANDARDIZE(moras[[#This Row],[SALARIO]],'2-Resumen'!$B$2,'2-Resumen'!$B$3)</f>
        <v>-0.36610703747087026</v>
      </c>
      <c r="G1016" t="str">
        <f>IF(ABS(moras[[#This Row],[Z-CORE]])&gt; 1.96,"Sí", "No")</f>
        <v>No</v>
      </c>
      <c r="H1016" t="s">
        <v>33</v>
      </c>
      <c r="I1016" t="str">
        <f>IF(moras[[#This Row],[TIPO_ASEGURAMIENTO]] = "", '2-Resumen'!$F$4, moras[[#This Row],[TIPO_ASEGURAMIENTO]])</f>
        <v>ASALARIADO</v>
      </c>
      <c r="J1016" t="s">
        <v>34</v>
      </c>
      <c r="K1016" t="s">
        <v>30</v>
      </c>
      <c r="L1016" t="s">
        <v>31</v>
      </c>
      <c r="M1016" t="s">
        <v>31</v>
      </c>
      <c r="N1016">
        <v>29</v>
      </c>
      <c r="O1016">
        <f>IF(moras[[#This Row],[EDAD]]="", '2-Resumen'!$C$7, moras[[#This Row],[EDAD]])</f>
        <v>29</v>
      </c>
      <c r="P1016">
        <f>FLOOR(moras[[#This Row],[EDAD_SIN_NA´S]],10)</f>
        <v>20</v>
      </c>
      <c r="Q1016">
        <f>STANDARDIZE(moras[[#This Row],[EDAD]],'2-Resumen'!$C$2, '2-Resumen'!$C$3)</f>
        <v>-0.91086947421749642</v>
      </c>
      <c r="R1016" t="str">
        <f>IF(ABS(moras[[#This Row],[Z-CORE E]]) &gt; 1.96, "Sí", "No")</f>
        <v>No</v>
      </c>
    </row>
    <row r="1017" spans="1:18">
      <c r="A1017">
        <v>1500</v>
      </c>
      <c r="B1017" t="s">
        <v>32</v>
      </c>
      <c r="C1017">
        <v>93210937</v>
      </c>
      <c r="D10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17">
        <f>IF(moras[[#This Row],[SALARIO]]="",'2-Resumen'!$B$7, moras[[#This Row],[SALARIO]])</f>
        <v>93210937</v>
      </c>
      <c r="F1017">
        <f>STANDARDIZE(moras[[#This Row],[SALARIO]],'2-Resumen'!$B$2,'2-Resumen'!$B$3)</f>
        <v>1.1753241975739783</v>
      </c>
      <c r="G1017" t="str">
        <f>IF(ABS(moras[[#This Row],[Z-CORE]])&gt; 1.96,"Sí", "No")</f>
        <v>No</v>
      </c>
      <c r="H1017" t="s">
        <v>33</v>
      </c>
      <c r="I1017" t="str">
        <f>IF(moras[[#This Row],[TIPO_ASEGURAMIENTO]] = "", '2-Resumen'!$F$4, moras[[#This Row],[TIPO_ASEGURAMIENTO]])</f>
        <v>ASALARIADO</v>
      </c>
      <c r="J1017" t="s">
        <v>29</v>
      </c>
      <c r="K1017" t="s">
        <v>30</v>
      </c>
      <c r="L1017" t="s">
        <v>31</v>
      </c>
      <c r="M1017" t="s">
        <v>31</v>
      </c>
      <c r="N1017">
        <v>41</v>
      </c>
      <c r="O1017">
        <f>IF(moras[[#This Row],[EDAD]]="", '2-Resumen'!$C$7, moras[[#This Row],[EDAD]])</f>
        <v>41</v>
      </c>
      <c r="P1017">
        <f>FLOOR(moras[[#This Row],[EDAD_SIN_NA´S]],10)</f>
        <v>40</v>
      </c>
      <c r="Q1017">
        <f>STANDARDIZE(moras[[#This Row],[EDAD]],'2-Resumen'!$C$2, '2-Resumen'!$C$3)</f>
        <v>-6.3965513291846368E-2</v>
      </c>
      <c r="R1017" t="str">
        <f>IF(ABS(moras[[#This Row],[Z-CORE E]]) &gt; 1.96, "Sí", "No")</f>
        <v>No</v>
      </c>
    </row>
    <row r="1018" spans="1:18">
      <c r="A1018">
        <v>1501</v>
      </c>
      <c r="B1018" t="s">
        <v>32</v>
      </c>
      <c r="C1018">
        <v>155000</v>
      </c>
      <c r="D10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18">
        <f>IF(moras[[#This Row],[SALARIO]]="",'2-Resumen'!$B$7, moras[[#This Row],[SALARIO]])</f>
        <v>155000</v>
      </c>
      <c r="F1018">
        <f>STANDARDIZE(moras[[#This Row],[SALARIO]],'2-Resumen'!$B$2,'2-Resumen'!$B$3)</f>
        <v>-0.37303733105942488</v>
      </c>
      <c r="G1018" t="str">
        <f>IF(ABS(moras[[#This Row],[Z-CORE]])&gt; 1.96,"Sí", "No")</f>
        <v>No</v>
      </c>
      <c r="H1018" t="s">
        <v>33</v>
      </c>
      <c r="I1018" t="str">
        <f>IF(moras[[#This Row],[TIPO_ASEGURAMIENTO]] = "", '2-Resumen'!$F$4, moras[[#This Row],[TIPO_ASEGURAMIENTO]])</f>
        <v>ASALARIADO</v>
      </c>
      <c r="J1018" t="s">
        <v>29</v>
      </c>
      <c r="K1018" t="s">
        <v>30</v>
      </c>
      <c r="L1018" t="s">
        <v>31</v>
      </c>
      <c r="M1018" t="s">
        <v>30</v>
      </c>
      <c r="N1018">
        <v>53</v>
      </c>
      <c r="O1018">
        <f>IF(moras[[#This Row],[EDAD]]="", '2-Resumen'!$C$7, moras[[#This Row],[EDAD]])</f>
        <v>53</v>
      </c>
      <c r="P1018">
        <f>FLOOR(moras[[#This Row],[EDAD_SIN_NA´S]],10)</f>
        <v>50</v>
      </c>
      <c r="Q1018">
        <f>STANDARDIZE(moras[[#This Row],[EDAD]],'2-Resumen'!$C$2, '2-Resumen'!$C$3)</f>
        <v>0.78293844763380371</v>
      </c>
      <c r="R1018" t="str">
        <f>IF(ABS(moras[[#This Row],[Z-CORE E]]) &gt; 1.96, "Sí", "No")</f>
        <v>No</v>
      </c>
    </row>
    <row r="1019" spans="1:18">
      <c r="A1019">
        <v>1502</v>
      </c>
      <c r="B1019" t="s">
        <v>27</v>
      </c>
      <c r="C1019">
        <v>859613</v>
      </c>
      <c r="D10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19">
        <f>IF(moras[[#This Row],[SALARIO]]="",'2-Resumen'!$B$7, moras[[#This Row],[SALARIO]])</f>
        <v>859613</v>
      </c>
      <c r="F1019">
        <f>STANDARDIZE(moras[[#This Row],[SALARIO]],'2-Resumen'!$B$2,'2-Resumen'!$B$3)</f>
        <v>-0.36131324663292591</v>
      </c>
      <c r="G1019" t="str">
        <f>IF(ABS(moras[[#This Row],[Z-CORE]])&gt; 1.96,"Sí", "No")</f>
        <v>No</v>
      </c>
      <c r="H1019" t="s">
        <v>33</v>
      </c>
      <c r="I1019" t="str">
        <f>IF(moras[[#This Row],[TIPO_ASEGURAMIENTO]] = "", '2-Resumen'!$F$4, moras[[#This Row],[TIPO_ASEGURAMIENTO]])</f>
        <v>ASALARIADO</v>
      </c>
      <c r="J1019" t="s">
        <v>29</v>
      </c>
      <c r="K1019" t="s">
        <v>30</v>
      </c>
      <c r="L1019" t="s">
        <v>31</v>
      </c>
      <c r="M1019" t="s">
        <v>31</v>
      </c>
      <c r="N1019">
        <v>22</v>
      </c>
      <c r="O1019">
        <f>IF(moras[[#This Row],[EDAD]]="", '2-Resumen'!$C$7, moras[[#This Row],[EDAD]])</f>
        <v>22</v>
      </c>
      <c r="P1019">
        <f>FLOOR(moras[[#This Row],[EDAD_SIN_NA´S]],10)</f>
        <v>20</v>
      </c>
      <c r="Q1019">
        <f>STANDARDIZE(moras[[#This Row],[EDAD]],'2-Resumen'!$C$2, '2-Resumen'!$C$3)</f>
        <v>-1.4048967847574589</v>
      </c>
      <c r="R1019" t="str">
        <f>IF(ABS(moras[[#This Row],[Z-CORE E]]) &gt; 1.96, "Sí", "No")</f>
        <v>No</v>
      </c>
    </row>
    <row r="1020" spans="1:18">
      <c r="A1020">
        <v>1503</v>
      </c>
      <c r="B1020" t="s">
        <v>27</v>
      </c>
      <c r="C1020">
        <v>159000</v>
      </c>
      <c r="D10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20">
        <f>IF(moras[[#This Row],[SALARIO]]="",'2-Resumen'!$B$7, moras[[#This Row],[SALARIO]])</f>
        <v>159000</v>
      </c>
      <c r="F1020">
        <f>STANDARDIZE(moras[[#This Row],[SALARIO]],'2-Resumen'!$B$2,'2-Resumen'!$B$3)</f>
        <v>-0.37297077489638786</v>
      </c>
      <c r="G1020" t="str">
        <f>IF(ABS(moras[[#This Row],[Z-CORE]])&gt; 1.96,"Sí", "No")</f>
        <v>No</v>
      </c>
      <c r="H1020" t="s">
        <v>33</v>
      </c>
      <c r="I1020" t="str">
        <f>IF(moras[[#This Row],[TIPO_ASEGURAMIENTO]] = "", '2-Resumen'!$F$4, moras[[#This Row],[TIPO_ASEGURAMIENTO]])</f>
        <v>ASALARIADO</v>
      </c>
      <c r="J1020" t="s">
        <v>29</v>
      </c>
      <c r="K1020" t="s">
        <v>30</v>
      </c>
      <c r="L1020" t="s">
        <v>30</v>
      </c>
      <c r="M1020" t="s">
        <v>30</v>
      </c>
      <c r="N1020">
        <v>49</v>
      </c>
      <c r="O1020">
        <f>IF(moras[[#This Row],[EDAD]]="", '2-Resumen'!$C$7, moras[[#This Row],[EDAD]])</f>
        <v>49</v>
      </c>
      <c r="P1020">
        <f>FLOOR(moras[[#This Row],[EDAD_SIN_NA´S]],10)</f>
        <v>40</v>
      </c>
      <c r="Q1020">
        <f>STANDARDIZE(moras[[#This Row],[EDAD]],'2-Resumen'!$C$2, '2-Resumen'!$C$3)</f>
        <v>0.50063712732525367</v>
      </c>
      <c r="R1020" t="str">
        <f>IF(ABS(moras[[#This Row],[Z-CORE E]]) &gt; 1.96, "Sí", "No")</f>
        <v>No</v>
      </c>
    </row>
    <row r="1021" spans="1:18">
      <c r="A1021">
        <v>1505</v>
      </c>
      <c r="B1021" t="s">
        <v>32</v>
      </c>
      <c r="C1021">
        <v>2817770</v>
      </c>
      <c r="D10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21">
        <f>IF(moras[[#This Row],[SALARIO]]="",'2-Resumen'!$B$7, moras[[#This Row],[SALARIO]])</f>
        <v>2817770</v>
      </c>
      <c r="F1021">
        <f>STANDARDIZE(moras[[#This Row],[SALARIO]],'2-Resumen'!$B$2,'2-Resumen'!$B$3)</f>
        <v>-0.32873139249691091</v>
      </c>
      <c r="G1021" t="str">
        <f>IF(ABS(moras[[#This Row],[Z-CORE]])&gt; 1.96,"Sí", "No")</f>
        <v>No</v>
      </c>
      <c r="H1021" t="s">
        <v>33</v>
      </c>
      <c r="I1021" t="str">
        <f>IF(moras[[#This Row],[TIPO_ASEGURAMIENTO]] = "", '2-Resumen'!$F$4, moras[[#This Row],[TIPO_ASEGURAMIENTO]])</f>
        <v>ASALARIADO</v>
      </c>
      <c r="J1021" t="s">
        <v>34</v>
      </c>
      <c r="K1021" t="s">
        <v>30</v>
      </c>
      <c r="L1021" t="s">
        <v>31</v>
      </c>
      <c r="M1021" t="s">
        <v>31</v>
      </c>
      <c r="N1021">
        <v>59</v>
      </c>
      <c r="O1021">
        <f>IF(moras[[#This Row],[EDAD]]="", '2-Resumen'!$C$7, moras[[#This Row],[EDAD]])</f>
        <v>59</v>
      </c>
      <c r="P1021">
        <f>FLOOR(moras[[#This Row],[EDAD_SIN_NA´S]],10)</f>
        <v>50</v>
      </c>
      <c r="Q1021">
        <f>STANDARDIZE(moras[[#This Row],[EDAD]],'2-Resumen'!$C$2, '2-Resumen'!$C$3)</f>
        <v>1.2063904280966287</v>
      </c>
      <c r="R1021" t="str">
        <f>IF(ABS(moras[[#This Row],[Z-CORE E]]) &gt; 1.96, "Sí", "No")</f>
        <v>No</v>
      </c>
    </row>
    <row r="1022" spans="1:18">
      <c r="A1022">
        <v>1506</v>
      </c>
      <c r="B1022" t="s">
        <v>27</v>
      </c>
      <c r="C1022">
        <v>6880698</v>
      </c>
      <c r="D10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22">
        <f>IF(moras[[#This Row],[SALARIO]]="",'2-Resumen'!$B$7, moras[[#This Row],[SALARIO]])</f>
        <v>6880698</v>
      </c>
      <c r="F1022">
        <f>STANDARDIZE(moras[[#This Row],[SALARIO]],'2-Resumen'!$B$2,'2-Resumen'!$B$3)</f>
        <v>-0.26112816790300397</v>
      </c>
      <c r="G1022" t="str">
        <f>IF(ABS(moras[[#This Row],[Z-CORE]])&gt; 1.96,"Sí", "No")</f>
        <v>No</v>
      </c>
      <c r="H1022" t="s">
        <v>33</v>
      </c>
      <c r="I1022" t="str">
        <f>IF(moras[[#This Row],[TIPO_ASEGURAMIENTO]] = "", '2-Resumen'!$F$4, moras[[#This Row],[TIPO_ASEGURAMIENTO]])</f>
        <v>ASALARIADO</v>
      </c>
      <c r="J1022" t="s">
        <v>29</v>
      </c>
      <c r="K1022" t="s">
        <v>30</v>
      </c>
      <c r="L1022" t="s">
        <v>30</v>
      </c>
      <c r="M1022" t="s">
        <v>31</v>
      </c>
      <c r="N1022">
        <v>25</v>
      </c>
      <c r="O1022">
        <f>IF(moras[[#This Row],[EDAD]]="", '2-Resumen'!$C$7, moras[[#This Row],[EDAD]])</f>
        <v>25</v>
      </c>
      <c r="P1022">
        <f>FLOOR(moras[[#This Row],[EDAD_SIN_NA´S]],10)</f>
        <v>20</v>
      </c>
      <c r="Q1022">
        <f>STANDARDIZE(moras[[#This Row],[EDAD]],'2-Resumen'!$C$2, '2-Resumen'!$C$3)</f>
        <v>-1.1931707945260464</v>
      </c>
      <c r="R1022" t="str">
        <f>IF(ABS(moras[[#This Row],[Z-CORE E]]) &gt; 1.96, "Sí", "No")</f>
        <v>No</v>
      </c>
    </row>
    <row r="1023" spans="1:18">
      <c r="A1023">
        <v>1507</v>
      </c>
      <c r="B1023" t="s">
        <v>27</v>
      </c>
      <c r="C1023">
        <v>361500</v>
      </c>
      <c r="D10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23">
        <f>IF(moras[[#This Row],[SALARIO]]="",'2-Resumen'!$B$7, moras[[#This Row],[SALARIO]])</f>
        <v>361500</v>
      </c>
      <c r="F1023">
        <f>STANDARDIZE(moras[[#This Row],[SALARIO]],'2-Resumen'!$B$2,'2-Resumen'!$B$3)</f>
        <v>-0.3696013691426393</v>
      </c>
      <c r="G1023" t="str">
        <f>IF(ABS(moras[[#This Row],[Z-CORE]])&gt; 1.96,"Sí", "No")</f>
        <v>No</v>
      </c>
      <c r="H1023" t="s">
        <v>33</v>
      </c>
      <c r="I1023" t="str">
        <f>IF(moras[[#This Row],[TIPO_ASEGURAMIENTO]] = "", '2-Resumen'!$F$4, moras[[#This Row],[TIPO_ASEGURAMIENTO]])</f>
        <v>ASALARIADO</v>
      </c>
      <c r="J1023" t="s">
        <v>29</v>
      </c>
      <c r="K1023" t="s">
        <v>30</v>
      </c>
      <c r="L1023" t="s">
        <v>31</v>
      </c>
      <c r="M1023" t="s">
        <v>30</v>
      </c>
      <c r="N1023">
        <v>49</v>
      </c>
      <c r="O1023">
        <f>IF(moras[[#This Row],[EDAD]]="", '2-Resumen'!$C$7, moras[[#This Row],[EDAD]])</f>
        <v>49</v>
      </c>
      <c r="P1023">
        <f>FLOOR(moras[[#This Row],[EDAD_SIN_NA´S]],10)</f>
        <v>40</v>
      </c>
      <c r="Q1023">
        <f>STANDARDIZE(moras[[#This Row],[EDAD]],'2-Resumen'!$C$2, '2-Resumen'!$C$3)</f>
        <v>0.50063712732525367</v>
      </c>
      <c r="R1023" t="str">
        <f>IF(ABS(moras[[#This Row],[Z-CORE E]]) &gt; 1.96, "Sí", "No")</f>
        <v>No</v>
      </c>
    </row>
    <row r="1024" spans="1:18">
      <c r="A1024">
        <v>1509</v>
      </c>
      <c r="B1024" t="s">
        <v>32</v>
      </c>
      <c r="C1024">
        <v>1858320</v>
      </c>
      <c r="D10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24">
        <f>IF(moras[[#This Row],[SALARIO]]="",'2-Resumen'!$B$7, moras[[#This Row],[SALARIO]])</f>
        <v>1858320</v>
      </c>
      <c r="F1024">
        <f>STANDARDIZE(moras[[#This Row],[SALARIO]],'2-Resumen'!$B$2,'2-Resumen'!$B$3)</f>
        <v>-0.34469572015337546</v>
      </c>
      <c r="G1024" t="str">
        <f>IF(ABS(moras[[#This Row],[Z-CORE]])&gt; 1.96,"Sí", "No")</f>
        <v>No</v>
      </c>
      <c r="H1024" t="s">
        <v>33</v>
      </c>
      <c r="I1024" t="str">
        <f>IF(moras[[#This Row],[TIPO_ASEGURAMIENTO]] = "", '2-Resumen'!$F$4, moras[[#This Row],[TIPO_ASEGURAMIENTO]])</f>
        <v>ASALARIADO</v>
      </c>
      <c r="J1024" t="s">
        <v>29</v>
      </c>
      <c r="K1024" t="s">
        <v>30</v>
      </c>
      <c r="L1024" t="s">
        <v>31</v>
      </c>
      <c r="M1024" t="s">
        <v>31</v>
      </c>
      <c r="N1024">
        <v>36</v>
      </c>
      <c r="O1024">
        <f>IF(moras[[#This Row],[EDAD]]="", '2-Resumen'!$C$7, moras[[#This Row],[EDAD]])</f>
        <v>36</v>
      </c>
      <c r="P1024">
        <f>FLOOR(moras[[#This Row],[EDAD_SIN_NA´S]],10)</f>
        <v>30</v>
      </c>
      <c r="Q1024">
        <f>STANDARDIZE(moras[[#This Row],[EDAD]],'2-Resumen'!$C$2, '2-Resumen'!$C$3)</f>
        <v>-0.41684216367753391</v>
      </c>
      <c r="R1024" t="str">
        <f>IF(ABS(moras[[#This Row],[Z-CORE E]]) &gt; 1.96, "Sí", "No")</f>
        <v>No</v>
      </c>
    </row>
    <row r="1025" spans="1:18">
      <c r="A1025">
        <v>1511</v>
      </c>
      <c r="B1025" t="s">
        <v>32</v>
      </c>
      <c r="C1025">
        <v>54645748</v>
      </c>
      <c r="D10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25">
        <f>IF(moras[[#This Row],[SALARIO]]="",'2-Resumen'!$B$7, moras[[#This Row],[SALARIO]])</f>
        <v>54645748</v>
      </c>
      <c r="F1025">
        <f>STANDARDIZE(moras[[#This Row],[SALARIO]],'2-Resumen'!$B$2,'2-Resumen'!$B$3)</f>
        <v>0.5336364459147146</v>
      </c>
      <c r="G1025" t="str">
        <f>IF(ABS(moras[[#This Row],[Z-CORE]])&gt; 1.96,"Sí", "No")</f>
        <v>No</v>
      </c>
      <c r="H1025" t="s">
        <v>33</v>
      </c>
      <c r="I1025" t="str">
        <f>IF(moras[[#This Row],[TIPO_ASEGURAMIENTO]] = "", '2-Resumen'!$F$4, moras[[#This Row],[TIPO_ASEGURAMIENTO]])</f>
        <v>ASALARIADO</v>
      </c>
      <c r="J1025" t="s">
        <v>29</v>
      </c>
      <c r="K1025" t="s">
        <v>30</v>
      </c>
      <c r="L1025" t="s">
        <v>31</v>
      </c>
      <c r="M1025" t="s">
        <v>31</v>
      </c>
      <c r="N1025">
        <v>33</v>
      </c>
      <c r="O1025">
        <f>IF(moras[[#This Row],[EDAD]]="", '2-Resumen'!$C$7, moras[[#This Row],[EDAD]])</f>
        <v>33</v>
      </c>
      <c r="P1025">
        <f>FLOOR(moras[[#This Row],[EDAD_SIN_NA´S]],10)</f>
        <v>30</v>
      </c>
      <c r="Q1025">
        <f>STANDARDIZE(moras[[#This Row],[EDAD]],'2-Resumen'!$C$2, '2-Resumen'!$C$3)</f>
        <v>-0.62856815390894638</v>
      </c>
      <c r="R1025" t="str">
        <f>IF(ABS(moras[[#This Row],[Z-CORE E]]) &gt; 1.96, "Sí", "No")</f>
        <v>No</v>
      </c>
    </row>
    <row r="1026" spans="1:18">
      <c r="A1026">
        <v>1513</v>
      </c>
      <c r="B1026" t="s">
        <v>27</v>
      </c>
      <c r="C1026">
        <v>120000</v>
      </c>
      <c r="D10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26">
        <f>IF(moras[[#This Row],[SALARIO]]="",'2-Resumen'!$B$7, moras[[#This Row],[SALARIO]])</f>
        <v>120000</v>
      </c>
      <c r="F1026">
        <f>STANDARDIZE(moras[[#This Row],[SALARIO]],'2-Resumen'!$B$2,'2-Resumen'!$B$3)</f>
        <v>-0.37361969748599871</v>
      </c>
      <c r="G1026" t="str">
        <f>IF(ABS(moras[[#This Row],[Z-CORE]])&gt; 1.96,"Sí", "No")</f>
        <v>No</v>
      </c>
      <c r="H1026" t="s">
        <v>33</v>
      </c>
      <c r="I1026" t="str">
        <f>IF(moras[[#This Row],[TIPO_ASEGURAMIENTO]] = "", '2-Resumen'!$F$4, moras[[#This Row],[TIPO_ASEGURAMIENTO]])</f>
        <v>ASALARIADO</v>
      </c>
      <c r="J1026" t="s">
        <v>29</v>
      </c>
      <c r="K1026" t="s">
        <v>30</v>
      </c>
      <c r="L1026" t="s">
        <v>31</v>
      </c>
      <c r="M1026" t="s">
        <v>31</v>
      </c>
      <c r="N1026">
        <v>42</v>
      </c>
      <c r="O1026">
        <f>IF(moras[[#This Row],[EDAD]]="", '2-Resumen'!$C$7, moras[[#This Row],[EDAD]])</f>
        <v>42</v>
      </c>
      <c r="P1026">
        <f>FLOOR(moras[[#This Row],[EDAD_SIN_NA´S]],10)</f>
        <v>40</v>
      </c>
      <c r="Q1026">
        <f>STANDARDIZE(moras[[#This Row],[EDAD]],'2-Resumen'!$C$2, '2-Resumen'!$C$3)</f>
        <v>6.6098167852911317E-3</v>
      </c>
      <c r="R1026" t="str">
        <f>IF(ABS(moras[[#This Row],[Z-CORE E]]) &gt; 1.96, "Sí", "No")</f>
        <v>No</v>
      </c>
    </row>
    <row r="1027" spans="1:18">
      <c r="A1027">
        <v>1514</v>
      </c>
      <c r="B1027" t="s">
        <v>27</v>
      </c>
      <c r="C1027">
        <v>12960016</v>
      </c>
      <c r="D10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27">
        <f>IF(moras[[#This Row],[SALARIO]]="",'2-Resumen'!$B$7, moras[[#This Row],[SALARIO]])</f>
        <v>12960016</v>
      </c>
      <c r="F1027">
        <f>STANDARDIZE(moras[[#This Row],[SALARIO]],'2-Resumen'!$B$2,'2-Resumen'!$B$3)</f>
        <v>-0.15997414791254849</v>
      </c>
      <c r="G1027" t="str">
        <f>IF(ABS(moras[[#This Row],[Z-CORE]])&gt; 1.96,"Sí", "No")</f>
        <v>No</v>
      </c>
      <c r="H1027" t="s">
        <v>33</v>
      </c>
      <c r="I1027" t="str">
        <f>IF(moras[[#This Row],[TIPO_ASEGURAMIENTO]] = "", '2-Resumen'!$F$4, moras[[#This Row],[TIPO_ASEGURAMIENTO]])</f>
        <v>ASALARIADO</v>
      </c>
      <c r="J1027" t="s">
        <v>34</v>
      </c>
      <c r="K1027" t="s">
        <v>30</v>
      </c>
      <c r="L1027" t="s">
        <v>31</v>
      </c>
      <c r="M1027" t="s">
        <v>31</v>
      </c>
      <c r="N1027">
        <v>47</v>
      </c>
      <c r="O1027">
        <f>IF(moras[[#This Row],[EDAD]]="", '2-Resumen'!$C$7, moras[[#This Row],[EDAD]])</f>
        <v>47</v>
      </c>
      <c r="P1027">
        <f>FLOOR(moras[[#This Row],[EDAD_SIN_NA´S]],10)</f>
        <v>40</v>
      </c>
      <c r="Q1027">
        <f>STANDARDIZE(moras[[#This Row],[EDAD]],'2-Resumen'!$C$2, '2-Resumen'!$C$3)</f>
        <v>0.35948646717097865</v>
      </c>
      <c r="R1027" t="str">
        <f>IF(ABS(moras[[#This Row],[Z-CORE E]]) &gt; 1.96, "Sí", "No")</f>
        <v>No</v>
      </c>
    </row>
    <row r="1028" spans="1:18">
      <c r="A1028">
        <v>1515</v>
      </c>
      <c r="B1028" t="s">
        <v>32</v>
      </c>
      <c r="C1028">
        <v>1346350</v>
      </c>
      <c r="D10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28">
        <f>IF(moras[[#This Row],[SALARIO]]="",'2-Resumen'!$B$7, moras[[#This Row],[SALARIO]])</f>
        <v>1346350</v>
      </c>
      <c r="F1028">
        <f>STANDARDIZE(moras[[#This Row],[SALARIO]],'2-Resumen'!$B$2,'2-Resumen'!$B$3)</f>
        <v>-0.35321440985088975</v>
      </c>
      <c r="G1028" t="str">
        <f>IF(ABS(moras[[#This Row],[Z-CORE]])&gt; 1.96,"Sí", "No")</f>
        <v>No</v>
      </c>
      <c r="H1028" t="s">
        <v>33</v>
      </c>
      <c r="I1028" t="str">
        <f>IF(moras[[#This Row],[TIPO_ASEGURAMIENTO]] = "", '2-Resumen'!$F$4, moras[[#This Row],[TIPO_ASEGURAMIENTO]])</f>
        <v>ASALARIADO</v>
      </c>
      <c r="J1028" t="s">
        <v>29</v>
      </c>
      <c r="K1028" t="s">
        <v>30</v>
      </c>
      <c r="L1028" t="s">
        <v>31</v>
      </c>
      <c r="M1028" t="s">
        <v>31</v>
      </c>
      <c r="N1028">
        <v>47</v>
      </c>
      <c r="O1028">
        <f>IF(moras[[#This Row],[EDAD]]="", '2-Resumen'!$C$7, moras[[#This Row],[EDAD]])</f>
        <v>47</v>
      </c>
      <c r="P1028">
        <f>FLOOR(moras[[#This Row],[EDAD_SIN_NA´S]],10)</f>
        <v>40</v>
      </c>
      <c r="Q1028">
        <f>STANDARDIZE(moras[[#This Row],[EDAD]],'2-Resumen'!$C$2, '2-Resumen'!$C$3)</f>
        <v>0.35948646717097865</v>
      </c>
      <c r="R1028" t="str">
        <f>IF(ABS(moras[[#This Row],[Z-CORE E]]) &gt; 1.96, "Sí", "No")</f>
        <v>No</v>
      </c>
    </row>
    <row r="1029" spans="1:18">
      <c r="A1029">
        <v>1516</v>
      </c>
      <c r="B1029" t="s">
        <v>27</v>
      </c>
      <c r="C1029">
        <v>1089100</v>
      </c>
      <c r="D10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29">
        <f>IF(moras[[#This Row],[SALARIO]]="",'2-Resumen'!$B$7, moras[[#This Row],[SALARIO]])</f>
        <v>1089100</v>
      </c>
      <c r="F1029">
        <f>STANDARDIZE(moras[[#This Row],[SALARIO]],'2-Resumen'!$B$2,'2-Resumen'!$B$3)</f>
        <v>-0.3574948030862074</v>
      </c>
      <c r="G1029" t="str">
        <f>IF(ABS(moras[[#This Row],[Z-CORE]])&gt; 1.96,"Sí", "No")</f>
        <v>No</v>
      </c>
      <c r="H1029" t="s">
        <v>33</v>
      </c>
      <c r="I1029" t="str">
        <f>IF(moras[[#This Row],[TIPO_ASEGURAMIENTO]] = "", '2-Resumen'!$F$4, moras[[#This Row],[TIPO_ASEGURAMIENTO]])</f>
        <v>ASALARIADO</v>
      </c>
      <c r="J1029" t="s">
        <v>29</v>
      </c>
      <c r="K1029" t="s">
        <v>30</v>
      </c>
      <c r="L1029" t="s">
        <v>31</v>
      </c>
      <c r="M1029" t="s">
        <v>31</v>
      </c>
      <c r="N1029">
        <v>35</v>
      </c>
      <c r="O1029">
        <f>IF(moras[[#This Row],[EDAD]]="", '2-Resumen'!$C$7, moras[[#This Row],[EDAD]])</f>
        <v>35</v>
      </c>
      <c r="P1029">
        <f>FLOOR(moras[[#This Row],[EDAD_SIN_NA´S]],10)</f>
        <v>30</v>
      </c>
      <c r="Q1029">
        <f>STANDARDIZE(moras[[#This Row],[EDAD]],'2-Resumen'!$C$2, '2-Resumen'!$C$3)</f>
        <v>-0.48741749375467142</v>
      </c>
      <c r="R1029" t="str">
        <f>IF(ABS(moras[[#This Row],[Z-CORE E]]) &gt; 1.96, "Sí", "No")</f>
        <v>No</v>
      </c>
    </row>
    <row r="1030" spans="1:18">
      <c r="A1030">
        <v>1517</v>
      </c>
      <c r="B1030" t="s">
        <v>32</v>
      </c>
      <c r="C1030">
        <v>766610</v>
      </c>
      <c r="D10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30">
        <f>IF(moras[[#This Row],[SALARIO]]="",'2-Resumen'!$B$7, moras[[#This Row],[SALARIO]])</f>
        <v>766610</v>
      </c>
      <c r="F1030">
        <f>STANDARDIZE(moras[[#This Row],[SALARIO]],'2-Resumen'!$B$2,'2-Resumen'!$B$3)</f>
        <v>-0.36286072734065866</v>
      </c>
      <c r="G1030" t="str">
        <f>IF(ABS(moras[[#This Row],[Z-CORE]])&gt; 1.96,"Sí", "No")</f>
        <v>No</v>
      </c>
      <c r="H1030" t="s">
        <v>33</v>
      </c>
      <c r="I1030" t="str">
        <f>IF(moras[[#This Row],[TIPO_ASEGURAMIENTO]] = "", '2-Resumen'!$F$4, moras[[#This Row],[TIPO_ASEGURAMIENTO]])</f>
        <v>ASALARIADO</v>
      </c>
      <c r="J1030" t="s">
        <v>34</v>
      </c>
      <c r="K1030" t="s">
        <v>30</v>
      </c>
      <c r="L1030" t="s">
        <v>31</v>
      </c>
      <c r="M1030" t="s">
        <v>31</v>
      </c>
      <c r="N1030">
        <v>53</v>
      </c>
      <c r="O1030">
        <f>IF(moras[[#This Row],[EDAD]]="", '2-Resumen'!$C$7, moras[[#This Row],[EDAD]])</f>
        <v>53</v>
      </c>
      <c r="P1030">
        <f>FLOOR(moras[[#This Row],[EDAD_SIN_NA´S]],10)</f>
        <v>50</v>
      </c>
      <c r="Q1030">
        <f>STANDARDIZE(moras[[#This Row],[EDAD]],'2-Resumen'!$C$2, '2-Resumen'!$C$3)</f>
        <v>0.78293844763380371</v>
      </c>
      <c r="R1030" t="str">
        <f>IF(ABS(moras[[#This Row],[Z-CORE E]]) &gt; 1.96, "Sí", "No")</f>
        <v>No</v>
      </c>
    </row>
    <row r="1031" spans="1:18">
      <c r="A1031">
        <v>1518</v>
      </c>
      <c r="B1031" t="s">
        <v>27</v>
      </c>
      <c r="C1031">
        <v>72789634</v>
      </c>
      <c r="D10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31">
        <f>IF(moras[[#This Row],[SALARIO]]="",'2-Resumen'!$B$7, moras[[#This Row],[SALARIO]])</f>
        <v>72789634</v>
      </c>
      <c r="F1031">
        <f>STANDARDIZE(moras[[#This Row],[SALARIO]],'2-Resumen'!$B$2,'2-Resumen'!$B$3)</f>
        <v>0.83553330459993969</v>
      </c>
      <c r="G1031" t="str">
        <f>IF(ABS(moras[[#This Row],[Z-CORE]])&gt; 1.96,"Sí", "No")</f>
        <v>No</v>
      </c>
      <c r="H1031" t="s">
        <v>33</v>
      </c>
      <c r="I1031" t="str">
        <f>IF(moras[[#This Row],[TIPO_ASEGURAMIENTO]] = "", '2-Resumen'!$F$4, moras[[#This Row],[TIPO_ASEGURAMIENTO]])</f>
        <v>ASALARIADO</v>
      </c>
      <c r="J1031" t="s">
        <v>34</v>
      </c>
      <c r="K1031" t="s">
        <v>30</v>
      </c>
      <c r="L1031" t="s">
        <v>31</v>
      </c>
      <c r="M1031" t="s">
        <v>31</v>
      </c>
      <c r="N1031">
        <v>34</v>
      </c>
      <c r="O1031">
        <f>IF(moras[[#This Row],[EDAD]]="", '2-Resumen'!$C$7, moras[[#This Row],[EDAD]])</f>
        <v>34</v>
      </c>
      <c r="P1031">
        <f>FLOOR(moras[[#This Row],[EDAD_SIN_NA´S]],10)</f>
        <v>30</v>
      </c>
      <c r="Q1031">
        <f>STANDARDIZE(moras[[#This Row],[EDAD]],'2-Resumen'!$C$2, '2-Resumen'!$C$3)</f>
        <v>-0.55799282383180893</v>
      </c>
      <c r="R1031" t="str">
        <f>IF(ABS(moras[[#This Row],[Z-CORE E]]) &gt; 1.96, "Sí", "No")</f>
        <v>No</v>
      </c>
    </row>
    <row r="1032" spans="1:18">
      <c r="A1032">
        <v>1519</v>
      </c>
      <c r="B1032" t="s">
        <v>32</v>
      </c>
      <c r="C1032">
        <v>257765647</v>
      </c>
      <c r="D10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32">
        <f>IF(moras[[#This Row],[SALARIO]]="",'2-Resumen'!$B$7, moras[[#This Row],[SALARIO]])</f>
        <v>257765647</v>
      </c>
      <c r="F1032">
        <f>STANDARDIZE(moras[[#This Row],[SALARIO]],'2-Resumen'!$B$2,'2-Resumen'!$B$3)</f>
        <v>3.9133567243909013</v>
      </c>
      <c r="G1032" t="str">
        <f>IF(ABS(moras[[#This Row],[Z-CORE]])&gt; 1.96,"Sí", "No")</f>
        <v>Sí</v>
      </c>
      <c r="H1032" t="s">
        <v>33</v>
      </c>
      <c r="I1032" t="str">
        <f>IF(moras[[#This Row],[TIPO_ASEGURAMIENTO]] = "", '2-Resumen'!$F$4, moras[[#This Row],[TIPO_ASEGURAMIENTO]])</f>
        <v>ASALARIADO</v>
      </c>
      <c r="J1032" t="s">
        <v>34</v>
      </c>
      <c r="K1032" t="s">
        <v>30</v>
      </c>
      <c r="L1032" t="s">
        <v>31</v>
      </c>
      <c r="M1032" t="s">
        <v>31</v>
      </c>
      <c r="N1032">
        <v>37</v>
      </c>
      <c r="O1032">
        <f>IF(moras[[#This Row],[EDAD]]="", '2-Resumen'!$C$7, moras[[#This Row],[EDAD]])</f>
        <v>37</v>
      </c>
      <c r="P1032">
        <f>FLOOR(moras[[#This Row],[EDAD_SIN_NA´S]],10)</f>
        <v>30</v>
      </c>
      <c r="Q1032">
        <f>STANDARDIZE(moras[[#This Row],[EDAD]],'2-Resumen'!$C$2, '2-Resumen'!$C$3)</f>
        <v>-0.3462668336003964</v>
      </c>
      <c r="R1032" t="str">
        <f>IF(ABS(moras[[#This Row],[Z-CORE E]]) &gt; 1.96, "Sí", "No")</f>
        <v>No</v>
      </c>
    </row>
    <row r="1033" spans="1:18">
      <c r="A1033">
        <v>1520</v>
      </c>
      <c r="B1033" t="s">
        <v>27</v>
      </c>
      <c r="C1033">
        <v>269415976</v>
      </c>
      <c r="D10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33">
        <f>IF(moras[[#This Row],[SALARIO]]="",'2-Resumen'!$B$7, moras[[#This Row],[SALARIO]])</f>
        <v>269415976</v>
      </c>
      <c r="F1033">
        <f>STANDARDIZE(moras[[#This Row],[SALARIO]],'2-Resumen'!$B$2,'2-Resumen'!$B$3)</f>
        <v>4.1072070234805995</v>
      </c>
      <c r="G1033" t="str">
        <f>IF(ABS(moras[[#This Row],[Z-CORE]])&gt; 1.96,"Sí", "No")</f>
        <v>Sí</v>
      </c>
      <c r="H1033" t="s">
        <v>33</v>
      </c>
      <c r="I1033" t="str">
        <f>IF(moras[[#This Row],[TIPO_ASEGURAMIENTO]] = "", '2-Resumen'!$F$4, moras[[#This Row],[TIPO_ASEGURAMIENTO]])</f>
        <v>ASALARIADO</v>
      </c>
      <c r="J1033" t="s">
        <v>29</v>
      </c>
      <c r="K1033" t="s">
        <v>30</v>
      </c>
      <c r="L1033" t="s">
        <v>31</v>
      </c>
      <c r="M1033" t="s">
        <v>31</v>
      </c>
      <c r="N1033">
        <v>28</v>
      </c>
      <c r="O1033">
        <f>IF(moras[[#This Row],[EDAD]]="", '2-Resumen'!$C$7, moras[[#This Row],[EDAD]])</f>
        <v>28</v>
      </c>
      <c r="P1033">
        <f>FLOOR(moras[[#This Row],[EDAD_SIN_NA´S]],10)</f>
        <v>20</v>
      </c>
      <c r="Q1033">
        <f>STANDARDIZE(moras[[#This Row],[EDAD]],'2-Resumen'!$C$2, '2-Resumen'!$C$3)</f>
        <v>-0.98144480429463388</v>
      </c>
      <c r="R1033" t="str">
        <f>IF(ABS(moras[[#This Row],[Z-CORE E]]) &gt; 1.96, "Sí", "No")</f>
        <v>No</v>
      </c>
    </row>
    <row r="1034" spans="1:18">
      <c r="A1034">
        <v>1521</v>
      </c>
      <c r="B1034" t="s">
        <v>27</v>
      </c>
      <c r="C1034">
        <v>3620474</v>
      </c>
      <c r="D10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34">
        <f>IF(moras[[#This Row],[SALARIO]]="",'2-Resumen'!$B$7, moras[[#This Row],[SALARIO]])</f>
        <v>3620474</v>
      </c>
      <c r="F1034">
        <f>STANDARDIZE(moras[[#This Row],[SALARIO]],'2-Resumen'!$B$2,'2-Resumen'!$B$3)</f>
        <v>-0.31537516792329617</v>
      </c>
      <c r="G1034" t="str">
        <f>IF(ABS(moras[[#This Row],[Z-CORE]])&gt; 1.96,"Sí", "No")</f>
        <v>No</v>
      </c>
      <c r="H1034" t="s">
        <v>33</v>
      </c>
      <c r="I1034" t="str">
        <f>IF(moras[[#This Row],[TIPO_ASEGURAMIENTO]] = "", '2-Resumen'!$F$4, moras[[#This Row],[TIPO_ASEGURAMIENTO]])</f>
        <v>ASALARIADO</v>
      </c>
      <c r="J1034" t="s">
        <v>34</v>
      </c>
      <c r="K1034" t="s">
        <v>30</v>
      </c>
      <c r="L1034" t="s">
        <v>31</v>
      </c>
      <c r="M1034" t="s">
        <v>31</v>
      </c>
      <c r="N1034">
        <v>32</v>
      </c>
      <c r="O1034">
        <f>IF(moras[[#This Row],[EDAD]]="", '2-Resumen'!$C$7, moras[[#This Row],[EDAD]])</f>
        <v>32</v>
      </c>
      <c r="P1034">
        <f>FLOOR(moras[[#This Row],[EDAD_SIN_NA´S]],10)</f>
        <v>30</v>
      </c>
      <c r="Q1034">
        <f>STANDARDIZE(moras[[#This Row],[EDAD]],'2-Resumen'!$C$2, '2-Resumen'!$C$3)</f>
        <v>-0.69914348398608395</v>
      </c>
      <c r="R1034" t="str">
        <f>IF(ABS(moras[[#This Row],[Z-CORE E]]) &gt; 1.96, "Sí", "No")</f>
        <v>No</v>
      </c>
    </row>
    <row r="1035" spans="1:18">
      <c r="A1035">
        <v>1523</v>
      </c>
      <c r="B1035" t="s">
        <v>27</v>
      </c>
      <c r="C1035">
        <v>382325</v>
      </c>
      <c r="D10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35">
        <f>IF(moras[[#This Row],[SALARIO]]="",'2-Resumen'!$B$7, moras[[#This Row],[SALARIO]])</f>
        <v>382325</v>
      </c>
      <c r="F1035">
        <f>STANDARDIZE(moras[[#This Row],[SALARIO]],'2-Resumen'!$B$2,'2-Resumen'!$B$3)</f>
        <v>-0.36925486111882788</v>
      </c>
      <c r="G1035" t="str">
        <f>IF(ABS(moras[[#This Row],[Z-CORE]])&gt; 1.96,"Sí", "No")</f>
        <v>No</v>
      </c>
      <c r="H1035" t="s">
        <v>33</v>
      </c>
      <c r="I1035" t="str">
        <f>IF(moras[[#This Row],[TIPO_ASEGURAMIENTO]] = "", '2-Resumen'!$F$4, moras[[#This Row],[TIPO_ASEGURAMIENTO]])</f>
        <v>ASALARIADO</v>
      </c>
      <c r="J1035" t="s">
        <v>29</v>
      </c>
      <c r="K1035" t="s">
        <v>30</v>
      </c>
      <c r="L1035" t="s">
        <v>30</v>
      </c>
      <c r="M1035" t="s">
        <v>31</v>
      </c>
      <c r="N1035">
        <v>33</v>
      </c>
      <c r="O1035">
        <f>IF(moras[[#This Row],[EDAD]]="", '2-Resumen'!$C$7, moras[[#This Row],[EDAD]])</f>
        <v>33</v>
      </c>
      <c r="P1035">
        <f>FLOOR(moras[[#This Row],[EDAD_SIN_NA´S]],10)</f>
        <v>30</v>
      </c>
      <c r="Q1035">
        <f>STANDARDIZE(moras[[#This Row],[EDAD]],'2-Resumen'!$C$2, '2-Resumen'!$C$3)</f>
        <v>-0.62856815390894638</v>
      </c>
      <c r="R1035" t="str">
        <f>IF(ABS(moras[[#This Row],[Z-CORE E]]) &gt; 1.96, "Sí", "No")</f>
        <v>No</v>
      </c>
    </row>
    <row r="1036" spans="1:18">
      <c r="A1036">
        <v>1527</v>
      </c>
      <c r="B1036" t="s">
        <v>32</v>
      </c>
      <c r="C1036">
        <v>27519165</v>
      </c>
      <c r="D10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36">
        <f>IF(moras[[#This Row],[SALARIO]]="",'2-Resumen'!$B$7, moras[[#This Row],[SALARIO]])</f>
        <v>27519165</v>
      </c>
      <c r="F1036">
        <f>STANDARDIZE(moras[[#This Row],[SALARIO]],'2-Resumen'!$B$2,'2-Resumen'!$B$3)</f>
        <v>8.2276125718477172E-2</v>
      </c>
      <c r="G1036" t="str">
        <f>IF(ABS(moras[[#This Row],[Z-CORE]])&gt; 1.96,"Sí", "No")</f>
        <v>No</v>
      </c>
      <c r="H1036" t="s">
        <v>33</v>
      </c>
      <c r="I1036" t="str">
        <f>IF(moras[[#This Row],[TIPO_ASEGURAMIENTO]] = "", '2-Resumen'!$F$4, moras[[#This Row],[TIPO_ASEGURAMIENTO]])</f>
        <v>ASALARIADO</v>
      </c>
      <c r="J1036" t="s">
        <v>29</v>
      </c>
      <c r="K1036" t="s">
        <v>30</v>
      </c>
      <c r="L1036" t="s">
        <v>31</v>
      </c>
      <c r="M1036" t="s">
        <v>31</v>
      </c>
      <c r="N1036">
        <v>22</v>
      </c>
      <c r="O1036">
        <f>IF(moras[[#This Row],[EDAD]]="", '2-Resumen'!$C$7, moras[[#This Row],[EDAD]])</f>
        <v>22</v>
      </c>
      <c r="P1036">
        <f>FLOOR(moras[[#This Row],[EDAD_SIN_NA´S]],10)</f>
        <v>20</v>
      </c>
      <c r="Q1036">
        <f>STANDARDIZE(moras[[#This Row],[EDAD]],'2-Resumen'!$C$2, '2-Resumen'!$C$3)</f>
        <v>-1.4048967847574589</v>
      </c>
      <c r="R1036" t="str">
        <f>IF(ABS(moras[[#This Row],[Z-CORE E]]) &gt; 1.96, "Sí", "No")</f>
        <v>No</v>
      </c>
    </row>
    <row r="1037" spans="1:18">
      <c r="A1037">
        <v>1528</v>
      </c>
      <c r="B1037" t="s">
        <v>32</v>
      </c>
      <c r="C1037">
        <v>273980</v>
      </c>
      <c r="D10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37">
        <f>IF(moras[[#This Row],[SALARIO]]="",'2-Resumen'!$B$7, moras[[#This Row],[SALARIO]])</f>
        <v>273980</v>
      </c>
      <c r="F1037">
        <f>STANDARDIZE(moras[[#This Row],[SALARIO]],'2-Resumen'!$B$2,'2-Resumen'!$B$3)</f>
        <v>-0.37105761798988907</v>
      </c>
      <c r="G1037" t="str">
        <f>IF(ABS(moras[[#This Row],[Z-CORE]])&gt; 1.96,"Sí", "No")</f>
        <v>No</v>
      </c>
      <c r="H1037" t="s">
        <v>33</v>
      </c>
      <c r="I1037" t="str">
        <f>IF(moras[[#This Row],[TIPO_ASEGURAMIENTO]] = "", '2-Resumen'!$F$4, moras[[#This Row],[TIPO_ASEGURAMIENTO]])</f>
        <v>ASALARIADO</v>
      </c>
      <c r="J1037" t="s">
        <v>29</v>
      </c>
      <c r="K1037" t="s">
        <v>30</v>
      </c>
      <c r="L1037" t="s">
        <v>31</v>
      </c>
      <c r="M1037" t="s">
        <v>31</v>
      </c>
      <c r="N1037">
        <v>23</v>
      </c>
      <c r="O1037">
        <f>IF(moras[[#This Row],[EDAD]]="", '2-Resumen'!$C$7, moras[[#This Row],[EDAD]])</f>
        <v>23</v>
      </c>
      <c r="P1037">
        <f>FLOOR(moras[[#This Row],[EDAD_SIN_NA´S]],10)</f>
        <v>20</v>
      </c>
      <c r="Q1037">
        <f>STANDARDIZE(moras[[#This Row],[EDAD]],'2-Resumen'!$C$2, '2-Resumen'!$C$3)</f>
        <v>-1.3343214546803215</v>
      </c>
      <c r="R1037" t="str">
        <f>IF(ABS(moras[[#This Row],[Z-CORE E]]) &gt; 1.96, "Sí", "No")</f>
        <v>No</v>
      </c>
    </row>
    <row r="1038" spans="1:18">
      <c r="A1038">
        <v>1529</v>
      </c>
      <c r="B1038" t="s">
        <v>27</v>
      </c>
      <c r="C1038">
        <v>16645675</v>
      </c>
      <c r="D10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38">
        <f>IF(moras[[#This Row],[SALARIO]]="",'2-Resumen'!$B$7, moras[[#This Row],[SALARIO]])</f>
        <v>16645675</v>
      </c>
      <c r="F1038">
        <f>STANDARDIZE(moras[[#This Row],[SALARIO]],'2-Resumen'!$B$2,'2-Resumen'!$B$3)</f>
        <v>-9.8648317586843864E-2</v>
      </c>
      <c r="G1038" t="str">
        <f>IF(ABS(moras[[#This Row],[Z-CORE]])&gt; 1.96,"Sí", "No")</f>
        <v>No</v>
      </c>
      <c r="H1038" t="s">
        <v>33</v>
      </c>
      <c r="I1038" t="str">
        <f>IF(moras[[#This Row],[TIPO_ASEGURAMIENTO]] = "", '2-Resumen'!$F$4, moras[[#This Row],[TIPO_ASEGURAMIENTO]])</f>
        <v>ASALARIADO</v>
      </c>
      <c r="J1038" t="s">
        <v>34</v>
      </c>
      <c r="K1038" t="s">
        <v>30</v>
      </c>
      <c r="L1038" t="s">
        <v>31</v>
      </c>
      <c r="M1038" t="s">
        <v>31</v>
      </c>
      <c r="N1038">
        <v>45</v>
      </c>
      <c r="O1038">
        <f>IF(moras[[#This Row],[EDAD]]="", '2-Resumen'!$C$7, moras[[#This Row],[EDAD]])</f>
        <v>45</v>
      </c>
      <c r="P1038">
        <f>FLOOR(moras[[#This Row],[EDAD_SIN_NA´S]],10)</f>
        <v>40</v>
      </c>
      <c r="Q1038">
        <f>STANDARDIZE(moras[[#This Row],[EDAD]],'2-Resumen'!$C$2, '2-Resumen'!$C$3)</f>
        <v>0.21833580701670366</v>
      </c>
      <c r="R1038" t="str">
        <f>IF(ABS(moras[[#This Row],[Z-CORE E]]) &gt; 1.96, "Sí", "No")</f>
        <v>No</v>
      </c>
    </row>
    <row r="1039" spans="1:18">
      <c r="A1039">
        <v>1530</v>
      </c>
      <c r="B1039" t="s">
        <v>32</v>
      </c>
      <c r="C1039">
        <v>18504687</v>
      </c>
      <c r="D10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39">
        <f>IF(moras[[#This Row],[SALARIO]]="",'2-Resumen'!$B$7, moras[[#This Row],[SALARIO]])</f>
        <v>18504687</v>
      </c>
      <c r="F1039">
        <f>STANDARDIZE(moras[[#This Row],[SALARIO]],'2-Resumen'!$B$2,'2-Resumen'!$B$3)</f>
        <v>-6.771614114690494E-2</v>
      </c>
      <c r="G1039" t="str">
        <f>IF(ABS(moras[[#This Row],[Z-CORE]])&gt; 1.96,"Sí", "No")</f>
        <v>No</v>
      </c>
      <c r="H1039" t="s">
        <v>33</v>
      </c>
      <c r="I1039" t="str">
        <f>IF(moras[[#This Row],[TIPO_ASEGURAMIENTO]] = "", '2-Resumen'!$F$4, moras[[#This Row],[TIPO_ASEGURAMIENTO]])</f>
        <v>ASALARIADO</v>
      </c>
      <c r="J1039" t="s">
        <v>34</v>
      </c>
      <c r="K1039" t="s">
        <v>30</v>
      </c>
      <c r="L1039" t="s">
        <v>31</v>
      </c>
      <c r="M1039" t="s">
        <v>31</v>
      </c>
      <c r="N1039">
        <v>25</v>
      </c>
      <c r="O1039">
        <f>IF(moras[[#This Row],[EDAD]]="", '2-Resumen'!$C$7, moras[[#This Row],[EDAD]])</f>
        <v>25</v>
      </c>
      <c r="P1039">
        <f>FLOOR(moras[[#This Row],[EDAD_SIN_NA´S]],10)</f>
        <v>20</v>
      </c>
      <c r="Q1039">
        <f>STANDARDIZE(moras[[#This Row],[EDAD]],'2-Resumen'!$C$2, '2-Resumen'!$C$3)</f>
        <v>-1.1931707945260464</v>
      </c>
      <c r="R1039" t="str">
        <f>IF(ABS(moras[[#This Row],[Z-CORE E]]) &gt; 1.96, "Sí", "No")</f>
        <v>No</v>
      </c>
    </row>
    <row r="1040" spans="1:18">
      <c r="A1040">
        <v>1531</v>
      </c>
      <c r="B1040" t="s">
        <v>32</v>
      </c>
      <c r="C1040">
        <v>63457692</v>
      </c>
      <c r="D10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40">
        <f>IF(moras[[#This Row],[SALARIO]]="",'2-Resumen'!$B$7, moras[[#This Row],[SALARIO]])</f>
        <v>63457692</v>
      </c>
      <c r="F1040">
        <f>STANDARDIZE(moras[[#This Row],[SALARIO]],'2-Resumen'!$B$2,'2-Resumen'!$B$3)</f>
        <v>0.68025874129896224</v>
      </c>
      <c r="G1040" t="str">
        <f>IF(ABS(moras[[#This Row],[Z-CORE]])&gt; 1.96,"Sí", "No")</f>
        <v>No</v>
      </c>
      <c r="H1040" t="s">
        <v>33</v>
      </c>
      <c r="I1040" t="str">
        <f>IF(moras[[#This Row],[TIPO_ASEGURAMIENTO]] = "", '2-Resumen'!$F$4, moras[[#This Row],[TIPO_ASEGURAMIENTO]])</f>
        <v>ASALARIADO</v>
      </c>
      <c r="J1040" t="s">
        <v>29</v>
      </c>
      <c r="K1040" t="s">
        <v>30</v>
      </c>
      <c r="L1040" t="s">
        <v>31</v>
      </c>
      <c r="M1040" t="s">
        <v>31</v>
      </c>
      <c r="N1040">
        <v>44</v>
      </c>
      <c r="O1040">
        <f>IF(moras[[#This Row],[EDAD]]="", '2-Resumen'!$C$7, moras[[#This Row],[EDAD]])</f>
        <v>44</v>
      </c>
      <c r="P1040">
        <f>FLOOR(moras[[#This Row],[EDAD_SIN_NA´S]],10)</f>
        <v>40</v>
      </c>
      <c r="Q1040">
        <f>STANDARDIZE(moras[[#This Row],[EDAD]],'2-Resumen'!$C$2, '2-Resumen'!$C$3)</f>
        <v>0.14776047693956615</v>
      </c>
      <c r="R1040" t="str">
        <f>IF(ABS(moras[[#This Row],[Z-CORE E]]) &gt; 1.96, "Sí", "No")</f>
        <v>No</v>
      </c>
    </row>
    <row r="1041" spans="1:18">
      <c r="A1041">
        <v>1532</v>
      </c>
      <c r="B1041" t="s">
        <v>32</v>
      </c>
      <c r="C1041">
        <v>513543</v>
      </c>
      <c r="D10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41">
        <f>IF(moras[[#This Row],[SALARIO]]="",'2-Resumen'!$B$7, moras[[#This Row],[SALARIO]])</f>
        <v>513543</v>
      </c>
      <c r="F1041">
        <f>STANDARDIZE(moras[[#This Row],[SALARIO]],'2-Resumen'!$B$2,'2-Resumen'!$B$3)</f>
        <v>-0.36707151946848032</v>
      </c>
      <c r="G1041" t="str">
        <f>IF(ABS(moras[[#This Row],[Z-CORE]])&gt; 1.96,"Sí", "No")</f>
        <v>No</v>
      </c>
      <c r="H1041" t="s">
        <v>33</v>
      </c>
      <c r="I1041" t="str">
        <f>IF(moras[[#This Row],[TIPO_ASEGURAMIENTO]] = "", '2-Resumen'!$F$4, moras[[#This Row],[TIPO_ASEGURAMIENTO]])</f>
        <v>ASALARIADO</v>
      </c>
      <c r="J1041" t="s">
        <v>34</v>
      </c>
      <c r="K1041" t="s">
        <v>30</v>
      </c>
      <c r="L1041" t="s">
        <v>31</v>
      </c>
      <c r="M1041" t="s">
        <v>31</v>
      </c>
      <c r="N1041">
        <v>32</v>
      </c>
      <c r="O1041">
        <f>IF(moras[[#This Row],[EDAD]]="", '2-Resumen'!$C$7, moras[[#This Row],[EDAD]])</f>
        <v>32</v>
      </c>
      <c r="P1041">
        <f>FLOOR(moras[[#This Row],[EDAD_SIN_NA´S]],10)</f>
        <v>30</v>
      </c>
      <c r="Q1041">
        <f>STANDARDIZE(moras[[#This Row],[EDAD]],'2-Resumen'!$C$2, '2-Resumen'!$C$3)</f>
        <v>-0.69914348398608395</v>
      </c>
      <c r="R1041" t="str">
        <f>IF(ABS(moras[[#This Row],[Z-CORE E]]) &gt; 1.96, "Sí", "No")</f>
        <v>No</v>
      </c>
    </row>
    <row r="1042" spans="1:18">
      <c r="A1042">
        <v>1533</v>
      </c>
      <c r="B1042" t="s">
        <v>27</v>
      </c>
      <c r="C1042">
        <v>38331862</v>
      </c>
      <c r="D10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42">
        <f>IF(moras[[#This Row],[SALARIO]]="",'2-Resumen'!$B$7, moras[[#This Row],[SALARIO]])</f>
        <v>38331862</v>
      </c>
      <c r="F1042">
        <f>STANDARDIZE(moras[[#This Row],[SALARIO]],'2-Resumen'!$B$2,'2-Resumen'!$B$3)</f>
        <v>0.262189031818921</v>
      </c>
      <c r="G1042" t="str">
        <f>IF(ABS(moras[[#This Row],[Z-CORE]])&gt; 1.96,"Sí", "No")</f>
        <v>No</v>
      </c>
      <c r="H1042" t="s">
        <v>33</v>
      </c>
      <c r="I1042" t="str">
        <f>IF(moras[[#This Row],[TIPO_ASEGURAMIENTO]] = "", '2-Resumen'!$F$4, moras[[#This Row],[TIPO_ASEGURAMIENTO]])</f>
        <v>ASALARIADO</v>
      </c>
      <c r="J1042" t="s">
        <v>29</v>
      </c>
      <c r="K1042" t="s">
        <v>30</v>
      </c>
      <c r="L1042" t="s">
        <v>31</v>
      </c>
      <c r="M1042" t="s">
        <v>31</v>
      </c>
      <c r="N1042">
        <v>25</v>
      </c>
      <c r="O1042">
        <f>IF(moras[[#This Row],[EDAD]]="", '2-Resumen'!$C$7, moras[[#This Row],[EDAD]])</f>
        <v>25</v>
      </c>
      <c r="P1042">
        <f>FLOOR(moras[[#This Row],[EDAD_SIN_NA´S]],10)</f>
        <v>20</v>
      </c>
      <c r="Q1042">
        <f>STANDARDIZE(moras[[#This Row],[EDAD]],'2-Resumen'!$C$2, '2-Resumen'!$C$3)</f>
        <v>-1.1931707945260464</v>
      </c>
      <c r="R1042" t="str">
        <f>IF(ABS(moras[[#This Row],[Z-CORE E]]) &gt; 1.96, "Sí", "No")</f>
        <v>No</v>
      </c>
    </row>
    <row r="1043" spans="1:18">
      <c r="A1043">
        <v>1534</v>
      </c>
      <c r="B1043" t="s">
        <v>27</v>
      </c>
      <c r="C1043">
        <v>1161325</v>
      </c>
      <c r="D10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43">
        <f>IF(moras[[#This Row],[SALARIO]]="",'2-Resumen'!$B$7, moras[[#This Row],[SALARIO]])</f>
        <v>1161325</v>
      </c>
      <c r="F1043">
        <f>STANDARDIZE(moras[[#This Row],[SALARIO]],'2-Resumen'!$B$2,'2-Resumen'!$B$3)</f>
        <v>-0.35629304836737041</v>
      </c>
      <c r="G1043" t="str">
        <f>IF(ABS(moras[[#This Row],[Z-CORE]])&gt; 1.96,"Sí", "No")</f>
        <v>No</v>
      </c>
      <c r="H1043" t="s">
        <v>33</v>
      </c>
      <c r="I1043" t="str">
        <f>IF(moras[[#This Row],[TIPO_ASEGURAMIENTO]] = "", '2-Resumen'!$F$4, moras[[#This Row],[TIPO_ASEGURAMIENTO]])</f>
        <v>ASALARIADO</v>
      </c>
      <c r="J1043" t="s">
        <v>29</v>
      </c>
      <c r="K1043" t="s">
        <v>30</v>
      </c>
      <c r="L1043" t="s">
        <v>31</v>
      </c>
      <c r="M1043" t="s">
        <v>31</v>
      </c>
      <c r="N1043">
        <v>35</v>
      </c>
      <c r="O1043">
        <f>IF(moras[[#This Row],[EDAD]]="", '2-Resumen'!$C$7, moras[[#This Row],[EDAD]])</f>
        <v>35</v>
      </c>
      <c r="P1043">
        <f>FLOOR(moras[[#This Row],[EDAD_SIN_NA´S]],10)</f>
        <v>30</v>
      </c>
      <c r="Q1043">
        <f>STANDARDIZE(moras[[#This Row],[EDAD]],'2-Resumen'!$C$2, '2-Resumen'!$C$3)</f>
        <v>-0.48741749375467142</v>
      </c>
      <c r="R1043" t="str">
        <f>IF(ABS(moras[[#This Row],[Z-CORE E]]) &gt; 1.96, "Sí", "No")</f>
        <v>No</v>
      </c>
    </row>
    <row r="1044" spans="1:18">
      <c r="A1044">
        <v>1537</v>
      </c>
      <c r="B1044" t="s">
        <v>27</v>
      </c>
      <c r="C1044">
        <v>101340</v>
      </c>
      <c r="D10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44">
        <f>IF(moras[[#This Row],[SALARIO]]="",'2-Resumen'!$B$7, moras[[#This Row],[SALARIO]])</f>
        <v>101340</v>
      </c>
      <c r="F1044">
        <f>STANDARDIZE(moras[[#This Row],[SALARIO]],'2-Resumen'!$B$2,'2-Resumen'!$B$3)</f>
        <v>-0.37393018198656636</v>
      </c>
      <c r="G1044" t="str">
        <f>IF(ABS(moras[[#This Row],[Z-CORE]])&gt; 1.96,"Sí", "No")</f>
        <v>No</v>
      </c>
      <c r="H1044" t="s">
        <v>33</v>
      </c>
      <c r="I1044" t="str">
        <f>IF(moras[[#This Row],[TIPO_ASEGURAMIENTO]] = "", '2-Resumen'!$F$4, moras[[#This Row],[TIPO_ASEGURAMIENTO]])</f>
        <v>ASALARIADO</v>
      </c>
      <c r="J1044" t="s">
        <v>29</v>
      </c>
      <c r="K1044" t="s">
        <v>30</v>
      </c>
      <c r="L1044" t="s">
        <v>31</v>
      </c>
      <c r="M1044" t="s">
        <v>31</v>
      </c>
      <c r="N1044">
        <v>20</v>
      </c>
      <c r="O1044">
        <f>IF(moras[[#This Row],[EDAD]]="", '2-Resumen'!$C$7, moras[[#This Row],[EDAD]])</f>
        <v>20</v>
      </c>
      <c r="P1044">
        <f>FLOOR(moras[[#This Row],[EDAD_SIN_NA´S]],10)</f>
        <v>20</v>
      </c>
      <c r="Q1044">
        <f>STANDARDIZE(moras[[#This Row],[EDAD]],'2-Resumen'!$C$2, '2-Resumen'!$C$3)</f>
        <v>-1.5460474449117341</v>
      </c>
      <c r="R1044" t="str">
        <f>IF(ABS(moras[[#This Row],[Z-CORE E]]) &gt; 1.96, "Sí", "No")</f>
        <v>No</v>
      </c>
    </row>
    <row r="1045" spans="1:18">
      <c r="A1045">
        <v>1538</v>
      </c>
      <c r="B1045" t="s">
        <v>27</v>
      </c>
      <c r="C1045">
        <v>3976309</v>
      </c>
      <c r="D10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45">
        <f>IF(moras[[#This Row],[SALARIO]]="",'2-Resumen'!$B$7, moras[[#This Row],[SALARIO]])</f>
        <v>3976309</v>
      </c>
      <c r="F1045">
        <f>STANDARDIZE(moras[[#This Row],[SALARIO]],'2-Resumen'!$B$2,'2-Resumen'!$B$3)</f>
        <v>-0.30945441485472769</v>
      </c>
      <c r="G1045" t="str">
        <f>IF(ABS(moras[[#This Row],[Z-CORE]])&gt; 1.96,"Sí", "No")</f>
        <v>No</v>
      </c>
      <c r="H1045" t="s">
        <v>33</v>
      </c>
      <c r="I1045" t="str">
        <f>IF(moras[[#This Row],[TIPO_ASEGURAMIENTO]] = "", '2-Resumen'!$F$4, moras[[#This Row],[TIPO_ASEGURAMIENTO]])</f>
        <v>ASALARIADO</v>
      </c>
      <c r="J1045" t="s">
        <v>29</v>
      </c>
      <c r="K1045" t="s">
        <v>30</v>
      </c>
      <c r="L1045" t="s">
        <v>31</v>
      </c>
      <c r="M1045" t="s">
        <v>31</v>
      </c>
      <c r="N1045">
        <v>32</v>
      </c>
      <c r="O1045">
        <f>IF(moras[[#This Row],[EDAD]]="", '2-Resumen'!$C$7, moras[[#This Row],[EDAD]])</f>
        <v>32</v>
      </c>
      <c r="P1045">
        <f>FLOOR(moras[[#This Row],[EDAD_SIN_NA´S]],10)</f>
        <v>30</v>
      </c>
      <c r="Q1045">
        <f>STANDARDIZE(moras[[#This Row],[EDAD]],'2-Resumen'!$C$2, '2-Resumen'!$C$3)</f>
        <v>-0.69914348398608395</v>
      </c>
      <c r="R1045" t="str">
        <f>IF(ABS(moras[[#This Row],[Z-CORE E]]) &gt; 1.96, "Sí", "No")</f>
        <v>No</v>
      </c>
    </row>
    <row r="1046" spans="1:18">
      <c r="A1046">
        <v>1539</v>
      </c>
      <c r="B1046" t="s">
        <v>32</v>
      </c>
      <c r="C1046">
        <v>500060</v>
      </c>
      <c r="D10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46">
        <f>IF(moras[[#This Row],[SALARIO]]="",'2-Resumen'!$B$7, moras[[#This Row],[SALARIO]])</f>
        <v>500060</v>
      </c>
      <c r="F1046">
        <f>STANDARDIZE(moras[[#This Row],[SALARIO]],'2-Resumen'!$B$2,'2-Resumen'!$B$3)</f>
        <v>-0.3672958636550373</v>
      </c>
      <c r="G1046" t="str">
        <f>IF(ABS(moras[[#This Row],[Z-CORE]])&gt; 1.96,"Sí", "No")</f>
        <v>No</v>
      </c>
      <c r="H1046" t="s">
        <v>33</v>
      </c>
      <c r="I1046" t="str">
        <f>IF(moras[[#This Row],[TIPO_ASEGURAMIENTO]] = "", '2-Resumen'!$F$4, moras[[#This Row],[TIPO_ASEGURAMIENTO]])</f>
        <v>ASALARIADO</v>
      </c>
      <c r="J1046" t="s">
        <v>29</v>
      </c>
      <c r="K1046" t="s">
        <v>30</v>
      </c>
      <c r="L1046" t="s">
        <v>30</v>
      </c>
      <c r="M1046" t="s">
        <v>30</v>
      </c>
      <c r="N1046">
        <v>49</v>
      </c>
      <c r="O1046">
        <f>IF(moras[[#This Row],[EDAD]]="", '2-Resumen'!$C$7, moras[[#This Row],[EDAD]])</f>
        <v>49</v>
      </c>
      <c r="P1046">
        <f>FLOOR(moras[[#This Row],[EDAD_SIN_NA´S]],10)</f>
        <v>40</v>
      </c>
      <c r="Q1046">
        <f>STANDARDIZE(moras[[#This Row],[EDAD]],'2-Resumen'!$C$2, '2-Resumen'!$C$3)</f>
        <v>0.50063712732525367</v>
      </c>
      <c r="R1046" t="str">
        <f>IF(ABS(moras[[#This Row],[Z-CORE E]]) &gt; 1.96, "Sí", "No")</f>
        <v>No</v>
      </c>
    </row>
    <row r="1047" spans="1:18">
      <c r="A1047">
        <v>1540</v>
      </c>
      <c r="B1047" t="s">
        <v>27</v>
      </c>
      <c r="C1047">
        <v>1000000</v>
      </c>
      <c r="D10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47">
        <f>IF(moras[[#This Row],[SALARIO]]="",'2-Resumen'!$B$7, moras[[#This Row],[SALARIO]])</f>
        <v>1000000</v>
      </c>
      <c r="F1047">
        <f>STANDARDIZE(moras[[#This Row],[SALARIO]],'2-Resumen'!$B$2,'2-Resumen'!$B$3)</f>
        <v>-0.35897734161785677</v>
      </c>
      <c r="G1047" t="str">
        <f>IF(ABS(moras[[#This Row],[Z-CORE]])&gt; 1.96,"Sí", "No")</f>
        <v>No</v>
      </c>
      <c r="H1047" t="s">
        <v>33</v>
      </c>
      <c r="I1047" t="str">
        <f>IF(moras[[#This Row],[TIPO_ASEGURAMIENTO]] = "", '2-Resumen'!$F$4, moras[[#This Row],[TIPO_ASEGURAMIENTO]])</f>
        <v>ASALARIADO</v>
      </c>
      <c r="J1047" t="s">
        <v>29</v>
      </c>
      <c r="K1047" t="s">
        <v>30</v>
      </c>
      <c r="L1047" t="s">
        <v>31</v>
      </c>
      <c r="M1047" t="s">
        <v>31</v>
      </c>
      <c r="N1047">
        <v>22</v>
      </c>
      <c r="O1047">
        <f>IF(moras[[#This Row],[EDAD]]="", '2-Resumen'!$C$7, moras[[#This Row],[EDAD]])</f>
        <v>22</v>
      </c>
      <c r="P1047">
        <f>FLOOR(moras[[#This Row],[EDAD_SIN_NA´S]],10)</f>
        <v>20</v>
      </c>
      <c r="Q1047">
        <f>STANDARDIZE(moras[[#This Row],[EDAD]],'2-Resumen'!$C$2, '2-Resumen'!$C$3)</f>
        <v>-1.4048967847574589</v>
      </c>
      <c r="R1047" t="str">
        <f>IF(ABS(moras[[#This Row],[Z-CORE E]]) &gt; 1.96, "Sí", "No")</f>
        <v>No</v>
      </c>
    </row>
    <row r="1048" spans="1:18">
      <c r="A1048">
        <v>1544</v>
      </c>
      <c r="B1048" t="s">
        <v>27</v>
      </c>
      <c r="C1048">
        <v>70414251</v>
      </c>
      <c r="D10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48">
        <f>IF(moras[[#This Row],[SALARIO]]="",'2-Resumen'!$B$7, moras[[#This Row],[SALARIO]])</f>
        <v>70414251</v>
      </c>
      <c r="F1048">
        <f>STANDARDIZE(moras[[#This Row],[SALARIO]],'2-Resumen'!$B$2,'2-Resumen'!$B$3)</f>
        <v>0.79600921004410485</v>
      </c>
      <c r="G1048" t="str">
        <f>IF(ABS(moras[[#This Row],[Z-CORE]])&gt; 1.96,"Sí", "No")</f>
        <v>No</v>
      </c>
      <c r="H1048" t="s">
        <v>33</v>
      </c>
      <c r="I1048" t="str">
        <f>IF(moras[[#This Row],[TIPO_ASEGURAMIENTO]] = "", '2-Resumen'!$F$4, moras[[#This Row],[TIPO_ASEGURAMIENTO]])</f>
        <v>ASALARIADO</v>
      </c>
      <c r="J1048" t="s">
        <v>29</v>
      </c>
      <c r="K1048" t="s">
        <v>30</v>
      </c>
      <c r="L1048" t="s">
        <v>31</v>
      </c>
      <c r="M1048" t="s">
        <v>31</v>
      </c>
      <c r="N1048">
        <v>41</v>
      </c>
      <c r="O1048">
        <f>IF(moras[[#This Row],[EDAD]]="", '2-Resumen'!$C$7, moras[[#This Row],[EDAD]])</f>
        <v>41</v>
      </c>
      <c r="P1048">
        <f>FLOOR(moras[[#This Row],[EDAD_SIN_NA´S]],10)</f>
        <v>40</v>
      </c>
      <c r="Q1048">
        <f>STANDARDIZE(moras[[#This Row],[EDAD]],'2-Resumen'!$C$2, '2-Resumen'!$C$3)</f>
        <v>-6.3965513291846368E-2</v>
      </c>
      <c r="R1048" t="str">
        <f>IF(ABS(moras[[#This Row],[Z-CORE E]]) &gt; 1.96, "Sí", "No")</f>
        <v>No</v>
      </c>
    </row>
    <row r="1049" spans="1:18">
      <c r="A1049">
        <v>1545</v>
      </c>
      <c r="B1049" t="s">
        <v>32</v>
      </c>
      <c r="C1049">
        <v>306667</v>
      </c>
      <c r="D10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49">
        <f>IF(moras[[#This Row],[SALARIO]]="",'2-Resumen'!$B$7, moras[[#This Row],[SALARIO]])</f>
        <v>306667</v>
      </c>
      <c r="F1049">
        <f>STANDARDIZE(moras[[#This Row],[SALARIO]],'2-Resumen'!$B$2,'2-Resumen'!$B$3)</f>
        <v>-0.37051373766459139</v>
      </c>
      <c r="G1049" t="str">
        <f>IF(ABS(moras[[#This Row],[Z-CORE]])&gt; 1.96,"Sí", "No")</f>
        <v>No</v>
      </c>
      <c r="H1049" t="s">
        <v>33</v>
      </c>
      <c r="I1049" t="str">
        <f>IF(moras[[#This Row],[TIPO_ASEGURAMIENTO]] = "", '2-Resumen'!$F$4, moras[[#This Row],[TIPO_ASEGURAMIENTO]])</f>
        <v>ASALARIADO</v>
      </c>
      <c r="J1049" t="s">
        <v>29</v>
      </c>
      <c r="K1049" t="s">
        <v>30</v>
      </c>
      <c r="L1049" t="s">
        <v>30</v>
      </c>
      <c r="M1049" t="s">
        <v>31</v>
      </c>
      <c r="N1049">
        <v>27</v>
      </c>
      <c r="O1049">
        <f>IF(moras[[#This Row],[EDAD]]="", '2-Resumen'!$C$7, moras[[#This Row],[EDAD]])</f>
        <v>27</v>
      </c>
      <c r="P1049">
        <f>FLOOR(moras[[#This Row],[EDAD_SIN_NA´S]],10)</f>
        <v>20</v>
      </c>
      <c r="Q1049">
        <f>STANDARDIZE(moras[[#This Row],[EDAD]],'2-Resumen'!$C$2, '2-Resumen'!$C$3)</f>
        <v>-1.0520201343717714</v>
      </c>
      <c r="R1049" t="str">
        <f>IF(ABS(moras[[#This Row],[Z-CORE E]]) &gt; 1.96, "Sí", "No")</f>
        <v>No</v>
      </c>
    </row>
    <row r="1050" spans="1:18">
      <c r="A1050">
        <v>1547</v>
      </c>
      <c r="B1050" t="s">
        <v>32</v>
      </c>
      <c r="C1050">
        <v>43906324</v>
      </c>
      <c r="D10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50">
        <f>IF(moras[[#This Row],[SALARIO]]="",'2-Resumen'!$B$7, moras[[#This Row],[SALARIO]])</f>
        <v>43906324</v>
      </c>
      <c r="F1050">
        <f>STANDARDIZE(moras[[#This Row],[SALARIO]],'2-Resumen'!$B$2,'2-Resumen'!$B$3)</f>
        <v>0.35494273224782341</v>
      </c>
      <c r="G1050" t="str">
        <f>IF(ABS(moras[[#This Row],[Z-CORE]])&gt; 1.96,"Sí", "No")</f>
        <v>No</v>
      </c>
      <c r="H1050" t="s">
        <v>33</v>
      </c>
      <c r="I1050" t="str">
        <f>IF(moras[[#This Row],[TIPO_ASEGURAMIENTO]] = "", '2-Resumen'!$F$4, moras[[#This Row],[TIPO_ASEGURAMIENTO]])</f>
        <v>ASALARIADO</v>
      </c>
      <c r="J1050" t="s">
        <v>29</v>
      </c>
      <c r="K1050" t="s">
        <v>30</v>
      </c>
      <c r="L1050" t="s">
        <v>31</v>
      </c>
      <c r="M1050" t="s">
        <v>31</v>
      </c>
      <c r="N1050">
        <v>41</v>
      </c>
      <c r="O1050">
        <f>IF(moras[[#This Row],[EDAD]]="", '2-Resumen'!$C$7, moras[[#This Row],[EDAD]])</f>
        <v>41</v>
      </c>
      <c r="P1050">
        <f>FLOOR(moras[[#This Row],[EDAD_SIN_NA´S]],10)</f>
        <v>40</v>
      </c>
      <c r="Q1050">
        <f>STANDARDIZE(moras[[#This Row],[EDAD]],'2-Resumen'!$C$2, '2-Resumen'!$C$3)</f>
        <v>-6.3965513291846368E-2</v>
      </c>
      <c r="R1050" t="str">
        <f>IF(ABS(moras[[#This Row],[Z-CORE E]]) &gt; 1.96, "Sí", "No")</f>
        <v>No</v>
      </c>
    </row>
    <row r="1051" spans="1:18">
      <c r="A1051">
        <v>1549</v>
      </c>
      <c r="B1051" t="s">
        <v>27</v>
      </c>
      <c r="C1051">
        <v>313256</v>
      </c>
      <c r="D10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51">
        <f>IF(moras[[#This Row],[SALARIO]]="",'2-Resumen'!$B$7, moras[[#This Row],[SALARIO]])</f>
        <v>313256</v>
      </c>
      <c r="F1051">
        <f>STANDARDIZE(moras[[#This Row],[SALARIO]],'2-Resumen'!$B$2,'2-Resumen'!$B$3)</f>
        <v>-0.37040410302502863</v>
      </c>
      <c r="G1051" t="str">
        <f>IF(ABS(moras[[#This Row],[Z-CORE]])&gt; 1.96,"Sí", "No")</f>
        <v>No</v>
      </c>
      <c r="H1051" t="s">
        <v>33</v>
      </c>
      <c r="I1051" t="str">
        <f>IF(moras[[#This Row],[TIPO_ASEGURAMIENTO]] = "", '2-Resumen'!$F$4, moras[[#This Row],[TIPO_ASEGURAMIENTO]])</f>
        <v>ASALARIADO</v>
      </c>
      <c r="J1051" t="s">
        <v>29</v>
      </c>
      <c r="K1051" t="s">
        <v>30</v>
      </c>
      <c r="L1051" t="s">
        <v>30</v>
      </c>
      <c r="M1051" t="s">
        <v>31</v>
      </c>
      <c r="N1051">
        <v>34</v>
      </c>
      <c r="O1051">
        <f>IF(moras[[#This Row],[EDAD]]="", '2-Resumen'!$C$7, moras[[#This Row],[EDAD]])</f>
        <v>34</v>
      </c>
      <c r="P1051">
        <f>FLOOR(moras[[#This Row],[EDAD_SIN_NA´S]],10)</f>
        <v>30</v>
      </c>
      <c r="Q1051">
        <f>STANDARDIZE(moras[[#This Row],[EDAD]],'2-Resumen'!$C$2, '2-Resumen'!$C$3)</f>
        <v>-0.55799282383180893</v>
      </c>
      <c r="R1051" t="str">
        <f>IF(ABS(moras[[#This Row],[Z-CORE E]]) &gt; 1.96, "Sí", "No")</f>
        <v>No</v>
      </c>
    </row>
    <row r="1052" spans="1:18">
      <c r="A1052">
        <v>1550</v>
      </c>
      <c r="B1052" t="s">
        <v>27</v>
      </c>
      <c r="C1052">
        <v>299152</v>
      </c>
      <c r="D10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52">
        <f>IF(moras[[#This Row],[SALARIO]]="",'2-Resumen'!$B$7, moras[[#This Row],[SALARIO]])</f>
        <v>299152</v>
      </c>
      <c r="F1052">
        <f>STANDARDIZE(moras[[#This Row],[SALARIO]],'2-Resumen'!$B$2,'2-Resumen'!$B$3)</f>
        <v>-0.37063878005589718</v>
      </c>
      <c r="G1052" t="str">
        <f>IF(ABS(moras[[#This Row],[Z-CORE]])&gt; 1.96,"Sí", "No")</f>
        <v>No</v>
      </c>
      <c r="H1052" t="s">
        <v>33</v>
      </c>
      <c r="I1052" t="str">
        <f>IF(moras[[#This Row],[TIPO_ASEGURAMIENTO]] = "", '2-Resumen'!$F$4, moras[[#This Row],[TIPO_ASEGURAMIENTO]])</f>
        <v>ASALARIADO</v>
      </c>
      <c r="J1052" t="s">
        <v>34</v>
      </c>
      <c r="K1052" t="s">
        <v>30</v>
      </c>
      <c r="L1052" t="s">
        <v>31</v>
      </c>
      <c r="M1052" t="s">
        <v>31</v>
      </c>
      <c r="N1052">
        <v>38</v>
      </c>
      <c r="O1052">
        <f>IF(moras[[#This Row],[EDAD]]="", '2-Resumen'!$C$7, moras[[#This Row],[EDAD]])</f>
        <v>38</v>
      </c>
      <c r="P1052">
        <f>FLOOR(moras[[#This Row],[EDAD_SIN_NA´S]],10)</f>
        <v>30</v>
      </c>
      <c r="Q1052">
        <f>STANDARDIZE(moras[[#This Row],[EDAD]],'2-Resumen'!$C$2, '2-Resumen'!$C$3)</f>
        <v>-0.27569150352325889</v>
      </c>
      <c r="R1052" t="str">
        <f>IF(ABS(moras[[#This Row],[Z-CORE E]]) &gt; 1.96, "Sí", "No")</f>
        <v>No</v>
      </c>
    </row>
    <row r="1053" spans="1:18">
      <c r="A1053">
        <v>1551</v>
      </c>
      <c r="B1053" t="s">
        <v>27</v>
      </c>
      <c r="C1053">
        <v>1397631</v>
      </c>
      <c r="D10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53">
        <f>IF(moras[[#This Row],[SALARIO]]="",'2-Resumen'!$B$7, moras[[#This Row],[SALARIO]])</f>
        <v>1397631</v>
      </c>
      <c r="F1053">
        <f>STANDARDIZE(moras[[#This Row],[SALARIO]],'2-Resumen'!$B$2,'2-Resumen'!$B$3)</f>
        <v>-0.35236114320171458</v>
      </c>
      <c r="G1053" t="str">
        <f>IF(ABS(moras[[#This Row],[Z-CORE]])&gt; 1.96,"Sí", "No")</f>
        <v>No</v>
      </c>
      <c r="H1053" t="s">
        <v>33</v>
      </c>
      <c r="I1053" t="str">
        <f>IF(moras[[#This Row],[TIPO_ASEGURAMIENTO]] = "", '2-Resumen'!$F$4, moras[[#This Row],[TIPO_ASEGURAMIENTO]])</f>
        <v>ASALARIADO</v>
      </c>
      <c r="J1053" t="s">
        <v>34</v>
      </c>
      <c r="K1053" t="s">
        <v>30</v>
      </c>
      <c r="L1053" t="s">
        <v>31</v>
      </c>
      <c r="M1053" t="s">
        <v>30</v>
      </c>
      <c r="N1053">
        <v>48</v>
      </c>
      <c r="O1053">
        <f>IF(moras[[#This Row],[EDAD]]="", '2-Resumen'!$C$7, moras[[#This Row],[EDAD]])</f>
        <v>48</v>
      </c>
      <c r="P1053">
        <f>FLOOR(moras[[#This Row],[EDAD_SIN_NA´S]],10)</f>
        <v>40</v>
      </c>
      <c r="Q1053">
        <f>STANDARDIZE(moras[[#This Row],[EDAD]],'2-Resumen'!$C$2, '2-Resumen'!$C$3)</f>
        <v>0.43006179724811616</v>
      </c>
      <c r="R1053" t="str">
        <f>IF(ABS(moras[[#This Row],[Z-CORE E]]) &gt; 1.96, "Sí", "No")</f>
        <v>No</v>
      </c>
    </row>
    <row r="1054" spans="1:18">
      <c r="A1054">
        <v>1552</v>
      </c>
      <c r="B1054" t="s">
        <v>27</v>
      </c>
      <c r="C1054">
        <v>57183008</v>
      </c>
      <c r="D10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54">
        <f>IF(moras[[#This Row],[SALARIO]]="",'2-Resumen'!$B$7, moras[[#This Row],[SALARIO]])</f>
        <v>57183008</v>
      </c>
      <c r="F1054">
        <f>STANDARDIZE(moras[[#This Row],[SALARIO]],'2-Resumen'!$B$2,'2-Resumen'!$B$3)</f>
        <v>0.57585401847153472</v>
      </c>
      <c r="G1054" t="str">
        <f>IF(ABS(moras[[#This Row],[Z-CORE]])&gt; 1.96,"Sí", "No")</f>
        <v>No</v>
      </c>
      <c r="H1054" t="s">
        <v>33</v>
      </c>
      <c r="I1054" t="str">
        <f>IF(moras[[#This Row],[TIPO_ASEGURAMIENTO]] = "", '2-Resumen'!$F$4, moras[[#This Row],[TIPO_ASEGURAMIENTO]])</f>
        <v>ASALARIADO</v>
      </c>
      <c r="J1054" t="s">
        <v>29</v>
      </c>
      <c r="K1054" t="s">
        <v>30</v>
      </c>
      <c r="L1054" t="s">
        <v>30</v>
      </c>
      <c r="M1054" t="s">
        <v>31</v>
      </c>
      <c r="N1054">
        <v>33</v>
      </c>
      <c r="O1054">
        <f>IF(moras[[#This Row],[EDAD]]="", '2-Resumen'!$C$7, moras[[#This Row],[EDAD]])</f>
        <v>33</v>
      </c>
      <c r="P1054">
        <f>FLOOR(moras[[#This Row],[EDAD_SIN_NA´S]],10)</f>
        <v>30</v>
      </c>
      <c r="Q1054">
        <f>STANDARDIZE(moras[[#This Row],[EDAD]],'2-Resumen'!$C$2, '2-Resumen'!$C$3)</f>
        <v>-0.62856815390894638</v>
      </c>
      <c r="R1054" t="str">
        <f>IF(ABS(moras[[#This Row],[Z-CORE E]]) &gt; 1.96, "Sí", "No")</f>
        <v>No</v>
      </c>
    </row>
    <row r="1055" spans="1:18">
      <c r="A1055">
        <v>1554</v>
      </c>
      <c r="B1055" t="s">
        <v>27</v>
      </c>
      <c r="C1055">
        <v>240174304</v>
      </c>
      <c r="D10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55">
        <f>IF(moras[[#This Row],[SALARIO]]="",'2-Resumen'!$B$7, moras[[#This Row],[SALARIO]])</f>
        <v>240174304</v>
      </c>
      <c r="F1055">
        <f>STANDARDIZE(moras[[#This Row],[SALARIO]],'2-Resumen'!$B$2,'2-Resumen'!$B$3)</f>
        <v>3.6206536512039156</v>
      </c>
      <c r="G1055" t="str">
        <f>IF(ABS(moras[[#This Row],[Z-CORE]])&gt; 1.96,"Sí", "No")</f>
        <v>Sí</v>
      </c>
      <c r="H1055" t="s">
        <v>33</v>
      </c>
      <c r="I1055" t="str">
        <f>IF(moras[[#This Row],[TIPO_ASEGURAMIENTO]] = "", '2-Resumen'!$F$4, moras[[#This Row],[TIPO_ASEGURAMIENTO]])</f>
        <v>ASALARIADO</v>
      </c>
      <c r="J1055" t="s">
        <v>29</v>
      </c>
      <c r="K1055" t="s">
        <v>30</v>
      </c>
      <c r="L1055" t="s">
        <v>31</v>
      </c>
      <c r="M1055" t="s">
        <v>31</v>
      </c>
      <c r="N1055">
        <v>45</v>
      </c>
      <c r="O1055">
        <f>IF(moras[[#This Row],[EDAD]]="", '2-Resumen'!$C$7, moras[[#This Row],[EDAD]])</f>
        <v>45</v>
      </c>
      <c r="P1055">
        <f>FLOOR(moras[[#This Row],[EDAD_SIN_NA´S]],10)</f>
        <v>40</v>
      </c>
      <c r="Q1055">
        <f>STANDARDIZE(moras[[#This Row],[EDAD]],'2-Resumen'!$C$2, '2-Resumen'!$C$3)</f>
        <v>0.21833580701670366</v>
      </c>
      <c r="R1055" t="str">
        <f>IF(ABS(moras[[#This Row],[Z-CORE E]]) &gt; 1.96, "Sí", "No")</f>
        <v>No</v>
      </c>
    </row>
    <row r="1056" spans="1:18">
      <c r="A1056">
        <v>1556</v>
      </c>
      <c r="B1056" t="s">
        <v>32</v>
      </c>
      <c r="C1056">
        <v>7642503</v>
      </c>
      <c r="D10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56">
        <f>IF(moras[[#This Row],[SALARIO]]="",'2-Resumen'!$B$7, moras[[#This Row],[SALARIO]])</f>
        <v>7642503</v>
      </c>
      <c r="F1056">
        <f>STANDARDIZE(moras[[#This Row],[SALARIO]],'2-Resumen'!$B$2,'2-Resumen'!$B$3)</f>
        <v>-0.24845246345740185</v>
      </c>
      <c r="G1056" t="str">
        <f>IF(ABS(moras[[#This Row],[Z-CORE]])&gt; 1.96,"Sí", "No")</f>
        <v>No</v>
      </c>
      <c r="H1056" t="s">
        <v>33</v>
      </c>
      <c r="I1056" t="str">
        <f>IF(moras[[#This Row],[TIPO_ASEGURAMIENTO]] = "", '2-Resumen'!$F$4, moras[[#This Row],[TIPO_ASEGURAMIENTO]])</f>
        <v>ASALARIADO</v>
      </c>
      <c r="J1056" t="s">
        <v>34</v>
      </c>
      <c r="K1056" t="s">
        <v>30</v>
      </c>
      <c r="L1056" t="s">
        <v>31</v>
      </c>
      <c r="M1056" t="s">
        <v>31</v>
      </c>
      <c r="N1056">
        <v>45</v>
      </c>
      <c r="O1056">
        <f>IF(moras[[#This Row],[EDAD]]="", '2-Resumen'!$C$7, moras[[#This Row],[EDAD]])</f>
        <v>45</v>
      </c>
      <c r="P1056">
        <f>FLOOR(moras[[#This Row],[EDAD_SIN_NA´S]],10)</f>
        <v>40</v>
      </c>
      <c r="Q1056">
        <f>STANDARDIZE(moras[[#This Row],[EDAD]],'2-Resumen'!$C$2, '2-Resumen'!$C$3)</f>
        <v>0.21833580701670366</v>
      </c>
      <c r="R1056" t="str">
        <f>IF(ABS(moras[[#This Row],[Z-CORE E]]) &gt; 1.96, "Sí", "No")</f>
        <v>No</v>
      </c>
    </row>
    <row r="1057" spans="1:18">
      <c r="A1057">
        <v>1558</v>
      </c>
      <c r="B1057" t="s">
        <v>27</v>
      </c>
      <c r="C1057">
        <v>4129235</v>
      </c>
      <c r="D10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57">
        <f>IF(moras[[#This Row],[SALARIO]]="",'2-Resumen'!$B$7, moras[[#This Row],[SALARIO]])</f>
        <v>4129235</v>
      </c>
      <c r="F1057">
        <f>STANDARDIZE(moras[[#This Row],[SALARIO]],'2-Resumen'!$B$2,'2-Resumen'!$B$3)</f>
        <v>-0.30690987290757826</v>
      </c>
      <c r="G1057" t="str">
        <f>IF(ABS(moras[[#This Row],[Z-CORE]])&gt; 1.96,"Sí", "No")</f>
        <v>No</v>
      </c>
      <c r="H1057" t="s">
        <v>33</v>
      </c>
      <c r="I1057" t="str">
        <f>IF(moras[[#This Row],[TIPO_ASEGURAMIENTO]] = "", '2-Resumen'!$F$4, moras[[#This Row],[TIPO_ASEGURAMIENTO]])</f>
        <v>ASALARIADO</v>
      </c>
      <c r="J1057" t="s">
        <v>34</v>
      </c>
      <c r="K1057" t="s">
        <v>30</v>
      </c>
      <c r="L1057" t="s">
        <v>31</v>
      </c>
      <c r="M1057" t="s">
        <v>31</v>
      </c>
      <c r="N1057">
        <v>30</v>
      </c>
      <c r="O1057">
        <f>IF(moras[[#This Row],[EDAD]]="", '2-Resumen'!$C$7, moras[[#This Row],[EDAD]])</f>
        <v>30</v>
      </c>
      <c r="P1057">
        <f>FLOOR(moras[[#This Row],[EDAD_SIN_NA´S]],10)</f>
        <v>30</v>
      </c>
      <c r="Q1057">
        <f>STANDARDIZE(moras[[#This Row],[EDAD]],'2-Resumen'!$C$2, '2-Resumen'!$C$3)</f>
        <v>-0.84029414414035897</v>
      </c>
      <c r="R1057" t="str">
        <f>IF(ABS(moras[[#This Row],[Z-CORE E]]) &gt; 1.96, "Sí", "No")</f>
        <v>No</v>
      </c>
    </row>
    <row r="1058" spans="1:18">
      <c r="A1058">
        <v>1560</v>
      </c>
      <c r="B1058" t="s">
        <v>27</v>
      </c>
      <c r="C1058">
        <v>787019</v>
      </c>
      <c r="D10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58">
        <f>IF(moras[[#This Row],[SALARIO]]="",'2-Resumen'!$B$7, moras[[#This Row],[SALARIO]])</f>
        <v>787019</v>
      </c>
      <c r="F1058">
        <f>STANDARDIZE(moras[[#This Row],[SALARIO]],'2-Resumen'!$B$2,'2-Resumen'!$B$3)</f>
        <v>-0.36252114115780304</v>
      </c>
      <c r="G1058" t="str">
        <f>IF(ABS(moras[[#This Row],[Z-CORE]])&gt; 1.96,"Sí", "No")</f>
        <v>No</v>
      </c>
      <c r="H1058" t="s">
        <v>33</v>
      </c>
      <c r="I1058" t="str">
        <f>IF(moras[[#This Row],[TIPO_ASEGURAMIENTO]] = "", '2-Resumen'!$F$4, moras[[#This Row],[TIPO_ASEGURAMIENTO]])</f>
        <v>ASALARIADO</v>
      </c>
      <c r="J1058" t="s">
        <v>29</v>
      </c>
      <c r="K1058" t="s">
        <v>30</v>
      </c>
      <c r="L1058" t="s">
        <v>31</v>
      </c>
      <c r="M1058" t="s">
        <v>31</v>
      </c>
      <c r="N1058">
        <v>45</v>
      </c>
      <c r="O1058">
        <f>IF(moras[[#This Row],[EDAD]]="", '2-Resumen'!$C$7, moras[[#This Row],[EDAD]])</f>
        <v>45</v>
      </c>
      <c r="P1058">
        <f>FLOOR(moras[[#This Row],[EDAD_SIN_NA´S]],10)</f>
        <v>40</v>
      </c>
      <c r="Q1058">
        <f>STANDARDIZE(moras[[#This Row],[EDAD]],'2-Resumen'!$C$2, '2-Resumen'!$C$3)</f>
        <v>0.21833580701670366</v>
      </c>
      <c r="R1058" t="str">
        <f>IF(ABS(moras[[#This Row],[Z-CORE E]]) &gt; 1.96, "Sí", "No")</f>
        <v>No</v>
      </c>
    </row>
    <row r="1059" spans="1:18">
      <c r="A1059">
        <v>1561</v>
      </c>
      <c r="B1059" t="s">
        <v>27</v>
      </c>
      <c r="C1059">
        <v>355312</v>
      </c>
      <c r="D10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59">
        <f>IF(moras[[#This Row],[SALARIO]]="",'2-Resumen'!$B$7, moras[[#This Row],[SALARIO]])</f>
        <v>355312</v>
      </c>
      <c r="F1059">
        <f>STANDARDIZE(moras[[#This Row],[SALARIO]],'2-Resumen'!$B$2,'2-Resumen'!$B$3)</f>
        <v>-0.36970433152685755</v>
      </c>
      <c r="G1059" t="str">
        <f>IF(ABS(moras[[#This Row],[Z-CORE]])&gt; 1.96,"Sí", "No")</f>
        <v>No</v>
      </c>
      <c r="H1059" t="s">
        <v>33</v>
      </c>
      <c r="I1059" t="str">
        <f>IF(moras[[#This Row],[TIPO_ASEGURAMIENTO]] = "", '2-Resumen'!$F$4, moras[[#This Row],[TIPO_ASEGURAMIENTO]])</f>
        <v>ASALARIADO</v>
      </c>
      <c r="J1059" t="s">
        <v>29</v>
      </c>
      <c r="K1059" t="s">
        <v>30</v>
      </c>
      <c r="L1059" t="s">
        <v>31</v>
      </c>
      <c r="M1059" t="s">
        <v>31</v>
      </c>
      <c r="N1059">
        <v>44</v>
      </c>
      <c r="O1059">
        <f>IF(moras[[#This Row],[EDAD]]="", '2-Resumen'!$C$7, moras[[#This Row],[EDAD]])</f>
        <v>44</v>
      </c>
      <c r="P1059">
        <f>FLOOR(moras[[#This Row],[EDAD_SIN_NA´S]],10)</f>
        <v>40</v>
      </c>
      <c r="Q1059">
        <f>STANDARDIZE(moras[[#This Row],[EDAD]],'2-Resumen'!$C$2, '2-Resumen'!$C$3)</f>
        <v>0.14776047693956615</v>
      </c>
      <c r="R1059" t="str">
        <f>IF(ABS(moras[[#This Row],[Z-CORE E]]) &gt; 1.96, "Sí", "No")</f>
        <v>No</v>
      </c>
    </row>
    <row r="1060" spans="1:18">
      <c r="A1060">
        <v>1563</v>
      </c>
      <c r="B1060" t="s">
        <v>27</v>
      </c>
      <c r="C1060">
        <v>500383</v>
      </c>
      <c r="D10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60">
        <f>IF(moras[[#This Row],[SALARIO]]="",'2-Resumen'!$B$7, moras[[#This Row],[SALARIO]])</f>
        <v>500383</v>
      </c>
      <c r="F1060">
        <f>STANDARDIZE(moras[[#This Row],[SALARIO]],'2-Resumen'!$B$2,'2-Resumen'!$B$3)</f>
        <v>-0.36729048924487206</v>
      </c>
      <c r="G1060" t="str">
        <f>IF(ABS(moras[[#This Row],[Z-CORE]])&gt; 1.96,"Sí", "No")</f>
        <v>No</v>
      </c>
      <c r="H1060" t="s">
        <v>33</v>
      </c>
      <c r="I1060" t="str">
        <f>IF(moras[[#This Row],[TIPO_ASEGURAMIENTO]] = "", '2-Resumen'!$F$4, moras[[#This Row],[TIPO_ASEGURAMIENTO]])</f>
        <v>ASALARIADO</v>
      </c>
      <c r="J1060" t="s">
        <v>29</v>
      </c>
      <c r="K1060" t="s">
        <v>30</v>
      </c>
      <c r="L1060" t="s">
        <v>31</v>
      </c>
      <c r="M1060" t="s">
        <v>31</v>
      </c>
      <c r="N1060">
        <v>36</v>
      </c>
      <c r="O1060">
        <f>IF(moras[[#This Row],[EDAD]]="", '2-Resumen'!$C$7, moras[[#This Row],[EDAD]])</f>
        <v>36</v>
      </c>
      <c r="P1060">
        <f>FLOOR(moras[[#This Row],[EDAD_SIN_NA´S]],10)</f>
        <v>30</v>
      </c>
      <c r="Q1060">
        <f>STANDARDIZE(moras[[#This Row],[EDAD]],'2-Resumen'!$C$2, '2-Resumen'!$C$3)</f>
        <v>-0.41684216367753391</v>
      </c>
      <c r="R1060" t="str">
        <f>IF(ABS(moras[[#This Row],[Z-CORE E]]) &gt; 1.96, "Sí", "No")</f>
        <v>No</v>
      </c>
    </row>
    <row r="1061" spans="1:18">
      <c r="A1061">
        <v>1564</v>
      </c>
      <c r="B1061" t="s">
        <v>32</v>
      </c>
      <c r="C1061">
        <v>106954474</v>
      </c>
      <c r="D10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61">
        <f>IF(moras[[#This Row],[SALARIO]]="",'2-Resumen'!$B$7, moras[[#This Row],[SALARIO]])</f>
        <v>106954474</v>
      </c>
      <c r="F1061">
        <f>STANDARDIZE(moras[[#This Row],[SALARIO]],'2-Resumen'!$B$2,'2-Resumen'!$B$3)</f>
        <v>1.4040034698932689</v>
      </c>
      <c r="G1061" t="str">
        <f>IF(ABS(moras[[#This Row],[Z-CORE]])&gt; 1.96,"Sí", "No")</f>
        <v>No</v>
      </c>
      <c r="H1061" t="s">
        <v>33</v>
      </c>
      <c r="I1061" t="str">
        <f>IF(moras[[#This Row],[TIPO_ASEGURAMIENTO]] = "", '2-Resumen'!$F$4, moras[[#This Row],[TIPO_ASEGURAMIENTO]])</f>
        <v>ASALARIADO</v>
      </c>
      <c r="J1061" t="s">
        <v>29</v>
      </c>
      <c r="K1061" t="s">
        <v>30</v>
      </c>
      <c r="L1061" t="s">
        <v>31</v>
      </c>
      <c r="M1061" t="s">
        <v>31</v>
      </c>
      <c r="N1061">
        <v>46</v>
      </c>
      <c r="O1061">
        <f>IF(moras[[#This Row],[EDAD]]="", '2-Resumen'!$C$7, moras[[#This Row],[EDAD]])</f>
        <v>46</v>
      </c>
      <c r="P1061">
        <f>FLOOR(moras[[#This Row],[EDAD_SIN_NA´S]],10)</f>
        <v>40</v>
      </c>
      <c r="Q1061">
        <f>STANDARDIZE(moras[[#This Row],[EDAD]],'2-Resumen'!$C$2, '2-Resumen'!$C$3)</f>
        <v>0.28891113709384114</v>
      </c>
      <c r="R1061" t="str">
        <f>IF(ABS(moras[[#This Row],[Z-CORE E]]) &gt; 1.96, "Sí", "No")</f>
        <v>No</v>
      </c>
    </row>
    <row r="1062" spans="1:18">
      <c r="A1062">
        <v>1565</v>
      </c>
      <c r="B1062" t="s">
        <v>27</v>
      </c>
      <c r="C1062">
        <v>284512</v>
      </c>
      <c r="D10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62">
        <f>IF(moras[[#This Row],[SALARIO]]="",'2-Resumen'!$B$7, moras[[#This Row],[SALARIO]])</f>
        <v>284512</v>
      </c>
      <c r="F1062">
        <f>STANDARDIZE(moras[[#This Row],[SALARIO]],'2-Resumen'!$B$2,'2-Resumen'!$B$3)</f>
        <v>-0.37088237561261261</v>
      </c>
      <c r="G1062" t="str">
        <f>IF(ABS(moras[[#This Row],[Z-CORE]])&gt; 1.96,"Sí", "No")</f>
        <v>No</v>
      </c>
      <c r="H1062" t="s">
        <v>33</v>
      </c>
      <c r="I1062" t="str">
        <f>IF(moras[[#This Row],[TIPO_ASEGURAMIENTO]] = "", '2-Resumen'!$F$4, moras[[#This Row],[TIPO_ASEGURAMIENTO]])</f>
        <v>ASALARIADO</v>
      </c>
      <c r="J1062" t="s">
        <v>29</v>
      </c>
      <c r="K1062" t="s">
        <v>30</v>
      </c>
      <c r="L1062" t="s">
        <v>31</v>
      </c>
      <c r="M1062" t="s">
        <v>31</v>
      </c>
      <c r="N1062">
        <v>29</v>
      </c>
      <c r="O1062">
        <f>IF(moras[[#This Row],[EDAD]]="", '2-Resumen'!$C$7, moras[[#This Row],[EDAD]])</f>
        <v>29</v>
      </c>
      <c r="P1062">
        <f>FLOOR(moras[[#This Row],[EDAD_SIN_NA´S]],10)</f>
        <v>20</v>
      </c>
      <c r="Q1062">
        <f>STANDARDIZE(moras[[#This Row],[EDAD]],'2-Resumen'!$C$2, '2-Resumen'!$C$3)</f>
        <v>-0.91086947421749642</v>
      </c>
      <c r="R1062" t="str">
        <f>IF(ABS(moras[[#This Row],[Z-CORE E]]) &gt; 1.96, "Sí", "No")</f>
        <v>No</v>
      </c>
    </row>
    <row r="1063" spans="1:18">
      <c r="A1063">
        <v>1566</v>
      </c>
      <c r="B1063" t="s">
        <v>32</v>
      </c>
      <c r="C1063">
        <v>2900000</v>
      </c>
      <c r="D10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63">
        <f>IF(moras[[#This Row],[SALARIO]]="",'2-Resumen'!$B$7, moras[[#This Row],[SALARIO]])</f>
        <v>2900000</v>
      </c>
      <c r="F1063">
        <f>STANDARDIZE(moras[[#This Row],[SALARIO]],'2-Resumen'!$B$2,'2-Resumen'!$B$3)</f>
        <v>-0.32736316417527761</v>
      </c>
      <c r="G1063" t="str">
        <f>IF(ABS(moras[[#This Row],[Z-CORE]])&gt; 1.96,"Sí", "No")</f>
        <v>No</v>
      </c>
      <c r="H1063" t="s">
        <v>33</v>
      </c>
      <c r="I1063" t="str">
        <f>IF(moras[[#This Row],[TIPO_ASEGURAMIENTO]] = "", '2-Resumen'!$F$4, moras[[#This Row],[TIPO_ASEGURAMIENTO]])</f>
        <v>ASALARIADO</v>
      </c>
      <c r="J1063" t="s">
        <v>29</v>
      </c>
      <c r="K1063" t="s">
        <v>30</v>
      </c>
      <c r="L1063" t="s">
        <v>31</v>
      </c>
      <c r="M1063" t="s">
        <v>31</v>
      </c>
      <c r="N1063">
        <v>35</v>
      </c>
      <c r="O1063">
        <f>IF(moras[[#This Row],[EDAD]]="", '2-Resumen'!$C$7, moras[[#This Row],[EDAD]])</f>
        <v>35</v>
      </c>
      <c r="P1063">
        <f>FLOOR(moras[[#This Row],[EDAD_SIN_NA´S]],10)</f>
        <v>30</v>
      </c>
      <c r="Q1063">
        <f>STANDARDIZE(moras[[#This Row],[EDAD]],'2-Resumen'!$C$2, '2-Resumen'!$C$3)</f>
        <v>-0.48741749375467142</v>
      </c>
      <c r="R1063" t="str">
        <f>IF(ABS(moras[[#This Row],[Z-CORE E]]) &gt; 1.96, "Sí", "No")</f>
        <v>No</v>
      </c>
    </row>
    <row r="1064" spans="1:18">
      <c r="A1064">
        <v>1567</v>
      </c>
      <c r="B1064" t="s">
        <v>32</v>
      </c>
      <c r="C1064">
        <v>39832708</v>
      </c>
      <c r="D10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64">
        <f>IF(moras[[#This Row],[SALARIO]]="",'2-Resumen'!$B$7, moras[[#This Row],[SALARIO]])</f>
        <v>39832708</v>
      </c>
      <c r="F1064">
        <f>STANDARDIZE(moras[[#This Row],[SALARIO]],'2-Resumen'!$B$2,'2-Resumen'!$B$3)</f>
        <v>0.28716166958628159</v>
      </c>
      <c r="G1064" t="str">
        <f>IF(ABS(moras[[#This Row],[Z-CORE]])&gt; 1.96,"Sí", "No")</f>
        <v>No</v>
      </c>
      <c r="H1064" t="s">
        <v>33</v>
      </c>
      <c r="I1064" t="str">
        <f>IF(moras[[#This Row],[TIPO_ASEGURAMIENTO]] = "", '2-Resumen'!$F$4, moras[[#This Row],[TIPO_ASEGURAMIENTO]])</f>
        <v>ASALARIADO</v>
      </c>
      <c r="J1064" t="s">
        <v>29</v>
      </c>
      <c r="K1064" t="s">
        <v>30</v>
      </c>
      <c r="L1064" t="s">
        <v>31</v>
      </c>
      <c r="M1064" t="s">
        <v>31</v>
      </c>
      <c r="N1064">
        <v>38</v>
      </c>
      <c r="O1064">
        <f>IF(moras[[#This Row],[EDAD]]="", '2-Resumen'!$C$7, moras[[#This Row],[EDAD]])</f>
        <v>38</v>
      </c>
      <c r="P1064">
        <f>FLOOR(moras[[#This Row],[EDAD_SIN_NA´S]],10)</f>
        <v>30</v>
      </c>
      <c r="Q1064">
        <f>STANDARDIZE(moras[[#This Row],[EDAD]],'2-Resumen'!$C$2, '2-Resumen'!$C$3)</f>
        <v>-0.27569150352325889</v>
      </c>
      <c r="R1064" t="str">
        <f>IF(ABS(moras[[#This Row],[Z-CORE E]]) &gt; 1.96, "Sí", "No")</f>
        <v>No</v>
      </c>
    </row>
    <row r="1065" spans="1:18">
      <c r="A1065">
        <v>1568</v>
      </c>
      <c r="B1065" t="s">
        <v>32</v>
      </c>
      <c r="C1065">
        <v>64241854</v>
      </c>
      <c r="D10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65">
        <f>IF(moras[[#This Row],[SALARIO]]="",'2-Resumen'!$B$7, moras[[#This Row],[SALARIO]])</f>
        <v>64241854</v>
      </c>
      <c r="F1065">
        <f>STANDARDIZE(moras[[#This Row],[SALARIO]],'2-Resumen'!$B$2,'2-Resumen'!$B$3)</f>
        <v>0.69330644477881898</v>
      </c>
      <c r="G1065" t="str">
        <f>IF(ABS(moras[[#This Row],[Z-CORE]])&gt; 1.96,"Sí", "No")</f>
        <v>No</v>
      </c>
      <c r="H1065" t="s">
        <v>33</v>
      </c>
      <c r="I1065" t="str">
        <f>IF(moras[[#This Row],[TIPO_ASEGURAMIENTO]] = "", '2-Resumen'!$F$4, moras[[#This Row],[TIPO_ASEGURAMIENTO]])</f>
        <v>ASALARIADO</v>
      </c>
      <c r="J1065" t="s">
        <v>29</v>
      </c>
      <c r="K1065" t="s">
        <v>30</v>
      </c>
      <c r="L1065" t="s">
        <v>31</v>
      </c>
      <c r="M1065" t="s">
        <v>31</v>
      </c>
      <c r="N1065">
        <v>53</v>
      </c>
      <c r="O1065">
        <f>IF(moras[[#This Row],[EDAD]]="", '2-Resumen'!$C$7, moras[[#This Row],[EDAD]])</f>
        <v>53</v>
      </c>
      <c r="P1065">
        <f>FLOOR(moras[[#This Row],[EDAD_SIN_NA´S]],10)</f>
        <v>50</v>
      </c>
      <c r="Q1065">
        <f>STANDARDIZE(moras[[#This Row],[EDAD]],'2-Resumen'!$C$2, '2-Resumen'!$C$3)</f>
        <v>0.78293844763380371</v>
      </c>
      <c r="R1065" t="str">
        <f>IF(ABS(moras[[#This Row],[Z-CORE E]]) &gt; 1.96, "Sí", "No")</f>
        <v>No</v>
      </c>
    </row>
    <row r="1066" spans="1:18">
      <c r="A1066">
        <v>1571</v>
      </c>
      <c r="B1066" t="s">
        <v>32</v>
      </c>
      <c r="C1066">
        <v>53715698</v>
      </c>
      <c r="D10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66">
        <f>IF(moras[[#This Row],[SALARIO]]="",'2-Resumen'!$B$7, moras[[#This Row],[SALARIO]])</f>
        <v>53715698</v>
      </c>
      <c r="F1066">
        <f>STANDARDIZE(moras[[#This Row],[SALARIO]],'2-Resumen'!$B$2,'2-Resumen'!$B$3)</f>
        <v>0.51816130605657207</v>
      </c>
      <c r="G1066" t="str">
        <f>IF(ABS(moras[[#This Row],[Z-CORE]])&gt; 1.96,"Sí", "No")</f>
        <v>No</v>
      </c>
      <c r="H1066" t="s">
        <v>33</v>
      </c>
      <c r="I1066" t="str">
        <f>IF(moras[[#This Row],[TIPO_ASEGURAMIENTO]] = "", '2-Resumen'!$F$4, moras[[#This Row],[TIPO_ASEGURAMIENTO]])</f>
        <v>ASALARIADO</v>
      </c>
      <c r="J1066" t="s">
        <v>29</v>
      </c>
      <c r="K1066" t="s">
        <v>30</v>
      </c>
      <c r="L1066" t="s">
        <v>31</v>
      </c>
      <c r="M1066" t="s">
        <v>31</v>
      </c>
      <c r="N1066">
        <v>21</v>
      </c>
      <c r="O1066">
        <f>IF(moras[[#This Row],[EDAD]]="", '2-Resumen'!$C$7, moras[[#This Row],[EDAD]])</f>
        <v>21</v>
      </c>
      <c r="P1066">
        <f>FLOOR(moras[[#This Row],[EDAD_SIN_NA´S]],10)</f>
        <v>20</v>
      </c>
      <c r="Q1066">
        <f>STANDARDIZE(moras[[#This Row],[EDAD]],'2-Resumen'!$C$2, '2-Resumen'!$C$3)</f>
        <v>-1.4754721148345964</v>
      </c>
      <c r="R1066" t="str">
        <f>IF(ABS(moras[[#This Row],[Z-CORE E]]) &gt; 1.96, "Sí", "No")</f>
        <v>No</v>
      </c>
    </row>
    <row r="1067" spans="1:18">
      <c r="A1067">
        <v>1572</v>
      </c>
      <c r="B1067" t="s">
        <v>27</v>
      </c>
      <c r="C1067">
        <v>1545800</v>
      </c>
      <c r="D10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67">
        <f>IF(moras[[#This Row],[SALARIO]]="",'2-Resumen'!$B$7, moras[[#This Row],[SALARIO]])</f>
        <v>1545800</v>
      </c>
      <c r="F1067">
        <f>STANDARDIZE(moras[[#This Row],[SALARIO]],'2-Resumen'!$B$2,'2-Resumen'!$B$3)</f>
        <v>-0.34989575317145694</v>
      </c>
      <c r="G1067" t="str">
        <f>IF(ABS(moras[[#This Row],[Z-CORE]])&gt; 1.96,"Sí", "No")</f>
        <v>No</v>
      </c>
      <c r="H1067" t="s">
        <v>33</v>
      </c>
      <c r="I1067" t="str">
        <f>IF(moras[[#This Row],[TIPO_ASEGURAMIENTO]] = "", '2-Resumen'!$F$4, moras[[#This Row],[TIPO_ASEGURAMIENTO]])</f>
        <v>ASALARIADO</v>
      </c>
      <c r="J1067" t="s">
        <v>34</v>
      </c>
      <c r="K1067" t="s">
        <v>30</v>
      </c>
      <c r="L1067" t="s">
        <v>31</v>
      </c>
      <c r="M1067" t="s">
        <v>31</v>
      </c>
      <c r="N1067">
        <v>55</v>
      </c>
      <c r="O1067">
        <f>IF(moras[[#This Row],[EDAD]]="", '2-Resumen'!$C$7, moras[[#This Row],[EDAD]])</f>
        <v>55</v>
      </c>
      <c r="P1067">
        <f>FLOOR(moras[[#This Row],[EDAD_SIN_NA´S]],10)</f>
        <v>50</v>
      </c>
      <c r="Q1067">
        <f>STANDARDIZE(moras[[#This Row],[EDAD]],'2-Resumen'!$C$2, '2-Resumen'!$C$3)</f>
        <v>0.92408910778807873</v>
      </c>
      <c r="R1067" t="str">
        <f>IF(ABS(moras[[#This Row],[Z-CORE E]]) &gt; 1.96, "Sí", "No")</f>
        <v>No</v>
      </c>
    </row>
    <row r="1068" spans="1:18">
      <c r="A1068">
        <v>1573</v>
      </c>
      <c r="B1068" t="s">
        <v>27</v>
      </c>
      <c r="C1068">
        <v>1070405</v>
      </c>
      <c r="D10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68">
        <f>IF(moras[[#This Row],[SALARIO]]="",'2-Resumen'!$B$7, moras[[#This Row],[SALARIO]])</f>
        <v>1070405</v>
      </c>
      <c r="F1068">
        <f>STANDARDIZE(moras[[#This Row],[SALARIO]],'2-Resumen'!$B$2,'2-Resumen'!$B$3)</f>
        <v>-0.35780586995320163</v>
      </c>
      <c r="G1068" t="str">
        <f>IF(ABS(moras[[#This Row],[Z-CORE]])&gt; 1.96,"Sí", "No")</f>
        <v>No</v>
      </c>
      <c r="H1068" t="s">
        <v>33</v>
      </c>
      <c r="I1068" t="str">
        <f>IF(moras[[#This Row],[TIPO_ASEGURAMIENTO]] = "", '2-Resumen'!$F$4, moras[[#This Row],[TIPO_ASEGURAMIENTO]])</f>
        <v>ASALARIADO</v>
      </c>
      <c r="J1068" t="s">
        <v>34</v>
      </c>
      <c r="K1068" t="s">
        <v>30</v>
      </c>
      <c r="L1068" t="s">
        <v>31</v>
      </c>
      <c r="M1068" t="s">
        <v>31</v>
      </c>
      <c r="N1068">
        <v>30</v>
      </c>
      <c r="O1068">
        <f>IF(moras[[#This Row],[EDAD]]="", '2-Resumen'!$C$7, moras[[#This Row],[EDAD]])</f>
        <v>30</v>
      </c>
      <c r="P1068">
        <f>FLOOR(moras[[#This Row],[EDAD_SIN_NA´S]],10)</f>
        <v>30</v>
      </c>
      <c r="Q1068">
        <f>STANDARDIZE(moras[[#This Row],[EDAD]],'2-Resumen'!$C$2, '2-Resumen'!$C$3)</f>
        <v>-0.84029414414035897</v>
      </c>
      <c r="R1068" t="str">
        <f>IF(ABS(moras[[#This Row],[Z-CORE E]]) &gt; 1.96, "Sí", "No")</f>
        <v>No</v>
      </c>
    </row>
    <row r="1069" spans="1:18">
      <c r="A1069">
        <v>1575</v>
      </c>
      <c r="B1069" t="s">
        <v>27</v>
      </c>
      <c r="C1069">
        <v>925000</v>
      </c>
      <c r="D10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69">
        <f>IF(moras[[#This Row],[SALARIO]]="",'2-Resumen'!$B$7, moras[[#This Row],[SALARIO]])</f>
        <v>925000</v>
      </c>
      <c r="F1069">
        <f>STANDARDIZE(moras[[#This Row],[SALARIO]],'2-Resumen'!$B$2,'2-Resumen'!$B$3)</f>
        <v>-0.36022526967480067</v>
      </c>
      <c r="G1069" t="str">
        <f>IF(ABS(moras[[#This Row],[Z-CORE]])&gt; 1.96,"Sí", "No")</f>
        <v>No</v>
      </c>
      <c r="H1069" t="s">
        <v>33</v>
      </c>
      <c r="I1069" t="str">
        <f>IF(moras[[#This Row],[TIPO_ASEGURAMIENTO]] = "", '2-Resumen'!$F$4, moras[[#This Row],[TIPO_ASEGURAMIENTO]])</f>
        <v>ASALARIADO</v>
      </c>
      <c r="J1069" t="s">
        <v>29</v>
      </c>
      <c r="K1069" t="s">
        <v>30</v>
      </c>
      <c r="L1069" t="s">
        <v>31</v>
      </c>
      <c r="M1069" t="s">
        <v>31</v>
      </c>
      <c r="N1069">
        <v>49</v>
      </c>
      <c r="O1069">
        <f>IF(moras[[#This Row],[EDAD]]="", '2-Resumen'!$C$7, moras[[#This Row],[EDAD]])</f>
        <v>49</v>
      </c>
      <c r="P1069">
        <f>FLOOR(moras[[#This Row],[EDAD_SIN_NA´S]],10)</f>
        <v>40</v>
      </c>
      <c r="Q1069">
        <f>STANDARDIZE(moras[[#This Row],[EDAD]],'2-Resumen'!$C$2, '2-Resumen'!$C$3)</f>
        <v>0.50063712732525367</v>
      </c>
      <c r="R1069" t="str">
        <f>IF(ABS(moras[[#This Row],[Z-CORE E]]) &gt; 1.96, "Sí", "No")</f>
        <v>No</v>
      </c>
    </row>
    <row r="1070" spans="1:18">
      <c r="A1070">
        <v>1576</v>
      </c>
      <c r="B1070" t="s">
        <v>32</v>
      </c>
      <c r="C1070">
        <v>2618973</v>
      </c>
      <c r="D10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70">
        <f>IF(moras[[#This Row],[SALARIO]]="",'2-Resumen'!$B$7, moras[[#This Row],[SALARIO]])</f>
        <v>2618973</v>
      </c>
      <c r="F1070">
        <f>STANDARDIZE(moras[[#This Row],[SALARIO]],'2-Resumen'!$B$2,'2-Resumen'!$B$3)</f>
        <v>-0.33203918388272796</v>
      </c>
      <c r="G1070" t="str">
        <f>IF(ABS(moras[[#This Row],[Z-CORE]])&gt; 1.96,"Sí", "No")</f>
        <v>No</v>
      </c>
      <c r="H1070" t="s">
        <v>33</v>
      </c>
      <c r="I1070" t="str">
        <f>IF(moras[[#This Row],[TIPO_ASEGURAMIENTO]] = "", '2-Resumen'!$F$4, moras[[#This Row],[TIPO_ASEGURAMIENTO]])</f>
        <v>ASALARIADO</v>
      </c>
      <c r="J1070" t="s">
        <v>29</v>
      </c>
      <c r="K1070" t="s">
        <v>30</v>
      </c>
      <c r="L1070" t="s">
        <v>30</v>
      </c>
      <c r="M1070" t="s">
        <v>31</v>
      </c>
      <c r="N1070">
        <v>57</v>
      </c>
      <c r="O1070">
        <f>IF(moras[[#This Row],[EDAD]]="", '2-Resumen'!$C$7, moras[[#This Row],[EDAD]])</f>
        <v>57</v>
      </c>
      <c r="P1070">
        <f>FLOOR(moras[[#This Row],[EDAD_SIN_NA´S]],10)</f>
        <v>50</v>
      </c>
      <c r="Q1070">
        <f>STANDARDIZE(moras[[#This Row],[EDAD]],'2-Resumen'!$C$2, '2-Resumen'!$C$3)</f>
        <v>1.0652397679423538</v>
      </c>
      <c r="R1070" t="str">
        <f>IF(ABS(moras[[#This Row],[Z-CORE E]]) &gt; 1.96, "Sí", "No")</f>
        <v>No</v>
      </c>
    </row>
    <row r="1071" spans="1:18">
      <c r="A1071">
        <v>1578</v>
      </c>
      <c r="B1071" t="s">
        <v>27</v>
      </c>
      <c r="C1071">
        <v>58270518</v>
      </c>
      <c r="D10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71">
        <f>IF(moras[[#This Row],[SALARIO]]="",'2-Resumen'!$B$7, moras[[#This Row],[SALARIO]])</f>
        <v>58270518</v>
      </c>
      <c r="F1071">
        <f>STANDARDIZE(moras[[#This Row],[SALARIO]],'2-Resumen'!$B$2,'2-Resumen'!$B$3)</f>
        <v>0.59394914168762913</v>
      </c>
      <c r="G1071" t="str">
        <f>IF(ABS(moras[[#This Row],[Z-CORE]])&gt; 1.96,"Sí", "No")</f>
        <v>No</v>
      </c>
      <c r="H1071" t="s">
        <v>33</v>
      </c>
      <c r="I1071" t="str">
        <f>IF(moras[[#This Row],[TIPO_ASEGURAMIENTO]] = "", '2-Resumen'!$F$4, moras[[#This Row],[TIPO_ASEGURAMIENTO]])</f>
        <v>ASALARIADO</v>
      </c>
      <c r="J1071" t="s">
        <v>29</v>
      </c>
      <c r="K1071" t="s">
        <v>30</v>
      </c>
      <c r="L1071" t="s">
        <v>31</v>
      </c>
      <c r="M1071" t="s">
        <v>31</v>
      </c>
      <c r="N1071">
        <v>30</v>
      </c>
      <c r="O1071">
        <f>IF(moras[[#This Row],[EDAD]]="", '2-Resumen'!$C$7, moras[[#This Row],[EDAD]])</f>
        <v>30</v>
      </c>
      <c r="P1071">
        <f>FLOOR(moras[[#This Row],[EDAD_SIN_NA´S]],10)</f>
        <v>30</v>
      </c>
      <c r="Q1071">
        <f>STANDARDIZE(moras[[#This Row],[EDAD]],'2-Resumen'!$C$2, '2-Resumen'!$C$3)</f>
        <v>-0.84029414414035897</v>
      </c>
      <c r="R1071" t="str">
        <f>IF(ABS(moras[[#This Row],[Z-CORE E]]) &gt; 1.96, "Sí", "No")</f>
        <v>No</v>
      </c>
    </row>
    <row r="1072" spans="1:18">
      <c r="A1072">
        <v>1579</v>
      </c>
      <c r="B1072" t="s">
        <v>32</v>
      </c>
      <c r="C1072">
        <v>4968432</v>
      </c>
      <c r="D10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72">
        <f>IF(moras[[#This Row],[SALARIO]]="",'2-Resumen'!$B$7, moras[[#This Row],[SALARIO]])</f>
        <v>4968432</v>
      </c>
      <c r="F1072">
        <f>STANDARDIZE(moras[[#This Row],[SALARIO]],'2-Resumen'!$B$2,'2-Resumen'!$B$3)</f>
        <v>-0.29294643981953611</v>
      </c>
      <c r="G1072" t="str">
        <f>IF(ABS(moras[[#This Row],[Z-CORE]])&gt; 1.96,"Sí", "No")</f>
        <v>No</v>
      </c>
      <c r="H1072" t="s">
        <v>33</v>
      </c>
      <c r="I1072" t="str">
        <f>IF(moras[[#This Row],[TIPO_ASEGURAMIENTO]] = "", '2-Resumen'!$F$4, moras[[#This Row],[TIPO_ASEGURAMIENTO]])</f>
        <v>ASALARIADO</v>
      </c>
      <c r="J1072" t="s">
        <v>29</v>
      </c>
      <c r="K1072" t="s">
        <v>30</v>
      </c>
      <c r="L1072" t="s">
        <v>31</v>
      </c>
      <c r="M1072" t="s">
        <v>31</v>
      </c>
      <c r="N1072">
        <v>42</v>
      </c>
      <c r="O1072">
        <f>IF(moras[[#This Row],[EDAD]]="", '2-Resumen'!$C$7, moras[[#This Row],[EDAD]])</f>
        <v>42</v>
      </c>
      <c r="P1072">
        <f>FLOOR(moras[[#This Row],[EDAD_SIN_NA´S]],10)</f>
        <v>40</v>
      </c>
      <c r="Q1072">
        <f>STANDARDIZE(moras[[#This Row],[EDAD]],'2-Resumen'!$C$2, '2-Resumen'!$C$3)</f>
        <v>6.6098167852911317E-3</v>
      </c>
      <c r="R1072" t="str">
        <f>IF(ABS(moras[[#This Row],[Z-CORE E]]) &gt; 1.96, "Sí", "No")</f>
        <v>No</v>
      </c>
    </row>
    <row r="1073" spans="1:18">
      <c r="A1073">
        <v>1580</v>
      </c>
      <c r="B1073" t="s">
        <v>32</v>
      </c>
      <c r="C1073">
        <v>427025</v>
      </c>
      <c r="D10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73">
        <f>IF(moras[[#This Row],[SALARIO]]="",'2-Resumen'!$B$7, moras[[#This Row],[SALARIO]])</f>
        <v>427025</v>
      </c>
      <c r="F1073">
        <f>STANDARDIZE(moras[[#This Row],[SALARIO]],'2-Resumen'!$B$2,'2-Resumen'!$B$3)</f>
        <v>-0.3685110959968893</v>
      </c>
      <c r="G1073" t="str">
        <f>IF(ABS(moras[[#This Row],[Z-CORE]])&gt; 1.96,"Sí", "No")</f>
        <v>No</v>
      </c>
      <c r="H1073" t="s">
        <v>33</v>
      </c>
      <c r="I1073" t="str">
        <f>IF(moras[[#This Row],[TIPO_ASEGURAMIENTO]] = "", '2-Resumen'!$F$4, moras[[#This Row],[TIPO_ASEGURAMIENTO]])</f>
        <v>ASALARIADO</v>
      </c>
      <c r="J1073" t="s">
        <v>29</v>
      </c>
      <c r="K1073" t="s">
        <v>30</v>
      </c>
      <c r="L1073" t="s">
        <v>31</v>
      </c>
      <c r="M1073" t="s">
        <v>31</v>
      </c>
      <c r="N1073">
        <v>32</v>
      </c>
      <c r="O1073">
        <f>IF(moras[[#This Row],[EDAD]]="", '2-Resumen'!$C$7, moras[[#This Row],[EDAD]])</f>
        <v>32</v>
      </c>
      <c r="P1073">
        <f>FLOOR(moras[[#This Row],[EDAD_SIN_NA´S]],10)</f>
        <v>30</v>
      </c>
      <c r="Q1073">
        <f>STANDARDIZE(moras[[#This Row],[EDAD]],'2-Resumen'!$C$2, '2-Resumen'!$C$3)</f>
        <v>-0.69914348398608395</v>
      </c>
      <c r="R1073" t="str">
        <f>IF(ABS(moras[[#This Row],[Z-CORE E]]) &gt; 1.96, "Sí", "No")</f>
        <v>No</v>
      </c>
    </row>
    <row r="1074" spans="1:18">
      <c r="A1074">
        <v>1581</v>
      </c>
      <c r="B1074" t="s">
        <v>27</v>
      </c>
      <c r="C1074">
        <v>18836297</v>
      </c>
      <c r="D10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74">
        <f>IF(moras[[#This Row],[SALARIO]]="",'2-Resumen'!$B$7, moras[[#This Row],[SALARIO]])</f>
        <v>18836297</v>
      </c>
      <c r="F1074">
        <f>STANDARDIZE(moras[[#This Row],[SALARIO]],'2-Resumen'!$B$2,'2-Resumen'!$B$3)</f>
        <v>-6.2198468840729319E-2</v>
      </c>
      <c r="G1074" t="str">
        <f>IF(ABS(moras[[#This Row],[Z-CORE]])&gt; 1.96,"Sí", "No")</f>
        <v>No</v>
      </c>
      <c r="H1074" t="s">
        <v>33</v>
      </c>
      <c r="I1074" t="str">
        <f>IF(moras[[#This Row],[TIPO_ASEGURAMIENTO]] = "", '2-Resumen'!$F$4, moras[[#This Row],[TIPO_ASEGURAMIENTO]])</f>
        <v>ASALARIADO</v>
      </c>
      <c r="J1074" t="s">
        <v>29</v>
      </c>
      <c r="K1074" t="s">
        <v>30</v>
      </c>
      <c r="L1074" t="s">
        <v>31</v>
      </c>
      <c r="M1074" t="s">
        <v>31</v>
      </c>
      <c r="N1074">
        <v>34</v>
      </c>
      <c r="O1074">
        <f>IF(moras[[#This Row],[EDAD]]="", '2-Resumen'!$C$7, moras[[#This Row],[EDAD]])</f>
        <v>34</v>
      </c>
      <c r="P1074">
        <f>FLOOR(moras[[#This Row],[EDAD_SIN_NA´S]],10)</f>
        <v>30</v>
      </c>
      <c r="Q1074">
        <f>STANDARDIZE(moras[[#This Row],[EDAD]],'2-Resumen'!$C$2, '2-Resumen'!$C$3)</f>
        <v>-0.55799282383180893</v>
      </c>
      <c r="R1074" t="str">
        <f>IF(ABS(moras[[#This Row],[Z-CORE E]]) &gt; 1.96, "Sí", "No")</f>
        <v>No</v>
      </c>
    </row>
    <row r="1075" spans="1:18">
      <c r="A1075">
        <v>1582</v>
      </c>
      <c r="B1075" t="s">
        <v>32</v>
      </c>
      <c r="C1075">
        <v>5279565</v>
      </c>
      <c r="D10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75">
        <f>IF(moras[[#This Row],[SALARIO]]="",'2-Resumen'!$B$7, moras[[#This Row],[SALARIO]])</f>
        <v>5279565</v>
      </c>
      <c r="F1075">
        <f>STANDARDIZE(moras[[#This Row],[SALARIO]],'2-Resumen'!$B$2,'2-Resumen'!$B$3)</f>
        <v>-0.28776948515098771</v>
      </c>
      <c r="G1075" t="str">
        <f>IF(ABS(moras[[#This Row],[Z-CORE]])&gt; 1.96,"Sí", "No")</f>
        <v>No</v>
      </c>
      <c r="H1075" t="s">
        <v>33</v>
      </c>
      <c r="I1075" t="str">
        <f>IF(moras[[#This Row],[TIPO_ASEGURAMIENTO]] = "", '2-Resumen'!$F$4, moras[[#This Row],[TIPO_ASEGURAMIENTO]])</f>
        <v>ASALARIADO</v>
      </c>
      <c r="J1075" t="s">
        <v>34</v>
      </c>
      <c r="K1075" t="s">
        <v>30</v>
      </c>
      <c r="L1075" t="s">
        <v>31</v>
      </c>
      <c r="M1075" t="s">
        <v>31</v>
      </c>
      <c r="N1075">
        <v>23</v>
      </c>
      <c r="O1075">
        <f>IF(moras[[#This Row],[EDAD]]="", '2-Resumen'!$C$7, moras[[#This Row],[EDAD]])</f>
        <v>23</v>
      </c>
      <c r="P1075">
        <f>FLOOR(moras[[#This Row],[EDAD_SIN_NA´S]],10)</f>
        <v>20</v>
      </c>
      <c r="Q1075">
        <f>STANDARDIZE(moras[[#This Row],[EDAD]],'2-Resumen'!$C$2, '2-Resumen'!$C$3)</f>
        <v>-1.3343214546803215</v>
      </c>
      <c r="R1075" t="str">
        <f>IF(ABS(moras[[#This Row],[Z-CORE E]]) &gt; 1.96, "Sí", "No")</f>
        <v>No</v>
      </c>
    </row>
    <row r="1076" spans="1:18">
      <c r="A1076">
        <v>1584</v>
      </c>
      <c r="B1076" t="s">
        <v>27</v>
      </c>
      <c r="C1076">
        <v>16597239</v>
      </c>
      <c r="D10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76">
        <f>IF(moras[[#This Row],[SALARIO]]="",'2-Resumen'!$B$7, moras[[#This Row],[SALARIO]])</f>
        <v>16597239</v>
      </c>
      <c r="F1076">
        <f>STANDARDIZE(moras[[#This Row],[SALARIO]],'2-Resumen'!$B$2,'2-Resumen'!$B$3)</f>
        <v>-9.9454246165059004E-2</v>
      </c>
      <c r="G1076" t="str">
        <f>IF(ABS(moras[[#This Row],[Z-CORE]])&gt; 1.96,"Sí", "No")</f>
        <v>No</v>
      </c>
      <c r="H1076" t="s">
        <v>33</v>
      </c>
      <c r="I1076" t="str">
        <f>IF(moras[[#This Row],[TIPO_ASEGURAMIENTO]] = "", '2-Resumen'!$F$4, moras[[#This Row],[TIPO_ASEGURAMIENTO]])</f>
        <v>ASALARIADO</v>
      </c>
      <c r="J1076" t="s">
        <v>29</v>
      </c>
      <c r="K1076" t="s">
        <v>30</v>
      </c>
      <c r="L1076" t="s">
        <v>30</v>
      </c>
      <c r="M1076" t="s">
        <v>31</v>
      </c>
      <c r="N1076">
        <v>28</v>
      </c>
      <c r="O1076">
        <f>IF(moras[[#This Row],[EDAD]]="", '2-Resumen'!$C$7, moras[[#This Row],[EDAD]])</f>
        <v>28</v>
      </c>
      <c r="P1076">
        <f>FLOOR(moras[[#This Row],[EDAD_SIN_NA´S]],10)</f>
        <v>20</v>
      </c>
      <c r="Q1076">
        <f>STANDARDIZE(moras[[#This Row],[EDAD]],'2-Resumen'!$C$2, '2-Resumen'!$C$3)</f>
        <v>-0.98144480429463388</v>
      </c>
      <c r="R1076" t="str">
        <f>IF(ABS(moras[[#This Row],[Z-CORE E]]) &gt; 1.96, "Sí", "No")</f>
        <v>No</v>
      </c>
    </row>
    <row r="1077" spans="1:18">
      <c r="A1077">
        <v>1585</v>
      </c>
      <c r="B1077" t="s">
        <v>32</v>
      </c>
      <c r="C1077">
        <v>74965126</v>
      </c>
      <c r="D10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77">
        <f>IF(moras[[#This Row],[SALARIO]]="",'2-Resumen'!$B$7, moras[[#This Row],[SALARIO]])</f>
        <v>74965126</v>
      </c>
      <c r="F1077">
        <f>STANDARDIZE(moras[[#This Row],[SALARIO]],'2-Resumen'!$B$2,'2-Resumen'!$B$3)</f>
        <v>0.87173140465936672</v>
      </c>
      <c r="G1077" t="str">
        <f>IF(ABS(moras[[#This Row],[Z-CORE]])&gt; 1.96,"Sí", "No")</f>
        <v>No</v>
      </c>
      <c r="H1077" t="s">
        <v>33</v>
      </c>
      <c r="I1077" t="str">
        <f>IF(moras[[#This Row],[TIPO_ASEGURAMIENTO]] = "", '2-Resumen'!$F$4, moras[[#This Row],[TIPO_ASEGURAMIENTO]])</f>
        <v>ASALARIADO</v>
      </c>
      <c r="J1077" t="s">
        <v>29</v>
      </c>
      <c r="K1077" t="s">
        <v>30</v>
      </c>
      <c r="L1077" t="s">
        <v>31</v>
      </c>
      <c r="M1077" t="s">
        <v>31</v>
      </c>
      <c r="N1077">
        <v>32</v>
      </c>
      <c r="O1077">
        <f>IF(moras[[#This Row],[EDAD]]="", '2-Resumen'!$C$7, moras[[#This Row],[EDAD]])</f>
        <v>32</v>
      </c>
      <c r="P1077">
        <f>FLOOR(moras[[#This Row],[EDAD_SIN_NA´S]],10)</f>
        <v>30</v>
      </c>
      <c r="Q1077">
        <f>STANDARDIZE(moras[[#This Row],[EDAD]],'2-Resumen'!$C$2, '2-Resumen'!$C$3)</f>
        <v>-0.69914348398608395</v>
      </c>
      <c r="R1077" t="str">
        <f>IF(ABS(moras[[#This Row],[Z-CORE E]]) &gt; 1.96, "Sí", "No")</f>
        <v>No</v>
      </c>
    </row>
    <row r="1078" spans="1:18">
      <c r="A1078">
        <v>1586</v>
      </c>
      <c r="B1078" t="s">
        <v>27</v>
      </c>
      <c r="C1078">
        <v>61201595</v>
      </c>
      <c r="D10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78">
        <f>IF(moras[[#This Row],[SALARIO]]="",'2-Resumen'!$B$7, moras[[#This Row],[SALARIO]])</f>
        <v>61201595</v>
      </c>
      <c r="F1078">
        <f>STANDARDIZE(moras[[#This Row],[SALARIO]],'2-Resumen'!$B$2,'2-Resumen'!$B$3)</f>
        <v>0.64271945135913566</v>
      </c>
      <c r="G1078" t="str">
        <f>IF(ABS(moras[[#This Row],[Z-CORE]])&gt; 1.96,"Sí", "No")</f>
        <v>No</v>
      </c>
      <c r="H1078" t="s">
        <v>33</v>
      </c>
      <c r="I1078" t="str">
        <f>IF(moras[[#This Row],[TIPO_ASEGURAMIENTO]] = "", '2-Resumen'!$F$4, moras[[#This Row],[TIPO_ASEGURAMIENTO]])</f>
        <v>ASALARIADO</v>
      </c>
      <c r="J1078" t="s">
        <v>29</v>
      </c>
      <c r="K1078" t="s">
        <v>30</v>
      </c>
      <c r="L1078" t="s">
        <v>31</v>
      </c>
      <c r="M1078" t="s">
        <v>31</v>
      </c>
      <c r="N1078">
        <v>42</v>
      </c>
      <c r="O1078">
        <f>IF(moras[[#This Row],[EDAD]]="", '2-Resumen'!$C$7, moras[[#This Row],[EDAD]])</f>
        <v>42</v>
      </c>
      <c r="P1078">
        <f>FLOOR(moras[[#This Row],[EDAD_SIN_NA´S]],10)</f>
        <v>40</v>
      </c>
      <c r="Q1078">
        <f>STANDARDIZE(moras[[#This Row],[EDAD]],'2-Resumen'!$C$2, '2-Resumen'!$C$3)</f>
        <v>6.6098167852911317E-3</v>
      </c>
      <c r="R1078" t="str">
        <f>IF(ABS(moras[[#This Row],[Z-CORE E]]) &gt; 1.96, "Sí", "No")</f>
        <v>No</v>
      </c>
    </row>
    <row r="1079" spans="1:18">
      <c r="A1079">
        <v>1587</v>
      </c>
      <c r="B1079" t="s">
        <v>32</v>
      </c>
      <c r="C1079">
        <v>825000</v>
      </c>
      <c r="D10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79">
        <f>IF(moras[[#This Row],[SALARIO]]="",'2-Resumen'!$B$7, moras[[#This Row],[SALARIO]])</f>
        <v>825000</v>
      </c>
      <c r="F1079">
        <f>STANDARDIZE(moras[[#This Row],[SALARIO]],'2-Resumen'!$B$2,'2-Resumen'!$B$3)</f>
        <v>-0.36188917375072593</v>
      </c>
      <c r="G1079" t="str">
        <f>IF(ABS(moras[[#This Row],[Z-CORE]])&gt; 1.96,"Sí", "No")</f>
        <v>No</v>
      </c>
      <c r="H1079" t="s">
        <v>33</v>
      </c>
      <c r="I1079" t="str">
        <f>IF(moras[[#This Row],[TIPO_ASEGURAMIENTO]] = "", '2-Resumen'!$F$4, moras[[#This Row],[TIPO_ASEGURAMIENTO]])</f>
        <v>ASALARIADO</v>
      </c>
      <c r="J1079" t="s">
        <v>29</v>
      </c>
      <c r="K1079" t="s">
        <v>30</v>
      </c>
      <c r="L1079" t="s">
        <v>31</v>
      </c>
      <c r="M1079" t="s">
        <v>31</v>
      </c>
      <c r="N1079">
        <v>50</v>
      </c>
      <c r="O1079">
        <f>IF(moras[[#This Row],[EDAD]]="", '2-Resumen'!$C$7, moras[[#This Row],[EDAD]])</f>
        <v>50</v>
      </c>
      <c r="P1079">
        <f>FLOOR(moras[[#This Row],[EDAD_SIN_NA´S]],10)</f>
        <v>50</v>
      </c>
      <c r="Q1079">
        <f>STANDARDIZE(moras[[#This Row],[EDAD]],'2-Resumen'!$C$2, '2-Resumen'!$C$3)</f>
        <v>0.57121245740239113</v>
      </c>
      <c r="R1079" t="str">
        <f>IF(ABS(moras[[#This Row],[Z-CORE E]]) &gt; 1.96, "Sí", "No")</f>
        <v>No</v>
      </c>
    </row>
    <row r="1080" spans="1:18">
      <c r="A1080">
        <v>1588</v>
      </c>
      <c r="B1080" t="s">
        <v>27</v>
      </c>
      <c r="C1080">
        <v>19007647</v>
      </c>
      <c r="D10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80">
        <f>IF(moras[[#This Row],[SALARIO]]="",'2-Resumen'!$B$7, moras[[#This Row],[SALARIO]])</f>
        <v>19007647</v>
      </c>
      <c r="F1080">
        <f>STANDARDIZE(moras[[#This Row],[SALARIO]],'2-Resumen'!$B$2,'2-Resumen'!$B$3)</f>
        <v>-5.9347369206631459E-2</v>
      </c>
      <c r="G1080" t="str">
        <f>IF(ABS(moras[[#This Row],[Z-CORE]])&gt; 1.96,"Sí", "No")</f>
        <v>No</v>
      </c>
      <c r="H1080" t="s">
        <v>33</v>
      </c>
      <c r="I1080" t="str">
        <f>IF(moras[[#This Row],[TIPO_ASEGURAMIENTO]] = "", '2-Resumen'!$F$4, moras[[#This Row],[TIPO_ASEGURAMIENTO]])</f>
        <v>ASALARIADO</v>
      </c>
      <c r="J1080" t="s">
        <v>29</v>
      </c>
      <c r="K1080" t="s">
        <v>30</v>
      </c>
      <c r="L1080" t="s">
        <v>31</v>
      </c>
      <c r="M1080" t="s">
        <v>31</v>
      </c>
      <c r="N1080">
        <v>26</v>
      </c>
      <c r="O1080">
        <f>IF(moras[[#This Row],[EDAD]]="", '2-Resumen'!$C$7, moras[[#This Row],[EDAD]])</f>
        <v>26</v>
      </c>
      <c r="P1080">
        <f>FLOOR(moras[[#This Row],[EDAD_SIN_NA´S]],10)</f>
        <v>20</v>
      </c>
      <c r="Q1080">
        <f>STANDARDIZE(moras[[#This Row],[EDAD]],'2-Resumen'!$C$2, '2-Resumen'!$C$3)</f>
        <v>-1.1225954644489089</v>
      </c>
      <c r="R1080" t="str">
        <f>IF(ABS(moras[[#This Row],[Z-CORE E]]) &gt; 1.96, "Sí", "No")</f>
        <v>No</v>
      </c>
    </row>
    <row r="1081" spans="1:18">
      <c r="A1081">
        <v>1590</v>
      </c>
      <c r="B1081" t="s">
        <v>27</v>
      </c>
      <c r="C1081">
        <v>65736639</v>
      </c>
      <c r="D10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81">
        <f>IF(moras[[#This Row],[SALARIO]]="",'2-Resumen'!$B$7, moras[[#This Row],[SALARIO]])</f>
        <v>65736639</v>
      </c>
      <c r="F1081">
        <f>STANDARDIZE(moras[[#This Row],[SALARIO]],'2-Resumen'!$B$2,'2-Resumen'!$B$3)</f>
        <v>0.71817823332013775</v>
      </c>
      <c r="G1081" t="str">
        <f>IF(ABS(moras[[#This Row],[Z-CORE]])&gt; 1.96,"Sí", "No")</f>
        <v>No</v>
      </c>
      <c r="H1081" t="s">
        <v>33</v>
      </c>
      <c r="I1081" t="str">
        <f>IF(moras[[#This Row],[TIPO_ASEGURAMIENTO]] = "", '2-Resumen'!$F$4, moras[[#This Row],[TIPO_ASEGURAMIENTO]])</f>
        <v>ASALARIADO</v>
      </c>
      <c r="J1081" t="s">
        <v>34</v>
      </c>
      <c r="K1081" t="s">
        <v>30</v>
      </c>
      <c r="L1081" t="s">
        <v>31</v>
      </c>
      <c r="M1081" t="s">
        <v>31</v>
      </c>
      <c r="N1081">
        <v>40</v>
      </c>
      <c r="O1081">
        <f>IF(moras[[#This Row],[EDAD]]="", '2-Resumen'!$C$7, moras[[#This Row],[EDAD]])</f>
        <v>40</v>
      </c>
      <c r="P1081">
        <f>FLOOR(moras[[#This Row],[EDAD_SIN_NA´S]],10)</f>
        <v>40</v>
      </c>
      <c r="Q1081">
        <f>STANDARDIZE(moras[[#This Row],[EDAD]],'2-Resumen'!$C$2, '2-Resumen'!$C$3)</f>
        <v>-0.13454084336898386</v>
      </c>
      <c r="R1081" t="str">
        <f>IF(ABS(moras[[#This Row],[Z-CORE E]]) &gt; 1.96, "Sí", "No")</f>
        <v>No</v>
      </c>
    </row>
    <row r="1082" spans="1:18">
      <c r="A1082">
        <v>1593</v>
      </c>
      <c r="B1082" t="s">
        <v>32</v>
      </c>
      <c r="C1082">
        <v>1316155</v>
      </c>
      <c r="D10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82">
        <f>IF(moras[[#This Row],[SALARIO]]="",'2-Resumen'!$B$7, moras[[#This Row],[SALARIO]])</f>
        <v>1316155</v>
      </c>
      <c r="F1082">
        <f>STANDARDIZE(moras[[#This Row],[SALARIO]],'2-Resumen'!$B$2,'2-Resumen'!$B$3)</f>
        <v>-0.35371682568661539</v>
      </c>
      <c r="G1082" t="str">
        <f>IF(ABS(moras[[#This Row],[Z-CORE]])&gt; 1.96,"Sí", "No")</f>
        <v>No</v>
      </c>
      <c r="H1082" t="s">
        <v>33</v>
      </c>
      <c r="I1082" t="str">
        <f>IF(moras[[#This Row],[TIPO_ASEGURAMIENTO]] = "", '2-Resumen'!$F$4, moras[[#This Row],[TIPO_ASEGURAMIENTO]])</f>
        <v>ASALARIADO</v>
      </c>
      <c r="J1082" t="s">
        <v>29</v>
      </c>
      <c r="K1082" t="s">
        <v>30</v>
      </c>
      <c r="L1082" t="s">
        <v>30</v>
      </c>
      <c r="M1082" t="s">
        <v>31</v>
      </c>
      <c r="N1082">
        <v>39</v>
      </c>
      <c r="O1082">
        <f>IF(moras[[#This Row],[EDAD]]="", '2-Resumen'!$C$7, moras[[#This Row],[EDAD]])</f>
        <v>39</v>
      </c>
      <c r="P1082">
        <f>FLOOR(moras[[#This Row],[EDAD_SIN_NA´S]],10)</f>
        <v>30</v>
      </c>
      <c r="Q1082">
        <f>STANDARDIZE(moras[[#This Row],[EDAD]],'2-Resumen'!$C$2, '2-Resumen'!$C$3)</f>
        <v>-0.20511617344612137</v>
      </c>
      <c r="R1082" t="str">
        <f>IF(ABS(moras[[#This Row],[Z-CORE E]]) &gt; 1.96, "Sí", "No")</f>
        <v>No</v>
      </c>
    </row>
    <row r="1083" spans="1:18">
      <c r="A1083">
        <v>1595</v>
      </c>
      <c r="B1083" t="s">
        <v>32</v>
      </c>
      <c r="C1083">
        <v>1400000</v>
      </c>
      <c r="D10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83">
        <f>IF(moras[[#This Row],[SALARIO]]="",'2-Resumen'!$B$7, moras[[#This Row],[SALARIO]])</f>
        <v>1400000</v>
      </c>
      <c r="F1083">
        <f>STANDARDIZE(moras[[#This Row],[SALARIO]],'2-Resumen'!$B$2,'2-Resumen'!$B$3)</f>
        <v>-0.3523217253141559</v>
      </c>
      <c r="G1083" t="str">
        <f>IF(ABS(moras[[#This Row],[Z-CORE]])&gt; 1.96,"Sí", "No")</f>
        <v>No</v>
      </c>
      <c r="H1083" t="s">
        <v>33</v>
      </c>
      <c r="I1083" t="str">
        <f>IF(moras[[#This Row],[TIPO_ASEGURAMIENTO]] = "", '2-Resumen'!$F$4, moras[[#This Row],[TIPO_ASEGURAMIENTO]])</f>
        <v>ASALARIADO</v>
      </c>
      <c r="J1083" t="s">
        <v>29</v>
      </c>
      <c r="K1083" t="s">
        <v>30</v>
      </c>
      <c r="L1083" t="s">
        <v>31</v>
      </c>
      <c r="M1083" t="s">
        <v>31</v>
      </c>
      <c r="N1083">
        <v>34</v>
      </c>
      <c r="O1083">
        <f>IF(moras[[#This Row],[EDAD]]="", '2-Resumen'!$C$7, moras[[#This Row],[EDAD]])</f>
        <v>34</v>
      </c>
      <c r="P1083">
        <f>FLOOR(moras[[#This Row],[EDAD_SIN_NA´S]],10)</f>
        <v>30</v>
      </c>
      <c r="Q1083">
        <f>STANDARDIZE(moras[[#This Row],[EDAD]],'2-Resumen'!$C$2, '2-Resumen'!$C$3)</f>
        <v>-0.55799282383180893</v>
      </c>
      <c r="R1083" t="str">
        <f>IF(ABS(moras[[#This Row],[Z-CORE E]]) &gt; 1.96, "Sí", "No")</f>
        <v>No</v>
      </c>
    </row>
    <row r="1084" spans="1:18">
      <c r="A1084">
        <v>1596</v>
      </c>
      <c r="B1084" t="s">
        <v>32</v>
      </c>
      <c r="C1084">
        <v>200000</v>
      </c>
      <c r="D10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84">
        <f>IF(moras[[#This Row],[SALARIO]]="",'2-Resumen'!$B$7, moras[[#This Row],[SALARIO]])</f>
        <v>200000</v>
      </c>
      <c r="F1084">
        <f>STANDARDIZE(moras[[#This Row],[SALARIO]],'2-Resumen'!$B$2,'2-Resumen'!$B$3)</f>
        <v>-0.37228857422525852</v>
      </c>
      <c r="G1084" t="str">
        <f>IF(ABS(moras[[#This Row],[Z-CORE]])&gt; 1.96,"Sí", "No")</f>
        <v>No</v>
      </c>
      <c r="H1084" t="s">
        <v>33</v>
      </c>
      <c r="I1084" t="str">
        <f>IF(moras[[#This Row],[TIPO_ASEGURAMIENTO]] = "", '2-Resumen'!$F$4, moras[[#This Row],[TIPO_ASEGURAMIENTO]])</f>
        <v>ASALARIADO</v>
      </c>
      <c r="J1084" t="s">
        <v>29</v>
      </c>
      <c r="K1084" t="s">
        <v>30</v>
      </c>
      <c r="L1084" t="s">
        <v>31</v>
      </c>
      <c r="M1084" t="s">
        <v>31</v>
      </c>
      <c r="N1084">
        <v>32</v>
      </c>
      <c r="O1084">
        <f>IF(moras[[#This Row],[EDAD]]="", '2-Resumen'!$C$7, moras[[#This Row],[EDAD]])</f>
        <v>32</v>
      </c>
      <c r="P1084">
        <f>FLOOR(moras[[#This Row],[EDAD_SIN_NA´S]],10)</f>
        <v>30</v>
      </c>
      <c r="Q1084">
        <f>STANDARDIZE(moras[[#This Row],[EDAD]],'2-Resumen'!$C$2, '2-Resumen'!$C$3)</f>
        <v>-0.69914348398608395</v>
      </c>
      <c r="R1084" t="str">
        <f>IF(ABS(moras[[#This Row],[Z-CORE E]]) &gt; 1.96, "Sí", "No")</f>
        <v>No</v>
      </c>
    </row>
    <row r="1085" spans="1:18">
      <c r="A1085">
        <v>1597</v>
      </c>
      <c r="B1085" t="s">
        <v>27</v>
      </c>
      <c r="C1085">
        <v>21642345</v>
      </c>
      <c r="D10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85">
        <f>IF(moras[[#This Row],[SALARIO]]="",'2-Resumen'!$B$7, moras[[#This Row],[SALARIO]])</f>
        <v>21642345</v>
      </c>
      <c r="F1085">
        <f>STANDARDIZE(moras[[#This Row],[SALARIO]],'2-Resumen'!$B$2,'2-Resumen'!$B$3)</f>
        <v>-1.5508521796311249E-2</v>
      </c>
      <c r="G1085" t="str">
        <f>IF(ABS(moras[[#This Row],[Z-CORE]])&gt; 1.96,"Sí", "No")</f>
        <v>No</v>
      </c>
      <c r="H1085" t="s">
        <v>33</v>
      </c>
      <c r="I1085" t="str">
        <f>IF(moras[[#This Row],[TIPO_ASEGURAMIENTO]] = "", '2-Resumen'!$F$4, moras[[#This Row],[TIPO_ASEGURAMIENTO]])</f>
        <v>ASALARIADO</v>
      </c>
      <c r="J1085" t="s">
        <v>29</v>
      </c>
      <c r="K1085" t="s">
        <v>30</v>
      </c>
      <c r="L1085" t="s">
        <v>31</v>
      </c>
      <c r="M1085" t="s">
        <v>31</v>
      </c>
      <c r="N1085">
        <v>28</v>
      </c>
      <c r="O1085">
        <f>IF(moras[[#This Row],[EDAD]]="", '2-Resumen'!$C$7, moras[[#This Row],[EDAD]])</f>
        <v>28</v>
      </c>
      <c r="P1085">
        <f>FLOOR(moras[[#This Row],[EDAD_SIN_NA´S]],10)</f>
        <v>20</v>
      </c>
      <c r="Q1085">
        <f>STANDARDIZE(moras[[#This Row],[EDAD]],'2-Resumen'!$C$2, '2-Resumen'!$C$3)</f>
        <v>-0.98144480429463388</v>
      </c>
      <c r="R1085" t="str">
        <f>IF(ABS(moras[[#This Row],[Z-CORE E]]) &gt; 1.96, "Sí", "No")</f>
        <v>No</v>
      </c>
    </row>
    <row r="1086" spans="1:18">
      <c r="A1086">
        <v>1598</v>
      </c>
      <c r="B1086" t="s">
        <v>32</v>
      </c>
      <c r="C1086">
        <v>829250</v>
      </c>
      <c r="D10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86">
        <f>IF(moras[[#This Row],[SALARIO]]="",'2-Resumen'!$B$7, moras[[#This Row],[SALARIO]])</f>
        <v>829250</v>
      </c>
      <c r="F1086">
        <f>STANDARDIZE(moras[[#This Row],[SALARIO]],'2-Resumen'!$B$2,'2-Resumen'!$B$3)</f>
        <v>-0.36181845782749911</v>
      </c>
      <c r="G1086" t="str">
        <f>IF(ABS(moras[[#This Row],[Z-CORE]])&gt; 1.96,"Sí", "No")</f>
        <v>No</v>
      </c>
      <c r="H1086" t="s">
        <v>33</v>
      </c>
      <c r="I1086" t="str">
        <f>IF(moras[[#This Row],[TIPO_ASEGURAMIENTO]] = "", '2-Resumen'!$F$4, moras[[#This Row],[TIPO_ASEGURAMIENTO]])</f>
        <v>ASALARIADO</v>
      </c>
      <c r="J1086" t="s">
        <v>34</v>
      </c>
      <c r="K1086" t="s">
        <v>30</v>
      </c>
      <c r="L1086" t="s">
        <v>31</v>
      </c>
      <c r="M1086" t="s">
        <v>31</v>
      </c>
      <c r="N1086">
        <v>47</v>
      </c>
      <c r="O1086">
        <f>IF(moras[[#This Row],[EDAD]]="", '2-Resumen'!$C$7, moras[[#This Row],[EDAD]])</f>
        <v>47</v>
      </c>
      <c r="P1086">
        <f>FLOOR(moras[[#This Row],[EDAD_SIN_NA´S]],10)</f>
        <v>40</v>
      </c>
      <c r="Q1086">
        <f>STANDARDIZE(moras[[#This Row],[EDAD]],'2-Resumen'!$C$2, '2-Resumen'!$C$3)</f>
        <v>0.35948646717097865</v>
      </c>
      <c r="R1086" t="str">
        <f>IF(ABS(moras[[#This Row],[Z-CORE E]]) &gt; 1.96, "Sí", "No")</f>
        <v>No</v>
      </c>
    </row>
    <row r="1087" spans="1:18">
      <c r="A1087">
        <v>1600</v>
      </c>
      <c r="B1087" t="s">
        <v>27</v>
      </c>
      <c r="C1087">
        <v>32812706</v>
      </c>
      <c r="D10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87">
        <f>IF(moras[[#This Row],[SALARIO]]="",'2-Resumen'!$B$7, moras[[#This Row],[SALARIO]])</f>
        <v>32812706</v>
      </c>
      <c r="F1087">
        <f>STANDARDIZE(moras[[#This Row],[SALARIO]],'2-Resumen'!$B$2,'2-Resumen'!$B$3)</f>
        <v>0.17035557017824973</v>
      </c>
      <c r="G1087" t="str">
        <f>IF(ABS(moras[[#This Row],[Z-CORE]])&gt; 1.96,"Sí", "No")</f>
        <v>No</v>
      </c>
      <c r="H1087" t="s">
        <v>33</v>
      </c>
      <c r="I1087" t="str">
        <f>IF(moras[[#This Row],[TIPO_ASEGURAMIENTO]] = "", '2-Resumen'!$F$4, moras[[#This Row],[TIPO_ASEGURAMIENTO]])</f>
        <v>ASALARIADO</v>
      </c>
      <c r="J1087" t="s">
        <v>29</v>
      </c>
      <c r="K1087" t="s">
        <v>30</v>
      </c>
      <c r="L1087" t="s">
        <v>31</v>
      </c>
      <c r="M1087" t="s">
        <v>31</v>
      </c>
      <c r="N1087">
        <v>45</v>
      </c>
      <c r="O1087">
        <f>IF(moras[[#This Row],[EDAD]]="", '2-Resumen'!$C$7, moras[[#This Row],[EDAD]])</f>
        <v>45</v>
      </c>
      <c r="P1087">
        <f>FLOOR(moras[[#This Row],[EDAD_SIN_NA´S]],10)</f>
        <v>40</v>
      </c>
      <c r="Q1087">
        <f>STANDARDIZE(moras[[#This Row],[EDAD]],'2-Resumen'!$C$2, '2-Resumen'!$C$3)</f>
        <v>0.21833580701670366</v>
      </c>
      <c r="R1087" t="str">
        <f>IF(ABS(moras[[#This Row],[Z-CORE E]]) &gt; 1.96, "Sí", "No")</f>
        <v>No</v>
      </c>
    </row>
    <row r="1088" spans="1:18">
      <c r="A1088">
        <v>1601</v>
      </c>
      <c r="B1088" t="s">
        <v>32</v>
      </c>
      <c r="C1088">
        <v>1414186</v>
      </c>
      <c r="D10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88">
        <f>IF(moras[[#This Row],[SALARIO]]="",'2-Resumen'!$B$7, moras[[#This Row],[SALARIO]])</f>
        <v>1414186</v>
      </c>
      <c r="F1088">
        <f>STANDARDIZE(moras[[#This Row],[SALARIO]],'2-Resumen'!$B$2,'2-Resumen'!$B$3)</f>
        <v>-0.35208568388194517</v>
      </c>
      <c r="G1088" t="str">
        <f>IF(ABS(moras[[#This Row],[Z-CORE]])&gt; 1.96,"Sí", "No")</f>
        <v>No</v>
      </c>
      <c r="H1088" t="s">
        <v>33</v>
      </c>
      <c r="I1088" t="str">
        <f>IF(moras[[#This Row],[TIPO_ASEGURAMIENTO]] = "", '2-Resumen'!$F$4, moras[[#This Row],[TIPO_ASEGURAMIENTO]])</f>
        <v>ASALARIADO</v>
      </c>
      <c r="J1088" t="s">
        <v>34</v>
      </c>
      <c r="K1088" t="s">
        <v>30</v>
      </c>
      <c r="L1088" t="s">
        <v>31</v>
      </c>
      <c r="M1088" t="s">
        <v>30</v>
      </c>
      <c r="N1088">
        <v>50</v>
      </c>
      <c r="O1088">
        <f>IF(moras[[#This Row],[EDAD]]="", '2-Resumen'!$C$7, moras[[#This Row],[EDAD]])</f>
        <v>50</v>
      </c>
      <c r="P1088">
        <f>FLOOR(moras[[#This Row],[EDAD_SIN_NA´S]],10)</f>
        <v>50</v>
      </c>
      <c r="Q1088">
        <f>STANDARDIZE(moras[[#This Row],[EDAD]],'2-Resumen'!$C$2, '2-Resumen'!$C$3)</f>
        <v>0.57121245740239113</v>
      </c>
      <c r="R1088" t="str">
        <f>IF(ABS(moras[[#This Row],[Z-CORE E]]) &gt; 1.96, "Sí", "No")</f>
        <v>No</v>
      </c>
    </row>
    <row r="1089" spans="1:18">
      <c r="A1089">
        <v>1602</v>
      </c>
      <c r="B1089" t="s">
        <v>32</v>
      </c>
      <c r="C1089">
        <v>11836234</v>
      </c>
      <c r="D10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89">
        <f>IF(moras[[#This Row],[SALARIO]]="",'2-Resumen'!$B$7, moras[[#This Row],[SALARIO]])</f>
        <v>11836234</v>
      </c>
      <c r="F1089">
        <f>STANDARDIZE(moras[[#This Row],[SALARIO]],'2-Resumen'!$B$2,'2-Resumen'!$B$3)</f>
        <v>-0.17867280241506245</v>
      </c>
      <c r="G1089" t="str">
        <f>IF(ABS(moras[[#This Row],[Z-CORE]])&gt; 1.96,"Sí", "No")</f>
        <v>No</v>
      </c>
      <c r="H1089" t="s">
        <v>33</v>
      </c>
      <c r="I1089" t="str">
        <f>IF(moras[[#This Row],[TIPO_ASEGURAMIENTO]] = "", '2-Resumen'!$F$4, moras[[#This Row],[TIPO_ASEGURAMIENTO]])</f>
        <v>ASALARIADO</v>
      </c>
      <c r="J1089" t="s">
        <v>34</v>
      </c>
      <c r="K1089" t="s">
        <v>30</v>
      </c>
      <c r="L1089" t="s">
        <v>31</v>
      </c>
      <c r="M1089" t="s">
        <v>31</v>
      </c>
      <c r="N1089">
        <v>41</v>
      </c>
      <c r="O1089">
        <f>IF(moras[[#This Row],[EDAD]]="", '2-Resumen'!$C$7, moras[[#This Row],[EDAD]])</f>
        <v>41</v>
      </c>
      <c r="P1089">
        <f>FLOOR(moras[[#This Row],[EDAD_SIN_NA´S]],10)</f>
        <v>40</v>
      </c>
      <c r="Q1089">
        <f>STANDARDIZE(moras[[#This Row],[EDAD]],'2-Resumen'!$C$2, '2-Resumen'!$C$3)</f>
        <v>-6.3965513291846368E-2</v>
      </c>
      <c r="R1089" t="str">
        <f>IF(ABS(moras[[#This Row],[Z-CORE E]]) &gt; 1.96, "Sí", "No")</f>
        <v>No</v>
      </c>
    </row>
    <row r="1090" spans="1:18">
      <c r="A1090">
        <v>1603</v>
      </c>
      <c r="B1090" t="s">
        <v>27</v>
      </c>
      <c r="C1090">
        <v>43350</v>
      </c>
      <c r="D10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090">
        <f>IF(moras[[#This Row],[SALARIO]]="",'2-Resumen'!$B$7, moras[[#This Row],[SALARIO]])</f>
        <v>43350</v>
      </c>
      <c r="F1090">
        <f>STANDARDIZE(moras[[#This Row],[SALARIO]],'2-Resumen'!$B$2,'2-Resumen'!$B$3)</f>
        <v>-0.37489507996019539</v>
      </c>
      <c r="G1090" t="str">
        <f>IF(ABS(moras[[#This Row],[Z-CORE]])&gt; 1.96,"Sí", "No")</f>
        <v>No</v>
      </c>
      <c r="H1090" t="s">
        <v>33</v>
      </c>
      <c r="I1090" t="str">
        <f>IF(moras[[#This Row],[TIPO_ASEGURAMIENTO]] = "", '2-Resumen'!$F$4, moras[[#This Row],[TIPO_ASEGURAMIENTO]])</f>
        <v>ASALARIADO</v>
      </c>
      <c r="J1090" t="s">
        <v>29</v>
      </c>
      <c r="K1090" t="s">
        <v>30</v>
      </c>
      <c r="L1090" t="s">
        <v>31</v>
      </c>
      <c r="M1090" t="s">
        <v>31</v>
      </c>
      <c r="N1090">
        <v>51</v>
      </c>
      <c r="O1090">
        <f>IF(moras[[#This Row],[EDAD]]="", '2-Resumen'!$C$7, moras[[#This Row],[EDAD]])</f>
        <v>51</v>
      </c>
      <c r="P1090">
        <f>FLOOR(moras[[#This Row],[EDAD_SIN_NA´S]],10)</f>
        <v>50</v>
      </c>
      <c r="Q1090">
        <f>STANDARDIZE(moras[[#This Row],[EDAD]],'2-Resumen'!$C$2, '2-Resumen'!$C$3)</f>
        <v>0.64178778747952869</v>
      </c>
      <c r="R1090" t="str">
        <f>IF(ABS(moras[[#This Row],[Z-CORE E]]) &gt; 1.96, "Sí", "No")</f>
        <v>No</v>
      </c>
    </row>
    <row r="1091" spans="1:18">
      <c r="A1091">
        <v>1604</v>
      </c>
      <c r="B1091" t="s">
        <v>27</v>
      </c>
      <c r="C1091">
        <v>10636475</v>
      </c>
      <c r="D10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91">
        <f>IF(moras[[#This Row],[SALARIO]]="",'2-Resumen'!$B$7, moras[[#This Row],[SALARIO]])</f>
        <v>10636475</v>
      </c>
      <c r="F1091">
        <f>STANDARDIZE(moras[[#This Row],[SALARIO]],'2-Resumen'!$B$2,'2-Resumen'!$B$3)</f>
        <v>-0.19863564131734207</v>
      </c>
      <c r="G1091" t="str">
        <f>IF(ABS(moras[[#This Row],[Z-CORE]])&gt; 1.96,"Sí", "No")</f>
        <v>No</v>
      </c>
      <c r="H1091" t="s">
        <v>33</v>
      </c>
      <c r="I1091" t="str">
        <f>IF(moras[[#This Row],[TIPO_ASEGURAMIENTO]] = "", '2-Resumen'!$F$4, moras[[#This Row],[TIPO_ASEGURAMIENTO]])</f>
        <v>ASALARIADO</v>
      </c>
      <c r="J1091" t="s">
        <v>34</v>
      </c>
      <c r="K1091" t="s">
        <v>30</v>
      </c>
      <c r="L1091" t="s">
        <v>31</v>
      </c>
      <c r="M1091" t="s">
        <v>31</v>
      </c>
      <c r="N1091">
        <v>56</v>
      </c>
      <c r="O1091">
        <f>IF(moras[[#This Row],[EDAD]]="", '2-Resumen'!$C$7, moras[[#This Row],[EDAD]])</f>
        <v>56</v>
      </c>
      <c r="P1091">
        <f>FLOOR(moras[[#This Row],[EDAD_SIN_NA´S]],10)</f>
        <v>50</v>
      </c>
      <c r="Q1091">
        <f>STANDARDIZE(moras[[#This Row],[EDAD]],'2-Resumen'!$C$2, '2-Resumen'!$C$3)</f>
        <v>0.99466443786521619</v>
      </c>
      <c r="R1091" t="str">
        <f>IF(ABS(moras[[#This Row],[Z-CORE E]]) &gt; 1.96, "Sí", "No")</f>
        <v>No</v>
      </c>
    </row>
    <row r="1092" spans="1:18">
      <c r="A1092">
        <v>1606</v>
      </c>
      <c r="B1092" t="s">
        <v>27</v>
      </c>
      <c r="C1092">
        <v>659230</v>
      </c>
      <c r="D10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92">
        <f>IF(moras[[#This Row],[SALARIO]]="",'2-Resumen'!$B$7, moras[[#This Row],[SALARIO]])</f>
        <v>659230</v>
      </c>
      <c r="F1092">
        <f>STANDARDIZE(moras[[#This Row],[SALARIO]],'2-Resumen'!$B$2,'2-Resumen'!$B$3)</f>
        <v>-0.36464742753738716</v>
      </c>
      <c r="G1092" t="str">
        <f>IF(ABS(moras[[#This Row],[Z-CORE]])&gt; 1.96,"Sí", "No")</f>
        <v>No</v>
      </c>
      <c r="H1092" t="s">
        <v>33</v>
      </c>
      <c r="I1092" t="str">
        <f>IF(moras[[#This Row],[TIPO_ASEGURAMIENTO]] = "", '2-Resumen'!$F$4, moras[[#This Row],[TIPO_ASEGURAMIENTO]])</f>
        <v>ASALARIADO</v>
      </c>
      <c r="J1092" t="s">
        <v>29</v>
      </c>
      <c r="K1092" t="s">
        <v>30</v>
      </c>
      <c r="L1092" t="s">
        <v>31</v>
      </c>
      <c r="M1092" t="s">
        <v>31</v>
      </c>
      <c r="N1092">
        <v>21</v>
      </c>
      <c r="O1092">
        <f>IF(moras[[#This Row],[EDAD]]="", '2-Resumen'!$C$7, moras[[#This Row],[EDAD]])</f>
        <v>21</v>
      </c>
      <c r="P1092">
        <f>FLOOR(moras[[#This Row],[EDAD_SIN_NA´S]],10)</f>
        <v>20</v>
      </c>
      <c r="Q1092">
        <f>STANDARDIZE(moras[[#This Row],[EDAD]],'2-Resumen'!$C$2, '2-Resumen'!$C$3)</f>
        <v>-1.4754721148345964</v>
      </c>
      <c r="R1092" t="str">
        <f>IF(ABS(moras[[#This Row],[Z-CORE E]]) &gt; 1.96, "Sí", "No")</f>
        <v>No</v>
      </c>
    </row>
    <row r="1093" spans="1:18">
      <c r="A1093">
        <v>1607</v>
      </c>
      <c r="B1093" t="s">
        <v>32</v>
      </c>
      <c r="C1093">
        <v>38669962</v>
      </c>
      <c r="D10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093">
        <f>IF(moras[[#This Row],[SALARIO]]="",'2-Resumen'!$B$7, moras[[#This Row],[SALARIO]])</f>
        <v>38669962</v>
      </c>
      <c r="F1093">
        <f>STANDARDIZE(moras[[#This Row],[SALARIO]],'2-Resumen'!$B$2,'2-Resumen'!$B$3)</f>
        <v>0.26781469149962417</v>
      </c>
      <c r="G1093" t="str">
        <f>IF(ABS(moras[[#This Row],[Z-CORE]])&gt; 1.96,"Sí", "No")</f>
        <v>No</v>
      </c>
      <c r="H1093" t="s">
        <v>33</v>
      </c>
      <c r="I1093" t="str">
        <f>IF(moras[[#This Row],[TIPO_ASEGURAMIENTO]] = "", '2-Resumen'!$F$4, moras[[#This Row],[TIPO_ASEGURAMIENTO]])</f>
        <v>ASALARIADO</v>
      </c>
      <c r="J1093" t="s">
        <v>29</v>
      </c>
      <c r="K1093" t="s">
        <v>30</v>
      </c>
      <c r="L1093" t="s">
        <v>31</v>
      </c>
      <c r="M1093" t="s">
        <v>31</v>
      </c>
      <c r="N1093">
        <v>58</v>
      </c>
      <c r="O1093">
        <f>IF(moras[[#This Row],[EDAD]]="", '2-Resumen'!$C$7, moras[[#This Row],[EDAD]])</f>
        <v>58</v>
      </c>
      <c r="P1093">
        <f>FLOOR(moras[[#This Row],[EDAD_SIN_NA´S]],10)</f>
        <v>50</v>
      </c>
      <c r="Q1093">
        <f>STANDARDIZE(moras[[#This Row],[EDAD]],'2-Resumen'!$C$2, '2-Resumen'!$C$3)</f>
        <v>1.1358150980194912</v>
      </c>
      <c r="R1093" t="str">
        <f>IF(ABS(moras[[#This Row],[Z-CORE E]]) &gt; 1.96, "Sí", "No")</f>
        <v>No</v>
      </c>
    </row>
    <row r="1094" spans="1:18">
      <c r="A1094">
        <v>1608</v>
      </c>
      <c r="B1094" t="s">
        <v>27</v>
      </c>
      <c r="C1094">
        <v>400000</v>
      </c>
      <c r="D10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94">
        <f>IF(moras[[#This Row],[SALARIO]]="",'2-Resumen'!$B$7, moras[[#This Row],[SALARIO]])</f>
        <v>400000</v>
      </c>
      <c r="F1094">
        <f>STANDARDIZE(moras[[#This Row],[SALARIO]],'2-Resumen'!$B$2,'2-Resumen'!$B$3)</f>
        <v>-0.36896076607340811</v>
      </c>
      <c r="G1094" t="str">
        <f>IF(ABS(moras[[#This Row],[Z-CORE]])&gt; 1.96,"Sí", "No")</f>
        <v>No</v>
      </c>
      <c r="H1094" t="s">
        <v>33</v>
      </c>
      <c r="I1094" t="str">
        <f>IF(moras[[#This Row],[TIPO_ASEGURAMIENTO]] = "", '2-Resumen'!$F$4, moras[[#This Row],[TIPO_ASEGURAMIENTO]])</f>
        <v>ASALARIADO</v>
      </c>
      <c r="J1094" t="s">
        <v>29</v>
      </c>
      <c r="K1094" t="s">
        <v>30</v>
      </c>
      <c r="L1094" t="s">
        <v>31</v>
      </c>
      <c r="M1094" t="s">
        <v>31</v>
      </c>
      <c r="N1094">
        <v>20</v>
      </c>
      <c r="O1094">
        <f>IF(moras[[#This Row],[EDAD]]="", '2-Resumen'!$C$7, moras[[#This Row],[EDAD]])</f>
        <v>20</v>
      </c>
      <c r="P1094">
        <f>FLOOR(moras[[#This Row],[EDAD_SIN_NA´S]],10)</f>
        <v>20</v>
      </c>
      <c r="Q1094">
        <f>STANDARDIZE(moras[[#This Row],[EDAD]],'2-Resumen'!$C$2, '2-Resumen'!$C$3)</f>
        <v>-1.5460474449117341</v>
      </c>
      <c r="R1094" t="str">
        <f>IF(ABS(moras[[#This Row],[Z-CORE E]]) &gt; 1.96, "Sí", "No")</f>
        <v>No</v>
      </c>
    </row>
    <row r="1095" spans="1:18">
      <c r="A1095">
        <v>1609</v>
      </c>
      <c r="B1095" t="s">
        <v>32</v>
      </c>
      <c r="C1095">
        <v>9330045</v>
      </c>
      <c r="D10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95">
        <f>IF(moras[[#This Row],[SALARIO]]="",'2-Resumen'!$B$7, moras[[#This Row],[SALARIO]])</f>
        <v>9330045</v>
      </c>
      <c r="F1095">
        <f>STANDARDIZE(moras[[#This Row],[SALARIO]],'2-Resumen'!$B$2,'2-Resumen'!$B$3)</f>
        <v>-0.22037338333645193</v>
      </c>
      <c r="G1095" t="str">
        <f>IF(ABS(moras[[#This Row],[Z-CORE]])&gt; 1.96,"Sí", "No")</f>
        <v>No</v>
      </c>
      <c r="H1095" t="s">
        <v>33</v>
      </c>
      <c r="I1095" t="str">
        <f>IF(moras[[#This Row],[TIPO_ASEGURAMIENTO]] = "", '2-Resumen'!$F$4, moras[[#This Row],[TIPO_ASEGURAMIENTO]])</f>
        <v>ASALARIADO</v>
      </c>
      <c r="J1095" t="s">
        <v>34</v>
      </c>
      <c r="K1095" t="s">
        <v>30</v>
      </c>
      <c r="L1095" t="s">
        <v>31</v>
      </c>
      <c r="M1095" t="s">
        <v>31</v>
      </c>
      <c r="N1095">
        <v>38</v>
      </c>
      <c r="O1095">
        <f>IF(moras[[#This Row],[EDAD]]="", '2-Resumen'!$C$7, moras[[#This Row],[EDAD]])</f>
        <v>38</v>
      </c>
      <c r="P1095">
        <f>FLOOR(moras[[#This Row],[EDAD_SIN_NA´S]],10)</f>
        <v>30</v>
      </c>
      <c r="Q1095">
        <f>STANDARDIZE(moras[[#This Row],[EDAD]],'2-Resumen'!$C$2, '2-Resumen'!$C$3)</f>
        <v>-0.27569150352325889</v>
      </c>
      <c r="R1095" t="str">
        <f>IF(ABS(moras[[#This Row],[Z-CORE E]]) &gt; 1.96, "Sí", "No")</f>
        <v>No</v>
      </c>
    </row>
    <row r="1096" spans="1:18">
      <c r="A1096">
        <v>1610</v>
      </c>
      <c r="B1096" t="s">
        <v>32</v>
      </c>
      <c r="C1096">
        <v>1552521</v>
      </c>
      <c r="D10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96">
        <f>IF(moras[[#This Row],[SALARIO]]="",'2-Resumen'!$B$7, moras[[#This Row],[SALARIO]])</f>
        <v>1552521</v>
      </c>
      <c r="F1096">
        <f>STANDARDIZE(moras[[#This Row],[SALARIO]],'2-Resumen'!$B$2,'2-Resumen'!$B$3)</f>
        <v>-0.34978392217851401</v>
      </c>
      <c r="G1096" t="str">
        <f>IF(ABS(moras[[#This Row],[Z-CORE]])&gt; 1.96,"Sí", "No")</f>
        <v>No</v>
      </c>
      <c r="H1096" t="s">
        <v>33</v>
      </c>
      <c r="I1096" t="str">
        <f>IF(moras[[#This Row],[TIPO_ASEGURAMIENTO]] = "", '2-Resumen'!$F$4, moras[[#This Row],[TIPO_ASEGURAMIENTO]])</f>
        <v>ASALARIADO</v>
      </c>
      <c r="J1096" t="s">
        <v>34</v>
      </c>
      <c r="K1096" t="s">
        <v>30</v>
      </c>
      <c r="L1096" t="s">
        <v>31</v>
      </c>
      <c r="M1096" t="s">
        <v>30</v>
      </c>
      <c r="N1096">
        <v>38</v>
      </c>
      <c r="O1096">
        <f>IF(moras[[#This Row],[EDAD]]="", '2-Resumen'!$C$7, moras[[#This Row],[EDAD]])</f>
        <v>38</v>
      </c>
      <c r="P1096">
        <f>FLOOR(moras[[#This Row],[EDAD_SIN_NA´S]],10)</f>
        <v>30</v>
      </c>
      <c r="Q1096">
        <f>STANDARDIZE(moras[[#This Row],[EDAD]],'2-Resumen'!$C$2, '2-Resumen'!$C$3)</f>
        <v>-0.27569150352325889</v>
      </c>
      <c r="R1096" t="str">
        <f>IF(ABS(moras[[#This Row],[Z-CORE E]]) &gt; 1.96, "Sí", "No")</f>
        <v>No</v>
      </c>
    </row>
    <row r="1097" spans="1:18">
      <c r="A1097">
        <v>1611</v>
      </c>
      <c r="B1097" t="s">
        <v>27</v>
      </c>
      <c r="C1097">
        <v>6959448</v>
      </c>
      <c r="D10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97">
        <f>IF(moras[[#This Row],[SALARIO]]="",'2-Resumen'!$B$7, moras[[#This Row],[SALARIO]])</f>
        <v>6959448</v>
      </c>
      <c r="F1097">
        <f>STANDARDIZE(moras[[#This Row],[SALARIO]],'2-Resumen'!$B$2,'2-Resumen'!$B$3)</f>
        <v>-0.25981784344321285</v>
      </c>
      <c r="G1097" t="str">
        <f>IF(ABS(moras[[#This Row],[Z-CORE]])&gt; 1.96,"Sí", "No")</f>
        <v>No</v>
      </c>
      <c r="H1097" t="s">
        <v>33</v>
      </c>
      <c r="I1097" t="str">
        <f>IF(moras[[#This Row],[TIPO_ASEGURAMIENTO]] = "", '2-Resumen'!$F$4, moras[[#This Row],[TIPO_ASEGURAMIENTO]])</f>
        <v>ASALARIADO</v>
      </c>
      <c r="J1097" t="s">
        <v>34</v>
      </c>
      <c r="K1097" t="s">
        <v>30</v>
      </c>
      <c r="L1097" t="s">
        <v>31</v>
      </c>
      <c r="M1097" t="s">
        <v>31</v>
      </c>
      <c r="N1097">
        <v>54</v>
      </c>
      <c r="O1097">
        <f>IF(moras[[#This Row],[EDAD]]="", '2-Resumen'!$C$7, moras[[#This Row],[EDAD]])</f>
        <v>54</v>
      </c>
      <c r="P1097">
        <f>FLOOR(moras[[#This Row],[EDAD_SIN_NA´S]],10)</f>
        <v>50</v>
      </c>
      <c r="Q1097">
        <f>STANDARDIZE(moras[[#This Row],[EDAD]],'2-Resumen'!$C$2, '2-Resumen'!$C$3)</f>
        <v>0.85351377771094117</v>
      </c>
      <c r="R1097" t="str">
        <f>IF(ABS(moras[[#This Row],[Z-CORE E]]) &gt; 1.96, "Sí", "No")</f>
        <v>No</v>
      </c>
    </row>
    <row r="1098" spans="1:18">
      <c r="A1098">
        <v>1613</v>
      </c>
      <c r="B1098" t="s">
        <v>27</v>
      </c>
      <c r="C1098">
        <v>374751</v>
      </c>
      <c r="D10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098">
        <f>IF(moras[[#This Row],[SALARIO]]="",'2-Resumen'!$B$7, moras[[#This Row],[SALARIO]])</f>
        <v>374751</v>
      </c>
      <c r="F1098">
        <f>STANDARDIZE(moras[[#This Row],[SALARIO]],'2-Resumen'!$B$2,'2-Resumen'!$B$3)</f>
        <v>-0.36938088521353846</v>
      </c>
      <c r="G1098" t="str">
        <f>IF(ABS(moras[[#This Row],[Z-CORE]])&gt; 1.96,"Sí", "No")</f>
        <v>No</v>
      </c>
      <c r="H1098" t="s">
        <v>33</v>
      </c>
      <c r="I1098" t="str">
        <f>IF(moras[[#This Row],[TIPO_ASEGURAMIENTO]] = "", '2-Resumen'!$F$4, moras[[#This Row],[TIPO_ASEGURAMIENTO]])</f>
        <v>ASALARIADO</v>
      </c>
      <c r="J1098" t="s">
        <v>34</v>
      </c>
      <c r="K1098" t="s">
        <v>30</v>
      </c>
      <c r="L1098" t="s">
        <v>31</v>
      </c>
      <c r="M1098" t="s">
        <v>31</v>
      </c>
      <c r="N1098">
        <v>58</v>
      </c>
      <c r="O1098">
        <f>IF(moras[[#This Row],[EDAD]]="", '2-Resumen'!$C$7, moras[[#This Row],[EDAD]])</f>
        <v>58</v>
      </c>
      <c r="P1098">
        <f>FLOOR(moras[[#This Row],[EDAD_SIN_NA´S]],10)</f>
        <v>50</v>
      </c>
      <c r="Q1098">
        <f>STANDARDIZE(moras[[#This Row],[EDAD]],'2-Resumen'!$C$2, '2-Resumen'!$C$3)</f>
        <v>1.1358150980194912</v>
      </c>
      <c r="R1098" t="str">
        <f>IF(ABS(moras[[#This Row],[Z-CORE E]]) &gt; 1.96, "Sí", "No")</f>
        <v>No</v>
      </c>
    </row>
    <row r="1099" spans="1:18">
      <c r="A1099">
        <v>1614</v>
      </c>
      <c r="B1099" t="s">
        <v>32</v>
      </c>
      <c r="C1099">
        <v>2996442</v>
      </c>
      <c r="D10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099">
        <f>IF(moras[[#This Row],[SALARIO]]="",'2-Resumen'!$B$7, moras[[#This Row],[SALARIO]])</f>
        <v>2996442</v>
      </c>
      <c r="F1099">
        <f>STANDARDIZE(moras[[#This Row],[SALARIO]],'2-Resumen'!$B$2,'2-Resumen'!$B$3)</f>
        <v>-0.3257584618063738</v>
      </c>
      <c r="G1099" t="str">
        <f>IF(ABS(moras[[#This Row],[Z-CORE]])&gt; 1.96,"Sí", "No")</f>
        <v>No</v>
      </c>
      <c r="H1099" t="s">
        <v>33</v>
      </c>
      <c r="I1099" t="str">
        <f>IF(moras[[#This Row],[TIPO_ASEGURAMIENTO]] = "", '2-Resumen'!$F$4, moras[[#This Row],[TIPO_ASEGURAMIENTO]])</f>
        <v>ASALARIADO</v>
      </c>
      <c r="J1099" t="s">
        <v>29</v>
      </c>
      <c r="K1099" t="s">
        <v>30</v>
      </c>
      <c r="L1099" t="s">
        <v>31</v>
      </c>
      <c r="M1099" t="s">
        <v>31</v>
      </c>
      <c r="N1099">
        <v>43</v>
      </c>
      <c r="O1099">
        <f>IF(moras[[#This Row],[EDAD]]="", '2-Resumen'!$C$7, moras[[#This Row],[EDAD]])</f>
        <v>43</v>
      </c>
      <c r="P1099">
        <f>FLOOR(moras[[#This Row],[EDAD_SIN_NA´S]],10)</f>
        <v>40</v>
      </c>
      <c r="Q1099">
        <f>STANDARDIZE(moras[[#This Row],[EDAD]],'2-Resumen'!$C$2, '2-Resumen'!$C$3)</f>
        <v>7.7185146862428639E-2</v>
      </c>
      <c r="R1099" t="str">
        <f>IF(ABS(moras[[#This Row],[Z-CORE E]]) &gt; 1.96, "Sí", "No")</f>
        <v>No</v>
      </c>
    </row>
    <row r="1100" spans="1:18">
      <c r="A1100">
        <v>1615</v>
      </c>
      <c r="B1100" t="s">
        <v>27</v>
      </c>
      <c r="C1100">
        <v>46275986</v>
      </c>
      <c r="D11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00">
        <f>IF(moras[[#This Row],[SALARIO]]="",'2-Resumen'!$B$7, moras[[#This Row],[SALARIO]])</f>
        <v>46275986</v>
      </c>
      <c r="F1100">
        <f>STANDARDIZE(moras[[#This Row],[SALARIO]],'2-Resumen'!$B$2,'2-Resumen'!$B$3)</f>
        <v>0.39437163485147447</v>
      </c>
      <c r="G1100" t="str">
        <f>IF(ABS(moras[[#This Row],[Z-CORE]])&gt; 1.96,"Sí", "No")</f>
        <v>No</v>
      </c>
      <c r="H1100" t="s">
        <v>33</v>
      </c>
      <c r="I1100" t="str">
        <f>IF(moras[[#This Row],[TIPO_ASEGURAMIENTO]] = "", '2-Resumen'!$F$4, moras[[#This Row],[TIPO_ASEGURAMIENTO]])</f>
        <v>ASALARIADO</v>
      </c>
      <c r="J1100" t="s">
        <v>29</v>
      </c>
      <c r="K1100" t="s">
        <v>30</v>
      </c>
      <c r="L1100" t="s">
        <v>31</v>
      </c>
      <c r="M1100" t="s">
        <v>31</v>
      </c>
      <c r="N1100">
        <v>57</v>
      </c>
      <c r="O1100">
        <f>IF(moras[[#This Row],[EDAD]]="", '2-Resumen'!$C$7, moras[[#This Row],[EDAD]])</f>
        <v>57</v>
      </c>
      <c r="P1100">
        <f>FLOOR(moras[[#This Row],[EDAD_SIN_NA´S]],10)</f>
        <v>50</v>
      </c>
      <c r="Q1100">
        <f>STANDARDIZE(moras[[#This Row],[EDAD]],'2-Resumen'!$C$2, '2-Resumen'!$C$3)</f>
        <v>1.0652397679423538</v>
      </c>
      <c r="R1100" t="str">
        <f>IF(ABS(moras[[#This Row],[Z-CORE E]]) &gt; 1.96, "Sí", "No")</f>
        <v>No</v>
      </c>
    </row>
    <row r="1101" spans="1:18">
      <c r="A1101">
        <v>1617</v>
      </c>
      <c r="B1101" t="s">
        <v>27</v>
      </c>
      <c r="C1101">
        <v>73230132</v>
      </c>
      <c r="D11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01">
        <f>IF(moras[[#This Row],[SALARIO]]="",'2-Resumen'!$B$7, moras[[#This Row],[SALARIO]])</f>
        <v>73230132</v>
      </c>
      <c r="F1101">
        <f>STANDARDIZE(moras[[#This Row],[SALARIO]],'2-Resumen'!$B$2,'2-Resumen'!$B$3)</f>
        <v>0.84286276877630872</v>
      </c>
      <c r="G1101" t="str">
        <f>IF(ABS(moras[[#This Row],[Z-CORE]])&gt; 1.96,"Sí", "No")</f>
        <v>No</v>
      </c>
      <c r="H1101" t="s">
        <v>33</v>
      </c>
      <c r="I1101" t="str">
        <f>IF(moras[[#This Row],[TIPO_ASEGURAMIENTO]] = "", '2-Resumen'!$F$4, moras[[#This Row],[TIPO_ASEGURAMIENTO]])</f>
        <v>ASALARIADO</v>
      </c>
      <c r="J1101" t="s">
        <v>29</v>
      </c>
      <c r="K1101" t="s">
        <v>30</v>
      </c>
      <c r="L1101" t="s">
        <v>31</v>
      </c>
      <c r="M1101" t="s">
        <v>31</v>
      </c>
      <c r="N1101">
        <v>44</v>
      </c>
      <c r="O1101">
        <f>IF(moras[[#This Row],[EDAD]]="", '2-Resumen'!$C$7, moras[[#This Row],[EDAD]])</f>
        <v>44</v>
      </c>
      <c r="P1101">
        <f>FLOOR(moras[[#This Row],[EDAD_SIN_NA´S]],10)</f>
        <v>40</v>
      </c>
      <c r="Q1101">
        <f>STANDARDIZE(moras[[#This Row],[EDAD]],'2-Resumen'!$C$2, '2-Resumen'!$C$3)</f>
        <v>0.14776047693956615</v>
      </c>
      <c r="R1101" t="str">
        <f>IF(ABS(moras[[#This Row],[Z-CORE E]]) &gt; 1.96, "Sí", "No")</f>
        <v>No</v>
      </c>
    </row>
    <row r="1102" spans="1:18">
      <c r="A1102">
        <v>1620</v>
      </c>
      <c r="B1102" t="s">
        <v>27</v>
      </c>
      <c r="C1102">
        <v>282216</v>
      </c>
      <c r="D11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02">
        <f>IF(moras[[#This Row],[SALARIO]]="",'2-Resumen'!$B$7, moras[[#This Row],[SALARIO]])</f>
        <v>282216</v>
      </c>
      <c r="F1102">
        <f>STANDARDIZE(moras[[#This Row],[SALARIO]],'2-Resumen'!$B$2,'2-Resumen'!$B$3)</f>
        <v>-0.37092057885019586</v>
      </c>
      <c r="G1102" t="str">
        <f>IF(ABS(moras[[#This Row],[Z-CORE]])&gt; 1.96,"Sí", "No")</f>
        <v>No</v>
      </c>
      <c r="H1102" t="s">
        <v>33</v>
      </c>
      <c r="I1102" t="str">
        <f>IF(moras[[#This Row],[TIPO_ASEGURAMIENTO]] = "", '2-Resumen'!$F$4, moras[[#This Row],[TIPO_ASEGURAMIENTO]])</f>
        <v>ASALARIADO</v>
      </c>
      <c r="J1102" t="s">
        <v>29</v>
      </c>
      <c r="K1102" t="s">
        <v>30</v>
      </c>
      <c r="L1102" t="s">
        <v>30</v>
      </c>
      <c r="M1102" t="s">
        <v>31</v>
      </c>
      <c r="N1102">
        <v>22</v>
      </c>
      <c r="O1102">
        <f>IF(moras[[#This Row],[EDAD]]="", '2-Resumen'!$C$7, moras[[#This Row],[EDAD]])</f>
        <v>22</v>
      </c>
      <c r="P1102">
        <f>FLOOR(moras[[#This Row],[EDAD_SIN_NA´S]],10)</f>
        <v>20</v>
      </c>
      <c r="Q1102">
        <f>STANDARDIZE(moras[[#This Row],[EDAD]],'2-Resumen'!$C$2, '2-Resumen'!$C$3)</f>
        <v>-1.4048967847574589</v>
      </c>
      <c r="R1102" t="str">
        <f>IF(ABS(moras[[#This Row],[Z-CORE E]]) &gt; 1.96, "Sí", "No")</f>
        <v>No</v>
      </c>
    </row>
    <row r="1103" spans="1:18">
      <c r="A1103">
        <v>1621</v>
      </c>
      <c r="B1103" t="s">
        <v>32</v>
      </c>
      <c r="C1103">
        <v>83858607</v>
      </c>
      <c r="D11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03">
        <f>IF(moras[[#This Row],[SALARIO]]="",'2-Resumen'!$B$7, moras[[#This Row],[SALARIO]])</f>
        <v>83858607</v>
      </c>
      <c r="F1103">
        <f>STANDARDIZE(moras[[#This Row],[SALARIO]],'2-Resumen'!$B$2,'2-Resumen'!$B$3)</f>
        <v>1.0197103975100015</v>
      </c>
      <c r="G1103" t="str">
        <f>IF(ABS(moras[[#This Row],[Z-CORE]])&gt; 1.96,"Sí", "No")</f>
        <v>No</v>
      </c>
      <c r="H1103" t="s">
        <v>33</v>
      </c>
      <c r="I1103" t="str">
        <f>IF(moras[[#This Row],[TIPO_ASEGURAMIENTO]] = "", '2-Resumen'!$F$4, moras[[#This Row],[TIPO_ASEGURAMIENTO]])</f>
        <v>ASALARIADO</v>
      </c>
      <c r="J1103" t="s">
        <v>34</v>
      </c>
      <c r="K1103" t="s">
        <v>30</v>
      </c>
      <c r="L1103" t="s">
        <v>31</v>
      </c>
      <c r="M1103" t="s">
        <v>31</v>
      </c>
      <c r="N1103">
        <v>31</v>
      </c>
      <c r="O1103">
        <f>IF(moras[[#This Row],[EDAD]]="", '2-Resumen'!$C$7, moras[[#This Row],[EDAD]])</f>
        <v>31</v>
      </c>
      <c r="P1103">
        <f>FLOOR(moras[[#This Row],[EDAD_SIN_NA´S]],10)</f>
        <v>30</v>
      </c>
      <c r="Q1103">
        <f>STANDARDIZE(moras[[#This Row],[EDAD]],'2-Resumen'!$C$2, '2-Resumen'!$C$3)</f>
        <v>-0.7697188140632214</v>
      </c>
      <c r="R1103" t="str">
        <f>IF(ABS(moras[[#This Row],[Z-CORE E]]) &gt; 1.96, "Sí", "No")</f>
        <v>No</v>
      </c>
    </row>
    <row r="1104" spans="1:18">
      <c r="A1104">
        <v>1622</v>
      </c>
      <c r="B1104" t="s">
        <v>32</v>
      </c>
      <c r="C1104">
        <v>77414269</v>
      </c>
      <c r="D11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04">
        <f>IF(moras[[#This Row],[SALARIO]]="",'2-Resumen'!$B$7, moras[[#This Row],[SALARIO]])</f>
        <v>77414269</v>
      </c>
      <c r="F1104">
        <f>STANDARDIZE(moras[[#This Row],[SALARIO]],'2-Resumen'!$B$2,'2-Resumen'!$B$3)</f>
        <v>0.91248279486160389</v>
      </c>
      <c r="G1104" t="str">
        <f>IF(ABS(moras[[#This Row],[Z-CORE]])&gt; 1.96,"Sí", "No")</f>
        <v>No</v>
      </c>
      <c r="H1104" t="s">
        <v>33</v>
      </c>
      <c r="I1104" t="str">
        <f>IF(moras[[#This Row],[TIPO_ASEGURAMIENTO]] = "", '2-Resumen'!$F$4, moras[[#This Row],[TIPO_ASEGURAMIENTO]])</f>
        <v>ASALARIADO</v>
      </c>
      <c r="J1104" t="s">
        <v>29</v>
      </c>
      <c r="K1104" t="s">
        <v>30</v>
      </c>
      <c r="L1104" t="s">
        <v>31</v>
      </c>
      <c r="M1104" t="s">
        <v>31</v>
      </c>
      <c r="N1104">
        <v>41</v>
      </c>
      <c r="O1104">
        <f>IF(moras[[#This Row],[EDAD]]="", '2-Resumen'!$C$7, moras[[#This Row],[EDAD]])</f>
        <v>41</v>
      </c>
      <c r="P1104">
        <f>FLOOR(moras[[#This Row],[EDAD_SIN_NA´S]],10)</f>
        <v>40</v>
      </c>
      <c r="Q1104">
        <f>STANDARDIZE(moras[[#This Row],[EDAD]],'2-Resumen'!$C$2, '2-Resumen'!$C$3)</f>
        <v>-6.3965513291846368E-2</v>
      </c>
      <c r="R1104" t="str">
        <f>IF(ABS(moras[[#This Row],[Z-CORE E]]) &gt; 1.96, "Sí", "No")</f>
        <v>No</v>
      </c>
    </row>
    <row r="1105" spans="1:18">
      <c r="A1105">
        <v>1624</v>
      </c>
      <c r="B1105" t="s">
        <v>27</v>
      </c>
      <c r="C1105">
        <v>28358822</v>
      </c>
      <c r="D11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05">
        <f>IF(moras[[#This Row],[SALARIO]]="",'2-Resumen'!$B$7, moras[[#This Row],[SALARIO]])</f>
        <v>28358822</v>
      </c>
      <c r="F1105">
        <f>STANDARDIZE(moras[[#This Row],[SALARIO]],'2-Resumen'!$B$2,'2-Resumen'!$B$3)</f>
        <v>9.6247212765268583E-2</v>
      </c>
      <c r="G1105" t="str">
        <f>IF(ABS(moras[[#This Row],[Z-CORE]])&gt; 1.96,"Sí", "No")</f>
        <v>No</v>
      </c>
      <c r="H1105" t="s">
        <v>33</v>
      </c>
      <c r="I1105" t="str">
        <f>IF(moras[[#This Row],[TIPO_ASEGURAMIENTO]] = "", '2-Resumen'!$F$4, moras[[#This Row],[TIPO_ASEGURAMIENTO]])</f>
        <v>ASALARIADO</v>
      </c>
      <c r="J1105" t="s">
        <v>29</v>
      </c>
      <c r="K1105" t="s">
        <v>30</v>
      </c>
      <c r="L1105" t="s">
        <v>31</v>
      </c>
      <c r="M1105" t="s">
        <v>31</v>
      </c>
      <c r="N1105">
        <v>29</v>
      </c>
      <c r="O1105">
        <f>IF(moras[[#This Row],[EDAD]]="", '2-Resumen'!$C$7, moras[[#This Row],[EDAD]])</f>
        <v>29</v>
      </c>
      <c r="P1105">
        <f>FLOOR(moras[[#This Row],[EDAD_SIN_NA´S]],10)</f>
        <v>20</v>
      </c>
      <c r="Q1105">
        <f>STANDARDIZE(moras[[#This Row],[EDAD]],'2-Resumen'!$C$2, '2-Resumen'!$C$3)</f>
        <v>-0.91086947421749642</v>
      </c>
      <c r="R1105" t="str">
        <f>IF(ABS(moras[[#This Row],[Z-CORE E]]) &gt; 1.96, "Sí", "No")</f>
        <v>No</v>
      </c>
    </row>
    <row r="1106" spans="1:18">
      <c r="A1106">
        <v>1625</v>
      </c>
      <c r="B1106" t="s">
        <v>32</v>
      </c>
      <c r="C1106">
        <v>13571875</v>
      </c>
      <c r="D11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06">
        <f>IF(moras[[#This Row],[SALARIO]]="",'2-Resumen'!$B$7, moras[[#This Row],[SALARIO]])</f>
        <v>13571875</v>
      </c>
      <c r="F1106">
        <f>STANDARDIZE(moras[[#This Row],[SALARIO]],'2-Resumen'!$B$2,'2-Resumen'!$B$3)</f>
        <v>-0.14979340107263323</v>
      </c>
      <c r="G1106" t="str">
        <f>IF(ABS(moras[[#This Row],[Z-CORE]])&gt; 1.96,"Sí", "No")</f>
        <v>No</v>
      </c>
      <c r="H1106" t="s">
        <v>33</v>
      </c>
      <c r="I1106" t="str">
        <f>IF(moras[[#This Row],[TIPO_ASEGURAMIENTO]] = "", '2-Resumen'!$F$4, moras[[#This Row],[TIPO_ASEGURAMIENTO]])</f>
        <v>ASALARIADO</v>
      </c>
      <c r="J1106" t="s">
        <v>29</v>
      </c>
      <c r="K1106" t="s">
        <v>30</v>
      </c>
      <c r="L1106" t="s">
        <v>31</v>
      </c>
      <c r="M1106" t="s">
        <v>31</v>
      </c>
      <c r="N1106">
        <v>36</v>
      </c>
      <c r="O1106">
        <f>IF(moras[[#This Row],[EDAD]]="", '2-Resumen'!$C$7, moras[[#This Row],[EDAD]])</f>
        <v>36</v>
      </c>
      <c r="P1106">
        <f>FLOOR(moras[[#This Row],[EDAD_SIN_NA´S]],10)</f>
        <v>30</v>
      </c>
      <c r="Q1106">
        <f>STANDARDIZE(moras[[#This Row],[EDAD]],'2-Resumen'!$C$2, '2-Resumen'!$C$3)</f>
        <v>-0.41684216367753391</v>
      </c>
      <c r="R1106" t="str">
        <f>IF(ABS(moras[[#This Row],[Z-CORE E]]) &gt; 1.96, "Sí", "No")</f>
        <v>No</v>
      </c>
    </row>
    <row r="1107" spans="1:18">
      <c r="A1107">
        <v>1626</v>
      </c>
      <c r="B1107" t="s">
        <v>27</v>
      </c>
      <c r="C1107">
        <v>54679478</v>
      </c>
      <c r="D11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07">
        <f>IF(moras[[#This Row],[SALARIO]]="",'2-Resumen'!$B$7, moras[[#This Row],[SALARIO]])</f>
        <v>54679478</v>
      </c>
      <c r="F1107">
        <f>STANDARDIZE(moras[[#This Row],[SALARIO]],'2-Resumen'!$B$2,'2-Resumen'!$B$3)</f>
        <v>0.53419768075952412</v>
      </c>
      <c r="G1107" t="str">
        <f>IF(ABS(moras[[#This Row],[Z-CORE]])&gt; 1.96,"Sí", "No")</f>
        <v>No</v>
      </c>
      <c r="H1107" t="s">
        <v>33</v>
      </c>
      <c r="I1107" t="str">
        <f>IF(moras[[#This Row],[TIPO_ASEGURAMIENTO]] = "", '2-Resumen'!$F$4, moras[[#This Row],[TIPO_ASEGURAMIENTO]])</f>
        <v>ASALARIADO</v>
      </c>
      <c r="J1107" t="s">
        <v>29</v>
      </c>
      <c r="K1107" t="s">
        <v>30</v>
      </c>
      <c r="L1107" t="s">
        <v>31</v>
      </c>
      <c r="M1107" t="s">
        <v>31</v>
      </c>
      <c r="N1107">
        <v>41</v>
      </c>
      <c r="O1107">
        <f>IF(moras[[#This Row],[EDAD]]="", '2-Resumen'!$C$7, moras[[#This Row],[EDAD]])</f>
        <v>41</v>
      </c>
      <c r="P1107">
        <f>FLOOR(moras[[#This Row],[EDAD_SIN_NA´S]],10)</f>
        <v>40</v>
      </c>
      <c r="Q1107">
        <f>STANDARDIZE(moras[[#This Row],[EDAD]],'2-Resumen'!$C$2, '2-Resumen'!$C$3)</f>
        <v>-6.3965513291846368E-2</v>
      </c>
      <c r="R1107" t="str">
        <f>IF(ABS(moras[[#This Row],[Z-CORE E]]) &gt; 1.96, "Sí", "No")</f>
        <v>No</v>
      </c>
    </row>
    <row r="1108" spans="1:18">
      <c r="A1108">
        <v>1627</v>
      </c>
      <c r="B1108" t="s">
        <v>27</v>
      </c>
      <c r="C1108">
        <v>442840</v>
      </c>
      <c r="D11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08">
        <f>IF(moras[[#This Row],[SALARIO]]="",'2-Resumen'!$B$7, moras[[#This Row],[SALARIO]])</f>
        <v>442840</v>
      </c>
      <c r="F1108">
        <f>STANDARDIZE(moras[[#This Row],[SALARIO]],'2-Resumen'!$B$2,'2-Resumen'!$B$3)</f>
        <v>-0.36824794956728174</v>
      </c>
      <c r="G1108" t="str">
        <f>IF(ABS(moras[[#This Row],[Z-CORE]])&gt; 1.96,"Sí", "No")</f>
        <v>No</v>
      </c>
      <c r="H1108" t="s">
        <v>33</v>
      </c>
      <c r="I1108" t="str">
        <f>IF(moras[[#This Row],[TIPO_ASEGURAMIENTO]] = "", '2-Resumen'!$F$4, moras[[#This Row],[TIPO_ASEGURAMIENTO]])</f>
        <v>ASALARIADO</v>
      </c>
      <c r="J1108" t="s">
        <v>34</v>
      </c>
      <c r="K1108" t="s">
        <v>30</v>
      </c>
      <c r="L1108" t="s">
        <v>31</v>
      </c>
      <c r="M1108" t="s">
        <v>30</v>
      </c>
      <c r="N1108">
        <v>46</v>
      </c>
      <c r="O1108">
        <f>IF(moras[[#This Row],[EDAD]]="", '2-Resumen'!$C$7, moras[[#This Row],[EDAD]])</f>
        <v>46</v>
      </c>
      <c r="P1108">
        <f>FLOOR(moras[[#This Row],[EDAD_SIN_NA´S]],10)</f>
        <v>40</v>
      </c>
      <c r="Q1108">
        <f>STANDARDIZE(moras[[#This Row],[EDAD]],'2-Resumen'!$C$2, '2-Resumen'!$C$3)</f>
        <v>0.28891113709384114</v>
      </c>
      <c r="R1108" t="str">
        <f>IF(ABS(moras[[#This Row],[Z-CORE E]]) &gt; 1.96, "Sí", "No")</f>
        <v>No</v>
      </c>
    </row>
    <row r="1109" spans="1:18">
      <c r="A1109">
        <v>1631</v>
      </c>
      <c r="B1109" t="s">
        <v>27</v>
      </c>
      <c r="C1109">
        <v>581394</v>
      </c>
      <c r="D11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09">
        <f>IF(moras[[#This Row],[SALARIO]]="",'2-Resumen'!$B$7, moras[[#This Row],[SALARIO]])</f>
        <v>581394</v>
      </c>
      <c r="F1109">
        <f>STANDARDIZE(moras[[#This Row],[SALARIO]],'2-Resumen'!$B$2,'2-Resumen'!$B$3)</f>
        <v>-0.36594254391392428</v>
      </c>
      <c r="G1109" t="str">
        <f>IF(ABS(moras[[#This Row],[Z-CORE]])&gt; 1.96,"Sí", "No")</f>
        <v>No</v>
      </c>
      <c r="H1109" t="s">
        <v>33</v>
      </c>
      <c r="I1109" t="str">
        <f>IF(moras[[#This Row],[TIPO_ASEGURAMIENTO]] = "", '2-Resumen'!$F$4, moras[[#This Row],[TIPO_ASEGURAMIENTO]])</f>
        <v>ASALARIADO</v>
      </c>
      <c r="J1109" t="s">
        <v>34</v>
      </c>
      <c r="K1109" t="s">
        <v>30</v>
      </c>
      <c r="L1109" t="s">
        <v>31</v>
      </c>
      <c r="M1109" t="s">
        <v>30</v>
      </c>
      <c r="N1109">
        <v>30</v>
      </c>
      <c r="O1109">
        <f>IF(moras[[#This Row],[EDAD]]="", '2-Resumen'!$C$7, moras[[#This Row],[EDAD]])</f>
        <v>30</v>
      </c>
      <c r="P1109">
        <f>FLOOR(moras[[#This Row],[EDAD_SIN_NA´S]],10)</f>
        <v>30</v>
      </c>
      <c r="Q1109">
        <f>STANDARDIZE(moras[[#This Row],[EDAD]],'2-Resumen'!$C$2, '2-Resumen'!$C$3)</f>
        <v>-0.84029414414035897</v>
      </c>
      <c r="R1109" t="str">
        <f>IF(ABS(moras[[#This Row],[Z-CORE E]]) &gt; 1.96, "Sí", "No")</f>
        <v>No</v>
      </c>
    </row>
    <row r="1110" spans="1:18">
      <c r="A1110">
        <v>1632</v>
      </c>
      <c r="B1110" t="s">
        <v>32</v>
      </c>
      <c r="C1110">
        <v>33519553</v>
      </c>
      <c r="D11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10">
        <f>IF(moras[[#This Row],[SALARIO]]="",'2-Resumen'!$B$7, moras[[#This Row],[SALARIO]])</f>
        <v>33519553</v>
      </c>
      <c r="F1110">
        <f>STANDARDIZE(moras[[#This Row],[SALARIO]],'2-Resumen'!$B$2,'2-Resumen'!$B$3)</f>
        <v>0.18211682622180486</v>
      </c>
      <c r="G1110" t="str">
        <f>IF(ABS(moras[[#This Row],[Z-CORE]])&gt; 1.96,"Sí", "No")</f>
        <v>No</v>
      </c>
      <c r="H1110" t="s">
        <v>33</v>
      </c>
      <c r="I1110" t="str">
        <f>IF(moras[[#This Row],[TIPO_ASEGURAMIENTO]] = "", '2-Resumen'!$F$4, moras[[#This Row],[TIPO_ASEGURAMIENTO]])</f>
        <v>ASALARIADO</v>
      </c>
      <c r="J1110" t="s">
        <v>29</v>
      </c>
      <c r="K1110" t="s">
        <v>30</v>
      </c>
      <c r="L1110" t="s">
        <v>31</v>
      </c>
      <c r="M1110" t="s">
        <v>30</v>
      </c>
      <c r="N1110">
        <v>47</v>
      </c>
      <c r="O1110">
        <f>IF(moras[[#This Row],[EDAD]]="", '2-Resumen'!$C$7, moras[[#This Row],[EDAD]])</f>
        <v>47</v>
      </c>
      <c r="P1110">
        <f>FLOOR(moras[[#This Row],[EDAD_SIN_NA´S]],10)</f>
        <v>40</v>
      </c>
      <c r="Q1110">
        <f>STANDARDIZE(moras[[#This Row],[EDAD]],'2-Resumen'!$C$2, '2-Resumen'!$C$3)</f>
        <v>0.35948646717097865</v>
      </c>
      <c r="R1110" t="str">
        <f>IF(ABS(moras[[#This Row],[Z-CORE E]]) &gt; 1.96, "Sí", "No")</f>
        <v>No</v>
      </c>
    </row>
    <row r="1111" spans="1:18">
      <c r="A1111">
        <v>1633</v>
      </c>
      <c r="B1111" t="s">
        <v>32</v>
      </c>
      <c r="C1111">
        <v>412441</v>
      </c>
      <c r="D11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11">
        <f>IF(moras[[#This Row],[SALARIO]]="",'2-Resumen'!$B$7, moras[[#This Row],[SALARIO]])</f>
        <v>412441</v>
      </c>
      <c r="F1111">
        <f>STANDARDIZE(moras[[#This Row],[SALARIO]],'2-Resumen'!$B$2,'2-Resumen'!$B$3)</f>
        <v>-0.36875375976732222</v>
      </c>
      <c r="G1111" t="str">
        <f>IF(ABS(moras[[#This Row],[Z-CORE]])&gt; 1.96,"Sí", "No")</f>
        <v>No</v>
      </c>
      <c r="H1111" t="s">
        <v>33</v>
      </c>
      <c r="I1111" t="str">
        <f>IF(moras[[#This Row],[TIPO_ASEGURAMIENTO]] = "", '2-Resumen'!$F$4, moras[[#This Row],[TIPO_ASEGURAMIENTO]])</f>
        <v>ASALARIADO</v>
      </c>
      <c r="J1111" t="s">
        <v>29</v>
      </c>
      <c r="K1111" t="s">
        <v>30</v>
      </c>
      <c r="L1111" t="s">
        <v>31</v>
      </c>
      <c r="M1111" t="s">
        <v>31</v>
      </c>
      <c r="N1111">
        <v>57</v>
      </c>
      <c r="O1111">
        <f>IF(moras[[#This Row],[EDAD]]="", '2-Resumen'!$C$7, moras[[#This Row],[EDAD]])</f>
        <v>57</v>
      </c>
      <c r="P1111">
        <f>FLOOR(moras[[#This Row],[EDAD_SIN_NA´S]],10)</f>
        <v>50</v>
      </c>
      <c r="Q1111">
        <f>STANDARDIZE(moras[[#This Row],[EDAD]],'2-Resumen'!$C$2, '2-Resumen'!$C$3)</f>
        <v>1.0652397679423538</v>
      </c>
      <c r="R1111" t="str">
        <f>IF(ABS(moras[[#This Row],[Z-CORE E]]) &gt; 1.96, "Sí", "No")</f>
        <v>No</v>
      </c>
    </row>
    <row r="1112" spans="1:18">
      <c r="A1112">
        <v>1634</v>
      </c>
      <c r="B1112" t="s">
        <v>27</v>
      </c>
      <c r="C1112">
        <v>297044</v>
      </c>
      <c r="D11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12">
        <f>IF(moras[[#This Row],[SALARIO]]="",'2-Resumen'!$B$7, moras[[#This Row],[SALARIO]])</f>
        <v>297044</v>
      </c>
      <c r="F1112">
        <f>STANDARDIZE(moras[[#This Row],[SALARIO]],'2-Resumen'!$B$2,'2-Resumen'!$B$3)</f>
        <v>-0.37067385515381768</v>
      </c>
      <c r="G1112" t="str">
        <f>IF(ABS(moras[[#This Row],[Z-CORE]])&gt; 1.96,"Sí", "No")</f>
        <v>No</v>
      </c>
      <c r="H1112" t="s">
        <v>33</v>
      </c>
      <c r="I1112" t="str">
        <f>IF(moras[[#This Row],[TIPO_ASEGURAMIENTO]] = "", '2-Resumen'!$F$4, moras[[#This Row],[TIPO_ASEGURAMIENTO]])</f>
        <v>ASALARIADO</v>
      </c>
      <c r="J1112" t="s">
        <v>29</v>
      </c>
      <c r="K1112" t="s">
        <v>30</v>
      </c>
      <c r="L1112" t="s">
        <v>31</v>
      </c>
      <c r="M1112" t="s">
        <v>31</v>
      </c>
      <c r="N1112">
        <v>32</v>
      </c>
      <c r="O1112">
        <f>IF(moras[[#This Row],[EDAD]]="", '2-Resumen'!$C$7, moras[[#This Row],[EDAD]])</f>
        <v>32</v>
      </c>
      <c r="P1112">
        <f>FLOOR(moras[[#This Row],[EDAD_SIN_NA´S]],10)</f>
        <v>30</v>
      </c>
      <c r="Q1112">
        <f>STANDARDIZE(moras[[#This Row],[EDAD]],'2-Resumen'!$C$2, '2-Resumen'!$C$3)</f>
        <v>-0.69914348398608395</v>
      </c>
      <c r="R1112" t="str">
        <f>IF(ABS(moras[[#This Row],[Z-CORE E]]) &gt; 1.96, "Sí", "No")</f>
        <v>No</v>
      </c>
    </row>
    <row r="1113" spans="1:18">
      <c r="A1113">
        <v>1635</v>
      </c>
      <c r="B1113" t="s">
        <v>27</v>
      </c>
      <c r="C1113">
        <v>400000</v>
      </c>
      <c r="D11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13">
        <f>IF(moras[[#This Row],[SALARIO]]="",'2-Resumen'!$B$7, moras[[#This Row],[SALARIO]])</f>
        <v>400000</v>
      </c>
      <c r="F1113">
        <f>STANDARDIZE(moras[[#This Row],[SALARIO]],'2-Resumen'!$B$2,'2-Resumen'!$B$3)</f>
        <v>-0.36896076607340811</v>
      </c>
      <c r="G1113" t="str">
        <f>IF(ABS(moras[[#This Row],[Z-CORE]])&gt; 1.96,"Sí", "No")</f>
        <v>No</v>
      </c>
      <c r="H1113" t="s">
        <v>33</v>
      </c>
      <c r="I1113" t="str">
        <f>IF(moras[[#This Row],[TIPO_ASEGURAMIENTO]] = "", '2-Resumen'!$F$4, moras[[#This Row],[TIPO_ASEGURAMIENTO]])</f>
        <v>ASALARIADO</v>
      </c>
      <c r="J1113" t="s">
        <v>29</v>
      </c>
      <c r="K1113" t="s">
        <v>30</v>
      </c>
      <c r="L1113" t="s">
        <v>31</v>
      </c>
      <c r="M1113" t="s">
        <v>31</v>
      </c>
      <c r="N1113">
        <v>36</v>
      </c>
      <c r="O1113">
        <f>IF(moras[[#This Row],[EDAD]]="", '2-Resumen'!$C$7, moras[[#This Row],[EDAD]])</f>
        <v>36</v>
      </c>
      <c r="P1113">
        <f>FLOOR(moras[[#This Row],[EDAD_SIN_NA´S]],10)</f>
        <v>30</v>
      </c>
      <c r="Q1113">
        <f>STANDARDIZE(moras[[#This Row],[EDAD]],'2-Resumen'!$C$2, '2-Resumen'!$C$3)</f>
        <v>-0.41684216367753391</v>
      </c>
      <c r="R1113" t="str">
        <f>IF(ABS(moras[[#This Row],[Z-CORE E]]) &gt; 1.96, "Sí", "No")</f>
        <v>No</v>
      </c>
    </row>
    <row r="1114" spans="1:18">
      <c r="A1114">
        <v>1636</v>
      </c>
      <c r="B1114" t="s">
        <v>32</v>
      </c>
      <c r="C1114">
        <v>6764431</v>
      </c>
      <c r="D11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14">
        <f>IF(moras[[#This Row],[SALARIO]]="",'2-Resumen'!$B$7, moras[[#This Row],[SALARIO]])</f>
        <v>6764431</v>
      </c>
      <c r="F1114">
        <f>STANDARDIZE(moras[[#This Row],[SALARIO]],'2-Resumen'!$B$2,'2-Resumen'!$B$3)</f>
        <v>-0.26306273925495993</v>
      </c>
      <c r="G1114" t="str">
        <f>IF(ABS(moras[[#This Row],[Z-CORE]])&gt; 1.96,"Sí", "No")</f>
        <v>No</v>
      </c>
      <c r="H1114" t="s">
        <v>33</v>
      </c>
      <c r="I1114" t="str">
        <f>IF(moras[[#This Row],[TIPO_ASEGURAMIENTO]] = "", '2-Resumen'!$F$4, moras[[#This Row],[TIPO_ASEGURAMIENTO]])</f>
        <v>ASALARIADO</v>
      </c>
      <c r="J1114" t="s">
        <v>29</v>
      </c>
      <c r="K1114" t="s">
        <v>30</v>
      </c>
      <c r="L1114" t="s">
        <v>31</v>
      </c>
      <c r="M1114" t="s">
        <v>31</v>
      </c>
      <c r="N1114">
        <v>38</v>
      </c>
      <c r="O1114">
        <f>IF(moras[[#This Row],[EDAD]]="", '2-Resumen'!$C$7, moras[[#This Row],[EDAD]])</f>
        <v>38</v>
      </c>
      <c r="P1114">
        <f>FLOOR(moras[[#This Row],[EDAD_SIN_NA´S]],10)</f>
        <v>30</v>
      </c>
      <c r="Q1114">
        <f>STANDARDIZE(moras[[#This Row],[EDAD]],'2-Resumen'!$C$2, '2-Resumen'!$C$3)</f>
        <v>-0.27569150352325889</v>
      </c>
      <c r="R1114" t="str">
        <f>IF(ABS(moras[[#This Row],[Z-CORE E]]) &gt; 1.96, "Sí", "No")</f>
        <v>No</v>
      </c>
    </row>
    <row r="1115" spans="1:18">
      <c r="A1115">
        <v>1637</v>
      </c>
      <c r="B1115" t="s">
        <v>32</v>
      </c>
      <c r="C1115">
        <v>12160184</v>
      </c>
      <c r="D11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15">
        <f>IF(moras[[#This Row],[SALARIO]]="",'2-Resumen'!$B$7, moras[[#This Row],[SALARIO]])</f>
        <v>12160184</v>
      </c>
      <c r="F1115">
        <f>STANDARDIZE(moras[[#This Row],[SALARIO]],'2-Resumen'!$B$2,'2-Resumen'!$B$3)</f>
        <v>-0.1732825851611027</v>
      </c>
      <c r="G1115" t="str">
        <f>IF(ABS(moras[[#This Row],[Z-CORE]])&gt; 1.96,"Sí", "No")</f>
        <v>No</v>
      </c>
      <c r="H1115" t="s">
        <v>33</v>
      </c>
      <c r="I1115" t="str">
        <f>IF(moras[[#This Row],[TIPO_ASEGURAMIENTO]] = "", '2-Resumen'!$F$4, moras[[#This Row],[TIPO_ASEGURAMIENTO]])</f>
        <v>ASALARIADO</v>
      </c>
      <c r="J1115" t="s">
        <v>29</v>
      </c>
      <c r="K1115" t="s">
        <v>30</v>
      </c>
      <c r="L1115" t="s">
        <v>31</v>
      </c>
      <c r="M1115" t="s">
        <v>31</v>
      </c>
      <c r="N1115">
        <v>52</v>
      </c>
      <c r="O1115">
        <f>IF(moras[[#This Row],[EDAD]]="", '2-Resumen'!$C$7, moras[[#This Row],[EDAD]])</f>
        <v>52</v>
      </c>
      <c r="P1115">
        <f>FLOOR(moras[[#This Row],[EDAD_SIN_NA´S]],10)</f>
        <v>50</v>
      </c>
      <c r="Q1115">
        <f>STANDARDIZE(moras[[#This Row],[EDAD]],'2-Resumen'!$C$2, '2-Resumen'!$C$3)</f>
        <v>0.71236311755666615</v>
      </c>
      <c r="R1115" t="str">
        <f>IF(ABS(moras[[#This Row],[Z-CORE E]]) &gt; 1.96, "Sí", "No")</f>
        <v>No</v>
      </c>
    </row>
    <row r="1116" spans="1:18">
      <c r="A1116">
        <v>1640</v>
      </c>
      <c r="B1116" t="s">
        <v>27</v>
      </c>
      <c r="C1116">
        <v>219280</v>
      </c>
      <c r="D11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16">
        <f>IF(moras[[#This Row],[SALARIO]]="",'2-Resumen'!$B$7, moras[[#This Row],[SALARIO]])</f>
        <v>219280</v>
      </c>
      <c r="F1116">
        <f>STANDARDIZE(moras[[#This Row],[SALARIO]],'2-Resumen'!$B$2,'2-Resumen'!$B$3)</f>
        <v>-0.37196777351942012</v>
      </c>
      <c r="G1116" t="str">
        <f>IF(ABS(moras[[#This Row],[Z-CORE]])&gt; 1.96,"Sí", "No")</f>
        <v>No</v>
      </c>
      <c r="H1116" t="s">
        <v>33</v>
      </c>
      <c r="I1116" t="str">
        <f>IF(moras[[#This Row],[TIPO_ASEGURAMIENTO]] = "", '2-Resumen'!$F$4, moras[[#This Row],[TIPO_ASEGURAMIENTO]])</f>
        <v>ASALARIADO</v>
      </c>
      <c r="J1116" t="s">
        <v>34</v>
      </c>
      <c r="K1116" t="s">
        <v>30</v>
      </c>
      <c r="L1116" t="s">
        <v>31</v>
      </c>
      <c r="M1116" t="s">
        <v>31</v>
      </c>
      <c r="N1116">
        <v>26</v>
      </c>
      <c r="O1116">
        <f>IF(moras[[#This Row],[EDAD]]="", '2-Resumen'!$C$7, moras[[#This Row],[EDAD]])</f>
        <v>26</v>
      </c>
      <c r="P1116">
        <f>FLOOR(moras[[#This Row],[EDAD_SIN_NA´S]],10)</f>
        <v>20</v>
      </c>
      <c r="Q1116">
        <f>STANDARDIZE(moras[[#This Row],[EDAD]],'2-Resumen'!$C$2, '2-Resumen'!$C$3)</f>
        <v>-1.1225954644489089</v>
      </c>
      <c r="R1116" t="str">
        <f>IF(ABS(moras[[#This Row],[Z-CORE E]]) &gt; 1.96, "Sí", "No")</f>
        <v>No</v>
      </c>
    </row>
    <row r="1117" spans="1:18">
      <c r="A1117">
        <v>1641</v>
      </c>
      <c r="B1117" t="s">
        <v>32</v>
      </c>
      <c r="C1117">
        <v>24500635</v>
      </c>
      <c r="D11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17">
        <f>IF(moras[[#This Row],[SALARIO]]="",'2-Resumen'!$B$7, moras[[#This Row],[SALARIO]])</f>
        <v>24500635</v>
      </c>
      <c r="F1117">
        <f>STANDARDIZE(moras[[#This Row],[SALARIO]],'2-Resumen'!$B$2,'2-Resumen'!$B$3)</f>
        <v>3.2050682015451679E-2</v>
      </c>
      <c r="G1117" t="str">
        <f>IF(ABS(moras[[#This Row],[Z-CORE]])&gt; 1.96,"Sí", "No")</f>
        <v>No</v>
      </c>
      <c r="H1117" t="s">
        <v>33</v>
      </c>
      <c r="I1117" t="str">
        <f>IF(moras[[#This Row],[TIPO_ASEGURAMIENTO]] = "", '2-Resumen'!$F$4, moras[[#This Row],[TIPO_ASEGURAMIENTO]])</f>
        <v>ASALARIADO</v>
      </c>
      <c r="J1117" t="s">
        <v>29</v>
      </c>
      <c r="K1117" t="s">
        <v>30</v>
      </c>
      <c r="L1117" t="s">
        <v>31</v>
      </c>
      <c r="M1117" t="s">
        <v>31</v>
      </c>
      <c r="N1117">
        <v>61</v>
      </c>
      <c r="O1117">
        <f>IF(moras[[#This Row],[EDAD]]="", '2-Resumen'!$C$7, moras[[#This Row],[EDAD]])</f>
        <v>61</v>
      </c>
      <c r="P1117">
        <f>FLOOR(moras[[#This Row],[EDAD_SIN_NA´S]],10)</f>
        <v>60</v>
      </c>
      <c r="Q1117">
        <f>STANDARDIZE(moras[[#This Row],[EDAD]],'2-Resumen'!$C$2, '2-Resumen'!$C$3)</f>
        <v>1.3475410882509038</v>
      </c>
      <c r="R1117" t="str">
        <f>IF(ABS(moras[[#This Row],[Z-CORE E]]) &gt; 1.96, "Sí", "No")</f>
        <v>No</v>
      </c>
    </row>
    <row r="1118" spans="1:18">
      <c r="A1118">
        <v>1645</v>
      </c>
      <c r="B1118" t="s">
        <v>32</v>
      </c>
      <c r="C1118">
        <v>85298267</v>
      </c>
      <c r="D11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18">
        <f>IF(moras[[#This Row],[SALARIO]]="",'2-Resumen'!$B$7, moras[[#This Row],[SALARIO]])</f>
        <v>85298267</v>
      </c>
      <c r="F1118">
        <f>STANDARDIZE(moras[[#This Row],[SALARIO]],'2-Resumen'!$B$2,'2-Resumen'!$B$3)</f>
        <v>1.0436649589294666</v>
      </c>
      <c r="G1118" t="str">
        <f>IF(ABS(moras[[#This Row],[Z-CORE]])&gt; 1.96,"Sí", "No")</f>
        <v>No</v>
      </c>
      <c r="H1118" t="s">
        <v>33</v>
      </c>
      <c r="I1118" t="str">
        <f>IF(moras[[#This Row],[TIPO_ASEGURAMIENTO]] = "", '2-Resumen'!$F$4, moras[[#This Row],[TIPO_ASEGURAMIENTO]])</f>
        <v>ASALARIADO</v>
      </c>
      <c r="J1118" t="s">
        <v>29</v>
      </c>
      <c r="K1118" t="s">
        <v>30</v>
      </c>
      <c r="L1118" t="s">
        <v>31</v>
      </c>
      <c r="M1118" t="s">
        <v>31</v>
      </c>
      <c r="N1118">
        <v>31</v>
      </c>
      <c r="O1118">
        <f>IF(moras[[#This Row],[EDAD]]="", '2-Resumen'!$C$7, moras[[#This Row],[EDAD]])</f>
        <v>31</v>
      </c>
      <c r="P1118">
        <f>FLOOR(moras[[#This Row],[EDAD_SIN_NA´S]],10)</f>
        <v>30</v>
      </c>
      <c r="Q1118">
        <f>STANDARDIZE(moras[[#This Row],[EDAD]],'2-Resumen'!$C$2, '2-Resumen'!$C$3)</f>
        <v>-0.7697188140632214</v>
      </c>
      <c r="R1118" t="str">
        <f>IF(ABS(moras[[#This Row],[Z-CORE E]]) &gt; 1.96, "Sí", "No")</f>
        <v>No</v>
      </c>
    </row>
    <row r="1119" spans="1:18">
      <c r="A1119">
        <v>1646</v>
      </c>
      <c r="B1119" t="s">
        <v>32</v>
      </c>
      <c r="C1119">
        <v>251559</v>
      </c>
      <c r="D11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19">
        <f>IF(moras[[#This Row],[SALARIO]]="",'2-Resumen'!$B$7, moras[[#This Row],[SALARIO]])</f>
        <v>251559</v>
      </c>
      <c r="F1119">
        <f>STANDARDIZE(moras[[#This Row],[SALARIO]],'2-Resumen'!$B$2,'2-Resumen'!$B$3)</f>
        <v>-0.37143068192275225</v>
      </c>
      <c r="G1119" t="str">
        <f>IF(ABS(moras[[#This Row],[Z-CORE]])&gt; 1.96,"Sí", "No")</f>
        <v>No</v>
      </c>
      <c r="H1119" t="s">
        <v>33</v>
      </c>
      <c r="I1119" t="str">
        <f>IF(moras[[#This Row],[TIPO_ASEGURAMIENTO]] = "", '2-Resumen'!$F$4, moras[[#This Row],[TIPO_ASEGURAMIENTO]])</f>
        <v>ASALARIADO</v>
      </c>
      <c r="J1119" t="s">
        <v>29</v>
      </c>
      <c r="K1119" t="s">
        <v>30</v>
      </c>
      <c r="L1119" t="s">
        <v>30</v>
      </c>
      <c r="M1119" t="s">
        <v>31</v>
      </c>
      <c r="N1119">
        <v>20</v>
      </c>
      <c r="O1119">
        <f>IF(moras[[#This Row],[EDAD]]="", '2-Resumen'!$C$7, moras[[#This Row],[EDAD]])</f>
        <v>20</v>
      </c>
      <c r="P1119">
        <f>FLOOR(moras[[#This Row],[EDAD_SIN_NA´S]],10)</f>
        <v>20</v>
      </c>
      <c r="Q1119">
        <f>STANDARDIZE(moras[[#This Row],[EDAD]],'2-Resumen'!$C$2, '2-Resumen'!$C$3)</f>
        <v>-1.5460474449117341</v>
      </c>
      <c r="R1119" t="str">
        <f>IF(ABS(moras[[#This Row],[Z-CORE E]]) &gt; 1.96, "Sí", "No")</f>
        <v>No</v>
      </c>
    </row>
    <row r="1120" spans="1:18">
      <c r="A1120">
        <v>1648</v>
      </c>
      <c r="B1120" t="s">
        <v>27</v>
      </c>
      <c r="C1120">
        <v>79084309</v>
      </c>
      <c r="D11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20">
        <f>IF(moras[[#This Row],[SALARIO]]="",'2-Resumen'!$B$7, moras[[#This Row],[SALARIO]])</f>
        <v>79084309</v>
      </c>
      <c r="F1120">
        <f>STANDARDIZE(moras[[#This Row],[SALARIO]],'2-Resumen'!$B$2,'2-Resumen'!$B$3)</f>
        <v>0.94027065849118541</v>
      </c>
      <c r="G1120" t="str">
        <f>IF(ABS(moras[[#This Row],[Z-CORE]])&gt; 1.96,"Sí", "No")</f>
        <v>No</v>
      </c>
      <c r="H1120" t="s">
        <v>33</v>
      </c>
      <c r="I1120" t="str">
        <f>IF(moras[[#This Row],[TIPO_ASEGURAMIENTO]] = "", '2-Resumen'!$F$4, moras[[#This Row],[TIPO_ASEGURAMIENTO]])</f>
        <v>ASALARIADO</v>
      </c>
      <c r="J1120" t="s">
        <v>29</v>
      </c>
      <c r="K1120" t="s">
        <v>30</v>
      </c>
      <c r="L1120" t="s">
        <v>31</v>
      </c>
      <c r="M1120" t="s">
        <v>31</v>
      </c>
      <c r="N1120">
        <v>37</v>
      </c>
      <c r="O1120">
        <f>IF(moras[[#This Row],[EDAD]]="", '2-Resumen'!$C$7, moras[[#This Row],[EDAD]])</f>
        <v>37</v>
      </c>
      <c r="P1120">
        <f>FLOOR(moras[[#This Row],[EDAD_SIN_NA´S]],10)</f>
        <v>30</v>
      </c>
      <c r="Q1120">
        <f>STANDARDIZE(moras[[#This Row],[EDAD]],'2-Resumen'!$C$2, '2-Resumen'!$C$3)</f>
        <v>-0.3462668336003964</v>
      </c>
      <c r="R1120" t="str">
        <f>IF(ABS(moras[[#This Row],[Z-CORE E]]) &gt; 1.96, "Sí", "No")</f>
        <v>No</v>
      </c>
    </row>
    <row r="1121" spans="1:18">
      <c r="A1121">
        <v>1649</v>
      </c>
      <c r="B1121" t="s">
        <v>32</v>
      </c>
      <c r="C1121">
        <v>1129271</v>
      </c>
      <c r="D11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21">
        <f>IF(moras[[#This Row],[SALARIO]]="",'2-Resumen'!$B$7, moras[[#This Row],[SALARIO]])</f>
        <v>1129271</v>
      </c>
      <c r="F1121">
        <f>STANDARDIZE(moras[[#This Row],[SALARIO]],'2-Resumen'!$B$2,'2-Resumen'!$B$3)</f>
        <v>-0.3568263961798675</v>
      </c>
      <c r="G1121" t="str">
        <f>IF(ABS(moras[[#This Row],[Z-CORE]])&gt; 1.96,"Sí", "No")</f>
        <v>No</v>
      </c>
      <c r="H1121" t="s">
        <v>33</v>
      </c>
      <c r="I1121" t="str">
        <f>IF(moras[[#This Row],[TIPO_ASEGURAMIENTO]] = "", '2-Resumen'!$F$4, moras[[#This Row],[TIPO_ASEGURAMIENTO]])</f>
        <v>ASALARIADO</v>
      </c>
      <c r="J1121" t="s">
        <v>34</v>
      </c>
      <c r="K1121" t="s">
        <v>30</v>
      </c>
      <c r="L1121" t="s">
        <v>31</v>
      </c>
      <c r="M1121" t="s">
        <v>31</v>
      </c>
      <c r="N1121">
        <v>32</v>
      </c>
      <c r="O1121">
        <f>IF(moras[[#This Row],[EDAD]]="", '2-Resumen'!$C$7, moras[[#This Row],[EDAD]])</f>
        <v>32</v>
      </c>
      <c r="P1121">
        <f>FLOOR(moras[[#This Row],[EDAD_SIN_NA´S]],10)</f>
        <v>30</v>
      </c>
      <c r="Q1121">
        <f>STANDARDIZE(moras[[#This Row],[EDAD]],'2-Resumen'!$C$2, '2-Resumen'!$C$3)</f>
        <v>-0.69914348398608395</v>
      </c>
      <c r="R1121" t="str">
        <f>IF(ABS(moras[[#This Row],[Z-CORE E]]) &gt; 1.96, "Sí", "No")</f>
        <v>No</v>
      </c>
    </row>
    <row r="1122" spans="1:18">
      <c r="A1122">
        <v>1650</v>
      </c>
      <c r="B1122" t="s">
        <v>32</v>
      </c>
      <c r="C1122">
        <v>87500</v>
      </c>
      <c r="D11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22">
        <f>IF(moras[[#This Row],[SALARIO]]="",'2-Resumen'!$B$7, moras[[#This Row],[SALARIO]])</f>
        <v>87500</v>
      </c>
      <c r="F1122">
        <f>STANDARDIZE(moras[[#This Row],[SALARIO]],'2-Resumen'!$B$2,'2-Resumen'!$B$3)</f>
        <v>-0.3741604663106744</v>
      </c>
      <c r="G1122" t="str">
        <f>IF(ABS(moras[[#This Row],[Z-CORE]])&gt; 1.96,"Sí", "No")</f>
        <v>No</v>
      </c>
      <c r="H1122" t="s">
        <v>33</v>
      </c>
      <c r="I1122" t="str">
        <f>IF(moras[[#This Row],[TIPO_ASEGURAMIENTO]] = "", '2-Resumen'!$F$4, moras[[#This Row],[TIPO_ASEGURAMIENTO]])</f>
        <v>ASALARIADO</v>
      </c>
      <c r="J1122" t="s">
        <v>29</v>
      </c>
      <c r="K1122" t="s">
        <v>30</v>
      </c>
      <c r="L1122" t="s">
        <v>31</v>
      </c>
      <c r="M1122" t="s">
        <v>31</v>
      </c>
      <c r="N1122">
        <v>25</v>
      </c>
      <c r="O1122">
        <f>IF(moras[[#This Row],[EDAD]]="", '2-Resumen'!$C$7, moras[[#This Row],[EDAD]])</f>
        <v>25</v>
      </c>
      <c r="P1122">
        <f>FLOOR(moras[[#This Row],[EDAD_SIN_NA´S]],10)</f>
        <v>20</v>
      </c>
      <c r="Q1122">
        <f>STANDARDIZE(moras[[#This Row],[EDAD]],'2-Resumen'!$C$2, '2-Resumen'!$C$3)</f>
        <v>-1.1931707945260464</v>
      </c>
      <c r="R1122" t="str">
        <f>IF(ABS(moras[[#This Row],[Z-CORE E]]) &gt; 1.96, "Sí", "No")</f>
        <v>No</v>
      </c>
    </row>
    <row r="1123" spans="1:18">
      <c r="A1123">
        <v>1651</v>
      </c>
      <c r="B1123" t="s">
        <v>27</v>
      </c>
      <c r="C1123">
        <v>480000</v>
      </c>
      <c r="D11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23">
        <f>IF(moras[[#This Row],[SALARIO]]="",'2-Resumen'!$B$7, moras[[#This Row],[SALARIO]])</f>
        <v>480000</v>
      </c>
      <c r="F1123">
        <f>STANDARDIZE(moras[[#This Row],[SALARIO]],'2-Resumen'!$B$2,'2-Resumen'!$B$3)</f>
        <v>-0.36762964281266791</v>
      </c>
      <c r="G1123" t="str">
        <f>IF(ABS(moras[[#This Row],[Z-CORE]])&gt; 1.96,"Sí", "No")</f>
        <v>No</v>
      </c>
      <c r="H1123" t="s">
        <v>33</v>
      </c>
      <c r="I1123" t="str">
        <f>IF(moras[[#This Row],[TIPO_ASEGURAMIENTO]] = "", '2-Resumen'!$F$4, moras[[#This Row],[TIPO_ASEGURAMIENTO]])</f>
        <v>ASALARIADO</v>
      </c>
      <c r="J1123" t="s">
        <v>29</v>
      </c>
      <c r="K1123" t="s">
        <v>30</v>
      </c>
      <c r="L1123" t="s">
        <v>31</v>
      </c>
      <c r="M1123" t="s">
        <v>31</v>
      </c>
      <c r="N1123">
        <v>24</v>
      </c>
      <c r="O1123">
        <f>IF(moras[[#This Row],[EDAD]]="", '2-Resumen'!$C$7, moras[[#This Row],[EDAD]])</f>
        <v>24</v>
      </c>
      <c r="P1123">
        <f>FLOOR(moras[[#This Row],[EDAD_SIN_NA´S]],10)</f>
        <v>20</v>
      </c>
      <c r="Q1123">
        <f>STANDARDIZE(moras[[#This Row],[EDAD]],'2-Resumen'!$C$2, '2-Resumen'!$C$3)</f>
        <v>-1.263746124603184</v>
      </c>
      <c r="R1123" t="str">
        <f>IF(ABS(moras[[#This Row],[Z-CORE E]]) &gt; 1.96, "Sí", "No")</f>
        <v>No</v>
      </c>
    </row>
    <row r="1124" spans="1:18">
      <c r="A1124">
        <v>1654</v>
      </c>
      <c r="B1124" t="s">
        <v>32</v>
      </c>
      <c r="C1124">
        <v>335058886</v>
      </c>
      <c r="D11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24">
        <f>IF(moras[[#This Row],[SALARIO]]="",'2-Resumen'!$B$7, moras[[#This Row],[SALARIO]])</f>
        <v>335058886</v>
      </c>
      <c r="F1124">
        <f>STANDARDIZE(moras[[#This Row],[SALARIO]],'2-Resumen'!$B$2,'2-Resumen'!$B$3)</f>
        <v>5.1994420785265216</v>
      </c>
      <c r="G1124" t="str">
        <f>IF(ABS(moras[[#This Row],[Z-CORE]])&gt; 1.96,"Sí", "No")</f>
        <v>Sí</v>
      </c>
      <c r="H1124" t="s">
        <v>33</v>
      </c>
      <c r="I1124" t="str">
        <f>IF(moras[[#This Row],[TIPO_ASEGURAMIENTO]] = "", '2-Resumen'!$F$4, moras[[#This Row],[TIPO_ASEGURAMIENTO]])</f>
        <v>ASALARIADO</v>
      </c>
      <c r="J1124" t="s">
        <v>29</v>
      </c>
      <c r="K1124" t="s">
        <v>30</v>
      </c>
      <c r="L1124" t="s">
        <v>31</v>
      </c>
      <c r="M1124" t="s">
        <v>31</v>
      </c>
      <c r="N1124">
        <v>38</v>
      </c>
      <c r="O1124">
        <f>IF(moras[[#This Row],[EDAD]]="", '2-Resumen'!$C$7, moras[[#This Row],[EDAD]])</f>
        <v>38</v>
      </c>
      <c r="P1124">
        <f>FLOOR(moras[[#This Row],[EDAD_SIN_NA´S]],10)</f>
        <v>30</v>
      </c>
      <c r="Q1124">
        <f>STANDARDIZE(moras[[#This Row],[EDAD]],'2-Resumen'!$C$2, '2-Resumen'!$C$3)</f>
        <v>-0.27569150352325889</v>
      </c>
      <c r="R1124" t="str">
        <f>IF(ABS(moras[[#This Row],[Z-CORE E]]) &gt; 1.96, "Sí", "No")</f>
        <v>No</v>
      </c>
    </row>
    <row r="1125" spans="1:18">
      <c r="A1125">
        <v>1655</v>
      </c>
      <c r="B1125" t="s">
        <v>32</v>
      </c>
      <c r="C1125">
        <v>2349011</v>
      </c>
      <c r="D11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25">
        <f>IF(moras[[#This Row],[SALARIO]]="",'2-Resumen'!$B$7, moras[[#This Row],[SALARIO]])</f>
        <v>2349011</v>
      </c>
      <c r="F1125">
        <f>STANDARDIZE(moras[[#This Row],[SALARIO]],'2-Resumen'!$B$2,'2-Resumen'!$B$3)</f>
        <v>-0.33653109260417724</v>
      </c>
      <c r="G1125" t="str">
        <f>IF(ABS(moras[[#This Row],[Z-CORE]])&gt; 1.96,"Sí", "No")</f>
        <v>No</v>
      </c>
      <c r="H1125" t="s">
        <v>33</v>
      </c>
      <c r="I1125" t="str">
        <f>IF(moras[[#This Row],[TIPO_ASEGURAMIENTO]] = "", '2-Resumen'!$F$4, moras[[#This Row],[TIPO_ASEGURAMIENTO]])</f>
        <v>ASALARIADO</v>
      </c>
      <c r="J1125" t="s">
        <v>29</v>
      </c>
      <c r="K1125" t="s">
        <v>30</v>
      </c>
      <c r="L1125" t="s">
        <v>31</v>
      </c>
      <c r="M1125" t="s">
        <v>31</v>
      </c>
      <c r="N1125">
        <v>36</v>
      </c>
      <c r="O1125">
        <f>IF(moras[[#This Row],[EDAD]]="", '2-Resumen'!$C$7, moras[[#This Row],[EDAD]])</f>
        <v>36</v>
      </c>
      <c r="P1125">
        <f>FLOOR(moras[[#This Row],[EDAD_SIN_NA´S]],10)</f>
        <v>30</v>
      </c>
      <c r="Q1125">
        <f>STANDARDIZE(moras[[#This Row],[EDAD]],'2-Resumen'!$C$2, '2-Resumen'!$C$3)</f>
        <v>-0.41684216367753391</v>
      </c>
      <c r="R1125" t="str">
        <f>IF(ABS(moras[[#This Row],[Z-CORE E]]) &gt; 1.96, "Sí", "No")</f>
        <v>No</v>
      </c>
    </row>
    <row r="1126" spans="1:18">
      <c r="A1126">
        <v>1656</v>
      </c>
      <c r="B1126" t="s">
        <v>32</v>
      </c>
      <c r="C1126">
        <v>11085375</v>
      </c>
      <c r="D11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26">
        <f>IF(moras[[#This Row],[SALARIO]]="",'2-Resumen'!$B$7, moras[[#This Row],[SALARIO]])</f>
        <v>11085375</v>
      </c>
      <c r="F1126">
        <f>STANDARDIZE(moras[[#This Row],[SALARIO]],'2-Resumen'!$B$2,'2-Resumen'!$B$3)</f>
        <v>-0.19116637592051378</v>
      </c>
      <c r="G1126" t="str">
        <f>IF(ABS(moras[[#This Row],[Z-CORE]])&gt; 1.96,"Sí", "No")</f>
        <v>No</v>
      </c>
      <c r="H1126" t="s">
        <v>33</v>
      </c>
      <c r="I1126" t="str">
        <f>IF(moras[[#This Row],[TIPO_ASEGURAMIENTO]] = "", '2-Resumen'!$F$4, moras[[#This Row],[TIPO_ASEGURAMIENTO]])</f>
        <v>ASALARIADO</v>
      </c>
      <c r="J1126" t="s">
        <v>29</v>
      </c>
      <c r="K1126" t="s">
        <v>30</v>
      </c>
      <c r="L1126" t="s">
        <v>31</v>
      </c>
      <c r="M1126" t="s">
        <v>31</v>
      </c>
      <c r="N1126">
        <v>45</v>
      </c>
      <c r="O1126">
        <f>IF(moras[[#This Row],[EDAD]]="", '2-Resumen'!$C$7, moras[[#This Row],[EDAD]])</f>
        <v>45</v>
      </c>
      <c r="P1126">
        <f>FLOOR(moras[[#This Row],[EDAD_SIN_NA´S]],10)</f>
        <v>40</v>
      </c>
      <c r="Q1126">
        <f>STANDARDIZE(moras[[#This Row],[EDAD]],'2-Resumen'!$C$2, '2-Resumen'!$C$3)</f>
        <v>0.21833580701670366</v>
      </c>
      <c r="R1126" t="str">
        <f>IF(ABS(moras[[#This Row],[Z-CORE E]]) &gt; 1.96, "Sí", "No")</f>
        <v>No</v>
      </c>
    </row>
    <row r="1127" spans="1:18">
      <c r="A1127">
        <v>1657</v>
      </c>
      <c r="B1127" t="s">
        <v>27</v>
      </c>
      <c r="C1127">
        <v>6004149</v>
      </c>
      <c r="D11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27">
        <f>IF(moras[[#This Row],[SALARIO]]="",'2-Resumen'!$B$7, moras[[#This Row],[SALARIO]])</f>
        <v>6004149</v>
      </c>
      <c r="F1127">
        <f>STANDARDIZE(moras[[#This Row],[SALARIO]],'2-Resumen'!$B$2,'2-Resumen'!$B$3)</f>
        <v>-0.27571310244148572</v>
      </c>
      <c r="G1127" t="str">
        <f>IF(ABS(moras[[#This Row],[Z-CORE]])&gt; 1.96,"Sí", "No")</f>
        <v>No</v>
      </c>
      <c r="H1127" t="s">
        <v>33</v>
      </c>
      <c r="I1127" t="str">
        <f>IF(moras[[#This Row],[TIPO_ASEGURAMIENTO]] = "", '2-Resumen'!$F$4, moras[[#This Row],[TIPO_ASEGURAMIENTO]])</f>
        <v>ASALARIADO</v>
      </c>
      <c r="J1127" t="s">
        <v>29</v>
      </c>
      <c r="K1127" t="s">
        <v>30</v>
      </c>
      <c r="L1127" t="s">
        <v>31</v>
      </c>
      <c r="M1127" t="s">
        <v>30</v>
      </c>
      <c r="N1127">
        <v>21</v>
      </c>
      <c r="O1127">
        <f>IF(moras[[#This Row],[EDAD]]="", '2-Resumen'!$C$7, moras[[#This Row],[EDAD]])</f>
        <v>21</v>
      </c>
      <c r="P1127">
        <f>FLOOR(moras[[#This Row],[EDAD_SIN_NA´S]],10)</f>
        <v>20</v>
      </c>
      <c r="Q1127">
        <f>STANDARDIZE(moras[[#This Row],[EDAD]],'2-Resumen'!$C$2, '2-Resumen'!$C$3)</f>
        <v>-1.4754721148345964</v>
      </c>
      <c r="R1127" t="str">
        <f>IF(ABS(moras[[#This Row],[Z-CORE E]]) &gt; 1.96, "Sí", "No")</f>
        <v>No</v>
      </c>
    </row>
    <row r="1128" spans="1:18">
      <c r="A1128">
        <v>1658</v>
      </c>
      <c r="B1128" t="s">
        <v>32</v>
      </c>
      <c r="C1128">
        <v>418000</v>
      </c>
      <c r="D11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28">
        <f>IF(moras[[#This Row],[SALARIO]]="",'2-Resumen'!$B$7, moras[[#This Row],[SALARIO]])</f>
        <v>418000</v>
      </c>
      <c r="F1128">
        <f>STANDARDIZE(moras[[#This Row],[SALARIO]],'2-Resumen'!$B$2,'2-Resumen'!$B$3)</f>
        <v>-0.36866126333974153</v>
      </c>
      <c r="G1128" t="str">
        <f>IF(ABS(moras[[#This Row],[Z-CORE]])&gt; 1.96,"Sí", "No")</f>
        <v>No</v>
      </c>
      <c r="H1128" t="s">
        <v>33</v>
      </c>
      <c r="I1128" t="str">
        <f>IF(moras[[#This Row],[TIPO_ASEGURAMIENTO]] = "", '2-Resumen'!$F$4, moras[[#This Row],[TIPO_ASEGURAMIENTO]])</f>
        <v>ASALARIADO</v>
      </c>
      <c r="J1128" t="s">
        <v>29</v>
      </c>
      <c r="K1128" t="s">
        <v>30</v>
      </c>
      <c r="L1128" t="s">
        <v>31</v>
      </c>
      <c r="M1128" t="s">
        <v>31</v>
      </c>
      <c r="N1128">
        <v>51</v>
      </c>
      <c r="O1128">
        <f>IF(moras[[#This Row],[EDAD]]="", '2-Resumen'!$C$7, moras[[#This Row],[EDAD]])</f>
        <v>51</v>
      </c>
      <c r="P1128">
        <f>FLOOR(moras[[#This Row],[EDAD_SIN_NA´S]],10)</f>
        <v>50</v>
      </c>
      <c r="Q1128">
        <f>STANDARDIZE(moras[[#This Row],[EDAD]],'2-Resumen'!$C$2, '2-Resumen'!$C$3)</f>
        <v>0.64178778747952869</v>
      </c>
      <c r="R1128" t="str">
        <f>IF(ABS(moras[[#This Row],[Z-CORE E]]) &gt; 1.96, "Sí", "No")</f>
        <v>No</v>
      </c>
    </row>
    <row r="1129" spans="1:18">
      <c r="A1129">
        <v>1659</v>
      </c>
      <c r="B1129" t="s">
        <v>32</v>
      </c>
      <c r="C1129">
        <v>287787</v>
      </c>
      <c r="D11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29">
        <f>IF(moras[[#This Row],[SALARIO]]="",'2-Resumen'!$B$7, moras[[#This Row],[SALARIO]])</f>
        <v>287787</v>
      </c>
      <c r="F1129">
        <f>STANDARDIZE(moras[[#This Row],[SALARIO]],'2-Resumen'!$B$2,'2-Resumen'!$B$3)</f>
        <v>-0.37082788275412604</v>
      </c>
      <c r="G1129" t="str">
        <f>IF(ABS(moras[[#This Row],[Z-CORE]])&gt; 1.96,"Sí", "No")</f>
        <v>No</v>
      </c>
      <c r="H1129" t="s">
        <v>33</v>
      </c>
      <c r="I1129" t="str">
        <f>IF(moras[[#This Row],[TIPO_ASEGURAMIENTO]] = "", '2-Resumen'!$F$4, moras[[#This Row],[TIPO_ASEGURAMIENTO]])</f>
        <v>ASALARIADO</v>
      </c>
      <c r="J1129" t="s">
        <v>29</v>
      </c>
      <c r="K1129" t="s">
        <v>30</v>
      </c>
      <c r="L1129" t="s">
        <v>31</v>
      </c>
      <c r="M1129" t="s">
        <v>31</v>
      </c>
      <c r="N1129">
        <v>19</v>
      </c>
      <c r="O1129">
        <f>IF(moras[[#This Row],[EDAD]]="", '2-Resumen'!$C$7, moras[[#This Row],[EDAD]])</f>
        <v>19</v>
      </c>
      <c r="P1129">
        <f>FLOOR(moras[[#This Row],[EDAD_SIN_NA´S]],10)</f>
        <v>10</v>
      </c>
      <c r="Q1129">
        <f>STANDARDIZE(moras[[#This Row],[EDAD]],'2-Resumen'!$C$2, '2-Resumen'!$C$3)</f>
        <v>-1.6166227749888715</v>
      </c>
      <c r="R1129" t="str">
        <f>IF(ABS(moras[[#This Row],[Z-CORE E]]) &gt; 1.96, "Sí", "No")</f>
        <v>No</v>
      </c>
    </row>
    <row r="1130" spans="1:18">
      <c r="A1130">
        <v>1660</v>
      </c>
      <c r="B1130" t="s">
        <v>27</v>
      </c>
      <c r="C1130">
        <v>53873804</v>
      </c>
      <c r="D11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30">
        <f>IF(moras[[#This Row],[SALARIO]]="",'2-Resumen'!$B$7, moras[[#This Row],[SALARIO]])</f>
        <v>53873804</v>
      </c>
      <c r="F1130">
        <f>STANDARDIZE(moras[[#This Row],[SALARIO]],'2-Resumen'!$B$2,'2-Resumen'!$B$3)</f>
        <v>0.52079203823485443</v>
      </c>
      <c r="G1130" t="str">
        <f>IF(ABS(moras[[#This Row],[Z-CORE]])&gt; 1.96,"Sí", "No")</f>
        <v>No</v>
      </c>
      <c r="H1130" t="s">
        <v>33</v>
      </c>
      <c r="I1130" t="str">
        <f>IF(moras[[#This Row],[TIPO_ASEGURAMIENTO]] = "", '2-Resumen'!$F$4, moras[[#This Row],[TIPO_ASEGURAMIENTO]])</f>
        <v>ASALARIADO</v>
      </c>
      <c r="J1130" t="s">
        <v>29</v>
      </c>
      <c r="K1130" t="s">
        <v>30</v>
      </c>
      <c r="L1130" t="s">
        <v>31</v>
      </c>
      <c r="M1130" t="s">
        <v>31</v>
      </c>
      <c r="N1130">
        <v>36</v>
      </c>
      <c r="O1130">
        <f>IF(moras[[#This Row],[EDAD]]="", '2-Resumen'!$C$7, moras[[#This Row],[EDAD]])</f>
        <v>36</v>
      </c>
      <c r="P1130">
        <f>FLOOR(moras[[#This Row],[EDAD_SIN_NA´S]],10)</f>
        <v>30</v>
      </c>
      <c r="Q1130">
        <f>STANDARDIZE(moras[[#This Row],[EDAD]],'2-Resumen'!$C$2, '2-Resumen'!$C$3)</f>
        <v>-0.41684216367753391</v>
      </c>
      <c r="R1130" t="str">
        <f>IF(ABS(moras[[#This Row],[Z-CORE E]]) &gt; 1.96, "Sí", "No")</f>
        <v>No</v>
      </c>
    </row>
    <row r="1131" spans="1:18">
      <c r="A1131">
        <v>1661</v>
      </c>
      <c r="B1131" t="s">
        <v>32</v>
      </c>
      <c r="C1131">
        <v>59753333</v>
      </c>
      <c r="D11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31">
        <f>IF(moras[[#This Row],[SALARIO]]="",'2-Resumen'!$B$7, moras[[#This Row],[SALARIO]])</f>
        <v>59753333</v>
      </c>
      <c r="F1131">
        <f>STANDARDIZE(moras[[#This Row],[SALARIO]],'2-Resumen'!$B$2,'2-Resumen'!$B$3)</f>
        <v>0.61862176091105958</v>
      </c>
      <c r="G1131" t="str">
        <f>IF(ABS(moras[[#This Row],[Z-CORE]])&gt; 1.96,"Sí", "No")</f>
        <v>No</v>
      </c>
      <c r="H1131" t="s">
        <v>33</v>
      </c>
      <c r="I1131" t="str">
        <f>IF(moras[[#This Row],[TIPO_ASEGURAMIENTO]] = "", '2-Resumen'!$F$4, moras[[#This Row],[TIPO_ASEGURAMIENTO]])</f>
        <v>ASALARIADO</v>
      </c>
      <c r="J1131" t="s">
        <v>29</v>
      </c>
      <c r="K1131" t="s">
        <v>30</v>
      </c>
      <c r="L1131" t="s">
        <v>30</v>
      </c>
      <c r="M1131" t="s">
        <v>31</v>
      </c>
      <c r="N1131">
        <v>30</v>
      </c>
      <c r="O1131">
        <f>IF(moras[[#This Row],[EDAD]]="", '2-Resumen'!$C$7, moras[[#This Row],[EDAD]])</f>
        <v>30</v>
      </c>
      <c r="P1131">
        <f>FLOOR(moras[[#This Row],[EDAD_SIN_NA´S]],10)</f>
        <v>30</v>
      </c>
      <c r="Q1131">
        <f>STANDARDIZE(moras[[#This Row],[EDAD]],'2-Resumen'!$C$2, '2-Resumen'!$C$3)</f>
        <v>-0.84029414414035897</v>
      </c>
      <c r="R1131" t="str">
        <f>IF(ABS(moras[[#This Row],[Z-CORE E]]) &gt; 1.96, "Sí", "No")</f>
        <v>No</v>
      </c>
    </row>
    <row r="1132" spans="1:18">
      <c r="A1132">
        <v>1662</v>
      </c>
      <c r="B1132" t="s">
        <v>27</v>
      </c>
      <c r="C1132">
        <v>619489</v>
      </c>
      <c r="D11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32">
        <f>IF(moras[[#This Row],[SALARIO]]="",'2-Resumen'!$B$7, moras[[#This Row],[SALARIO]])</f>
        <v>619489</v>
      </c>
      <c r="F1132">
        <f>STANDARDIZE(moras[[#This Row],[SALARIO]],'2-Resumen'!$B$2,'2-Resumen'!$B$3)</f>
        <v>-0.36530867965620056</v>
      </c>
      <c r="G1132" t="str">
        <f>IF(ABS(moras[[#This Row],[Z-CORE]])&gt; 1.96,"Sí", "No")</f>
        <v>No</v>
      </c>
      <c r="H1132" t="s">
        <v>33</v>
      </c>
      <c r="I1132" t="str">
        <f>IF(moras[[#This Row],[TIPO_ASEGURAMIENTO]] = "", '2-Resumen'!$F$4, moras[[#This Row],[TIPO_ASEGURAMIENTO]])</f>
        <v>ASALARIADO</v>
      </c>
      <c r="J1132" t="s">
        <v>34</v>
      </c>
      <c r="K1132" t="s">
        <v>30</v>
      </c>
      <c r="L1132" t="s">
        <v>31</v>
      </c>
      <c r="M1132" t="s">
        <v>31</v>
      </c>
      <c r="N1132">
        <v>37</v>
      </c>
      <c r="O1132">
        <f>IF(moras[[#This Row],[EDAD]]="", '2-Resumen'!$C$7, moras[[#This Row],[EDAD]])</f>
        <v>37</v>
      </c>
      <c r="P1132">
        <f>FLOOR(moras[[#This Row],[EDAD_SIN_NA´S]],10)</f>
        <v>30</v>
      </c>
      <c r="Q1132">
        <f>STANDARDIZE(moras[[#This Row],[EDAD]],'2-Resumen'!$C$2, '2-Resumen'!$C$3)</f>
        <v>-0.3462668336003964</v>
      </c>
      <c r="R1132" t="str">
        <f>IF(ABS(moras[[#This Row],[Z-CORE E]]) &gt; 1.96, "Sí", "No")</f>
        <v>No</v>
      </c>
    </row>
    <row r="1133" spans="1:18">
      <c r="A1133">
        <v>1664</v>
      </c>
      <c r="B1133" t="s">
        <v>27</v>
      </c>
      <c r="C1133">
        <v>297650</v>
      </c>
      <c r="D11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33">
        <f>IF(moras[[#This Row],[SALARIO]]="",'2-Resumen'!$B$7, moras[[#This Row],[SALARIO]])</f>
        <v>297650</v>
      </c>
      <c r="F1133">
        <f>STANDARDIZE(moras[[#This Row],[SALARIO]],'2-Resumen'!$B$2,'2-Resumen'!$B$3)</f>
        <v>-0.37066377189511757</v>
      </c>
      <c r="G1133" t="str">
        <f>IF(ABS(moras[[#This Row],[Z-CORE]])&gt; 1.96,"Sí", "No")</f>
        <v>No</v>
      </c>
      <c r="H1133" t="s">
        <v>33</v>
      </c>
      <c r="I1133" t="str">
        <f>IF(moras[[#This Row],[TIPO_ASEGURAMIENTO]] = "", '2-Resumen'!$F$4, moras[[#This Row],[TIPO_ASEGURAMIENTO]])</f>
        <v>ASALARIADO</v>
      </c>
      <c r="J1133" t="s">
        <v>29</v>
      </c>
      <c r="K1133" t="s">
        <v>30</v>
      </c>
      <c r="L1133" t="s">
        <v>30</v>
      </c>
      <c r="M1133" t="s">
        <v>30</v>
      </c>
      <c r="N1133">
        <v>39</v>
      </c>
      <c r="O1133">
        <f>IF(moras[[#This Row],[EDAD]]="", '2-Resumen'!$C$7, moras[[#This Row],[EDAD]])</f>
        <v>39</v>
      </c>
      <c r="P1133">
        <f>FLOOR(moras[[#This Row],[EDAD_SIN_NA´S]],10)</f>
        <v>30</v>
      </c>
      <c r="Q1133">
        <f>STANDARDIZE(moras[[#This Row],[EDAD]],'2-Resumen'!$C$2, '2-Resumen'!$C$3)</f>
        <v>-0.20511617344612137</v>
      </c>
      <c r="R1133" t="str">
        <f>IF(ABS(moras[[#This Row],[Z-CORE E]]) &gt; 1.96, "Sí", "No")</f>
        <v>No</v>
      </c>
    </row>
    <row r="1134" spans="1:18">
      <c r="A1134">
        <v>1665</v>
      </c>
      <c r="B1134" t="s">
        <v>32</v>
      </c>
      <c r="C1134">
        <v>266312</v>
      </c>
      <c r="D11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34">
        <f>IF(moras[[#This Row],[SALARIO]]="",'2-Resumen'!$B$7, moras[[#This Row],[SALARIO]])</f>
        <v>266312</v>
      </c>
      <c r="F1134">
        <f>STANDARDIZE(moras[[#This Row],[SALARIO]],'2-Resumen'!$B$2,'2-Resumen'!$B$3)</f>
        <v>-0.37118520615443101</v>
      </c>
      <c r="G1134" t="str">
        <f>IF(ABS(moras[[#This Row],[Z-CORE]])&gt; 1.96,"Sí", "No")</f>
        <v>No</v>
      </c>
      <c r="H1134" t="s">
        <v>33</v>
      </c>
      <c r="I1134" t="str">
        <f>IF(moras[[#This Row],[TIPO_ASEGURAMIENTO]] = "", '2-Resumen'!$F$4, moras[[#This Row],[TIPO_ASEGURAMIENTO]])</f>
        <v>ASALARIADO</v>
      </c>
      <c r="J1134" t="s">
        <v>29</v>
      </c>
      <c r="K1134" t="s">
        <v>30</v>
      </c>
      <c r="L1134" t="s">
        <v>31</v>
      </c>
      <c r="M1134" t="s">
        <v>31</v>
      </c>
      <c r="N1134">
        <v>29</v>
      </c>
      <c r="O1134">
        <f>IF(moras[[#This Row],[EDAD]]="", '2-Resumen'!$C$7, moras[[#This Row],[EDAD]])</f>
        <v>29</v>
      </c>
      <c r="P1134">
        <f>FLOOR(moras[[#This Row],[EDAD_SIN_NA´S]],10)</f>
        <v>20</v>
      </c>
      <c r="Q1134">
        <f>STANDARDIZE(moras[[#This Row],[EDAD]],'2-Resumen'!$C$2, '2-Resumen'!$C$3)</f>
        <v>-0.91086947421749642</v>
      </c>
      <c r="R1134" t="str">
        <f>IF(ABS(moras[[#This Row],[Z-CORE E]]) &gt; 1.96, "Sí", "No")</f>
        <v>No</v>
      </c>
    </row>
    <row r="1135" spans="1:18">
      <c r="A1135">
        <v>1666</v>
      </c>
      <c r="B1135" t="s">
        <v>32</v>
      </c>
      <c r="C1135">
        <v>40376418</v>
      </c>
      <c r="D11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35">
        <f>IF(moras[[#This Row],[SALARIO]]="",'2-Resumen'!$B$7, moras[[#This Row],[SALARIO]])</f>
        <v>40376418</v>
      </c>
      <c r="F1135">
        <f>STANDARDIZE(moras[[#This Row],[SALARIO]],'2-Resumen'!$B$2,'2-Resumen'!$B$3)</f>
        <v>0.29620848243749459</v>
      </c>
      <c r="G1135" t="str">
        <f>IF(ABS(moras[[#This Row],[Z-CORE]])&gt; 1.96,"Sí", "No")</f>
        <v>No</v>
      </c>
      <c r="H1135" t="s">
        <v>33</v>
      </c>
      <c r="I1135" t="str">
        <f>IF(moras[[#This Row],[TIPO_ASEGURAMIENTO]] = "", '2-Resumen'!$F$4, moras[[#This Row],[TIPO_ASEGURAMIENTO]])</f>
        <v>ASALARIADO</v>
      </c>
      <c r="J1135" t="s">
        <v>29</v>
      </c>
      <c r="K1135" t="s">
        <v>30</v>
      </c>
      <c r="L1135" t="s">
        <v>31</v>
      </c>
      <c r="M1135" t="s">
        <v>31</v>
      </c>
      <c r="N1135">
        <v>31</v>
      </c>
      <c r="O1135">
        <f>IF(moras[[#This Row],[EDAD]]="", '2-Resumen'!$C$7, moras[[#This Row],[EDAD]])</f>
        <v>31</v>
      </c>
      <c r="P1135">
        <f>FLOOR(moras[[#This Row],[EDAD_SIN_NA´S]],10)</f>
        <v>30</v>
      </c>
      <c r="Q1135">
        <f>STANDARDIZE(moras[[#This Row],[EDAD]],'2-Resumen'!$C$2, '2-Resumen'!$C$3)</f>
        <v>-0.7697188140632214</v>
      </c>
      <c r="R1135" t="str">
        <f>IF(ABS(moras[[#This Row],[Z-CORE E]]) &gt; 1.96, "Sí", "No")</f>
        <v>No</v>
      </c>
    </row>
    <row r="1136" spans="1:18">
      <c r="A1136">
        <v>1667</v>
      </c>
      <c r="B1136" t="s">
        <v>32</v>
      </c>
      <c r="C1136">
        <v>440373</v>
      </c>
      <c r="D11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36">
        <f>IF(moras[[#This Row],[SALARIO]]="",'2-Resumen'!$B$7, moras[[#This Row],[SALARIO]])</f>
        <v>440373</v>
      </c>
      <c r="F1136">
        <f>STANDARDIZE(moras[[#This Row],[SALARIO]],'2-Resumen'!$B$2,'2-Resumen'!$B$3)</f>
        <v>-0.36828899808083482</v>
      </c>
      <c r="G1136" t="str">
        <f>IF(ABS(moras[[#This Row],[Z-CORE]])&gt; 1.96,"Sí", "No")</f>
        <v>No</v>
      </c>
      <c r="H1136" t="s">
        <v>33</v>
      </c>
      <c r="I1136" t="str">
        <f>IF(moras[[#This Row],[TIPO_ASEGURAMIENTO]] = "", '2-Resumen'!$F$4, moras[[#This Row],[TIPO_ASEGURAMIENTO]])</f>
        <v>ASALARIADO</v>
      </c>
      <c r="J1136" t="s">
        <v>34</v>
      </c>
      <c r="K1136" t="s">
        <v>30</v>
      </c>
      <c r="L1136" t="s">
        <v>30</v>
      </c>
      <c r="M1136" t="s">
        <v>31</v>
      </c>
      <c r="N1136">
        <v>27</v>
      </c>
      <c r="O1136">
        <f>IF(moras[[#This Row],[EDAD]]="", '2-Resumen'!$C$7, moras[[#This Row],[EDAD]])</f>
        <v>27</v>
      </c>
      <c r="P1136">
        <f>FLOOR(moras[[#This Row],[EDAD_SIN_NA´S]],10)</f>
        <v>20</v>
      </c>
      <c r="Q1136">
        <f>STANDARDIZE(moras[[#This Row],[EDAD]],'2-Resumen'!$C$2, '2-Resumen'!$C$3)</f>
        <v>-1.0520201343717714</v>
      </c>
      <c r="R1136" t="str">
        <f>IF(ABS(moras[[#This Row],[Z-CORE E]]) &gt; 1.96, "Sí", "No")</f>
        <v>No</v>
      </c>
    </row>
    <row r="1137" spans="1:18">
      <c r="A1137">
        <v>1669</v>
      </c>
      <c r="B1137" t="s">
        <v>27</v>
      </c>
      <c r="C1137">
        <v>908129</v>
      </c>
      <c r="D11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37">
        <f>IF(moras[[#This Row],[SALARIO]]="",'2-Resumen'!$B$7, moras[[#This Row],[SALARIO]])</f>
        <v>908129</v>
      </c>
      <c r="F1137">
        <f>STANDARDIZE(moras[[#This Row],[SALARIO]],'2-Resumen'!$B$2,'2-Resumen'!$B$3)</f>
        <v>-0.36050598693145003</v>
      </c>
      <c r="G1137" t="str">
        <f>IF(ABS(moras[[#This Row],[Z-CORE]])&gt; 1.96,"Sí", "No")</f>
        <v>No</v>
      </c>
      <c r="H1137" t="s">
        <v>33</v>
      </c>
      <c r="I1137" t="str">
        <f>IF(moras[[#This Row],[TIPO_ASEGURAMIENTO]] = "", '2-Resumen'!$F$4, moras[[#This Row],[TIPO_ASEGURAMIENTO]])</f>
        <v>ASALARIADO</v>
      </c>
      <c r="J1137" t="s">
        <v>34</v>
      </c>
      <c r="K1137" t="s">
        <v>30</v>
      </c>
      <c r="L1137" t="s">
        <v>31</v>
      </c>
      <c r="M1137" t="s">
        <v>30</v>
      </c>
      <c r="N1137">
        <v>49</v>
      </c>
      <c r="O1137">
        <f>IF(moras[[#This Row],[EDAD]]="", '2-Resumen'!$C$7, moras[[#This Row],[EDAD]])</f>
        <v>49</v>
      </c>
      <c r="P1137">
        <f>FLOOR(moras[[#This Row],[EDAD_SIN_NA´S]],10)</f>
        <v>40</v>
      </c>
      <c r="Q1137">
        <f>STANDARDIZE(moras[[#This Row],[EDAD]],'2-Resumen'!$C$2, '2-Resumen'!$C$3)</f>
        <v>0.50063712732525367</v>
      </c>
      <c r="R1137" t="str">
        <f>IF(ABS(moras[[#This Row],[Z-CORE E]]) &gt; 1.96, "Sí", "No")</f>
        <v>No</v>
      </c>
    </row>
    <row r="1138" spans="1:18">
      <c r="A1138">
        <v>1670</v>
      </c>
      <c r="B1138" t="s">
        <v>32</v>
      </c>
      <c r="C1138">
        <v>131198</v>
      </c>
      <c r="D11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38">
        <f>IF(moras[[#This Row],[SALARIO]]="",'2-Resumen'!$B$7, moras[[#This Row],[SALARIO]])</f>
        <v>131198</v>
      </c>
      <c r="F1138">
        <f>STANDARDIZE(moras[[#This Row],[SALARIO]],'2-Resumen'!$B$2,'2-Resumen'!$B$3)</f>
        <v>-0.3734333735075766</v>
      </c>
      <c r="G1138" t="str">
        <f>IF(ABS(moras[[#This Row],[Z-CORE]])&gt; 1.96,"Sí", "No")</f>
        <v>No</v>
      </c>
      <c r="H1138" t="s">
        <v>33</v>
      </c>
      <c r="I1138" t="str">
        <f>IF(moras[[#This Row],[TIPO_ASEGURAMIENTO]] = "", '2-Resumen'!$F$4, moras[[#This Row],[TIPO_ASEGURAMIENTO]])</f>
        <v>ASALARIADO</v>
      </c>
      <c r="J1138" t="s">
        <v>29</v>
      </c>
      <c r="K1138" t="s">
        <v>30</v>
      </c>
      <c r="L1138" t="s">
        <v>31</v>
      </c>
      <c r="M1138" t="s">
        <v>31</v>
      </c>
      <c r="N1138">
        <v>20</v>
      </c>
      <c r="O1138">
        <f>IF(moras[[#This Row],[EDAD]]="", '2-Resumen'!$C$7, moras[[#This Row],[EDAD]])</f>
        <v>20</v>
      </c>
      <c r="P1138">
        <f>FLOOR(moras[[#This Row],[EDAD_SIN_NA´S]],10)</f>
        <v>20</v>
      </c>
      <c r="Q1138">
        <f>STANDARDIZE(moras[[#This Row],[EDAD]],'2-Resumen'!$C$2, '2-Resumen'!$C$3)</f>
        <v>-1.5460474449117341</v>
      </c>
      <c r="R1138" t="str">
        <f>IF(ABS(moras[[#This Row],[Z-CORE E]]) &gt; 1.96, "Sí", "No")</f>
        <v>No</v>
      </c>
    </row>
    <row r="1139" spans="1:18">
      <c r="A1139">
        <v>1671</v>
      </c>
      <c r="B1139" t="s">
        <v>27</v>
      </c>
      <c r="C1139">
        <v>58292103</v>
      </c>
      <c r="D11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39">
        <f>IF(moras[[#This Row],[SALARIO]]="",'2-Resumen'!$B$7, moras[[#This Row],[SALARIO]])</f>
        <v>58292103</v>
      </c>
      <c r="F1139">
        <f>STANDARDIZE(moras[[#This Row],[SALARIO]],'2-Resumen'!$B$2,'2-Resumen'!$B$3)</f>
        <v>0.59430829538241758</v>
      </c>
      <c r="G1139" t="str">
        <f>IF(ABS(moras[[#This Row],[Z-CORE]])&gt; 1.96,"Sí", "No")</f>
        <v>No</v>
      </c>
      <c r="H1139" t="s">
        <v>33</v>
      </c>
      <c r="I1139" t="str">
        <f>IF(moras[[#This Row],[TIPO_ASEGURAMIENTO]] = "", '2-Resumen'!$F$4, moras[[#This Row],[TIPO_ASEGURAMIENTO]])</f>
        <v>ASALARIADO</v>
      </c>
      <c r="J1139" t="s">
        <v>29</v>
      </c>
      <c r="K1139" t="s">
        <v>30</v>
      </c>
      <c r="L1139" t="s">
        <v>31</v>
      </c>
      <c r="M1139" t="s">
        <v>31</v>
      </c>
      <c r="N1139">
        <v>31</v>
      </c>
      <c r="O1139">
        <f>IF(moras[[#This Row],[EDAD]]="", '2-Resumen'!$C$7, moras[[#This Row],[EDAD]])</f>
        <v>31</v>
      </c>
      <c r="P1139">
        <f>FLOOR(moras[[#This Row],[EDAD_SIN_NA´S]],10)</f>
        <v>30</v>
      </c>
      <c r="Q1139">
        <f>STANDARDIZE(moras[[#This Row],[EDAD]],'2-Resumen'!$C$2, '2-Resumen'!$C$3)</f>
        <v>-0.7697188140632214</v>
      </c>
      <c r="R1139" t="str">
        <f>IF(ABS(moras[[#This Row],[Z-CORE E]]) &gt; 1.96, "Sí", "No")</f>
        <v>No</v>
      </c>
    </row>
    <row r="1140" spans="1:18">
      <c r="A1140">
        <v>1672</v>
      </c>
      <c r="B1140" t="s">
        <v>32</v>
      </c>
      <c r="C1140">
        <v>2511039</v>
      </c>
      <c r="D11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40">
        <f>IF(moras[[#This Row],[SALARIO]]="",'2-Resumen'!$B$7, moras[[#This Row],[SALARIO]])</f>
        <v>2511039</v>
      </c>
      <c r="F1140">
        <f>STANDARDIZE(moras[[#This Row],[SALARIO]],'2-Resumen'!$B$2,'2-Resumen'!$B$3)</f>
        <v>-0.33383510210803713</v>
      </c>
      <c r="G1140" t="str">
        <f>IF(ABS(moras[[#This Row],[Z-CORE]])&gt; 1.96,"Sí", "No")</f>
        <v>No</v>
      </c>
      <c r="H1140" t="s">
        <v>33</v>
      </c>
      <c r="I1140" t="str">
        <f>IF(moras[[#This Row],[TIPO_ASEGURAMIENTO]] = "", '2-Resumen'!$F$4, moras[[#This Row],[TIPO_ASEGURAMIENTO]])</f>
        <v>ASALARIADO</v>
      </c>
      <c r="J1140" t="s">
        <v>29</v>
      </c>
      <c r="K1140" t="s">
        <v>30</v>
      </c>
      <c r="L1140" t="s">
        <v>31</v>
      </c>
      <c r="M1140" t="s">
        <v>31</v>
      </c>
      <c r="N1140">
        <v>19</v>
      </c>
      <c r="O1140">
        <f>IF(moras[[#This Row],[EDAD]]="", '2-Resumen'!$C$7, moras[[#This Row],[EDAD]])</f>
        <v>19</v>
      </c>
      <c r="P1140">
        <f>FLOOR(moras[[#This Row],[EDAD_SIN_NA´S]],10)</f>
        <v>10</v>
      </c>
      <c r="Q1140">
        <f>STANDARDIZE(moras[[#This Row],[EDAD]],'2-Resumen'!$C$2, '2-Resumen'!$C$3)</f>
        <v>-1.6166227749888715</v>
      </c>
      <c r="R1140" t="str">
        <f>IF(ABS(moras[[#This Row],[Z-CORE E]]) &gt; 1.96, "Sí", "No")</f>
        <v>No</v>
      </c>
    </row>
    <row r="1141" spans="1:18">
      <c r="A1141">
        <v>1675</v>
      </c>
      <c r="B1141" t="s">
        <v>27</v>
      </c>
      <c r="C1141">
        <v>373396</v>
      </c>
      <c r="D11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41">
        <f>IF(moras[[#This Row],[SALARIO]]="",'2-Resumen'!$B$7, moras[[#This Row],[SALARIO]])</f>
        <v>373396</v>
      </c>
      <c r="F1141">
        <f>STANDARDIZE(moras[[#This Row],[SALARIO]],'2-Resumen'!$B$2,'2-Resumen'!$B$3)</f>
        <v>-0.36940343111376722</v>
      </c>
      <c r="G1141" t="str">
        <f>IF(ABS(moras[[#This Row],[Z-CORE]])&gt; 1.96,"Sí", "No")</f>
        <v>No</v>
      </c>
      <c r="H1141" t="s">
        <v>33</v>
      </c>
      <c r="I1141" t="str">
        <f>IF(moras[[#This Row],[TIPO_ASEGURAMIENTO]] = "", '2-Resumen'!$F$4, moras[[#This Row],[TIPO_ASEGURAMIENTO]])</f>
        <v>ASALARIADO</v>
      </c>
      <c r="J1141" t="s">
        <v>34</v>
      </c>
      <c r="K1141" t="s">
        <v>30</v>
      </c>
      <c r="L1141" t="s">
        <v>31</v>
      </c>
      <c r="M1141" t="s">
        <v>31</v>
      </c>
      <c r="N1141">
        <v>29</v>
      </c>
      <c r="O1141">
        <f>IF(moras[[#This Row],[EDAD]]="", '2-Resumen'!$C$7, moras[[#This Row],[EDAD]])</f>
        <v>29</v>
      </c>
      <c r="P1141">
        <f>FLOOR(moras[[#This Row],[EDAD_SIN_NA´S]],10)</f>
        <v>20</v>
      </c>
      <c r="Q1141">
        <f>STANDARDIZE(moras[[#This Row],[EDAD]],'2-Resumen'!$C$2, '2-Resumen'!$C$3)</f>
        <v>-0.91086947421749642</v>
      </c>
      <c r="R1141" t="str">
        <f>IF(ABS(moras[[#This Row],[Z-CORE E]]) &gt; 1.96, "Sí", "No")</f>
        <v>No</v>
      </c>
    </row>
    <row r="1142" spans="1:18">
      <c r="A1142">
        <v>1677</v>
      </c>
      <c r="B1142" t="s">
        <v>32</v>
      </c>
      <c r="C1142">
        <v>296000</v>
      </c>
      <c r="D11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42">
        <f>IF(moras[[#This Row],[SALARIO]]="",'2-Resumen'!$B$7, moras[[#This Row],[SALARIO]])</f>
        <v>296000</v>
      </c>
      <c r="F1142">
        <f>STANDARDIZE(moras[[#This Row],[SALARIO]],'2-Resumen'!$B$2,'2-Resumen'!$B$3)</f>
        <v>-0.37069122631237034</v>
      </c>
      <c r="G1142" t="str">
        <f>IF(ABS(moras[[#This Row],[Z-CORE]])&gt; 1.96,"Sí", "No")</f>
        <v>No</v>
      </c>
      <c r="H1142" t="s">
        <v>33</v>
      </c>
      <c r="I1142" t="str">
        <f>IF(moras[[#This Row],[TIPO_ASEGURAMIENTO]] = "", '2-Resumen'!$F$4, moras[[#This Row],[TIPO_ASEGURAMIENTO]])</f>
        <v>ASALARIADO</v>
      </c>
      <c r="J1142" t="s">
        <v>29</v>
      </c>
      <c r="K1142" t="s">
        <v>30</v>
      </c>
      <c r="L1142" t="s">
        <v>31</v>
      </c>
      <c r="M1142" t="s">
        <v>31</v>
      </c>
      <c r="N1142">
        <v>28</v>
      </c>
      <c r="O1142">
        <f>IF(moras[[#This Row],[EDAD]]="", '2-Resumen'!$C$7, moras[[#This Row],[EDAD]])</f>
        <v>28</v>
      </c>
      <c r="P1142">
        <f>FLOOR(moras[[#This Row],[EDAD_SIN_NA´S]],10)</f>
        <v>20</v>
      </c>
      <c r="Q1142">
        <f>STANDARDIZE(moras[[#This Row],[EDAD]],'2-Resumen'!$C$2, '2-Resumen'!$C$3)</f>
        <v>-0.98144480429463388</v>
      </c>
      <c r="R1142" t="str">
        <f>IF(ABS(moras[[#This Row],[Z-CORE E]]) &gt; 1.96, "Sí", "No")</f>
        <v>No</v>
      </c>
    </row>
    <row r="1143" spans="1:18">
      <c r="A1143">
        <v>1679</v>
      </c>
      <c r="B1143" t="s">
        <v>32</v>
      </c>
      <c r="C1143">
        <v>11000</v>
      </c>
      <c r="D11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43">
        <f>IF(moras[[#This Row],[SALARIO]]="",'2-Resumen'!$B$7, moras[[#This Row],[SALARIO]])</f>
        <v>11000</v>
      </c>
      <c r="F1143">
        <f>STANDARDIZE(moras[[#This Row],[SALARIO]],'2-Resumen'!$B$2,'2-Resumen'!$B$3)</f>
        <v>-0.37543335292875718</v>
      </c>
      <c r="G1143" t="str">
        <f>IF(ABS(moras[[#This Row],[Z-CORE]])&gt; 1.96,"Sí", "No")</f>
        <v>No</v>
      </c>
      <c r="H1143" t="s">
        <v>33</v>
      </c>
      <c r="I1143" t="str">
        <f>IF(moras[[#This Row],[TIPO_ASEGURAMIENTO]] = "", '2-Resumen'!$F$4, moras[[#This Row],[TIPO_ASEGURAMIENTO]])</f>
        <v>ASALARIADO</v>
      </c>
      <c r="J1143" t="s">
        <v>29</v>
      </c>
      <c r="K1143" t="s">
        <v>30</v>
      </c>
      <c r="L1143" t="s">
        <v>31</v>
      </c>
      <c r="M1143" t="s">
        <v>30</v>
      </c>
      <c r="N1143">
        <v>32</v>
      </c>
      <c r="O1143">
        <f>IF(moras[[#This Row],[EDAD]]="", '2-Resumen'!$C$7, moras[[#This Row],[EDAD]])</f>
        <v>32</v>
      </c>
      <c r="P1143">
        <f>FLOOR(moras[[#This Row],[EDAD_SIN_NA´S]],10)</f>
        <v>30</v>
      </c>
      <c r="Q1143">
        <f>STANDARDIZE(moras[[#This Row],[EDAD]],'2-Resumen'!$C$2, '2-Resumen'!$C$3)</f>
        <v>-0.69914348398608395</v>
      </c>
      <c r="R1143" t="str">
        <f>IF(ABS(moras[[#This Row],[Z-CORE E]]) &gt; 1.96, "Sí", "No")</f>
        <v>No</v>
      </c>
    </row>
    <row r="1144" spans="1:18">
      <c r="A1144">
        <v>1680</v>
      </c>
      <c r="B1144" t="s">
        <v>32</v>
      </c>
      <c r="C1144">
        <v>365500</v>
      </c>
      <c r="D11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44">
        <f>IF(moras[[#This Row],[SALARIO]]="",'2-Resumen'!$B$7, moras[[#This Row],[SALARIO]])</f>
        <v>365500</v>
      </c>
      <c r="F1144">
        <f>STANDARDIZE(moras[[#This Row],[SALARIO]],'2-Resumen'!$B$2,'2-Resumen'!$B$3)</f>
        <v>-0.36953481297960228</v>
      </c>
      <c r="G1144" t="str">
        <f>IF(ABS(moras[[#This Row],[Z-CORE]])&gt; 1.96,"Sí", "No")</f>
        <v>No</v>
      </c>
      <c r="H1144" t="s">
        <v>33</v>
      </c>
      <c r="I1144" t="str">
        <f>IF(moras[[#This Row],[TIPO_ASEGURAMIENTO]] = "", '2-Resumen'!$F$4, moras[[#This Row],[TIPO_ASEGURAMIENTO]])</f>
        <v>ASALARIADO</v>
      </c>
      <c r="J1144" t="s">
        <v>29</v>
      </c>
      <c r="K1144" t="s">
        <v>30</v>
      </c>
      <c r="L1144" t="s">
        <v>31</v>
      </c>
      <c r="M1144" t="s">
        <v>31</v>
      </c>
      <c r="N1144">
        <v>32</v>
      </c>
      <c r="O1144">
        <f>IF(moras[[#This Row],[EDAD]]="", '2-Resumen'!$C$7, moras[[#This Row],[EDAD]])</f>
        <v>32</v>
      </c>
      <c r="P1144">
        <f>FLOOR(moras[[#This Row],[EDAD_SIN_NA´S]],10)</f>
        <v>30</v>
      </c>
      <c r="Q1144">
        <f>STANDARDIZE(moras[[#This Row],[EDAD]],'2-Resumen'!$C$2, '2-Resumen'!$C$3)</f>
        <v>-0.69914348398608395</v>
      </c>
      <c r="R1144" t="str">
        <f>IF(ABS(moras[[#This Row],[Z-CORE E]]) &gt; 1.96, "Sí", "No")</f>
        <v>No</v>
      </c>
    </row>
    <row r="1145" spans="1:18">
      <c r="A1145">
        <v>1681</v>
      </c>
      <c r="B1145" t="s">
        <v>32</v>
      </c>
      <c r="C1145">
        <v>25600</v>
      </c>
      <c r="D11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45">
        <f>IF(moras[[#This Row],[SALARIO]]="",'2-Resumen'!$B$7, moras[[#This Row],[SALARIO]])</f>
        <v>25600</v>
      </c>
      <c r="F1145">
        <f>STANDARDIZE(moras[[#This Row],[SALARIO]],'2-Resumen'!$B$2,'2-Resumen'!$B$3)</f>
        <v>-0.37519042293367211</v>
      </c>
      <c r="G1145" t="str">
        <f>IF(ABS(moras[[#This Row],[Z-CORE]])&gt; 1.96,"Sí", "No")</f>
        <v>No</v>
      </c>
      <c r="H1145" t="s">
        <v>33</v>
      </c>
      <c r="I1145" t="str">
        <f>IF(moras[[#This Row],[TIPO_ASEGURAMIENTO]] = "", '2-Resumen'!$F$4, moras[[#This Row],[TIPO_ASEGURAMIENTO]])</f>
        <v>ASALARIADO</v>
      </c>
      <c r="J1145" t="s">
        <v>29</v>
      </c>
      <c r="K1145" t="s">
        <v>30</v>
      </c>
      <c r="L1145" t="s">
        <v>30</v>
      </c>
      <c r="M1145" t="s">
        <v>30</v>
      </c>
      <c r="N1145">
        <v>45</v>
      </c>
      <c r="O1145">
        <f>IF(moras[[#This Row],[EDAD]]="", '2-Resumen'!$C$7, moras[[#This Row],[EDAD]])</f>
        <v>45</v>
      </c>
      <c r="P1145">
        <f>FLOOR(moras[[#This Row],[EDAD_SIN_NA´S]],10)</f>
        <v>40</v>
      </c>
      <c r="Q1145">
        <f>STANDARDIZE(moras[[#This Row],[EDAD]],'2-Resumen'!$C$2, '2-Resumen'!$C$3)</f>
        <v>0.21833580701670366</v>
      </c>
      <c r="R1145" t="str">
        <f>IF(ABS(moras[[#This Row],[Z-CORE E]]) &gt; 1.96, "Sí", "No")</f>
        <v>No</v>
      </c>
    </row>
    <row r="1146" spans="1:18">
      <c r="A1146">
        <v>1682</v>
      </c>
      <c r="B1146" t="s">
        <v>32</v>
      </c>
      <c r="C1146">
        <v>27696448</v>
      </c>
      <c r="D11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46">
        <f>IF(moras[[#This Row],[SALARIO]]="",'2-Resumen'!$B$7, moras[[#This Row],[SALARIO]])</f>
        <v>27696448</v>
      </c>
      <c r="F1146">
        <f>STANDARDIZE(moras[[#This Row],[SALARIO]],'2-Resumen'!$B$2,'2-Resumen'!$B$3)</f>
        <v>8.5225944781399679E-2</v>
      </c>
      <c r="G1146" t="str">
        <f>IF(ABS(moras[[#This Row],[Z-CORE]])&gt; 1.96,"Sí", "No")</f>
        <v>No</v>
      </c>
      <c r="H1146" t="s">
        <v>33</v>
      </c>
      <c r="I1146" t="str">
        <f>IF(moras[[#This Row],[TIPO_ASEGURAMIENTO]] = "", '2-Resumen'!$F$4, moras[[#This Row],[TIPO_ASEGURAMIENTO]])</f>
        <v>ASALARIADO</v>
      </c>
      <c r="J1146" t="s">
        <v>29</v>
      </c>
      <c r="K1146" t="s">
        <v>30</v>
      </c>
      <c r="L1146" t="s">
        <v>31</v>
      </c>
      <c r="M1146" t="s">
        <v>31</v>
      </c>
      <c r="N1146">
        <v>25</v>
      </c>
      <c r="O1146">
        <f>IF(moras[[#This Row],[EDAD]]="", '2-Resumen'!$C$7, moras[[#This Row],[EDAD]])</f>
        <v>25</v>
      </c>
      <c r="P1146">
        <f>FLOOR(moras[[#This Row],[EDAD_SIN_NA´S]],10)</f>
        <v>20</v>
      </c>
      <c r="Q1146">
        <f>STANDARDIZE(moras[[#This Row],[EDAD]],'2-Resumen'!$C$2, '2-Resumen'!$C$3)</f>
        <v>-1.1931707945260464</v>
      </c>
      <c r="R1146" t="str">
        <f>IF(ABS(moras[[#This Row],[Z-CORE E]]) &gt; 1.96, "Sí", "No")</f>
        <v>No</v>
      </c>
    </row>
    <row r="1147" spans="1:18">
      <c r="A1147">
        <v>1683</v>
      </c>
      <c r="B1147" t="s">
        <v>32</v>
      </c>
      <c r="C1147">
        <v>10384615</v>
      </c>
      <c r="D11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47">
        <f>IF(moras[[#This Row],[SALARIO]]="",'2-Resumen'!$B$7, moras[[#This Row],[SALARIO]])</f>
        <v>10384615</v>
      </c>
      <c r="F1147">
        <f>STANDARDIZE(moras[[#This Row],[SALARIO]],'2-Resumen'!$B$2,'2-Resumen'!$B$3)</f>
        <v>-0.20282635012296735</v>
      </c>
      <c r="G1147" t="str">
        <f>IF(ABS(moras[[#This Row],[Z-CORE]])&gt; 1.96,"Sí", "No")</f>
        <v>No</v>
      </c>
      <c r="H1147" t="s">
        <v>33</v>
      </c>
      <c r="I1147" t="str">
        <f>IF(moras[[#This Row],[TIPO_ASEGURAMIENTO]] = "", '2-Resumen'!$F$4, moras[[#This Row],[TIPO_ASEGURAMIENTO]])</f>
        <v>ASALARIADO</v>
      </c>
      <c r="J1147" t="s">
        <v>29</v>
      </c>
      <c r="K1147" t="s">
        <v>30</v>
      </c>
      <c r="L1147" t="s">
        <v>31</v>
      </c>
      <c r="M1147" t="s">
        <v>31</v>
      </c>
      <c r="N1147">
        <v>58</v>
      </c>
      <c r="O1147">
        <f>IF(moras[[#This Row],[EDAD]]="", '2-Resumen'!$C$7, moras[[#This Row],[EDAD]])</f>
        <v>58</v>
      </c>
      <c r="P1147">
        <f>FLOOR(moras[[#This Row],[EDAD_SIN_NA´S]],10)</f>
        <v>50</v>
      </c>
      <c r="Q1147">
        <f>STANDARDIZE(moras[[#This Row],[EDAD]],'2-Resumen'!$C$2, '2-Resumen'!$C$3)</f>
        <v>1.1358150980194912</v>
      </c>
      <c r="R1147" t="str">
        <f>IF(ABS(moras[[#This Row],[Z-CORE E]]) &gt; 1.96, "Sí", "No")</f>
        <v>No</v>
      </c>
    </row>
    <row r="1148" spans="1:18">
      <c r="A1148">
        <v>1684</v>
      </c>
      <c r="B1148" t="s">
        <v>32</v>
      </c>
      <c r="C1148">
        <v>24969135</v>
      </c>
      <c r="D11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48">
        <f>IF(moras[[#This Row],[SALARIO]]="",'2-Resumen'!$B$7, moras[[#This Row],[SALARIO]])</f>
        <v>24969135</v>
      </c>
      <c r="F1148">
        <f>STANDARDIZE(moras[[#This Row],[SALARIO]],'2-Resumen'!$B$2,'2-Resumen'!$B$3)</f>
        <v>3.9846072611161326E-2</v>
      </c>
      <c r="G1148" t="str">
        <f>IF(ABS(moras[[#This Row],[Z-CORE]])&gt; 1.96,"Sí", "No")</f>
        <v>No</v>
      </c>
      <c r="H1148" t="s">
        <v>33</v>
      </c>
      <c r="I1148" t="str">
        <f>IF(moras[[#This Row],[TIPO_ASEGURAMIENTO]] = "", '2-Resumen'!$F$4, moras[[#This Row],[TIPO_ASEGURAMIENTO]])</f>
        <v>ASALARIADO</v>
      </c>
      <c r="J1148" t="s">
        <v>29</v>
      </c>
      <c r="K1148" t="s">
        <v>30</v>
      </c>
      <c r="L1148" t="s">
        <v>31</v>
      </c>
      <c r="M1148" t="s">
        <v>31</v>
      </c>
      <c r="N1148">
        <v>24</v>
      </c>
      <c r="O1148">
        <f>IF(moras[[#This Row],[EDAD]]="", '2-Resumen'!$C$7, moras[[#This Row],[EDAD]])</f>
        <v>24</v>
      </c>
      <c r="P1148">
        <f>FLOOR(moras[[#This Row],[EDAD_SIN_NA´S]],10)</f>
        <v>20</v>
      </c>
      <c r="Q1148">
        <f>STANDARDIZE(moras[[#This Row],[EDAD]],'2-Resumen'!$C$2, '2-Resumen'!$C$3)</f>
        <v>-1.263746124603184</v>
      </c>
      <c r="R1148" t="str">
        <f>IF(ABS(moras[[#This Row],[Z-CORE E]]) &gt; 1.96, "Sí", "No")</f>
        <v>No</v>
      </c>
    </row>
    <row r="1149" spans="1:18">
      <c r="A1149">
        <v>1685</v>
      </c>
      <c r="B1149" t="s">
        <v>32</v>
      </c>
      <c r="C1149">
        <v>30648066</v>
      </c>
      <c r="D11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49">
        <f>IF(moras[[#This Row],[SALARIO]]="",'2-Resumen'!$B$7, moras[[#This Row],[SALARIO]])</f>
        <v>30648066</v>
      </c>
      <c r="F1149">
        <f>STANDARDIZE(moras[[#This Row],[SALARIO]],'2-Resumen'!$B$2,'2-Resumen'!$B$3)</f>
        <v>0.1343380369891421</v>
      </c>
      <c r="G1149" t="str">
        <f>IF(ABS(moras[[#This Row],[Z-CORE]])&gt; 1.96,"Sí", "No")</f>
        <v>No</v>
      </c>
      <c r="H1149" t="s">
        <v>33</v>
      </c>
      <c r="I1149" t="str">
        <f>IF(moras[[#This Row],[TIPO_ASEGURAMIENTO]] = "", '2-Resumen'!$F$4, moras[[#This Row],[TIPO_ASEGURAMIENTO]])</f>
        <v>ASALARIADO</v>
      </c>
      <c r="J1149" t="s">
        <v>34</v>
      </c>
      <c r="K1149" t="s">
        <v>30</v>
      </c>
      <c r="L1149" t="s">
        <v>31</v>
      </c>
      <c r="M1149" t="s">
        <v>31</v>
      </c>
      <c r="N1149">
        <v>25</v>
      </c>
      <c r="O1149">
        <f>IF(moras[[#This Row],[EDAD]]="", '2-Resumen'!$C$7, moras[[#This Row],[EDAD]])</f>
        <v>25</v>
      </c>
      <c r="P1149">
        <f>FLOOR(moras[[#This Row],[EDAD_SIN_NA´S]],10)</f>
        <v>20</v>
      </c>
      <c r="Q1149">
        <f>STANDARDIZE(moras[[#This Row],[EDAD]],'2-Resumen'!$C$2, '2-Resumen'!$C$3)</f>
        <v>-1.1931707945260464</v>
      </c>
      <c r="R1149" t="str">
        <f>IF(ABS(moras[[#This Row],[Z-CORE E]]) &gt; 1.96, "Sí", "No")</f>
        <v>No</v>
      </c>
    </row>
    <row r="1150" spans="1:18">
      <c r="A1150">
        <v>1686</v>
      </c>
      <c r="B1150" t="s">
        <v>32</v>
      </c>
      <c r="C1150">
        <v>280000</v>
      </c>
      <c r="D11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50">
        <f>IF(moras[[#This Row],[SALARIO]]="",'2-Resumen'!$B$7, moras[[#This Row],[SALARIO]])</f>
        <v>280000</v>
      </c>
      <c r="F1150">
        <f>STANDARDIZE(moras[[#This Row],[SALARIO]],'2-Resumen'!$B$2,'2-Resumen'!$B$3)</f>
        <v>-0.37095745096451832</v>
      </c>
      <c r="G1150" t="str">
        <f>IF(ABS(moras[[#This Row],[Z-CORE]])&gt; 1.96,"Sí", "No")</f>
        <v>No</v>
      </c>
      <c r="H1150" t="s">
        <v>33</v>
      </c>
      <c r="I1150" t="str">
        <f>IF(moras[[#This Row],[TIPO_ASEGURAMIENTO]] = "", '2-Resumen'!$F$4, moras[[#This Row],[TIPO_ASEGURAMIENTO]])</f>
        <v>ASALARIADO</v>
      </c>
      <c r="J1150" t="s">
        <v>29</v>
      </c>
      <c r="K1150" t="s">
        <v>30</v>
      </c>
      <c r="L1150" t="s">
        <v>31</v>
      </c>
      <c r="M1150" t="s">
        <v>31</v>
      </c>
      <c r="N1150">
        <v>85</v>
      </c>
      <c r="O1150">
        <f>IF(moras[[#This Row],[EDAD]]="", '2-Resumen'!$C$7, moras[[#This Row],[EDAD]])</f>
        <v>85</v>
      </c>
      <c r="P1150">
        <f>FLOOR(moras[[#This Row],[EDAD_SIN_NA´S]],10)</f>
        <v>80</v>
      </c>
      <c r="Q1150">
        <f>STANDARDIZE(moras[[#This Row],[EDAD]],'2-Resumen'!$C$2, '2-Resumen'!$C$3)</f>
        <v>3.0413490101022038</v>
      </c>
      <c r="R1150" t="str">
        <f>IF(ABS(moras[[#This Row],[Z-CORE E]]) &gt; 1.96, "Sí", "No")</f>
        <v>Sí</v>
      </c>
    </row>
    <row r="1151" spans="1:18">
      <c r="A1151">
        <v>1687</v>
      </c>
      <c r="B1151" t="s">
        <v>32</v>
      </c>
      <c r="C1151">
        <v>165000</v>
      </c>
      <c r="D11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51">
        <f>IF(moras[[#This Row],[SALARIO]]="",'2-Resumen'!$B$7, moras[[#This Row],[SALARIO]])</f>
        <v>165000</v>
      </c>
      <c r="F1151">
        <f>STANDARDIZE(moras[[#This Row],[SALARIO]],'2-Resumen'!$B$2,'2-Resumen'!$B$3)</f>
        <v>-0.37287094065183235</v>
      </c>
      <c r="G1151" t="str">
        <f>IF(ABS(moras[[#This Row],[Z-CORE]])&gt; 1.96,"Sí", "No")</f>
        <v>No</v>
      </c>
      <c r="H1151" t="s">
        <v>33</v>
      </c>
      <c r="I1151" t="str">
        <f>IF(moras[[#This Row],[TIPO_ASEGURAMIENTO]] = "", '2-Resumen'!$F$4, moras[[#This Row],[TIPO_ASEGURAMIENTO]])</f>
        <v>ASALARIADO</v>
      </c>
      <c r="J1151" t="s">
        <v>29</v>
      </c>
      <c r="K1151" t="s">
        <v>30</v>
      </c>
      <c r="L1151" t="s">
        <v>31</v>
      </c>
      <c r="M1151" t="s">
        <v>31</v>
      </c>
      <c r="N1151">
        <v>38</v>
      </c>
      <c r="O1151">
        <f>IF(moras[[#This Row],[EDAD]]="", '2-Resumen'!$C$7, moras[[#This Row],[EDAD]])</f>
        <v>38</v>
      </c>
      <c r="P1151">
        <f>FLOOR(moras[[#This Row],[EDAD_SIN_NA´S]],10)</f>
        <v>30</v>
      </c>
      <c r="Q1151">
        <f>STANDARDIZE(moras[[#This Row],[EDAD]],'2-Resumen'!$C$2, '2-Resumen'!$C$3)</f>
        <v>-0.27569150352325889</v>
      </c>
      <c r="R1151" t="str">
        <f>IF(ABS(moras[[#This Row],[Z-CORE E]]) &gt; 1.96, "Sí", "No")</f>
        <v>No</v>
      </c>
    </row>
    <row r="1152" spans="1:18">
      <c r="A1152">
        <v>1688</v>
      </c>
      <c r="B1152" t="s">
        <v>27</v>
      </c>
      <c r="C1152">
        <v>29626563</v>
      </c>
      <c r="D11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52">
        <f>IF(moras[[#This Row],[SALARIO]]="",'2-Resumen'!$B$7, moras[[#This Row],[SALARIO]])</f>
        <v>29626563</v>
      </c>
      <c r="F1152">
        <f>STANDARDIZE(moras[[#This Row],[SALARIO]],'2-Resumen'!$B$2,'2-Resumen'!$B$3)</f>
        <v>0.1173412069364437</v>
      </c>
      <c r="G1152" t="str">
        <f>IF(ABS(moras[[#This Row],[Z-CORE]])&gt; 1.96,"Sí", "No")</f>
        <v>No</v>
      </c>
      <c r="H1152" t="s">
        <v>33</v>
      </c>
      <c r="I1152" t="str">
        <f>IF(moras[[#This Row],[TIPO_ASEGURAMIENTO]] = "", '2-Resumen'!$F$4, moras[[#This Row],[TIPO_ASEGURAMIENTO]])</f>
        <v>ASALARIADO</v>
      </c>
      <c r="J1152" t="s">
        <v>29</v>
      </c>
      <c r="K1152" t="s">
        <v>30</v>
      </c>
      <c r="L1152" t="s">
        <v>31</v>
      </c>
      <c r="M1152" t="s">
        <v>30</v>
      </c>
      <c r="N1152">
        <v>38</v>
      </c>
      <c r="O1152">
        <f>IF(moras[[#This Row],[EDAD]]="", '2-Resumen'!$C$7, moras[[#This Row],[EDAD]])</f>
        <v>38</v>
      </c>
      <c r="P1152">
        <f>FLOOR(moras[[#This Row],[EDAD_SIN_NA´S]],10)</f>
        <v>30</v>
      </c>
      <c r="Q1152">
        <f>STANDARDIZE(moras[[#This Row],[EDAD]],'2-Resumen'!$C$2, '2-Resumen'!$C$3)</f>
        <v>-0.27569150352325889</v>
      </c>
      <c r="R1152" t="str">
        <f>IF(ABS(moras[[#This Row],[Z-CORE E]]) &gt; 1.96, "Sí", "No")</f>
        <v>No</v>
      </c>
    </row>
    <row r="1153" spans="1:18">
      <c r="A1153">
        <v>1689</v>
      </c>
      <c r="B1153" t="s">
        <v>27</v>
      </c>
      <c r="C1153">
        <v>1766548</v>
      </c>
      <c r="D11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53">
        <f>IF(moras[[#This Row],[SALARIO]]="",'2-Resumen'!$B$7, moras[[#This Row],[SALARIO]])</f>
        <v>1766548</v>
      </c>
      <c r="F1153">
        <f>STANDARDIZE(moras[[#This Row],[SALARIO]],'2-Resumen'!$B$2,'2-Resumen'!$B$3)</f>
        <v>-0.34622271820193351</v>
      </c>
      <c r="G1153" t="str">
        <f>IF(ABS(moras[[#This Row],[Z-CORE]])&gt; 1.96,"Sí", "No")</f>
        <v>No</v>
      </c>
      <c r="H1153" t="s">
        <v>33</v>
      </c>
      <c r="I1153" t="str">
        <f>IF(moras[[#This Row],[TIPO_ASEGURAMIENTO]] = "", '2-Resumen'!$F$4, moras[[#This Row],[TIPO_ASEGURAMIENTO]])</f>
        <v>ASALARIADO</v>
      </c>
      <c r="J1153" t="s">
        <v>29</v>
      </c>
      <c r="K1153" t="s">
        <v>30</v>
      </c>
      <c r="L1153" t="s">
        <v>31</v>
      </c>
      <c r="M1153" t="s">
        <v>31</v>
      </c>
      <c r="N1153">
        <v>32</v>
      </c>
      <c r="O1153">
        <f>IF(moras[[#This Row],[EDAD]]="", '2-Resumen'!$C$7, moras[[#This Row],[EDAD]])</f>
        <v>32</v>
      </c>
      <c r="P1153">
        <f>FLOOR(moras[[#This Row],[EDAD_SIN_NA´S]],10)</f>
        <v>30</v>
      </c>
      <c r="Q1153">
        <f>STANDARDIZE(moras[[#This Row],[EDAD]],'2-Resumen'!$C$2, '2-Resumen'!$C$3)</f>
        <v>-0.69914348398608395</v>
      </c>
      <c r="R1153" t="str">
        <f>IF(ABS(moras[[#This Row],[Z-CORE E]]) &gt; 1.96, "Sí", "No")</f>
        <v>No</v>
      </c>
    </row>
    <row r="1154" spans="1:18">
      <c r="A1154">
        <v>1692</v>
      </c>
      <c r="B1154" t="s">
        <v>32</v>
      </c>
      <c r="C1154">
        <v>838098</v>
      </c>
      <c r="D11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54">
        <f>IF(moras[[#This Row],[SALARIO]]="",'2-Resumen'!$B$7, moras[[#This Row],[SALARIO]])</f>
        <v>838098</v>
      </c>
      <c r="F1154">
        <f>STANDARDIZE(moras[[#This Row],[SALARIO]],'2-Resumen'!$B$2,'2-Resumen'!$B$3)</f>
        <v>-0.3616712355948612</v>
      </c>
      <c r="G1154" t="str">
        <f>IF(ABS(moras[[#This Row],[Z-CORE]])&gt; 1.96,"Sí", "No")</f>
        <v>No</v>
      </c>
      <c r="H1154" t="s">
        <v>33</v>
      </c>
      <c r="I1154" t="str">
        <f>IF(moras[[#This Row],[TIPO_ASEGURAMIENTO]] = "", '2-Resumen'!$F$4, moras[[#This Row],[TIPO_ASEGURAMIENTO]])</f>
        <v>ASALARIADO</v>
      </c>
      <c r="J1154" t="s">
        <v>29</v>
      </c>
      <c r="K1154" t="s">
        <v>30</v>
      </c>
      <c r="L1154" t="s">
        <v>31</v>
      </c>
      <c r="M1154" t="s">
        <v>31</v>
      </c>
      <c r="N1154">
        <v>40</v>
      </c>
      <c r="O1154">
        <f>IF(moras[[#This Row],[EDAD]]="", '2-Resumen'!$C$7, moras[[#This Row],[EDAD]])</f>
        <v>40</v>
      </c>
      <c r="P1154">
        <f>FLOOR(moras[[#This Row],[EDAD_SIN_NA´S]],10)</f>
        <v>40</v>
      </c>
      <c r="Q1154">
        <f>STANDARDIZE(moras[[#This Row],[EDAD]],'2-Resumen'!$C$2, '2-Resumen'!$C$3)</f>
        <v>-0.13454084336898386</v>
      </c>
      <c r="R1154" t="str">
        <f>IF(ABS(moras[[#This Row],[Z-CORE E]]) &gt; 1.96, "Sí", "No")</f>
        <v>No</v>
      </c>
    </row>
    <row r="1155" spans="1:18">
      <c r="A1155">
        <v>1694</v>
      </c>
      <c r="B1155" t="s">
        <v>27</v>
      </c>
      <c r="C1155">
        <v>6158056</v>
      </c>
      <c r="D11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55">
        <f>IF(moras[[#This Row],[SALARIO]]="",'2-Resumen'!$B$7, moras[[#This Row],[SALARIO]])</f>
        <v>6158056</v>
      </c>
      <c r="F1155">
        <f>STANDARDIZE(moras[[#This Row],[SALARIO]],'2-Resumen'!$B$2,'2-Resumen'!$B$3)</f>
        <v>-0.27315223759535151</v>
      </c>
      <c r="G1155" t="str">
        <f>IF(ABS(moras[[#This Row],[Z-CORE]])&gt; 1.96,"Sí", "No")</f>
        <v>No</v>
      </c>
      <c r="H1155" t="s">
        <v>33</v>
      </c>
      <c r="I1155" t="str">
        <f>IF(moras[[#This Row],[TIPO_ASEGURAMIENTO]] = "", '2-Resumen'!$F$4, moras[[#This Row],[TIPO_ASEGURAMIENTO]])</f>
        <v>ASALARIADO</v>
      </c>
      <c r="J1155" t="s">
        <v>29</v>
      </c>
      <c r="K1155" t="s">
        <v>30</v>
      </c>
      <c r="L1155" t="s">
        <v>31</v>
      </c>
      <c r="M1155" t="s">
        <v>31</v>
      </c>
      <c r="N1155">
        <v>29</v>
      </c>
      <c r="O1155">
        <f>IF(moras[[#This Row],[EDAD]]="", '2-Resumen'!$C$7, moras[[#This Row],[EDAD]])</f>
        <v>29</v>
      </c>
      <c r="P1155">
        <f>FLOOR(moras[[#This Row],[EDAD_SIN_NA´S]],10)</f>
        <v>20</v>
      </c>
      <c r="Q1155">
        <f>STANDARDIZE(moras[[#This Row],[EDAD]],'2-Resumen'!$C$2, '2-Resumen'!$C$3)</f>
        <v>-0.91086947421749642</v>
      </c>
      <c r="R1155" t="str">
        <f>IF(ABS(moras[[#This Row],[Z-CORE E]]) &gt; 1.96, "Sí", "No")</f>
        <v>No</v>
      </c>
    </row>
    <row r="1156" spans="1:18">
      <c r="A1156">
        <v>1695</v>
      </c>
      <c r="B1156" t="s">
        <v>32</v>
      </c>
      <c r="C1156">
        <v>6253225</v>
      </c>
      <c r="D11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56">
        <f>IF(moras[[#This Row],[SALARIO]]="",'2-Resumen'!$B$7, moras[[#This Row],[SALARIO]])</f>
        <v>6253225</v>
      </c>
      <c r="F1156">
        <f>STANDARDIZE(moras[[#This Row],[SALARIO]],'2-Resumen'!$B$2,'2-Resumen'!$B$3)</f>
        <v>-0.27156871672533422</v>
      </c>
      <c r="G1156" t="str">
        <f>IF(ABS(moras[[#This Row],[Z-CORE]])&gt; 1.96,"Sí", "No")</f>
        <v>No</v>
      </c>
      <c r="H1156" t="s">
        <v>33</v>
      </c>
      <c r="I1156" t="str">
        <f>IF(moras[[#This Row],[TIPO_ASEGURAMIENTO]] = "", '2-Resumen'!$F$4, moras[[#This Row],[TIPO_ASEGURAMIENTO]])</f>
        <v>ASALARIADO</v>
      </c>
      <c r="J1156" t="s">
        <v>29</v>
      </c>
      <c r="K1156" t="s">
        <v>30</v>
      </c>
      <c r="L1156" t="s">
        <v>31</v>
      </c>
      <c r="M1156" t="s">
        <v>31</v>
      </c>
      <c r="N1156">
        <v>54</v>
      </c>
      <c r="O1156">
        <f>IF(moras[[#This Row],[EDAD]]="", '2-Resumen'!$C$7, moras[[#This Row],[EDAD]])</f>
        <v>54</v>
      </c>
      <c r="P1156">
        <f>FLOOR(moras[[#This Row],[EDAD_SIN_NA´S]],10)</f>
        <v>50</v>
      </c>
      <c r="Q1156">
        <f>STANDARDIZE(moras[[#This Row],[EDAD]],'2-Resumen'!$C$2, '2-Resumen'!$C$3)</f>
        <v>0.85351377771094117</v>
      </c>
      <c r="R1156" t="str">
        <f>IF(ABS(moras[[#This Row],[Z-CORE E]]) &gt; 1.96, "Sí", "No")</f>
        <v>No</v>
      </c>
    </row>
    <row r="1157" spans="1:18">
      <c r="A1157">
        <v>1697</v>
      </c>
      <c r="B1157" t="s">
        <v>32</v>
      </c>
      <c r="C1157">
        <v>976390</v>
      </c>
      <c r="D11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57">
        <f>IF(moras[[#This Row],[SALARIO]]="",'2-Resumen'!$B$7, moras[[#This Row],[SALARIO]])</f>
        <v>976390</v>
      </c>
      <c r="F1157">
        <f>STANDARDIZE(moras[[#This Row],[SALARIO]],'2-Resumen'!$B$2,'2-Resumen'!$B$3)</f>
        <v>-0.35937018937018272</v>
      </c>
      <c r="G1157" t="str">
        <f>IF(ABS(moras[[#This Row],[Z-CORE]])&gt; 1.96,"Sí", "No")</f>
        <v>No</v>
      </c>
      <c r="H1157" t="s">
        <v>33</v>
      </c>
      <c r="I1157" t="str">
        <f>IF(moras[[#This Row],[TIPO_ASEGURAMIENTO]] = "", '2-Resumen'!$F$4, moras[[#This Row],[TIPO_ASEGURAMIENTO]])</f>
        <v>ASALARIADO</v>
      </c>
      <c r="J1157" t="s">
        <v>34</v>
      </c>
      <c r="K1157" t="s">
        <v>30</v>
      </c>
      <c r="L1157" t="s">
        <v>31</v>
      </c>
      <c r="M1157" t="s">
        <v>31</v>
      </c>
      <c r="N1157">
        <v>32</v>
      </c>
      <c r="O1157">
        <f>IF(moras[[#This Row],[EDAD]]="", '2-Resumen'!$C$7, moras[[#This Row],[EDAD]])</f>
        <v>32</v>
      </c>
      <c r="P1157">
        <f>FLOOR(moras[[#This Row],[EDAD_SIN_NA´S]],10)</f>
        <v>30</v>
      </c>
      <c r="Q1157">
        <f>STANDARDIZE(moras[[#This Row],[EDAD]],'2-Resumen'!$C$2, '2-Resumen'!$C$3)</f>
        <v>-0.69914348398608395</v>
      </c>
      <c r="R1157" t="str">
        <f>IF(ABS(moras[[#This Row],[Z-CORE E]]) &gt; 1.96, "Sí", "No")</f>
        <v>No</v>
      </c>
    </row>
    <row r="1158" spans="1:18">
      <c r="A1158">
        <v>1699</v>
      </c>
      <c r="B1158" t="s">
        <v>27</v>
      </c>
      <c r="C1158">
        <v>310869861</v>
      </c>
      <c r="D11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58">
        <f>IF(moras[[#This Row],[SALARIO]]="",'2-Resumen'!$B$7, moras[[#This Row],[SALARIO]])</f>
        <v>310869861</v>
      </c>
      <c r="F1158">
        <f>STANDARDIZE(moras[[#This Row],[SALARIO]],'2-Resumen'!$B$2,'2-Resumen'!$B$3)</f>
        <v>4.7969599056249521</v>
      </c>
      <c r="G1158" t="str">
        <f>IF(ABS(moras[[#This Row],[Z-CORE]])&gt; 1.96,"Sí", "No")</f>
        <v>Sí</v>
      </c>
      <c r="H1158" t="s">
        <v>33</v>
      </c>
      <c r="I1158" t="str">
        <f>IF(moras[[#This Row],[TIPO_ASEGURAMIENTO]] = "", '2-Resumen'!$F$4, moras[[#This Row],[TIPO_ASEGURAMIENTO]])</f>
        <v>ASALARIADO</v>
      </c>
      <c r="J1158" t="s">
        <v>29</v>
      </c>
      <c r="K1158" t="s">
        <v>30</v>
      </c>
      <c r="L1158" t="s">
        <v>31</v>
      </c>
      <c r="M1158" t="s">
        <v>31</v>
      </c>
      <c r="N1158">
        <v>37</v>
      </c>
      <c r="O1158">
        <f>IF(moras[[#This Row],[EDAD]]="", '2-Resumen'!$C$7, moras[[#This Row],[EDAD]])</f>
        <v>37</v>
      </c>
      <c r="P1158">
        <f>FLOOR(moras[[#This Row],[EDAD_SIN_NA´S]],10)</f>
        <v>30</v>
      </c>
      <c r="Q1158">
        <f>STANDARDIZE(moras[[#This Row],[EDAD]],'2-Resumen'!$C$2, '2-Resumen'!$C$3)</f>
        <v>-0.3462668336003964</v>
      </c>
      <c r="R1158" t="str">
        <f>IF(ABS(moras[[#This Row],[Z-CORE E]]) &gt; 1.96, "Sí", "No")</f>
        <v>No</v>
      </c>
    </row>
    <row r="1159" spans="1:18">
      <c r="A1159">
        <v>1700</v>
      </c>
      <c r="B1159" t="s">
        <v>32</v>
      </c>
      <c r="C1159">
        <v>30992725</v>
      </c>
      <c r="D11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59">
        <f>IF(moras[[#This Row],[SALARIO]]="",'2-Resumen'!$B$7, moras[[#This Row],[SALARIO]])</f>
        <v>30992725</v>
      </c>
      <c r="F1159">
        <f>STANDARDIZE(moras[[#This Row],[SALARIO]],'2-Resumen'!$B$2,'2-Resumen'!$B$3)</f>
        <v>0.14007283213818519</v>
      </c>
      <c r="G1159" t="str">
        <f>IF(ABS(moras[[#This Row],[Z-CORE]])&gt; 1.96,"Sí", "No")</f>
        <v>No</v>
      </c>
      <c r="H1159" t="s">
        <v>33</v>
      </c>
      <c r="I1159" t="str">
        <f>IF(moras[[#This Row],[TIPO_ASEGURAMIENTO]] = "", '2-Resumen'!$F$4, moras[[#This Row],[TIPO_ASEGURAMIENTO]])</f>
        <v>ASALARIADO</v>
      </c>
      <c r="J1159" t="s">
        <v>29</v>
      </c>
      <c r="K1159" t="s">
        <v>30</v>
      </c>
      <c r="L1159" t="s">
        <v>31</v>
      </c>
      <c r="M1159" t="s">
        <v>31</v>
      </c>
      <c r="N1159">
        <v>18</v>
      </c>
      <c r="O1159">
        <f>IF(moras[[#This Row],[EDAD]]="", '2-Resumen'!$C$7, moras[[#This Row],[EDAD]])</f>
        <v>18</v>
      </c>
      <c r="P1159">
        <f>FLOOR(moras[[#This Row],[EDAD_SIN_NA´S]],10)</f>
        <v>10</v>
      </c>
      <c r="Q1159">
        <f>STANDARDIZE(moras[[#This Row],[EDAD]],'2-Resumen'!$C$2, '2-Resumen'!$C$3)</f>
        <v>-1.687198105066009</v>
      </c>
      <c r="R1159" t="str">
        <f>IF(ABS(moras[[#This Row],[Z-CORE E]]) &gt; 1.96, "Sí", "No")</f>
        <v>No</v>
      </c>
    </row>
    <row r="1160" spans="1:18">
      <c r="A1160">
        <v>1701</v>
      </c>
      <c r="B1160" t="s">
        <v>27</v>
      </c>
      <c r="C1160">
        <v>370905</v>
      </c>
      <c r="D11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60">
        <f>IF(moras[[#This Row],[SALARIO]]="",'2-Resumen'!$B$7, moras[[#This Row],[SALARIO]])</f>
        <v>370905</v>
      </c>
      <c r="F1160">
        <f>STANDARDIZE(moras[[#This Row],[SALARIO]],'2-Resumen'!$B$2,'2-Resumen'!$B$3)</f>
        <v>-0.36944487896429851</v>
      </c>
      <c r="G1160" t="str">
        <f>IF(ABS(moras[[#This Row],[Z-CORE]])&gt; 1.96,"Sí", "No")</f>
        <v>No</v>
      </c>
      <c r="H1160" t="s">
        <v>33</v>
      </c>
      <c r="I1160" t="str">
        <f>IF(moras[[#This Row],[TIPO_ASEGURAMIENTO]] = "", '2-Resumen'!$F$4, moras[[#This Row],[TIPO_ASEGURAMIENTO]])</f>
        <v>ASALARIADO</v>
      </c>
      <c r="J1160" t="s">
        <v>34</v>
      </c>
      <c r="K1160" t="s">
        <v>30</v>
      </c>
      <c r="L1160" t="s">
        <v>31</v>
      </c>
      <c r="M1160" t="s">
        <v>31</v>
      </c>
      <c r="N1160">
        <v>27</v>
      </c>
      <c r="O1160">
        <f>IF(moras[[#This Row],[EDAD]]="", '2-Resumen'!$C$7, moras[[#This Row],[EDAD]])</f>
        <v>27</v>
      </c>
      <c r="P1160">
        <f>FLOOR(moras[[#This Row],[EDAD_SIN_NA´S]],10)</f>
        <v>20</v>
      </c>
      <c r="Q1160">
        <f>STANDARDIZE(moras[[#This Row],[EDAD]],'2-Resumen'!$C$2, '2-Resumen'!$C$3)</f>
        <v>-1.0520201343717714</v>
      </c>
      <c r="R1160" t="str">
        <f>IF(ABS(moras[[#This Row],[Z-CORE E]]) &gt; 1.96, "Sí", "No")</f>
        <v>No</v>
      </c>
    </row>
    <row r="1161" spans="1:18">
      <c r="A1161">
        <v>1702</v>
      </c>
      <c r="B1161" t="s">
        <v>32</v>
      </c>
      <c r="C1161">
        <v>352000</v>
      </c>
      <c r="D11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61">
        <f>IF(moras[[#This Row],[SALARIO]]="",'2-Resumen'!$B$7, moras[[#This Row],[SALARIO]])</f>
        <v>352000</v>
      </c>
      <c r="F1161">
        <f>STANDARDIZE(moras[[#This Row],[SALARIO]],'2-Resumen'!$B$2,'2-Resumen'!$B$3)</f>
        <v>-0.36975944002985217</v>
      </c>
      <c r="G1161" t="str">
        <f>IF(ABS(moras[[#This Row],[Z-CORE]])&gt; 1.96,"Sí", "No")</f>
        <v>No</v>
      </c>
      <c r="H1161" t="s">
        <v>33</v>
      </c>
      <c r="I1161" t="str">
        <f>IF(moras[[#This Row],[TIPO_ASEGURAMIENTO]] = "", '2-Resumen'!$F$4, moras[[#This Row],[TIPO_ASEGURAMIENTO]])</f>
        <v>ASALARIADO</v>
      </c>
      <c r="J1161" t="s">
        <v>29</v>
      </c>
      <c r="K1161" t="s">
        <v>30</v>
      </c>
      <c r="L1161" t="s">
        <v>31</v>
      </c>
      <c r="M1161" t="s">
        <v>31</v>
      </c>
      <c r="N1161">
        <v>28</v>
      </c>
      <c r="O1161">
        <f>IF(moras[[#This Row],[EDAD]]="", '2-Resumen'!$C$7, moras[[#This Row],[EDAD]])</f>
        <v>28</v>
      </c>
      <c r="P1161">
        <f>FLOOR(moras[[#This Row],[EDAD_SIN_NA´S]],10)</f>
        <v>20</v>
      </c>
      <c r="Q1161">
        <f>STANDARDIZE(moras[[#This Row],[EDAD]],'2-Resumen'!$C$2, '2-Resumen'!$C$3)</f>
        <v>-0.98144480429463388</v>
      </c>
      <c r="R1161" t="str">
        <f>IF(ABS(moras[[#This Row],[Z-CORE E]]) &gt; 1.96, "Sí", "No")</f>
        <v>No</v>
      </c>
    </row>
    <row r="1162" spans="1:18">
      <c r="A1162">
        <v>1703</v>
      </c>
      <c r="B1162" t="s">
        <v>32</v>
      </c>
      <c r="C1162">
        <v>39089995</v>
      </c>
      <c r="D11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62">
        <f>IF(moras[[#This Row],[SALARIO]]="",'2-Resumen'!$B$7, moras[[#This Row],[SALARIO]])</f>
        <v>39089995</v>
      </c>
      <c r="F1162">
        <f>STANDARDIZE(moras[[#This Row],[SALARIO]],'2-Resumen'!$B$2,'2-Resumen'!$B$3)</f>
        <v>0.27480363770685512</v>
      </c>
      <c r="G1162" t="str">
        <f>IF(ABS(moras[[#This Row],[Z-CORE]])&gt; 1.96,"Sí", "No")</f>
        <v>No</v>
      </c>
      <c r="H1162" t="s">
        <v>33</v>
      </c>
      <c r="I1162" t="str">
        <f>IF(moras[[#This Row],[TIPO_ASEGURAMIENTO]] = "", '2-Resumen'!$F$4, moras[[#This Row],[TIPO_ASEGURAMIENTO]])</f>
        <v>ASALARIADO</v>
      </c>
      <c r="J1162" t="s">
        <v>29</v>
      </c>
      <c r="K1162" t="s">
        <v>30</v>
      </c>
      <c r="L1162" t="s">
        <v>31</v>
      </c>
      <c r="M1162" t="s">
        <v>31</v>
      </c>
      <c r="N1162">
        <v>61</v>
      </c>
      <c r="O1162">
        <f>IF(moras[[#This Row],[EDAD]]="", '2-Resumen'!$C$7, moras[[#This Row],[EDAD]])</f>
        <v>61</v>
      </c>
      <c r="P1162">
        <f>FLOOR(moras[[#This Row],[EDAD_SIN_NA´S]],10)</f>
        <v>60</v>
      </c>
      <c r="Q1162">
        <f>STANDARDIZE(moras[[#This Row],[EDAD]],'2-Resumen'!$C$2, '2-Resumen'!$C$3)</f>
        <v>1.3475410882509038</v>
      </c>
      <c r="R1162" t="str">
        <f>IF(ABS(moras[[#This Row],[Z-CORE E]]) &gt; 1.96, "Sí", "No")</f>
        <v>No</v>
      </c>
    </row>
    <row r="1163" spans="1:18">
      <c r="A1163">
        <v>1704</v>
      </c>
      <c r="B1163" t="s">
        <v>27</v>
      </c>
      <c r="C1163">
        <v>46069292</v>
      </c>
      <c r="D11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63">
        <f>IF(moras[[#This Row],[SALARIO]]="",'2-Resumen'!$B$7, moras[[#This Row],[SALARIO]])</f>
        <v>46069292</v>
      </c>
      <c r="F1163">
        <f>STANDARDIZE(moras[[#This Row],[SALARIO]],'2-Resumen'!$B$2,'2-Resumen'!$B$3)</f>
        <v>0.39093244496078161</v>
      </c>
      <c r="G1163" t="str">
        <f>IF(ABS(moras[[#This Row],[Z-CORE]])&gt; 1.96,"Sí", "No")</f>
        <v>No</v>
      </c>
      <c r="H1163" t="s">
        <v>33</v>
      </c>
      <c r="I1163" t="str">
        <f>IF(moras[[#This Row],[TIPO_ASEGURAMIENTO]] = "", '2-Resumen'!$F$4, moras[[#This Row],[TIPO_ASEGURAMIENTO]])</f>
        <v>ASALARIADO</v>
      </c>
      <c r="J1163" t="s">
        <v>29</v>
      </c>
      <c r="K1163" t="s">
        <v>30</v>
      </c>
      <c r="L1163" t="s">
        <v>31</v>
      </c>
      <c r="M1163" t="s">
        <v>31</v>
      </c>
      <c r="N1163">
        <v>22</v>
      </c>
      <c r="O1163">
        <f>IF(moras[[#This Row],[EDAD]]="", '2-Resumen'!$C$7, moras[[#This Row],[EDAD]])</f>
        <v>22</v>
      </c>
      <c r="P1163">
        <f>FLOOR(moras[[#This Row],[EDAD_SIN_NA´S]],10)</f>
        <v>20</v>
      </c>
      <c r="Q1163">
        <f>STANDARDIZE(moras[[#This Row],[EDAD]],'2-Resumen'!$C$2, '2-Resumen'!$C$3)</f>
        <v>-1.4048967847574589</v>
      </c>
      <c r="R1163" t="str">
        <f>IF(ABS(moras[[#This Row],[Z-CORE E]]) &gt; 1.96, "Sí", "No")</f>
        <v>No</v>
      </c>
    </row>
    <row r="1164" spans="1:18">
      <c r="A1164">
        <v>1706</v>
      </c>
      <c r="B1164" t="s">
        <v>32</v>
      </c>
      <c r="C1164">
        <v>7241167</v>
      </c>
      <c r="D11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64">
        <f>IF(moras[[#This Row],[SALARIO]]="",'2-Resumen'!$B$7, moras[[#This Row],[SALARIO]])</f>
        <v>7241167</v>
      </c>
      <c r="F1164">
        <f>STANDARDIZE(moras[[#This Row],[SALARIO]],'2-Resumen'!$B$2,'2-Resumen'!$B$3)</f>
        <v>-0.25513030951955712</v>
      </c>
      <c r="G1164" t="str">
        <f>IF(ABS(moras[[#This Row],[Z-CORE]])&gt; 1.96,"Sí", "No")</f>
        <v>No</v>
      </c>
      <c r="H1164" t="s">
        <v>33</v>
      </c>
      <c r="I1164" t="str">
        <f>IF(moras[[#This Row],[TIPO_ASEGURAMIENTO]] = "", '2-Resumen'!$F$4, moras[[#This Row],[TIPO_ASEGURAMIENTO]])</f>
        <v>ASALARIADO</v>
      </c>
      <c r="J1164" t="s">
        <v>34</v>
      </c>
      <c r="K1164" t="s">
        <v>30</v>
      </c>
      <c r="L1164" t="s">
        <v>31</v>
      </c>
      <c r="M1164" t="s">
        <v>31</v>
      </c>
      <c r="N1164">
        <v>56</v>
      </c>
      <c r="O1164">
        <f>IF(moras[[#This Row],[EDAD]]="", '2-Resumen'!$C$7, moras[[#This Row],[EDAD]])</f>
        <v>56</v>
      </c>
      <c r="P1164">
        <f>FLOOR(moras[[#This Row],[EDAD_SIN_NA´S]],10)</f>
        <v>50</v>
      </c>
      <c r="Q1164">
        <f>STANDARDIZE(moras[[#This Row],[EDAD]],'2-Resumen'!$C$2, '2-Resumen'!$C$3)</f>
        <v>0.99466443786521619</v>
      </c>
      <c r="R1164" t="str">
        <f>IF(ABS(moras[[#This Row],[Z-CORE E]]) &gt; 1.96, "Sí", "No")</f>
        <v>No</v>
      </c>
    </row>
    <row r="1165" spans="1:18">
      <c r="A1165">
        <v>1708</v>
      </c>
      <c r="B1165" t="s">
        <v>32</v>
      </c>
      <c r="C1165">
        <v>297044</v>
      </c>
      <c r="D11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65">
        <f>IF(moras[[#This Row],[SALARIO]]="",'2-Resumen'!$B$7, moras[[#This Row],[SALARIO]])</f>
        <v>297044</v>
      </c>
      <c r="F1165">
        <f>STANDARDIZE(moras[[#This Row],[SALARIO]],'2-Resumen'!$B$2,'2-Resumen'!$B$3)</f>
        <v>-0.37067385515381768</v>
      </c>
      <c r="G1165" t="str">
        <f>IF(ABS(moras[[#This Row],[Z-CORE]])&gt; 1.96,"Sí", "No")</f>
        <v>No</v>
      </c>
      <c r="H1165" t="s">
        <v>33</v>
      </c>
      <c r="I1165" t="str">
        <f>IF(moras[[#This Row],[TIPO_ASEGURAMIENTO]] = "", '2-Resumen'!$F$4, moras[[#This Row],[TIPO_ASEGURAMIENTO]])</f>
        <v>ASALARIADO</v>
      </c>
      <c r="J1165" t="s">
        <v>29</v>
      </c>
      <c r="K1165" t="s">
        <v>30</v>
      </c>
      <c r="L1165" t="s">
        <v>31</v>
      </c>
      <c r="M1165" t="s">
        <v>31</v>
      </c>
      <c r="N1165">
        <v>28</v>
      </c>
      <c r="O1165">
        <f>IF(moras[[#This Row],[EDAD]]="", '2-Resumen'!$C$7, moras[[#This Row],[EDAD]])</f>
        <v>28</v>
      </c>
      <c r="P1165">
        <f>FLOOR(moras[[#This Row],[EDAD_SIN_NA´S]],10)</f>
        <v>20</v>
      </c>
      <c r="Q1165">
        <f>STANDARDIZE(moras[[#This Row],[EDAD]],'2-Resumen'!$C$2, '2-Resumen'!$C$3)</f>
        <v>-0.98144480429463388</v>
      </c>
      <c r="R1165" t="str">
        <f>IF(ABS(moras[[#This Row],[Z-CORE E]]) &gt; 1.96, "Sí", "No")</f>
        <v>No</v>
      </c>
    </row>
    <row r="1166" spans="1:18">
      <c r="A1166">
        <v>1709</v>
      </c>
      <c r="B1166" t="s">
        <v>32</v>
      </c>
      <c r="C1166">
        <v>17043968</v>
      </c>
      <c r="D11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66">
        <f>IF(moras[[#This Row],[SALARIO]]="",'2-Resumen'!$B$7, moras[[#This Row],[SALARIO]])</f>
        <v>17043968</v>
      </c>
      <c r="F1166">
        <f>STANDARDIZE(moras[[#This Row],[SALARIO]],'2-Resumen'!$B$2,'2-Resumen'!$B$3)</f>
        <v>-9.2021104125719025E-2</v>
      </c>
      <c r="G1166" t="str">
        <f>IF(ABS(moras[[#This Row],[Z-CORE]])&gt; 1.96,"Sí", "No")</f>
        <v>No</v>
      </c>
      <c r="H1166" t="s">
        <v>33</v>
      </c>
      <c r="I1166" t="str">
        <f>IF(moras[[#This Row],[TIPO_ASEGURAMIENTO]] = "", '2-Resumen'!$F$4, moras[[#This Row],[TIPO_ASEGURAMIENTO]])</f>
        <v>ASALARIADO</v>
      </c>
      <c r="J1166" t="s">
        <v>29</v>
      </c>
      <c r="K1166" t="s">
        <v>30</v>
      </c>
      <c r="L1166" t="s">
        <v>31</v>
      </c>
      <c r="M1166" t="s">
        <v>30</v>
      </c>
      <c r="N1166">
        <v>24</v>
      </c>
      <c r="O1166">
        <f>IF(moras[[#This Row],[EDAD]]="", '2-Resumen'!$C$7, moras[[#This Row],[EDAD]])</f>
        <v>24</v>
      </c>
      <c r="P1166">
        <f>FLOOR(moras[[#This Row],[EDAD_SIN_NA´S]],10)</f>
        <v>20</v>
      </c>
      <c r="Q1166">
        <f>STANDARDIZE(moras[[#This Row],[EDAD]],'2-Resumen'!$C$2, '2-Resumen'!$C$3)</f>
        <v>-1.263746124603184</v>
      </c>
      <c r="R1166" t="str">
        <f>IF(ABS(moras[[#This Row],[Z-CORE E]]) &gt; 1.96, "Sí", "No")</f>
        <v>No</v>
      </c>
    </row>
    <row r="1167" spans="1:18">
      <c r="A1167">
        <v>1710</v>
      </c>
      <c r="B1167" t="s">
        <v>32</v>
      </c>
      <c r="C1167">
        <v>94935</v>
      </c>
      <c r="D11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67">
        <f>IF(moras[[#This Row],[SALARIO]]="",'2-Resumen'!$B$7, moras[[#This Row],[SALARIO]])</f>
        <v>94935</v>
      </c>
      <c r="F1167">
        <f>STANDARDIZE(moras[[#This Row],[SALARIO]],'2-Resumen'!$B$2,'2-Resumen'!$B$3)</f>
        <v>-0.37403675504262934</v>
      </c>
      <c r="G1167" t="str">
        <f>IF(ABS(moras[[#This Row],[Z-CORE]])&gt; 1.96,"Sí", "No")</f>
        <v>No</v>
      </c>
      <c r="H1167" t="s">
        <v>33</v>
      </c>
      <c r="I1167" t="str">
        <f>IF(moras[[#This Row],[TIPO_ASEGURAMIENTO]] = "", '2-Resumen'!$F$4, moras[[#This Row],[TIPO_ASEGURAMIENTO]])</f>
        <v>ASALARIADO</v>
      </c>
      <c r="J1167" t="s">
        <v>29</v>
      </c>
      <c r="K1167" t="s">
        <v>30</v>
      </c>
      <c r="L1167" t="s">
        <v>31</v>
      </c>
      <c r="M1167" t="s">
        <v>31</v>
      </c>
      <c r="N1167">
        <v>24</v>
      </c>
      <c r="O1167">
        <f>IF(moras[[#This Row],[EDAD]]="", '2-Resumen'!$C$7, moras[[#This Row],[EDAD]])</f>
        <v>24</v>
      </c>
      <c r="P1167">
        <f>FLOOR(moras[[#This Row],[EDAD_SIN_NA´S]],10)</f>
        <v>20</v>
      </c>
      <c r="Q1167">
        <f>STANDARDIZE(moras[[#This Row],[EDAD]],'2-Resumen'!$C$2, '2-Resumen'!$C$3)</f>
        <v>-1.263746124603184</v>
      </c>
      <c r="R1167" t="str">
        <f>IF(ABS(moras[[#This Row],[Z-CORE E]]) &gt; 1.96, "Sí", "No")</f>
        <v>No</v>
      </c>
    </row>
    <row r="1168" spans="1:18">
      <c r="A1168">
        <v>1712</v>
      </c>
      <c r="B1168" t="s">
        <v>27</v>
      </c>
      <c r="C1168">
        <v>787800</v>
      </c>
      <c r="D11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68">
        <f>IF(moras[[#This Row],[SALARIO]]="",'2-Resumen'!$B$7, moras[[#This Row],[SALARIO]])</f>
        <v>787800</v>
      </c>
      <c r="F1168">
        <f>STANDARDIZE(moras[[#This Row],[SALARIO]],'2-Resumen'!$B$2,'2-Resumen'!$B$3)</f>
        <v>-0.36250814606697007</v>
      </c>
      <c r="G1168" t="str">
        <f>IF(ABS(moras[[#This Row],[Z-CORE]])&gt; 1.96,"Sí", "No")</f>
        <v>No</v>
      </c>
      <c r="H1168" t="s">
        <v>33</v>
      </c>
      <c r="I1168" t="str">
        <f>IF(moras[[#This Row],[TIPO_ASEGURAMIENTO]] = "", '2-Resumen'!$F$4, moras[[#This Row],[TIPO_ASEGURAMIENTO]])</f>
        <v>ASALARIADO</v>
      </c>
      <c r="J1168" t="s">
        <v>29</v>
      </c>
      <c r="K1168" t="s">
        <v>30</v>
      </c>
      <c r="L1168" t="s">
        <v>31</v>
      </c>
      <c r="M1168" t="s">
        <v>30</v>
      </c>
      <c r="N1168">
        <v>29</v>
      </c>
      <c r="O1168">
        <f>IF(moras[[#This Row],[EDAD]]="", '2-Resumen'!$C$7, moras[[#This Row],[EDAD]])</f>
        <v>29</v>
      </c>
      <c r="P1168">
        <f>FLOOR(moras[[#This Row],[EDAD_SIN_NA´S]],10)</f>
        <v>20</v>
      </c>
      <c r="Q1168">
        <f>STANDARDIZE(moras[[#This Row],[EDAD]],'2-Resumen'!$C$2, '2-Resumen'!$C$3)</f>
        <v>-0.91086947421749642</v>
      </c>
      <c r="R1168" t="str">
        <f>IF(ABS(moras[[#This Row],[Z-CORE E]]) &gt; 1.96, "Sí", "No")</f>
        <v>No</v>
      </c>
    </row>
    <row r="1169" spans="1:18">
      <c r="A1169">
        <v>1713</v>
      </c>
      <c r="B1169" t="s">
        <v>27</v>
      </c>
      <c r="C1169">
        <v>12922052</v>
      </c>
      <c r="D11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69">
        <f>IF(moras[[#This Row],[SALARIO]]="",'2-Resumen'!$B$7, moras[[#This Row],[SALARIO]])</f>
        <v>12922052</v>
      </c>
      <c r="F1169">
        <f>STANDARDIZE(moras[[#This Row],[SALARIO]],'2-Resumen'!$B$2,'2-Resumen'!$B$3)</f>
        <v>-0.16060583245593277</v>
      </c>
      <c r="G1169" t="str">
        <f>IF(ABS(moras[[#This Row],[Z-CORE]])&gt; 1.96,"Sí", "No")</f>
        <v>No</v>
      </c>
      <c r="H1169" t="s">
        <v>33</v>
      </c>
      <c r="I1169" t="str">
        <f>IF(moras[[#This Row],[TIPO_ASEGURAMIENTO]] = "", '2-Resumen'!$F$4, moras[[#This Row],[TIPO_ASEGURAMIENTO]])</f>
        <v>ASALARIADO</v>
      </c>
      <c r="J1169" t="s">
        <v>34</v>
      </c>
      <c r="K1169" t="s">
        <v>30</v>
      </c>
      <c r="L1169" t="s">
        <v>31</v>
      </c>
      <c r="M1169" t="s">
        <v>31</v>
      </c>
      <c r="N1169">
        <v>50</v>
      </c>
      <c r="O1169">
        <f>IF(moras[[#This Row],[EDAD]]="", '2-Resumen'!$C$7, moras[[#This Row],[EDAD]])</f>
        <v>50</v>
      </c>
      <c r="P1169">
        <f>FLOOR(moras[[#This Row],[EDAD_SIN_NA´S]],10)</f>
        <v>50</v>
      </c>
      <c r="Q1169">
        <f>STANDARDIZE(moras[[#This Row],[EDAD]],'2-Resumen'!$C$2, '2-Resumen'!$C$3)</f>
        <v>0.57121245740239113</v>
      </c>
      <c r="R1169" t="str">
        <f>IF(ABS(moras[[#This Row],[Z-CORE E]]) &gt; 1.96, "Sí", "No")</f>
        <v>No</v>
      </c>
    </row>
    <row r="1170" spans="1:18">
      <c r="A1170">
        <v>1715</v>
      </c>
      <c r="B1170" t="s">
        <v>32</v>
      </c>
      <c r="C1170">
        <v>513333</v>
      </c>
      <c r="D11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70">
        <f>IF(moras[[#This Row],[SALARIO]]="",'2-Resumen'!$B$7, moras[[#This Row],[SALARIO]])</f>
        <v>513333</v>
      </c>
      <c r="F1170">
        <f>STANDARDIZE(moras[[#This Row],[SALARIO]],'2-Resumen'!$B$2,'2-Resumen'!$B$3)</f>
        <v>-0.36707501366703976</v>
      </c>
      <c r="G1170" t="str">
        <f>IF(ABS(moras[[#This Row],[Z-CORE]])&gt; 1.96,"Sí", "No")</f>
        <v>No</v>
      </c>
      <c r="H1170" t="s">
        <v>33</v>
      </c>
      <c r="I1170" t="str">
        <f>IF(moras[[#This Row],[TIPO_ASEGURAMIENTO]] = "", '2-Resumen'!$F$4, moras[[#This Row],[TIPO_ASEGURAMIENTO]])</f>
        <v>ASALARIADO</v>
      </c>
      <c r="J1170" t="s">
        <v>29</v>
      </c>
      <c r="K1170" t="s">
        <v>30</v>
      </c>
      <c r="L1170" t="s">
        <v>31</v>
      </c>
      <c r="M1170" t="s">
        <v>31</v>
      </c>
      <c r="N1170">
        <v>55</v>
      </c>
      <c r="O1170">
        <f>IF(moras[[#This Row],[EDAD]]="", '2-Resumen'!$C$7, moras[[#This Row],[EDAD]])</f>
        <v>55</v>
      </c>
      <c r="P1170">
        <f>FLOOR(moras[[#This Row],[EDAD_SIN_NA´S]],10)</f>
        <v>50</v>
      </c>
      <c r="Q1170">
        <f>STANDARDIZE(moras[[#This Row],[EDAD]],'2-Resumen'!$C$2, '2-Resumen'!$C$3)</f>
        <v>0.92408910778807873</v>
      </c>
      <c r="R1170" t="str">
        <f>IF(ABS(moras[[#This Row],[Z-CORE E]]) &gt; 1.96, "Sí", "No")</f>
        <v>No</v>
      </c>
    </row>
    <row r="1171" spans="1:18">
      <c r="A1171">
        <v>1718</v>
      </c>
      <c r="B1171" t="s">
        <v>32</v>
      </c>
      <c r="C1171">
        <v>611625</v>
      </c>
      <c r="D11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71">
        <f>IF(moras[[#This Row],[SALARIO]]="",'2-Resumen'!$B$7, moras[[#This Row],[SALARIO]])</f>
        <v>611625</v>
      </c>
      <c r="F1171">
        <f>STANDARDIZE(moras[[#This Row],[SALARIO]],'2-Resumen'!$B$2,'2-Resumen'!$B$3)</f>
        <v>-0.36543952907273136</v>
      </c>
      <c r="G1171" t="str">
        <f>IF(ABS(moras[[#This Row],[Z-CORE]])&gt; 1.96,"Sí", "No")</f>
        <v>No</v>
      </c>
      <c r="H1171" t="s">
        <v>33</v>
      </c>
      <c r="I1171" t="str">
        <f>IF(moras[[#This Row],[TIPO_ASEGURAMIENTO]] = "", '2-Resumen'!$F$4, moras[[#This Row],[TIPO_ASEGURAMIENTO]])</f>
        <v>ASALARIADO</v>
      </c>
      <c r="J1171" t="s">
        <v>29</v>
      </c>
      <c r="K1171" t="s">
        <v>30</v>
      </c>
      <c r="L1171" t="s">
        <v>31</v>
      </c>
      <c r="M1171" t="s">
        <v>31</v>
      </c>
      <c r="N1171">
        <v>41</v>
      </c>
      <c r="O1171">
        <f>IF(moras[[#This Row],[EDAD]]="", '2-Resumen'!$C$7, moras[[#This Row],[EDAD]])</f>
        <v>41</v>
      </c>
      <c r="P1171">
        <f>FLOOR(moras[[#This Row],[EDAD_SIN_NA´S]],10)</f>
        <v>40</v>
      </c>
      <c r="Q1171">
        <f>STANDARDIZE(moras[[#This Row],[EDAD]],'2-Resumen'!$C$2, '2-Resumen'!$C$3)</f>
        <v>-6.3965513291846368E-2</v>
      </c>
      <c r="R1171" t="str">
        <f>IF(ABS(moras[[#This Row],[Z-CORE E]]) &gt; 1.96, "Sí", "No")</f>
        <v>No</v>
      </c>
    </row>
    <row r="1172" spans="1:18">
      <c r="A1172">
        <v>1719</v>
      </c>
      <c r="B1172" t="s">
        <v>27</v>
      </c>
      <c r="C1172">
        <v>845778357</v>
      </c>
      <c r="D11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72">
        <f>IF(moras[[#This Row],[SALARIO]]="",'2-Resumen'!$B$7, moras[[#This Row],[SALARIO]])</f>
        <v>845778357</v>
      </c>
      <c r="F1172">
        <f>STANDARDIZE(moras[[#This Row],[SALARIO]],'2-Resumen'!$B$2,'2-Resumen'!$B$3)</f>
        <v>13.697324173039236</v>
      </c>
      <c r="G1172" t="str">
        <f>IF(ABS(moras[[#This Row],[Z-CORE]])&gt; 1.96,"Sí", "No")</f>
        <v>Sí</v>
      </c>
      <c r="H1172" t="s">
        <v>33</v>
      </c>
      <c r="I1172" t="str">
        <f>IF(moras[[#This Row],[TIPO_ASEGURAMIENTO]] = "", '2-Resumen'!$F$4, moras[[#This Row],[TIPO_ASEGURAMIENTO]])</f>
        <v>ASALARIADO</v>
      </c>
      <c r="J1172" t="s">
        <v>29</v>
      </c>
      <c r="K1172" t="s">
        <v>30</v>
      </c>
      <c r="L1172" t="s">
        <v>30</v>
      </c>
      <c r="M1172" t="s">
        <v>31</v>
      </c>
      <c r="N1172">
        <v>55</v>
      </c>
      <c r="O1172">
        <f>IF(moras[[#This Row],[EDAD]]="", '2-Resumen'!$C$7, moras[[#This Row],[EDAD]])</f>
        <v>55</v>
      </c>
      <c r="P1172">
        <f>FLOOR(moras[[#This Row],[EDAD_SIN_NA´S]],10)</f>
        <v>50</v>
      </c>
      <c r="Q1172">
        <f>STANDARDIZE(moras[[#This Row],[EDAD]],'2-Resumen'!$C$2, '2-Resumen'!$C$3)</f>
        <v>0.92408910778807873</v>
      </c>
      <c r="R1172" t="str">
        <f>IF(ABS(moras[[#This Row],[Z-CORE E]]) &gt; 1.96, "Sí", "No")</f>
        <v>No</v>
      </c>
    </row>
    <row r="1173" spans="1:18">
      <c r="A1173">
        <v>1720</v>
      </c>
      <c r="B1173" t="s">
        <v>32</v>
      </c>
      <c r="C1173">
        <v>41240056</v>
      </c>
      <c r="D11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73">
        <f>IF(moras[[#This Row],[SALARIO]]="",'2-Resumen'!$B$7, moras[[#This Row],[SALARIO]])</f>
        <v>41240056</v>
      </c>
      <c r="F1173">
        <f>STANDARDIZE(moras[[#This Row],[SALARIO]],'2-Resumen'!$B$2,'2-Resumen'!$B$3)</f>
        <v>0.31057859032073365</v>
      </c>
      <c r="G1173" t="str">
        <f>IF(ABS(moras[[#This Row],[Z-CORE]])&gt; 1.96,"Sí", "No")</f>
        <v>No</v>
      </c>
      <c r="H1173" t="s">
        <v>33</v>
      </c>
      <c r="I1173" t="str">
        <f>IF(moras[[#This Row],[TIPO_ASEGURAMIENTO]] = "", '2-Resumen'!$F$4, moras[[#This Row],[TIPO_ASEGURAMIENTO]])</f>
        <v>ASALARIADO</v>
      </c>
      <c r="J1173" t="s">
        <v>29</v>
      </c>
      <c r="K1173" t="s">
        <v>30</v>
      </c>
      <c r="L1173" t="s">
        <v>31</v>
      </c>
      <c r="M1173" t="s">
        <v>31</v>
      </c>
      <c r="N1173">
        <v>23</v>
      </c>
      <c r="O1173">
        <f>IF(moras[[#This Row],[EDAD]]="", '2-Resumen'!$C$7, moras[[#This Row],[EDAD]])</f>
        <v>23</v>
      </c>
      <c r="P1173">
        <f>FLOOR(moras[[#This Row],[EDAD_SIN_NA´S]],10)</f>
        <v>20</v>
      </c>
      <c r="Q1173">
        <f>STANDARDIZE(moras[[#This Row],[EDAD]],'2-Resumen'!$C$2, '2-Resumen'!$C$3)</f>
        <v>-1.3343214546803215</v>
      </c>
      <c r="R1173" t="str">
        <f>IF(ABS(moras[[#This Row],[Z-CORE E]]) &gt; 1.96, "Sí", "No")</f>
        <v>No</v>
      </c>
    </row>
    <row r="1174" spans="1:18">
      <c r="A1174">
        <v>1721</v>
      </c>
      <c r="B1174" t="s">
        <v>32</v>
      </c>
      <c r="C1174">
        <v>341319</v>
      </c>
      <c r="D11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74">
        <f>IF(moras[[#This Row],[SALARIO]]="",'2-Resumen'!$B$7, moras[[#This Row],[SALARIO]])</f>
        <v>341319</v>
      </c>
      <c r="F1174">
        <f>STANDARDIZE(moras[[#This Row],[SALARIO]],'2-Resumen'!$B$2,'2-Resumen'!$B$3)</f>
        <v>-0.36993716162420176</v>
      </c>
      <c r="G1174" t="str">
        <f>IF(ABS(moras[[#This Row],[Z-CORE]])&gt; 1.96,"Sí", "No")</f>
        <v>No</v>
      </c>
      <c r="H1174" t="s">
        <v>33</v>
      </c>
      <c r="I1174" t="str">
        <f>IF(moras[[#This Row],[TIPO_ASEGURAMIENTO]] = "", '2-Resumen'!$F$4, moras[[#This Row],[TIPO_ASEGURAMIENTO]])</f>
        <v>ASALARIADO</v>
      </c>
      <c r="J1174" t="s">
        <v>29</v>
      </c>
      <c r="K1174" t="s">
        <v>30</v>
      </c>
      <c r="L1174" t="s">
        <v>31</v>
      </c>
      <c r="M1174" t="s">
        <v>31</v>
      </c>
      <c r="N1174">
        <v>39</v>
      </c>
      <c r="O1174">
        <f>IF(moras[[#This Row],[EDAD]]="", '2-Resumen'!$C$7, moras[[#This Row],[EDAD]])</f>
        <v>39</v>
      </c>
      <c r="P1174">
        <f>FLOOR(moras[[#This Row],[EDAD_SIN_NA´S]],10)</f>
        <v>30</v>
      </c>
      <c r="Q1174">
        <f>STANDARDIZE(moras[[#This Row],[EDAD]],'2-Resumen'!$C$2, '2-Resumen'!$C$3)</f>
        <v>-0.20511617344612137</v>
      </c>
      <c r="R1174" t="str">
        <f>IF(ABS(moras[[#This Row],[Z-CORE E]]) &gt; 1.96, "Sí", "No")</f>
        <v>No</v>
      </c>
    </row>
    <row r="1175" spans="1:18">
      <c r="A1175">
        <v>1723</v>
      </c>
      <c r="B1175" t="s">
        <v>32</v>
      </c>
      <c r="C1175">
        <v>79640095</v>
      </c>
      <c r="D11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75">
        <f>IF(moras[[#This Row],[SALARIO]]="",'2-Resumen'!$B$7, moras[[#This Row],[SALARIO]])</f>
        <v>79640095</v>
      </c>
      <c r="F1175">
        <f>STANDARDIZE(moras[[#This Row],[SALARIO]],'2-Resumen'!$B$2,'2-Resumen'!$B$3)</f>
        <v>0.94951840439860713</v>
      </c>
      <c r="G1175" t="str">
        <f>IF(ABS(moras[[#This Row],[Z-CORE]])&gt; 1.96,"Sí", "No")</f>
        <v>No</v>
      </c>
      <c r="H1175" t="s">
        <v>33</v>
      </c>
      <c r="I1175" t="str">
        <f>IF(moras[[#This Row],[TIPO_ASEGURAMIENTO]] = "", '2-Resumen'!$F$4, moras[[#This Row],[TIPO_ASEGURAMIENTO]])</f>
        <v>ASALARIADO</v>
      </c>
      <c r="J1175" t="s">
        <v>34</v>
      </c>
      <c r="K1175" t="s">
        <v>30</v>
      </c>
      <c r="L1175" t="s">
        <v>31</v>
      </c>
      <c r="M1175" t="s">
        <v>31</v>
      </c>
      <c r="N1175">
        <v>36</v>
      </c>
      <c r="O1175">
        <f>IF(moras[[#This Row],[EDAD]]="", '2-Resumen'!$C$7, moras[[#This Row],[EDAD]])</f>
        <v>36</v>
      </c>
      <c r="P1175">
        <f>FLOOR(moras[[#This Row],[EDAD_SIN_NA´S]],10)</f>
        <v>30</v>
      </c>
      <c r="Q1175">
        <f>STANDARDIZE(moras[[#This Row],[EDAD]],'2-Resumen'!$C$2, '2-Resumen'!$C$3)</f>
        <v>-0.41684216367753391</v>
      </c>
      <c r="R1175" t="str">
        <f>IF(ABS(moras[[#This Row],[Z-CORE E]]) &gt; 1.96, "Sí", "No")</f>
        <v>No</v>
      </c>
    </row>
    <row r="1176" spans="1:18">
      <c r="A1176">
        <v>1725</v>
      </c>
      <c r="B1176" t="s">
        <v>32</v>
      </c>
      <c r="C1176">
        <v>3939888</v>
      </c>
      <c r="D11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76">
        <f>IF(moras[[#This Row],[SALARIO]]="",'2-Resumen'!$B$7, moras[[#This Row],[SALARIO]])</f>
        <v>3939888</v>
      </c>
      <c r="F1176">
        <f>STANDARDIZE(moras[[#This Row],[SALARIO]],'2-Resumen'!$B$2,'2-Resumen'!$B$3)</f>
        <v>-0.31006042535822037</v>
      </c>
      <c r="G1176" t="str">
        <f>IF(ABS(moras[[#This Row],[Z-CORE]])&gt; 1.96,"Sí", "No")</f>
        <v>No</v>
      </c>
      <c r="H1176" t="s">
        <v>33</v>
      </c>
      <c r="I1176" t="str">
        <f>IF(moras[[#This Row],[TIPO_ASEGURAMIENTO]] = "", '2-Resumen'!$F$4, moras[[#This Row],[TIPO_ASEGURAMIENTO]])</f>
        <v>ASALARIADO</v>
      </c>
      <c r="J1176" t="s">
        <v>34</v>
      </c>
      <c r="K1176" t="s">
        <v>30</v>
      </c>
      <c r="L1176" t="s">
        <v>31</v>
      </c>
      <c r="M1176" t="s">
        <v>31</v>
      </c>
      <c r="N1176">
        <v>58</v>
      </c>
      <c r="O1176">
        <f>IF(moras[[#This Row],[EDAD]]="", '2-Resumen'!$C$7, moras[[#This Row],[EDAD]])</f>
        <v>58</v>
      </c>
      <c r="P1176">
        <f>FLOOR(moras[[#This Row],[EDAD_SIN_NA´S]],10)</f>
        <v>50</v>
      </c>
      <c r="Q1176">
        <f>STANDARDIZE(moras[[#This Row],[EDAD]],'2-Resumen'!$C$2, '2-Resumen'!$C$3)</f>
        <v>1.1358150980194912</v>
      </c>
      <c r="R1176" t="str">
        <f>IF(ABS(moras[[#This Row],[Z-CORE E]]) &gt; 1.96, "Sí", "No")</f>
        <v>No</v>
      </c>
    </row>
    <row r="1177" spans="1:18">
      <c r="A1177">
        <v>1727</v>
      </c>
      <c r="B1177" t="s">
        <v>32</v>
      </c>
      <c r="C1177">
        <v>3410000</v>
      </c>
      <c r="D11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77">
        <f>IF(moras[[#This Row],[SALARIO]]="",'2-Resumen'!$B$7, moras[[#This Row],[SALARIO]])</f>
        <v>3410000</v>
      </c>
      <c r="F1177">
        <f>STANDARDIZE(moras[[#This Row],[SALARIO]],'2-Resumen'!$B$2,'2-Resumen'!$B$3)</f>
        <v>-0.318877253388059</v>
      </c>
      <c r="G1177" t="str">
        <f>IF(ABS(moras[[#This Row],[Z-CORE]])&gt; 1.96,"Sí", "No")</f>
        <v>No</v>
      </c>
      <c r="H1177" t="s">
        <v>33</v>
      </c>
      <c r="I1177" t="str">
        <f>IF(moras[[#This Row],[TIPO_ASEGURAMIENTO]] = "", '2-Resumen'!$F$4, moras[[#This Row],[TIPO_ASEGURAMIENTO]])</f>
        <v>ASALARIADO</v>
      </c>
      <c r="J1177" t="s">
        <v>29</v>
      </c>
      <c r="K1177" t="s">
        <v>30</v>
      </c>
      <c r="L1177" t="s">
        <v>31</v>
      </c>
      <c r="M1177" t="s">
        <v>31</v>
      </c>
      <c r="N1177">
        <v>49</v>
      </c>
      <c r="O1177">
        <f>IF(moras[[#This Row],[EDAD]]="", '2-Resumen'!$C$7, moras[[#This Row],[EDAD]])</f>
        <v>49</v>
      </c>
      <c r="P1177">
        <f>FLOOR(moras[[#This Row],[EDAD_SIN_NA´S]],10)</f>
        <v>40</v>
      </c>
      <c r="Q1177">
        <f>STANDARDIZE(moras[[#This Row],[EDAD]],'2-Resumen'!$C$2, '2-Resumen'!$C$3)</f>
        <v>0.50063712732525367</v>
      </c>
      <c r="R1177" t="str">
        <f>IF(ABS(moras[[#This Row],[Z-CORE E]]) &gt; 1.96, "Sí", "No")</f>
        <v>No</v>
      </c>
    </row>
    <row r="1178" spans="1:18">
      <c r="A1178">
        <v>1728</v>
      </c>
      <c r="B1178" t="s">
        <v>32</v>
      </c>
      <c r="C1178">
        <v>46074172</v>
      </c>
      <c r="D11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78">
        <f>IF(moras[[#This Row],[SALARIO]]="",'2-Resumen'!$B$7, moras[[#This Row],[SALARIO]])</f>
        <v>46074172</v>
      </c>
      <c r="F1178">
        <f>STANDARDIZE(moras[[#This Row],[SALARIO]],'2-Resumen'!$B$2,'2-Resumen'!$B$3)</f>
        <v>0.39101364347968676</v>
      </c>
      <c r="G1178" t="str">
        <f>IF(ABS(moras[[#This Row],[Z-CORE]])&gt; 1.96,"Sí", "No")</f>
        <v>No</v>
      </c>
      <c r="H1178" t="s">
        <v>33</v>
      </c>
      <c r="I1178" t="str">
        <f>IF(moras[[#This Row],[TIPO_ASEGURAMIENTO]] = "", '2-Resumen'!$F$4, moras[[#This Row],[TIPO_ASEGURAMIENTO]])</f>
        <v>ASALARIADO</v>
      </c>
      <c r="J1178" t="s">
        <v>29</v>
      </c>
      <c r="K1178" t="s">
        <v>30</v>
      </c>
      <c r="L1178" t="s">
        <v>30</v>
      </c>
      <c r="M1178" t="s">
        <v>31</v>
      </c>
      <c r="N1178">
        <v>31</v>
      </c>
      <c r="O1178">
        <f>IF(moras[[#This Row],[EDAD]]="", '2-Resumen'!$C$7, moras[[#This Row],[EDAD]])</f>
        <v>31</v>
      </c>
      <c r="P1178">
        <f>FLOOR(moras[[#This Row],[EDAD_SIN_NA´S]],10)</f>
        <v>30</v>
      </c>
      <c r="Q1178">
        <f>STANDARDIZE(moras[[#This Row],[EDAD]],'2-Resumen'!$C$2, '2-Resumen'!$C$3)</f>
        <v>-0.7697188140632214</v>
      </c>
      <c r="R1178" t="str">
        <f>IF(ABS(moras[[#This Row],[Z-CORE E]]) &gt; 1.96, "Sí", "No")</f>
        <v>No</v>
      </c>
    </row>
    <row r="1179" spans="1:18">
      <c r="A1179">
        <v>1730</v>
      </c>
      <c r="B1179" t="s">
        <v>32</v>
      </c>
      <c r="C1179">
        <v>77217752</v>
      </c>
      <c r="D11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79">
        <f>IF(moras[[#This Row],[SALARIO]]="",'2-Resumen'!$B$7, moras[[#This Row],[SALARIO]])</f>
        <v>77217752</v>
      </c>
      <c r="F1179">
        <f>STANDARDIZE(moras[[#This Row],[SALARIO]],'2-Resumen'!$B$2,'2-Resumen'!$B$3)</f>
        <v>0.90921294048871792</v>
      </c>
      <c r="G1179" t="str">
        <f>IF(ABS(moras[[#This Row],[Z-CORE]])&gt; 1.96,"Sí", "No")</f>
        <v>No</v>
      </c>
      <c r="H1179" t="s">
        <v>33</v>
      </c>
      <c r="I1179" t="str">
        <f>IF(moras[[#This Row],[TIPO_ASEGURAMIENTO]] = "", '2-Resumen'!$F$4, moras[[#This Row],[TIPO_ASEGURAMIENTO]])</f>
        <v>ASALARIADO</v>
      </c>
      <c r="J1179" t="s">
        <v>29</v>
      </c>
      <c r="K1179" t="s">
        <v>30</v>
      </c>
      <c r="L1179" t="s">
        <v>31</v>
      </c>
      <c r="M1179" t="s">
        <v>31</v>
      </c>
      <c r="N1179">
        <v>28</v>
      </c>
      <c r="O1179">
        <f>IF(moras[[#This Row],[EDAD]]="", '2-Resumen'!$C$7, moras[[#This Row],[EDAD]])</f>
        <v>28</v>
      </c>
      <c r="P1179">
        <f>FLOOR(moras[[#This Row],[EDAD_SIN_NA´S]],10)</f>
        <v>20</v>
      </c>
      <c r="Q1179">
        <f>STANDARDIZE(moras[[#This Row],[EDAD]],'2-Resumen'!$C$2, '2-Resumen'!$C$3)</f>
        <v>-0.98144480429463388</v>
      </c>
      <c r="R1179" t="str">
        <f>IF(ABS(moras[[#This Row],[Z-CORE E]]) &gt; 1.96, "Sí", "No")</f>
        <v>No</v>
      </c>
    </row>
    <row r="1180" spans="1:18">
      <c r="A1180">
        <v>1732</v>
      </c>
      <c r="B1180" t="s">
        <v>27</v>
      </c>
      <c r="C1180">
        <v>380000</v>
      </c>
      <c r="D11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80">
        <f>IF(moras[[#This Row],[SALARIO]]="",'2-Resumen'!$B$7, moras[[#This Row],[SALARIO]])</f>
        <v>380000</v>
      </c>
      <c r="F1180">
        <f>STANDARDIZE(moras[[#This Row],[SALARIO]],'2-Resumen'!$B$2,'2-Resumen'!$B$3)</f>
        <v>-0.36929354688859312</v>
      </c>
      <c r="G1180" t="str">
        <f>IF(ABS(moras[[#This Row],[Z-CORE]])&gt; 1.96,"Sí", "No")</f>
        <v>No</v>
      </c>
      <c r="H1180" t="s">
        <v>33</v>
      </c>
      <c r="I1180" t="str">
        <f>IF(moras[[#This Row],[TIPO_ASEGURAMIENTO]] = "", '2-Resumen'!$F$4, moras[[#This Row],[TIPO_ASEGURAMIENTO]])</f>
        <v>ASALARIADO</v>
      </c>
      <c r="J1180" t="s">
        <v>29</v>
      </c>
      <c r="K1180" t="s">
        <v>30</v>
      </c>
      <c r="L1180" t="s">
        <v>31</v>
      </c>
      <c r="M1180" t="s">
        <v>31</v>
      </c>
      <c r="N1180">
        <v>57</v>
      </c>
      <c r="O1180">
        <f>IF(moras[[#This Row],[EDAD]]="", '2-Resumen'!$C$7, moras[[#This Row],[EDAD]])</f>
        <v>57</v>
      </c>
      <c r="P1180">
        <f>FLOOR(moras[[#This Row],[EDAD_SIN_NA´S]],10)</f>
        <v>50</v>
      </c>
      <c r="Q1180">
        <f>STANDARDIZE(moras[[#This Row],[EDAD]],'2-Resumen'!$C$2, '2-Resumen'!$C$3)</f>
        <v>1.0652397679423538</v>
      </c>
      <c r="R1180" t="str">
        <f>IF(ABS(moras[[#This Row],[Z-CORE E]]) &gt; 1.96, "Sí", "No")</f>
        <v>No</v>
      </c>
    </row>
    <row r="1181" spans="1:18">
      <c r="A1181">
        <v>1733</v>
      </c>
      <c r="B1181" t="s">
        <v>27</v>
      </c>
      <c r="C1181">
        <v>115684184</v>
      </c>
      <c r="D11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81">
        <f>IF(moras[[#This Row],[SALARIO]]="",'2-Resumen'!$B$7, moras[[#This Row],[SALARIO]])</f>
        <v>115684184</v>
      </c>
      <c r="F1181">
        <f>STANDARDIZE(moras[[#This Row],[SALARIO]],'2-Resumen'!$B$2,'2-Resumen'!$B$3)</f>
        <v>1.5492574703997204</v>
      </c>
      <c r="G1181" t="str">
        <f>IF(ABS(moras[[#This Row],[Z-CORE]])&gt; 1.96,"Sí", "No")</f>
        <v>No</v>
      </c>
      <c r="H1181" t="s">
        <v>33</v>
      </c>
      <c r="I1181" t="str">
        <f>IF(moras[[#This Row],[TIPO_ASEGURAMIENTO]] = "", '2-Resumen'!$F$4, moras[[#This Row],[TIPO_ASEGURAMIENTO]])</f>
        <v>ASALARIADO</v>
      </c>
      <c r="J1181" t="s">
        <v>34</v>
      </c>
      <c r="K1181" t="s">
        <v>30</v>
      </c>
      <c r="L1181" t="s">
        <v>31</v>
      </c>
      <c r="M1181" t="s">
        <v>31</v>
      </c>
      <c r="N1181">
        <v>43</v>
      </c>
      <c r="O1181">
        <f>IF(moras[[#This Row],[EDAD]]="", '2-Resumen'!$C$7, moras[[#This Row],[EDAD]])</f>
        <v>43</v>
      </c>
      <c r="P1181">
        <f>FLOOR(moras[[#This Row],[EDAD_SIN_NA´S]],10)</f>
        <v>40</v>
      </c>
      <c r="Q1181">
        <f>STANDARDIZE(moras[[#This Row],[EDAD]],'2-Resumen'!$C$2, '2-Resumen'!$C$3)</f>
        <v>7.7185146862428639E-2</v>
      </c>
      <c r="R1181" t="str">
        <f>IF(ABS(moras[[#This Row],[Z-CORE E]]) &gt; 1.96, "Sí", "No")</f>
        <v>No</v>
      </c>
    </row>
    <row r="1182" spans="1:18">
      <c r="A1182">
        <v>1734</v>
      </c>
      <c r="B1182" t="s">
        <v>32</v>
      </c>
      <c r="C1182">
        <v>3874894</v>
      </c>
      <c r="D11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82">
        <f>IF(moras[[#This Row],[SALARIO]]="",'2-Resumen'!$B$7, moras[[#This Row],[SALARIO]])</f>
        <v>3874894</v>
      </c>
      <c r="F1182">
        <f>STANDARDIZE(moras[[#This Row],[SALARIO]],'2-Resumen'!$B$2,'2-Resumen'!$B$3)</f>
        <v>-0.3111418631733272</v>
      </c>
      <c r="G1182" t="str">
        <f>IF(ABS(moras[[#This Row],[Z-CORE]])&gt; 1.96,"Sí", "No")</f>
        <v>No</v>
      </c>
      <c r="H1182" t="s">
        <v>33</v>
      </c>
      <c r="I1182" t="str">
        <f>IF(moras[[#This Row],[TIPO_ASEGURAMIENTO]] = "", '2-Resumen'!$F$4, moras[[#This Row],[TIPO_ASEGURAMIENTO]])</f>
        <v>ASALARIADO</v>
      </c>
      <c r="J1182" t="s">
        <v>29</v>
      </c>
      <c r="K1182" t="s">
        <v>30</v>
      </c>
      <c r="L1182" t="s">
        <v>31</v>
      </c>
      <c r="M1182" t="s">
        <v>31</v>
      </c>
      <c r="N1182">
        <v>35</v>
      </c>
      <c r="O1182">
        <f>IF(moras[[#This Row],[EDAD]]="", '2-Resumen'!$C$7, moras[[#This Row],[EDAD]])</f>
        <v>35</v>
      </c>
      <c r="P1182">
        <f>FLOOR(moras[[#This Row],[EDAD_SIN_NA´S]],10)</f>
        <v>30</v>
      </c>
      <c r="Q1182">
        <f>STANDARDIZE(moras[[#This Row],[EDAD]],'2-Resumen'!$C$2, '2-Resumen'!$C$3)</f>
        <v>-0.48741749375467142</v>
      </c>
      <c r="R1182" t="str">
        <f>IF(ABS(moras[[#This Row],[Z-CORE E]]) &gt; 1.96, "Sí", "No")</f>
        <v>No</v>
      </c>
    </row>
    <row r="1183" spans="1:18">
      <c r="A1183">
        <v>1735</v>
      </c>
      <c r="B1183" t="s">
        <v>32</v>
      </c>
      <c r="C1183">
        <v>449596</v>
      </c>
      <c r="D11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83">
        <f>IF(moras[[#This Row],[SALARIO]]="",'2-Resumen'!$B$7, moras[[#This Row],[SALARIO]])</f>
        <v>449596</v>
      </c>
      <c r="F1183">
        <f>STANDARDIZE(moras[[#This Row],[SALARIO]],'2-Resumen'!$B$2,'2-Resumen'!$B$3)</f>
        <v>-0.36813553620791223</v>
      </c>
      <c r="G1183" t="str">
        <f>IF(ABS(moras[[#This Row],[Z-CORE]])&gt; 1.96,"Sí", "No")</f>
        <v>No</v>
      </c>
      <c r="H1183" t="s">
        <v>33</v>
      </c>
      <c r="I1183" t="str">
        <f>IF(moras[[#This Row],[TIPO_ASEGURAMIENTO]] = "", '2-Resumen'!$F$4, moras[[#This Row],[TIPO_ASEGURAMIENTO]])</f>
        <v>ASALARIADO</v>
      </c>
      <c r="J1183" t="s">
        <v>34</v>
      </c>
      <c r="K1183" t="s">
        <v>30</v>
      </c>
      <c r="L1183" t="s">
        <v>31</v>
      </c>
      <c r="M1183" t="s">
        <v>31</v>
      </c>
      <c r="N1183">
        <v>36</v>
      </c>
      <c r="O1183">
        <f>IF(moras[[#This Row],[EDAD]]="", '2-Resumen'!$C$7, moras[[#This Row],[EDAD]])</f>
        <v>36</v>
      </c>
      <c r="P1183">
        <f>FLOOR(moras[[#This Row],[EDAD_SIN_NA´S]],10)</f>
        <v>30</v>
      </c>
      <c r="Q1183">
        <f>STANDARDIZE(moras[[#This Row],[EDAD]],'2-Resumen'!$C$2, '2-Resumen'!$C$3)</f>
        <v>-0.41684216367753391</v>
      </c>
      <c r="R1183" t="str">
        <f>IF(ABS(moras[[#This Row],[Z-CORE E]]) &gt; 1.96, "Sí", "No")</f>
        <v>No</v>
      </c>
    </row>
    <row r="1184" spans="1:18">
      <c r="A1184">
        <v>1736</v>
      </c>
      <c r="B1184" t="s">
        <v>32</v>
      </c>
      <c r="C1184">
        <v>477300</v>
      </c>
      <c r="D11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84">
        <f>IF(moras[[#This Row],[SALARIO]]="",'2-Resumen'!$B$7, moras[[#This Row],[SALARIO]])</f>
        <v>477300</v>
      </c>
      <c r="F1184">
        <f>STANDARDIZE(moras[[#This Row],[SALARIO]],'2-Resumen'!$B$2,'2-Resumen'!$B$3)</f>
        <v>-0.36767456822271788</v>
      </c>
      <c r="G1184" t="str">
        <f>IF(ABS(moras[[#This Row],[Z-CORE]])&gt; 1.96,"Sí", "No")</f>
        <v>No</v>
      </c>
      <c r="H1184" t="s">
        <v>33</v>
      </c>
      <c r="I1184" t="str">
        <f>IF(moras[[#This Row],[TIPO_ASEGURAMIENTO]] = "", '2-Resumen'!$F$4, moras[[#This Row],[TIPO_ASEGURAMIENTO]])</f>
        <v>ASALARIADO</v>
      </c>
      <c r="J1184" t="s">
        <v>29</v>
      </c>
      <c r="K1184" t="s">
        <v>30</v>
      </c>
      <c r="L1184" t="s">
        <v>31</v>
      </c>
      <c r="M1184" t="s">
        <v>31</v>
      </c>
      <c r="N1184">
        <v>63</v>
      </c>
      <c r="O1184">
        <f>IF(moras[[#This Row],[EDAD]]="", '2-Resumen'!$C$7, moras[[#This Row],[EDAD]])</f>
        <v>63</v>
      </c>
      <c r="P1184">
        <f>FLOOR(moras[[#This Row],[EDAD_SIN_NA´S]],10)</f>
        <v>60</v>
      </c>
      <c r="Q1184">
        <f>STANDARDIZE(moras[[#This Row],[EDAD]],'2-Resumen'!$C$2, '2-Resumen'!$C$3)</f>
        <v>1.4886917484051787</v>
      </c>
      <c r="R1184" t="str">
        <f>IF(ABS(moras[[#This Row],[Z-CORE E]]) &gt; 1.96, "Sí", "No")</f>
        <v>No</v>
      </c>
    </row>
    <row r="1185" spans="1:18">
      <c r="A1185">
        <v>1737</v>
      </c>
      <c r="B1185" t="s">
        <v>32</v>
      </c>
      <c r="C1185">
        <v>42570355</v>
      </c>
      <c r="D11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85">
        <f>IF(moras[[#This Row],[SALARIO]]="",'2-Resumen'!$B$7, moras[[#This Row],[SALARIO]])</f>
        <v>42570355</v>
      </c>
      <c r="F1185">
        <f>STANDARDIZE(moras[[#This Row],[SALARIO]],'2-Resumen'!$B$2,'2-Resumen'!$B$3)</f>
        <v>0.33271348960372604</v>
      </c>
      <c r="G1185" t="str">
        <f>IF(ABS(moras[[#This Row],[Z-CORE]])&gt; 1.96,"Sí", "No")</f>
        <v>No</v>
      </c>
      <c r="H1185" t="s">
        <v>33</v>
      </c>
      <c r="I1185" t="str">
        <f>IF(moras[[#This Row],[TIPO_ASEGURAMIENTO]] = "", '2-Resumen'!$F$4, moras[[#This Row],[TIPO_ASEGURAMIENTO]])</f>
        <v>ASALARIADO</v>
      </c>
      <c r="J1185" t="s">
        <v>29</v>
      </c>
      <c r="K1185" t="s">
        <v>30</v>
      </c>
      <c r="L1185" t="s">
        <v>31</v>
      </c>
      <c r="M1185" t="s">
        <v>31</v>
      </c>
      <c r="N1185">
        <v>44</v>
      </c>
      <c r="O1185">
        <f>IF(moras[[#This Row],[EDAD]]="", '2-Resumen'!$C$7, moras[[#This Row],[EDAD]])</f>
        <v>44</v>
      </c>
      <c r="P1185">
        <f>FLOOR(moras[[#This Row],[EDAD_SIN_NA´S]],10)</f>
        <v>40</v>
      </c>
      <c r="Q1185">
        <f>STANDARDIZE(moras[[#This Row],[EDAD]],'2-Resumen'!$C$2, '2-Resumen'!$C$3)</f>
        <v>0.14776047693956615</v>
      </c>
      <c r="R1185" t="str">
        <f>IF(ABS(moras[[#This Row],[Z-CORE E]]) &gt; 1.96, "Sí", "No")</f>
        <v>No</v>
      </c>
    </row>
    <row r="1186" spans="1:18">
      <c r="A1186">
        <v>1738</v>
      </c>
      <c r="B1186" t="s">
        <v>32</v>
      </c>
      <c r="C1186">
        <v>8714273</v>
      </c>
      <c r="D11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86">
        <f>IF(moras[[#This Row],[SALARIO]]="",'2-Resumen'!$B$7, moras[[#This Row],[SALARIO]])</f>
        <v>8714273</v>
      </c>
      <c r="F1186">
        <f>STANDARDIZE(moras[[#This Row],[SALARIO]],'2-Resumen'!$B$2,'2-Resumen'!$B$3)</f>
        <v>-0.23061923874285814</v>
      </c>
      <c r="G1186" t="str">
        <f>IF(ABS(moras[[#This Row],[Z-CORE]])&gt; 1.96,"Sí", "No")</f>
        <v>No</v>
      </c>
      <c r="H1186" t="s">
        <v>33</v>
      </c>
      <c r="I1186" t="str">
        <f>IF(moras[[#This Row],[TIPO_ASEGURAMIENTO]] = "", '2-Resumen'!$F$4, moras[[#This Row],[TIPO_ASEGURAMIENTO]])</f>
        <v>ASALARIADO</v>
      </c>
      <c r="J1186" t="s">
        <v>29</v>
      </c>
      <c r="K1186" t="s">
        <v>30</v>
      </c>
      <c r="L1186" t="s">
        <v>31</v>
      </c>
      <c r="M1186" t="s">
        <v>31</v>
      </c>
      <c r="N1186">
        <v>51</v>
      </c>
      <c r="O1186">
        <f>IF(moras[[#This Row],[EDAD]]="", '2-Resumen'!$C$7, moras[[#This Row],[EDAD]])</f>
        <v>51</v>
      </c>
      <c r="P1186">
        <f>FLOOR(moras[[#This Row],[EDAD_SIN_NA´S]],10)</f>
        <v>50</v>
      </c>
      <c r="Q1186">
        <f>STANDARDIZE(moras[[#This Row],[EDAD]],'2-Resumen'!$C$2, '2-Resumen'!$C$3)</f>
        <v>0.64178778747952869</v>
      </c>
      <c r="R1186" t="str">
        <f>IF(ABS(moras[[#This Row],[Z-CORE E]]) &gt; 1.96, "Sí", "No")</f>
        <v>No</v>
      </c>
    </row>
    <row r="1187" spans="1:18">
      <c r="A1187">
        <v>1739</v>
      </c>
      <c r="B1187" t="s">
        <v>32</v>
      </c>
      <c r="C1187">
        <v>368750</v>
      </c>
      <c r="D11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87">
        <f>IF(moras[[#This Row],[SALARIO]]="",'2-Resumen'!$B$7, moras[[#This Row],[SALARIO]])</f>
        <v>368750</v>
      </c>
      <c r="F1187">
        <f>STANDARDIZE(moras[[#This Row],[SALARIO]],'2-Resumen'!$B$2,'2-Resumen'!$B$3)</f>
        <v>-0.36948073609713472</v>
      </c>
      <c r="G1187" t="str">
        <f>IF(ABS(moras[[#This Row],[Z-CORE]])&gt; 1.96,"Sí", "No")</f>
        <v>No</v>
      </c>
      <c r="H1187" t="s">
        <v>33</v>
      </c>
      <c r="I1187" t="str">
        <f>IF(moras[[#This Row],[TIPO_ASEGURAMIENTO]] = "", '2-Resumen'!$F$4, moras[[#This Row],[TIPO_ASEGURAMIENTO]])</f>
        <v>ASALARIADO</v>
      </c>
      <c r="J1187" t="s">
        <v>29</v>
      </c>
      <c r="K1187" t="s">
        <v>30</v>
      </c>
      <c r="L1187" t="s">
        <v>31</v>
      </c>
      <c r="M1187" t="s">
        <v>31</v>
      </c>
      <c r="N1187">
        <v>41</v>
      </c>
      <c r="O1187">
        <f>IF(moras[[#This Row],[EDAD]]="", '2-Resumen'!$C$7, moras[[#This Row],[EDAD]])</f>
        <v>41</v>
      </c>
      <c r="P1187">
        <f>FLOOR(moras[[#This Row],[EDAD_SIN_NA´S]],10)</f>
        <v>40</v>
      </c>
      <c r="Q1187">
        <f>STANDARDIZE(moras[[#This Row],[EDAD]],'2-Resumen'!$C$2, '2-Resumen'!$C$3)</f>
        <v>-6.3965513291846368E-2</v>
      </c>
      <c r="R1187" t="str">
        <f>IF(ABS(moras[[#This Row],[Z-CORE E]]) &gt; 1.96, "Sí", "No")</f>
        <v>No</v>
      </c>
    </row>
    <row r="1188" spans="1:18">
      <c r="A1188">
        <v>1740</v>
      </c>
      <c r="B1188" t="s">
        <v>32</v>
      </c>
      <c r="C1188">
        <v>74415802</v>
      </c>
      <c r="D11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88">
        <f>IF(moras[[#This Row],[SALARIO]]="",'2-Resumen'!$B$7, moras[[#This Row],[SALARIO]])</f>
        <v>74415802</v>
      </c>
      <c r="F1188">
        <f>STANDARDIZE(moras[[#This Row],[SALARIO]],'2-Resumen'!$B$2,'2-Resumen'!$B$3)</f>
        <v>0.86259118023333126</v>
      </c>
      <c r="G1188" t="str">
        <f>IF(ABS(moras[[#This Row],[Z-CORE]])&gt; 1.96,"Sí", "No")</f>
        <v>No</v>
      </c>
      <c r="H1188" t="s">
        <v>33</v>
      </c>
      <c r="I1188" t="str">
        <f>IF(moras[[#This Row],[TIPO_ASEGURAMIENTO]] = "", '2-Resumen'!$F$4, moras[[#This Row],[TIPO_ASEGURAMIENTO]])</f>
        <v>ASALARIADO</v>
      </c>
      <c r="J1188" t="s">
        <v>34</v>
      </c>
      <c r="K1188" t="s">
        <v>30</v>
      </c>
      <c r="L1188" t="s">
        <v>31</v>
      </c>
      <c r="M1188" t="s">
        <v>31</v>
      </c>
      <c r="N1188">
        <v>26</v>
      </c>
      <c r="O1188">
        <f>IF(moras[[#This Row],[EDAD]]="", '2-Resumen'!$C$7, moras[[#This Row],[EDAD]])</f>
        <v>26</v>
      </c>
      <c r="P1188">
        <f>FLOOR(moras[[#This Row],[EDAD_SIN_NA´S]],10)</f>
        <v>20</v>
      </c>
      <c r="Q1188">
        <f>STANDARDIZE(moras[[#This Row],[EDAD]],'2-Resumen'!$C$2, '2-Resumen'!$C$3)</f>
        <v>-1.1225954644489089</v>
      </c>
      <c r="R1188" t="str">
        <f>IF(ABS(moras[[#This Row],[Z-CORE E]]) &gt; 1.96, "Sí", "No")</f>
        <v>No</v>
      </c>
    </row>
    <row r="1189" spans="1:18">
      <c r="A1189">
        <v>1741</v>
      </c>
      <c r="B1189" t="s">
        <v>32</v>
      </c>
      <c r="C1189">
        <v>280000</v>
      </c>
      <c r="D11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89">
        <f>IF(moras[[#This Row],[SALARIO]]="",'2-Resumen'!$B$7, moras[[#This Row],[SALARIO]])</f>
        <v>280000</v>
      </c>
      <c r="F1189">
        <f>STANDARDIZE(moras[[#This Row],[SALARIO]],'2-Resumen'!$B$2,'2-Resumen'!$B$3)</f>
        <v>-0.37095745096451832</v>
      </c>
      <c r="G1189" t="str">
        <f>IF(ABS(moras[[#This Row],[Z-CORE]])&gt; 1.96,"Sí", "No")</f>
        <v>No</v>
      </c>
      <c r="H1189" t="s">
        <v>33</v>
      </c>
      <c r="I1189" t="str">
        <f>IF(moras[[#This Row],[TIPO_ASEGURAMIENTO]] = "", '2-Resumen'!$F$4, moras[[#This Row],[TIPO_ASEGURAMIENTO]])</f>
        <v>ASALARIADO</v>
      </c>
      <c r="J1189" t="s">
        <v>29</v>
      </c>
      <c r="K1189" t="s">
        <v>30</v>
      </c>
      <c r="L1189" t="s">
        <v>31</v>
      </c>
      <c r="M1189" t="s">
        <v>30</v>
      </c>
      <c r="N1189">
        <v>56</v>
      </c>
      <c r="O1189">
        <f>IF(moras[[#This Row],[EDAD]]="", '2-Resumen'!$C$7, moras[[#This Row],[EDAD]])</f>
        <v>56</v>
      </c>
      <c r="P1189">
        <f>FLOOR(moras[[#This Row],[EDAD_SIN_NA´S]],10)</f>
        <v>50</v>
      </c>
      <c r="Q1189">
        <f>STANDARDIZE(moras[[#This Row],[EDAD]],'2-Resumen'!$C$2, '2-Resumen'!$C$3)</f>
        <v>0.99466443786521619</v>
      </c>
      <c r="R1189" t="str">
        <f>IF(ABS(moras[[#This Row],[Z-CORE E]]) &gt; 1.96, "Sí", "No")</f>
        <v>No</v>
      </c>
    </row>
    <row r="1190" spans="1:18">
      <c r="A1190">
        <v>1742</v>
      </c>
      <c r="B1190" t="s">
        <v>32</v>
      </c>
      <c r="C1190">
        <v>38258415</v>
      </c>
      <c r="D11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90">
        <f>IF(moras[[#This Row],[SALARIO]]="",'2-Resumen'!$B$7, moras[[#This Row],[SALARIO]])</f>
        <v>38258415</v>
      </c>
      <c r="F1190">
        <f>STANDARDIZE(moras[[#This Row],[SALARIO]],'2-Resumen'!$B$2,'2-Resumen'!$B$3)</f>
        <v>0.26096694419227617</v>
      </c>
      <c r="G1190" t="str">
        <f>IF(ABS(moras[[#This Row],[Z-CORE]])&gt; 1.96,"Sí", "No")</f>
        <v>No</v>
      </c>
      <c r="H1190" t="s">
        <v>33</v>
      </c>
      <c r="I1190" t="str">
        <f>IF(moras[[#This Row],[TIPO_ASEGURAMIENTO]] = "", '2-Resumen'!$F$4, moras[[#This Row],[TIPO_ASEGURAMIENTO]])</f>
        <v>ASALARIADO</v>
      </c>
      <c r="J1190" t="s">
        <v>34</v>
      </c>
      <c r="K1190" t="s">
        <v>30</v>
      </c>
      <c r="L1190" t="s">
        <v>31</v>
      </c>
      <c r="M1190" t="s">
        <v>31</v>
      </c>
      <c r="N1190">
        <v>47</v>
      </c>
      <c r="O1190">
        <f>IF(moras[[#This Row],[EDAD]]="", '2-Resumen'!$C$7, moras[[#This Row],[EDAD]])</f>
        <v>47</v>
      </c>
      <c r="P1190">
        <f>FLOOR(moras[[#This Row],[EDAD_SIN_NA´S]],10)</f>
        <v>40</v>
      </c>
      <c r="Q1190">
        <f>STANDARDIZE(moras[[#This Row],[EDAD]],'2-Resumen'!$C$2, '2-Resumen'!$C$3)</f>
        <v>0.35948646717097865</v>
      </c>
      <c r="R1190" t="str">
        <f>IF(ABS(moras[[#This Row],[Z-CORE E]]) &gt; 1.96, "Sí", "No")</f>
        <v>No</v>
      </c>
    </row>
    <row r="1191" spans="1:18">
      <c r="A1191">
        <v>1743</v>
      </c>
      <c r="B1191" t="s">
        <v>27</v>
      </c>
      <c r="C1191">
        <v>12754405</v>
      </c>
      <c r="D11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91">
        <f>IF(moras[[#This Row],[SALARIO]]="",'2-Resumen'!$B$7, moras[[#This Row],[SALARIO]])</f>
        <v>12754405</v>
      </c>
      <c r="F1191">
        <f>STANDARDIZE(moras[[#This Row],[SALARIO]],'2-Resumen'!$B$2,'2-Resumen'!$B$3)</f>
        <v>-0.16339531772209911</v>
      </c>
      <c r="G1191" t="str">
        <f>IF(ABS(moras[[#This Row],[Z-CORE]])&gt; 1.96,"Sí", "No")</f>
        <v>No</v>
      </c>
      <c r="H1191" t="s">
        <v>33</v>
      </c>
      <c r="I1191" t="str">
        <f>IF(moras[[#This Row],[TIPO_ASEGURAMIENTO]] = "", '2-Resumen'!$F$4, moras[[#This Row],[TIPO_ASEGURAMIENTO]])</f>
        <v>ASALARIADO</v>
      </c>
      <c r="J1191" t="s">
        <v>34</v>
      </c>
      <c r="K1191" t="s">
        <v>30</v>
      </c>
      <c r="L1191" t="s">
        <v>31</v>
      </c>
      <c r="M1191" t="s">
        <v>31</v>
      </c>
      <c r="N1191">
        <v>58</v>
      </c>
      <c r="O1191">
        <f>IF(moras[[#This Row],[EDAD]]="", '2-Resumen'!$C$7, moras[[#This Row],[EDAD]])</f>
        <v>58</v>
      </c>
      <c r="P1191">
        <f>FLOOR(moras[[#This Row],[EDAD_SIN_NA´S]],10)</f>
        <v>50</v>
      </c>
      <c r="Q1191">
        <f>STANDARDIZE(moras[[#This Row],[EDAD]],'2-Resumen'!$C$2, '2-Resumen'!$C$3)</f>
        <v>1.1358150980194912</v>
      </c>
      <c r="R1191" t="str">
        <f>IF(ABS(moras[[#This Row],[Z-CORE E]]) &gt; 1.96, "Sí", "No")</f>
        <v>No</v>
      </c>
    </row>
    <row r="1192" spans="1:18">
      <c r="A1192">
        <v>1744</v>
      </c>
      <c r="B1192" t="s">
        <v>27</v>
      </c>
      <c r="C1192">
        <v>15660461</v>
      </c>
      <c r="D11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192">
        <f>IF(moras[[#This Row],[SALARIO]]="",'2-Resumen'!$B$7, moras[[#This Row],[SALARIO]])</f>
        <v>15660461</v>
      </c>
      <c r="F1192">
        <f>STANDARDIZE(moras[[#This Row],[SALARIO]],'2-Resumen'!$B$2,'2-Resumen'!$B$3)</f>
        <v>-0.11504133348942974</v>
      </c>
      <c r="G1192" t="str">
        <f>IF(ABS(moras[[#This Row],[Z-CORE]])&gt; 1.96,"Sí", "No")</f>
        <v>No</v>
      </c>
      <c r="H1192" t="s">
        <v>33</v>
      </c>
      <c r="I1192" t="str">
        <f>IF(moras[[#This Row],[TIPO_ASEGURAMIENTO]] = "", '2-Resumen'!$F$4, moras[[#This Row],[TIPO_ASEGURAMIENTO]])</f>
        <v>ASALARIADO</v>
      </c>
      <c r="J1192" t="s">
        <v>34</v>
      </c>
      <c r="K1192" t="s">
        <v>30</v>
      </c>
      <c r="L1192" t="s">
        <v>31</v>
      </c>
      <c r="M1192" t="s">
        <v>31</v>
      </c>
      <c r="N1192">
        <v>28</v>
      </c>
      <c r="O1192">
        <f>IF(moras[[#This Row],[EDAD]]="", '2-Resumen'!$C$7, moras[[#This Row],[EDAD]])</f>
        <v>28</v>
      </c>
      <c r="P1192">
        <f>FLOOR(moras[[#This Row],[EDAD_SIN_NA´S]],10)</f>
        <v>20</v>
      </c>
      <c r="Q1192">
        <f>STANDARDIZE(moras[[#This Row],[EDAD]],'2-Resumen'!$C$2, '2-Resumen'!$C$3)</f>
        <v>-0.98144480429463388</v>
      </c>
      <c r="R1192" t="str">
        <f>IF(ABS(moras[[#This Row],[Z-CORE E]]) &gt; 1.96, "Sí", "No")</f>
        <v>No</v>
      </c>
    </row>
    <row r="1193" spans="1:18">
      <c r="A1193">
        <v>1745</v>
      </c>
      <c r="B1193" t="s">
        <v>27</v>
      </c>
      <c r="C1193">
        <v>477915</v>
      </c>
      <c r="D11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93">
        <f>IF(moras[[#This Row],[SALARIO]]="",'2-Resumen'!$B$7, moras[[#This Row],[SALARIO]])</f>
        <v>477915</v>
      </c>
      <c r="F1193">
        <f>STANDARDIZE(moras[[#This Row],[SALARIO]],'2-Resumen'!$B$2,'2-Resumen'!$B$3)</f>
        <v>-0.36766433521265096</v>
      </c>
      <c r="G1193" t="str">
        <f>IF(ABS(moras[[#This Row],[Z-CORE]])&gt; 1.96,"Sí", "No")</f>
        <v>No</v>
      </c>
      <c r="H1193" t="s">
        <v>33</v>
      </c>
      <c r="I1193" t="str">
        <f>IF(moras[[#This Row],[TIPO_ASEGURAMIENTO]] = "", '2-Resumen'!$F$4, moras[[#This Row],[TIPO_ASEGURAMIENTO]])</f>
        <v>ASALARIADO</v>
      </c>
      <c r="J1193" t="s">
        <v>34</v>
      </c>
      <c r="K1193" t="s">
        <v>30</v>
      </c>
      <c r="L1193" t="s">
        <v>31</v>
      </c>
      <c r="M1193" t="s">
        <v>31</v>
      </c>
      <c r="N1193">
        <v>29</v>
      </c>
      <c r="O1193">
        <f>IF(moras[[#This Row],[EDAD]]="", '2-Resumen'!$C$7, moras[[#This Row],[EDAD]])</f>
        <v>29</v>
      </c>
      <c r="P1193">
        <f>FLOOR(moras[[#This Row],[EDAD_SIN_NA´S]],10)</f>
        <v>20</v>
      </c>
      <c r="Q1193">
        <f>STANDARDIZE(moras[[#This Row],[EDAD]],'2-Resumen'!$C$2, '2-Resumen'!$C$3)</f>
        <v>-0.91086947421749642</v>
      </c>
      <c r="R1193" t="str">
        <f>IF(ABS(moras[[#This Row],[Z-CORE E]]) &gt; 1.96, "Sí", "No")</f>
        <v>No</v>
      </c>
    </row>
    <row r="1194" spans="1:18">
      <c r="A1194">
        <v>1746</v>
      </c>
      <c r="B1194" t="s">
        <v>32</v>
      </c>
      <c r="C1194">
        <v>389617</v>
      </c>
      <c r="D11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94">
        <f>IF(moras[[#This Row],[SALARIO]]="",'2-Resumen'!$B$7, moras[[#This Row],[SALARIO]])</f>
        <v>389617</v>
      </c>
      <c r="F1194">
        <f>STANDARDIZE(moras[[#This Row],[SALARIO]],'2-Resumen'!$B$2,'2-Resumen'!$B$3)</f>
        <v>-0.36913352923361142</v>
      </c>
      <c r="G1194" t="str">
        <f>IF(ABS(moras[[#This Row],[Z-CORE]])&gt; 1.96,"Sí", "No")</f>
        <v>No</v>
      </c>
      <c r="H1194" t="s">
        <v>33</v>
      </c>
      <c r="I1194" t="str">
        <f>IF(moras[[#This Row],[TIPO_ASEGURAMIENTO]] = "", '2-Resumen'!$F$4, moras[[#This Row],[TIPO_ASEGURAMIENTO]])</f>
        <v>ASALARIADO</v>
      </c>
      <c r="J1194" t="s">
        <v>29</v>
      </c>
      <c r="K1194" t="s">
        <v>30</v>
      </c>
      <c r="L1194" t="s">
        <v>31</v>
      </c>
      <c r="M1194" t="s">
        <v>31</v>
      </c>
      <c r="N1194">
        <v>61</v>
      </c>
      <c r="O1194">
        <f>IF(moras[[#This Row],[EDAD]]="", '2-Resumen'!$C$7, moras[[#This Row],[EDAD]])</f>
        <v>61</v>
      </c>
      <c r="P1194">
        <f>FLOOR(moras[[#This Row],[EDAD_SIN_NA´S]],10)</f>
        <v>60</v>
      </c>
      <c r="Q1194">
        <f>STANDARDIZE(moras[[#This Row],[EDAD]],'2-Resumen'!$C$2, '2-Resumen'!$C$3)</f>
        <v>1.3475410882509038</v>
      </c>
      <c r="R1194" t="str">
        <f>IF(ABS(moras[[#This Row],[Z-CORE E]]) &gt; 1.96, "Sí", "No")</f>
        <v>No</v>
      </c>
    </row>
    <row r="1195" spans="1:18">
      <c r="A1195">
        <v>1747</v>
      </c>
      <c r="B1195" t="s">
        <v>27</v>
      </c>
      <c r="C1195">
        <v>331218643</v>
      </c>
      <c r="D11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95">
        <f>IF(moras[[#This Row],[SALARIO]]="",'2-Resumen'!$B$7, moras[[#This Row],[SALARIO]])</f>
        <v>331218643</v>
      </c>
      <c r="F1195">
        <f>STANDARDIZE(moras[[#This Row],[SALARIO]],'2-Resumen'!$B$2,'2-Resumen'!$B$3)</f>
        <v>5.1355441187240887</v>
      </c>
      <c r="G1195" t="str">
        <f>IF(ABS(moras[[#This Row],[Z-CORE]])&gt; 1.96,"Sí", "No")</f>
        <v>Sí</v>
      </c>
      <c r="H1195" t="s">
        <v>33</v>
      </c>
      <c r="I1195" t="str">
        <f>IF(moras[[#This Row],[TIPO_ASEGURAMIENTO]] = "", '2-Resumen'!$F$4, moras[[#This Row],[TIPO_ASEGURAMIENTO]])</f>
        <v>ASALARIADO</v>
      </c>
      <c r="J1195" t="s">
        <v>34</v>
      </c>
      <c r="K1195" t="s">
        <v>30</v>
      </c>
      <c r="L1195" t="s">
        <v>31</v>
      </c>
      <c r="M1195" t="s">
        <v>31</v>
      </c>
      <c r="N1195">
        <v>41</v>
      </c>
      <c r="O1195">
        <f>IF(moras[[#This Row],[EDAD]]="", '2-Resumen'!$C$7, moras[[#This Row],[EDAD]])</f>
        <v>41</v>
      </c>
      <c r="P1195">
        <f>FLOOR(moras[[#This Row],[EDAD_SIN_NA´S]],10)</f>
        <v>40</v>
      </c>
      <c r="Q1195">
        <f>STANDARDIZE(moras[[#This Row],[EDAD]],'2-Resumen'!$C$2, '2-Resumen'!$C$3)</f>
        <v>-6.3965513291846368E-2</v>
      </c>
      <c r="R1195" t="str">
        <f>IF(ABS(moras[[#This Row],[Z-CORE E]]) &gt; 1.96, "Sí", "No")</f>
        <v>No</v>
      </c>
    </row>
    <row r="1196" spans="1:18">
      <c r="A1196">
        <v>1749</v>
      </c>
      <c r="B1196" t="s">
        <v>32</v>
      </c>
      <c r="C1196">
        <v>196000</v>
      </c>
      <c r="D11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196">
        <f>IF(moras[[#This Row],[SALARIO]]="",'2-Resumen'!$B$7, moras[[#This Row],[SALARIO]])</f>
        <v>196000</v>
      </c>
      <c r="F1196">
        <f>STANDARDIZE(moras[[#This Row],[SALARIO]],'2-Resumen'!$B$2,'2-Resumen'!$B$3)</f>
        <v>-0.37235513038829554</v>
      </c>
      <c r="G1196" t="str">
        <f>IF(ABS(moras[[#This Row],[Z-CORE]])&gt; 1.96,"Sí", "No")</f>
        <v>No</v>
      </c>
      <c r="H1196" t="s">
        <v>33</v>
      </c>
      <c r="I1196" t="str">
        <f>IF(moras[[#This Row],[TIPO_ASEGURAMIENTO]] = "", '2-Resumen'!$F$4, moras[[#This Row],[TIPO_ASEGURAMIENTO]])</f>
        <v>ASALARIADO</v>
      </c>
      <c r="J1196" t="s">
        <v>29</v>
      </c>
      <c r="K1196" t="s">
        <v>30</v>
      </c>
      <c r="L1196" t="s">
        <v>31</v>
      </c>
      <c r="M1196" t="s">
        <v>31</v>
      </c>
      <c r="N1196">
        <v>52</v>
      </c>
      <c r="O1196">
        <f>IF(moras[[#This Row],[EDAD]]="", '2-Resumen'!$C$7, moras[[#This Row],[EDAD]])</f>
        <v>52</v>
      </c>
      <c r="P1196">
        <f>FLOOR(moras[[#This Row],[EDAD_SIN_NA´S]],10)</f>
        <v>50</v>
      </c>
      <c r="Q1196">
        <f>STANDARDIZE(moras[[#This Row],[EDAD]],'2-Resumen'!$C$2, '2-Resumen'!$C$3)</f>
        <v>0.71236311755666615</v>
      </c>
      <c r="R1196" t="str">
        <f>IF(ABS(moras[[#This Row],[Z-CORE E]]) &gt; 1.96, "Sí", "No")</f>
        <v>No</v>
      </c>
    </row>
    <row r="1197" spans="1:18">
      <c r="A1197">
        <v>1750</v>
      </c>
      <c r="B1197" t="s">
        <v>32</v>
      </c>
      <c r="C1197">
        <v>430000</v>
      </c>
      <c r="D11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97">
        <f>IF(moras[[#This Row],[SALARIO]]="",'2-Resumen'!$B$7, moras[[#This Row],[SALARIO]])</f>
        <v>430000</v>
      </c>
      <c r="F1197">
        <f>STANDARDIZE(moras[[#This Row],[SALARIO]],'2-Resumen'!$B$2,'2-Resumen'!$B$3)</f>
        <v>-0.36846159485063051</v>
      </c>
      <c r="G1197" t="str">
        <f>IF(ABS(moras[[#This Row],[Z-CORE]])&gt; 1.96,"Sí", "No")</f>
        <v>No</v>
      </c>
      <c r="H1197" t="s">
        <v>33</v>
      </c>
      <c r="I1197" t="str">
        <f>IF(moras[[#This Row],[TIPO_ASEGURAMIENTO]] = "", '2-Resumen'!$F$4, moras[[#This Row],[TIPO_ASEGURAMIENTO]])</f>
        <v>ASALARIADO</v>
      </c>
      <c r="J1197" t="s">
        <v>29</v>
      </c>
      <c r="K1197" t="s">
        <v>30</v>
      </c>
      <c r="L1197" t="s">
        <v>31</v>
      </c>
      <c r="M1197" t="s">
        <v>31</v>
      </c>
      <c r="N1197">
        <v>39</v>
      </c>
      <c r="O1197">
        <f>IF(moras[[#This Row],[EDAD]]="", '2-Resumen'!$C$7, moras[[#This Row],[EDAD]])</f>
        <v>39</v>
      </c>
      <c r="P1197">
        <f>FLOOR(moras[[#This Row],[EDAD_SIN_NA´S]],10)</f>
        <v>30</v>
      </c>
      <c r="Q1197">
        <f>STANDARDIZE(moras[[#This Row],[EDAD]],'2-Resumen'!$C$2, '2-Resumen'!$C$3)</f>
        <v>-0.20511617344612137</v>
      </c>
      <c r="R1197" t="str">
        <f>IF(ABS(moras[[#This Row],[Z-CORE E]]) &gt; 1.96, "Sí", "No")</f>
        <v>No</v>
      </c>
    </row>
    <row r="1198" spans="1:18">
      <c r="A1198">
        <v>1751</v>
      </c>
      <c r="B1198" t="s">
        <v>27</v>
      </c>
      <c r="C1198">
        <v>340000</v>
      </c>
      <c r="D11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198">
        <f>IF(moras[[#This Row],[SALARIO]]="",'2-Resumen'!$B$7, moras[[#This Row],[SALARIO]])</f>
        <v>340000</v>
      </c>
      <c r="F1198">
        <f>STANDARDIZE(moras[[#This Row],[SALARIO]],'2-Resumen'!$B$2,'2-Resumen'!$B$3)</f>
        <v>-0.36995910851896324</v>
      </c>
      <c r="G1198" t="str">
        <f>IF(ABS(moras[[#This Row],[Z-CORE]])&gt; 1.96,"Sí", "No")</f>
        <v>No</v>
      </c>
      <c r="H1198" t="s">
        <v>33</v>
      </c>
      <c r="I1198" t="str">
        <f>IF(moras[[#This Row],[TIPO_ASEGURAMIENTO]] = "", '2-Resumen'!$F$4, moras[[#This Row],[TIPO_ASEGURAMIENTO]])</f>
        <v>ASALARIADO</v>
      </c>
      <c r="J1198" t="s">
        <v>29</v>
      </c>
      <c r="K1198" t="s">
        <v>30</v>
      </c>
      <c r="L1198" t="s">
        <v>31</v>
      </c>
      <c r="M1198" t="s">
        <v>31</v>
      </c>
      <c r="N1198">
        <v>26</v>
      </c>
      <c r="O1198">
        <f>IF(moras[[#This Row],[EDAD]]="", '2-Resumen'!$C$7, moras[[#This Row],[EDAD]])</f>
        <v>26</v>
      </c>
      <c r="P1198">
        <f>FLOOR(moras[[#This Row],[EDAD_SIN_NA´S]],10)</f>
        <v>20</v>
      </c>
      <c r="Q1198">
        <f>STANDARDIZE(moras[[#This Row],[EDAD]],'2-Resumen'!$C$2, '2-Resumen'!$C$3)</f>
        <v>-1.1225954644489089</v>
      </c>
      <c r="R1198" t="str">
        <f>IF(ABS(moras[[#This Row],[Z-CORE E]]) &gt; 1.96, "Sí", "No")</f>
        <v>No</v>
      </c>
    </row>
    <row r="1199" spans="1:18">
      <c r="A1199">
        <v>1752</v>
      </c>
      <c r="B1199" t="s">
        <v>27</v>
      </c>
      <c r="C1199">
        <v>118322701</v>
      </c>
      <c r="D11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199">
        <f>IF(moras[[#This Row],[SALARIO]]="",'2-Resumen'!$B$7, moras[[#This Row],[SALARIO]])</f>
        <v>118322701</v>
      </c>
      <c r="F1199">
        <f>STANDARDIZE(moras[[#This Row],[SALARIO]],'2-Resumen'!$B$2,'2-Resumen'!$B$3)</f>
        <v>1.5931598623067</v>
      </c>
      <c r="G1199" t="str">
        <f>IF(ABS(moras[[#This Row],[Z-CORE]])&gt; 1.96,"Sí", "No")</f>
        <v>No</v>
      </c>
      <c r="H1199" t="s">
        <v>33</v>
      </c>
      <c r="I1199" t="str">
        <f>IF(moras[[#This Row],[TIPO_ASEGURAMIENTO]] = "", '2-Resumen'!$F$4, moras[[#This Row],[TIPO_ASEGURAMIENTO]])</f>
        <v>ASALARIADO</v>
      </c>
      <c r="J1199" t="s">
        <v>29</v>
      </c>
      <c r="K1199" t="s">
        <v>30</v>
      </c>
      <c r="L1199" t="s">
        <v>31</v>
      </c>
      <c r="M1199" t="s">
        <v>31</v>
      </c>
      <c r="N1199">
        <v>32</v>
      </c>
      <c r="O1199">
        <f>IF(moras[[#This Row],[EDAD]]="", '2-Resumen'!$C$7, moras[[#This Row],[EDAD]])</f>
        <v>32</v>
      </c>
      <c r="P1199">
        <f>FLOOR(moras[[#This Row],[EDAD_SIN_NA´S]],10)</f>
        <v>30</v>
      </c>
      <c r="Q1199">
        <f>STANDARDIZE(moras[[#This Row],[EDAD]],'2-Resumen'!$C$2, '2-Resumen'!$C$3)</f>
        <v>-0.69914348398608395</v>
      </c>
      <c r="R1199" t="str">
        <f>IF(ABS(moras[[#This Row],[Z-CORE E]]) &gt; 1.96, "Sí", "No")</f>
        <v>No</v>
      </c>
    </row>
    <row r="1200" spans="1:18">
      <c r="A1200">
        <v>1753</v>
      </c>
      <c r="B1200" t="s">
        <v>27</v>
      </c>
      <c r="C1200">
        <v>392375</v>
      </c>
      <c r="D12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00">
        <f>IF(moras[[#This Row],[SALARIO]]="",'2-Resumen'!$B$7, moras[[#This Row],[SALARIO]])</f>
        <v>392375</v>
      </c>
      <c r="F1200">
        <f>STANDARDIZE(moras[[#This Row],[SALARIO]],'2-Resumen'!$B$2,'2-Resumen'!$B$3)</f>
        <v>-0.36908763875919737</v>
      </c>
      <c r="G1200" t="str">
        <f>IF(ABS(moras[[#This Row],[Z-CORE]])&gt; 1.96,"Sí", "No")</f>
        <v>No</v>
      </c>
      <c r="H1200" t="s">
        <v>33</v>
      </c>
      <c r="I1200" t="str">
        <f>IF(moras[[#This Row],[TIPO_ASEGURAMIENTO]] = "", '2-Resumen'!$F$4, moras[[#This Row],[TIPO_ASEGURAMIENTO]])</f>
        <v>ASALARIADO</v>
      </c>
      <c r="J1200" t="s">
        <v>29</v>
      </c>
      <c r="K1200" t="s">
        <v>30</v>
      </c>
      <c r="L1200" t="s">
        <v>31</v>
      </c>
      <c r="M1200" t="s">
        <v>31</v>
      </c>
      <c r="N1200">
        <v>33</v>
      </c>
      <c r="O1200">
        <f>IF(moras[[#This Row],[EDAD]]="", '2-Resumen'!$C$7, moras[[#This Row],[EDAD]])</f>
        <v>33</v>
      </c>
      <c r="P1200">
        <f>FLOOR(moras[[#This Row],[EDAD_SIN_NA´S]],10)</f>
        <v>30</v>
      </c>
      <c r="Q1200">
        <f>STANDARDIZE(moras[[#This Row],[EDAD]],'2-Resumen'!$C$2, '2-Resumen'!$C$3)</f>
        <v>-0.62856815390894638</v>
      </c>
      <c r="R1200" t="str">
        <f>IF(ABS(moras[[#This Row],[Z-CORE E]]) &gt; 1.96, "Sí", "No")</f>
        <v>No</v>
      </c>
    </row>
    <row r="1201" spans="1:18">
      <c r="A1201">
        <v>1756</v>
      </c>
      <c r="B1201" t="s">
        <v>32</v>
      </c>
      <c r="C1201">
        <v>21938152</v>
      </c>
      <c r="D12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01">
        <f>IF(moras[[#This Row],[SALARIO]]="",'2-Resumen'!$B$7, moras[[#This Row],[SALARIO]])</f>
        <v>21938152</v>
      </c>
      <c r="F1201">
        <f>STANDARDIZE(moras[[#This Row],[SALARIO]],'2-Resumen'!$B$2,'2-Resumen'!$B$3)</f>
        <v>-1.0586577066439137E-2</v>
      </c>
      <c r="G1201" t="str">
        <f>IF(ABS(moras[[#This Row],[Z-CORE]])&gt; 1.96,"Sí", "No")</f>
        <v>No</v>
      </c>
      <c r="H1201" t="s">
        <v>33</v>
      </c>
      <c r="I1201" t="str">
        <f>IF(moras[[#This Row],[TIPO_ASEGURAMIENTO]] = "", '2-Resumen'!$F$4, moras[[#This Row],[TIPO_ASEGURAMIENTO]])</f>
        <v>ASALARIADO</v>
      </c>
      <c r="J1201" t="s">
        <v>29</v>
      </c>
      <c r="K1201" t="s">
        <v>30</v>
      </c>
      <c r="L1201" t="s">
        <v>30</v>
      </c>
      <c r="M1201" t="s">
        <v>31</v>
      </c>
      <c r="N1201">
        <v>53</v>
      </c>
      <c r="O1201">
        <f>IF(moras[[#This Row],[EDAD]]="", '2-Resumen'!$C$7, moras[[#This Row],[EDAD]])</f>
        <v>53</v>
      </c>
      <c r="P1201">
        <f>FLOOR(moras[[#This Row],[EDAD_SIN_NA´S]],10)</f>
        <v>50</v>
      </c>
      <c r="Q1201">
        <f>STANDARDIZE(moras[[#This Row],[EDAD]],'2-Resumen'!$C$2, '2-Resumen'!$C$3)</f>
        <v>0.78293844763380371</v>
      </c>
      <c r="R1201" t="str">
        <f>IF(ABS(moras[[#This Row],[Z-CORE E]]) &gt; 1.96, "Sí", "No")</f>
        <v>No</v>
      </c>
    </row>
    <row r="1202" spans="1:18">
      <c r="A1202">
        <v>1757</v>
      </c>
      <c r="B1202" t="s">
        <v>27</v>
      </c>
      <c r="C1202">
        <v>359500</v>
      </c>
      <c r="D12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02">
        <f>IF(moras[[#This Row],[SALARIO]]="",'2-Resumen'!$B$7, moras[[#This Row],[SALARIO]])</f>
        <v>359500</v>
      </c>
      <c r="F1202">
        <f>STANDARDIZE(moras[[#This Row],[SALARIO]],'2-Resumen'!$B$2,'2-Resumen'!$B$3)</f>
        <v>-0.36963464722415779</v>
      </c>
      <c r="G1202" t="str">
        <f>IF(ABS(moras[[#This Row],[Z-CORE]])&gt; 1.96,"Sí", "No")</f>
        <v>No</v>
      </c>
      <c r="H1202" t="s">
        <v>33</v>
      </c>
      <c r="I1202" t="str">
        <f>IF(moras[[#This Row],[TIPO_ASEGURAMIENTO]] = "", '2-Resumen'!$F$4, moras[[#This Row],[TIPO_ASEGURAMIENTO]])</f>
        <v>ASALARIADO</v>
      </c>
      <c r="J1202" t="s">
        <v>29</v>
      </c>
      <c r="K1202" t="s">
        <v>30</v>
      </c>
      <c r="L1202" t="s">
        <v>31</v>
      </c>
      <c r="M1202" t="s">
        <v>31</v>
      </c>
      <c r="N1202">
        <v>41</v>
      </c>
      <c r="O1202">
        <f>IF(moras[[#This Row],[EDAD]]="", '2-Resumen'!$C$7, moras[[#This Row],[EDAD]])</f>
        <v>41</v>
      </c>
      <c r="P1202">
        <f>FLOOR(moras[[#This Row],[EDAD_SIN_NA´S]],10)</f>
        <v>40</v>
      </c>
      <c r="Q1202">
        <f>STANDARDIZE(moras[[#This Row],[EDAD]],'2-Resumen'!$C$2, '2-Resumen'!$C$3)</f>
        <v>-6.3965513291846368E-2</v>
      </c>
      <c r="R1202" t="str">
        <f>IF(ABS(moras[[#This Row],[Z-CORE E]]) &gt; 1.96, "Sí", "No")</f>
        <v>No</v>
      </c>
    </row>
    <row r="1203" spans="1:18">
      <c r="A1203">
        <v>1761</v>
      </c>
      <c r="B1203" t="s">
        <v>32</v>
      </c>
      <c r="C1203">
        <v>42591667</v>
      </c>
      <c r="D12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03">
        <f>IF(moras[[#This Row],[SALARIO]]="",'2-Resumen'!$B$7, moras[[#This Row],[SALARIO]])</f>
        <v>42591667</v>
      </c>
      <c r="F1203">
        <f>STANDARDIZE(moras[[#This Row],[SALARIO]],'2-Resumen'!$B$2,'2-Resumen'!$B$3)</f>
        <v>0.33306810084038724</v>
      </c>
      <c r="G1203" t="str">
        <f>IF(ABS(moras[[#This Row],[Z-CORE]])&gt; 1.96,"Sí", "No")</f>
        <v>No</v>
      </c>
      <c r="H1203" t="s">
        <v>33</v>
      </c>
      <c r="I1203" t="str">
        <f>IF(moras[[#This Row],[TIPO_ASEGURAMIENTO]] = "", '2-Resumen'!$F$4, moras[[#This Row],[TIPO_ASEGURAMIENTO]])</f>
        <v>ASALARIADO</v>
      </c>
      <c r="J1203" t="s">
        <v>29</v>
      </c>
      <c r="K1203" t="s">
        <v>30</v>
      </c>
      <c r="L1203" t="s">
        <v>31</v>
      </c>
      <c r="M1203" t="s">
        <v>31</v>
      </c>
      <c r="N1203">
        <v>22</v>
      </c>
      <c r="O1203">
        <f>IF(moras[[#This Row],[EDAD]]="", '2-Resumen'!$C$7, moras[[#This Row],[EDAD]])</f>
        <v>22</v>
      </c>
      <c r="P1203">
        <f>FLOOR(moras[[#This Row],[EDAD_SIN_NA´S]],10)</f>
        <v>20</v>
      </c>
      <c r="Q1203">
        <f>STANDARDIZE(moras[[#This Row],[EDAD]],'2-Resumen'!$C$2, '2-Resumen'!$C$3)</f>
        <v>-1.4048967847574589</v>
      </c>
      <c r="R1203" t="str">
        <f>IF(ABS(moras[[#This Row],[Z-CORE E]]) &gt; 1.96, "Sí", "No")</f>
        <v>No</v>
      </c>
    </row>
    <row r="1204" spans="1:18">
      <c r="A1204">
        <v>1763</v>
      </c>
      <c r="B1204" t="s">
        <v>32</v>
      </c>
      <c r="C1204">
        <v>9492451</v>
      </c>
      <c r="D12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04">
        <f>IF(moras[[#This Row],[SALARIO]]="",'2-Resumen'!$B$7, moras[[#This Row],[SALARIO]])</f>
        <v>9492451</v>
      </c>
      <c r="F1204">
        <f>STANDARDIZE(moras[[#This Row],[SALARIO]],'2-Resumen'!$B$2,'2-Resumen'!$B$3)</f>
        <v>-0.21767110328290482</v>
      </c>
      <c r="G1204" t="str">
        <f>IF(ABS(moras[[#This Row],[Z-CORE]])&gt; 1.96,"Sí", "No")</f>
        <v>No</v>
      </c>
      <c r="H1204" t="s">
        <v>33</v>
      </c>
      <c r="I1204" t="str">
        <f>IF(moras[[#This Row],[TIPO_ASEGURAMIENTO]] = "", '2-Resumen'!$F$4, moras[[#This Row],[TIPO_ASEGURAMIENTO]])</f>
        <v>ASALARIADO</v>
      </c>
      <c r="J1204" t="s">
        <v>34</v>
      </c>
      <c r="K1204" t="s">
        <v>30</v>
      </c>
      <c r="L1204" t="s">
        <v>31</v>
      </c>
      <c r="M1204" t="s">
        <v>31</v>
      </c>
      <c r="N1204">
        <v>44</v>
      </c>
      <c r="O1204">
        <f>IF(moras[[#This Row],[EDAD]]="", '2-Resumen'!$C$7, moras[[#This Row],[EDAD]])</f>
        <v>44</v>
      </c>
      <c r="P1204">
        <f>FLOOR(moras[[#This Row],[EDAD_SIN_NA´S]],10)</f>
        <v>40</v>
      </c>
      <c r="Q1204">
        <f>STANDARDIZE(moras[[#This Row],[EDAD]],'2-Resumen'!$C$2, '2-Resumen'!$C$3)</f>
        <v>0.14776047693956615</v>
      </c>
      <c r="R1204" t="str">
        <f>IF(ABS(moras[[#This Row],[Z-CORE E]]) &gt; 1.96, "Sí", "No")</f>
        <v>No</v>
      </c>
    </row>
    <row r="1205" spans="1:18">
      <c r="A1205">
        <v>1765</v>
      </c>
      <c r="B1205" t="s">
        <v>27</v>
      </c>
      <c r="C1205">
        <v>33918814</v>
      </c>
      <c r="D12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05">
        <f>IF(moras[[#This Row],[SALARIO]]="",'2-Resumen'!$B$7, moras[[#This Row],[SALARIO]])</f>
        <v>33918814</v>
      </c>
      <c r="F1205">
        <f>STANDARDIZE(moras[[#This Row],[SALARIO]],'2-Resumen'!$B$2,'2-Resumen'!$B$3)</f>
        <v>0.18876014627438464</v>
      </c>
      <c r="G1205" t="str">
        <f>IF(ABS(moras[[#This Row],[Z-CORE]])&gt; 1.96,"Sí", "No")</f>
        <v>No</v>
      </c>
      <c r="H1205" t="s">
        <v>33</v>
      </c>
      <c r="I1205" t="str">
        <f>IF(moras[[#This Row],[TIPO_ASEGURAMIENTO]] = "", '2-Resumen'!$F$4, moras[[#This Row],[TIPO_ASEGURAMIENTO]])</f>
        <v>ASALARIADO</v>
      </c>
      <c r="J1205" t="s">
        <v>29</v>
      </c>
      <c r="K1205" t="s">
        <v>30</v>
      </c>
      <c r="L1205" t="s">
        <v>31</v>
      </c>
      <c r="M1205" t="s">
        <v>31</v>
      </c>
      <c r="N1205">
        <v>24</v>
      </c>
      <c r="O1205">
        <f>IF(moras[[#This Row],[EDAD]]="", '2-Resumen'!$C$7, moras[[#This Row],[EDAD]])</f>
        <v>24</v>
      </c>
      <c r="P1205">
        <f>FLOOR(moras[[#This Row],[EDAD_SIN_NA´S]],10)</f>
        <v>20</v>
      </c>
      <c r="Q1205">
        <f>STANDARDIZE(moras[[#This Row],[EDAD]],'2-Resumen'!$C$2, '2-Resumen'!$C$3)</f>
        <v>-1.263746124603184</v>
      </c>
      <c r="R1205" t="str">
        <f>IF(ABS(moras[[#This Row],[Z-CORE E]]) &gt; 1.96, "Sí", "No")</f>
        <v>No</v>
      </c>
    </row>
    <row r="1206" spans="1:18">
      <c r="A1206">
        <v>1766</v>
      </c>
      <c r="B1206" t="s">
        <v>27</v>
      </c>
      <c r="C1206">
        <v>3777606</v>
      </c>
      <c r="D12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06">
        <f>IF(moras[[#This Row],[SALARIO]]="",'2-Resumen'!$B$7, moras[[#This Row],[SALARIO]])</f>
        <v>3777606</v>
      </c>
      <c r="F1206">
        <f>STANDARDIZE(moras[[#This Row],[SALARIO]],'2-Resumen'!$B$2,'2-Resumen'!$B$3)</f>
        <v>-0.31276064217071337</v>
      </c>
      <c r="G1206" t="str">
        <f>IF(ABS(moras[[#This Row],[Z-CORE]])&gt; 1.96,"Sí", "No")</f>
        <v>No</v>
      </c>
      <c r="H1206" t="s">
        <v>33</v>
      </c>
      <c r="I1206" t="str">
        <f>IF(moras[[#This Row],[TIPO_ASEGURAMIENTO]] = "", '2-Resumen'!$F$4, moras[[#This Row],[TIPO_ASEGURAMIENTO]])</f>
        <v>ASALARIADO</v>
      </c>
      <c r="J1206" t="s">
        <v>29</v>
      </c>
      <c r="K1206" t="s">
        <v>30</v>
      </c>
      <c r="L1206" t="s">
        <v>31</v>
      </c>
      <c r="M1206" t="s">
        <v>31</v>
      </c>
      <c r="N1206">
        <v>19</v>
      </c>
      <c r="O1206">
        <f>IF(moras[[#This Row],[EDAD]]="", '2-Resumen'!$C$7, moras[[#This Row],[EDAD]])</f>
        <v>19</v>
      </c>
      <c r="P1206">
        <f>FLOOR(moras[[#This Row],[EDAD_SIN_NA´S]],10)</f>
        <v>10</v>
      </c>
      <c r="Q1206">
        <f>STANDARDIZE(moras[[#This Row],[EDAD]],'2-Resumen'!$C$2, '2-Resumen'!$C$3)</f>
        <v>-1.6166227749888715</v>
      </c>
      <c r="R1206" t="str">
        <f>IF(ABS(moras[[#This Row],[Z-CORE E]]) &gt; 1.96, "Sí", "No")</f>
        <v>No</v>
      </c>
    </row>
    <row r="1207" spans="1:18">
      <c r="A1207">
        <v>1768</v>
      </c>
      <c r="B1207" t="s">
        <v>27</v>
      </c>
      <c r="C1207">
        <v>360000</v>
      </c>
      <c r="D12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07">
        <f>IF(moras[[#This Row],[SALARIO]]="",'2-Resumen'!$B$7, moras[[#This Row],[SALARIO]])</f>
        <v>360000</v>
      </c>
      <c r="F1207">
        <f>STANDARDIZE(moras[[#This Row],[SALARIO]],'2-Resumen'!$B$2,'2-Resumen'!$B$3)</f>
        <v>-0.36962632770377818</v>
      </c>
      <c r="G1207" t="str">
        <f>IF(ABS(moras[[#This Row],[Z-CORE]])&gt; 1.96,"Sí", "No")</f>
        <v>No</v>
      </c>
      <c r="H1207" t="s">
        <v>33</v>
      </c>
      <c r="I1207" t="str">
        <f>IF(moras[[#This Row],[TIPO_ASEGURAMIENTO]] = "", '2-Resumen'!$F$4, moras[[#This Row],[TIPO_ASEGURAMIENTO]])</f>
        <v>ASALARIADO</v>
      </c>
      <c r="J1207" t="s">
        <v>29</v>
      </c>
      <c r="K1207" t="s">
        <v>30</v>
      </c>
      <c r="L1207" t="s">
        <v>31</v>
      </c>
      <c r="M1207" t="s">
        <v>31</v>
      </c>
      <c r="N1207">
        <v>23</v>
      </c>
      <c r="O1207">
        <f>IF(moras[[#This Row],[EDAD]]="", '2-Resumen'!$C$7, moras[[#This Row],[EDAD]])</f>
        <v>23</v>
      </c>
      <c r="P1207">
        <f>FLOOR(moras[[#This Row],[EDAD_SIN_NA´S]],10)</f>
        <v>20</v>
      </c>
      <c r="Q1207">
        <f>STANDARDIZE(moras[[#This Row],[EDAD]],'2-Resumen'!$C$2, '2-Resumen'!$C$3)</f>
        <v>-1.3343214546803215</v>
      </c>
      <c r="R1207" t="str">
        <f>IF(ABS(moras[[#This Row],[Z-CORE E]]) &gt; 1.96, "Sí", "No")</f>
        <v>No</v>
      </c>
    </row>
    <row r="1208" spans="1:18">
      <c r="A1208">
        <v>1770</v>
      </c>
      <c r="B1208" t="s">
        <v>32</v>
      </c>
      <c r="C1208">
        <v>3496703</v>
      </c>
      <c r="D12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08">
        <f>IF(moras[[#This Row],[SALARIO]]="",'2-Resumen'!$B$7, moras[[#This Row],[SALARIO]])</f>
        <v>3496703</v>
      </c>
      <c r="F1208">
        <f>STANDARDIZE(moras[[#This Row],[SALARIO]],'2-Resumen'!$B$2,'2-Resumen'!$B$3)</f>
        <v>-0.31743459863710954</v>
      </c>
      <c r="G1208" t="str">
        <f>IF(ABS(moras[[#This Row],[Z-CORE]])&gt; 1.96,"Sí", "No")</f>
        <v>No</v>
      </c>
      <c r="H1208" t="s">
        <v>33</v>
      </c>
      <c r="I1208" t="str">
        <f>IF(moras[[#This Row],[TIPO_ASEGURAMIENTO]] = "", '2-Resumen'!$F$4, moras[[#This Row],[TIPO_ASEGURAMIENTO]])</f>
        <v>ASALARIADO</v>
      </c>
      <c r="J1208" t="s">
        <v>29</v>
      </c>
      <c r="K1208" t="s">
        <v>30</v>
      </c>
      <c r="L1208" t="s">
        <v>31</v>
      </c>
      <c r="M1208" t="s">
        <v>31</v>
      </c>
      <c r="N1208">
        <v>32</v>
      </c>
      <c r="O1208">
        <f>IF(moras[[#This Row],[EDAD]]="", '2-Resumen'!$C$7, moras[[#This Row],[EDAD]])</f>
        <v>32</v>
      </c>
      <c r="P1208">
        <f>FLOOR(moras[[#This Row],[EDAD_SIN_NA´S]],10)</f>
        <v>30</v>
      </c>
      <c r="Q1208">
        <f>STANDARDIZE(moras[[#This Row],[EDAD]],'2-Resumen'!$C$2, '2-Resumen'!$C$3)</f>
        <v>-0.69914348398608395</v>
      </c>
      <c r="R1208" t="str">
        <f>IF(ABS(moras[[#This Row],[Z-CORE E]]) &gt; 1.96, "Sí", "No")</f>
        <v>No</v>
      </c>
    </row>
    <row r="1209" spans="1:18">
      <c r="A1209">
        <v>1771</v>
      </c>
      <c r="B1209" t="s">
        <v>32</v>
      </c>
      <c r="C1209">
        <v>38138592</v>
      </c>
      <c r="D12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09">
        <f>IF(moras[[#This Row],[SALARIO]]="",'2-Resumen'!$B$7, moras[[#This Row],[SALARIO]])</f>
        <v>38138592</v>
      </c>
      <c r="F1209">
        <f>STANDARDIZE(moras[[#This Row],[SALARIO]],'2-Resumen'!$B$2,'2-Resumen'!$B$3)</f>
        <v>0.25897320441138033</v>
      </c>
      <c r="G1209" t="str">
        <f>IF(ABS(moras[[#This Row],[Z-CORE]])&gt; 1.96,"Sí", "No")</f>
        <v>No</v>
      </c>
      <c r="H1209" t="s">
        <v>33</v>
      </c>
      <c r="I1209" t="str">
        <f>IF(moras[[#This Row],[TIPO_ASEGURAMIENTO]] = "", '2-Resumen'!$F$4, moras[[#This Row],[TIPO_ASEGURAMIENTO]])</f>
        <v>ASALARIADO</v>
      </c>
      <c r="J1209" t="s">
        <v>29</v>
      </c>
      <c r="K1209" t="s">
        <v>30</v>
      </c>
      <c r="L1209" t="s">
        <v>31</v>
      </c>
      <c r="M1209" t="s">
        <v>31</v>
      </c>
      <c r="N1209">
        <v>43</v>
      </c>
      <c r="O1209">
        <f>IF(moras[[#This Row],[EDAD]]="", '2-Resumen'!$C$7, moras[[#This Row],[EDAD]])</f>
        <v>43</v>
      </c>
      <c r="P1209">
        <f>FLOOR(moras[[#This Row],[EDAD_SIN_NA´S]],10)</f>
        <v>40</v>
      </c>
      <c r="Q1209">
        <f>STANDARDIZE(moras[[#This Row],[EDAD]],'2-Resumen'!$C$2, '2-Resumen'!$C$3)</f>
        <v>7.7185146862428639E-2</v>
      </c>
      <c r="R1209" t="str">
        <f>IF(ABS(moras[[#This Row],[Z-CORE E]]) &gt; 1.96, "Sí", "No")</f>
        <v>No</v>
      </c>
    </row>
    <row r="1210" spans="1:18">
      <c r="A1210">
        <v>1772</v>
      </c>
      <c r="B1210" t="s">
        <v>32</v>
      </c>
      <c r="C1210">
        <v>1272000</v>
      </c>
      <c r="D12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10">
        <f>IF(moras[[#This Row],[SALARIO]]="",'2-Resumen'!$B$7, moras[[#This Row],[SALARIO]])</f>
        <v>1272000</v>
      </c>
      <c r="F1210">
        <f>STANDARDIZE(moras[[#This Row],[SALARIO]],'2-Resumen'!$B$2,'2-Resumen'!$B$3)</f>
        <v>-0.35445152253134016</v>
      </c>
      <c r="G1210" t="str">
        <f>IF(ABS(moras[[#This Row],[Z-CORE]])&gt; 1.96,"Sí", "No")</f>
        <v>No</v>
      </c>
      <c r="H1210" t="s">
        <v>33</v>
      </c>
      <c r="I1210" t="str">
        <f>IF(moras[[#This Row],[TIPO_ASEGURAMIENTO]] = "", '2-Resumen'!$F$4, moras[[#This Row],[TIPO_ASEGURAMIENTO]])</f>
        <v>ASALARIADO</v>
      </c>
      <c r="J1210" t="s">
        <v>29</v>
      </c>
      <c r="K1210" t="s">
        <v>30</v>
      </c>
      <c r="L1210" t="s">
        <v>31</v>
      </c>
      <c r="M1210" t="s">
        <v>31</v>
      </c>
      <c r="N1210">
        <v>32</v>
      </c>
      <c r="O1210">
        <f>IF(moras[[#This Row],[EDAD]]="", '2-Resumen'!$C$7, moras[[#This Row],[EDAD]])</f>
        <v>32</v>
      </c>
      <c r="P1210">
        <f>FLOOR(moras[[#This Row],[EDAD_SIN_NA´S]],10)</f>
        <v>30</v>
      </c>
      <c r="Q1210">
        <f>STANDARDIZE(moras[[#This Row],[EDAD]],'2-Resumen'!$C$2, '2-Resumen'!$C$3)</f>
        <v>-0.69914348398608395</v>
      </c>
      <c r="R1210" t="str">
        <f>IF(ABS(moras[[#This Row],[Z-CORE E]]) &gt; 1.96, "Sí", "No")</f>
        <v>No</v>
      </c>
    </row>
    <row r="1211" spans="1:18">
      <c r="A1211">
        <v>1774</v>
      </c>
      <c r="B1211" t="s">
        <v>32</v>
      </c>
      <c r="C1211">
        <v>343391</v>
      </c>
      <c r="D12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11">
        <f>IF(moras[[#This Row],[SALARIO]]="",'2-Resumen'!$B$7, moras[[#This Row],[SALARIO]])</f>
        <v>343391</v>
      </c>
      <c r="F1211">
        <f>STANDARDIZE(moras[[#This Row],[SALARIO]],'2-Resumen'!$B$2,'2-Resumen'!$B$3)</f>
        <v>-0.3699026855317486</v>
      </c>
      <c r="G1211" t="str">
        <f>IF(ABS(moras[[#This Row],[Z-CORE]])&gt; 1.96,"Sí", "No")</f>
        <v>No</v>
      </c>
      <c r="H1211" t="s">
        <v>33</v>
      </c>
      <c r="I1211" t="str">
        <f>IF(moras[[#This Row],[TIPO_ASEGURAMIENTO]] = "", '2-Resumen'!$F$4, moras[[#This Row],[TIPO_ASEGURAMIENTO]])</f>
        <v>ASALARIADO</v>
      </c>
      <c r="J1211" t="s">
        <v>29</v>
      </c>
      <c r="K1211" t="s">
        <v>30</v>
      </c>
      <c r="L1211" t="s">
        <v>31</v>
      </c>
      <c r="M1211" t="s">
        <v>31</v>
      </c>
      <c r="N1211">
        <v>70</v>
      </c>
      <c r="O1211">
        <f>IF(moras[[#This Row],[EDAD]]="", '2-Resumen'!$C$7, moras[[#This Row],[EDAD]])</f>
        <v>70</v>
      </c>
      <c r="P1211">
        <f>FLOOR(moras[[#This Row],[EDAD_SIN_NA´S]],10)</f>
        <v>70</v>
      </c>
      <c r="Q1211">
        <f>STANDARDIZE(moras[[#This Row],[EDAD]],'2-Resumen'!$C$2, '2-Resumen'!$C$3)</f>
        <v>1.9827190589451413</v>
      </c>
      <c r="R1211" t="str">
        <f>IF(ABS(moras[[#This Row],[Z-CORE E]]) &gt; 1.96, "Sí", "No")</f>
        <v>Sí</v>
      </c>
    </row>
    <row r="1212" spans="1:18">
      <c r="A1212">
        <v>1775</v>
      </c>
      <c r="B1212" t="s">
        <v>32</v>
      </c>
      <c r="C1212">
        <v>166204288</v>
      </c>
      <c r="D12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12">
        <f>IF(moras[[#This Row],[SALARIO]]="",'2-Resumen'!$B$7, moras[[#This Row],[SALARIO]])</f>
        <v>166204288</v>
      </c>
      <c r="F1212">
        <f>STANDARDIZE(moras[[#This Row],[SALARIO]],'2-Resumen'!$B$2,'2-Resumen'!$B$3)</f>
        <v>2.3898635400173798</v>
      </c>
      <c r="G1212" t="str">
        <f>IF(ABS(moras[[#This Row],[Z-CORE]])&gt; 1.96,"Sí", "No")</f>
        <v>Sí</v>
      </c>
      <c r="H1212" t="s">
        <v>33</v>
      </c>
      <c r="I1212" t="str">
        <f>IF(moras[[#This Row],[TIPO_ASEGURAMIENTO]] = "", '2-Resumen'!$F$4, moras[[#This Row],[TIPO_ASEGURAMIENTO]])</f>
        <v>ASALARIADO</v>
      </c>
      <c r="J1212" t="s">
        <v>34</v>
      </c>
      <c r="K1212" t="s">
        <v>30</v>
      </c>
      <c r="L1212" t="s">
        <v>31</v>
      </c>
      <c r="M1212" t="s">
        <v>31</v>
      </c>
      <c r="N1212">
        <v>57</v>
      </c>
      <c r="O1212">
        <f>IF(moras[[#This Row],[EDAD]]="", '2-Resumen'!$C$7, moras[[#This Row],[EDAD]])</f>
        <v>57</v>
      </c>
      <c r="P1212">
        <f>FLOOR(moras[[#This Row],[EDAD_SIN_NA´S]],10)</f>
        <v>50</v>
      </c>
      <c r="Q1212">
        <f>STANDARDIZE(moras[[#This Row],[EDAD]],'2-Resumen'!$C$2, '2-Resumen'!$C$3)</f>
        <v>1.0652397679423538</v>
      </c>
      <c r="R1212" t="str">
        <f>IF(ABS(moras[[#This Row],[Z-CORE E]]) &gt; 1.96, "Sí", "No")</f>
        <v>No</v>
      </c>
    </row>
    <row r="1213" spans="1:18">
      <c r="A1213">
        <v>1776</v>
      </c>
      <c r="B1213" t="s">
        <v>32</v>
      </c>
      <c r="C1213">
        <v>50000</v>
      </c>
      <c r="D12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13">
        <f>IF(moras[[#This Row],[SALARIO]]="",'2-Resumen'!$B$7, moras[[#This Row],[SALARIO]])</f>
        <v>50000</v>
      </c>
      <c r="F1213">
        <f>STANDARDIZE(moras[[#This Row],[SALARIO]],'2-Resumen'!$B$2,'2-Resumen'!$B$3)</f>
        <v>-0.37478443033914632</v>
      </c>
      <c r="G1213" t="str">
        <f>IF(ABS(moras[[#This Row],[Z-CORE]])&gt; 1.96,"Sí", "No")</f>
        <v>No</v>
      </c>
      <c r="H1213" t="s">
        <v>33</v>
      </c>
      <c r="I1213" t="str">
        <f>IF(moras[[#This Row],[TIPO_ASEGURAMIENTO]] = "", '2-Resumen'!$F$4, moras[[#This Row],[TIPO_ASEGURAMIENTO]])</f>
        <v>ASALARIADO</v>
      </c>
      <c r="J1213" t="s">
        <v>29</v>
      </c>
      <c r="K1213" t="s">
        <v>30</v>
      </c>
      <c r="L1213" t="s">
        <v>31</v>
      </c>
      <c r="M1213" t="s">
        <v>31</v>
      </c>
      <c r="N1213">
        <v>29</v>
      </c>
      <c r="O1213">
        <f>IF(moras[[#This Row],[EDAD]]="", '2-Resumen'!$C$7, moras[[#This Row],[EDAD]])</f>
        <v>29</v>
      </c>
      <c r="P1213">
        <f>FLOOR(moras[[#This Row],[EDAD_SIN_NA´S]],10)</f>
        <v>20</v>
      </c>
      <c r="Q1213">
        <f>STANDARDIZE(moras[[#This Row],[EDAD]],'2-Resumen'!$C$2, '2-Resumen'!$C$3)</f>
        <v>-0.91086947421749642</v>
      </c>
      <c r="R1213" t="str">
        <f>IF(ABS(moras[[#This Row],[Z-CORE E]]) &gt; 1.96, "Sí", "No")</f>
        <v>No</v>
      </c>
    </row>
    <row r="1214" spans="1:18">
      <c r="A1214">
        <v>1777</v>
      </c>
      <c r="B1214" t="s">
        <v>27</v>
      </c>
      <c r="C1214">
        <v>376500</v>
      </c>
      <c r="D12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14">
        <f>IF(moras[[#This Row],[SALARIO]]="",'2-Resumen'!$B$7, moras[[#This Row],[SALARIO]])</f>
        <v>376500</v>
      </c>
      <c r="F1214">
        <f>STANDARDIZE(moras[[#This Row],[SALARIO]],'2-Resumen'!$B$2,'2-Resumen'!$B$3)</f>
        <v>-0.36935178353125053</v>
      </c>
      <c r="G1214" t="str">
        <f>IF(ABS(moras[[#This Row],[Z-CORE]])&gt; 1.96,"Sí", "No")</f>
        <v>No</v>
      </c>
      <c r="H1214" t="s">
        <v>33</v>
      </c>
      <c r="I1214" t="str">
        <f>IF(moras[[#This Row],[TIPO_ASEGURAMIENTO]] = "", '2-Resumen'!$F$4, moras[[#This Row],[TIPO_ASEGURAMIENTO]])</f>
        <v>ASALARIADO</v>
      </c>
      <c r="J1214" t="s">
        <v>29</v>
      </c>
      <c r="K1214" t="s">
        <v>30</v>
      </c>
      <c r="L1214" t="s">
        <v>30</v>
      </c>
      <c r="M1214" t="s">
        <v>31</v>
      </c>
      <c r="N1214">
        <v>28</v>
      </c>
      <c r="O1214">
        <f>IF(moras[[#This Row],[EDAD]]="", '2-Resumen'!$C$7, moras[[#This Row],[EDAD]])</f>
        <v>28</v>
      </c>
      <c r="P1214">
        <f>FLOOR(moras[[#This Row],[EDAD_SIN_NA´S]],10)</f>
        <v>20</v>
      </c>
      <c r="Q1214">
        <f>STANDARDIZE(moras[[#This Row],[EDAD]],'2-Resumen'!$C$2, '2-Resumen'!$C$3)</f>
        <v>-0.98144480429463388</v>
      </c>
      <c r="R1214" t="str">
        <f>IF(ABS(moras[[#This Row],[Z-CORE E]]) &gt; 1.96, "Sí", "No")</f>
        <v>No</v>
      </c>
    </row>
    <row r="1215" spans="1:18">
      <c r="A1215">
        <v>1778</v>
      </c>
      <c r="B1215" t="s">
        <v>32</v>
      </c>
      <c r="C1215">
        <v>109986375</v>
      </c>
      <c r="D12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15">
        <f>IF(moras[[#This Row],[SALARIO]]="",'2-Resumen'!$B$7, moras[[#This Row],[SALARIO]])</f>
        <v>109986375</v>
      </c>
      <c r="F1215">
        <f>STANDARDIZE(moras[[#This Row],[SALARIO]],'2-Resumen'!$B$2,'2-Resumen'!$B$3)</f>
        <v>1.4544513942102864</v>
      </c>
      <c r="G1215" t="str">
        <f>IF(ABS(moras[[#This Row],[Z-CORE]])&gt; 1.96,"Sí", "No")</f>
        <v>No</v>
      </c>
      <c r="H1215" t="s">
        <v>33</v>
      </c>
      <c r="I1215" t="str">
        <f>IF(moras[[#This Row],[TIPO_ASEGURAMIENTO]] = "", '2-Resumen'!$F$4, moras[[#This Row],[TIPO_ASEGURAMIENTO]])</f>
        <v>ASALARIADO</v>
      </c>
      <c r="J1215" t="s">
        <v>34</v>
      </c>
      <c r="K1215" t="s">
        <v>30</v>
      </c>
      <c r="L1215" t="s">
        <v>31</v>
      </c>
      <c r="M1215" t="s">
        <v>31</v>
      </c>
      <c r="N1215">
        <v>40</v>
      </c>
      <c r="O1215">
        <f>IF(moras[[#This Row],[EDAD]]="", '2-Resumen'!$C$7, moras[[#This Row],[EDAD]])</f>
        <v>40</v>
      </c>
      <c r="P1215">
        <f>FLOOR(moras[[#This Row],[EDAD_SIN_NA´S]],10)</f>
        <v>40</v>
      </c>
      <c r="Q1215">
        <f>STANDARDIZE(moras[[#This Row],[EDAD]],'2-Resumen'!$C$2, '2-Resumen'!$C$3)</f>
        <v>-0.13454084336898386</v>
      </c>
      <c r="R1215" t="str">
        <f>IF(ABS(moras[[#This Row],[Z-CORE E]]) &gt; 1.96, "Sí", "No")</f>
        <v>No</v>
      </c>
    </row>
    <row r="1216" spans="1:18">
      <c r="A1216">
        <v>1779</v>
      </c>
      <c r="B1216" t="s">
        <v>27</v>
      </c>
      <c r="C1216">
        <v>420000</v>
      </c>
      <c r="D12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16">
        <f>IF(moras[[#This Row],[SALARIO]]="",'2-Resumen'!$B$7, moras[[#This Row],[SALARIO]])</f>
        <v>420000</v>
      </c>
      <c r="F1216">
        <f>STANDARDIZE(moras[[#This Row],[SALARIO]],'2-Resumen'!$B$2,'2-Resumen'!$B$3)</f>
        <v>-0.36862798525822305</v>
      </c>
      <c r="G1216" t="str">
        <f>IF(ABS(moras[[#This Row],[Z-CORE]])&gt; 1.96,"Sí", "No")</f>
        <v>No</v>
      </c>
      <c r="H1216" t="s">
        <v>33</v>
      </c>
      <c r="I1216" t="str">
        <f>IF(moras[[#This Row],[TIPO_ASEGURAMIENTO]] = "", '2-Resumen'!$F$4, moras[[#This Row],[TIPO_ASEGURAMIENTO]])</f>
        <v>ASALARIADO</v>
      </c>
      <c r="J1216" t="s">
        <v>29</v>
      </c>
      <c r="K1216" t="s">
        <v>30</v>
      </c>
      <c r="L1216" t="s">
        <v>31</v>
      </c>
      <c r="M1216" t="s">
        <v>31</v>
      </c>
      <c r="N1216">
        <v>25</v>
      </c>
      <c r="O1216">
        <f>IF(moras[[#This Row],[EDAD]]="", '2-Resumen'!$C$7, moras[[#This Row],[EDAD]])</f>
        <v>25</v>
      </c>
      <c r="P1216">
        <f>FLOOR(moras[[#This Row],[EDAD_SIN_NA´S]],10)</f>
        <v>20</v>
      </c>
      <c r="Q1216">
        <f>STANDARDIZE(moras[[#This Row],[EDAD]],'2-Resumen'!$C$2, '2-Resumen'!$C$3)</f>
        <v>-1.1931707945260464</v>
      </c>
      <c r="R1216" t="str">
        <f>IF(ABS(moras[[#This Row],[Z-CORE E]]) &gt; 1.96, "Sí", "No")</f>
        <v>No</v>
      </c>
    </row>
    <row r="1217" spans="1:18">
      <c r="A1217">
        <v>1780</v>
      </c>
      <c r="B1217" t="s">
        <v>32</v>
      </c>
      <c r="C1217">
        <v>48074721</v>
      </c>
      <c r="D12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17">
        <f>IF(moras[[#This Row],[SALARIO]]="",'2-Resumen'!$B$7, moras[[#This Row],[SALARIO]])</f>
        <v>48074721</v>
      </c>
      <c r="F1217">
        <f>STANDARDIZE(moras[[#This Row],[SALARIO]],'2-Resumen'!$B$2,'2-Resumen'!$B$3)</f>
        <v>0.42430085983156796</v>
      </c>
      <c r="G1217" t="str">
        <f>IF(ABS(moras[[#This Row],[Z-CORE]])&gt; 1.96,"Sí", "No")</f>
        <v>No</v>
      </c>
      <c r="H1217" t="s">
        <v>33</v>
      </c>
      <c r="I1217" t="str">
        <f>IF(moras[[#This Row],[TIPO_ASEGURAMIENTO]] = "", '2-Resumen'!$F$4, moras[[#This Row],[TIPO_ASEGURAMIENTO]])</f>
        <v>ASALARIADO</v>
      </c>
      <c r="J1217" t="s">
        <v>29</v>
      </c>
      <c r="K1217" t="s">
        <v>30</v>
      </c>
      <c r="L1217" t="s">
        <v>31</v>
      </c>
      <c r="M1217" t="s">
        <v>31</v>
      </c>
      <c r="N1217">
        <v>62</v>
      </c>
      <c r="O1217">
        <f>IF(moras[[#This Row],[EDAD]]="", '2-Resumen'!$C$7, moras[[#This Row],[EDAD]])</f>
        <v>62</v>
      </c>
      <c r="P1217">
        <f>FLOOR(moras[[#This Row],[EDAD_SIN_NA´S]],10)</f>
        <v>60</v>
      </c>
      <c r="Q1217">
        <f>STANDARDIZE(moras[[#This Row],[EDAD]],'2-Resumen'!$C$2, '2-Resumen'!$C$3)</f>
        <v>1.4181164183280413</v>
      </c>
      <c r="R1217" t="str">
        <f>IF(ABS(moras[[#This Row],[Z-CORE E]]) &gt; 1.96, "Sí", "No")</f>
        <v>No</v>
      </c>
    </row>
    <row r="1218" spans="1:18">
      <c r="A1218">
        <v>1781</v>
      </c>
      <c r="B1218" t="s">
        <v>32</v>
      </c>
      <c r="C1218">
        <v>40149984</v>
      </c>
      <c r="D12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18">
        <f>IF(moras[[#This Row],[SALARIO]]="",'2-Resumen'!$B$7, moras[[#This Row],[SALARIO]])</f>
        <v>40149984</v>
      </c>
      <c r="F1218">
        <f>STANDARDIZE(moras[[#This Row],[SALARIO]],'2-Resumen'!$B$2,'2-Resumen'!$B$3)</f>
        <v>0.29244083788221409</v>
      </c>
      <c r="G1218" t="str">
        <f>IF(ABS(moras[[#This Row],[Z-CORE]])&gt; 1.96,"Sí", "No")</f>
        <v>No</v>
      </c>
      <c r="H1218" t="s">
        <v>33</v>
      </c>
      <c r="I1218" t="str">
        <f>IF(moras[[#This Row],[TIPO_ASEGURAMIENTO]] = "", '2-Resumen'!$F$4, moras[[#This Row],[TIPO_ASEGURAMIENTO]])</f>
        <v>ASALARIADO</v>
      </c>
      <c r="J1218" t="s">
        <v>29</v>
      </c>
      <c r="K1218" t="s">
        <v>30</v>
      </c>
      <c r="L1218" t="s">
        <v>31</v>
      </c>
      <c r="M1218" t="s">
        <v>31</v>
      </c>
      <c r="N1218">
        <v>32</v>
      </c>
      <c r="O1218">
        <f>IF(moras[[#This Row],[EDAD]]="", '2-Resumen'!$C$7, moras[[#This Row],[EDAD]])</f>
        <v>32</v>
      </c>
      <c r="P1218">
        <f>FLOOR(moras[[#This Row],[EDAD_SIN_NA´S]],10)</f>
        <v>30</v>
      </c>
      <c r="Q1218">
        <f>STANDARDIZE(moras[[#This Row],[EDAD]],'2-Resumen'!$C$2, '2-Resumen'!$C$3)</f>
        <v>-0.69914348398608395</v>
      </c>
      <c r="R1218" t="str">
        <f>IF(ABS(moras[[#This Row],[Z-CORE E]]) &gt; 1.96, "Sí", "No")</f>
        <v>No</v>
      </c>
    </row>
    <row r="1219" spans="1:18">
      <c r="A1219">
        <v>1783</v>
      </c>
      <c r="B1219" t="s">
        <v>27</v>
      </c>
      <c r="C1219">
        <v>580000</v>
      </c>
      <c r="D12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19">
        <f>IF(moras[[#This Row],[SALARIO]]="",'2-Resumen'!$B$7, moras[[#This Row],[SALARIO]])</f>
        <v>580000</v>
      </c>
      <c r="F1219">
        <f>STANDARDIZE(moras[[#This Row],[SALARIO]],'2-Resumen'!$B$2,'2-Resumen'!$B$3)</f>
        <v>-0.36596573873674271</v>
      </c>
      <c r="G1219" t="str">
        <f>IF(ABS(moras[[#This Row],[Z-CORE]])&gt; 1.96,"Sí", "No")</f>
        <v>No</v>
      </c>
      <c r="H1219" t="s">
        <v>33</v>
      </c>
      <c r="I1219" t="str">
        <f>IF(moras[[#This Row],[TIPO_ASEGURAMIENTO]] = "", '2-Resumen'!$F$4, moras[[#This Row],[TIPO_ASEGURAMIENTO]])</f>
        <v>ASALARIADO</v>
      </c>
      <c r="J1219" t="s">
        <v>29</v>
      </c>
      <c r="K1219" t="s">
        <v>30</v>
      </c>
      <c r="L1219" t="s">
        <v>31</v>
      </c>
      <c r="M1219" t="s">
        <v>31</v>
      </c>
      <c r="N1219">
        <v>21</v>
      </c>
      <c r="O1219">
        <f>IF(moras[[#This Row],[EDAD]]="", '2-Resumen'!$C$7, moras[[#This Row],[EDAD]])</f>
        <v>21</v>
      </c>
      <c r="P1219">
        <f>FLOOR(moras[[#This Row],[EDAD_SIN_NA´S]],10)</f>
        <v>20</v>
      </c>
      <c r="Q1219">
        <f>STANDARDIZE(moras[[#This Row],[EDAD]],'2-Resumen'!$C$2, '2-Resumen'!$C$3)</f>
        <v>-1.4754721148345964</v>
      </c>
      <c r="R1219" t="str">
        <f>IF(ABS(moras[[#This Row],[Z-CORE E]]) &gt; 1.96, "Sí", "No")</f>
        <v>No</v>
      </c>
    </row>
    <row r="1220" spans="1:18">
      <c r="A1220">
        <v>1784</v>
      </c>
      <c r="B1220" t="s">
        <v>32</v>
      </c>
      <c r="C1220">
        <v>319574</v>
      </c>
      <c r="D12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20">
        <f>IF(moras[[#This Row],[SALARIO]]="",'2-Resumen'!$B$7, moras[[#This Row],[SALARIO]])</f>
        <v>319574</v>
      </c>
      <c r="F1220">
        <f>STANDARDIZE(moras[[#This Row],[SALARIO]],'2-Resumen'!$B$2,'2-Resumen'!$B$3)</f>
        <v>-0.37029897756551172</v>
      </c>
      <c r="G1220" t="str">
        <f>IF(ABS(moras[[#This Row],[Z-CORE]])&gt; 1.96,"Sí", "No")</f>
        <v>No</v>
      </c>
      <c r="H1220" t="s">
        <v>33</v>
      </c>
      <c r="I1220" t="str">
        <f>IF(moras[[#This Row],[TIPO_ASEGURAMIENTO]] = "", '2-Resumen'!$F$4, moras[[#This Row],[TIPO_ASEGURAMIENTO]])</f>
        <v>ASALARIADO</v>
      </c>
      <c r="J1220" t="s">
        <v>29</v>
      </c>
      <c r="K1220" t="s">
        <v>30</v>
      </c>
      <c r="L1220" t="s">
        <v>30</v>
      </c>
      <c r="M1220" t="s">
        <v>30</v>
      </c>
      <c r="N1220">
        <v>43</v>
      </c>
      <c r="O1220">
        <f>IF(moras[[#This Row],[EDAD]]="", '2-Resumen'!$C$7, moras[[#This Row],[EDAD]])</f>
        <v>43</v>
      </c>
      <c r="P1220">
        <f>FLOOR(moras[[#This Row],[EDAD_SIN_NA´S]],10)</f>
        <v>40</v>
      </c>
      <c r="Q1220">
        <f>STANDARDIZE(moras[[#This Row],[EDAD]],'2-Resumen'!$C$2, '2-Resumen'!$C$3)</f>
        <v>7.7185146862428639E-2</v>
      </c>
      <c r="R1220" t="str">
        <f>IF(ABS(moras[[#This Row],[Z-CORE E]]) &gt; 1.96, "Sí", "No")</f>
        <v>No</v>
      </c>
    </row>
    <row r="1221" spans="1:18">
      <c r="A1221">
        <v>1787</v>
      </c>
      <c r="B1221" t="s">
        <v>32</v>
      </c>
      <c r="C1221">
        <v>157803317</v>
      </c>
      <c r="D12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21">
        <f>IF(moras[[#This Row],[SALARIO]]="",'2-Resumen'!$B$7, moras[[#This Row],[SALARIO]])</f>
        <v>157803317</v>
      </c>
      <c r="F1221">
        <f>STANDARDIZE(moras[[#This Row],[SALARIO]],'2-Resumen'!$B$2,'2-Resumen'!$B$3)</f>
        <v>2.250079441131084</v>
      </c>
      <c r="G1221" t="str">
        <f>IF(ABS(moras[[#This Row],[Z-CORE]])&gt; 1.96,"Sí", "No")</f>
        <v>Sí</v>
      </c>
      <c r="H1221" t="s">
        <v>33</v>
      </c>
      <c r="I1221" t="str">
        <f>IF(moras[[#This Row],[TIPO_ASEGURAMIENTO]] = "", '2-Resumen'!$F$4, moras[[#This Row],[TIPO_ASEGURAMIENTO]])</f>
        <v>ASALARIADO</v>
      </c>
      <c r="J1221" t="s">
        <v>34</v>
      </c>
      <c r="K1221" t="s">
        <v>30</v>
      </c>
      <c r="L1221" t="s">
        <v>31</v>
      </c>
      <c r="M1221" t="s">
        <v>31</v>
      </c>
      <c r="N1221">
        <v>50</v>
      </c>
      <c r="O1221">
        <f>IF(moras[[#This Row],[EDAD]]="", '2-Resumen'!$C$7, moras[[#This Row],[EDAD]])</f>
        <v>50</v>
      </c>
      <c r="P1221">
        <f>FLOOR(moras[[#This Row],[EDAD_SIN_NA´S]],10)</f>
        <v>50</v>
      </c>
      <c r="Q1221">
        <f>STANDARDIZE(moras[[#This Row],[EDAD]],'2-Resumen'!$C$2, '2-Resumen'!$C$3)</f>
        <v>0.57121245740239113</v>
      </c>
      <c r="R1221" t="str">
        <f>IF(ABS(moras[[#This Row],[Z-CORE E]]) &gt; 1.96, "Sí", "No")</f>
        <v>No</v>
      </c>
    </row>
    <row r="1222" spans="1:18">
      <c r="A1222">
        <v>1789</v>
      </c>
      <c r="B1222" t="s">
        <v>27</v>
      </c>
      <c r="C1222">
        <v>1431628</v>
      </c>
      <c r="D12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22">
        <f>IF(moras[[#This Row],[SALARIO]]="",'2-Resumen'!$B$7, moras[[#This Row],[SALARIO]])</f>
        <v>1431628</v>
      </c>
      <c r="F1222">
        <f>STANDARDIZE(moras[[#This Row],[SALARIO]],'2-Resumen'!$B$2,'2-Resumen'!$B$3)</f>
        <v>-0.35179546573302228</v>
      </c>
      <c r="G1222" t="str">
        <f>IF(ABS(moras[[#This Row],[Z-CORE]])&gt; 1.96,"Sí", "No")</f>
        <v>No</v>
      </c>
      <c r="H1222" t="s">
        <v>33</v>
      </c>
      <c r="I1222" t="str">
        <f>IF(moras[[#This Row],[TIPO_ASEGURAMIENTO]] = "", '2-Resumen'!$F$4, moras[[#This Row],[TIPO_ASEGURAMIENTO]])</f>
        <v>ASALARIADO</v>
      </c>
      <c r="J1222" t="s">
        <v>34</v>
      </c>
      <c r="K1222" t="s">
        <v>30</v>
      </c>
      <c r="L1222" t="s">
        <v>31</v>
      </c>
      <c r="M1222" t="s">
        <v>30</v>
      </c>
      <c r="N1222">
        <v>37</v>
      </c>
      <c r="O1222">
        <f>IF(moras[[#This Row],[EDAD]]="", '2-Resumen'!$C$7, moras[[#This Row],[EDAD]])</f>
        <v>37</v>
      </c>
      <c r="P1222">
        <f>FLOOR(moras[[#This Row],[EDAD_SIN_NA´S]],10)</f>
        <v>30</v>
      </c>
      <c r="Q1222">
        <f>STANDARDIZE(moras[[#This Row],[EDAD]],'2-Resumen'!$C$2, '2-Resumen'!$C$3)</f>
        <v>-0.3462668336003964</v>
      </c>
      <c r="R1222" t="str">
        <f>IF(ABS(moras[[#This Row],[Z-CORE E]]) &gt; 1.96, "Sí", "No")</f>
        <v>No</v>
      </c>
    </row>
    <row r="1223" spans="1:18">
      <c r="A1223">
        <v>1790</v>
      </c>
      <c r="B1223" t="s">
        <v>32</v>
      </c>
      <c r="C1223">
        <v>55486233</v>
      </c>
      <c r="D12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23">
        <f>IF(moras[[#This Row],[SALARIO]]="",'2-Resumen'!$B$7, moras[[#This Row],[SALARIO]])</f>
        <v>55486233</v>
      </c>
      <c r="F1223">
        <f>STANDARDIZE(moras[[#This Row],[SALARIO]],'2-Resumen'!$B$2,'2-Resumen'!$B$3)</f>
        <v>0.54762131008725468</v>
      </c>
      <c r="G1223" t="str">
        <f>IF(ABS(moras[[#This Row],[Z-CORE]])&gt; 1.96,"Sí", "No")</f>
        <v>No</v>
      </c>
      <c r="H1223" t="s">
        <v>33</v>
      </c>
      <c r="I1223" t="str">
        <f>IF(moras[[#This Row],[TIPO_ASEGURAMIENTO]] = "", '2-Resumen'!$F$4, moras[[#This Row],[TIPO_ASEGURAMIENTO]])</f>
        <v>ASALARIADO</v>
      </c>
      <c r="J1223" t="s">
        <v>29</v>
      </c>
      <c r="K1223" t="s">
        <v>30</v>
      </c>
      <c r="L1223" t="s">
        <v>31</v>
      </c>
      <c r="M1223" t="s">
        <v>31</v>
      </c>
      <c r="N1223">
        <v>56</v>
      </c>
      <c r="O1223">
        <f>IF(moras[[#This Row],[EDAD]]="", '2-Resumen'!$C$7, moras[[#This Row],[EDAD]])</f>
        <v>56</v>
      </c>
      <c r="P1223">
        <f>FLOOR(moras[[#This Row],[EDAD_SIN_NA´S]],10)</f>
        <v>50</v>
      </c>
      <c r="Q1223">
        <f>STANDARDIZE(moras[[#This Row],[EDAD]],'2-Resumen'!$C$2, '2-Resumen'!$C$3)</f>
        <v>0.99466443786521619</v>
      </c>
      <c r="R1223" t="str">
        <f>IF(ABS(moras[[#This Row],[Z-CORE E]]) &gt; 1.96, "Sí", "No")</f>
        <v>No</v>
      </c>
    </row>
    <row r="1224" spans="1:18">
      <c r="A1224">
        <v>1791</v>
      </c>
      <c r="B1224" t="s">
        <v>32</v>
      </c>
      <c r="C1224">
        <v>200000</v>
      </c>
      <c r="D12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24">
        <f>IF(moras[[#This Row],[SALARIO]]="",'2-Resumen'!$B$7, moras[[#This Row],[SALARIO]])</f>
        <v>200000</v>
      </c>
      <c r="F1224">
        <f>STANDARDIZE(moras[[#This Row],[SALARIO]],'2-Resumen'!$B$2,'2-Resumen'!$B$3)</f>
        <v>-0.37228857422525852</v>
      </c>
      <c r="G1224" t="str">
        <f>IF(ABS(moras[[#This Row],[Z-CORE]])&gt; 1.96,"Sí", "No")</f>
        <v>No</v>
      </c>
      <c r="H1224" t="s">
        <v>33</v>
      </c>
      <c r="I1224" t="str">
        <f>IF(moras[[#This Row],[TIPO_ASEGURAMIENTO]] = "", '2-Resumen'!$F$4, moras[[#This Row],[TIPO_ASEGURAMIENTO]])</f>
        <v>ASALARIADO</v>
      </c>
      <c r="J1224" t="s">
        <v>29</v>
      </c>
      <c r="K1224" t="s">
        <v>30</v>
      </c>
      <c r="L1224" t="s">
        <v>31</v>
      </c>
      <c r="M1224" t="s">
        <v>30</v>
      </c>
      <c r="N1224">
        <v>27</v>
      </c>
      <c r="O1224">
        <f>IF(moras[[#This Row],[EDAD]]="", '2-Resumen'!$C$7, moras[[#This Row],[EDAD]])</f>
        <v>27</v>
      </c>
      <c r="P1224">
        <f>FLOOR(moras[[#This Row],[EDAD_SIN_NA´S]],10)</f>
        <v>20</v>
      </c>
      <c r="Q1224">
        <f>STANDARDIZE(moras[[#This Row],[EDAD]],'2-Resumen'!$C$2, '2-Resumen'!$C$3)</f>
        <v>-1.0520201343717714</v>
      </c>
      <c r="R1224" t="str">
        <f>IF(ABS(moras[[#This Row],[Z-CORE E]]) &gt; 1.96, "Sí", "No")</f>
        <v>No</v>
      </c>
    </row>
    <row r="1225" spans="1:18">
      <c r="A1225">
        <v>1792</v>
      </c>
      <c r="B1225" t="s">
        <v>32</v>
      </c>
      <c r="C1225">
        <v>253444495</v>
      </c>
      <c r="D12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25">
        <f>IF(moras[[#This Row],[SALARIO]]="",'2-Resumen'!$B$7, moras[[#This Row],[SALARIO]])</f>
        <v>253444495</v>
      </c>
      <c r="F1225">
        <f>STANDARDIZE(moras[[#This Row],[SALARIO]],'2-Resumen'!$B$2,'2-Resumen'!$B$3)</f>
        <v>3.8414569001359773</v>
      </c>
      <c r="G1225" t="str">
        <f>IF(ABS(moras[[#This Row],[Z-CORE]])&gt; 1.96,"Sí", "No")</f>
        <v>Sí</v>
      </c>
      <c r="H1225" t="s">
        <v>33</v>
      </c>
      <c r="I1225" t="str">
        <f>IF(moras[[#This Row],[TIPO_ASEGURAMIENTO]] = "", '2-Resumen'!$F$4, moras[[#This Row],[TIPO_ASEGURAMIENTO]])</f>
        <v>ASALARIADO</v>
      </c>
      <c r="J1225" t="s">
        <v>34</v>
      </c>
      <c r="K1225" t="s">
        <v>30</v>
      </c>
      <c r="L1225" t="s">
        <v>31</v>
      </c>
      <c r="M1225" t="s">
        <v>31</v>
      </c>
      <c r="N1225">
        <v>38</v>
      </c>
      <c r="O1225">
        <f>IF(moras[[#This Row],[EDAD]]="", '2-Resumen'!$C$7, moras[[#This Row],[EDAD]])</f>
        <v>38</v>
      </c>
      <c r="P1225">
        <f>FLOOR(moras[[#This Row],[EDAD_SIN_NA´S]],10)</f>
        <v>30</v>
      </c>
      <c r="Q1225">
        <f>STANDARDIZE(moras[[#This Row],[EDAD]],'2-Resumen'!$C$2, '2-Resumen'!$C$3)</f>
        <v>-0.27569150352325889</v>
      </c>
      <c r="R1225" t="str">
        <f>IF(ABS(moras[[#This Row],[Z-CORE E]]) &gt; 1.96, "Sí", "No")</f>
        <v>No</v>
      </c>
    </row>
    <row r="1226" spans="1:18">
      <c r="A1226">
        <v>1793</v>
      </c>
      <c r="B1226" t="s">
        <v>32</v>
      </c>
      <c r="C1226">
        <v>253000</v>
      </c>
      <c r="D12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26">
        <f>IF(moras[[#This Row],[SALARIO]]="",'2-Resumen'!$B$7, moras[[#This Row],[SALARIO]])</f>
        <v>253000</v>
      </c>
      <c r="F1226">
        <f>STANDARDIZE(moras[[#This Row],[SALARIO]],'2-Resumen'!$B$2,'2-Resumen'!$B$3)</f>
        <v>-0.37140670506501816</v>
      </c>
      <c r="G1226" t="str">
        <f>IF(ABS(moras[[#This Row],[Z-CORE]])&gt; 1.96,"Sí", "No")</f>
        <v>No</v>
      </c>
      <c r="H1226" t="s">
        <v>33</v>
      </c>
      <c r="I1226" t="str">
        <f>IF(moras[[#This Row],[TIPO_ASEGURAMIENTO]] = "", '2-Resumen'!$F$4, moras[[#This Row],[TIPO_ASEGURAMIENTO]])</f>
        <v>ASALARIADO</v>
      </c>
      <c r="J1226" t="s">
        <v>29</v>
      </c>
      <c r="K1226" t="s">
        <v>30</v>
      </c>
      <c r="L1226" t="s">
        <v>31</v>
      </c>
      <c r="M1226" t="s">
        <v>31</v>
      </c>
      <c r="N1226">
        <v>48</v>
      </c>
      <c r="O1226">
        <f>IF(moras[[#This Row],[EDAD]]="", '2-Resumen'!$C$7, moras[[#This Row],[EDAD]])</f>
        <v>48</v>
      </c>
      <c r="P1226">
        <f>FLOOR(moras[[#This Row],[EDAD_SIN_NA´S]],10)</f>
        <v>40</v>
      </c>
      <c r="Q1226">
        <f>STANDARDIZE(moras[[#This Row],[EDAD]],'2-Resumen'!$C$2, '2-Resumen'!$C$3)</f>
        <v>0.43006179724811616</v>
      </c>
      <c r="R1226" t="str">
        <f>IF(ABS(moras[[#This Row],[Z-CORE E]]) &gt; 1.96, "Sí", "No")</f>
        <v>No</v>
      </c>
    </row>
    <row r="1227" spans="1:18">
      <c r="A1227">
        <v>1795</v>
      </c>
      <c r="B1227" t="s">
        <v>27</v>
      </c>
      <c r="C1227">
        <v>200000</v>
      </c>
      <c r="D12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27">
        <f>IF(moras[[#This Row],[SALARIO]]="",'2-Resumen'!$B$7, moras[[#This Row],[SALARIO]])</f>
        <v>200000</v>
      </c>
      <c r="F1227">
        <f>STANDARDIZE(moras[[#This Row],[SALARIO]],'2-Resumen'!$B$2,'2-Resumen'!$B$3)</f>
        <v>-0.37228857422525852</v>
      </c>
      <c r="G1227" t="str">
        <f>IF(ABS(moras[[#This Row],[Z-CORE]])&gt; 1.96,"Sí", "No")</f>
        <v>No</v>
      </c>
      <c r="H1227" t="s">
        <v>33</v>
      </c>
      <c r="I1227" t="str">
        <f>IF(moras[[#This Row],[TIPO_ASEGURAMIENTO]] = "", '2-Resumen'!$F$4, moras[[#This Row],[TIPO_ASEGURAMIENTO]])</f>
        <v>ASALARIADO</v>
      </c>
      <c r="J1227" t="s">
        <v>29</v>
      </c>
      <c r="K1227" t="s">
        <v>30</v>
      </c>
      <c r="L1227" t="s">
        <v>30</v>
      </c>
      <c r="M1227" t="s">
        <v>31</v>
      </c>
      <c r="N1227">
        <v>59</v>
      </c>
      <c r="O1227">
        <f>IF(moras[[#This Row],[EDAD]]="", '2-Resumen'!$C$7, moras[[#This Row],[EDAD]])</f>
        <v>59</v>
      </c>
      <c r="P1227">
        <f>FLOOR(moras[[#This Row],[EDAD_SIN_NA´S]],10)</f>
        <v>50</v>
      </c>
      <c r="Q1227">
        <f>STANDARDIZE(moras[[#This Row],[EDAD]],'2-Resumen'!$C$2, '2-Resumen'!$C$3)</f>
        <v>1.2063904280966287</v>
      </c>
      <c r="R1227" t="str">
        <f>IF(ABS(moras[[#This Row],[Z-CORE E]]) &gt; 1.96, "Sí", "No")</f>
        <v>No</v>
      </c>
    </row>
    <row r="1228" spans="1:18">
      <c r="A1228">
        <v>1797</v>
      </c>
      <c r="B1228" t="s">
        <v>32</v>
      </c>
      <c r="C1228">
        <v>37028728</v>
      </c>
      <c r="D12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28">
        <f>IF(moras[[#This Row],[SALARIO]]="",'2-Resumen'!$B$7, moras[[#This Row],[SALARIO]])</f>
        <v>37028728</v>
      </c>
      <c r="F1228">
        <f>STANDARDIZE(moras[[#This Row],[SALARIO]],'2-Resumen'!$B$2,'2-Resumen'!$B$3)</f>
        <v>0.24050613207815366</v>
      </c>
      <c r="G1228" t="str">
        <f>IF(ABS(moras[[#This Row],[Z-CORE]])&gt; 1.96,"Sí", "No")</f>
        <v>No</v>
      </c>
      <c r="H1228" t="s">
        <v>33</v>
      </c>
      <c r="I1228" t="str">
        <f>IF(moras[[#This Row],[TIPO_ASEGURAMIENTO]] = "", '2-Resumen'!$F$4, moras[[#This Row],[TIPO_ASEGURAMIENTO]])</f>
        <v>ASALARIADO</v>
      </c>
      <c r="J1228" t="s">
        <v>34</v>
      </c>
      <c r="K1228" t="s">
        <v>30</v>
      </c>
      <c r="L1228" t="s">
        <v>31</v>
      </c>
      <c r="M1228" t="s">
        <v>31</v>
      </c>
      <c r="N1228">
        <v>46</v>
      </c>
      <c r="O1228">
        <f>IF(moras[[#This Row],[EDAD]]="", '2-Resumen'!$C$7, moras[[#This Row],[EDAD]])</f>
        <v>46</v>
      </c>
      <c r="P1228">
        <f>FLOOR(moras[[#This Row],[EDAD_SIN_NA´S]],10)</f>
        <v>40</v>
      </c>
      <c r="Q1228">
        <f>STANDARDIZE(moras[[#This Row],[EDAD]],'2-Resumen'!$C$2, '2-Resumen'!$C$3)</f>
        <v>0.28891113709384114</v>
      </c>
      <c r="R1228" t="str">
        <f>IF(ABS(moras[[#This Row],[Z-CORE E]]) &gt; 1.96, "Sí", "No")</f>
        <v>No</v>
      </c>
    </row>
    <row r="1229" spans="1:18">
      <c r="A1229">
        <v>1798</v>
      </c>
      <c r="B1229" t="s">
        <v>27</v>
      </c>
      <c r="C1229">
        <v>1229350</v>
      </c>
      <c r="D12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29">
        <f>IF(moras[[#This Row],[SALARIO]]="",'2-Resumen'!$B$7, moras[[#This Row],[SALARIO]])</f>
        <v>1229350</v>
      </c>
      <c r="F1229">
        <f>STANDARDIZE(moras[[#This Row],[SALARIO]],'2-Resumen'!$B$2,'2-Resumen'!$B$3)</f>
        <v>-0.35516117761972227</v>
      </c>
      <c r="G1229" t="str">
        <f>IF(ABS(moras[[#This Row],[Z-CORE]])&gt; 1.96,"Sí", "No")</f>
        <v>No</v>
      </c>
      <c r="H1229" t="s">
        <v>33</v>
      </c>
      <c r="I1229" t="str">
        <f>IF(moras[[#This Row],[TIPO_ASEGURAMIENTO]] = "", '2-Resumen'!$F$4, moras[[#This Row],[TIPO_ASEGURAMIENTO]])</f>
        <v>ASALARIADO</v>
      </c>
      <c r="J1229" t="s">
        <v>29</v>
      </c>
      <c r="K1229" t="s">
        <v>30</v>
      </c>
      <c r="L1229" t="s">
        <v>31</v>
      </c>
      <c r="M1229" t="s">
        <v>31</v>
      </c>
      <c r="N1229">
        <v>33</v>
      </c>
      <c r="O1229">
        <f>IF(moras[[#This Row],[EDAD]]="", '2-Resumen'!$C$7, moras[[#This Row],[EDAD]])</f>
        <v>33</v>
      </c>
      <c r="P1229">
        <f>FLOOR(moras[[#This Row],[EDAD_SIN_NA´S]],10)</f>
        <v>30</v>
      </c>
      <c r="Q1229">
        <f>STANDARDIZE(moras[[#This Row],[EDAD]],'2-Resumen'!$C$2, '2-Resumen'!$C$3)</f>
        <v>-0.62856815390894638</v>
      </c>
      <c r="R1229" t="str">
        <f>IF(ABS(moras[[#This Row],[Z-CORE E]]) &gt; 1.96, "Sí", "No")</f>
        <v>No</v>
      </c>
    </row>
    <row r="1230" spans="1:18">
      <c r="A1230">
        <v>1799</v>
      </c>
      <c r="B1230" t="s">
        <v>32</v>
      </c>
      <c r="C1230">
        <v>300000</v>
      </c>
      <c r="D12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30">
        <f>IF(moras[[#This Row],[SALARIO]]="",'2-Resumen'!$B$7, moras[[#This Row],[SALARIO]])</f>
        <v>300000</v>
      </c>
      <c r="F1230">
        <f>STANDARDIZE(moras[[#This Row],[SALARIO]],'2-Resumen'!$B$2,'2-Resumen'!$B$3)</f>
        <v>-0.37062467014933331</v>
      </c>
      <c r="G1230" t="str">
        <f>IF(ABS(moras[[#This Row],[Z-CORE]])&gt; 1.96,"Sí", "No")</f>
        <v>No</v>
      </c>
      <c r="H1230" t="s">
        <v>33</v>
      </c>
      <c r="I1230" t="str">
        <f>IF(moras[[#This Row],[TIPO_ASEGURAMIENTO]] = "", '2-Resumen'!$F$4, moras[[#This Row],[TIPO_ASEGURAMIENTO]])</f>
        <v>ASALARIADO</v>
      </c>
      <c r="J1230" t="s">
        <v>29</v>
      </c>
      <c r="K1230" t="s">
        <v>30</v>
      </c>
      <c r="L1230" t="s">
        <v>31</v>
      </c>
      <c r="M1230" t="s">
        <v>31</v>
      </c>
      <c r="N1230">
        <v>26</v>
      </c>
      <c r="O1230">
        <f>IF(moras[[#This Row],[EDAD]]="", '2-Resumen'!$C$7, moras[[#This Row],[EDAD]])</f>
        <v>26</v>
      </c>
      <c r="P1230">
        <f>FLOOR(moras[[#This Row],[EDAD_SIN_NA´S]],10)</f>
        <v>20</v>
      </c>
      <c r="Q1230">
        <f>STANDARDIZE(moras[[#This Row],[EDAD]],'2-Resumen'!$C$2, '2-Resumen'!$C$3)</f>
        <v>-1.1225954644489089</v>
      </c>
      <c r="R1230" t="str">
        <f>IF(ABS(moras[[#This Row],[Z-CORE E]]) &gt; 1.96, "Sí", "No")</f>
        <v>No</v>
      </c>
    </row>
    <row r="1231" spans="1:18">
      <c r="A1231">
        <v>1801</v>
      </c>
      <c r="B1231" t="s">
        <v>27</v>
      </c>
      <c r="C1231">
        <v>76102705</v>
      </c>
      <c r="D12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31">
        <f>IF(moras[[#This Row],[SALARIO]]="",'2-Resumen'!$B$7, moras[[#This Row],[SALARIO]])</f>
        <v>76102705</v>
      </c>
      <c r="F1231">
        <f>STANDARDIZE(moras[[#This Row],[SALARIO]],'2-Resumen'!$B$2,'2-Resumen'!$B$3)</f>
        <v>0.89065962800723608</v>
      </c>
      <c r="G1231" t="str">
        <f>IF(ABS(moras[[#This Row],[Z-CORE]])&gt; 1.96,"Sí", "No")</f>
        <v>No</v>
      </c>
      <c r="H1231" t="s">
        <v>33</v>
      </c>
      <c r="I1231" t="str">
        <f>IF(moras[[#This Row],[TIPO_ASEGURAMIENTO]] = "", '2-Resumen'!$F$4, moras[[#This Row],[TIPO_ASEGURAMIENTO]])</f>
        <v>ASALARIADO</v>
      </c>
      <c r="J1231" t="s">
        <v>34</v>
      </c>
      <c r="K1231" t="s">
        <v>30</v>
      </c>
      <c r="L1231" t="s">
        <v>31</v>
      </c>
      <c r="M1231" t="s">
        <v>31</v>
      </c>
      <c r="N1231">
        <v>28</v>
      </c>
      <c r="O1231">
        <f>IF(moras[[#This Row],[EDAD]]="", '2-Resumen'!$C$7, moras[[#This Row],[EDAD]])</f>
        <v>28</v>
      </c>
      <c r="P1231">
        <f>FLOOR(moras[[#This Row],[EDAD_SIN_NA´S]],10)</f>
        <v>20</v>
      </c>
      <c r="Q1231">
        <f>STANDARDIZE(moras[[#This Row],[EDAD]],'2-Resumen'!$C$2, '2-Resumen'!$C$3)</f>
        <v>-0.98144480429463388</v>
      </c>
      <c r="R1231" t="str">
        <f>IF(ABS(moras[[#This Row],[Z-CORE E]]) &gt; 1.96, "Sí", "No")</f>
        <v>No</v>
      </c>
    </row>
    <row r="1232" spans="1:18">
      <c r="A1232">
        <v>1802</v>
      </c>
      <c r="B1232" t="s">
        <v>32</v>
      </c>
      <c r="C1232">
        <v>3475395</v>
      </c>
      <c r="D12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32">
        <f>IF(moras[[#This Row],[SALARIO]]="",'2-Resumen'!$B$7, moras[[#This Row],[SALARIO]])</f>
        <v>3475395</v>
      </c>
      <c r="F1232">
        <f>STANDARDIZE(moras[[#This Row],[SALARIO]],'2-Resumen'!$B$2,'2-Resumen'!$B$3)</f>
        <v>-0.31778914331760771</v>
      </c>
      <c r="G1232" t="str">
        <f>IF(ABS(moras[[#This Row],[Z-CORE]])&gt; 1.96,"Sí", "No")</f>
        <v>No</v>
      </c>
      <c r="H1232" t="s">
        <v>33</v>
      </c>
      <c r="I1232" t="str">
        <f>IF(moras[[#This Row],[TIPO_ASEGURAMIENTO]] = "", '2-Resumen'!$F$4, moras[[#This Row],[TIPO_ASEGURAMIENTO]])</f>
        <v>ASALARIADO</v>
      </c>
      <c r="J1232" t="s">
        <v>29</v>
      </c>
      <c r="K1232" t="s">
        <v>30</v>
      </c>
      <c r="L1232" t="s">
        <v>31</v>
      </c>
      <c r="M1232" t="s">
        <v>31</v>
      </c>
      <c r="N1232">
        <v>28</v>
      </c>
      <c r="O1232">
        <f>IF(moras[[#This Row],[EDAD]]="", '2-Resumen'!$C$7, moras[[#This Row],[EDAD]])</f>
        <v>28</v>
      </c>
      <c r="P1232">
        <f>FLOOR(moras[[#This Row],[EDAD_SIN_NA´S]],10)</f>
        <v>20</v>
      </c>
      <c r="Q1232">
        <f>STANDARDIZE(moras[[#This Row],[EDAD]],'2-Resumen'!$C$2, '2-Resumen'!$C$3)</f>
        <v>-0.98144480429463388</v>
      </c>
      <c r="R1232" t="str">
        <f>IF(ABS(moras[[#This Row],[Z-CORE E]]) &gt; 1.96, "Sí", "No")</f>
        <v>No</v>
      </c>
    </row>
    <row r="1233" spans="1:18">
      <c r="A1233">
        <v>1803</v>
      </c>
      <c r="B1233" t="s">
        <v>27</v>
      </c>
      <c r="C1233">
        <v>319574</v>
      </c>
      <c r="D12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33">
        <f>IF(moras[[#This Row],[SALARIO]]="",'2-Resumen'!$B$7, moras[[#This Row],[SALARIO]])</f>
        <v>319574</v>
      </c>
      <c r="F1233">
        <f>STANDARDIZE(moras[[#This Row],[SALARIO]],'2-Resumen'!$B$2,'2-Resumen'!$B$3)</f>
        <v>-0.37029897756551172</v>
      </c>
      <c r="G1233" t="str">
        <f>IF(ABS(moras[[#This Row],[Z-CORE]])&gt; 1.96,"Sí", "No")</f>
        <v>No</v>
      </c>
      <c r="H1233" t="s">
        <v>33</v>
      </c>
      <c r="I1233" t="str">
        <f>IF(moras[[#This Row],[TIPO_ASEGURAMIENTO]] = "", '2-Resumen'!$F$4, moras[[#This Row],[TIPO_ASEGURAMIENTO]])</f>
        <v>ASALARIADO</v>
      </c>
      <c r="J1233" t="s">
        <v>29</v>
      </c>
      <c r="K1233" t="s">
        <v>30</v>
      </c>
      <c r="L1233" t="s">
        <v>30</v>
      </c>
      <c r="M1233" t="s">
        <v>31</v>
      </c>
      <c r="N1233">
        <v>30</v>
      </c>
      <c r="O1233">
        <f>IF(moras[[#This Row],[EDAD]]="", '2-Resumen'!$C$7, moras[[#This Row],[EDAD]])</f>
        <v>30</v>
      </c>
      <c r="P1233">
        <f>FLOOR(moras[[#This Row],[EDAD_SIN_NA´S]],10)</f>
        <v>30</v>
      </c>
      <c r="Q1233">
        <f>STANDARDIZE(moras[[#This Row],[EDAD]],'2-Resumen'!$C$2, '2-Resumen'!$C$3)</f>
        <v>-0.84029414414035897</v>
      </c>
      <c r="R1233" t="str">
        <f>IF(ABS(moras[[#This Row],[Z-CORE E]]) &gt; 1.96, "Sí", "No")</f>
        <v>No</v>
      </c>
    </row>
    <row r="1234" spans="1:18">
      <c r="A1234">
        <v>1804</v>
      </c>
      <c r="B1234" t="s">
        <v>32</v>
      </c>
      <c r="C1234">
        <v>35278275</v>
      </c>
      <c r="D12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34">
        <f>IF(moras[[#This Row],[SALARIO]]="",'2-Resumen'!$B$7, moras[[#This Row],[SALARIO]])</f>
        <v>35278275</v>
      </c>
      <c r="F1234">
        <f>STANDARDIZE(moras[[#This Row],[SALARIO]],'2-Resumen'!$B$2,'2-Resumen'!$B$3)</f>
        <v>0.21138027326399839</v>
      </c>
      <c r="G1234" t="str">
        <f>IF(ABS(moras[[#This Row],[Z-CORE]])&gt; 1.96,"Sí", "No")</f>
        <v>No</v>
      </c>
      <c r="H1234" t="s">
        <v>33</v>
      </c>
      <c r="I1234" t="str">
        <f>IF(moras[[#This Row],[TIPO_ASEGURAMIENTO]] = "", '2-Resumen'!$F$4, moras[[#This Row],[TIPO_ASEGURAMIENTO]])</f>
        <v>ASALARIADO</v>
      </c>
      <c r="J1234" t="s">
        <v>29</v>
      </c>
      <c r="K1234" t="s">
        <v>30</v>
      </c>
      <c r="L1234" t="s">
        <v>30</v>
      </c>
      <c r="M1234" t="s">
        <v>31</v>
      </c>
      <c r="N1234">
        <v>27</v>
      </c>
      <c r="O1234">
        <f>IF(moras[[#This Row],[EDAD]]="", '2-Resumen'!$C$7, moras[[#This Row],[EDAD]])</f>
        <v>27</v>
      </c>
      <c r="P1234">
        <f>FLOOR(moras[[#This Row],[EDAD_SIN_NA´S]],10)</f>
        <v>20</v>
      </c>
      <c r="Q1234">
        <f>STANDARDIZE(moras[[#This Row],[EDAD]],'2-Resumen'!$C$2, '2-Resumen'!$C$3)</f>
        <v>-1.0520201343717714</v>
      </c>
      <c r="R1234" t="str">
        <f>IF(ABS(moras[[#This Row],[Z-CORE E]]) &gt; 1.96, "Sí", "No")</f>
        <v>No</v>
      </c>
    </row>
    <row r="1235" spans="1:18">
      <c r="A1235">
        <v>1805</v>
      </c>
      <c r="B1235" t="s">
        <v>32</v>
      </c>
      <c r="C1235">
        <v>4534138</v>
      </c>
      <c r="D12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35">
        <f>IF(moras[[#This Row],[SALARIO]]="",'2-Resumen'!$B$7, moras[[#This Row],[SALARIO]])</f>
        <v>4534138</v>
      </c>
      <c r="F1235">
        <f>STANDARDIZE(moras[[#This Row],[SALARIO]],'2-Resumen'!$B$2,'2-Resumen'!$B$3)</f>
        <v>-0.30017267538703479</v>
      </c>
      <c r="G1235" t="str">
        <f>IF(ABS(moras[[#This Row],[Z-CORE]])&gt; 1.96,"Sí", "No")</f>
        <v>No</v>
      </c>
      <c r="H1235" t="s">
        <v>33</v>
      </c>
      <c r="I1235" t="str">
        <f>IF(moras[[#This Row],[TIPO_ASEGURAMIENTO]] = "", '2-Resumen'!$F$4, moras[[#This Row],[TIPO_ASEGURAMIENTO]])</f>
        <v>ASALARIADO</v>
      </c>
      <c r="J1235" t="s">
        <v>29</v>
      </c>
      <c r="K1235" t="s">
        <v>30</v>
      </c>
      <c r="L1235" t="s">
        <v>31</v>
      </c>
      <c r="M1235" t="s">
        <v>31</v>
      </c>
      <c r="N1235">
        <v>52</v>
      </c>
      <c r="O1235">
        <f>IF(moras[[#This Row],[EDAD]]="", '2-Resumen'!$C$7, moras[[#This Row],[EDAD]])</f>
        <v>52</v>
      </c>
      <c r="P1235">
        <f>FLOOR(moras[[#This Row],[EDAD_SIN_NA´S]],10)</f>
        <v>50</v>
      </c>
      <c r="Q1235">
        <f>STANDARDIZE(moras[[#This Row],[EDAD]],'2-Resumen'!$C$2, '2-Resumen'!$C$3)</f>
        <v>0.71236311755666615</v>
      </c>
      <c r="R1235" t="str">
        <f>IF(ABS(moras[[#This Row],[Z-CORE E]]) &gt; 1.96, "Sí", "No")</f>
        <v>No</v>
      </c>
    </row>
    <row r="1236" spans="1:18">
      <c r="A1236">
        <v>1807</v>
      </c>
      <c r="B1236" t="s">
        <v>32</v>
      </c>
      <c r="C1236">
        <v>73444938</v>
      </c>
      <c r="D12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36">
        <f>IF(moras[[#This Row],[SALARIO]]="",'2-Resumen'!$B$7, moras[[#This Row],[SALARIO]])</f>
        <v>73444938</v>
      </c>
      <c r="F1236">
        <f>STANDARDIZE(moras[[#This Row],[SALARIO]],'2-Resumen'!$B$2,'2-Resumen'!$B$3)</f>
        <v>0.84643693456564062</v>
      </c>
      <c r="G1236" t="str">
        <f>IF(ABS(moras[[#This Row],[Z-CORE]])&gt; 1.96,"Sí", "No")</f>
        <v>No</v>
      </c>
      <c r="H1236" t="s">
        <v>33</v>
      </c>
      <c r="I1236" t="str">
        <f>IF(moras[[#This Row],[TIPO_ASEGURAMIENTO]] = "", '2-Resumen'!$F$4, moras[[#This Row],[TIPO_ASEGURAMIENTO]])</f>
        <v>ASALARIADO</v>
      </c>
      <c r="J1236" t="s">
        <v>34</v>
      </c>
      <c r="K1236" t="s">
        <v>30</v>
      </c>
      <c r="L1236" t="s">
        <v>31</v>
      </c>
      <c r="M1236" t="s">
        <v>31</v>
      </c>
      <c r="N1236">
        <v>24</v>
      </c>
      <c r="O1236">
        <f>IF(moras[[#This Row],[EDAD]]="", '2-Resumen'!$C$7, moras[[#This Row],[EDAD]])</f>
        <v>24</v>
      </c>
      <c r="P1236">
        <f>FLOOR(moras[[#This Row],[EDAD_SIN_NA´S]],10)</f>
        <v>20</v>
      </c>
      <c r="Q1236">
        <f>STANDARDIZE(moras[[#This Row],[EDAD]],'2-Resumen'!$C$2, '2-Resumen'!$C$3)</f>
        <v>-1.263746124603184</v>
      </c>
      <c r="R1236" t="str">
        <f>IF(ABS(moras[[#This Row],[Z-CORE E]]) &gt; 1.96, "Sí", "No")</f>
        <v>No</v>
      </c>
    </row>
    <row r="1237" spans="1:18">
      <c r="A1237">
        <v>1808</v>
      </c>
      <c r="B1237" t="s">
        <v>32</v>
      </c>
      <c r="C1237">
        <v>74638068</v>
      </c>
      <c r="D12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37">
        <f>IF(moras[[#This Row],[SALARIO]]="",'2-Resumen'!$B$7, moras[[#This Row],[SALARIO]])</f>
        <v>74638068</v>
      </c>
      <c r="F1237">
        <f>STANDARDIZE(moras[[#This Row],[SALARIO]],'2-Resumen'!$B$2,'2-Resumen'!$B$3)</f>
        <v>0.86628947326672723</v>
      </c>
      <c r="G1237" t="str">
        <f>IF(ABS(moras[[#This Row],[Z-CORE]])&gt; 1.96,"Sí", "No")</f>
        <v>No</v>
      </c>
      <c r="H1237" t="s">
        <v>33</v>
      </c>
      <c r="I1237" t="str">
        <f>IF(moras[[#This Row],[TIPO_ASEGURAMIENTO]] = "", '2-Resumen'!$F$4, moras[[#This Row],[TIPO_ASEGURAMIENTO]])</f>
        <v>ASALARIADO</v>
      </c>
      <c r="J1237" t="s">
        <v>29</v>
      </c>
      <c r="K1237" t="s">
        <v>30</v>
      </c>
      <c r="L1237" t="s">
        <v>31</v>
      </c>
      <c r="M1237" t="s">
        <v>31</v>
      </c>
      <c r="N1237">
        <v>37</v>
      </c>
      <c r="O1237">
        <f>IF(moras[[#This Row],[EDAD]]="", '2-Resumen'!$C$7, moras[[#This Row],[EDAD]])</f>
        <v>37</v>
      </c>
      <c r="P1237">
        <f>FLOOR(moras[[#This Row],[EDAD_SIN_NA´S]],10)</f>
        <v>30</v>
      </c>
      <c r="Q1237">
        <f>STANDARDIZE(moras[[#This Row],[EDAD]],'2-Resumen'!$C$2, '2-Resumen'!$C$3)</f>
        <v>-0.3462668336003964</v>
      </c>
      <c r="R1237" t="str">
        <f>IF(ABS(moras[[#This Row],[Z-CORE E]]) &gt; 1.96, "Sí", "No")</f>
        <v>No</v>
      </c>
    </row>
    <row r="1238" spans="1:18">
      <c r="A1238">
        <v>1809</v>
      </c>
      <c r="B1238" t="s">
        <v>27</v>
      </c>
      <c r="C1238">
        <v>420000</v>
      </c>
      <c r="D12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38">
        <f>IF(moras[[#This Row],[SALARIO]]="",'2-Resumen'!$B$7, moras[[#This Row],[SALARIO]])</f>
        <v>420000</v>
      </c>
      <c r="F1238">
        <f>STANDARDIZE(moras[[#This Row],[SALARIO]],'2-Resumen'!$B$2,'2-Resumen'!$B$3)</f>
        <v>-0.36862798525822305</v>
      </c>
      <c r="G1238" t="str">
        <f>IF(ABS(moras[[#This Row],[Z-CORE]])&gt; 1.96,"Sí", "No")</f>
        <v>No</v>
      </c>
      <c r="H1238" t="s">
        <v>33</v>
      </c>
      <c r="I1238" t="str">
        <f>IF(moras[[#This Row],[TIPO_ASEGURAMIENTO]] = "", '2-Resumen'!$F$4, moras[[#This Row],[TIPO_ASEGURAMIENTO]])</f>
        <v>ASALARIADO</v>
      </c>
      <c r="J1238" t="s">
        <v>29</v>
      </c>
      <c r="K1238" t="s">
        <v>30</v>
      </c>
      <c r="L1238" t="s">
        <v>31</v>
      </c>
      <c r="M1238" t="s">
        <v>31</v>
      </c>
      <c r="N1238">
        <v>29</v>
      </c>
      <c r="O1238">
        <f>IF(moras[[#This Row],[EDAD]]="", '2-Resumen'!$C$7, moras[[#This Row],[EDAD]])</f>
        <v>29</v>
      </c>
      <c r="P1238">
        <f>FLOOR(moras[[#This Row],[EDAD_SIN_NA´S]],10)</f>
        <v>20</v>
      </c>
      <c r="Q1238">
        <f>STANDARDIZE(moras[[#This Row],[EDAD]],'2-Resumen'!$C$2, '2-Resumen'!$C$3)</f>
        <v>-0.91086947421749642</v>
      </c>
      <c r="R1238" t="str">
        <f>IF(ABS(moras[[#This Row],[Z-CORE E]]) &gt; 1.96, "Sí", "No")</f>
        <v>No</v>
      </c>
    </row>
    <row r="1239" spans="1:18">
      <c r="A1239">
        <v>1810</v>
      </c>
      <c r="B1239" t="s">
        <v>32</v>
      </c>
      <c r="C1239">
        <v>829520</v>
      </c>
      <c r="D12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39">
        <f>IF(moras[[#This Row],[SALARIO]]="",'2-Resumen'!$B$7, moras[[#This Row],[SALARIO]])</f>
        <v>829520</v>
      </c>
      <c r="F1239">
        <f>STANDARDIZE(moras[[#This Row],[SALARIO]],'2-Resumen'!$B$2,'2-Resumen'!$B$3)</f>
        <v>-0.36181396528649407</v>
      </c>
      <c r="G1239" t="str">
        <f>IF(ABS(moras[[#This Row],[Z-CORE]])&gt; 1.96,"Sí", "No")</f>
        <v>No</v>
      </c>
      <c r="H1239" t="s">
        <v>33</v>
      </c>
      <c r="I1239" t="str">
        <f>IF(moras[[#This Row],[TIPO_ASEGURAMIENTO]] = "", '2-Resumen'!$F$4, moras[[#This Row],[TIPO_ASEGURAMIENTO]])</f>
        <v>ASALARIADO</v>
      </c>
      <c r="J1239" t="s">
        <v>29</v>
      </c>
      <c r="K1239" t="s">
        <v>30</v>
      </c>
      <c r="L1239" t="s">
        <v>31</v>
      </c>
      <c r="M1239" t="s">
        <v>31</v>
      </c>
      <c r="N1239">
        <v>61</v>
      </c>
      <c r="O1239">
        <f>IF(moras[[#This Row],[EDAD]]="", '2-Resumen'!$C$7, moras[[#This Row],[EDAD]])</f>
        <v>61</v>
      </c>
      <c r="P1239">
        <f>FLOOR(moras[[#This Row],[EDAD_SIN_NA´S]],10)</f>
        <v>60</v>
      </c>
      <c r="Q1239">
        <f>STANDARDIZE(moras[[#This Row],[EDAD]],'2-Resumen'!$C$2, '2-Resumen'!$C$3)</f>
        <v>1.3475410882509038</v>
      </c>
      <c r="R1239" t="str">
        <f>IF(ABS(moras[[#This Row],[Z-CORE E]]) &gt; 1.96, "Sí", "No")</f>
        <v>No</v>
      </c>
    </row>
    <row r="1240" spans="1:18">
      <c r="A1240">
        <v>1812</v>
      </c>
      <c r="B1240" t="s">
        <v>32</v>
      </c>
      <c r="C1240">
        <v>292180369</v>
      </c>
      <c r="D12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40">
        <f>IF(moras[[#This Row],[SALARIO]]="",'2-Resumen'!$B$7, moras[[#This Row],[SALARIO]])</f>
        <v>292180369</v>
      </c>
      <c r="F1240">
        <f>STANDARDIZE(moras[[#This Row],[SALARIO]],'2-Resumen'!$B$2,'2-Resumen'!$B$3)</f>
        <v>4.4859846864672344</v>
      </c>
      <c r="G1240" t="str">
        <f>IF(ABS(moras[[#This Row],[Z-CORE]])&gt; 1.96,"Sí", "No")</f>
        <v>Sí</v>
      </c>
      <c r="H1240" t="s">
        <v>33</v>
      </c>
      <c r="I1240" t="str">
        <f>IF(moras[[#This Row],[TIPO_ASEGURAMIENTO]] = "", '2-Resumen'!$F$4, moras[[#This Row],[TIPO_ASEGURAMIENTO]])</f>
        <v>ASALARIADO</v>
      </c>
      <c r="J1240" t="s">
        <v>29</v>
      </c>
      <c r="K1240" t="s">
        <v>30</v>
      </c>
      <c r="L1240" t="s">
        <v>31</v>
      </c>
      <c r="M1240" t="s">
        <v>31</v>
      </c>
      <c r="N1240">
        <v>38</v>
      </c>
      <c r="O1240">
        <f>IF(moras[[#This Row],[EDAD]]="", '2-Resumen'!$C$7, moras[[#This Row],[EDAD]])</f>
        <v>38</v>
      </c>
      <c r="P1240">
        <f>FLOOR(moras[[#This Row],[EDAD_SIN_NA´S]],10)</f>
        <v>30</v>
      </c>
      <c r="Q1240">
        <f>STANDARDIZE(moras[[#This Row],[EDAD]],'2-Resumen'!$C$2, '2-Resumen'!$C$3)</f>
        <v>-0.27569150352325889</v>
      </c>
      <c r="R1240" t="str">
        <f>IF(ABS(moras[[#This Row],[Z-CORE E]]) &gt; 1.96, "Sí", "No")</f>
        <v>No</v>
      </c>
    </row>
    <row r="1241" spans="1:18">
      <c r="A1241">
        <v>1816</v>
      </c>
      <c r="B1241" t="s">
        <v>32</v>
      </c>
      <c r="C1241">
        <v>20260091</v>
      </c>
      <c r="D12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41">
        <f>IF(moras[[#This Row],[SALARIO]]="",'2-Resumen'!$B$7, moras[[#This Row],[SALARIO]])</f>
        <v>20260091</v>
      </c>
      <c r="F1241">
        <f>STANDARDIZE(moras[[#This Row],[SALARIO]],'2-Resumen'!$B$2,'2-Resumen'!$B$3)</f>
        <v>-3.8507902441950619E-2</v>
      </c>
      <c r="G1241" t="str">
        <f>IF(ABS(moras[[#This Row],[Z-CORE]])&gt; 1.96,"Sí", "No")</f>
        <v>No</v>
      </c>
      <c r="H1241" t="s">
        <v>33</v>
      </c>
      <c r="I1241" t="str">
        <f>IF(moras[[#This Row],[TIPO_ASEGURAMIENTO]] = "", '2-Resumen'!$F$4, moras[[#This Row],[TIPO_ASEGURAMIENTO]])</f>
        <v>ASALARIADO</v>
      </c>
      <c r="J1241" t="s">
        <v>29</v>
      </c>
      <c r="K1241" t="s">
        <v>30</v>
      </c>
      <c r="L1241" t="s">
        <v>31</v>
      </c>
      <c r="M1241" t="s">
        <v>31</v>
      </c>
      <c r="N1241">
        <v>40</v>
      </c>
      <c r="O1241">
        <f>IF(moras[[#This Row],[EDAD]]="", '2-Resumen'!$C$7, moras[[#This Row],[EDAD]])</f>
        <v>40</v>
      </c>
      <c r="P1241">
        <f>FLOOR(moras[[#This Row],[EDAD_SIN_NA´S]],10)</f>
        <v>40</v>
      </c>
      <c r="Q1241">
        <f>STANDARDIZE(moras[[#This Row],[EDAD]],'2-Resumen'!$C$2, '2-Resumen'!$C$3)</f>
        <v>-0.13454084336898386</v>
      </c>
      <c r="R1241" t="str">
        <f>IF(ABS(moras[[#This Row],[Z-CORE E]]) &gt; 1.96, "Sí", "No")</f>
        <v>No</v>
      </c>
    </row>
    <row r="1242" spans="1:18">
      <c r="A1242">
        <v>1818</v>
      </c>
      <c r="B1242" t="s">
        <v>27</v>
      </c>
      <c r="C1242">
        <v>347514</v>
      </c>
      <c r="D12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42">
        <f>IF(moras[[#This Row],[SALARIO]]="",'2-Resumen'!$B$7, moras[[#This Row],[SALARIO]])</f>
        <v>347514</v>
      </c>
      <c r="F1242">
        <f>STANDARDIZE(moras[[#This Row],[SALARIO]],'2-Resumen'!$B$2,'2-Resumen'!$B$3)</f>
        <v>-0.36983408276669821</v>
      </c>
      <c r="G1242" t="str">
        <f>IF(ABS(moras[[#This Row],[Z-CORE]])&gt; 1.96,"Sí", "No")</f>
        <v>No</v>
      </c>
      <c r="H1242" t="s">
        <v>33</v>
      </c>
      <c r="I1242" t="str">
        <f>IF(moras[[#This Row],[TIPO_ASEGURAMIENTO]] = "", '2-Resumen'!$F$4, moras[[#This Row],[TIPO_ASEGURAMIENTO]])</f>
        <v>ASALARIADO</v>
      </c>
      <c r="J1242" t="s">
        <v>29</v>
      </c>
      <c r="K1242" t="s">
        <v>30</v>
      </c>
      <c r="L1242" t="s">
        <v>31</v>
      </c>
      <c r="M1242" t="s">
        <v>30</v>
      </c>
      <c r="N1242">
        <v>20</v>
      </c>
      <c r="O1242">
        <f>IF(moras[[#This Row],[EDAD]]="", '2-Resumen'!$C$7, moras[[#This Row],[EDAD]])</f>
        <v>20</v>
      </c>
      <c r="P1242">
        <f>FLOOR(moras[[#This Row],[EDAD_SIN_NA´S]],10)</f>
        <v>20</v>
      </c>
      <c r="Q1242">
        <f>STANDARDIZE(moras[[#This Row],[EDAD]],'2-Resumen'!$C$2, '2-Resumen'!$C$3)</f>
        <v>-1.5460474449117341</v>
      </c>
      <c r="R1242" t="str">
        <f>IF(ABS(moras[[#This Row],[Z-CORE E]]) &gt; 1.96, "Sí", "No")</f>
        <v>No</v>
      </c>
    </row>
    <row r="1243" spans="1:18">
      <c r="A1243">
        <v>1821</v>
      </c>
      <c r="B1243" t="s">
        <v>32</v>
      </c>
      <c r="C1243">
        <v>1742310</v>
      </c>
      <c r="D12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43">
        <f>IF(moras[[#This Row],[SALARIO]]="",'2-Resumen'!$B$7, moras[[#This Row],[SALARIO]])</f>
        <v>1742310</v>
      </c>
      <c r="F1243">
        <f>STANDARDIZE(moras[[#This Row],[SALARIO]],'2-Resumen'!$B$2,'2-Resumen'!$B$3)</f>
        <v>-0.34662601527185627</v>
      </c>
      <c r="G1243" t="str">
        <f>IF(ABS(moras[[#This Row],[Z-CORE]])&gt; 1.96,"Sí", "No")</f>
        <v>No</v>
      </c>
      <c r="H1243" t="s">
        <v>33</v>
      </c>
      <c r="I1243" t="str">
        <f>IF(moras[[#This Row],[TIPO_ASEGURAMIENTO]] = "", '2-Resumen'!$F$4, moras[[#This Row],[TIPO_ASEGURAMIENTO]])</f>
        <v>ASALARIADO</v>
      </c>
      <c r="J1243" t="s">
        <v>29</v>
      </c>
      <c r="K1243" t="s">
        <v>30</v>
      </c>
      <c r="L1243" t="s">
        <v>31</v>
      </c>
      <c r="M1243" t="s">
        <v>31</v>
      </c>
      <c r="N1243">
        <v>28</v>
      </c>
      <c r="O1243">
        <f>IF(moras[[#This Row],[EDAD]]="", '2-Resumen'!$C$7, moras[[#This Row],[EDAD]])</f>
        <v>28</v>
      </c>
      <c r="P1243">
        <f>FLOOR(moras[[#This Row],[EDAD_SIN_NA´S]],10)</f>
        <v>20</v>
      </c>
      <c r="Q1243">
        <f>STANDARDIZE(moras[[#This Row],[EDAD]],'2-Resumen'!$C$2, '2-Resumen'!$C$3)</f>
        <v>-0.98144480429463388</v>
      </c>
      <c r="R1243" t="str">
        <f>IF(ABS(moras[[#This Row],[Z-CORE E]]) &gt; 1.96, "Sí", "No")</f>
        <v>No</v>
      </c>
    </row>
    <row r="1244" spans="1:18">
      <c r="A1244">
        <v>1822</v>
      </c>
      <c r="B1244" t="s">
        <v>32</v>
      </c>
      <c r="C1244">
        <v>550000</v>
      </c>
      <c r="D12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44">
        <f>IF(moras[[#This Row],[SALARIO]]="",'2-Resumen'!$B$7, moras[[#This Row],[SALARIO]])</f>
        <v>550000</v>
      </c>
      <c r="F1244">
        <f>STANDARDIZE(moras[[#This Row],[SALARIO]],'2-Resumen'!$B$2,'2-Resumen'!$B$3)</f>
        <v>-0.36646490995952025</v>
      </c>
      <c r="G1244" t="str">
        <f>IF(ABS(moras[[#This Row],[Z-CORE]])&gt; 1.96,"Sí", "No")</f>
        <v>No</v>
      </c>
      <c r="H1244" t="s">
        <v>33</v>
      </c>
      <c r="I1244" t="str">
        <f>IF(moras[[#This Row],[TIPO_ASEGURAMIENTO]] = "", '2-Resumen'!$F$4, moras[[#This Row],[TIPO_ASEGURAMIENTO]])</f>
        <v>ASALARIADO</v>
      </c>
      <c r="J1244" t="s">
        <v>29</v>
      </c>
      <c r="K1244" t="s">
        <v>30</v>
      </c>
      <c r="L1244" t="s">
        <v>31</v>
      </c>
      <c r="M1244" t="s">
        <v>31</v>
      </c>
      <c r="N1244">
        <v>28</v>
      </c>
      <c r="O1244">
        <f>IF(moras[[#This Row],[EDAD]]="", '2-Resumen'!$C$7, moras[[#This Row],[EDAD]])</f>
        <v>28</v>
      </c>
      <c r="P1244">
        <f>FLOOR(moras[[#This Row],[EDAD_SIN_NA´S]],10)</f>
        <v>20</v>
      </c>
      <c r="Q1244">
        <f>STANDARDIZE(moras[[#This Row],[EDAD]],'2-Resumen'!$C$2, '2-Resumen'!$C$3)</f>
        <v>-0.98144480429463388</v>
      </c>
      <c r="R1244" t="str">
        <f>IF(ABS(moras[[#This Row],[Z-CORE E]]) &gt; 1.96, "Sí", "No")</f>
        <v>No</v>
      </c>
    </row>
    <row r="1245" spans="1:18">
      <c r="A1245">
        <v>1823</v>
      </c>
      <c r="B1245" t="s">
        <v>32</v>
      </c>
      <c r="C1245">
        <v>1524359</v>
      </c>
      <c r="D12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45">
        <f>IF(moras[[#This Row],[SALARIO]]="",'2-Resumen'!$B$7, moras[[#This Row],[SALARIO]])</f>
        <v>1524359</v>
      </c>
      <c r="F1245">
        <f>STANDARDIZE(moras[[#This Row],[SALARIO]],'2-Resumen'!$B$2,'2-Resumen'!$B$3)</f>
        <v>-0.35025251084437609</v>
      </c>
      <c r="G1245" t="str">
        <f>IF(ABS(moras[[#This Row],[Z-CORE]])&gt; 1.96,"Sí", "No")</f>
        <v>No</v>
      </c>
      <c r="H1245" t="s">
        <v>33</v>
      </c>
      <c r="I1245" t="str">
        <f>IF(moras[[#This Row],[TIPO_ASEGURAMIENTO]] = "", '2-Resumen'!$F$4, moras[[#This Row],[TIPO_ASEGURAMIENTO]])</f>
        <v>ASALARIADO</v>
      </c>
      <c r="J1245" t="s">
        <v>34</v>
      </c>
      <c r="K1245" t="s">
        <v>30</v>
      </c>
      <c r="L1245" t="s">
        <v>31</v>
      </c>
      <c r="M1245" t="s">
        <v>30</v>
      </c>
      <c r="N1245">
        <v>51</v>
      </c>
      <c r="O1245">
        <f>IF(moras[[#This Row],[EDAD]]="", '2-Resumen'!$C$7, moras[[#This Row],[EDAD]])</f>
        <v>51</v>
      </c>
      <c r="P1245">
        <f>FLOOR(moras[[#This Row],[EDAD_SIN_NA´S]],10)</f>
        <v>50</v>
      </c>
      <c r="Q1245">
        <f>STANDARDIZE(moras[[#This Row],[EDAD]],'2-Resumen'!$C$2, '2-Resumen'!$C$3)</f>
        <v>0.64178778747952869</v>
      </c>
      <c r="R1245" t="str">
        <f>IF(ABS(moras[[#This Row],[Z-CORE E]]) &gt; 1.96, "Sí", "No")</f>
        <v>No</v>
      </c>
    </row>
    <row r="1246" spans="1:18">
      <c r="A1246">
        <v>1824</v>
      </c>
      <c r="B1246" t="s">
        <v>27</v>
      </c>
      <c r="C1246">
        <v>50000</v>
      </c>
      <c r="D12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46">
        <f>IF(moras[[#This Row],[SALARIO]]="",'2-Resumen'!$B$7, moras[[#This Row],[SALARIO]])</f>
        <v>50000</v>
      </c>
      <c r="F1246">
        <f>STANDARDIZE(moras[[#This Row],[SALARIO]],'2-Resumen'!$B$2,'2-Resumen'!$B$3)</f>
        <v>-0.37478443033914632</v>
      </c>
      <c r="G1246" t="str">
        <f>IF(ABS(moras[[#This Row],[Z-CORE]])&gt; 1.96,"Sí", "No")</f>
        <v>No</v>
      </c>
      <c r="H1246" t="s">
        <v>33</v>
      </c>
      <c r="I1246" t="str">
        <f>IF(moras[[#This Row],[TIPO_ASEGURAMIENTO]] = "", '2-Resumen'!$F$4, moras[[#This Row],[TIPO_ASEGURAMIENTO]])</f>
        <v>ASALARIADO</v>
      </c>
      <c r="J1246" t="s">
        <v>29</v>
      </c>
      <c r="K1246" t="s">
        <v>30</v>
      </c>
      <c r="L1246" t="s">
        <v>30</v>
      </c>
      <c r="M1246" t="s">
        <v>31</v>
      </c>
      <c r="N1246">
        <v>35</v>
      </c>
      <c r="O1246">
        <f>IF(moras[[#This Row],[EDAD]]="", '2-Resumen'!$C$7, moras[[#This Row],[EDAD]])</f>
        <v>35</v>
      </c>
      <c r="P1246">
        <f>FLOOR(moras[[#This Row],[EDAD_SIN_NA´S]],10)</f>
        <v>30</v>
      </c>
      <c r="Q1246">
        <f>STANDARDIZE(moras[[#This Row],[EDAD]],'2-Resumen'!$C$2, '2-Resumen'!$C$3)</f>
        <v>-0.48741749375467142</v>
      </c>
      <c r="R1246" t="str">
        <f>IF(ABS(moras[[#This Row],[Z-CORE E]]) &gt; 1.96, "Sí", "No")</f>
        <v>No</v>
      </c>
    </row>
    <row r="1247" spans="1:18">
      <c r="A1247">
        <v>1826</v>
      </c>
      <c r="B1247" t="s">
        <v>32</v>
      </c>
      <c r="C1247">
        <v>216200</v>
      </c>
      <c r="D12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47">
        <f>IF(moras[[#This Row],[SALARIO]]="",'2-Resumen'!$B$7, moras[[#This Row],[SALARIO]])</f>
        <v>216200</v>
      </c>
      <c r="F1247">
        <f>STANDARDIZE(moras[[#This Row],[SALARIO]],'2-Resumen'!$B$2,'2-Resumen'!$B$3)</f>
        <v>-0.37201902176495866</v>
      </c>
      <c r="G1247" t="str">
        <f>IF(ABS(moras[[#This Row],[Z-CORE]])&gt; 1.96,"Sí", "No")</f>
        <v>No</v>
      </c>
      <c r="H1247" t="s">
        <v>33</v>
      </c>
      <c r="I1247" t="str">
        <f>IF(moras[[#This Row],[TIPO_ASEGURAMIENTO]] = "", '2-Resumen'!$F$4, moras[[#This Row],[TIPO_ASEGURAMIENTO]])</f>
        <v>ASALARIADO</v>
      </c>
      <c r="J1247" t="s">
        <v>29</v>
      </c>
      <c r="K1247" t="s">
        <v>30</v>
      </c>
      <c r="L1247" t="s">
        <v>30</v>
      </c>
      <c r="M1247" t="s">
        <v>30</v>
      </c>
      <c r="N1247">
        <v>29</v>
      </c>
      <c r="O1247">
        <f>IF(moras[[#This Row],[EDAD]]="", '2-Resumen'!$C$7, moras[[#This Row],[EDAD]])</f>
        <v>29</v>
      </c>
      <c r="P1247">
        <f>FLOOR(moras[[#This Row],[EDAD_SIN_NA´S]],10)</f>
        <v>20</v>
      </c>
      <c r="Q1247">
        <f>STANDARDIZE(moras[[#This Row],[EDAD]],'2-Resumen'!$C$2, '2-Resumen'!$C$3)</f>
        <v>-0.91086947421749642</v>
      </c>
      <c r="R1247" t="str">
        <f>IF(ABS(moras[[#This Row],[Z-CORE E]]) &gt; 1.96, "Sí", "No")</f>
        <v>No</v>
      </c>
    </row>
    <row r="1248" spans="1:18">
      <c r="A1248">
        <v>1827</v>
      </c>
      <c r="B1248" t="s">
        <v>27</v>
      </c>
      <c r="C1248">
        <v>577181</v>
      </c>
      <c r="D12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48">
        <f>IF(moras[[#This Row],[SALARIO]]="",'2-Resumen'!$B$7, moras[[#This Row],[SALARIO]])</f>
        <v>577181</v>
      </c>
      <c r="F1248">
        <f>STANDARDIZE(moras[[#This Row],[SALARIO]],'2-Resumen'!$B$2,'2-Resumen'!$B$3)</f>
        <v>-0.36601264419264301</v>
      </c>
      <c r="G1248" t="str">
        <f>IF(ABS(moras[[#This Row],[Z-CORE]])&gt; 1.96,"Sí", "No")</f>
        <v>No</v>
      </c>
      <c r="H1248" t="s">
        <v>33</v>
      </c>
      <c r="I1248" t="str">
        <f>IF(moras[[#This Row],[TIPO_ASEGURAMIENTO]] = "", '2-Resumen'!$F$4, moras[[#This Row],[TIPO_ASEGURAMIENTO]])</f>
        <v>ASALARIADO</v>
      </c>
      <c r="J1248" t="s">
        <v>34</v>
      </c>
      <c r="K1248" t="s">
        <v>30</v>
      </c>
      <c r="L1248" t="s">
        <v>31</v>
      </c>
      <c r="M1248" t="s">
        <v>30</v>
      </c>
      <c r="N1248">
        <v>55</v>
      </c>
      <c r="O1248">
        <f>IF(moras[[#This Row],[EDAD]]="", '2-Resumen'!$C$7, moras[[#This Row],[EDAD]])</f>
        <v>55</v>
      </c>
      <c r="P1248">
        <f>FLOOR(moras[[#This Row],[EDAD_SIN_NA´S]],10)</f>
        <v>50</v>
      </c>
      <c r="Q1248">
        <f>STANDARDIZE(moras[[#This Row],[EDAD]],'2-Resumen'!$C$2, '2-Resumen'!$C$3)</f>
        <v>0.92408910778807873</v>
      </c>
      <c r="R1248" t="str">
        <f>IF(ABS(moras[[#This Row],[Z-CORE E]]) &gt; 1.96, "Sí", "No")</f>
        <v>No</v>
      </c>
    </row>
    <row r="1249" spans="1:18">
      <c r="A1249">
        <v>1828</v>
      </c>
      <c r="B1249" t="s">
        <v>27</v>
      </c>
      <c r="C1249">
        <v>71987323</v>
      </c>
      <c r="D12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49">
        <f>IF(moras[[#This Row],[SALARIO]]="",'2-Resumen'!$B$7, moras[[#This Row],[SALARIO]])</f>
        <v>71987323</v>
      </c>
      <c r="F1249">
        <f>STANDARDIZE(moras[[#This Row],[SALARIO]],'2-Resumen'!$B$2,'2-Resumen'!$B$3)</f>
        <v>0.82218361916934324</v>
      </c>
      <c r="G1249" t="str">
        <f>IF(ABS(moras[[#This Row],[Z-CORE]])&gt; 1.96,"Sí", "No")</f>
        <v>No</v>
      </c>
      <c r="H1249" t="s">
        <v>33</v>
      </c>
      <c r="I1249" t="str">
        <f>IF(moras[[#This Row],[TIPO_ASEGURAMIENTO]] = "", '2-Resumen'!$F$4, moras[[#This Row],[TIPO_ASEGURAMIENTO]])</f>
        <v>ASALARIADO</v>
      </c>
      <c r="J1249" t="s">
        <v>29</v>
      </c>
      <c r="K1249" t="s">
        <v>30</v>
      </c>
      <c r="L1249" t="s">
        <v>31</v>
      </c>
      <c r="M1249" t="s">
        <v>31</v>
      </c>
      <c r="N1249">
        <v>26</v>
      </c>
      <c r="O1249">
        <f>IF(moras[[#This Row],[EDAD]]="", '2-Resumen'!$C$7, moras[[#This Row],[EDAD]])</f>
        <v>26</v>
      </c>
      <c r="P1249">
        <f>FLOOR(moras[[#This Row],[EDAD_SIN_NA´S]],10)</f>
        <v>20</v>
      </c>
      <c r="Q1249">
        <f>STANDARDIZE(moras[[#This Row],[EDAD]],'2-Resumen'!$C$2, '2-Resumen'!$C$3)</f>
        <v>-1.1225954644489089</v>
      </c>
      <c r="R1249" t="str">
        <f>IF(ABS(moras[[#This Row],[Z-CORE E]]) &gt; 1.96, "Sí", "No")</f>
        <v>No</v>
      </c>
    </row>
    <row r="1250" spans="1:18">
      <c r="A1250">
        <v>1829</v>
      </c>
      <c r="B1250" t="s">
        <v>27</v>
      </c>
      <c r="C1250">
        <v>62520197</v>
      </c>
      <c r="D12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50">
        <f>IF(moras[[#This Row],[SALARIO]]="",'2-Resumen'!$B$7, moras[[#This Row],[SALARIO]])</f>
        <v>62520197</v>
      </c>
      <c r="F1250">
        <f>STANDARDIZE(moras[[#This Row],[SALARIO]],'2-Resumen'!$B$2,'2-Resumen'!$B$3)</f>
        <v>0.66465972378236715</v>
      </c>
      <c r="G1250" t="str">
        <f>IF(ABS(moras[[#This Row],[Z-CORE]])&gt; 1.96,"Sí", "No")</f>
        <v>No</v>
      </c>
      <c r="H1250" t="s">
        <v>33</v>
      </c>
      <c r="I1250" t="str">
        <f>IF(moras[[#This Row],[TIPO_ASEGURAMIENTO]] = "", '2-Resumen'!$F$4, moras[[#This Row],[TIPO_ASEGURAMIENTO]])</f>
        <v>ASALARIADO</v>
      </c>
      <c r="J1250" t="s">
        <v>29</v>
      </c>
      <c r="K1250" t="s">
        <v>30</v>
      </c>
      <c r="L1250" t="s">
        <v>31</v>
      </c>
      <c r="M1250" t="s">
        <v>31</v>
      </c>
      <c r="N1250">
        <v>24</v>
      </c>
      <c r="O1250">
        <f>IF(moras[[#This Row],[EDAD]]="", '2-Resumen'!$C$7, moras[[#This Row],[EDAD]])</f>
        <v>24</v>
      </c>
      <c r="P1250">
        <f>FLOOR(moras[[#This Row],[EDAD_SIN_NA´S]],10)</f>
        <v>20</v>
      </c>
      <c r="Q1250">
        <f>STANDARDIZE(moras[[#This Row],[EDAD]],'2-Resumen'!$C$2, '2-Resumen'!$C$3)</f>
        <v>-1.263746124603184</v>
      </c>
      <c r="R1250" t="str">
        <f>IF(ABS(moras[[#This Row],[Z-CORE E]]) &gt; 1.96, "Sí", "No")</f>
        <v>No</v>
      </c>
    </row>
    <row r="1251" spans="1:18">
      <c r="A1251">
        <v>1830</v>
      </c>
      <c r="B1251" t="s">
        <v>32</v>
      </c>
      <c r="C1251">
        <v>294101</v>
      </c>
      <c r="D12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51">
        <f>IF(moras[[#This Row],[SALARIO]]="",'2-Resumen'!$B$7, moras[[#This Row],[SALARIO]])</f>
        <v>294101</v>
      </c>
      <c r="F1251">
        <f>STANDARDIZE(moras[[#This Row],[SALARIO]],'2-Resumen'!$B$2,'2-Resumen'!$B$3)</f>
        <v>-0.37072282385077215</v>
      </c>
      <c r="G1251" t="str">
        <f>IF(ABS(moras[[#This Row],[Z-CORE]])&gt; 1.96,"Sí", "No")</f>
        <v>No</v>
      </c>
      <c r="H1251" t="s">
        <v>33</v>
      </c>
      <c r="I1251" t="str">
        <f>IF(moras[[#This Row],[TIPO_ASEGURAMIENTO]] = "", '2-Resumen'!$F$4, moras[[#This Row],[TIPO_ASEGURAMIENTO]])</f>
        <v>ASALARIADO</v>
      </c>
      <c r="J1251" t="s">
        <v>29</v>
      </c>
      <c r="K1251" t="s">
        <v>30</v>
      </c>
      <c r="L1251" t="s">
        <v>31</v>
      </c>
      <c r="M1251" t="s">
        <v>31</v>
      </c>
      <c r="N1251">
        <v>25</v>
      </c>
      <c r="O1251">
        <f>IF(moras[[#This Row],[EDAD]]="", '2-Resumen'!$C$7, moras[[#This Row],[EDAD]])</f>
        <v>25</v>
      </c>
      <c r="P1251">
        <f>FLOOR(moras[[#This Row],[EDAD_SIN_NA´S]],10)</f>
        <v>20</v>
      </c>
      <c r="Q1251">
        <f>STANDARDIZE(moras[[#This Row],[EDAD]],'2-Resumen'!$C$2, '2-Resumen'!$C$3)</f>
        <v>-1.1931707945260464</v>
      </c>
      <c r="R1251" t="str">
        <f>IF(ABS(moras[[#This Row],[Z-CORE E]]) &gt; 1.96, "Sí", "No")</f>
        <v>No</v>
      </c>
    </row>
    <row r="1252" spans="1:18">
      <c r="A1252">
        <v>1832</v>
      </c>
      <c r="B1252" t="s">
        <v>27</v>
      </c>
      <c r="C1252">
        <v>370275</v>
      </c>
      <c r="D12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52">
        <f>IF(moras[[#This Row],[SALARIO]]="",'2-Resumen'!$B$7, moras[[#This Row],[SALARIO]])</f>
        <v>370275</v>
      </c>
      <c r="F1252">
        <f>STANDARDIZE(moras[[#This Row],[SALARIO]],'2-Resumen'!$B$2,'2-Resumen'!$B$3)</f>
        <v>-0.36945536155997688</v>
      </c>
      <c r="G1252" t="str">
        <f>IF(ABS(moras[[#This Row],[Z-CORE]])&gt; 1.96,"Sí", "No")</f>
        <v>No</v>
      </c>
      <c r="H1252" t="s">
        <v>33</v>
      </c>
      <c r="I1252" t="str">
        <f>IF(moras[[#This Row],[TIPO_ASEGURAMIENTO]] = "", '2-Resumen'!$F$4, moras[[#This Row],[TIPO_ASEGURAMIENTO]])</f>
        <v>ASALARIADO</v>
      </c>
      <c r="J1252" t="s">
        <v>29</v>
      </c>
      <c r="K1252" t="s">
        <v>30</v>
      </c>
      <c r="L1252" t="s">
        <v>31</v>
      </c>
      <c r="M1252" t="s">
        <v>31</v>
      </c>
      <c r="N1252">
        <v>36</v>
      </c>
      <c r="O1252">
        <f>IF(moras[[#This Row],[EDAD]]="", '2-Resumen'!$C$7, moras[[#This Row],[EDAD]])</f>
        <v>36</v>
      </c>
      <c r="P1252">
        <f>FLOOR(moras[[#This Row],[EDAD_SIN_NA´S]],10)</f>
        <v>30</v>
      </c>
      <c r="Q1252">
        <f>STANDARDIZE(moras[[#This Row],[EDAD]],'2-Resumen'!$C$2, '2-Resumen'!$C$3)</f>
        <v>-0.41684216367753391</v>
      </c>
      <c r="R1252" t="str">
        <f>IF(ABS(moras[[#This Row],[Z-CORE E]]) &gt; 1.96, "Sí", "No")</f>
        <v>No</v>
      </c>
    </row>
    <row r="1253" spans="1:18">
      <c r="A1253">
        <v>1833</v>
      </c>
      <c r="B1253" t="s">
        <v>32</v>
      </c>
      <c r="C1253">
        <v>50332968</v>
      </c>
      <c r="D12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53">
        <f>IF(moras[[#This Row],[SALARIO]]="",'2-Resumen'!$B$7, moras[[#This Row],[SALARIO]])</f>
        <v>50332968</v>
      </c>
      <c r="F1253">
        <f>STANDARDIZE(moras[[#This Row],[SALARIO]],'2-Resumen'!$B$2,'2-Resumen'!$B$3)</f>
        <v>0.46187592370902691</v>
      </c>
      <c r="G1253" t="str">
        <f>IF(ABS(moras[[#This Row],[Z-CORE]])&gt; 1.96,"Sí", "No")</f>
        <v>No</v>
      </c>
      <c r="H1253" t="s">
        <v>33</v>
      </c>
      <c r="I1253" t="str">
        <f>IF(moras[[#This Row],[TIPO_ASEGURAMIENTO]] = "", '2-Resumen'!$F$4, moras[[#This Row],[TIPO_ASEGURAMIENTO]])</f>
        <v>ASALARIADO</v>
      </c>
      <c r="J1253" t="s">
        <v>29</v>
      </c>
      <c r="K1253" t="s">
        <v>30</v>
      </c>
      <c r="L1253" t="s">
        <v>30</v>
      </c>
      <c r="M1253" t="s">
        <v>31</v>
      </c>
      <c r="N1253">
        <v>26</v>
      </c>
      <c r="O1253">
        <f>IF(moras[[#This Row],[EDAD]]="", '2-Resumen'!$C$7, moras[[#This Row],[EDAD]])</f>
        <v>26</v>
      </c>
      <c r="P1253">
        <f>FLOOR(moras[[#This Row],[EDAD_SIN_NA´S]],10)</f>
        <v>20</v>
      </c>
      <c r="Q1253">
        <f>STANDARDIZE(moras[[#This Row],[EDAD]],'2-Resumen'!$C$2, '2-Resumen'!$C$3)</f>
        <v>-1.1225954644489089</v>
      </c>
      <c r="R1253" t="str">
        <f>IF(ABS(moras[[#This Row],[Z-CORE E]]) &gt; 1.96, "Sí", "No")</f>
        <v>No</v>
      </c>
    </row>
    <row r="1254" spans="1:18">
      <c r="A1254">
        <v>1834</v>
      </c>
      <c r="B1254" t="s">
        <v>32</v>
      </c>
      <c r="C1254">
        <v>43298625</v>
      </c>
      <c r="D12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54">
        <f>IF(moras[[#This Row],[SALARIO]]="",'2-Resumen'!$B$7, moras[[#This Row],[SALARIO]])</f>
        <v>43298625</v>
      </c>
      <c r="F1254">
        <f>STANDARDIZE(moras[[#This Row],[SALARIO]],'2-Resumen'!$B$2,'2-Resumen'!$B$3)</f>
        <v>0.34483120381746662</v>
      </c>
      <c r="G1254" t="str">
        <f>IF(ABS(moras[[#This Row],[Z-CORE]])&gt; 1.96,"Sí", "No")</f>
        <v>No</v>
      </c>
      <c r="H1254" t="s">
        <v>33</v>
      </c>
      <c r="I1254" t="str">
        <f>IF(moras[[#This Row],[TIPO_ASEGURAMIENTO]] = "", '2-Resumen'!$F$4, moras[[#This Row],[TIPO_ASEGURAMIENTO]])</f>
        <v>ASALARIADO</v>
      </c>
      <c r="J1254" t="s">
        <v>29</v>
      </c>
      <c r="K1254" t="s">
        <v>30</v>
      </c>
      <c r="L1254" t="s">
        <v>30</v>
      </c>
      <c r="M1254" t="s">
        <v>31</v>
      </c>
      <c r="N1254">
        <v>45</v>
      </c>
      <c r="O1254">
        <f>IF(moras[[#This Row],[EDAD]]="", '2-Resumen'!$C$7, moras[[#This Row],[EDAD]])</f>
        <v>45</v>
      </c>
      <c r="P1254">
        <f>FLOOR(moras[[#This Row],[EDAD_SIN_NA´S]],10)</f>
        <v>40</v>
      </c>
      <c r="Q1254">
        <f>STANDARDIZE(moras[[#This Row],[EDAD]],'2-Resumen'!$C$2, '2-Resumen'!$C$3)</f>
        <v>0.21833580701670366</v>
      </c>
      <c r="R1254" t="str">
        <f>IF(ABS(moras[[#This Row],[Z-CORE E]]) &gt; 1.96, "Sí", "No")</f>
        <v>No</v>
      </c>
    </row>
    <row r="1255" spans="1:18">
      <c r="A1255">
        <v>1835</v>
      </c>
      <c r="B1255" t="s">
        <v>32</v>
      </c>
      <c r="C1255">
        <v>346480</v>
      </c>
      <c r="D12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55">
        <f>IF(moras[[#This Row],[SALARIO]]="",'2-Resumen'!$B$7, moras[[#This Row],[SALARIO]])</f>
        <v>346480</v>
      </c>
      <c r="F1255">
        <f>STANDARDIZE(moras[[#This Row],[SALARIO]],'2-Resumen'!$B$2,'2-Resumen'!$B$3)</f>
        <v>-0.36985128753484325</v>
      </c>
      <c r="G1255" t="str">
        <f>IF(ABS(moras[[#This Row],[Z-CORE]])&gt; 1.96,"Sí", "No")</f>
        <v>No</v>
      </c>
      <c r="H1255" t="s">
        <v>33</v>
      </c>
      <c r="I1255" t="str">
        <f>IF(moras[[#This Row],[TIPO_ASEGURAMIENTO]] = "", '2-Resumen'!$F$4, moras[[#This Row],[TIPO_ASEGURAMIENTO]])</f>
        <v>ASALARIADO</v>
      </c>
      <c r="J1255" t="s">
        <v>29</v>
      </c>
      <c r="K1255" t="s">
        <v>30</v>
      </c>
      <c r="L1255" t="s">
        <v>31</v>
      </c>
      <c r="M1255" t="s">
        <v>31</v>
      </c>
      <c r="N1255">
        <v>25</v>
      </c>
      <c r="O1255">
        <f>IF(moras[[#This Row],[EDAD]]="", '2-Resumen'!$C$7, moras[[#This Row],[EDAD]])</f>
        <v>25</v>
      </c>
      <c r="P1255">
        <f>FLOOR(moras[[#This Row],[EDAD_SIN_NA´S]],10)</f>
        <v>20</v>
      </c>
      <c r="Q1255">
        <f>STANDARDIZE(moras[[#This Row],[EDAD]],'2-Resumen'!$C$2, '2-Resumen'!$C$3)</f>
        <v>-1.1931707945260464</v>
      </c>
      <c r="R1255" t="str">
        <f>IF(ABS(moras[[#This Row],[Z-CORE E]]) &gt; 1.96, "Sí", "No")</f>
        <v>No</v>
      </c>
    </row>
    <row r="1256" spans="1:18">
      <c r="A1256">
        <v>1836</v>
      </c>
      <c r="B1256" t="s">
        <v>32</v>
      </c>
      <c r="C1256">
        <v>903246</v>
      </c>
      <c r="D12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56">
        <f>IF(moras[[#This Row],[SALARIO]]="",'2-Resumen'!$B$7, moras[[#This Row],[SALARIO]])</f>
        <v>903246</v>
      </c>
      <c r="F1256">
        <f>STANDARDIZE(moras[[#This Row],[SALARIO]],'2-Resumen'!$B$2,'2-Resumen'!$B$3)</f>
        <v>-0.36058723536747744</v>
      </c>
      <c r="G1256" t="str">
        <f>IF(ABS(moras[[#This Row],[Z-CORE]])&gt; 1.96,"Sí", "No")</f>
        <v>No</v>
      </c>
      <c r="H1256" t="s">
        <v>33</v>
      </c>
      <c r="I1256" t="str">
        <f>IF(moras[[#This Row],[TIPO_ASEGURAMIENTO]] = "", '2-Resumen'!$F$4, moras[[#This Row],[TIPO_ASEGURAMIENTO]])</f>
        <v>ASALARIADO</v>
      </c>
      <c r="J1256" t="s">
        <v>34</v>
      </c>
      <c r="K1256" t="s">
        <v>30</v>
      </c>
      <c r="L1256" t="s">
        <v>31</v>
      </c>
      <c r="M1256" t="s">
        <v>31</v>
      </c>
      <c r="N1256">
        <v>34</v>
      </c>
      <c r="O1256">
        <f>IF(moras[[#This Row],[EDAD]]="", '2-Resumen'!$C$7, moras[[#This Row],[EDAD]])</f>
        <v>34</v>
      </c>
      <c r="P1256">
        <f>FLOOR(moras[[#This Row],[EDAD_SIN_NA´S]],10)</f>
        <v>30</v>
      </c>
      <c r="Q1256">
        <f>STANDARDIZE(moras[[#This Row],[EDAD]],'2-Resumen'!$C$2, '2-Resumen'!$C$3)</f>
        <v>-0.55799282383180893</v>
      </c>
      <c r="R1256" t="str">
        <f>IF(ABS(moras[[#This Row],[Z-CORE E]]) &gt; 1.96, "Sí", "No")</f>
        <v>No</v>
      </c>
    </row>
    <row r="1257" spans="1:18">
      <c r="A1257">
        <v>1839</v>
      </c>
      <c r="B1257" t="s">
        <v>27</v>
      </c>
      <c r="C1257">
        <v>1019557</v>
      </c>
      <c r="D12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57">
        <f>IF(moras[[#This Row],[SALARIO]]="",'2-Resumen'!$B$7, moras[[#This Row],[SALARIO]])</f>
        <v>1019557</v>
      </c>
      <c r="F1257">
        <f>STANDARDIZE(moras[[#This Row],[SALARIO]],'2-Resumen'!$B$2,'2-Resumen'!$B$3)</f>
        <v>-0.35865193189772809</v>
      </c>
      <c r="G1257" t="str">
        <f>IF(ABS(moras[[#This Row],[Z-CORE]])&gt; 1.96,"Sí", "No")</f>
        <v>No</v>
      </c>
      <c r="H1257" t="s">
        <v>33</v>
      </c>
      <c r="I1257" t="str">
        <f>IF(moras[[#This Row],[TIPO_ASEGURAMIENTO]] = "", '2-Resumen'!$F$4, moras[[#This Row],[TIPO_ASEGURAMIENTO]])</f>
        <v>ASALARIADO</v>
      </c>
      <c r="J1257" t="s">
        <v>34</v>
      </c>
      <c r="K1257" t="s">
        <v>30</v>
      </c>
      <c r="L1257" t="s">
        <v>31</v>
      </c>
      <c r="M1257" t="s">
        <v>31</v>
      </c>
      <c r="N1257">
        <v>33</v>
      </c>
      <c r="O1257">
        <f>IF(moras[[#This Row],[EDAD]]="", '2-Resumen'!$C$7, moras[[#This Row],[EDAD]])</f>
        <v>33</v>
      </c>
      <c r="P1257">
        <f>FLOOR(moras[[#This Row],[EDAD_SIN_NA´S]],10)</f>
        <v>30</v>
      </c>
      <c r="Q1257">
        <f>STANDARDIZE(moras[[#This Row],[EDAD]],'2-Resumen'!$C$2, '2-Resumen'!$C$3)</f>
        <v>-0.62856815390894638</v>
      </c>
      <c r="R1257" t="str">
        <f>IF(ABS(moras[[#This Row],[Z-CORE E]]) &gt; 1.96, "Sí", "No")</f>
        <v>No</v>
      </c>
    </row>
    <row r="1258" spans="1:18">
      <c r="A1258">
        <v>1840</v>
      </c>
      <c r="B1258" t="s">
        <v>32</v>
      </c>
      <c r="C1258">
        <v>37044066</v>
      </c>
      <c r="D12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58">
        <f>IF(moras[[#This Row],[SALARIO]]="",'2-Resumen'!$B$7, moras[[#This Row],[SALARIO]])</f>
        <v>37044066</v>
      </c>
      <c r="F1258">
        <f>STANDARDIZE(moras[[#This Row],[SALARIO]],'2-Resumen'!$B$2,'2-Resumen'!$B$3)</f>
        <v>0.24076134168531907</v>
      </c>
      <c r="G1258" t="str">
        <f>IF(ABS(moras[[#This Row],[Z-CORE]])&gt; 1.96,"Sí", "No")</f>
        <v>No</v>
      </c>
      <c r="H1258" t="s">
        <v>33</v>
      </c>
      <c r="I1258" t="str">
        <f>IF(moras[[#This Row],[TIPO_ASEGURAMIENTO]] = "", '2-Resumen'!$F$4, moras[[#This Row],[TIPO_ASEGURAMIENTO]])</f>
        <v>ASALARIADO</v>
      </c>
      <c r="J1258" t="s">
        <v>29</v>
      </c>
      <c r="K1258" t="s">
        <v>30</v>
      </c>
      <c r="L1258" t="s">
        <v>31</v>
      </c>
      <c r="M1258" t="s">
        <v>31</v>
      </c>
      <c r="N1258">
        <v>42</v>
      </c>
      <c r="O1258">
        <f>IF(moras[[#This Row],[EDAD]]="", '2-Resumen'!$C$7, moras[[#This Row],[EDAD]])</f>
        <v>42</v>
      </c>
      <c r="P1258">
        <f>FLOOR(moras[[#This Row],[EDAD_SIN_NA´S]],10)</f>
        <v>40</v>
      </c>
      <c r="Q1258">
        <f>STANDARDIZE(moras[[#This Row],[EDAD]],'2-Resumen'!$C$2, '2-Resumen'!$C$3)</f>
        <v>6.6098167852911317E-3</v>
      </c>
      <c r="R1258" t="str">
        <f>IF(ABS(moras[[#This Row],[Z-CORE E]]) &gt; 1.96, "Sí", "No")</f>
        <v>No</v>
      </c>
    </row>
    <row r="1259" spans="1:18">
      <c r="A1259">
        <v>1841</v>
      </c>
      <c r="B1259" t="s">
        <v>27</v>
      </c>
      <c r="C1259">
        <v>133838</v>
      </c>
      <c r="D12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59">
        <f>IF(moras[[#This Row],[SALARIO]]="",'2-Resumen'!$B$7, moras[[#This Row],[SALARIO]])</f>
        <v>133838</v>
      </c>
      <c r="F1259">
        <f>STANDARDIZE(moras[[#This Row],[SALARIO]],'2-Resumen'!$B$2,'2-Resumen'!$B$3)</f>
        <v>-0.37338944643997218</v>
      </c>
      <c r="G1259" t="str">
        <f>IF(ABS(moras[[#This Row],[Z-CORE]])&gt; 1.96,"Sí", "No")</f>
        <v>No</v>
      </c>
      <c r="H1259" t="s">
        <v>33</v>
      </c>
      <c r="I1259" t="str">
        <f>IF(moras[[#This Row],[TIPO_ASEGURAMIENTO]] = "", '2-Resumen'!$F$4, moras[[#This Row],[TIPO_ASEGURAMIENTO]])</f>
        <v>ASALARIADO</v>
      </c>
      <c r="J1259" t="s">
        <v>29</v>
      </c>
      <c r="K1259" t="s">
        <v>30</v>
      </c>
      <c r="L1259" t="s">
        <v>31</v>
      </c>
      <c r="M1259" t="s">
        <v>31</v>
      </c>
      <c r="N1259">
        <v>53</v>
      </c>
      <c r="O1259">
        <f>IF(moras[[#This Row],[EDAD]]="", '2-Resumen'!$C$7, moras[[#This Row],[EDAD]])</f>
        <v>53</v>
      </c>
      <c r="P1259">
        <f>FLOOR(moras[[#This Row],[EDAD_SIN_NA´S]],10)</f>
        <v>50</v>
      </c>
      <c r="Q1259">
        <f>STANDARDIZE(moras[[#This Row],[EDAD]],'2-Resumen'!$C$2, '2-Resumen'!$C$3)</f>
        <v>0.78293844763380371</v>
      </c>
      <c r="R1259" t="str">
        <f>IF(ABS(moras[[#This Row],[Z-CORE E]]) &gt; 1.96, "Sí", "No")</f>
        <v>No</v>
      </c>
    </row>
    <row r="1260" spans="1:18">
      <c r="A1260">
        <v>1842</v>
      </c>
      <c r="B1260" t="s">
        <v>32</v>
      </c>
      <c r="C1260">
        <v>157851116</v>
      </c>
      <c r="D12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60">
        <f>IF(moras[[#This Row],[SALARIO]]="",'2-Resumen'!$B$7, moras[[#This Row],[SALARIO]])</f>
        <v>157851116</v>
      </c>
      <c r="F1260">
        <f>STANDARDIZE(moras[[#This Row],[SALARIO]],'2-Resumen'!$B$2,'2-Resumen'!$B$3)</f>
        <v>2.2508747706403356</v>
      </c>
      <c r="G1260" t="str">
        <f>IF(ABS(moras[[#This Row],[Z-CORE]])&gt; 1.96,"Sí", "No")</f>
        <v>Sí</v>
      </c>
      <c r="H1260" t="s">
        <v>33</v>
      </c>
      <c r="I1260" t="str">
        <f>IF(moras[[#This Row],[TIPO_ASEGURAMIENTO]] = "", '2-Resumen'!$F$4, moras[[#This Row],[TIPO_ASEGURAMIENTO]])</f>
        <v>ASALARIADO</v>
      </c>
      <c r="J1260" t="s">
        <v>29</v>
      </c>
      <c r="K1260" t="s">
        <v>30</v>
      </c>
      <c r="L1260" t="s">
        <v>31</v>
      </c>
      <c r="M1260" t="s">
        <v>31</v>
      </c>
      <c r="N1260">
        <v>36</v>
      </c>
      <c r="O1260">
        <f>IF(moras[[#This Row],[EDAD]]="", '2-Resumen'!$C$7, moras[[#This Row],[EDAD]])</f>
        <v>36</v>
      </c>
      <c r="P1260">
        <f>FLOOR(moras[[#This Row],[EDAD_SIN_NA´S]],10)</f>
        <v>30</v>
      </c>
      <c r="Q1260">
        <f>STANDARDIZE(moras[[#This Row],[EDAD]],'2-Resumen'!$C$2, '2-Resumen'!$C$3)</f>
        <v>-0.41684216367753391</v>
      </c>
      <c r="R1260" t="str">
        <f>IF(ABS(moras[[#This Row],[Z-CORE E]]) &gt; 1.96, "Sí", "No")</f>
        <v>No</v>
      </c>
    </row>
    <row r="1261" spans="1:18">
      <c r="A1261">
        <v>1845</v>
      </c>
      <c r="B1261" t="s">
        <v>27</v>
      </c>
      <c r="C1261">
        <v>390000</v>
      </c>
      <c r="D12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61">
        <f>IF(moras[[#This Row],[SALARIO]]="",'2-Resumen'!$B$7, moras[[#This Row],[SALARIO]])</f>
        <v>390000</v>
      </c>
      <c r="F1261">
        <f>STANDARDIZE(moras[[#This Row],[SALARIO]],'2-Resumen'!$B$2,'2-Resumen'!$B$3)</f>
        <v>-0.36912715648100058</v>
      </c>
      <c r="G1261" t="str">
        <f>IF(ABS(moras[[#This Row],[Z-CORE]])&gt; 1.96,"Sí", "No")</f>
        <v>No</v>
      </c>
      <c r="H1261" t="s">
        <v>33</v>
      </c>
      <c r="I1261" t="str">
        <f>IF(moras[[#This Row],[TIPO_ASEGURAMIENTO]] = "", '2-Resumen'!$F$4, moras[[#This Row],[TIPO_ASEGURAMIENTO]])</f>
        <v>ASALARIADO</v>
      </c>
      <c r="J1261" t="s">
        <v>29</v>
      </c>
      <c r="K1261" t="s">
        <v>30</v>
      </c>
      <c r="L1261" t="s">
        <v>31</v>
      </c>
      <c r="M1261" t="s">
        <v>31</v>
      </c>
      <c r="N1261">
        <v>32</v>
      </c>
      <c r="O1261">
        <f>IF(moras[[#This Row],[EDAD]]="", '2-Resumen'!$C$7, moras[[#This Row],[EDAD]])</f>
        <v>32</v>
      </c>
      <c r="P1261">
        <f>FLOOR(moras[[#This Row],[EDAD_SIN_NA´S]],10)</f>
        <v>30</v>
      </c>
      <c r="Q1261">
        <f>STANDARDIZE(moras[[#This Row],[EDAD]],'2-Resumen'!$C$2, '2-Resumen'!$C$3)</f>
        <v>-0.69914348398608395</v>
      </c>
      <c r="R1261" t="str">
        <f>IF(ABS(moras[[#This Row],[Z-CORE E]]) &gt; 1.96, "Sí", "No")</f>
        <v>No</v>
      </c>
    </row>
    <row r="1262" spans="1:18">
      <c r="A1262">
        <v>1847</v>
      </c>
      <c r="B1262" t="s">
        <v>32</v>
      </c>
      <c r="C1262">
        <v>648421</v>
      </c>
      <c r="D12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62">
        <f>IF(moras[[#This Row],[SALARIO]]="",'2-Resumen'!$B$7, moras[[#This Row],[SALARIO]])</f>
        <v>648421</v>
      </c>
      <c r="F1262">
        <f>STANDARDIZE(moras[[#This Row],[SALARIO]],'2-Resumen'!$B$2,'2-Resumen'!$B$3)</f>
        <v>-0.36482727892895389</v>
      </c>
      <c r="G1262" t="str">
        <f>IF(ABS(moras[[#This Row],[Z-CORE]])&gt; 1.96,"Sí", "No")</f>
        <v>No</v>
      </c>
      <c r="H1262" t="s">
        <v>33</v>
      </c>
      <c r="I1262" t="str">
        <f>IF(moras[[#This Row],[TIPO_ASEGURAMIENTO]] = "", '2-Resumen'!$F$4, moras[[#This Row],[TIPO_ASEGURAMIENTO]])</f>
        <v>ASALARIADO</v>
      </c>
      <c r="J1262" t="s">
        <v>29</v>
      </c>
      <c r="K1262" t="s">
        <v>30</v>
      </c>
      <c r="L1262" t="s">
        <v>31</v>
      </c>
      <c r="M1262" t="s">
        <v>31</v>
      </c>
      <c r="N1262">
        <v>53</v>
      </c>
      <c r="O1262">
        <f>IF(moras[[#This Row],[EDAD]]="", '2-Resumen'!$C$7, moras[[#This Row],[EDAD]])</f>
        <v>53</v>
      </c>
      <c r="P1262">
        <f>FLOOR(moras[[#This Row],[EDAD_SIN_NA´S]],10)</f>
        <v>50</v>
      </c>
      <c r="Q1262">
        <f>STANDARDIZE(moras[[#This Row],[EDAD]],'2-Resumen'!$C$2, '2-Resumen'!$C$3)</f>
        <v>0.78293844763380371</v>
      </c>
      <c r="R1262" t="str">
        <f>IF(ABS(moras[[#This Row],[Z-CORE E]]) &gt; 1.96, "Sí", "No")</f>
        <v>No</v>
      </c>
    </row>
    <row r="1263" spans="1:18">
      <c r="A1263">
        <v>1850</v>
      </c>
      <c r="B1263" t="s">
        <v>32</v>
      </c>
      <c r="C1263">
        <v>472038</v>
      </c>
      <c r="D12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63">
        <f>IF(moras[[#This Row],[SALARIO]]="",'2-Resumen'!$B$7, moras[[#This Row],[SALARIO]])</f>
        <v>472038</v>
      </c>
      <c r="F1263">
        <f>STANDARDIZE(moras[[#This Row],[SALARIO]],'2-Resumen'!$B$2,'2-Resumen'!$B$3)</f>
        <v>-0.36776212285519305</v>
      </c>
      <c r="G1263" t="str">
        <f>IF(ABS(moras[[#This Row],[Z-CORE]])&gt; 1.96,"Sí", "No")</f>
        <v>No</v>
      </c>
      <c r="H1263" t="s">
        <v>33</v>
      </c>
      <c r="I1263" t="str">
        <f>IF(moras[[#This Row],[TIPO_ASEGURAMIENTO]] = "", '2-Resumen'!$F$4, moras[[#This Row],[TIPO_ASEGURAMIENTO]])</f>
        <v>ASALARIADO</v>
      </c>
      <c r="J1263" t="s">
        <v>29</v>
      </c>
      <c r="K1263" t="s">
        <v>30</v>
      </c>
      <c r="L1263" t="s">
        <v>31</v>
      </c>
      <c r="M1263" t="s">
        <v>31</v>
      </c>
      <c r="N1263">
        <v>28</v>
      </c>
      <c r="O1263">
        <f>IF(moras[[#This Row],[EDAD]]="", '2-Resumen'!$C$7, moras[[#This Row],[EDAD]])</f>
        <v>28</v>
      </c>
      <c r="P1263">
        <f>FLOOR(moras[[#This Row],[EDAD_SIN_NA´S]],10)</f>
        <v>20</v>
      </c>
      <c r="Q1263">
        <f>STANDARDIZE(moras[[#This Row],[EDAD]],'2-Resumen'!$C$2, '2-Resumen'!$C$3)</f>
        <v>-0.98144480429463388</v>
      </c>
      <c r="R1263" t="str">
        <f>IF(ABS(moras[[#This Row],[Z-CORE E]]) &gt; 1.96, "Sí", "No")</f>
        <v>No</v>
      </c>
    </row>
    <row r="1264" spans="1:18">
      <c r="A1264">
        <v>1851</v>
      </c>
      <c r="B1264" t="s">
        <v>32</v>
      </c>
      <c r="C1264">
        <v>15098035</v>
      </c>
      <c r="D12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64">
        <f>IF(moras[[#This Row],[SALARIO]]="",'2-Resumen'!$B$7, moras[[#This Row],[SALARIO]])</f>
        <v>15098035</v>
      </c>
      <c r="F1264">
        <f>STANDARDIZE(moras[[#This Row],[SALARIO]],'2-Resumen'!$B$2,'2-Resumen'!$B$3)</f>
        <v>-0.12439956262749291</v>
      </c>
      <c r="G1264" t="str">
        <f>IF(ABS(moras[[#This Row],[Z-CORE]])&gt; 1.96,"Sí", "No")</f>
        <v>No</v>
      </c>
      <c r="H1264" t="s">
        <v>33</v>
      </c>
      <c r="I1264" t="str">
        <f>IF(moras[[#This Row],[TIPO_ASEGURAMIENTO]] = "", '2-Resumen'!$F$4, moras[[#This Row],[TIPO_ASEGURAMIENTO]])</f>
        <v>ASALARIADO</v>
      </c>
      <c r="J1264" t="s">
        <v>34</v>
      </c>
      <c r="K1264" t="s">
        <v>30</v>
      </c>
      <c r="L1264" t="s">
        <v>31</v>
      </c>
      <c r="M1264" t="s">
        <v>31</v>
      </c>
      <c r="N1264">
        <v>34</v>
      </c>
      <c r="O1264">
        <f>IF(moras[[#This Row],[EDAD]]="", '2-Resumen'!$C$7, moras[[#This Row],[EDAD]])</f>
        <v>34</v>
      </c>
      <c r="P1264">
        <f>FLOOR(moras[[#This Row],[EDAD_SIN_NA´S]],10)</f>
        <v>30</v>
      </c>
      <c r="Q1264">
        <f>STANDARDIZE(moras[[#This Row],[EDAD]],'2-Resumen'!$C$2, '2-Resumen'!$C$3)</f>
        <v>-0.55799282383180893</v>
      </c>
      <c r="R1264" t="str">
        <f>IF(ABS(moras[[#This Row],[Z-CORE E]]) &gt; 1.96, "Sí", "No")</f>
        <v>No</v>
      </c>
    </row>
    <row r="1265" spans="1:18">
      <c r="A1265">
        <v>1853</v>
      </c>
      <c r="B1265" t="s">
        <v>27</v>
      </c>
      <c r="C1265">
        <v>259800</v>
      </c>
      <c r="D12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65">
        <f>IF(moras[[#This Row],[SALARIO]]="",'2-Resumen'!$B$7, moras[[#This Row],[SALARIO]])</f>
        <v>259800</v>
      </c>
      <c r="F1265">
        <f>STANDARDIZE(moras[[#This Row],[SALARIO]],'2-Resumen'!$B$2,'2-Resumen'!$B$3)</f>
        <v>-0.37129355958785526</v>
      </c>
      <c r="G1265" t="str">
        <f>IF(ABS(moras[[#This Row],[Z-CORE]])&gt; 1.96,"Sí", "No")</f>
        <v>No</v>
      </c>
      <c r="H1265" t="s">
        <v>33</v>
      </c>
      <c r="I1265" t="str">
        <f>IF(moras[[#This Row],[TIPO_ASEGURAMIENTO]] = "", '2-Resumen'!$F$4, moras[[#This Row],[TIPO_ASEGURAMIENTO]])</f>
        <v>ASALARIADO</v>
      </c>
      <c r="J1265" t="s">
        <v>29</v>
      </c>
      <c r="K1265" t="s">
        <v>30</v>
      </c>
      <c r="L1265" t="s">
        <v>31</v>
      </c>
      <c r="M1265" t="s">
        <v>31</v>
      </c>
      <c r="N1265">
        <v>38</v>
      </c>
      <c r="O1265">
        <f>IF(moras[[#This Row],[EDAD]]="", '2-Resumen'!$C$7, moras[[#This Row],[EDAD]])</f>
        <v>38</v>
      </c>
      <c r="P1265">
        <f>FLOOR(moras[[#This Row],[EDAD_SIN_NA´S]],10)</f>
        <v>30</v>
      </c>
      <c r="Q1265">
        <f>STANDARDIZE(moras[[#This Row],[EDAD]],'2-Resumen'!$C$2, '2-Resumen'!$C$3)</f>
        <v>-0.27569150352325889</v>
      </c>
      <c r="R1265" t="str">
        <f>IF(ABS(moras[[#This Row],[Z-CORE E]]) &gt; 1.96, "Sí", "No")</f>
        <v>No</v>
      </c>
    </row>
    <row r="1266" spans="1:18">
      <c r="A1266">
        <v>1854</v>
      </c>
      <c r="B1266" t="s">
        <v>32</v>
      </c>
      <c r="C1266">
        <v>973600</v>
      </c>
      <c r="D12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66">
        <f>IF(moras[[#This Row],[SALARIO]]="",'2-Resumen'!$B$7, moras[[#This Row],[SALARIO]])</f>
        <v>973600</v>
      </c>
      <c r="F1266">
        <f>STANDARDIZE(moras[[#This Row],[SALARIO]],'2-Resumen'!$B$2,'2-Resumen'!$B$3)</f>
        <v>-0.35941661229390104</v>
      </c>
      <c r="G1266" t="str">
        <f>IF(ABS(moras[[#This Row],[Z-CORE]])&gt; 1.96,"Sí", "No")</f>
        <v>No</v>
      </c>
      <c r="H1266" t="s">
        <v>33</v>
      </c>
      <c r="I1266" t="str">
        <f>IF(moras[[#This Row],[TIPO_ASEGURAMIENTO]] = "", '2-Resumen'!$F$4, moras[[#This Row],[TIPO_ASEGURAMIENTO]])</f>
        <v>ASALARIADO</v>
      </c>
      <c r="J1266" t="s">
        <v>29</v>
      </c>
      <c r="K1266" t="s">
        <v>30</v>
      </c>
      <c r="L1266" t="s">
        <v>31</v>
      </c>
      <c r="M1266" t="s">
        <v>31</v>
      </c>
      <c r="N1266">
        <v>25</v>
      </c>
      <c r="O1266">
        <f>IF(moras[[#This Row],[EDAD]]="", '2-Resumen'!$C$7, moras[[#This Row],[EDAD]])</f>
        <v>25</v>
      </c>
      <c r="P1266">
        <f>FLOOR(moras[[#This Row],[EDAD_SIN_NA´S]],10)</f>
        <v>20</v>
      </c>
      <c r="Q1266">
        <f>STANDARDIZE(moras[[#This Row],[EDAD]],'2-Resumen'!$C$2, '2-Resumen'!$C$3)</f>
        <v>-1.1931707945260464</v>
      </c>
      <c r="R1266" t="str">
        <f>IF(ABS(moras[[#This Row],[Z-CORE E]]) &gt; 1.96, "Sí", "No")</f>
        <v>No</v>
      </c>
    </row>
    <row r="1267" spans="1:18">
      <c r="A1267">
        <v>1855</v>
      </c>
      <c r="B1267" t="s">
        <v>32</v>
      </c>
      <c r="C1267">
        <v>485399151</v>
      </c>
      <c r="D12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67">
        <f>IF(moras[[#This Row],[SALARIO]]="",'2-Resumen'!$B$7, moras[[#This Row],[SALARIO]])</f>
        <v>485399151</v>
      </c>
      <c r="F1267">
        <f>STANDARDIZE(moras[[#This Row],[SALARIO]],'2-Resumen'!$B$2,'2-Resumen'!$B$3)</f>
        <v>7.7009598756182962</v>
      </c>
      <c r="G1267" t="str">
        <f>IF(ABS(moras[[#This Row],[Z-CORE]])&gt; 1.96,"Sí", "No")</f>
        <v>Sí</v>
      </c>
      <c r="H1267" t="s">
        <v>33</v>
      </c>
      <c r="I1267" t="str">
        <f>IF(moras[[#This Row],[TIPO_ASEGURAMIENTO]] = "", '2-Resumen'!$F$4, moras[[#This Row],[TIPO_ASEGURAMIENTO]])</f>
        <v>ASALARIADO</v>
      </c>
      <c r="J1267" t="s">
        <v>29</v>
      </c>
      <c r="K1267" t="s">
        <v>30</v>
      </c>
      <c r="L1267" t="s">
        <v>31</v>
      </c>
      <c r="M1267" t="s">
        <v>31</v>
      </c>
      <c r="N1267">
        <v>43</v>
      </c>
      <c r="O1267">
        <f>IF(moras[[#This Row],[EDAD]]="", '2-Resumen'!$C$7, moras[[#This Row],[EDAD]])</f>
        <v>43</v>
      </c>
      <c r="P1267">
        <f>FLOOR(moras[[#This Row],[EDAD_SIN_NA´S]],10)</f>
        <v>40</v>
      </c>
      <c r="Q1267">
        <f>STANDARDIZE(moras[[#This Row],[EDAD]],'2-Resumen'!$C$2, '2-Resumen'!$C$3)</f>
        <v>7.7185146862428639E-2</v>
      </c>
      <c r="R1267" t="str">
        <f>IF(ABS(moras[[#This Row],[Z-CORE E]]) &gt; 1.96, "Sí", "No")</f>
        <v>No</v>
      </c>
    </row>
    <row r="1268" spans="1:18">
      <c r="A1268">
        <v>1857</v>
      </c>
      <c r="B1268" t="s">
        <v>32</v>
      </c>
      <c r="C1268">
        <v>200000</v>
      </c>
      <c r="D12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68">
        <f>IF(moras[[#This Row],[SALARIO]]="",'2-Resumen'!$B$7, moras[[#This Row],[SALARIO]])</f>
        <v>200000</v>
      </c>
      <c r="F1268">
        <f>STANDARDIZE(moras[[#This Row],[SALARIO]],'2-Resumen'!$B$2,'2-Resumen'!$B$3)</f>
        <v>-0.37228857422525852</v>
      </c>
      <c r="G1268" t="str">
        <f>IF(ABS(moras[[#This Row],[Z-CORE]])&gt; 1.96,"Sí", "No")</f>
        <v>No</v>
      </c>
      <c r="H1268" t="s">
        <v>33</v>
      </c>
      <c r="I1268" t="str">
        <f>IF(moras[[#This Row],[TIPO_ASEGURAMIENTO]] = "", '2-Resumen'!$F$4, moras[[#This Row],[TIPO_ASEGURAMIENTO]])</f>
        <v>ASALARIADO</v>
      </c>
      <c r="J1268" t="s">
        <v>29</v>
      </c>
      <c r="K1268" t="s">
        <v>30</v>
      </c>
      <c r="L1268" t="s">
        <v>31</v>
      </c>
      <c r="M1268" t="s">
        <v>30</v>
      </c>
      <c r="N1268">
        <v>58</v>
      </c>
      <c r="O1268">
        <f>IF(moras[[#This Row],[EDAD]]="", '2-Resumen'!$C$7, moras[[#This Row],[EDAD]])</f>
        <v>58</v>
      </c>
      <c r="P1268">
        <f>FLOOR(moras[[#This Row],[EDAD_SIN_NA´S]],10)</f>
        <v>50</v>
      </c>
      <c r="Q1268">
        <f>STANDARDIZE(moras[[#This Row],[EDAD]],'2-Resumen'!$C$2, '2-Resumen'!$C$3)</f>
        <v>1.1358150980194912</v>
      </c>
      <c r="R1268" t="str">
        <f>IF(ABS(moras[[#This Row],[Z-CORE E]]) &gt; 1.96, "Sí", "No")</f>
        <v>No</v>
      </c>
    </row>
    <row r="1269" spans="1:18">
      <c r="A1269">
        <v>1858</v>
      </c>
      <c r="B1269" t="s">
        <v>32</v>
      </c>
      <c r="C1269">
        <v>184239971</v>
      </c>
      <c r="D12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69">
        <f>IF(moras[[#This Row],[SALARIO]]="",'2-Resumen'!$B$7, moras[[#This Row],[SALARIO]])</f>
        <v>184239971</v>
      </c>
      <c r="F1269">
        <f>STANDARDIZE(moras[[#This Row],[SALARIO]],'2-Resumen'!$B$2,'2-Resumen'!$B$3)</f>
        <v>2.6899600045753314</v>
      </c>
      <c r="G1269" t="str">
        <f>IF(ABS(moras[[#This Row],[Z-CORE]])&gt; 1.96,"Sí", "No")</f>
        <v>Sí</v>
      </c>
      <c r="H1269" t="s">
        <v>33</v>
      </c>
      <c r="I1269" t="str">
        <f>IF(moras[[#This Row],[TIPO_ASEGURAMIENTO]] = "", '2-Resumen'!$F$4, moras[[#This Row],[TIPO_ASEGURAMIENTO]])</f>
        <v>ASALARIADO</v>
      </c>
      <c r="J1269" t="s">
        <v>34</v>
      </c>
      <c r="K1269" t="s">
        <v>30</v>
      </c>
      <c r="L1269" t="s">
        <v>31</v>
      </c>
      <c r="M1269" t="s">
        <v>31</v>
      </c>
      <c r="N1269">
        <v>51</v>
      </c>
      <c r="O1269">
        <f>IF(moras[[#This Row],[EDAD]]="", '2-Resumen'!$C$7, moras[[#This Row],[EDAD]])</f>
        <v>51</v>
      </c>
      <c r="P1269">
        <f>FLOOR(moras[[#This Row],[EDAD_SIN_NA´S]],10)</f>
        <v>50</v>
      </c>
      <c r="Q1269">
        <f>STANDARDIZE(moras[[#This Row],[EDAD]],'2-Resumen'!$C$2, '2-Resumen'!$C$3)</f>
        <v>0.64178778747952869</v>
      </c>
      <c r="R1269" t="str">
        <f>IF(ABS(moras[[#This Row],[Z-CORE E]]) &gt; 1.96, "Sí", "No")</f>
        <v>No</v>
      </c>
    </row>
    <row r="1270" spans="1:18">
      <c r="A1270">
        <v>1859</v>
      </c>
      <c r="B1270" t="s">
        <v>32</v>
      </c>
      <c r="C1270">
        <v>30310</v>
      </c>
      <c r="D12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70">
        <f>IF(moras[[#This Row],[SALARIO]]="",'2-Resumen'!$B$7, moras[[#This Row],[SALARIO]])</f>
        <v>30310</v>
      </c>
      <c r="F1270">
        <f>STANDARDIZE(moras[[#This Row],[SALARIO]],'2-Resumen'!$B$2,'2-Resumen'!$B$3)</f>
        <v>-0.37511205305169604</v>
      </c>
      <c r="G1270" t="str">
        <f>IF(ABS(moras[[#This Row],[Z-CORE]])&gt; 1.96,"Sí", "No")</f>
        <v>No</v>
      </c>
      <c r="H1270" t="s">
        <v>33</v>
      </c>
      <c r="I1270" t="str">
        <f>IF(moras[[#This Row],[TIPO_ASEGURAMIENTO]] = "", '2-Resumen'!$F$4, moras[[#This Row],[TIPO_ASEGURAMIENTO]])</f>
        <v>ASALARIADO</v>
      </c>
      <c r="J1270" t="s">
        <v>29</v>
      </c>
      <c r="K1270" t="s">
        <v>30</v>
      </c>
      <c r="L1270" t="s">
        <v>31</v>
      </c>
      <c r="M1270" t="s">
        <v>30</v>
      </c>
      <c r="N1270">
        <v>34</v>
      </c>
      <c r="O1270">
        <f>IF(moras[[#This Row],[EDAD]]="", '2-Resumen'!$C$7, moras[[#This Row],[EDAD]])</f>
        <v>34</v>
      </c>
      <c r="P1270">
        <f>FLOOR(moras[[#This Row],[EDAD_SIN_NA´S]],10)</f>
        <v>30</v>
      </c>
      <c r="Q1270">
        <f>STANDARDIZE(moras[[#This Row],[EDAD]],'2-Resumen'!$C$2, '2-Resumen'!$C$3)</f>
        <v>-0.55799282383180893</v>
      </c>
      <c r="R1270" t="str">
        <f>IF(ABS(moras[[#This Row],[Z-CORE E]]) &gt; 1.96, "Sí", "No")</f>
        <v>No</v>
      </c>
    </row>
    <row r="1271" spans="1:18">
      <c r="A1271">
        <v>1860</v>
      </c>
      <c r="B1271" t="s">
        <v>27</v>
      </c>
      <c r="C1271">
        <v>359545</v>
      </c>
      <c r="D12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71">
        <f>IF(moras[[#This Row],[SALARIO]]="",'2-Resumen'!$B$7, moras[[#This Row],[SALARIO]])</f>
        <v>359545</v>
      </c>
      <c r="F1271">
        <f>STANDARDIZE(moras[[#This Row],[SALARIO]],'2-Resumen'!$B$2,'2-Resumen'!$B$3)</f>
        <v>-0.36963389846732364</v>
      </c>
      <c r="G1271" t="str">
        <f>IF(ABS(moras[[#This Row],[Z-CORE]])&gt; 1.96,"Sí", "No")</f>
        <v>No</v>
      </c>
      <c r="H1271" t="s">
        <v>33</v>
      </c>
      <c r="I1271" t="str">
        <f>IF(moras[[#This Row],[TIPO_ASEGURAMIENTO]] = "", '2-Resumen'!$F$4, moras[[#This Row],[TIPO_ASEGURAMIENTO]])</f>
        <v>ASALARIADO</v>
      </c>
      <c r="J1271" t="s">
        <v>29</v>
      </c>
      <c r="K1271" t="s">
        <v>30</v>
      </c>
      <c r="L1271" t="s">
        <v>31</v>
      </c>
      <c r="M1271" t="s">
        <v>31</v>
      </c>
      <c r="N1271">
        <v>27</v>
      </c>
      <c r="O1271">
        <f>IF(moras[[#This Row],[EDAD]]="", '2-Resumen'!$C$7, moras[[#This Row],[EDAD]])</f>
        <v>27</v>
      </c>
      <c r="P1271">
        <f>FLOOR(moras[[#This Row],[EDAD_SIN_NA´S]],10)</f>
        <v>20</v>
      </c>
      <c r="Q1271">
        <f>STANDARDIZE(moras[[#This Row],[EDAD]],'2-Resumen'!$C$2, '2-Resumen'!$C$3)</f>
        <v>-1.0520201343717714</v>
      </c>
      <c r="R1271" t="str">
        <f>IF(ABS(moras[[#This Row],[Z-CORE E]]) &gt; 1.96, "Sí", "No")</f>
        <v>No</v>
      </c>
    </row>
    <row r="1272" spans="1:18">
      <c r="A1272">
        <v>1861</v>
      </c>
      <c r="B1272" t="s">
        <v>32</v>
      </c>
      <c r="C1272">
        <v>55592049</v>
      </c>
      <c r="D12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72">
        <f>IF(moras[[#This Row],[SALARIO]]="",'2-Resumen'!$B$7, moras[[#This Row],[SALARIO]])</f>
        <v>55592049</v>
      </c>
      <c r="F1272">
        <f>STANDARDIZE(moras[[#This Row],[SALARIO]],'2-Resumen'!$B$2,'2-Resumen'!$B$3)</f>
        <v>0.54938198682423567</v>
      </c>
      <c r="G1272" t="str">
        <f>IF(ABS(moras[[#This Row],[Z-CORE]])&gt; 1.96,"Sí", "No")</f>
        <v>No</v>
      </c>
      <c r="H1272" t="s">
        <v>33</v>
      </c>
      <c r="I1272" t="str">
        <f>IF(moras[[#This Row],[TIPO_ASEGURAMIENTO]] = "", '2-Resumen'!$F$4, moras[[#This Row],[TIPO_ASEGURAMIENTO]])</f>
        <v>ASALARIADO</v>
      </c>
      <c r="J1272" t="s">
        <v>29</v>
      </c>
      <c r="K1272" t="s">
        <v>30</v>
      </c>
      <c r="L1272" t="s">
        <v>30</v>
      </c>
      <c r="M1272" t="s">
        <v>31</v>
      </c>
      <c r="N1272">
        <v>47</v>
      </c>
      <c r="O1272">
        <f>IF(moras[[#This Row],[EDAD]]="", '2-Resumen'!$C$7, moras[[#This Row],[EDAD]])</f>
        <v>47</v>
      </c>
      <c r="P1272">
        <f>FLOOR(moras[[#This Row],[EDAD_SIN_NA´S]],10)</f>
        <v>40</v>
      </c>
      <c r="Q1272">
        <f>STANDARDIZE(moras[[#This Row],[EDAD]],'2-Resumen'!$C$2, '2-Resumen'!$C$3)</f>
        <v>0.35948646717097865</v>
      </c>
      <c r="R1272" t="str">
        <f>IF(ABS(moras[[#This Row],[Z-CORE E]]) &gt; 1.96, "Sí", "No")</f>
        <v>No</v>
      </c>
    </row>
    <row r="1273" spans="1:18">
      <c r="A1273">
        <v>1863</v>
      </c>
      <c r="B1273" t="s">
        <v>32</v>
      </c>
      <c r="C1273">
        <v>31791558</v>
      </c>
      <c r="D12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73">
        <f>IF(moras[[#This Row],[SALARIO]]="",'2-Resumen'!$B$7, moras[[#This Row],[SALARIO]])</f>
        <v>31791558</v>
      </c>
      <c r="F1273">
        <f>STANDARDIZE(moras[[#This Row],[SALARIO]],'2-Resumen'!$B$2,'2-Resumen'!$B$3)</f>
        <v>0.15336464698502089</v>
      </c>
      <c r="G1273" t="str">
        <f>IF(ABS(moras[[#This Row],[Z-CORE]])&gt; 1.96,"Sí", "No")</f>
        <v>No</v>
      </c>
      <c r="H1273" t="s">
        <v>33</v>
      </c>
      <c r="I1273" t="str">
        <f>IF(moras[[#This Row],[TIPO_ASEGURAMIENTO]] = "", '2-Resumen'!$F$4, moras[[#This Row],[TIPO_ASEGURAMIENTO]])</f>
        <v>ASALARIADO</v>
      </c>
      <c r="J1273" t="s">
        <v>29</v>
      </c>
      <c r="K1273" t="s">
        <v>30</v>
      </c>
      <c r="L1273" t="s">
        <v>31</v>
      </c>
      <c r="M1273" t="s">
        <v>31</v>
      </c>
      <c r="N1273">
        <v>49</v>
      </c>
      <c r="O1273">
        <f>IF(moras[[#This Row],[EDAD]]="", '2-Resumen'!$C$7, moras[[#This Row],[EDAD]])</f>
        <v>49</v>
      </c>
      <c r="P1273">
        <f>FLOOR(moras[[#This Row],[EDAD_SIN_NA´S]],10)</f>
        <v>40</v>
      </c>
      <c r="Q1273">
        <f>STANDARDIZE(moras[[#This Row],[EDAD]],'2-Resumen'!$C$2, '2-Resumen'!$C$3)</f>
        <v>0.50063712732525367</v>
      </c>
      <c r="R1273" t="str">
        <f>IF(ABS(moras[[#This Row],[Z-CORE E]]) &gt; 1.96, "Sí", "No")</f>
        <v>No</v>
      </c>
    </row>
    <row r="1274" spans="1:18">
      <c r="A1274">
        <v>1865</v>
      </c>
      <c r="B1274" t="s">
        <v>27</v>
      </c>
      <c r="C1274">
        <v>10941196</v>
      </c>
      <c r="D12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74">
        <f>IF(moras[[#This Row],[SALARIO]]="",'2-Resumen'!$B$7, moras[[#This Row],[SALARIO]])</f>
        <v>10941196</v>
      </c>
      <c r="F1274">
        <f>STANDARDIZE(moras[[#This Row],[SALARIO]],'2-Resumen'!$B$2,'2-Resumen'!$B$3)</f>
        <v>-0.19356537617814201</v>
      </c>
      <c r="G1274" t="str">
        <f>IF(ABS(moras[[#This Row],[Z-CORE]])&gt; 1.96,"Sí", "No")</f>
        <v>No</v>
      </c>
      <c r="H1274" t="s">
        <v>33</v>
      </c>
      <c r="I1274" t="str">
        <f>IF(moras[[#This Row],[TIPO_ASEGURAMIENTO]] = "", '2-Resumen'!$F$4, moras[[#This Row],[TIPO_ASEGURAMIENTO]])</f>
        <v>ASALARIADO</v>
      </c>
      <c r="J1274" t="s">
        <v>34</v>
      </c>
      <c r="K1274" t="s">
        <v>30</v>
      </c>
      <c r="L1274" t="s">
        <v>31</v>
      </c>
      <c r="M1274" t="s">
        <v>31</v>
      </c>
      <c r="N1274">
        <v>49</v>
      </c>
      <c r="O1274">
        <f>IF(moras[[#This Row],[EDAD]]="", '2-Resumen'!$C$7, moras[[#This Row],[EDAD]])</f>
        <v>49</v>
      </c>
      <c r="P1274">
        <f>FLOOR(moras[[#This Row],[EDAD_SIN_NA´S]],10)</f>
        <v>40</v>
      </c>
      <c r="Q1274">
        <f>STANDARDIZE(moras[[#This Row],[EDAD]],'2-Resumen'!$C$2, '2-Resumen'!$C$3)</f>
        <v>0.50063712732525367</v>
      </c>
      <c r="R1274" t="str">
        <f>IF(ABS(moras[[#This Row],[Z-CORE E]]) &gt; 1.96, "Sí", "No")</f>
        <v>No</v>
      </c>
    </row>
    <row r="1275" spans="1:18">
      <c r="A1275">
        <v>1866</v>
      </c>
      <c r="B1275" t="s">
        <v>32</v>
      </c>
      <c r="C1275">
        <v>276587</v>
      </c>
      <c r="D12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75">
        <f>IF(moras[[#This Row],[SALARIO]]="",'2-Resumen'!$B$7, moras[[#This Row],[SALARIO]])</f>
        <v>276587</v>
      </c>
      <c r="F1275">
        <f>STANDARDIZE(moras[[#This Row],[SALARIO]],'2-Resumen'!$B$2,'2-Resumen'!$B$3)</f>
        <v>-0.37101424001062966</v>
      </c>
      <c r="G1275" t="str">
        <f>IF(ABS(moras[[#This Row],[Z-CORE]])&gt; 1.96,"Sí", "No")</f>
        <v>No</v>
      </c>
      <c r="H1275" t="s">
        <v>33</v>
      </c>
      <c r="I1275" t="str">
        <f>IF(moras[[#This Row],[TIPO_ASEGURAMIENTO]] = "", '2-Resumen'!$F$4, moras[[#This Row],[TIPO_ASEGURAMIENTO]])</f>
        <v>ASALARIADO</v>
      </c>
      <c r="J1275" t="s">
        <v>29</v>
      </c>
      <c r="K1275" t="s">
        <v>30</v>
      </c>
      <c r="L1275" t="s">
        <v>31</v>
      </c>
      <c r="M1275" t="s">
        <v>31</v>
      </c>
      <c r="N1275">
        <v>34</v>
      </c>
      <c r="O1275">
        <f>IF(moras[[#This Row],[EDAD]]="", '2-Resumen'!$C$7, moras[[#This Row],[EDAD]])</f>
        <v>34</v>
      </c>
      <c r="P1275">
        <f>FLOOR(moras[[#This Row],[EDAD_SIN_NA´S]],10)</f>
        <v>30</v>
      </c>
      <c r="Q1275">
        <f>STANDARDIZE(moras[[#This Row],[EDAD]],'2-Resumen'!$C$2, '2-Resumen'!$C$3)</f>
        <v>-0.55799282383180893</v>
      </c>
      <c r="R1275" t="str">
        <f>IF(ABS(moras[[#This Row],[Z-CORE E]]) &gt; 1.96, "Sí", "No")</f>
        <v>No</v>
      </c>
    </row>
    <row r="1276" spans="1:18">
      <c r="A1276">
        <v>1867</v>
      </c>
      <c r="B1276" t="s">
        <v>32</v>
      </c>
      <c r="C1276">
        <v>91835177</v>
      </c>
      <c r="D12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76">
        <f>IF(moras[[#This Row],[SALARIO]]="",'2-Resumen'!$B$7, moras[[#This Row],[SALARIO]])</f>
        <v>91835177</v>
      </c>
      <c r="F1276">
        <f>STANDARDIZE(moras[[#This Row],[SALARIO]],'2-Resumen'!$B$2,'2-Resumen'!$B$3)</f>
        <v>1.1524328708590297</v>
      </c>
      <c r="G1276" t="str">
        <f>IF(ABS(moras[[#This Row],[Z-CORE]])&gt; 1.96,"Sí", "No")</f>
        <v>No</v>
      </c>
      <c r="H1276" t="s">
        <v>33</v>
      </c>
      <c r="I1276" t="str">
        <f>IF(moras[[#This Row],[TIPO_ASEGURAMIENTO]] = "", '2-Resumen'!$F$4, moras[[#This Row],[TIPO_ASEGURAMIENTO]])</f>
        <v>ASALARIADO</v>
      </c>
      <c r="J1276" t="s">
        <v>29</v>
      </c>
      <c r="K1276" t="s">
        <v>30</v>
      </c>
      <c r="L1276" t="s">
        <v>31</v>
      </c>
      <c r="M1276" t="s">
        <v>31</v>
      </c>
      <c r="N1276">
        <v>33</v>
      </c>
      <c r="O1276">
        <f>IF(moras[[#This Row],[EDAD]]="", '2-Resumen'!$C$7, moras[[#This Row],[EDAD]])</f>
        <v>33</v>
      </c>
      <c r="P1276">
        <f>FLOOR(moras[[#This Row],[EDAD_SIN_NA´S]],10)</f>
        <v>30</v>
      </c>
      <c r="Q1276">
        <f>STANDARDIZE(moras[[#This Row],[EDAD]],'2-Resumen'!$C$2, '2-Resumen'!$C$3)</f>
        <v>-0.62856815390894638</v>
      </c>
      <c r="R1276" t="str">
        <f>IF(ABS(moras[[#This Row],[Z-CORE E]]) &gt; 1.96, "Sí", "No")</f>
        <v>No</v>
      </c>
    </row>
    <row r="1277" spans="1:18">
      <c r="A1277">
        <v>1869</v>
      </c>
      <c r="B1277" t="s">
        <v>32</v>
      </c>
      <c r="C1277">
        <v>4142255</v>
      </c>
      <c r="D12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77">
        <f>IF(moras[[#This Row],[SALARIO]]="",'2-Resumen'!$B$7, moras[[#This Row],[SALARIO]])</f>
        <v>4142255</v>
      </c>
      <c r="F1277">
        <f>STANDARDIZE(moras[[#This Row],[SALARIO]],'2-Resumen'!$B$2,'2-Resumen'!$B$3)</f>
        <v>-0.3066932325968928</v>
      </c>
      <c r="G1277" t="str">
        <f>IF(ABS(moras[[#This Row],[Z-CORE]])&gt; 1.96,"Sí", "No")</f>
        <v>No</v>
      </c>
      <c r="H1277" t="s">
        <v>33</v>
      </c>
      <c r="I1277" t="str">
        <f>IF(moras[[#This Row],[TIPO_ASEGURAMIENTO]] = "", '2-Resumen'!$F$4, moras[[#This Row],[TIPO_ASEGURAMIENTO]])</f>
        <v>ASALARIADO</v>
      </c>
      <c r="J1277" t="s">
        <v>29</v>
      </c>
      <c r="K1277" t="s">
        <v>30</v>
      </c>
      <c r="L1277" t="s">
        <v>31</v>
      </c>
      <c r="M1277" t="s">
        <v>31</v>
      </c>
      <c r="N1277">
        <v>63</v>
      </c>
      <c r="O1277">
        <f>IF(moras[[#This Row],[EDAD]]="", '2-Resumen'!$C$7, moras[[#This Row],[EDAD]])</f>
        <v>63</v>
      </c>
      <c r="P1277">
        <f>FLOOR(moras[[#This Row],[EDAD_SIN_NA´S]],10)</f>
        <v>60</v>
      </c>
      <c r="Q1277">
        <f>STANDARDIZE(moras[[#This Row],[EDAD]],'2-Resumen'!$C$2, '2-Resumen'!$C$3)</f>
        <v>1.4886917484051787</v>
      </c>
      <c r="R1277" t="str">
        <f>IF(ABS(moras[[#This Row],[Z-CORE E]]) &gt; 1.96, "Sí", "No")</f>
        <v>No</v>
      </c>
    </row>
    <row r="1278" spans="1:18">
      <c r="A1278">
        <v>1870</v>
      </c>
      <c r="B1278" t="s">
        <v>32</v>
      </c>
      <c r="C1278">
        <v>8521945</v>
      </c>
      <c r="D12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78">
        <f>IF(moras[[#This Row],[SALARIO]]="",'2-Resumen'!$B$7, moras[[#This Row],[SALARIO]])</f>
        <v>8521945</v>
      </c>
      <c r="F1278">
        <f>STANDARDIZE(moras[[#This Row],[SALARIO]],'2-Resumen'!$B$2,'2-Resumen'!$B$3)</f>
        <v>-0.2338193921740036</v>
      </c>
      <c r="G1278" t="str">
        <f>IF(ABS(moras[[#This Row],[Z-CORE]])&gt; 1.96,"Sí", "No")</f>
        <v>No</v>
      </c>
      <c r="H1278" t="s">
        <v>33</v>
      </c>
      <c r="I1278" t="str">
        <f>IF(moras[[#This Row],[TIPO_ASEGURAMIENTO]] = "", '2-Resumen'!$F$4, moras[[#This Row],[TIPO_ASEGURAMIENTO]])</f>
        <v>ASALARIADO</v>
      </c>
      <c r="J1278" t="s">
        <v>29</v>
      </c>
      <c r="K1278" t="s">
        <v>30</v>
      </c>
      <c r="L1278" t="s">
        <v>31</v>
      </c>
      <c r="M1278" t="s">
        <v>31</v>
      </c>
      <c r="N1278">
        <v>47</v>
      </c>
      <c r="O1278">
        <f>IF(moras[[#This Row],[EDAD]]="", '2-Resumen'!$C$7, moras[[#This Row],[EDAD]])</f>
        <v>47</v>
      </c>
      <c r="P1278">
        <f>FLOOR(moras[[#This Row],[EDAD_SIN_NA´S]],10)</f>
        <v>40</v>
      </c>
      <c r="Q1278">
        <f>STANDARDIZE(moras[[#This Row],[EDAD]],'2-Resumen'!$C$2, '2-Resumen'!$C$3)</f>
        <v>0.35948646717097865</v>
      </c>
      <c r="R1278" t="str">
        <f>IF(ABS(moras[[#This Row],[Z-CORE E]]) &gt; 1.96, "Sí", "No")</f>
        <v>No</v>
      </c>
    </row>
    <row r="1279" spans="1:18">
      <c r="A1279">
        <v>1872</v>
      </c>
      <c r="B1279" t="s">
        <v>27</v>
      </c>
      <c r="C1279">
        <v>5743876</v>
      </c>
      <c r="D12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79">
        <f>IF(moras[[#This Row],[SALARIO]]="",'2-Resumen'!$B$7, moras[[#This Row],[SALARIO]])</f>
        <v>5743876</v>
      </c>
      <c r="F1279">
        <f>STANDARDIZE(moras[[#This Row],[SALARIO]],'2-Resumen'!$B$2,'2-Resumen'!$B$3)</f>
        <v>-0.28004379549701858</v>
      </c>
      <c r="G1279" t="str">
        <f>IF(ABS(moras[[#This Row],[Z-CORE]])&gt; 1.96,"Sí", "No")</f>
        <v>No</v>
      </c>
      <c r="H1279" t="s">
        <v>33</v>
      </c>
      <c r="I1279" t="str">
        <f>IF(moras[[#This Row],[TIPO_ASEGURAMIENTO]] = "", '2-Resumen'!$F$4, moras[[#This Row],[TIPO_ASEGURAMIENTO]])</f>
        <v>ASALARIADO</v>
      </c>
      <c r="J1279" t="s">
        <v>34</v>
      </c>
      <c r="K1279" t="s">
        <v>30</v>
      </c>
      <c r="L1279" t="s">
        <v>31</v>
      </c>
      <c r="M1279" t="s">
        <v>31</v>
      </c>
      <c r="N1279">
        <v>54</v>
      </c>
      <c r="O1279">
        <f>IF(moras[[#This Row],[EDAD]]="", '2-Resumen'!$C$7, moras[[#This Row],[EDAD]])</f>
        <v>54</v>
      </c>
      <c r="P1279">
        <f>FLOOR(moras[[#This Row],[EDAD_SIN_NA´S]],10)</f>
        <v>50</v>
      </c>
      <c r="Q1279">
        <f>STANDARDIZE(moras[[#This Row],[EDAD]],'2-Resumen'!$C$2, '2-Resumen'!$C$3)</f>
        <v>0.85351377771094117</v>
      </c>
      <c r="R1279" t="str">
        <f>IF(ABS(moras[[#This Row],[Z-CORE E]]) &gt; 1.96, "Sí", "No")</f>
        <v>No</v>
      </c>
    </row>
    <row r="1280" spans="1:18">
      <c r="A1280">
        <v>1873</v>
      </c>
      <c r="B1280" t="s">
        <v>27</v>
      </c>
      <c r="C1280">
        <v>55098874</v>
      </c>
      <c r="D12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80">
        <f>IF(moras[[#This Row],[SALARIO]]="",'2-Resumen'!$B$7, moras[[#This Row],[SALARIO]])</f>
        <v>55098874</v>
      </c>
      <c r="F1280">
        <f>STANDARDIZE(moras[[#This Row],[SALARIO]],'2-Resumen'!$B$2,'2-Resumen'!$B$3)</f>
        <v>0.54117602789779151</v>
      </c>
      <c r="G1280" t="str">
        <f>IF(ABS(moras[[#This Row],[Z-CORE]])&gt; 1.96,"Sí", "No")</f>
        <v>No</v>
      </c>
      <c r="H1280" t="s">
        <v>33</v>
      </c>
      <c r="I1280" t="str">
        <f>IF(moras[[#This Row],[TIPO_ASEGURAMIENTO]] = "", '2-Resumen'!$F$4, moras[[#This Row],[TIPO_ASEGURAMIENTO]])</f>
        <v>ASALARIADO</v>
      </c>
      <c r="J1280" t="s">
        <v>34</v>
      </c>
      <c r="K1280" t="s">
        <v>30</v>
      </c>
      <c r="L1280" t="s">
        <v>31</v>
      </c>
      <c r="M1280" t="s">
        <v>31</v>
      </c>
      <c r="N1280">
        <v>47</v>
      </c>
      <c r="O1280">
        <f>IF(moras[[#This Row],[EDAD]]="", '2-Resumen'!$C$7, moras[[#This Row],[EDAD]])</f>
        <v>47</v>
      </c>
      <c r="P1280">
        <f>FLOOR(moras[[#This Row],[EDAD_SIN_NA´S]],10)</f>
        <v>40</v>
      </c>
      <c r="Q1280">
        <f>STANDARDIZE(moras[[#This Row],[EDAD]],'2-Resumen'!$C$2, '2-Resumen'!$C$3)</f>
        <v>0.35948646717097865</v>
      </c>
      <c r="R1280" t="str">
        <f>IF(ABS(moras[[#This Row],[Z-CORE E]]) &gt; 1.96, "Sí", "No")</f>
        <v>No</v>
      </c>
    </row>
    <row r="1281" spans="1:18">
      <c r="A1281">
        <v>1874</v>
      </c>
      <c r="B1281" t="s">
        <v>32</v>
      </c>
      <c r="C1281">
        <v>738540</v>
      </c>
      <c r="D12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81">
        <f>IF(moras[[#This Row],[SALARIO]]="",'2-Resumen'!$B$7, moras[[#This Row],[SALARIO]])</f>
        <v>738540</v>
      </c>
      <c r="F1281">
        <f>STANDARDIZE(moras[[#This Row],[SALARIO]],'2-Resumen'!$B$2,'2-Resumen'!$B$3)</f>
        <v>-0.36332778521477083</v>
      </c>
      <c r="G1281" t="str">
        <f>IF(ABS(moras[[#This Row],[Z-CORE]])&gt; 1.96,"Sí", "No")</f>
        <v>No</v>
      </c>
      <c r="H1281" t="s">
        <v>33</v>
      </c>
      <c r="I1281" t="str">
        <f>IF(moras[[#This Row],[TIPO_ASEGURAMIENTO]] = "", '2-Resumen'!$F$4, moras[[#This Row],[TIPO_ASEGURAMIENTO]])</f>
        <v>ASALARIADO</v>
      </c>
      <c r="J1281" t="s">
        <v>29</v>
      </c>
      <c r="K1281" t="s">
        <v>30</v>
      </c>
      <c r="L1281" t="s">
        <v>31</v>
      </c>
      <c r="M1281" t="s">
        <v>31</v>
      </c>
      <c r="N1281">
        <v>36</v>
      </c>
      <c r="O1281">
        <f>IF(moras[[#This Row],[EDAD]]="", '2-Resumen'!$C$7, moras[[#This Row],[EDAD]])</f>
        <v>36</v>
      </c>
      <c r="P1281">
        <f>FLOOR(moras[[#This Row],[EDAD_SIN_NA´S]],10)</f>
        <v>30</v>
      </c>
      <c r="Q1281">
        <f>STANDARDIZE(moras[[#This Row],[EDAD]],'2-Resumen'!$C$2, '2-Resumen'!$C$3)</f>
        <v>-0.41684216367753391</v>
      </c>
      <c r="R1281" t="str">
        <f>IF(ABS(moras[[#This Row],[Z-CORE E]]) &gt; 1.96, "Sí", "No")</f>
        <v>No</v>
      </c>
    </row>
    <row r="1282" spans="1:18">
      <c r="A1282">
        <v>1875</v>
      </c>
      <c r="B1282" t="s">
        <v>27</v>
      </c>
      <c r="C1282">
        <v>955500</v>
      </c>
      <c r="D12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82">
        <f>IF(moras[[#This Row],[SALARIO]]="",'2-Resumen'!$B$7, moras[[#This Row],[SALARIO]])</f>
        <v>955500</v>
      </c>
      <c r="F1282">
        <f>STANDARDIZE(moras[[#This Row],[SALARIO]],'2-Resumen'!$B$2,'2-Resumen'!$B$3)</f>
        <v>-0.35971777893164347</v>
      </c>
      <c r="G1282" t="str">
        <f>IF(ABS(moras[[#This Row],[Z-CORE]])&gt; 1.96,"Sí", "No")</f>
        <v>No</v>
      </c>
      <c r="H1282" t="s">
        <v>33</v>
      </c>
      <c r="I1282" t="str">
        <f>IF(moras[[#This Row],[TIPO_ASEGURAMIENTO]] = "", '2-Resumen'!$F$4, moras[[#This Row],[TIPO_ASEGURAMIENTO]])</f>
        <v>ASALARIADO</v>
      </c>
      <c r="J1282" t="s">
        <v>29</v>
      </c>
      <c r="K1282" t="s">
        <v>30</v>
      </c>
      <c r="L1282" t="s">
        <v>31</v>
      </c>
      <c r="M1282" t="s">
        <v>31</v>
      </c>
      <c r="N1282">
        <v>45</v>
      </c>
      <c r="O1282">
        <f>IF(moras[[#This Row],[EDAD]]="", '2-Resumen'!$C$7, moras[[#This Row],[EDAD]])</f>
        <v>45</v>
      </c>
      <c r="P1282">
        <f>FLOOR(moras[[#This Row],[EDAD_SIN_NA´S]],10)</f>
        <v>40</v>
      </c>
      <c r="Q1282">
        <f>STANDARDIZE(moras[[#This Row],[EDAD]],'2-Resumen'!$C$2, '2-Resumen'!$C$3)</f>
        <v>0.21833580701670366</v>
      </c>
      <c r="R1282" t="str">
        <f>IF(ABS(moras[[#This Row],[Z-CORE E]]) &gt; 1.96, "Sí", "No")</f>
        <v>No</v>
      </c>
    </row>
    <row r="1283" spans="1:18">
      <c r="A1283">
        <v>1876</v>
      </c>
      <c r="B1283" t="s">
        <v>32</v>
      </c>
      <c r="C1283">
        <v>5222876</v>
      </c>
      <c r="D12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83">
        <f>IF(moras[[#This Row],[SALARIO]]="",'2-Resumen'!$B$7, moras[[#This Row],[SALARIO]])</f>
        <v>5222876</v>
      </c>
      <c r="F1283">
        <f>STANDARDIZE(moras[[#This Row],[SALARIO]],'2-Resumen'!$B$2,'2-Resumen'!$B$3)</f>
        <v>-0.28871273573258893</v>
      </c>
      <c r="G1283" t="str">
        <f>IF(ABS(moras[[#This Row],[Z-CORE]])&gt; 1.96,"Sí", "No")</f>
        <v>No</v>
      </c>
      <c r="H1283" t="s">
        <v>33</v>
      </c>
      <c r="I1283" t="str">
        <f>IF(moras[[#This Row],[TIPO_ASEGURAMIENTO]] = "", '2-Resumen'!$F$4, moras[[#This Row],[TIPO_ASEGURAMIENTO]])</f>
        <v>ASALARIADO</v>
      </c>
      <c r="J1283" t="s">
        <v>29</v>
      </c>
      <c r="K1283" t="s">
        <v>30</v>
      </c>
      <c r="L1283" t="s">
        <v>31</v>
      </c>
      <c r="M1283" t="s">
        <v>31</v>
      </c>
      <c r="N1283">
        <v>36</v>
      </c>
      <c r="O1283">
        <f>IF(moras[[#This Row],[EDAD]]="", '2-Resumen'!$C$7, moras[[#This Row],[EDAD]])</f>
        <v>36</v>
      </c>
      <c r="P1283">
        <f>FLOOR(moras[[#This Row],[EDAD_SIN_NA´S]],10)</f>
        <v>30</v>
      </c>
      <c r="Q1283">
        <f>STANDARDIZE(moras[[#This Row],[EDAD]],'2-Resumen'!$C$2, '2-Resumen'!$C$3)</f>
        <v>-0.41684216367753391</v>
      </c>
      <c r="R1283" t="str">
        <f>IF(ABS(moras[[#This Row],[Z-CORE E]]) &gt; 1.96, "Sí", "No")</f>
        <v>No</v>
      </c>
    </row>
    <row r="1284" spans="1:18">
      <c r="A1284">
        <v>1877</v>
      </c>
      <c r="B1284" t="s">
        <v>27</v>
      </c>
      <c r="C1284">
        <v>34296837</v>
      </c>
      <c r="D12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84">
        <f>IF(moras[[#This Row],[SALARIO]]="",'2-Resumen'!$B$7, moras[[#This Row],[SALARIO]])</f>
        <v>34296837</v>
      </c>
      <c r="F1284">
        <f>STANDARDIZE(moras[[#This Row],[SALARIO]],'2-Resumen'!$B$2,'2-Resumen'!$B$3)</f>
        <v>0.19505008637931945</v>
      </c>
      <c r="G1284" t="str">
        <f>IF(ABS(moras[[#This Row],[Z-CORE]])&gt; 1.96,"Sí", "No")</f>
        <v>No</v>
      </c>
      <c r="H1284" t="s">
        <v>33</v>
      </c>
      <c r="I1284" t="str">
        <f>IF(moras[[#This Row],[TIPO_ASEGURAMIENTO]] = "", '2-Resumen'!$F$4, moras[[#This Row],[TIPO_ASEGURAMIENTO]])</f>
        <v>ASALARIADO</v>
      </c>
      <c r="J1284" t="s">
        <v>29</v>
      </c>
      <c r="K1284" t="s">
        <v>30</v>
      </c>
      <c r="L1284" t="s">
        <v>31</v>
      </c>
      <c r="M1284" t="s">
        <v>31</v>
      </c>
      <c r="N1284">
        <v>43</v>
      </c>
      <c r="O1284">
        <f>IF(moras[[#This Row],[EDAD]]="", '2-Resumen'!$C$7, moras[[#This Row],[EDAD]])</f>
        <v>43</v>
      </c>
      <c r="P1284">
        <f>FLOOR(moras[[#This Row],[EDAD_SIN_NA´S]],10)</f>
        <v>40</v>
      </c>
      <c r="Q1284">
        <f>STANDARDIZE(moras[[#This Row],[EDAD]],'2-Resumen'!$C$2, '2-Resumen'!$C$3)</f>
        <v>7.7185146862428639E-2</v>
      </c>
      <c r="R1284" t="str">
        <f>IF(ABS(moras[[#This Row],[Z-CORE E]]) &gt; 1.96, "Sí", "No")</f>
        <v>No</v>
      </c>
    </row>
    <row r="1285" spans="1:18">
      <c r="A1285">
        <v>1881</v>
      </c>
      <c r="B1285" t="s">
        <v>32</v>
      </c>
      <c r="C1285">
        <v>150000</v>
      </c>
      <c r="D12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85">
        <f>IF(moras[[#This Row],[SALARIO]]="",'2-Resumen'!$B$7, moras[[#This Row],[SALARIO]])</f>
        <v>150000</v>
      </c>
      <c r="F1285">
        <f>STANDARDIZE(moras[[#This Row],[SALARIO]],'2-Resumen'!$B$2,'2-Resumen'!$B$3)</f>
        <v>-0.37312052626322112</v>
      </c>
      <c r="G1285" t="str">
        <f>IF(ABS(moras[[#This Row],[Z-CORE]])&gt; 1.96,"Sí", "No")</f>
        <v>No</v>
      </c>
      <c r="H1285" t="s">
        <v>33</v>
      </c>
      <c r="I1285" t="str">
        <f>IF(moras[[#This Row],[TIPO_ASEGURAMIENTO]] = "", '2-Resumen'!$F$4, moras[[#This Row],[TIPO_ASEGURAMIENTO]])</f>
        <v>ASALARIADO</v>
      </c>
      <c r="J1285" t="s">
        <v>29</v>
      </c>
      <c r="K1285" t="s">
        <v>30</v>
      </c>
      <c r="L1285" t="s">
        <v>31</v>
      </c>
      <c r="M1285" t="s">
        <v>31</v>
      </c>
      <c r="N1285">
        <v>73</v>
      </c>
      <c r="O1285">
        <f>IF(moras[[#This Row],[EDAD]]="", '2-Resumen'!$C$7, moras[[#This Row],[EDAD]])</f>
        <v>73</v>
      </c>
      <c r="P1285">
        <f>FLOOR(moras[[#This Row],[EDAD_SIN_NA´S]],10)</f>
        <v>70</v>
      </c>
      <c r="Q1285">
        <f>STANDARDIZE(moras[[#This Row],[EDAD]],'2-Resumen'!$C$2, '2-Resumen'!$C$3)</f>
        <v>2.1944450491765539</v>
      </c>
      <c r="R1285" t="str">
        <f>IF(ABS(moras[[#This Row],[Z-CORE E]]) &gt; 1.96, "Sí", "No")</f>
        <v>Sí</v>
      </c>
    </row>
    <row r="1286" spans="1:18">
      <c r="A1286">
        <v>1882</v>
      </c>
      <c r="B1286" t="s">
        <v>32</v>
      </c>
      <c r="C1286">
        <v>10500</v>
      </c>
      <c r="D12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86">
        <f>IF(moras[[#This Row],[SALARIO]]="",'2-Resumen'!$B$7, moras[[#This Row],[SALARIO]])</f>
        <v>10500</v>
      </c>
      <c r="F1286">
        <f>STANDARDIZE(moras[[#This Row],[SALARIO]],'2-Resumen'!$B$2,'2-Resumen'!$B$3)</f>
        <v>-0.37544167244913679</v>
      </c>
      <c r="G1286" t="str">
        <f>IF(ABS(moras[[#This Row],[Z-CORE]])&gt; 1.96,"Sí", "No")</f>
        <v>No</v>
      </c>
      <c r="H1286" t="s">
        <v>33</v>
      </c>
      <c r="I1286" t="str">
        <f>IF(moras[[#This Row],[TIPO_ASEGURAMIENTO]] = "", '2-Resumen'!$F$4, moras[[#This Row],[TIPO_ASEGURAMIENTO]])</f>
        <v>ASALARIADO</v>
      </c>
      <c r="J1286" t="s">
        <v>29</v>
      </c>
      <c r="K1286" t="s">
        <v>30</v>
      </c>
      <c r="L1286" t="s">
        <v>30</v>
      </c>
      <c r="M1286" t="s">
        <v>31</v>
      </c>
      <c r="N1286">
        <v>29</v>
      </c>
      <c r="O1286">
        <f>IF(moras[[#This Row],[EDAD]]="", '2-Resumen'!$C$7, moras[[#This Row],[EDAD]])</f>
        <v>29</v>
      </c>
      <c r="P1286">
        <f>FLOOR(moras[[#This Row],[EDAD_SIN_NA´S]],10)</f>
        <v>20</v>
      </c>
      <c r="Q1286">
        <f>STANDARDIZE(moras[[#This Row],[EDAD]],'2-Resumen'!$C$2, '2-Resumen'!$C$3)</f>
        <v>-0.91086947421749642</v>
      </c>
      <c r="R1286" t="str">
        <f>IF(ABS(moras[[#This Row],[Z-CORE E]]) &gt; 1.96, "Sí", "No")</f>
        <v>No</v>
      </c>
    </row>
    <row r="1287" spans="1:18">
      <c r="A1287">
        <v>1884</v>
      </c>
      <c r="B1287" t="s">
        <v>27</v>
      </c>
      <c r="C1287">
        <v>756240</v>
      </c>
      <c r="D12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87">
        <f>IF(moras[[#This Row],[SALARIO]]="",'2-Resumen'!$B$7, moras[[#This Row],[SALARIO]])</f>
        <v>756240</v>
      </c>
      <c r="F1287">
        <f>STANDARDIZE(moras[[#This Row],[SALARIO]],'2-Resumen'!$B$2,'2-Resumen'!$B$3)</f>
        <v>-0.36303327419333209</v>
      </c>
      <c r="G1287" t="str">
        <f>IF(ABS(moras[[#This Row],[Z-CORE]])&gt; 1.96,"Sí", "No")</f>
        <v>No</v>
      </c>
      <c r="H1287" t="s">
        <v>33</v>
      </c>
      <c r="I1287" t="str">
        <f>IF(moras[[#This Row],[TIPO_ASEGURAMIENTO]] = "", '2-Resumen'!$F$4, moras[[#This Row],[TIPO_ASEGURAMIENTO]])</f>
        <v>ASALARIADO</v>
      </c>
      <c r="J1287" t="s">
        <v>34</v>
      </c>
      <c r="K1287" t="s">
        <v>30</v>
      </c>
      <c r="L1287" t="s">
        <v>31</v>
      </c>
      <c r="M1287" t="s">
        <v>30</v>
      </c>
      <c r="N1287">
        <v>64</v>
      </c>
      <c r="O1287">
        <f>IF(moras[[#This Row],[EDAD]]="", '2-Resumen'!$C$7, moras[[#This Row],[EDAD]])</f>
        <v>64</v>
      </c>
      <c r="P1287">
        <f>FLOOR(moras[[#This Row],[EDAD_SIN_NA´S]],10)</f>
        <v>60</v>
      </c>
      <c r="Q1287">
        <f>STANDARDIZE(moras[[#This Row],[EDAD]],'2-Resumen'!$C$2, '2-Resumen'!$C$3)</f>
        <v>1.5592670784823162</v>
      </c>
      <c r="R1287" t="str">
        <f>IF(ABS(moras[[#This Row],[Z-CORE E]]) &gt; 1.96, "Sí", "No")</f>
        <v>No</v>
      </c>
    </row>
    <row r="1288" spans="1:18">
      <c r="A1288">
        <v>1885</v>
      </c>
      <c r="B1288" t="s">
        <v>32</v>
      </c>
      <c r="C1288">
        <v>600000</v>
      </c>
      <c r="D12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88">
        <f>IF(moras[[#This Row],[SALARIO]]="",'2-Resumen'!$B$7, moras[[#This Row],[SALARIO]])</f>
        <v>600000</v>
      </c>
      <c r="F1288">
        <f>STANDARDIZE(moras[[#This Row],[SALARIO]],'2-Resumen'!$B$2,'2-Resumen'!$B$3)</f>
        <v>-0.36563295792155764</v>
      </c>
      <c r="G1288" t="str">
        <f>IF(ABS(moras[[#This Row],[Z-CORE]])&gt; 1.96,"Sí", "No")</f>
        <v>No</v>
      </c>
      <c r="H1288" t="s">
        <v>33</v>
      </c>
      <c r="I1288" t="str">
        <f>IF(moras[[#This Row],[TIPO_ASEGURAMIENTO]] = "", '2-Resumen'!$F$4, moras[[#This Row],[TIPO_ASEGURAMIENTO]])</f>
        <v>ASALARIADO</v>
      </c>
      <c r="J1288" t="s">
        <v>29</v>
      </c>
      <c r="K1288" t="s">
        <v>30</v>
      </c>
      <c r="L1288" t="s">
        <v>31</v>
      </c>
      <c r="M1288" t="s">
        <v>30</v>
      </c>
      <c r="N1288">
        <v>53</v>
      </c>
      <c r="O1288">
        <f>IF(moras[[#This Row],[EDAD]]="", '2-Resumen'!$C$7, moras[[#This Row],[EDAD]])</f>
        <v>53</v>
      </c>
      <c r="P1288">
        <f>FLOOR(moras[[#This Row],[EDAD_SIN_NA´S]],10)</f>
        <v>50</v>
      </c>
      <c r="Q1288">
        <f>STANDARDIZE(moras[[#This Row],[EDAD]],'2-Resumen'!$C$2, '2-Resumen'!$C$3)</f>
        <v>0.78293844763380371</v>
      </c>
      <c r="R1288" t="str">
        <f>IF(ABS(moras[[#This Row],[Z-CORE E]]) &gt; 1.96, "Sí", "No")</f>
        <v>No</v>
      </c>
    </row>
    <row r="1289" spans="1:18">
      <c r="A1289">
        <v>1887</v>
      </c>
      <c r="B1289" t="s">
        <v>32</v>
      </c>
      <c r="C1289">
        <v>529650</v>
      </c>
      <c r="D12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89">
        <f>IF(moras[[#This Row],[SALARIO]]="",'2-Resumen'!$B$7, moras[[#This Row],[SALARIO]])</f>
        <v>529650</v>
      </c>
      <c r="F1289">
        <f>STANDARDIZE(moras[[#This Row],[SALARIO]],'2-Resumen'!$B$2,'2-Resumen'!$B$3)</f>
        <v>-0.36680351443897102</v>
      </c>
      <c r="G1289" t="str">
        <f>IF(ABS(moras[[#This Row],[Z-CORE]])&gt; 1.96,"Sí", "No")</f>
        <v>No</v>
      </c>
      <c r="H1289" t="s">
        <v>33</v>
      </c>
      <c r="I1289" t="str">
        <f>IF(moras[[#This Row],[TIPO_ASEGURAMIENTO]] = "", '2-Resumen'!$F$4, moras[[#This Row],[TIPO_ASEGURAMIENTO]])</f>
        <v>ASALARIADO</v>
      </c>
      <c r="J1289" t="s">
        <v>29</v>
      </c>
      <c r="K1289" t="s">
        <v>30</v>
      </c>
      <c r="L1289" t="s">
        <v>31</v>
      </c>
      <c r="M1289" t="s">
        <v>31</v>
      </c>
      <c r="N1289">
        <v>55</v>
      </c>
      <c r="O1289">
        <f>IF(moras[[#This Row],[EDAD]]="", '2-Resumen'!$C$7, moras[[#This Row],[EDAD]])</f>
        <v>55</v>
      </c>
      <c r="P1289">
        <f>FLOOR(moras[[#This Row],[EDAD_SIN_NA´S]],10)</f>
        <v>50</v>
      </c>
      <c r="Q1289">
        <f>STANDARDIZE(moras[[#This Row],[EDAD]],'2-Resumen'!$C$2, '2-Resumen'!$C$3)</f>
        <v>0.92408910778807873</v>
      </c>
      <c r="R1289" t="str">
        <f>IF(ABS(moras[[#This Row],[Z-CORE E]]) &gt; 1.96, "Sí", "No")</f>
        <v>No</v>
      </c>
    </row>
    <row r="1290" spans="1:18">
      <c r="A1290">
        <v>1888</v>
      </c>
      <c r="B1290" t="s">
        <v>32</v>
      </c>
      <c r="C1290">
        <v>40696663</v>
      </c>
      <c r="D12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90">
        <f>IF(moras[[#This Row],[SALARIO]]="",'2-Resumen'!$B$7, moras[[#This Row],[SALARIO]])</f>
        <v>40696663</v>
      </c>
      <c r="F1290">
        <f>STANDARDIZE(moras[[#This Row],[SALARIO]],'2-Resumen'!$B$2,'2-Resumen'!$B$3)</f>
        <v>0.30153705204544129</v>
      </c>
      <c r="G1290" t="str">
        <f>IF(ABS(moras[[#This Row],[Z-CORE]])&gt; 1.96,"Sí", "No")</f>
        <v>No</v>
      </c>
      <c r="H1290" t="s">
        <v>33</v>
      </c>
      <c r="I1290" t="str">
        <f>IF(moras[[#This Row],[TIPO_ASEGURAMIENTO]] = "", '2-Resumen'!$F$4, moras[[#This Row],[TIPO_ASEGURAMIENTO]])</f>
        <v>ASALARIADO</v>
      </c>
      <c r="J1290" t="s">
        <v>29</v>
      </c>
      <c r="K1290" t="s">
        <v>30</v>
      </c>
      <c r="L1290" t="s">
        <v>31</v>
      </c>
      <c r="M1290" t="s">
        <v>31</v>
      </c>
      <c r="N1290">
        <v>37</v>
      </c>
      <c r="O1290">
        <f>IF(moras[[#This Row],[EDAD]]="", '2-Resumen'!$C$7, moras[[#This Row],[EDAD]])</f>
        <v>37</v>
      </c>
      <c r="P1290">
        <f>FLOOR(moras[[#This Row],[EDAD_SIN_NA´S]],10)</f>
        <v>30</v>
      </c>
      <c r="Q1290">
        <f>STANDARDIZE(moras[[#This Row],[EDAD]],'2-Resumen'!$C$2, '2-Resumen'!$C$3)</f>
        <v>-0.3462668336003964</v>
      </c>
      <c r="R1290" t="str">
        <f>IF(ABS(moras[[#This Row],[Z-CORE E]]) &gt; 1.96, "Sí", "No")</f>
        <v>No</v>
      </c>
    </row>
    <row r="1291" spans="1:18">
      <c r="A1291">
        <v>1889</v>
      </c>
      <c r="B1291" t="s">
        <v>32</v>
      </c>
      <c r="C1291">
        <v>185000</v>
      </c>
      <c r="D12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91">
        <f>IF(moras[[#This Row],[SALARIO]]="",'2-Resumen'!$B$7, moras[[#This Row],[SALARIO]])</f>
        <v>185000</v>
      </c>
      <c r="F1291">
        <f>STANDARDIZE(moras[[#This Row],[SALARIO]],'2-Resumen'!$B$2,'2-Resumen'!$B$3)</f>
        <v>-0.37253815983664729</v>
      </c>
      <c r="G1291" t="str">
        <f>IF(ABS(moras[[#This Row],[Z-CORE]])&gt; 1.96,"Sí", "No")</f>
        <v>No</v>
      </c>
      <c r="H1291" t="s">
        <v>33</v>
      </c>
      <c r="I1291" t="str">
        <f>IF(moras[[#This Row],[TIPO_ASEGURAMIENTO]] = "", '2-Resumen'!$F$4, moras[[#This Row],[TIPO_ASEGURAMIENTO]])</f>
        <v>ASALARIADO</v>
      </c>
      <c r="J1291" t="s">
        <v>29</v>
      </c>
      <c r="K1291" t="s">
        <v>30</v>
      </c>
      <c r="L1291" t="s">
        <v>31</v>
      </c>
      <c r="M1291" t="s">
        <v>31</v>
      </c>
      <c r="N1291">
        <v>36</v>
      </c>
      <c r="O1291">
        <f>IF(moras[[#This Row],[EDAD]]="", '2-Resumen'!$C$7, moras[[#This Row],[EDAD]])</f>
        <v>36</v>
      </c>
      <c r="P1291">
        <f>FLOOR(moras[[#This Row],[EDAD_SIN_NA´S]],10)</f>
        <v>30</v>
      </c>
      <c r="Q1291">
        <f>STANDARDIZE(moras[[#This Row],[EDAD]],'2-Resumen'!$C$2, '2-Resumen'!$C$3)</f>
        <v>-0.41684216367753391</v>
      </c>
      <c r="R1291" t="str">
        <f>IF(ABS(moras[[#This Row],[Z-CORE E]]) &gt; 1.96, "Sí", "No")</f>
        <v>No</v>
      </c>
    </row>
    <row r="1292" spans="1:18">
      <c r="A1292">
        <v>1890</v>
      </c>
      <c r="B1292" t="s">
        <v>27</v>
      </c>
      <c r="C1292">
        <v>29915238</v>
      </c>
      <c r="D12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92">
        <f>IF(moras[[#This Row],[SALARIO]]="",'2-Resumen'!$B$7, moras[[#This Row],[SALARIO]])</f>
        <v>29915238</v>
      </c>
      <c r="F1292">
        <f>STANDARDIZE(moras[[#This Row],[SALARIO]],'2-Resumen'!$B$2,'2-Resumen'!$B$3)</f>
        <v>0.12214448202762083</v>
      </c>
      <c r="G1292" t="str">
        <f>IF(ABS(moras[[#This Row],[Z-CORE]])&gt; 1.96,"Sí", "No")</f>
        <v>No</v>
      </c>
      <c r="H1292" t="s">
        <v>33</v>
      </c>
      <c r="I1292" t="str">
        <f>IF(moras[[#This Row],[TIPO_ASEGURAMIENTO]] = "", '2-Resumen'!$F$4, moras[[#This Row],[TIPO_ASEGURAMIENTO]])</f>
        <v>ASALARIADO</v>
      </c>
      <c r="J1292" t="s">
        <v>34</v>
      </c>
      <c r="K1292" t="s">
        <v>30</v>
      </c>
      <c r="L1292" t="s">
        <v>31</v>
      </c>
      <c r="M1292" t="s">
        <v>31</v>
      </c>
      <c r="N1292">
        <v>36</v>
      </c>
      <c r="O1292">
        <f>IF(moras[[#This Row],[EDAD]]="", '2-Resumen'!$C$7, moras[[#This Row],[EDAD]])</f>
        <v>36</v>
      </c>
      <c r="P1292">
        <f>FLOOR(moras[[#This Row],[EDAD_SIN_NA´S]],10)</f>
        <v>30</v>
      </c>
      <c r="Q1292">
        <f>STANDARDIZE(moras[[#This Row],[EDAD]],'2-Resumen'!$C$2, '2-Resumen'!$C$3)</f>
        <v>-0.41684216367753391</v>
      </c>
      <c r="R1292" t="str">
        <f>IF(ABS(moras[[#This Row],[Z-CORE E]]) &gt; 1.96, "Sí", "No")</f>
        <v>No</v>
      </c>
    </row>
    <row r="1293" spans="1:18">
      <c r="A1293">
        <v>1891</v>
      </c>
      <c r="B1293" t="s">
        <v>32</v>
      </c>
      <c r="C1293">
        <v>170502</v>
      </c>
      <c r="D12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293">
        <f>IF(moras[[#This Row],[SALARIO]]="",'2-Resumen'!$B$7, moras[[#This Row],[SALARIO]])</f>
        <v>170502</v>
      </c>
      <c r="F1293">
        <f>STANDARDIZE(moras[[#This Row],[SALARIO]],'2-Resumen'!$B$2,'2-Resumen'!$B$3)</f>
        <v>-0.37277939264957494</v>
      </c>
      <c r="G1293" t="str">
        <f>IF(ABS(moras[[#This Row],[Z-CORE]])&gt; 1.96,"Sí", "No")</f>
        <v>No</v>
      </c>
      <c r="H1293" t="s">
        <v>33</v>
      </c>
      <c r="I1293" t="str">
        <f>IF(moras[[#This Row],[TIPO_ASEGURAMIENTO]] = "", '2-Resumen'!$F$4, moras[[#This Row],[TIPO_ASEGURAMIENTO]])</f>
        <v>ASALARIADO</v>
      </c>
      <c r="J1293" t="s">
        <v>29</v>
      </c>
      <c r="K1293" t="s">
        <v>30</v>
      </c>
      <c r="L1293" t="s">
        <v>31</v>
      </c>
      <c r="M1293" t="s">
        <v>31</v>
      </c>
      <c r="N1293">
        <v>64</v>
      </c>
      <c r="O1293">
        <f>IF(moras[[#This Row],[EDAD]]="", '2-Resumen'!$C$7, moras[[#This Row],[EDAD]])</f>
        <v>64</v>
      </c>
      <c r="P1293">
        <f>FLOOR(moras[[#This Row],[EDAD_SIN_NA´S]],10)</f>
        <v>60</v>
      </c>
      <c r="Q1293">
        <f>STANDARDIZE(moras[[#This Row],[EDAD]],'2-Resumen'!$C$2, '2-Resumen'!$C$3)</f>
        <v>1.5592670784823162</v>
      </c>
      <c r="R1293" t="str">
        <f>IF(ABS(moras[[#This Row],[Z-CORE E]]) &gt; 1.96, "Sí", "No")</f>
        <v>No</v>
      </c>
    </row>
    <row r="1294" spans="1:18">
      <c r="A1294">
        <v>1892</v>
      </c>
      <c r="B1294" t="s">
        <v>27</v>
      </c>
      <c r="C1294">
        <v>758880</v>
      </c>
      <c r="D12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94">
        <f>IF(moras[[#This Row],[SALARIO]]="",'2-Resumen'!$B$7, moras[[#This Row],[SALARIO]])</f>
        <v>758880</v>
      </c>
      <c r="F1294">
        <f>STANDARDIZE(moras[[#This Row],[SALARIO]],'2-Resumen'!$B$2,'2-Resumen'!$B$3)</f>
        <v>-0.36298934712572767</v>
      </c>
      <c r="G1294" t="str">
        <f>IF(ABS(moras[[#This Row],[Z-CORE]])&gt; 1.96,"Sí", "No")</f>
        <v>No</v>
      </c>
      <c r="H1294" t="s">
        <v>33</v>
      </c>
      <c r="I1294" t="str">
        <f>IF(moras[[#This Row],[TIPO_ASEGURAMIENTO]] = "", '2-Resumen'!$F$4, moras[[#This Row],[TIPO_ASEGURAMIENTO]])</f>
        <v>ASALARIADO</v>
      </c>
      <c r="J1294" t="s">
        <v>29</v>
      </c>
      <c r="K1294" t="s">
        <v>30</v>
      </c>
      <c r="L1294" t="s">
        <v>31</v>
      </c>
      <c r="M1294" t="s">
        <v>31</v>
      </c>
      <c r="N1294">
        <v>27</v>
      </c>
      <c r="O1294">
        <f>IF(moras[[#This Row],[EDAD]]="", '2-Resumen'!$C$7, moras[[#This Row],[EDAD]])</f>
        <v>27</v>
      </c>
      <c r="P1294">
        <f>FLOOR(moras[[#This Row],[EDAD_SIN_NA´S]],10)</f>
        <v>20</v>
      </c>
      <c r="Q1294">
        <f>STANDARDIZE(moras[[#This Row],[EDAD]],'2-Resumen'!$C$2, '2-Resumen'!$C$3)</f>
        <v>-1.0520201343717714</v>
      </c>
      <c r="R1294" t="str">
        <f>IF(ABS(moras[[#This Row],[Z-CORE E]]) &gt; 1.96, "Sí", "No")</f>
        <v>No</v>
      </c>
    </row>
    <row r="1295" spans="1:18">
      <c r="A1295">
        <v>1893</v>
      </c>
      <c r="B1295" t="s">
        <v>27</v>
      </c>
      <c r="C1295">
        <v>345600</v>
      </c>
      <c r="D12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295">
        <f>IF(moras[[#This Row],[SALARIO]]="",'2-Resumen'!$B$7, moras[[#This Row],[SALARIO]])</f>
        <v>345600</v>
      </c>
      <c r="F1295">
        <f>STANDARDIZE(moras[[#This Row],[SALARIO]],'2-Resumen'!$B$2,'2-Resumen'!$B$3)</f>
        <v>-0.36986592989071143</v>
      </c>
      <c r="G1295" t="str">
        <f>IF(ABS(moras[[#This Row],[Z-CORE]])&gt; 1.96,"Sí", "No")</f>
        <v>No</v>
      </c>
      <c r="H1295" t="s">
        <v>33</v>
      </c>
      <c r="I1295" t="str">
        <f>IF(moras[[#This Row],[TIPO_ASEGURAMIENTO]] = "", '2-Resumen'!$F$4, moras[[#This Row],[TIPO_ASEGURAMIENTO]])</f>
        <v>ASALARIADO</v>
      </c>
      <c r="J1295" t="s">
        <v>29</v>
      </c>
      <c r="K1295" t="s">
        <v>30</v>
      </c>
      <c r="L1295" t="s">
        <v>31</v>
      </c>
      <c r="M1295" t="s">
        <v>31</v>
      </c>
      <c r="N1295">
        <v>23</v>
      </c>
      <c r="O1295">
        <f>IF(moras[[#This Row],[EDAD]]="", '2-Resumen'!$C$7, moras[[#This Row],[EDAD]])</f>
        <v>23</v>
      </c>
      <c r="P1295">
        <f>FLOOR(moras[[#This Row],[EDAD_SIN_NA´S]],10)</f>
        <v>20</v>
      </c>
      <c r="Q1295">
        <f>STANDARDIZE(moras[[#This Row],[EDAD]],'2-Resumen'!$C$2, '2-Resumen'!$C$3)</f>
        <v>-1.3343214546803215</v>
      </c>
      <c r="R1295" t="str">
        <f>IF(ABS(moras[[#This Row],[Z-CORE E]]) &gt; 1.96, "Sí", "No")</f>
        <v>No</v>
      </c>
    </row>
    <row r="1296" spans="1:18">
      <c r="A1296">
        <v>1894</v>
      </c>
      <c r="B1296" t="s">
        <v>32</v>
      </c>
      <c r="C1296">
        <v>30933333</v>
      </c>
      <c r="D12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96">
        <f>IF(moras[[#This Row],[SALARIO]]="",'2-Resumen'!$B$7, moras[[#This Row],[SALARIO]])</f>
        <v>30933333</v>
      </c>
      <c r="F1296">
        <f>STANDARDIZE(moras[[#This Row],[SALARIO]],'2-Resumen'!$B$2,'2-Resumen'!$B$3)</f>
        <v>0.13908460622941168</v>
      </c>
      <c r="G1296" t="str">
        <f>IF(ABS(moras[[#This Row],[Z-CORE]])&gt; 1.96,"Sí", "No")</f>
        <v>No</v>
      </c>
      <c r="H1296" t="s">
        <v>33</v>
      </c>
      <c r="I1296" t="str">
        <f>IF(moras[[#This Row],[TIPO_ASEGURAMIENTO]] = "", '2-Resumen'!$F$4, moras[[#This Row],[TIPO_ASEGURAMIENTO]])</f>
        <v>ASALARIADO</v>
      </c>
      <c r="J1296" t="s">
        <v>29</v>
      </c>
      <c r="K1296" t="s">
        <v>30</v>
      </c>
      <c r="L1296" t="s">
        <v>31</v>
      </c>
      <c r="M1296" t="s">
        <v>30</v>
      </c>
      <c r="N1296">
        <v>61</v>
      </c>
      <c r="O1296">
        <f>IF(moras[[#This Row],[EDAD]]="", '2-Resumen'!$C$7, moras[[#This Row],[EDAD]])</f>
        <v>61</v>
      </c>
      <c r="P1296">
        <f>FLOOR(moras[[#This Row],[EDAD_SIN_NA´S]],10)</f>
        <v>60</v>
      </c>
      <c r="Q1296">
        <f>STANDARDIZE(moras[[#This Row],[EDAD]],'2-Resumen'!$C$2, '2-Resumen'!$C$3)</f>
        <v>1.3475410882509038</v>
      </c>
      <c r="R1296" t="str">
        <f>IF(ABS(moras[[#This Row],[Z-CORE E]]) &gt; 1.96, "Sí", "No")</f>
        <v>No</v>
      </c>
    </row>
    <row r="1297" spans="1:18">
      <c r="A1297">
        <v>1895</v>
      </c>
      <c r="B1297" t="s">
        <v>27</v>
      </c>
      <c r="C1297">
        <v>1188000</v>
      </c>
      <c r="D12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97">
        <f>IF(moras[[#This Row],[SALARIO]]="",'2-Resumen'!$B$7, moras[[#This Row],[SALARIO]])</f>
        <v>1188000</v>
      </c>
      <c r="F1297">
        <f>STANDARDIZE(moras[[#This Row],[SALARIO]],'2-Resumen'!$B$2,'2-Resumen'!$B$3)</f>
        <v>-0.35584920195511738</v>
      </c>
      <c r="G1297" t="str">
        <f>IF(ABS(moras[[#This Row],[Z-CORE]])&gt; 1.96,"Sí", "No")</f>
        <v>No</v>
      </c>
      <c r="H1297" t="s">
        <v>33</v>
      </c>
      <c r="I1297" t="str">
        <f>IF(moras[[#This Row],[TIPO_ASEGURAMIENTO]] = "", '2-Resumen'!$F$4, moras[[#This Row],[TIPO_ASEGURAMIENTO]])</f>
        <v>ASALARIADO</v>
      </c>
      <c r="J1297" t="s">
        <v>29</v>
      </c>
      <c r="K1297" t="s">
        <v>30</v>
      </c>
      <c r="L1297" t="s">
        <v>31</v>
      </c>
      <c r="M1297" t="s">
        <v>31</v>
      </c>
      <c r="N1297">
        <v>27</v>
      </c>
      <c r="O1297">
        <f>IF(moras[[#This Row],[EDAD]]="", '2-Resumen'!$C$7, moras[[#This Row],[EDAD]])</f>
        <v>27</v>
      </c>
      <c r="P1297">
        <f>FLOOR(moras[[#This Row],[EDAD_SIN_NA´S]],10)</f>
        <v>20</v>
      </c>
      <c r="Q1297">
        <f>STANDARDIZE(moras[[#This Row],[EDAD]],'2-Resumen'!$C$2, '2-Resumen'!$C$3)</f>
        <v>-1.0520201343717714</v>
      </c>
      <c r="R1297" t="str">
        <f>IF(ABS(moras[[#This Row],[Z-CORE E]]) &gt; 1.96, "Sí", "No")</f>
        <v>No</v>
      </c>
    </row>
    <row r="1298" spans="1:18">
      <c r="A1298">
        <v>1896</v>
      </c>
      <c r="B1298" t="s">
        <v>27</v>
      </c>
      <c r="C1298">
        <v>444296054</v>
      </c>
      <c r="D12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298">
        <f>IF(moras[[#This Row],[SALARIO]]="",'2-Resumen'!$B$7, moras[[#This Row],[SALARIO]])</f>
        <v>444296054</v>
      </c>
      <c r="F1298">
        <f>STANDARDIZE(moras[[#This Row],[SALARIO]],'2-Resumen'!$B$2,'2-Resumen'!$B$3)</f>
        <v>7.0170437693038004</v>
      </c>
      <c r="G1298" t="str">
        <f>IF(ABS(moras[[#This Row],[Z-CORE]])&gt; 1.96,"Sí", "No")</f>
        <v>Sí</v>
      </c>
      <c r="H1298" t="s">
        <v>33</v>
      </c>
      <c r="I1298" t="str">
        <f>IF(moras[[#This Row],[TIPO_ASEGURAMIENTO]] = "", '2-Resumen'!$F$4, moras[[#This Row],[TIPO_ASEGURAMIENTO]])</f>
        <v>ASALARIADO</v>
      </c>
      <c r="J1298" t="s">
        <v>29</v>
      </c>
      <c r="K1298" t="s">
        <v>30</v>
      </c>
      <c r="L1298" t="s">
        <v>31</v>
      </c>
      <c r="M1298" t="s">
        <v>31</v>
      </c>
      <c r="N1298">
        <v>34</v>
      </c>
      <c r="O1298">
        <f>IF(moras[[#This Row],[EDAD]]="", '2-Resumen'!$C$7, moras[[#This Row],[EDAD]])</f>
        <v>34</v>
      </c>
      <c r="P1298">
        <f>FLOOR(moras[[#This Row],[EDAD_SIN_NA´S]],10)</f>
        <v>30</v>
      </c>
      <c r="Q1298">
        <f>STANDARDIZE(moras[[#This Row],[EDAD]],'2-Resumen'!$C$2, '2-Resumen'!$C$3)</f>
        <v>-0.55799282383180893</v>
      </c>
      <c r="R1298" t="str">
        <f>IF(ABS(moras[[#This Row],[Z-CORE E]]) &gt; 1.96, "Sí", "No")</f>
        <v>No</v>
      </c>
    </row>
    <row r="1299" spans="1:18">
      <c r="A1299">
        <v>1898</v>
      </c>
      <c r="B1299" t="s">
        <v>27</v>
      </c>
      <c r="C1299">
        <v>1103237</v>
      </c>
      <c r="D12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299">
        <f>IF(moras[[#This Row],[SALARIO]]="",'2-Resumen'!$B$7, moras[[#This Row],[SALARIO]])</f>
        <v>1103237</v>
      </c>
      <c r="F1299">
        <f>STANDARDIZE(moras[[#This Row],[SALARIO]],'2-Resumen'!$B$2,'2-Resumen'!$B$3)</f>
        <v>-0.35725957696699384</v>
      </c>
      <c r="G1299" t="str">
        <f>IF(ABS(moras[[#This Row],[Z-CORE]])&gt; 1.96,"Sí", "No")</f>
        <v>No</v>
      </c>
      <c r="H1299" t="s">
        <v>33</v>
      </c>
      <c r="I1299" t="str">
        <f>IF(moras[[#This Row],[TIPO_ASEGURAMIENTO]] = "", '2-Resumen'!$F$4, moras[[#This Row],[TIPO_ASEGURAMIENTO]])</f>
        <v>ASALARIADO</v>
      </c>
      <c r="J1299" t="s">
        <v>34</v>
      </c>
      <c r="K1299" t="s">
        <v>30</v>
      </c>
      <c r="L1299" t="s">
        <v>31</v>
      </c>
      <c r="M1299" t="s">
        <v>30</v>
      </c>
      <c r="N1299">
        <v>30</v>
      </c>
      <c r="O1299">
        <f>IF(moras[[#This Row],[EDAD]]="", '2-Resumen'!$C$7, moras[[#This Row],[EDAD]])</f>
        <v>30</v>
      </c>
      <c r="P1299">
        <f>FLOOR(moras[[#This Row],[EDAD_SIN_NA´S]],10)</f>
        <v>30</v>
      </c>
      <c r="Q1299">
        <f>STANDARDIZE(moras[[#This Row],[EDAD]],'2-Resumen'!$C$2, '2-Resumen'!$C$3)</f>
        <v>-0.84029414414035897</v>
      </c>
      <c r="R1299" t="str">
        <f>IF(ABS(moras[[#This Row],[Z-CORE E]]) &gt; 1.96, "Sí", "No")</f>
        <v>No</v>
      </c>
    </row>
    <row r="1300" spans="1:18">
      <c r="A1300">
        <v>1899</v>
      </c>
      <c r="B1300" t="s">
        <v>32</v>
      </c>
      <c r="C1300">
        <v>387468</v>
      </c>
      <c r="D13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00">
        <f>IF(moras[[#This Row],[SALARIO]]="",'2-Resumen'!$B$7, moras[[#This Row],[SALARIO]])</f>
        <v>387468</v>
      </c>
      <c r="F1300">
        <f>STANDARDIZE(moras[[#This Row],[SALARIO]],'2-Resumen'!$B$2,'2-Resumen'!$B$3)</f>
        <v>-0.36916928653220304</v>
      </c>
      <c r="G1300" t="str">
        <f>IF(ABS(moras[[#This Row],[Z-CORE]])&gt; 1.96,"Sí", "No")</f>
        <v>No</v>
      </c>
      <c r="H1300" t="s">
        <v>33</v>
      </c>
      <c r="I1300" t="str">
        <f>IF(moras[[#This Row],[TIPO_ASEGURAMIENTO]] = "", '2-Resumen'!$F$4, moras[[#This Row],[TIPO_ASEGURAMIENTO]])</f>
        <v>ASALARIADO</v>
      </c>
      <c r="J1300" t="s">
        <v>34</v>
      </c>
      <c r="K1300" t="s">
        <v>30</v>
      </c>
      <c r="L1300" t="s">
        <v>31</v>
      </c>
      <c r="M1300" t="s">
        <v>31</v>
      </c>
      <c r="N1300">
        <v>32</v>
      </c>
      <c r="O1300">
        <f>IF(moras[[#This Row],[EDAD]]="", '2-Resumen'!$C$7, moras[[#This Row],[EDAD]])</f>
        <v>32</v>
      </c>
      <c r="P1300">
        <f>FLOOR(moras[[#This Row],[EDAD_SIN_NA´S]],10)</f>
        <v>30</v>
      </c>
      <c r="Q1300">
        <f>STANDARDIZE(moras[[#This Row],[EDAD]],'2-Resumen'!$C$2, '2-Resumen'!$C$3)</f>
        <v>-0.69914348398608395</v>
      </c>
      <c r="R1300" t="str">
        <f>IF(ABS(moras[[#This Row],[Z-CORE E]]) &gt; 1.96, "Sí", "No")</f>
        <v>No</v>
      </c>
    </row>
    <row r="1301" spans="1:18">
      <c r="A1301">
        <v>1903</v>
      </c>
      <c r="B1301" t="s">
        <v>32</v>
      </c>
      <c r="C1301">
        <v>539000</v>
      </c>
      <c r="D13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01">
        <f>IF(moras[[#This Row],[SALARIO]]="",'2-Resumen'!$B$7, moras[[#This Row],[SALARIO]])</f>
        <v>539000</v>
      </c>
      <c r="F1301">
        <f>STANDARDIZE(moras[[#This Row],[SALARIO]],'2-Resumen'!$B$2,'2-Resumen'!$B$3)</f>
        <v>-0.36664793940787205</v>
      </c>
      <c r="G1301" t="str">
        <f>IF(ABS(moras[[#This Row],[Z-CORE]])&gt; 1.96,"Sí", "No")</f>
        <v>No</v>
      </c>
      <c r="H1301" t="s">
        <v>33</v>
      </c>
      <c r="I1301" t="str">
        <f>IF(moras[[#This Row],[TIPO_ASEGURAMIENTO]] = "", '2-Resumen'!$F$4, moras[[#This Row],[TIPO_ASEGURAMIENTO]])</f>
        <v>ASALARIADO</v>
      </c>
      <c r="J1301" t="s">
        <v>29</v>
      </c>
      <c r="K1301" t="s">
        <v>30</v>
      </c>
      <c r="L1301" t="s">
        <v>30</v>
      </c>
      <c r="M1301" t="s">
        <v>31</v>
      </c>
      <c r="N1301">
        <v>36</v>
      </c>
      <c r="O1301">
        <f>IF(moras[[#This Row],[EDAD]]="", '2-Resumen'!$C$7, moras[[#This Row],[EDAD]])</f>
        <v>36</v>
      </c>
      <c r="P1301">
        <f>FLOOR(moras[[#This Row],[EDAD_SIN_NA´S]],10)</f>
        <v>30</v>
      </c>
      <c r="Q1301">
        <f>STANDARDIZE(moras[[#This Row],[EDAD]],'2-Resumen'!$C$2, '2-Resumen'!$C$3)</f>
        <v>-0.41684216367753391</v>
      </c>
      <c r="R1301" t="str">
        <f>IF(ABS(moras[[#This Row],[Z-CORE E]]) &gt; 1.96, "Sí", "No")</f>
        <v>No</v>
      </c>
    </row>
    <row r="1302" spans="1:18">
      <c r="A1302">
        <v>1906</v>
      </c>
      <c r="B1302" t="s">
        <v>27</v>
      </c>
      <c r="C1302">
        <v>65312246</v>
      </c>
      <c r="D13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02">
        <f>IF(moras[[#This Row],[SALARIO]]="",'2-Resumen'!$B$7, moras[[#This Row],[SALARIO]])</f>
        <v>65312246</v>
      </c>
      <c r="F1302">
        <f>STANDARDIZE(moras[[#This Row],[SALARIO]],'2-Resumen'!$B$2,'2-Resumen'!$B$3)</f>
        <v>0.7111167408951965</v>
      </c>
      <c r="G1302" t="str">
        <f>IF(ABS(moras[[#This Row],[Z-CORE]])&gt; 1.96,"Sí", "No")</f>
        <v>No</v>
      </c>
      <c r="H1302" t="s">
        <v>33</v>
      </c>
      <c r="I1302" t="str">
        <f>IF(moras[[#This Row],[TIPO_ASEGURAMIENTO]] = "", '2-Resumen'!$F$4, moras[[#This Row],[TIPO_ASEGURAMIENTO]])</f>
        <v>ASALARIADO</v>
      </c>
      <c r="J1302" t="s">
        <v>29</v>
      </c>
      <c r="K1302" t="s">
        <v>30</v>
      </c>
      <c r="L1302" t="s">
        <v>31</v>
      </c>
      <c r="M1302" t="s">
        <v>31</v>
      </c>
      <c r="N1302">
        <v>29</v>
      </c>
      <c r="O1302">
        <f>IF(moras[[#This Row],[EDAD]]="", '2-Resumen'!$C$7, moras[[#This Row],[EDAD]])</f>
        <v>29</v>
      </c>
      <c r="P1302">
        <f>FLOOR(moras[[#This Row],[EDAD_SIN_NA´S]],10)</f>
        <v>20</v>
      </c>
      <c r="Q1302">
        <f>STANDARDIZE(moras[[#This Row],[EDAD]],'2-Resumen'!$C$2, '2-Resumen'!$C$3)</f>
        <v>-0.91086947421749642</v>
      </c>
      <c r="R1302" t="str">
        <f>IF(ABS(moras[[#This Row],[Z-CORE E]]) &gt; 1.96, "Sí", "No")</f>
        <v>No</v>
      </c>
    </row>
    <row r="1303" spans="1:18">
      <c r="A1303">
        <v>1907</v>
      </c>
      <c r="B1303" t="s">
        <v>27</v>
      </c>
      <c r="C1303">
        <v>899559</v>
      </c>
      <c r="D13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03">
        <f>IF(moras[[#This Row],[SALARIO]]="",'2-Resumen'!$B$7, moras[[#This Row],[SALARIO]])</f>
        <v>899559</v>
      </c>
      <c r="F1303">
        <f>STANDARDIZE(moras[[#This Row],[SALARIO]],'2-Resumen'!$B$2,'2-Resumen'!$B$3)</f>
        <v>-0.36064858351075685</v>
      </c>
      <c r="G1303" t="str">
        <f>IF(ABS(moras[[#This Row],[Z-CORE]])&gt; 1.96,"Sí", "No")</f>
        <v>No</v>
      </c>
      <c r="H1303" t="s">
        <v>33</v>
      </c>
      <c r="I1303" t="str">
        <f>IF(moras[[#This Row],[TIPO_ASEGURAMIENTO]] = "", '2-Resumen'!$F$4, moras[[#This Row],[TIPO_ASEGURAMIENTO]])</f>
        <v>ASALARIADO</v>
      </c>
      <c r="J1303" t="s">
        <v>34</v>
      </c>
      <c r="K1303" t="s">
        <v>30</v>
      </c>
      <c r="L1303" t="s">
        <v>31</v>
      </c>
      <c r="M1303" t="s">
        <v>31</v>
      </c>
      <c r="N1303">
        <v>51</v>
      </c>
      <c r="O1303">
        <f>IF(moras[[#This Row],[EDAD]]="", '2-Resumen'!$C$7, moras[[#This Row],[EDAD]])</f>
        <v>51</v>
      </c>
      <c r="P1303">
        <f>FLOOR(moras[[#This Row],[EDAD_SIN_NA´S]],10)</f>
        <v>50</v>
      </c>
      <c r="Q1303">
        <f>STANDARDIZE(moras[[#This Row],[EDAD]],'2-Resumen'!$C$2, '2-Resumen'!$C$3)</f>
        <v>0.64178778747952869</v>
      </c>
      <c r="R1303" t="str">
        <f>IF(ABS(moras[[#This Row],[Z-CORE E]]) &gt; 1.96, "Sí", "No")</f>
        <v>No</v>
      </c>
    </row>
    <row r="1304" spans="1:18">
      <c r="A1304">
        <v>1908</v>
      </c>
      <c r="B1304" t="s">
        <v>32</v>
      </c>
      <c r="C1304">
        <v>3740031</v>
      </c>
      <c r="D13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04">
        <f>IF(moras[[#This Row],[SALARIO]]="",'2-Resumen'!$B$7, moras[[#This Row],[SALARIO]])</f>
        <v>3740031</v>
      </c>
      <c r="F1304">
        <f>STANDARDIZE(moras[[#This Row],[SALARIO]],'2-Resumen'!$B$2,'2-Resumen'!$B$3)</f>
        <v>-0.31338585412724224</v>
      </c>
      <c r="G1304" t="str">
        <f>IF(ABS(moras[[#This Row],[Z-CORE]])&gt; 1.96,"Sí", "No")</f>
        <v>No</v>
      </c>
      <c r="H1304" t="s">
        <v>33</v>
      </c>
      <c r="I1304" t="str">
        <f>IF(moras[[#This Row],[TIPO_ASEGURAMIENTO]] = "", '2-Resumen'!$F$4, moras[[#This Row],[TIPO_ASEGURAMIENTO]])</f>
        <v>ASALARIADO</v>
      </c>
      <c r="J1304" t="s">
        <v>29</v>
      </c>
      <c r="K1304" t="s">
        <v>30</v>
      </c>
      <c r="L1304" t="s">
        <v>31</v>
      </c>
      <c r="M1304" t="s">
        <v>31</v>
      </c>
      <c r="N1304">
        <v>38</v>
      </c>
      <c r="O1304">
        <f>IF(moras[[#This Row],[EDAD]]="", '2-Resumen'!$C$7, moras[[#This Row],[EDAD]])</f>
        <v>38</v>
      </c>
      <c r="P1304">
        <f>FLOOR(moras[[#This Row],[EDAD_SIN_NA´S]],10)</f>
        <v>30</v>
      </c>
      <c r="Q1304">
        <f>STANDARDIZE(moras[[#This Row],[EDAD]],'2-Resumen'!$C$2, '2-Resumen'!$C$3)</f>
        <v>-0.27569150352325889</v>
      </c>
      <c r="R1304" t="str">
        <f>IF(ABS(moras[[#This Row],[Z-CORE E]]) &gt; 1.96, "Sí", "No")</f>
        <v>No</v>
      </c>
    </row>
    <row r="1305" spans="1:18">
      <c r="A1305">
        <v>1910</v>
      </c>
      <c r="B1305" t="s">
        <v>27</v>
      </c>
      <c r="C1305">
        <v>1150000</v>
      </c>
      <c r="D13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05">
        <f>IF(moras[[#This Row],[SALARIO]]="",'2-Resumen'!$B$7, moras[[#This Row],[SALARIO]])</f>
        <v>1150000</v>
      </c>
      <c r="F1305">
        <f>STANDARDIZE(moras[[#This Row],[SALARIO]],'2-Resumen'!$B$2,'2-Resumen'!$B$3)</f>
        <v>-0.35648148550396896</v>
      </c>
      <c r="G1305" t="str">
        <f>IF(ABS(moras[[#This Row],[Z-CORE]])&gt; 1.96,"Sí", "No")</f>
        <v>No</v>
      </c>
      <c r="H1305" t="s">
        <v>33</v>
      </c>
      <c r="I1305" t="str">
        <f>IF(moras[[#This Row],[TIPO_ASEGURAMIENTO]] = "", '2-Resumen'!$F$4, moras[[#This Row],[TIPO_ASEGURAMIENTO]])</f>
        <v>ASALARIADO</v>
      </c>
      <c r="J1305" t="s">
        <v>29</v>
      </c>
      <c r="K1305" t="s">
        <v>30</v>
      </c>
      <c r="L1305" t="s">
        <v>31</v>
      </c>
      <c r="M1305" t="s">
        <v>31</v>
      </c>
      <c r="N1305">
        <v>32</v>
      </c>
      <c r="O1305">
        <f>IF(moras[[#This Row],[EDAD]]="", '2-Resumen'!$C$7, moras[[#This Row],[EDAD]])</f>
        <v>32</v>
      </c>
      <c r="P1305">
        <f>FLOOR(moras[[#This Row],[EDAD_SIN_NA´S]],10)</f>
        <v>30</v>
      </c>
      <c r="Q1305">
        <f>STANDARDIZE(moras[[#This Row],[EDAD]],'2-Resumen'!$C$2, '2-Resumen'!$C$3)</f>
        <v>-0.69914348398608395</v>
      </c>
      <c r="R1305" t="str">
        <f>IF(ABS(moras[[#This Row],[Z-CORE E]]) &gt; 1.96, "Sí", "No")</f>
        <v>No</v>
      </c>
    </row>
    <row r="1306" spans="1:18">
      <c r="A1306">
        <v>1911</v>
      </c>
      <c r="B1306" t="s">
        <v>32</v>
      </c>
      <c r="C1306">
        <v>5183333</v>
      </c>
      <c r="D13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06">
        <f>IF(moras[[#This Row],[SALARIO]]="",'2-Resumen'!$B$7, moras[[#This Row],[SALARIO]])</f>
        <v>5183333</v>
      </c>
      <c r="F1306">
        <f>STANDARDIZE(moras[[#This Row],[SALARIO]],'2-Resumen'!$B$2,'2-Resumen'!$B$3)</f>
        <v>-0.28937069332133208</v>
      </c>
      <c r="G1306" t="str">
        <f>IF(ABS(moras[[#This Row],[Z-CORE]])&gt; 1.96,"Sí", "No")</f>
        <v>No</v>
      </c>
      <c r="H1306" t="s">
        <v>33</v>
      </c>
      <c r="I1306" t="str">
        <f>IF(moras[[#This Row],[TIPO_ASEGURAMIENTO]] = "", '2-Resumen'!$F$4, moras[[#This Row],[TIPO_ASEGURAMIENTO]])</f>
        <v>ASALARIADO</v>
      </c>
      <c r="J1306" t="s">
        <v>29</v>
      </c>
      <c r="K1306" t="s">
        <v>30</v>
      </c>
      <c r="L1306" t="s">
        <v>31</v>
      </c>
      <c r="M1306" t="s">
        <v>31</v>
      </c>
      <c r="N1306">
        <v>37</v>
      </c>
      <c r="O1306">
        <f>IF(moras[[#This Row],[EDAD]]="", '2-Resumen'!$C$7, moras[[#This Row],[EDAD]])</f>
        <v>37</v>
      </c>
      <c r="P1306">
        <f>FLOOR(moras[[#This Row],[EDAD_SIN_NA´S]],10)</f>
        <v>30</v>
      </c>
      <c r="Q1306">
        <f>STANDARDIZE(moras[[#This Row],[EDAD]],'2-Resumen'!$C$2, '2-Resumen'!$C$3)</f>
        <v>-0.3462668336003964</v>
      </c>
      <c r="R1306" t="str">
        <f>IF(ABS(moras[[#This Row],[Z-CORE E]]) &gt; 1.96, "Sí", "No")</f>
        <v>No</v>
      </c>
    </row>
    <row r="1307" spans="1:18">
      <c r="A1307">
        <v>1912</v>
      </c>
      <c r="B1307" t="s">
        <v>32</v>
      </c>
      <c r="C1307">
        <v>22502495</v>
      </c>
      <c r="D13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07">
        <f>IF(moras[[#This Row],[SALARIO]]="",'2-Resumen'!$B$7, moras[[#This Row],[SALARIO]])</f>
        <v>22502495</v>
      </c>
      <c r="F1307">
        <f>STANDARDIZE(moras[[#This Row],[SALARIO]],'2-Resumen'!$B$2,'2-Resumen'!$B$3)</f>
        <v>-1.1964508872404824E-3</v>
      </c>
      <c r="G1307" t="str">
        <f>IF(ABS(moras[[#This Row],[Z-CORE]])&gt; 1.96,"Sí", "No")</f>
        <v>No</v>
      </c>
      <c r="H1307" t="s">
        <v>33</v>
      </c>
      <c r="I1307" t="str">
        <f>IF(moras[[#This Row],[TIPO_ASEGURAMIENTO]] = "", '2-Resumen'!$F$4, moras[[#This Row],[TIPO_ASEGURAMIENTO]])</f>
        <v>ASALARIADO</v>
      </c>
      <c r="J1307" t="s">
        <v>29</v>
      </c>
      <c r="K1307" t="s">
        <v>30</v>
      </c>
      <c r="L1307" t="s">
        <v>31</v>
      </c>
      <c r="M1307" t="s">
        <v>31</v>
      </c>
      <c r="N1307">
        <v>19</v>
      </c>
      <c r="O1307">
        <f>IF(moras[[#This Row],[EDAD]]="", '2-Resumen'!$C$7, moras[[#This Row],[EDAD]])</f>
        <v>19</v>
      </c>
      <c r="P1307">
        <f>FLOOR(moras[[#This Row],[EDAD_SIN_NA´S]],10)</f>
        <v>10</v>
      </c>
      <c r="Q1307">
        <f>STANDARDIZE(moras[[#This Row],[EDAD]],'2-Resumen'!$C$2, '2-Resumen'!$C$3)</f>
        <v>-1.6166227749888715</v>
      </c>
      <c r="R1307" t="str">
        <f>IF(ABS(moras[[#This Row],[Z-CORE E]]) &gt; 1.96, "Sí", "No")</f>
        <v>No</v>
      </c>
    </row>
    <row r="1308" spans="1:18">
      <c r="A1308">
        <v>1913</v>
      </c>
      <c r="B1308" t="s">
        <v>32</v>
      </c>
      <c r="C1308">
        <v>704330</v>
      </c>
      <c r="D13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08">
        <f>IF(moras[[#This Row],[SALARIO]]="",'2-Resumen'!$B$7, moras[[#This Row],[SALARIO]])</f>
        <v>704330</v>
      </c>
      <c r="F1308">
        <f>STANDARDIZE(moras[[#This Row],[SALARIO]],'2-Resumen'!$B$2,'2-Resumen'!$B$3)</f>
        <v>-0.36389700679914488</v>
      </c>
      <c r="G1308" t="str">
        <f>IF(ABS(moras[[#This Row],[Z-CORE]])&gt; 1.96,"Sí", "No")</f>
        <v>No</v>
      </c>
      <c r="H1308" t="s">
        <v>33</v>
      </c>
      <c r="I1308" t="str">
        <f>IF(moras[[#This Row],[TIPO_ASEGURAMIENTO]] = "", '2-Resumen'!$F$4, moras[[#This Row],[TIPO_ASEGURAMIENTO]])</f>
        <v>ASALARIADO</v>
      </c>
      <c r="J1308" t="s">
        <v>34</v>
      </c>
      <c r="K1308" t="s">
        <v>30</v>
      </c>
      <c r="L1308" t="s">
        <v>31</v>
      </c>
      <c r="M1308" t="s">
        <v>31</v>
      </c>
      <c r="N1308">
        <v>32</v>
      </c>
      <c r="O1308">
        <f>IF(moras[[#This Row],[EDAD]]="", '2-Resumen'!$C$7, moras[[#This Row],[EDAD]])</f>
        <v>32</v>
      </c>
      <c r="P1308">
        <f>FLOOR(moras[[#This Row],[EDAD_SIN_NA´S]],10)</f>
        <v>30</v>
      </c>
      <c r="Q1308">
        <f>STANDARDIZE(moras[[#This Row],[EDAD]],'2-Resumen'!$C$2, '2-Resumen'!$C$3)</f>
        <v>-0.69914348398608395</v>
      </c>
      <c r="R1308" t="str">
        <f>IF(ABS(moras[[#This Row],[Z-CORE E]]) &gt; 1.96, "Sí", "No")</f>
        <v>No</v>
      </c>
    </row>
    <row r="1309" spans="1:18">
      <c r="A1309">
        <v>1914</v>
      </c>
      <c r="B1309" t="s">
        <v>27</v>
      </c>
      <c r="C1309">
        <v>277520</v>
      </c>
      <c r="D13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09">
        <f>IF(moras[[#This Row],[SALARIO]]="",'2-Resumen'!$B$7, moras[[#This Row],[SALARIO]])</f>
        <v>277520</v>
      </c>
      <c r="F1309">
        <f>STANDARDIZE(moras[[#This Row],[SALARIO]],'2-Resumen'!$B$2,'2-Resumen'!$B$3)</f>
        <v>-0.37099871578560129</v>
      </c>
      <c r="G1309" t="str">
        <f>IF(ABS(moras[[#This Row],[Z-CORE]])&gt; 1.96,"Sí", "No")</f>
        <v>No</v>
      </c>
      <c r="H1309" t="s">
        <v>33</v>
      </c>
      <c r="I1309" t="str">
        <f>IF(moras[[#This Row],[TIPO_ASEGURAMIENTO]] = "", '2-Resumen'!$F$4, moras[[#This Row],[TIPO_ASEGURAMIENTO]])</f>
        <v>ASALARIADO</v>
      </c>
      <c r="J1309" t="s">
        <v>29</v>
      </c>
      <c r="K1309" t="s">
        <v>30</v>
      </c>
      <c r="L1309" t="s">
        <v>30</v>
      </c>
      <c r="M1309" t="s">
        <v>31</v>
      </c>
      <c r="N1309">
        <v>46</v>
      </c>
      <c r="O1309">
        <f>IF(moras[[#This Row],[EDAD]]="", '2-Resumen'!$C$7, moras[[#This Row],[EDAD]])</f>
        <v>46</v>
      </c>
      <c r="P1309">
        <f>FLOOR(moras[[#This Row],[EDAD_SIN_NA´S]],10)</f>
        <v>40</v>
      </c>
      <c r="Q1309">
        <f>STANDARDIZE(moras[[#This Row],[EDAD]],'2-Resumen'!$C$2, '2-Resumen'!$C$3)</f>
        <v>0.28891113709384114</v>
      </c>
      <c r="R1309" t="str">
        <f>IF(ABS(moras[[#This Row],[Z-CORE E]]) &gt; 1.96, "Sí", "No")</f>
        <v>No</v>
      </c>
    </row>
    <row r="1310" spans="1:18">
      <c r="A1310">
        <v>1915</v>
      </c>
      <c r="B1310" t="s">
        <v>27</v>
      </c>
      <c r="C1310">
        <v>1610392</v>
      </c>
      <c r="D13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10">
        <f>IF(moras[[#This Row],[SALARIO]]="",'2-Resumen'!$B$7, moras[[#This Row],[SALARIO]])</f>
        <v>1610392</v>
      </c>
      <c r="F1310">
        <f>STANDARDIZE(moras[[#This Row],[SALARIO]],'2-Resumen'!$B$2,'2-Resumen'!$B$3)</f>
        <v>-0.34882100425073531</v>
      </c>
      <c r="G1310" t="str">
        <f>IF(ABS(moras[[#This Row],[Z-CORE]])&gt; 1.96,"Sí", "No")</f>
        <v>No</v>
      </c>
      <c r="H1310" t="s">
        <v>33</v>
      </c>
      <c r="I1310" t="str">
        <f>IF(moras[[#This Row],[TIPO_ASEGURAMIENTO]] = "", '2-Resumen'!$F$4, moras[[#This Row],[TIPO_ASEGURAMIENTO]])</f>
        <v>ASALARIADO</v>
      </c>
      <c r="J1310" t="s">
        <v>34</v>
      </c>
      <c r="K1310" t="s">
        <v>30</v>
      </c>
      <c r="L1310" t="s">
        <v>31</v>
      </c>
      <c r="M1310" t="s">
        <v>31</v>
      </c>
      <c r="N1310">
        <v>46</v>
      </c>
      <c r="O1310">
        <f>IF(moras[[#This Row],[EDAD]]="", '2-Resumen'!$C$7, moras[[#This Row],[EDAD]])</f>
        <v>46</v>
      </c>
      <c r="P1310">
        <f>FLOOR(moras[[#This Row],[EDAD_SIN_NA´S]],10)</f>
        <v>40</v>
      </c>
      <c r="Q1310">
        <f>STANDARDIZE(moras[[#This Row],[EDAD]],'2-Resumen'!$C$2, '2-Resumen'!$C$3)</f>
        <v>0.28891113709384114</v>
      </c>
      <c r="R1310" t="str">
        <f>IF(ABS(moras[[#This Row],[Z-CORE E]]) &gt; 1.96, "Sí", "No")</f>
        <v>No</v>
      </c>
    </row>
    <row r="1311" spans="1:18">
      <c r="A1311">
        <v>1916</v>
      </c>
      <c r="B1311" t="s">
        <v>27</v>
      </c>
      <c r="C1311">
        <v>280000</v>
      </c>
      <c r="D13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11">
        <f>IF(moras[[#This Row],[SALARIO]]="",'2-Resumen'!$B$7, moras[[#This Row],[SALARIO]])</f>
        <v>280000</v>
      </c>
      <c r="F1311">
        <f>STANDARDIZE(moras[[#This Row],[SALARIO]],'2-Resumen'!$B$2,'2-Resumen'!$B$3)</f>
        <v>-0.37095745096451832</v>
      </c>
      <c r="G1311" t="str">
        <f>IF(ABS(moras[[#This Row],[Z-CORE]])&gt; 1.96,"Sí", "No")</f>
        <v>No</v>
      </c>
      <c r="H1311" t="s">
        <v>33</v>
      </c>
      <c r="I1311" t="str">
        <f>IF(moras[[#This Row],[TIPO_ASEGURAMIENTO]] = "", '2-Resumen'!$F$4, moras[[#This Row],[TIPO_ASEGURAMIENTO]])</f>
        <v>ASALARIADO</v>
      </c>
      <c r="J1311" t="s">
        <v>29</v>
      </c>
      <c r="K1311" t="s">
        <v>30</v>
      </c>
      <c r="L1311" t="s">
        <v>31</v>
      </c>
      <c r="M1311" t="s">
        <v>31</v>
      </c>
      <c r="N1311">
        <v>38</v>
      </c>
      <c r="O1311">
        <f>IF(moras[[#This Row],[EDAD]]="", '2-Resumen'!$C$7, moras[[#This Row],[EDAD]])</f>
        <v>38</v>
      </c>
      <c r="P1311">
        <f>FLOOR(moras[[#This Row],[EDAD_SIN_NA´S]],10)</f>
        <v>30</v>
      </c>
      <c r="Q1311">
        <f>STANDARDIZE(moras[[#This Row],[EDAD]],'2-Resumen'!$C$2, '2-Resumen'!$C$3)</f>
        <v>-0.27569150352325889</v>
      </c>
      <c r="R1311" t="str">
        <f>IF(ABS(moras[[#This Row],[Z-CORE E]]) &gt; 1.96, "Sí", "No")</f>
        <v>No</v>
      </c>
    </row>
    <row r="1312" spans="1:18">
      <c r="A1312">
        <v>1917</v>
      </c>
      <c r="B1312" t="s">
        <v>32</v>
      </c>
      <c r="C1312">
        <v>322500</v>
      </c>
      <c r="D13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12">
        <f>IF(moras[[#This Row],[SALARIO]]="",'2-Resumen'!$B$7, moras[[#This Row],[SALARIO]])</f>
        <v>322500</v>
      </c>
      <c r="F1312">
        <f>STANDARDIZE(moras[[#This Row],[SALARIO]],'2-Resumen'!$B$2,'2-Resumen'!$B$3)</f>
        <v>-0.3702502917322501</v>
      </c>
      <c r="G1312" t="str">
        <f>IF(ABS(moras[[#This Row],[Z-CORE]])&gt; 1.96,"Sí", "No")</f>
        <v>No</v>
      </c>
      <c r="H1312" t="s">
        <v>33</v>
      </c>
      <c r="I1312" t="str">
        <f>IF(moras[[#This Row],[TIPO_ASEGURAMIENTO]] = "", '2-Resumen'!$F$4, moras[[#This Row],[TIPO_ASEGURAMIENTO]])</f>
        <v>ASALARIADO</v>
      </c>
      <c r="J1312" t="s">
        <v>29</v>
      </c>
      <c r="K1312" t="s">
        <v>30</v>
      </c>
      <c r="L1312" t="s">
        <v>31</v>
      </c>
      <c r="M1312" t="s">
        <v>30</v>
      </c>
      <c r="N1312">
        <v>46</v>
      </c>
      <c r="O1312">
        <f>IF(moras[[#This Row],[EDAD]]="", '2-Resumen'!$C$7, moras[[#This Row],[EDAD]])</f>
        <v>46</v>
      </c>
      <c r="P1312">
        <f>FLOOR(moras[[#This Row],[EDAD_SIN_NA´S]],10)</f>
        <v>40</v>
      </c>
      <c r="Q1312">
        <f>STANDARDIZE(moras[[#This Row],[EDAD]],'2-Resumen'!$C$2, '2-Resumen'!$C$3)</f>
        <v>0.28891113709384114</v>
      </c>
      <c r="R1312" t="str">
        <f>IF(ABS(moras[[#This Row],[Z-CORE E]]) &gt; 1.96, "Sí", "No")</f>
        <v>No</v>
      </c>
    </row>
    <row r="1313" spans="1:18">
      <c r="A1313">
        <v>1918</v>
      </c>
      <c r="B1313" t="s">
        <v>32</v>
      </c>
      <c r="C1313">
        <v>35993118</v>
      </c>
      <c r="D13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13">
        <f>IF(moras[[#This Row],[SALARIO]]="",'2-Resumen'!$B$7, moras[[#This Row],[SALARIO]])</f>
        <v>35993118</v>
      </c>
      <c r="F1313">
        <f>STANDARDIZE(moras[[#This Row],[SALARIO]],'2-Resumen'!$B$2,'2-Resumen'!$B$3)</f>
        <v>0.22327457507746448</v>
      </c>
      <c r="G1313" t="str">
        <f>IF(ABS(moras[[#This Row],[Z-CORE]])&gt; 1.96,"Sí", "No")</f>
        <v>No</v>
      </c>
      <c r="H1313" t="s">
        <v>33</v>
      </c>
      <c r="I1313" t="str">
        <f>IF(moras[[#This Row],[TIPO_ASEGURAMIENTO]] = "", '2-Resumen'!$F$4, moras[[#This Row],[TIPO_ASEGURAMIENTO]])</f>
        <v>ASALARIADO</v>
      </c>
      <c r="J1313" t="s">
        <v>34</v>
      </c>
      <c r="K1313" t="s">
        <v>30</v>
      </c>
      <c r="L1313" t="s">
        <v>31</v>
      </c>
      <c r="M1313" t="s">
        <v>31</v>
      </c>
      <c r="N1313">
        <v>60</v>
      </c>
      <c r="O1313">
        <f>IF(moras[[#This Row],[EDAD]]="", '2-Resumen'!$C$7, moras[[#This Row],[EDAD]])</f>
        <v>60</v>
      </c>
      <c r="P1313">
        <f>FLOOR(moras[[#This Row],[EDAD_SIN_NA´S]],10)</f>
        <v>60</v>
      </c>
      <c r="Q1313">
        <f>STANDARDIZE(moras[[#This Row],[EDAD]],'2-Resumen'!$C$2, '2-Resumen'!$C$3)</f>
        <v>1.2769657581737661</v>
      </c>
      <c r="R1313" t="str">
        <f>IF(ABS(moras[[#This Row],[Z-CORE E]]) &gt; 1.96, "Sí", "No")</f>
        <v>No</v>
      </c>
    </row>
    <row r="1314" spans="1:18">
      <c r="A1314">
        <v>1919</v>
      </c>
      <c r="B1314" t="s">
        <v>27</v>
      </c>
      <c r="C1314">
        <v>5125579</v>
      </c>
      <c r="D13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14">
        <f>IF(moras[[#This Row],[SALARIO]]="",'2-Resumen'!$B$7, moras[[#This Row],[SALARIO]])</f>
        <v>5125579</v>
      </c>
      <c r="F1314">
        <f>STANDARDIZE(moras[[#This Row],[SALARIO]],'2-Resumen'!$B$2,'2-Resumen'!$B$3)</f>
        <v>-0.2903316644813419</v>
      </c>
      <c r="G1314" t="str">
        <f>IF(ABS(moras[[#This Row],[Z-CORE]])&gt; 1.96,"Sí", "No")</f>
        <v>No</v>
      </c>
      <c r="H1314" t="s">
        <v>33</v>
      </c>
      <c r="I1314" t="str">
        <f>IF(moras[[#This Row],[TIPO_ASEGURAMIENTO]] = "", '2-Resumen'!$F$4, moras[[#This Row],[TIPO_ASEGURAMIENTO]])</f>
        <v>ASALARIADO</v>
      </c>
      <c r="J1314" t="s">
        <v>29</v>
      </c>
      <c r="K1314" t="s">
        <v>30</v>
      </c>
      <c r="L1314" t="s">
        <v>31</v>
      </c>
      <c r="M1314" t="s">
        <v>31</v>
      </c>
      <c r="N1314">
        <v>35</v>
      </c>
      <c r="O1314">
        <f>IF(moras[[#This Row],[EDAD]]="", '2-Resumen'!$C$7, moras[[#This Row],[EDAD]])</f>
        <v>35</v>
      </c>
      <c r="P1314">
        <f>FLOOR(moras[[#This Row],[EDAD_SIN_NA´S]],10)</f>
        <v>30</v>
      </c>
      <c r="Q1314">
        <f>STANDARDIZE(moras[[#This Row],[EDAD]],'2-Resumen'!$C$2, '2-Resumen'!$C$3)</f>
        <v>-0.48741749375467142</v>
      </c>
      <c r="R1314" t="str">
        <f>IF(ABS(moras[[#This Row],[Z-CORE E]]) &gt; 1.96, "Sí", "No")</f>
        <v>No</v>
      </c>
    </row>
    <row r="1315" spans="1:18">
      <c r="A1315">
        <v>1920</v>
      </c>
      <c r="B1315" t="s">
        <v>27</v>
      </c>
      <c r="C1315">
        <v>500000</v>
      </c>
      <c r="D13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15">
        <f>IF(moras[[#This Row],[SALARIO]]="",'2-Resumen'!$B$7, moras[[#This Row],[SALARIO]])</f>
        <v>500000</v>
      </c>
      <c r="F1315">
        <f>STANDARDIZE(moras[[#This Row],[SALARIO]],'2-Resumen'!$B$2,'2-Resumen'!$B$3)</f>
        <v>-0.36729686199748285</v>
      </c>
      <c r="G1315" t="str">
        <f>IF(ABS(moras[[#This Row],[Z-CORE]])&gt; 1.96,"Sí", "No")</f>
        <v>No</v>
      </c>
      <c r="H1315" t="s">
        <v>33</v>
      </c>
      <c r="I1315" t="str">
        <f>IF(moras[[#This Row],[TIPO_ASEGURAMIENTO]] = "", '2-Resumen'!$F$4, moras[[#This Row],[TIPO_ASEGURAMIENTO]])</f>
        <v>ASALARIADO</v>
      </c>
      <c r="J1315" t="s">
        <v>29</v>
      </c>
      <c r="K1315" t="s">
        <v>30</v>
      </c>
      <c r="L1315" t="s">
        <v>31</v>
      </c>
      <c r="M1315" t="s">
        <v>31</v>
      </c>
      <c r="N1315">
        <v>57</v>
      </c>
      <c r="O1315">
        <f>IF(moras[[#This Row],[EDAD]]="", '2-Resumen'!$C$7, moras[[#This Row],[EDAD]])</f>
        <v>57</v>
      </c>
      <c r="P1315">
        <f>FLOOR(moras[[#This Row],[EDAD_SIN_NA´S]],10)</f>
        <v>50</v>
      </c>
      <c r="Q1315">
        <f>STANDARDIZE(moras[[#This Row],[EDAD]],'2-Resumen'!$C$2, '2-Resumen'!$C$3)</f>
        <v>1.0652397679423538</v>
      </c>
      <c r="R1315" t="str">
        <f>IF(ABS(moras[[#This Row],[Z-CORE E]]) &gt; 1.96, "Sí", "No")</f>
        <v>No</v>
      </c>
    </row>
    <row r="1316" spans="1:18">
      <c r="A1316">
        <v>1921</v>
      </c>
      <c r="B1316" t="s">
        <v>32</v>
      </c>
      <c r="C1316">
        <v>1744445</v>
      </c>
      <c r="D13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16">
        <f>IF(moras[[#This Row],[SALARIO]]="",'2-Resumen'!$B$7, moras[[#This Row],[SALARIO]])</f>
        <v>1744445</v>
      </c>
      <c r="F1316">
        <f>STANDARDIZE(moras[[#This Row],[SALARIO]],'2-Resumen'!$B$2,'2-Resumen'!$B$3)</f>
        <v>-0.34659049091983529</v>
      </c>
      <c r="G1316" t="str">
        <f>IF(ABS(moras[[#This Row],[Z-CORE]])&gt; 1.96,"Sí", "No")</f>
        <v>No</v>
      </c>
      <c r="H1316" t="s">
        <v>33</v>
      </c>
      <c r="I1316" t="str">
        <f>IF(moras[[#This Row],[TIPO_ASEGURAMIENTO]] = "", '2-Resumen'!$F$4, moras[[#This Row],[TIPO_ASEGURAMIENTO]])</f>
        <v>ASALARIADO</v>
      </c>
      <c r="J1316" t="s">
        <v>34</v>
      </c>
      <c r="K1316" t="s">
        <v>30</v>
      </c>
      <c r="L1316" t="s">
        <v>31</v>
      </c>
      <c r="M1316" t="s">
        <v>31</v>
      </c>
      <c r="N1316">
        <v>40</v>
      </c>
      <c r="O1316">
        <f>IF(moras[[#This Row],[EDAD]]="", '2-Resumen'!$C$7, moras[[#This Row],[EDAD]])</f>
        <v>40</v>
      </c>
      <c r="P1316">
        <f>FLOOR(moras[[#This Row],[EDAD_SIN_NA´S]],10)</f>
        <v>40</v>
      </c>
      <c r="Q1316">
        <f>STANDARDIZE(moras[[#This Row],[EDAD]],'2-Resumen'!$C$2, '2-Resumen'!$C$3)</f>
        <v>-0.13454084336898386</v>
      </c>
      <c r="R1316" t="str">
        <f>IF(ABS(moras[[#This Row],[Z-CORE E]]) &gt; 1.96, "Sí", "No")</f>
        <v>No</v>
      </c>
    </row>
    <row r="1317" spans="1:18">
      <c r="A1317">
        <v>1922</v>
      </c>
      <c r="B1317" t="s">
        <v>27</v>
      </c>
      <c r="C1317">
        <v>35757642</v>
      </c>
      <c r="D13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17">
        <f>IF(moras[[#This Row],[SALARIO]]="",'2-Resumen'!$B$7, moras[[#This Row],[SALARIO]])</f>
        <v>35757642</v>
      </c>
      <c r="F1317">
        <f>STANDARDIZE(moras[[#This Row],[SALARIO]],'2-Resumen'!$B$2,'2-Resumen'!$B$3)</f>
        <v>0.21935648031563884</v>
      </c>
      <c r="G1317" t="str">
        <f>IF(ABS(moras[[#This Row],[Z-CORE]])&gt; 1.96,"Sí", "No")</f>
        <v>No</v>
      </c>
      <c r="H1317" t="s">
        <v>33</v>
      </c>
      <c r="I1317" t="str">
        <f>IF(moras[[#This Row],[TIPO_ASEGURAMIENTO]] = "", '2-Resumen'!$F$4, moras[[#This Row],[TIPO_ASEGURAMIENTO]])</f>
        <v>ASALARIADO</v>
      </c>
      <c r="J1317" t="s">
        <v>29</v>
      </c>
      <c r="K1317" t="s">
        <v>30</v>
      </c>
      <c r="L1317" t="s">
        <v>31</v>
      </c>
      <c r="M1317" t="s">
        <v>31</v>
      </c>
      <c r="N1317">
        <v>35</v>
      </c>
      <c r="O1317">
        <f>IF(moras[[#This Row],[EDAD]]="", '2-Resumen'!$C$7, moras[[#This Row],[EDAD]])</f>
        <v>35</v>
      </c>
      <c r="P1317">
        <f>FLOOR(moras[[#This Row],[EDAD_SIN_NA´S]],10)</f>
        <v>30</v>
      </c>
      <c r="Q1317">
        <f>STANDARDIZE(moras[[#This Row],[EDAD]],'2-Resumen'!$C$2, '2-Resumen'!$C$3)</f>
        <v>-0.48741749375467142</v>
      </c>
      <c r="R1317" t="str">
        <f>IF(ABS(moras[[#This Row],[Z-CORE E]]) &gt; 1.96, "Sí", "No")</f>
        <v>No</v>
      </c>
    </row>
    <row r="1318" spans="1:18">
      <c r="A1318">
        <v>1923</v>
      </c>
      <c r="B1318" t="s">
        <v>32</v>
      </c>
      <c r="C1318">
        <v>2724750</v>
      </c>
      <c r="D13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18">
        <f>IF(moras[[#This Row],[SALARIO]]="",'2-Resumen'!$B$7, moras[[#This Row],[SALARIO]])</f>
        <v>2724750</v>
      </c>
      <c r="F1318">
        <f>STANDARDIZE(moras[[#This Row],[SALARIO]],'2-Resumen'!$B$2,'2-Resumen'!$B$3)</f>
        <v>-0.33027915606833658</v>
      </c>
      <c r="G1318" t="str">
        <f>IF(ABS(moras[[#This Row],[Z-CORE]])&gt; 1.96,"Sí", "No")</f>
        <v>No</v>
      </c>
      <c r="H1318" t="s">
        <v>33</v>
      </c>
      <c r="I1318" t="str">
        <f>IF(moras[[#This Row],[TIPO_ASEGURAMIENTO]] = "", '2-Resumen'!$F$4, moras[[#This Row],[TIPO_ASEGURAMIENTO]])</f>
        <v>ASALARIADO</v>
      </c>
      <c r="J1318" t="s">
        <v>29</v>
      </c>
      <c r="K1318" t="s">
        <v>30</v>
      </c>
      <c r="L1318" t="s">
        <v>31</v>
      </c>
      <c r="M1318" t="s">
        <v>31</v>
      </c>
      <c r="N1318">
        <v>25</v>
      </c>
      <c r="O1318">
        <f>IF(moras[[#This Row],[EDAD]]="", '2-Resumen'!$C$7, moras[[#This Row],[EDAD]])</f>
        <v>25</v>
      </c>
      <c r="P1318">
        <f>FLOOR(moras[[#This Row],[EDAD_SIN_NA´S]],10)</f>
        <v>20</v>
      </c>
      <c r="Q1318">
        <f>STANDARDIZE(moras[[#This Row],[EDAD]],'2-Resumen'!$C$2, '2-Resumen'!$C$3)</f>
        <v>-1.1931707945260464</v>
      </c>
      <c r="R1318" t="str">
        <f>IF(ABS(moras[[#This Row],[Z-CORE E]]) &gt; 1.96, "Sí", "No")</f>
        <v>No</v>
      </c>
    </row>
    <row r="1319" spans="1:18">
      <c r="A1319">
        <v>1926</v>
      </c>
      <c r="B1319" t="s">
        <v>32</v>
      </c>
      <c r="C1319">
        <v>38546082</v>
      </c>
      <c r="D13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19">
        <f>IF(moras[[#This Row],[SALARIO]]="",'2-Resumen'!$B$7, moras[[#This Row],[SALARIO]])</f>
        <v>38546082</v>
      </c>
      <c r="F1319">
        <f>STANDARDIZE(moras[[#This Row],[SALARIO]],'2-Resumen'!$B$2,'2-Resumen'!$B$3)</f>
        <v>0.26575344713036797</v>
      </c>
      <c r="G1319" t="str">
        <f>IF(ABS(moras[[#This Row],[Z-CORE]])&gt; 1.96,"Sí", "No")</f>
        <v>No</v>
      </c>
      <c r="H1319" t="s">
        <v>33</v>
      </c>
      <c r="I1319" t="str">
        <f>IF(moras[[#This Row],[TIPO_ASEGURAMIENTO]] = "", '2-Resumen'!$F$4, moras[[#This Row],[TIPO_ASEGURAMIENTO]])</f>
        <v>ASALARIADO</v>
      </c>
      <c r="J1319" t="s">
        <v>29</v>
      </c>
      <c r="K1319" t="s">
        <v>30</v>
      </c>
      <c r="L1319" t="s">
        <v>31</v>
      </c>
      <c r="M1319" t="s">
        <v>31</v>
      </c>
      <c r="N1319">
        <v>20</v>
      </c>
      <c r="O1319">
        <f>IF(moras[[#This Row],[EDAD]]="", '2-Resumen'!$C$7, moras[[#This Row],[EDAD]])</f>
        <v>20</v>
      </c>
      <c r="P1319">
        <f>FLOOR(moras[[#This Row],[EDAD_SIN_NA´S]],10)</f>
        <v>20</v>
      </c>
      <c r="Q1319">
        <f>STANDARDIZE(moras[[#This Row],[EDAD]],'2-Resumen'!$C$2, '2-Resumen'!$C$3)</f>
        <v>-1.5460474449117341</v>
      </c>
      <c r="R1319" t="str">
        <f>IF(ABS(moras[[#This Row],[Z-CORE E]]) &gt; 1.96, "Sí", "No")</f>
        <v>No</v>
      </c>
    </row>
    <row r="1320" spans="1:18">
      <c r="A1320">
        <v>1927</v>
      </c>
      <c r="B1320" t="s">
        <v>32</v>
      </c>
      <c r="C1320">
        <v>45446158</v>
      </c>
      <c r="D13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20">
        <f>IF(moras[[#This Row],[SALARIO]]="",'2-Resumen'!$B$7, moras[[#This Row],[SALARIO]])</f>
        <v>45446158</v>
      </c>
      <c r="F1320">
        <f>STANDARDIZE(moras[[#This Row],[SALARIO]],'2-Resumen'!$B$2,'2-Resumen'!$B$3)</f>
        <v>0.38056409293630578</v>
      </c>
      <c r="G1320" t="str">
        <f>IF(ABS(moras[[#This Row],[Z-CORE]])&gt; 1.96,"Sí", "No")</f>
        <v>No</v>
      </c>
      <c r="H1320" t="s">
        <v>33</v>
      </c>
      <c r="I1320" t="str">
        <f>IF(moras[[#This Row],[TIPO_ASEGURAMIENTO]] = "", '2-Resumen'!$F$4, moras[[#This Row],[TIPO_ASEGURAMIENTO]])</f>
        <v>ASALARIADO</v>
      </c>
      <c r="J1320" t="s">
        <v>29</v>
      </c>
      <c r="K1320" t="s">
        <v>30</v>
      </c>
      <c r="L1320" t="s">
        <v>31</v>
      </c>
      <c r="M1320" t="s">
        <v>30</v>
      </c>
      <c r="N1320">
        <v>29</v>
      </c>
      <c r="O1320">
        <f>IF(moras[[#This Row],[EDAD]]="", '2-Resumen'!$C$7, moras[[#This Row],[EDAD]])</f>
        <v>29</v>
      </c>
      <c r="P1320">
        <f>FLOOR(moras[[#This Row],[EDAD_SIN_NA´S]],10)</f>
        <v>20</v>
      </c>
      <c r="Q1320">
        <f>STANDARDIZE(moras[[#This Row],[EDAD]],'2-Resumen'!$C$2, '2-Resumen'!$C$3)</f>
        <v>-0.91086947421749642</v>
      </c>
      <c r="R1320" t="str">
        <f>IF(ABS(moras[[#This Row],[Z-CORE E]]) &gt; 1.96, "Sí", "No")</f>
        <v>No</v>
      </c>
    </row>
    <row r="1321" spans="1:18">
      <c r="A1321">
        <v>1928</v>
      </c>
      <c r="B1321" t="s">
        <v>27</v>
      </c>
      <c r="C1321">
        <v>277402</v>
      </c>
      <c r="D13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21">
        <f>IF(moras[[#This Row],[SALARIO]]="",'2-Resumen'!$B$7, moras[[#This Row],[SALARIO]])</f>
        <v>277402</v>
      </c>
      <c r="F1321">
        <f>STANDARDIZE(moras[[#This Row],[SALARIO]],'2-Resumen'!$B$2,'2-Resumen'!$B$3)</f>
        <v>-0.37100067919241086</v>
      </c>
      <c r="G1321" t="str">
        <f>IF(ABS(moras[[#This Row],[Z-CORE]])&gt; 1.96,"Sí", "No")</f>
        <v>No</v>
      </c>
      <c r="H1321" t="s">
        <v>33</v>
      </c>
      <c r="I1321" t="str">
        <f>IF(moras[[#This Row],[TIPO_ASEGURAMIENTO]] = "", '2-Resumen'!$F$4, moras[[#This Row],[TIPO_ASEGURAMIENTO]])</f>
        <v>ASALARIADO</v>
      </c>
      <c r="J1321" t="s">
        <v>29</v>
      </c>
      <c r="K1321" t="s">
        <v>30</v>
      </c>
      <c r="L1321" t="s">
        <v>31</v>
      </c>
      <c r="M1321" t="s">
        <v>31</v>
      </c>
      <c r="N1321">
        <v>41</v>
      </c>
      <c r="O1321">
        <f>IF(moras[[#This Row],[EDAD]]="", '2-Resumen'!$C$7, moras[[#This Row],[EDAD]])</f>
        <v>41</v>
      </c>
      <c r="P1321">
        <f>FLOOR(moras[[#This Row],[EDAD_SIN_NA´S]],10)</f>
        <v>40</v>
      </c>
      <c r="Q1321">
        <f>STANDARDIZE(moras[[#This Row],[EDAD]],'2-Resumen'!$C$2, '2-Resumen'!$C$3)</f>
        <v>-6.3965513291846368E-2</v>
      </c>
      <c r="R1321" t="str">
        <f>IF(ABS(moras[[#This Row],[Z-CORE E]]) &gt; 1.96, "Sí", "No")</f>
        <v>No</v>
      </c>
    </row>
    <row r="1322" spans="1:18">
      <c r="A1322">
        <v>1930</v>
      </c>
      <c r="B1322" t="s">
        <v>32</v>
      </c>
      <c r="C1322">
        <v>154126351</v>
      </c>
      <c r="D13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22">
        <f>IF(moras[[#This Row],[SALARIO]]="",'2-Resumen'!$B$7, moras[[#This Row],[SALARIO]])</f>
        <v>154126351</v>
      </c>
      <c r="F1322">
        <f>STANDARDIZE(moras[[#This Row],[SALARIO]],'2-Resumen'!$B$2,'2-Resumen'!$B$3)</f>
        <v>2.1888982539866997</v>
      </c>
      <c r="G1322" t="str">
        <f>IF(ABS(moras[[#This Row],[Z-CORE]])&gt; 1.96,"Sí", "No")</f>
        <v>Sí</v>
      </c>
      <c r="H1322" t="s">
        <v>33</v>
      </c>
      <c r="I1322" t="str">
        <f>IF(moras[[#This Row],[TIPO_ASEGURAMIENTO]] = "", '2-Resumen'!$F$4, moras[[#This Row],[TIPO_ASEGURAMIENTO]])</f>
        <v>ASALARIADO</v>
      </c>
      <c r="J1322" t="s">
        <v>29</v>
      </c>
      <c r="K1322" t="s">
        <v>30</v>
      </c>
      <c r="L1322" t="s">
        <v>31</v>
      </c>
      <c r="M1322" t="s">
        <v>31</v>
      </c>
      <c r="N1322">
        <v>46</v>
      </c>
      <c r="O1322">
        <f>IF(moras[[#This Row],[EDAD]]="", '2-Resumen'!$C$7, moras[[#This Row],[EDAD]])</f>
        <v>46</v>
      </c>
      <c r="P1322">
        <f>FLOOR(moras[[#This Row],[EDAD_SIN_NA´S]],10)</f>
        <v>40</v>
      </c>
      <c r="Q1322">
        <f>STANDARDIZE(moras[[#This Row],[EDAD]],'2-Resumen'!$C$2, '2-Resumen'!$C$3)</f>
        <v>0.28891113709384114</v>
      </c>
      <c r="R1322" t="str">
        <f>IF(ABS(moras[[#This Row],[Z-CORE E]]) &gt; 1.96, "Sí", "No")</f>
        <v>No</v>
      </c>
    </row>
    <row r="1323" spans="1:18">
      <c r="A1323">
        <v>1932</v>
      </c>
      <c r="B1323" t="s">
        <v>32</v>
      </c>
      <c r="C1323">
        <v>185495225</v>
      </c>
      <c r="D13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23">
        <f>IF(moras[[#This Row],[SALARIO]]="",'2-Resumen'!$B$7, moras[[#This Row],[SALARIO]])</f>
        <v>185495225</v>
      </c>
      <c r="F1323">
        <f>STANDARDIZE(moras[[#This Row],[SALARIO]],'2-Resumen'!$B$2,'2-Resumen'!$B$3)</f>
        <v>2.7108462270445455</v>
      </c>
      <c r="G1323" t="str">
        <f>IF(ABS(moras[[#This Row],[Z-CORE]])&gt; 1.96,"Sí", "No")</f>
        <v>Sí</v>
      </c>
      <c r="H1323" t="s">
        <v>33</v>
      </c>
      <c r="I1323" t="str">
        <f>IF(moras[[#This Row],[TIPO_ASEGURAMIENTO]] = "", '2-Resumen'!$F$4, moras[[#This Row],[TIPO_ASEGURAMIENTO]])</f>
        <v>ASALARIADO</v>
      </c>
      <c r="J1323" t="s">
        <v>29</v>
      </c>
      <c r="K1323" t="s">
        <v>30</v>
      </c>
      <c r="L1323" t="s">
        <v>31</v>
      </c>
      <c r="M1323" t="s">
        <v>31</v>
      </c>
      <c r="N1323">
        <v>33</v>
      </c>
      <c r="O1323">
        <f>IF(moras[[#This Row],[EDAD]]="", '2-Resumen'!$C$7, moras[[#This Row],[EDAD]])</f>
        <v>33</v>
      </c>
      <c r="P1323">
        <f>FLOOR(moras[[#This Row],[EDAD_SIN_NA´S]],10)</f>
        <v>30</v>
      </c>
      <c r="Q1323">
        <f>STANDARDIZE(moras[[#This Row],[EDAD]],'2-Resumen'!$C$2, '2-Resumen'!$C$3)</f>
        <v>-0.62856815390894638</v>
      </c>
      <c r="R1323" t="str">
        <f>IF(ABS(moras[[#This Row],[Z-CORE E]]) &gt; 1.96, "Sí", "No")</f>
        <v>No</v>
      </c>
    </row>
    <row r="1324" spans="1:18">
      <c r="A1324">
        <v>1935</v>
      </c>
      <c r="B1324" t="s">
        <v>32</v>
      </c>
      <c r="C1324">
        <v>240000</v>
      </c>
      <c r="D13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24">
        <f>IF(moras[[#This Row],[SALARIO]]="",'2-Resumen'!$B$7, moras[[#This Row],[SALARIO]])</f>
        <v>240000</v>
      </c>
      <c r="F1324">
        <f>STANDARDIZE(moras[[#This Row],[SALARIO]],'2-Resumen'!$B$2,'2-Resumen'!$B$3)</f>
        <v>-0.37162301259488845</v>
      </c>
      <c r="G1324" t="str">
        <f>IF(ABS(moras[[#This Row],[Z-CORE]])&gt; 1.96,"Sí", "No")</f>
        <v>No</v>
      </c>
      <c r="H1324" t="s">
        <v>33</v>
      </c>
      <c r="I1324" t="str">
        <f>IF(moras[[#This Row],[TIPO_ASEGURAMIENTO]] = "", '2-Resumen'!$F$4, moras[[#This Row],[TIPO_ASEGURAMIENTO]])</f>
        <v>ASALARIADO</v>
      </c>
      <c r="J1324" t="s">
        <v>29</v>
      </c>
      <c r="K1324" t="s">
        <v>30</v>
      </c>
      <c r="L1324" t="s">
        <v>31</v>
      </c>
      <c r="M1324" t="s">
        <v>31</v>
      </c>
      <c r="N1324">
        <v>39</v>
      </c>
      <c r="O1324">
        <f>IF(moras[[#This Row],[EDAD]]="", '2-Resumen'!$C$7, moras[[#This Row],[EDAD]])</f>
        <v>39</v>
      </c>
      <c r="P1324">
        <f>FLOOR(moras[[#This Row],[EDAD_SIN_NA´S]],10)</f>
        <v>30</v>
      </c>
      <c r="Q1324">
        <f>STANDARDIZE(moras[[#This Row],[EDAD]],'2-Resumen'!$C$2, '2-Resumen'!$C$3)</f>
        <v>-0.20511617344612137</v>
      </c>
      <c r="R1324" t="str">
        <f>IF(ABS(moras[[#This Row],[Z-CORE E]]) &gt; 1.96, "Sí", "No")</f>
        <v>No</v>
      </c>
    </row>
    <row r="1325" spans="1:18">
      <c r="A1325">
        <v>1936</v>
      </c>
      <c r="B1325" t="s">
        <v>27</v>
      </c>
      <c r="C1325">
        <v>4460616</v>
      </c>
      <c r="D13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25">
        <f>IF(moras[[#This Row],[SALARIO]]="",'2-Resumen'!$B$7, moras[[#This Row],[SALARIO]])</f>
        <v>4460616</v>
      </c>
      <c r="F1325">
        <f>STANDARDIZE(moras[[#This Row],[SALARIO]],'2-Resumen'!$B$2,'2-Resumen'!$B$3)</f>
        <v>-0.30139601094173651</v>
      </c>
      <c r="G1325" t="str">
        <f>IF(ABS(moras[[#This Row],[Z-CORE]])&gt; 1.96,"Sí", "No")</f>
        <v>No</v>
      </c>
      <c r="H1325" t="s">
        <v>33</v>
      </c>
      <c r="I1325" t="str">
        <f>IF(moras[[#This Row],[TIPO_ASEGURAMIENTO]] = "", '2-Resumen'!$F$4, moras[[#This Row],[TIPO_ASEGURAMIENTO]])</f>
        <v>ASALARIADO</v>
      </c>
      <c r="J1325" t="s">
        <v>29</v>
      </c>
      <c r="K1325" t="s">
        <v>30</v>
      </c>
      <c r="L1325" t="s">
        <v>31</v>
      </c>
      <c r="M1325" t="s">
        <v>30</v>
      </c>
      <c r="N1325">
        <v>59</v>
      </c>
      <c r="O1325">
        <f>IF(moras[[#This Row],[EDAD]]="", '2-Resumen'!$C$7, moras[[#This Row],[EDAD]])</f>
        <v>59</v>
      </c>
      <c r="P1325">
        <f>FLOOR(moras[[#This Row],[EDAD_SIN_NA´S]],10)</f>
        <v>50</v>
      </c>
      <c r="Q1325">
        <f>STANDARDIZE(moras[[#This Row],[EDAD]],'2-Resumen'!$C$2, '2-Resumen'!$C$3)</f>
        <v>1.2063904280966287</v>
      </c>
      <c r="R1325" t="str">
        <f>IF(ABS(moras[[#This Row],[Z-CORE E]]) &gt; 1.96, "Sí", "No")</f>
        <v>No</v>
      </c>
    </row>
    <row r="1326" spans="1:18">
      <c r="A1326">
        <v>1938</v>
      </c>
      <c r="B1326" t="s">
        <v>27</v>
      </c>
      <c r="C1326">
        <v>50000</v>
      </c>
      <c r="D13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26">
        <f>IF(moras[[#This Row],[SALARIO]]="",'2-Resumen'!$B$7, moras[[#This Row],[SALARIO]])</f>
        <v>50000</v>
      </c>
      <c r="F1326">
        <f>STANDARDIZE(moras[[#This Row],[SALARIO]],'2-Resumen'!$B$2,'2-Resumen'!$B$3)</f>
        <v>-0.37478443033914632</v>
      </c>
      <c r="G1326" t="str">
        <f>IF(ABS(moras[[#This Row],[Z-CORE]])&gt; 1.96,"Sí", "No")</f>
        <v>No</v>
      </c>
      <c r="H1326" t="s">
        <v>33</v>
      </c>
      <c r="I1326" t="str">
        <f>IF(moras[[#This Row],[TIPO_ASEGURAMIENTO]] = "", '2-Resumen'!$F$4, moras[[#This Row],[TIPO_ASEGURAMIENTO]])</f>
        <v>ASALARIADO</v>
      </c>
      <c r="J1326" t="s">
        <v>29</v>
      </c>
      <c r="K1326" t="s">
        <v>30</v>
      </c>
      <c r="L1326" t="s">
        <v>31</v>
      </c>
      <c r="M1326" t="s">
        <v>30</v>
      </c>
      <c r="N1326">
        <v>21</v>
      </c>
      <c r="O1326">
        <f>IF(moras[[#This Row],[EDAD]]="", '2-Resumen'!$C$7, moras[[#This Row],[EDAD]])</f>
        <v>21</v>
      </c>
      <c r="P1326">
        <f>FLOOR(moras[[#This Row],[EDAD_SIN_NA´S]],10)</f>
        <v>20</v>
      </c>
      <c r="Q1326">
        <f>STANDARDIZE(moras[[#This Row],[EDAD]],'2-Resumen'!$C$2, '2-Resumen'!$C$3)</f>
        <v>-1.4754721148345964</v>
      </c>
      <c r="R1326" t="str">
        <f>IF(ABS(moras[[#This Row],[Z-CORE E]]) &gt; 1.96, "Sí", "No")</f>
        <v>No</v>
      </c>
    </row>
    <row r="1327" spans="1:18">
      <c r="A1327">
        <v>1939</v>
      </c>
      <c r="B1327" t="s">
        <v>27</v>
      </c>
      <c r="C1327">
        <v>394998</v>
      </c>
      <c r="D13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27">
        <f>IF(moras[[#This Row],[SALARIO]]="",'2-Resumen'!$B$7, moras[[#This Row],[SALARIO]])</f>
        <v>394998</v>
      </c>
      <c r="F1327">
        <f>STANDARDIZE(moras[[#This Row],[SALARIO]],'2-Resumen'!$B$2,'2-Resumen'!$B$3)</f>
        <v>-0.36904399455528586</v>
      </c>
      <c r="G1327" t="str">
        <f>IF(ABS(moras[[#This Row],[Z-CORE]])&gt; 1.96,"Sí", "No")</f>
        <v>No</v>
      </c>
      <c r="H1327" t="s">
        <v>33</v>
      </c>
      <c r="I1327" t="str">
        <f>IF(moras[[#This Row],[TIPO_ASEGURAMIENTO]] = "", '2-Resumen'!$F$4, moras[[#This Row],[TIPO_ASEGURAMIENTO]])</f>
        <v>ASALARIADO</v>
      </c>
      <c r="J1327" t="s">
        <v>29</v>
      </c>
      <c r="K1327" t="s">
        <v>30</v>
      </c>
      <c r="L1327" t="s">
        <v>31</v>
      </c>
      <c r="M1327" t="s">
        <v>31</v>
      </c>
      <c r="N1327">
        <v>29</v>
      </c>
      <c r="O1327">
        <f>IF(moras[[#This Row],[EDAD]]="", '2-Resumen'!$C$7, moras[[#This Row],[EDAD]])</f>
        <v>29</v>
      </c>
      <c r="P1327">
        <f>FLOOR(moras[[#This Row],[EDAD_SIN_NA´S]],10)</f>
        <v>20</v>
      </c>
      <c r="Q1327">
        <f>STANDARDIZE(moras[[#This Row],[EDAD]],'2-Resumen'!$C$2, '2-Resumen'!$C$3)</f>
        <v>-0.91086947421749642</v>
      </c>
      <c r="R1327" t="str">
        <f>IF(ABS(moras[[#This Row],[Z-CORE E]]) &gt; 1.96, "Sí", "No")</f>
        <v>No</v>
      </c>
    </row>
    <row r="1328" spans="1:18">
      <c r="A1328">
        <v>1940</v>
      </c>
      <c r="B1328" t="s">
        <v>27</v>
      </c>
      <c r="C1328">
        <v>320000</v>
      </c>
      <c r="D13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28">
        <f>IF(moras[[#This Row],[SALARIO]]="",'2-Resumen'!$B$7, moras[[#This Row],[SALARIO]])</f>
        <v>320000</v>
      </c>
      <c r="F1328">
        <f>STANDARDIZE(moras[[#This Row],[SALARIO]],'2-Resumen'!$B$2,'2-Resumen'!$B$3)</f>
        <v>-0.37029188933414825</v>
      </c>
      <c r="G1328" t="str">
        <f>IF(ABS(moras[[#This Row],[Z-CORE]])&gt; 1.96,"Sí", "No")</f>
        <v>No</v>
      </c>
      <c r="H1328" t="s">
        <v>33</v>
      </c>
      <c r="I1328" t="str">
        <f>IF(moras[[#This Row],[TIPO_ASEGURAMIENTO]] = "", '2-Resumen'!$F$4, moras[[#This Row],[TIPO_ASEGURAMIENTO]])</f>
        <v>ASALARIADO</v>
      </c>
      <c r="J1328" t="s">
        <v>29</v>
      </c>
      <c r="K1328" t="s">
        <v>30</v>
      </c>
      <c r="L1328" t="s">
        <v>31</v>
      </c>
      <c r="M1328" t="s">
        <v>31</v>
      </c>
      <c r="N1328">
        <v>27</v>
      </c>
      <c r="O1328">
        <f>IF(moras[[#This Row],[EDAD]]="", '2-Resumen'!$C$7, moras[[#This Row],[EDAD]])</f>
        <v>27</v>
      </c>
      <c r="P1328">
        <f>FLOOR(moras[[#This Row],[EDAD_SIN_NA´S]],10)</f>
        <v>20</v>
      </c>
      <c r="Q1328">
        <f>STANDARDIZE(moras[[#This Row],[EDAD]],'2-Resumen'!$C$2, '2-Resumen'!$C$3)</f>
        <v>-1.0520201343717714</v>
      </c>
      <c r="R1328" t="str">
        <f>IF(ABS(moras[[#This Row],[Z-CORE E]]) &gt; 1.96, "Sí", "No")</f>
        <v>No</v>
      </c>
    </row>
    <row r="1329" spans="1:18">
      <c r="A1329">
        <v>1941</v>
      </c>
      <c r="B1329" t="s">
        <v>32</v>
      </c>
      <c r="C1329">
        <v>95372887</v>
      </c>
      <c r="D13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29">
        <f>IF(moras[[#This Row],[SALARIO]]="",'2-Resumen'!$B$7, moras[[#This Row],[SALARIO]])</f>
        <v>95372887</v>
      </c>
      <c r="F1329">
        <f>STANDARDIZE(moras[[#This Row],[SALARIO]],'2-Resumen'!$B$2,'2-Resumen'!$B$3)</f>
        <v>1.2112969717434436</v>
      </c>
      <c r="G1329" t="str">
        <f>IF(ABS(moras[[#This Row],[Z-CORE]])&gt; 1.96,"Sí", "No")</f>
        <v>No</v>
      </c>
      <c r="H1329" t="s">
        <v>33</v>
      </c>
      <c r="I1329" t="str">
        <f>IF(moras[[#This Row],[TIPO_ASEGURAMIENTO]] = "", '2-Resumen'!$F$4, moras[[#This Row],[TIPO_ASEGURAMIENTO]])</f>
        <v>ASALARIADO</v>
      </c>
      <c r="J1329" t="s">
        <v>29</v>
      </c>
      <c r="K1329" t="s">
        <v>30</v>
      </c>
      <c r="L1329" t="s">
        <v>31</v>
      </c>
      <c r="M1329" t="s">
        <v>31</v>
      </c>
      <c r="N1329">
        <v>60</v>
      </c>
      <c r="O1329">
        <f>IF(moras[[#This Row],[EDAD]]="", '2-Resumen'!$C$7, moras[[#This Row],[EDAD]])</f>
        <v>60</v>
      </c>
      <c r="P1329">
        <f>FLOOR(moras[[#This Row],[EDAD_SIN_NA´S]],10)</f>
        <v>60</v>
      </c>
      <c r="Q1329">
        <f>STANDARDIZE(moras[[#This Row],[EDAD]],'2-Resumen'!$C$2, '2-Resumen'!$C$3)</f>
        <v>1.2769657581737661</v>
      </c>
      <c r="R1329" t="str">
        <f>IF(ABS(moras[[#This Row],[Z-CORE E]]) &gt; 1.96, "Sí", "No")</f>
        <v>No</v>
      </c>
    </row>
    <row r="1330" spans="1:18">
      <c r="A1330">
        <v>1942</v>
      </c>
      <c r="B1330" t="s">
        <v>32</v>
      </c>
      <c r="C1330">
        <v>5074436</v>
      </c>
      <c r="D13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30">
        <f>IF(moras[[#This Row],[SALARIO]]="",'2-Resumen'!$B$7, moras[[#This Row],[SALARIO]])</f>
        <v>5074436</v>
      </c>
      <c r="F1330">
        <f>STANDARDIZE(moras[[#This Row],[SALARIO]],'2-Resumen'!$B$2,'2-Resumen'!$B$3)</f>
        <v>-0.29118263494289232</v>
      </c>
      <c r="G1330" t="str">
        <f>IF(ABS(moras[[#This Row],[Z-CORE]])&gt; 1.96,"Sí", "No")</f>
        <v>No</v>
      </c>
      <c r="H1330" t="s">
        <v>33</v>
      </c>
      <c r="I1330" t="str">
        <f>IF(moras[[#This Row],[TIPO_ASEGURAMIENTO]] = "", '2-Resumen'!$F$4, moras[[#This Row],[TIPO_ASEGURAMIENTO]])</f>
        <v>ASALARIADO</v>
      </c>
      <c r="J1330" t="s">
        <v>29</v>
      </c>
      <c r="K1330" t="s">
        <v>30</v>
      </c>
      <c r="L1330" t="s">
        <v>31</v>
      </c>
      <c r="M1330" t="s">
        <v>31</v>
      </c>
      <c r="N1330">
        <v>20</v>
      </c>
      <c r="O1330">
        <f>IF(moras[[#This Row],[EDAD]]="", '2-Resumen'!$C$7, moras[[#This Row],[EDAD]])</f>
        <v>20</v>
      </c>
      <c r="P1330">
        <f>FLOOR(moras[[#This Row],[EDAD_SIN_NA´S]],10)</f>
        <v>20</v>
      </c>
      <c r="Q1330">
        <f>STANDARDIZE(moras[[#This Row],[EDAD]],'2-Resumen'!$C$2, '2-Resumen'!$C$3)</f>
        <v>-1.5460474449117341</v>
      </c>
      <c r="R1330" t="str">
        <f>IF(ABS(moras[[#This Row],[Z-CORE E]]) &gt; 1.96, "Sí", "No")</f>
        <v>No</v>
      </c>
    </row>
    <row r="1331" spans="1:18">
      <c r="A1331">
        <v>1943</v>
      </c>
      <c r="B1331" t="s">
        <v>27</v>
      </c>
      <c r="C1331">
        <v>995680</v>
      </c>
      <c r="D13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31">
        <f>IF(moras[[#This Row],[SALARIO]]="",'2-Resumen'!$B$7, moras[[#This Row],[SALARIO]])</f>
        <v>995680</v>
      </c>
      <c r="F1331">
        <f>STANDARDIZE(moras[[#This Row],[SALARIO]],'2-Resumen'!$B$2,'2-Resumen'!$B$3)</f>
        <v>-0.35904922227393676</v>
      </c>
      <c r="G1331" t="str">
        <f>IF(ABS(moras[[#This Row],[Z-CORE]])&gt; 1.96,"Sí", "No")</f>
        <v>No</v>
      </c>
      <c r="H1331" t="s">
        <v>33</v>
      </c>
      <c r="I1331" t="str">
        <f>IF(moras[[#This Row],[TIPO_ASEGURAMIENTO]] = "", '2-Resumen'!$F$4, moras[[#This Row],[TIPO_ASEGURAMIENTO]])</f>
        <v>ASALARIADO</v>
      </c>
      <c r="J1331" t="s">
        <v>34</v>
      </c>
      <c r="K1331" t="s">
        <v>30</v>
      </c>
      <c r="L1331" t="s">
        <v>31</v>
      </c>
      <c r="M1331" t="s">
        <v>31</v>
      </c>
      <c r="N1331">
        <v>35</v>
      </c>
      <c r="O1331">
        <f>IF(moras[[#This Row],[EDAD]]="", '2-Resumen'!$C$7, moras[[#This Row],[EDAD]])</f>
        <v>35</v>
      </c>
      <c r="P1331">
        <f>FLOOR(moras[[#This Row],[EDAD_SIN_NA´S]],10)</f>
        <v>30</v>
      </c>
      <c r="Q1331">
        <f>STANDARDIZE(moras[[#This Row],[EDAD]],'2-Resumen'!$C$2, '2-Resumen'!$C$3)</f>
        <v>-0.48741749375467142</v>
      </c>
      <c r="R1331" t="str">
        <f>IF(ABS(moras[[#This Row],[Z-CORE E]]) &gt; 1.96, "Sí", "No")</f>
        <v>No</v>
      </c>
    </row>
    <row r="1332" spans="1:18">
      <c r="A1332">
        <v>1945</v>
      </c>
      <c r="B1332" t="s">
        <v>32</v>
      </c>
      <c r="C1332">
        <v>3401008</v>
      </c>
      <c r="D13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32">
        <f>IF(moras[[#This Row],[SALARIO]]="",'2-Resumen'!$B$7, moras[[#This Row],[SALARIO]])</f>
        <v>3401008</v>
      </c>
      <c r="F1332">
        <f>STANDARDIZE(moras[[#This Row],[SALARIO]],'2-Resumen'!$B$2,'2-Resumen'!$B$3)</f>
        <v>-0.31902687164256621</v>
      </c>
      <c r="G1332" t="str">
        <f>IF(ABS(moras[[#This Row],[Z-CORE]])&gt; 1.96,"Sí", "No")</f>
        <v>No</v>
      </c>
      <c r="H1332" t="s">
        <v>33</v>
      </c>
      <c r="I1332" t="str">
        <f>IF(moras[[#This Row],[TIPO_ASEGURAMIENTO]] = "", '2-Resumen'!$F$4, moras[[#This Row],[TIPO_ASEGURAMIENTO]])</f>
        <v>ASALARIADO</v>
      </c>
      <c r="J1332" t="s">
        <v>29</v>
      </c>
      <c r="K1332" t="s">
        <v>30</v>
      </c>
      <c r="L1332" t="s">
        <v>31</v>
      </c>
      <c r="M1332" t="s">
        <v>31</v>
      </c>
      <c r="N1332">
        <v>22</v>
      </c>
      <c r="O1332">
        <f>IF(moras[[#This Row],[EDAD]]="", '2-Resumen'!$C$7, moras[[#This Row],[EDAD]])</f>
        <v>22</v>
      </c>
      <c r="P1332">
        <f>FLOOR(moras[[#This Row],[EDAD_SIN_NA´S]],10)</f>
        <v>20</v>
      </c>
      <c r="Q1332">
        <f>STANDARDIZE(moras[[#This Row],[EDAD]],'2-Resumen'!$C$2, '2-Resumen'!$C$3)</f>
        <v>-1.4048967847574589</v>
      </c>
      <c r="R1332" t="str">
        <f>IF(ABS(moras[[#This Row],[Z-CORE E]]) &gt; 1.96, "Sí", "No")</f>
        <v>No</v>
      </c>
    </row>
    <row r="1333" spans="1:18">
      <c r="A1333">
        <v>1946</v>
      </c>
      <c r="B1333" t="s">
        <v>32</v>
      </c>
      <c r="C1333">
        <v>8899765</v>
      </c>
      <c r="D13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33">
        <f>IF(moras[[#This Row],[SALARIO]]="",'2-Resumen'!$B$7, moras[[#This Row],[SALARIO]])</f>
        <v>8899765</v>
      </c>
      <c r="F1333">
        <f>STANDARDIZE(moras[[#This Row],[SALARIO]],'2-Resumen'!$B$2,'2-Resumen'!$B$3)</f>
        <v>-0.22753282979434294</v>
      </c>
      <c r="G1333" t="str">
        <f>IF(ABS(moras[[#This Row],[Z-CORE]])&gt; 1.96,"Sí", "No")</f>
        <v>No</v>
      </c>
      <c r="H1333" t="s">
        <v>33</v>
      </c>
      <c r="I1333" t="str">
        <f>IF(moras[[#This Row],[TIPO_ASEGURAMIENTO]] = "", '2-Resumen'!$F$4, moras[[#This Row],[TIPO_ASEGURAMIENTO]])</f>
        <v>ASALARIADO</v>
      </c>
      <c r="J1333" t="s">
        <v>34</v>
      </c>
      <c r="K1333" t="s">
        <v>30</v>
      </c>
      <c r="L1333" t="s">
        <v>31</v>
      </c>
      <c r="M1333" t="s">
        <v>31</v>
      </c>
      <c r="N1333">
        <v>30</v>
      </c>
      <c r="O1333">
        <f>IF(moras[[#This Row],[EDAD]]="", '2-Resumen'!$C$7, moras[[#This Row],[EDAD]])</f>
        <v>30</v>
      </c>
      <c r="P1333">
        <f>FLOOR(moras[[#This Row],[EDAD_SIN_NA´S]],10)</f>
        <v>30</v>
      </c>
      <c r="Q1333">
        <f>STANDARDIZE(moras[[#This Row],[EDAD]],'2-Resumen'!$C$2, '2-Resumen'!$C$3)</f>
        <v>-0.84029414414035897</v>
      </c>
      <c r="R1333" t="str">
        <f>IF(ABS(moras[[#This Row],[Z-CORE E]]) &gt; 1.96, "Sí", "No")</f>
        <v>No</v>
      </c>
    </row>
    <row r="1334" spans="1:18">
      <c r="A1334">
        <v>1947</v>
      </c>
      <c r="B1334" t="s">
        <v>32</v>
      </c>
      <c r="C1334">
        <v>55842011</v>
      </c>
      <c r="D13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34">
        <f>IF(moras[[#This Row],[SALARIO]]="",'2-Resumen'!$B$7, moras[[#This Row],[SALARIO]])</f>
        <v>55842011</v>
      </c>
      <c r="F1334">
        <f>STANDARDIZE(moras[[#This Row],[SALARIO]],'2-Resumen'!$B$2,'2-Resumen'!$B$3)</f>
        <v>0.55354111473049983</v>
      </c>
      <c r="G1334" t="str">
        <f>IF(ABS(moras[[#This Row],[Z-CORE]])&gt; 1.96,"Sí", "No")</f>
        <v>No</v>
      </c>
      <c r="H1334" t="s">
        <v>33</v>
      </c>
      <c r="I1334" t="str">
        <f>IF(moras[[#This Row],[TIPO_ASEGURAMIENTO]] = "", '2-Resumen'!$F$4, moras[[#This Row],[TIPO_ASEGURAMIENTO]])</f>
        <v>ASALARIADO</v>
      </c>
      <c r="J1334" t="s">
        <v>29</v>
      </c>
      <c r="K1334" t="s">
        <v>30</v>
      </c>
      <c r="L1334" t="s">
        <v>31</v>
      </c>
      <c r="M1334" t="s">
        <v>31</v>
      </c>
      <c r="N1334">
        <v>26</v>
      </c>
      <c r="O1334">
        <f>IF(moras[[#This Row],[EDAD]]="", '2-Resumen'!$C$7, moras[[#This Row],[EDAD]])</f>
        <v>26</v>
      </c>
      <c r="P1334">
        <f>FLOOR(moras[[#This Row],[EDAD_SIN_NA´S]],10)</f>
        <v>20</v>
      </c>
      <c r="Q1334">
        <f>STANDARDIZE(moras[[#This Row],[EDAD]],'2-Resumen'!$C$2, '2-Resumen'!$C$3)</f>
        <v>-1.1225954644489089</v>
      </c>
      <c r="R1334" t="str">
        <f>IF(ABS(moras[[#This Row],[Z-CORE E]]) &gt; 1.96, "Sí", "No")</f>
        <v>No</v>
      </c>
    </row>
    <row r="1335" spans="1:18">
      <c r="A1335">
        <v>1950</v>
      </c>
      <c r="B1335" t="s">
        <v>27</v>
      </c>
      <c r="C1335">
        <v>1281095</v>
      </c>
      <c r="D13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35">
        <f>IF(moras[[#This Row],[SALARIO]]="",'2-Resumen'!$B$7, moras[[#This Row],[SALARIO]])</f>
        <v>1281095</v>
      </c>
      <c r="F1335">
        <f>STANDARDIZE(moras[[#This Row],[SALARIO]],'2-Resumen'!$B$2,'2-Resumen'!$B$3)</f>
        <v>-0.35430019045563477</v>
      </c>
      <c r="G1335" t="str">
        <f>IF(ABS(moras[[#This Row],[Z-CORE]])&gt; 1.96,"Sí", "No")</f>
        <v>No</v>
      </c>
      <c r="H1335" t="s">
        <v>33</v>
      </c>
      <c r="I1335" t="str">
        <f>IF(moras[[#This Row],[TIPO_ASEGURAMIENTO]] = "", '2-Resumen'!$F$4, moras[[#This Row],[TIPO_ASEGURAMIENTO]])</f>
        <v>ASALARIADO</v>
      </c>
      <c r="J1335" t="s">
        <v>34</v>
      </c>
      <c r="K1335" t="s">
        <v>30</v>
      </c>
      <c r="L1335" t="s">
        <v>31</v>
      </c>
      <c r="M1335" t="s">
        <v>30</v>
      </c>
      <c r="N1335">
        <v>43</v>
      </c>
      <c r="O1335">
        <f>IF(moras[[#This Row],[EDAD]]="", '2-Resumen'!$C$7, moras[[#This Row],[EDAD]])</f>
        <v>43</v>
      </c>
      <c r="P1335">
        <f>FLOOR(moras[[#This Row],[EDAD_SIN_NA´S]],10)</f>
        <v>40</v>
      </c>
      <c r="Q1335">
        <f>STANDARDIZE(moras[[#This Row],[EDAD]],'2-Resumen'!$C$2, '2-Resumen'!$C$3)</f>
        <v>7.7185146862428639E-2</v>
      </c>
      <c r="R1335" t="str">
        <f>IF(ABS(moras[[#This Row],[Z-CORE E]]) &gt; 1.96, "Sí", "No")</f>
        <v>No</v>
      </c>
    </row>
    <row r="1336" spans="1:18">
      <c r="A1336">
        <v>1953</v>
      </c>
      <c r="B1336" t="s">
        <v>27</v>
      </c>
      <c r="C1336">
        <v>752666</v>
      </c>
      <c r="D13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36">
        <f>IF(moras[[#This Row],[SALARIO]]="",'2-Resumen'!$B$7, moras[[#This Row],[SALARIO]])</f>
        <v>752666</v>
      </c>
      <c r="F1336">
        <f>STANDARDIZE(moras[[#This Row],[SALARIO]],'2-Resumen'!$B$2,'2-Resumen'!$B$3)</f>
        <v>-0.36309274212500564</v>
      </c>
      <c r="G1336" t="str">
        <f>IF(ABS(moras[[#This Row],[Z-CORE]])&gt; 1.96,"Sí", "No")</f>
        <v>No</v>
      </c>
      <c r="H1336" t="s">
        <v>33</v>
      </c>
      <c r="I1336" t="str">
        <f>IF(moras[[#This Row],[TIPO_ASEGURAMIENTO]] = "", '2-Resumen'!$F$4, moras[[#This Row],[TIPO_ASEGURAMIENTO]])</f>
        <v>ASALARIADO</v>
      </c>
      <c r="J1336" t="s">
        <v>29</v>
      </c>
      <c r="K1336" t="s">
        <v>30</v>
      </c>
      <c r="L1336" t="s">
        <v>31</v>
      </c>
      <c r="M1336" t="s">
        <v>31</v>
      </c>
      <c r="N1336">
        <v>31</v>
      </c>
      <c r="O1336">
        <f>IF(moras[[#This Row],[EDAD]]="", '2-Resumen'!$C$7, moras[[#This Row],[EDAD]])</f>
        <v>31</v>
      </c>
      <c r="P1336">
        <f>FLOOR(moras[[#This Row],[EDAD_SIN_NA´S]],10)</f>
        <v>30</v>
      </c>
      <c r="Q1336">
        <f>STANDARDIZE(moras[[#This Row],[EDAD]],'2-Resumen'!$C$2, '2-Resumen'!$C$3)</f>
        <v>-0.7697188140632214</v>
      </c>
      <c r="R1336" t="str">
        <f>IF(ABS(moras[[#This Row],[Z-CORE E]]) &gt; 1.96, "Sí", "No")</f>
        <v>No</v>
      </c>
    </row>
    <row r="1337" spans="1:18">
      <c r="A1337">
        <v>1954</v>
      </c>
      <c r="B1337" t="s">
        <v>32</v>
      </c>
      <c r="C1337">
        <v>96000</v>
      </c>
      <c r="D13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37">
        <f>IF(moras[[#This Row],[SALARIO]]="",'2-Resumen'!$B$7, moras[[#This Row],[SALARIO]])</f>
        <v>96000</v>
      </c>
      <c r="F1337">
        <f>STANDARDIZE(moras[[#This Row],[SALARIO]],'2-Resumen'!$B$2,'2-Resumen'!$B$3)</f>
        <v>-0.37401903446422075</v>
      </c>
      <c r="G1337" t="str">
        <f>IF(ABS(moras[[#This Row],[Z-CORE]])&gt; 1.96,"Sí", "No")</f>
        <v>No</v>
      </c>
      <c r="H1337" t="s">
        <v>33</v>
      </c>
      <c r="I1337" t="str">
        <f>IF(moras[[#This Row],[TIPO_ASEGURAMIENTO]] = "", '2-Resumen'!$F$4, moras[[#This Row],[TIPO_ASEGURAMIENTO]])</f>
        <v>ASALARIADO</v>
      </c>
      <c r="J1337" t="s">
        <v>29</v>
      </c>
      <c r="K1337" t="s">
        <v>30</v>
      </c>
      <c r="L1337" t="s">
        <v>30</v>
      </c>
      <c r="M1337" t="s">
        <v>31</v>
      </c>
      <c r="N1337">
        <v>47</v>
      </c>
      <c r="O1337">
        <f>IF(moras[[#This Row],[EDAD]]="", '2-Resumen'!$C$7, moras[[#This Row],[EDAD]])</f>
        <v>47</v>
      </c>
      <c r="P1337">
        <f>FLOOR(moras[[#This Row],[EDAD_SIN_NA´S]],10)</f>
        <v>40</v>
      </c>
      <c r="Q1337">
        <f>STANDARDIZE(moras[[#This Row],[EDAD]],'2-Resumen'!$C$2, '2-Resumen'!$C$3)</f>
        <v>0.35948646717097865</v>
      </c>
      <c r="R1337" t="str">
        <f>IF(ABS(moras[[#This Row],[Z-CORE E]]) &gt; 1.96, "Sí", "No")</f>
        <v>No</v>
      </c>
    </row>
    <row r="1338" spans="1:18">
      <c r="A1338">
        <v>1955</v>
      </c>
      <c r="B1338" t="s">
        <v>27</v>
      </c>
      <c r="C1338">
        <v>36360449</v>
      </c>
      <c r="D13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38">
        <f>IF(moras[[#This Row],[SALARIO]]="",'2-Resumen'!$B$7, moras[[#This Row],[SALARIO]])</f>
        <v>36360449</v>
      </c>
      <c r="F1338">
        <f>STANDARDIZE(moras[[#This Row],[SALARIO]],'2-Resumen'!$B$2,'2-Resumen'!$B$3)</f>
        <v>0.22938661055860135</v>
      </c>
      <c r="G1338" t="str">
        <f>IF(ABS(moras[[#This Row],[Z-CORE]])&gt; 1.96,"Sí", "No")</f>
        <v>No</v>
      </c>
      <c r="H1338" t="s">
        <v>33</v>
      </c>
      <c r="I1338" t="str">
        <f>IF(moras[[#This Row],[TIPO_ASEGURAMIENTO]] = "", '2-Resumen'!$F$4, moras[[#This Row],[TIPO_ASEGURAMIENTO]])</f>
        <v>ASALARIADO</v>
      </c>
      <c r="J1338" t="s">
        <v>29</v>
      </c>
      <c r="K1338" t="s">
        <v>30</v>
      </c>
      <c r="L1338" t="s">
        <v>31</v>
      </c>
      <c r="M1338" t="s">
        <v>31</v>
      </c>
      <c r="N1338">
        <v>21</v>
      </c>
      <c r="O1338">
        <f>IF(moras[[#This Row],[EDAD]]="", '2-Resumen'!$C$7, moras[[#This Row],[EDAD]])</f>
        <v>21</v>
      </c>
      <c r="P1338">
        <f>FLOOR(moras[[#This Row],[EDAD_SIN_NA´S]],10)</f>
        <v>20</v>
      </c>
      <c r="Q1338">
        <f>STANDARDIZE(moras[[#This Row],[EDAD]],'2-Resumen'!$C$2, '2-Resumen'!$C$3)</f>
        <v>-1.4754721148345964</v>
      </c>
      <c r="R1338" t="str">
        <f>IF(ABS(moras[[#This Row],[Z-CORE E]]) &gt; 1.96, "Sí", "No")</f>
        <v>No</v>
      </c>
    </row>
    <row r="1339" spans="1:18">
      <c r="A1339">
        <v>1959</v>
      </c>
      <c r="B1339" t="s">
        <v>27</v>
      </c>
      <c r="C1339">
        <v>35089948</v>
      </c>
      <c r="D13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39">
        <f>IF(moras[[#This Row],[SALARIO]]="",'2-Resumen'!$B$7, moras[[#This Row],[SALARIO]])</f>
        <v>35089948</v>
      </c>
      <c r="F1339">
        <f>STANDARDIZE(moras[[#This Row],[SALARIO]],'2-Resumen'!$B$2,'2-Resumen'!$B$3)</f>
        <v>0.2082466926349307</v>
      </c>
      <c r="G1339" t="str">
        <f>IF(ABS(moras[[#This Row],[Z-CORE]])&gt; 1.96,"Sí", "No")</f>
        <v>No</v>
      </c>
      <c r="H1339" t="s">
        <v>33</v>
      </c>
      <c r="I1339" t="str">
        <f>IF(moras[[#This Row],[TIPO_ASEGURAMIENTO]] = "", '2-Resumen'!$F$4, moras[[#This Row],[TIPO_ASEGURAMIENTO]])</f>
        <v>ASALARIADO</v>
      </c>
      <c r="J1339" t="s">
        <v>29</v>
      </c>
      <c r="K1339" t="s">
        <v>30</v>
      </c>
      <c r="L1339" t="s">
        <v>30</v>
      </c>
      <c r="M1339" t="s">
        <v>31</v>
      </c>
      <c r="N1339">
        <v>38</v>
      </c>
      <c r="O1339">
        <f>IF(moras[[#This Row],[EDAD]]="", '2-Resumen'!$C$7, moras[[#This Row],[EDAD]])</f>
        <v>38</v>
      </c>
      <c r="P1339">
        <f>FLOOR(moras[[#This Row],[EDAD_SIN_NA´S]],10)</f>
        <v>30</v>
      </c>
      <c r="Q1339">
        <f>STANDARDIZE(moras[[#This Row],[EDAD]],'2-Resumen'!$C$2, '2-Resumen'!$C$3)</f>
        <v>-0.27569150352325889</v>
      </c>
      <c r="R1339" t="str">
        <f>IF(ABS(moras[[#This Row],[Z-CORE E]]) &gt; 1.96, "Sí", "No")</f>
        <v>No</v>
      </c>
    </row>
    <row r="1340" spans="1:18">
      <c r="A1340">
        <v>1961</v>
      </c>
      <c r="B1340" t="s">
        <v>27</v>
      </c>
      <c r="C1340">
        <v>798237</v>
      </c>
      <c r="D13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40">
        <f>IF(moras[[#This Row],[SALARIO]]="",'2-Resumen'!$B$7, moras[[#This Row],[SALARIO]])</f>
        <v>798237</v>
      </c>
      <c r="F1340">
        <f>STANDARDIZE(moras[[#This Row],[SALARIO]],'2-Resumen'!$B$2,'2-Resumen'!$B$3)</f>
        <v>-0.36233448439856575</v>
      </c>
      <c r="G1340" t="str">
        <f>IF(ABS(moras[[#This Row],[Z-CORE]])&gt; 1.96,"Sí", "No")</f>
        <v>No</v>
      </c>
      <c r="H1340" t="s">
        <v>33</v>
      </c>
      <c r="I1340" t="str">
        <f>IF(moras[[#This Row],[TIPO_ASEGURAMIENTO]] = "", '2-Resumen'!$F$4, moras[[#This Row],[TIPO_ASEGURAMIENTO]])</f>
        <v>ASALARIADO</v>
      </c>
      <c r="J1340" t="s">
        <v>34</v>
      </c>
      <c r="K1340" t="s">
        <v>30</v>
      </c>
      <c r="L1340" t="s">
        <v>31</v>
      </c>
      <c r="M1340" t="s">
        <v>30</v>
      </c>
      <c r="N1340">
        <v>36</v>
      </c>
      <c r="O1340">
        <f>IF(moras[[#This Row],[EDAD]]="", '2-Resumen'!$C$7, moras[[#This Row],[EDAD]])</f>
        <v>36</v>
      </c>
      <c r="P1340">
        <f>FLOOR(moras[[#This Row],[EDAD_SIN_NA´S]],10)</f>
        <v>30</v>
      </c>
      <c r="Q1340">
        <f>STANDARDIZE(moras[[#This Row],[EDAD]],'2-Resumen'!$C$2, '2-Resumen'!$C$3)</f>
        <v>-0.41684216367753391</v>
      </c>
      <c r="R1340" t="str">
        <f>IF(ABS(moras[[#This Row],[Z-CORE E]]) &gt; 1.96, "Sí", "No")</f>
        <v>No</v>
      </c>
    </row>
    <row r="1341" spans="1:18">
      <c r="A1341">
        <v>1963</v>
      </c>
      <c r="B1341" t="s">
        <v>32</v>
      </c>
      <c r="C1341">
        <v>537540</v>
      </c>
      <c r="D13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41">
        <f>IF(moras[[#This Row],[SALARIO]]="",'2-Resumen'!$B$7, moras[[#This Row],[SALARIO]])</f>
        <v>537540</v>
      </c>
      <c r="F1341">
        <f>STANDARDIZE(moras[[#This Row],[SALARIO]],'2-Resumen'!$B$2,'2-Resumen'!$B$3)</f>
        <v>-0.36667223240738056</v>
      </c>
      <c r="G1341" t="str">
        <f>IF(ABS(moras[[#This Row],[Z-CORE]])&gt; 1.96,"Sí", "No")</f>
        <v>No</v>
      </c>
      <c r="H1341" t="s">
        <v>33</v>
      </c>
      <c r="I1341" t="str">
        <f>IF(moras[[#This Row],[TIPO_ASEGURAMIENTO]] = "", '2-Resumen'!$F$4, moras[[#This Row],[TIPO_ASEGURAMIENTO]])</f>
        <v>ASALARIADO</v>
      </c>
      <c r="J1341" t="s">
        <v>29</v>
      </c>
      <c r="K1341" t="s">
        <v>30</v>
      </c>
      <c r="L1341" t="s">
        <v>31</v>
      </c>
      <c r="M1341" t="s">
        <v>31</v>
      </c>
      <c r="N1341">
        <v>36</v>
      </c>
      <c r="O1341">
        <f>IF(moras[[#This Row],[EDAD]]="", '2-Resumen'!$C$7, moras[[#This Row],[EDAD]])</f>
        <v>36</v>
      </c>
      <c r="P1341">
        <f>FLOOR(moras[[#This Row],[EDAD_SIN_NA´S]],10)</f>
        <v>30</v>
      </c>
      <c r="Q1341">
        <f>STANDARDIZE(moras[[#This Row],[EDAD]],'2-Resumen'!$C$2, '2-Resumen'!$C$3)</f>
        <v>-0.41684216367753391</v>
      </c>
      <c r="R1341" t="str">
        <f>IF(ABS(moras[[#This Row],[Z-CORE E]]) &gt; 1.96, "Sí", "No")</f>
        <v>No</v>
      </c>
    </row>
    <row r="1342" spans="1:18">
      <c r="A1342">
        <v>1965</v>
      </c>
      <c r="B1342" t="s">
        <v>32</v>
      </c>
      <c r="C1342">
        <v>150080875</v>
      </c>
      <c r="D13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42">
        <f>IF(moras[[#This Row],[SALARIO]]="",'2-Resumen'!$B$7, moras[[#This Row],[SALARIO]])</f>
        <v>150080875</v>
      </c>
      <c r="F1342">
        <f>STANDARDIZE(moras[[#This Row],[SALARIO]],'2-Resumen'!$B$2,'2-Resumen'!$B$3)</f>
        <v>2.1215854139321229</v>
      </c>
      <c r="G1342" t="str">
        <f>IF(ABS(moras[[#This Row],[Z-CORE]])&gt; 1.96,"Sí", "No")</f>
        <v>Sí</v>
      </c>
      <c r="H1342" t="s">
        <v>33</v>
      </c>
      <c r="I1342" t="str">
        <f>IF(moras[[#This Row],[TIPO_ASEGURAMIENTO]] = "", '2-Resumen'!$F$4, moras[[#This Row],[TIPO_ASEGURAMIENTO]])</f>
        <v>ASALARIADO</v>
      </c>
      <c r="J1342" t="s">
        <v>29</v>
      </c>
      <c r="K1342" t="s">
        <v>30</v>
      </c>
      <c r="L1342" t="s">
        <v>31</v>
      </c>
      <c r="M1342" t="s">
        <v>31</v>
      </c>
      <c r="N1342">
        <v>37</v>
      </c>
      <c r="O1342">
        <f>IF(moras[[#This Row],[EDAD]]="", '2-Resumen'!$C$7, moras[[#This Row],[EDAD]])</f>
        <v>37</v>
      </c>
      <c r="P1342">
        <f>FLOOR(moras[[#This Row],[EDAD_SIN_NA´S]],10)</f>
        <v>30</v>
      </c>
      <c r="Q1342">
        <f>STANDARDIZE(moras[[#This Row],[EDAD]],'2-Resumen'!$C$2, '2-Resumen'!$C$3)</f>
        <v>-0.3462668336003964</v>
      </c>
      <c r="R1342" t="str">
        <f>IF(ABS(moras[[#This Row],[Z-CORE E]]) &gt; 1.96, "Sí", "No")</f>
        <v>No</v>
      </c>
    </row>
    <row r="1343" spans="1:18">
      <c r="A1343">
        <v>1966</v>
      </c>
      <c r="B1343" t="s">
        <v>27</v>
      </c>
      <c r="C1343">
        <v>285000</v>
      </c>
      <c r="D13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43">
        <f>IF(moras[[#This Row],[SALARIO]]="",'2-Resumen'!$B$7, moras[[#This Row],[SALARIO]])</f>
        <v>285000</v>
      </c>
      <c r="F1343">
        <f>STANDARDIZE(moras[[#This Row],[SALARIO]],'2-Resumen'!$B$2,'2-Resumen'!$B$3)</f>
        <v>-0.37087425576072208</v>
      </c>
      <c r="G1343" t="str">
        <f>IF(ABS(moras[[#This Row],[Z-CORE]])&gt; 1.96,"Sí", "No")</f>
        <v>No</v>
      </c>
      <c r="H1343" t="s">
        <v>33</v>
      </c>
      <c r="I1343" t="str">
        <f>IF(moras[[#This Row],[TIPO_ASEGURAMIENTO]] = "", '2-Resumen'!$F$4, moras[[#This Row],[TIPO_ASEGURAMIENTO]])</f>
        <v>ASALARIADO</v>
      </c>
      <c r="J1343" t="s">
        <v>29</v>
      </c>
      <c r="K1343" t="s">
        <v>30</v>
      </c>
      <c r="L1343" t="s">
        <v>31</v>
      </c>
      <c r="M1343" t="s">
        <v>31</v>
      </c>
      <c r="N1343">
        <v>27</v>
      </c>
      <c r="O1343">
        <f>IF(moras[[#This Row],[EDAD]]="", '2-Resumen'!$C$7, moras[[#This Row],[EDAD]])</f>
        <v>27</v>
      </c>
      <c r="P1343">
        <f>FLOOR(moras[[#This Row],[EDAD_SIN_NA´S]],10)</f>
        <v>20</v>
      </c>
      <c r="Q1343">
        <f>STANDARDIZE(moras[[#This Row],[EDAD]],'2-Resumen'!$C$2, '2-Resumen'!$C$3)</f>
        <v>-1.0520201343717714</v>
      </c>
      <c r="R1343" t="str">
        <f>IF(ABS(moras[[#This Row],[Z-CORE E]]) &gt; 1.96, "Sí", "No")</f>
        <v>No</v>
      </c>
    </row>
    <row r="1344" spans="1:18">
      <c r="A1344">
        <v>1968</v>
      </c>
      <c r="B1344" t="s">
        <v>32</v>
      </c>
      <c r="C1344">
        <v>25466284</v>
      </c>
      <c r="D13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44">
        <f>IF(moras[[#This Row],[SALARIO]]="",'2-Resumen'!$B$7, moras[[#This Row],[SALARIO]])</f>
        <v>25466284</v>
      </c>
      <c r="F1344">
        <f>STANDARDIZE(moras[[#This Row],[SALARIO]],'2-Resumen'!$B$2,'2-Resumen'!$B$3)</f>
        <v>4.8118155085582787E-2</v>
      </c>
      <c r="G1344" t="str">
        <f>IF(ABS(moras[[#This Row],[Z-CORE]])&gt; 1.96,"Sí", "No")</f>
        <v>No</v>
      </c>
      <c r="H1344" t="s">
        <v>33</v>
      </c>
      <c r="I1344" t="str">
        <f>IF(moras[[#This Row],[TIPO_ASEGURAMIENTO]] = "", '2-Resumen'!$F$4, moras[[#This Row],[TIPO_ASEGURAMIENTO]])</f>
        <v>ASALARIADO</v>
      </c>
      <c r="J1344" t="s">
        <v>34</v>
      </c>
      <c r="K1344" t="s">
        <v>30</v>
      </c>
      <c r="L1344" t="s">
        <v>31</v>
      </c>
      <c r="M1344" t="s">
        <v>31</v>
      </c>
      <c r="N1344">
        <v>59</v>
      </c>
      <c r="O1344">
        <f>IF(moras[[#This Row],[EDAD]]="", '2-Resumen'!$C$7, moras[[#This Row],[EDAD]])</f>
        <v>59</v>
      </c>
      <c r="P1344">
        <f>FLOOR(moras[[#This Row],[EDAD_SIN_NA´S]],10)</f>
        <v>50</v>
      </c>
      <c r="Q1344">
        <f>STANDARDIZE(moras[[#This Row],[EDAD]],'2-Resumen'!$C$2, '2-Resumen'!$C$3)</f>
        <v>1.2063904280966287</v>
      </c>
      <c r="R1344" t="str">
        <f>IF(ABS(moras[[#This Row],[Z-CORE E]]) &gt; 1.96, "Sí", "No")</f>
        <v>No</v>
      </c>
    </row>
    <row r="1345" spans="1:18">
      <c r="A1345">
        <v>1969</v>
      </c>
      <c r="B1345" t="s">
        <v>32</v>
      </c>
      <c r="C1345">
        <v>4619355</v>
      </c>
      <c r="D13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45">
        <f>IF(moras[[#This Row],[SALARIO]]="",'2-Resumen'!$B$7, moras[[#This Row],[SALARIO]])</f>
        <v>4619355</v>
      </c>
      <c r="F1345">
        <f>STANDARDIZE(moras[[#This Row],[SALARIO]],'2-Resumen'!$B$2,'2-Resumen'!$B$3)</f>
        <v>-0.29875474625065357</v>
      </c>
      <c r="G1345" t="str">
        <f>IF(ABS(moras[[#This Row],[Z-CORE]])&gt; 1.96,"Sí", "No")</f>
        <v>No</v>
      </c>
      <c r="H1345" t="s">
        <v>33</v>
      </c>
      <c r="I1345" t="str">
        <f>IF(moras[[#This Row],[TIPO_ASEGURAMIENTO]] = "", '2-Resumen'!$F$4, moras[[#This Row],[TIPO_ASEGURAMIENTO]])</f>
        <v>ASALARIADO</v>
      </c>
      <c r="J1345" t="s">
        <v>29</v>
      </c>
      <c r="K1345" t="s">
        <v>30</v>
      </c>
      <c r="L1345" t="s">
        <v>31</v>
      </c>
      <c r="M1345" t="s">
        <v>31</v>
      </c>
      <c r="N1345">
        <v>28</v>
      </c>
      <c r="O1345">
        <f>IF(moras[[#This Row],[EDAD]]="", '2-Resumen'!$C$7, moras[[#This Row],[EDAD]])</f>
        <v>28</v>
      </c>
      <c r="P1345">
        <f>FLOOR(moras[[#This Row],[EDAD_SIN_NA´S]],10)</f>
        <v>20</v>
      </c>
      <c r="Q1345">
        <f>STANDARDIZE(moras[[#This Row],[EDAD]],'2-Resumen'!$C$2, '2-Resumen'!$C$3)</f>
        <v>-0.98144480429463388</v>
      </c>
      <c r="R1345" t="str">
        <f>IF(ABS(moras[[#This Row],[Z-CORE E]]) &gt; 1.96, "Sí", "No")</f>
        <v>No</v>
      </c>
    </row>
    <row r="1346" spans="1:18">
      <c r="A1346">
        <v>1970</v>
      </c>
      <c r="B1346" t="s">
        <v>27</v>
      </c>
      <c r="C1346">
        <v>2123561</v>
      </c>
      <c r="D13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46">
        <f>IF(moras[[#This Row],[SALARIO]]="",'2-Resumen'!$B$7, moras[[#This Row],[SALARIO]])</f>
        <v>2123561</v>
      </c>
      <c r="F1346">
        <f>STANDARDIZE(moras[[#This Row],[SALARIO]],'2-Resumen'!$B$2,'2-Resumen'!$B$3)</f>
        <v>-0.34028236434335063</v>
      </c>
      <c r="G1346" t="str">
        <f>IF(ABS(moras[[#This Row],[Z-CORE]])&gt; 1.96,"Sí", "No")</f>
        <v>No</v>
      </c>
      <c r="H1346" t="s">
        <v>33</v>
      </c>
      <c r="I1346" t="str">
        <f>IF(moras[[#This Row],[TIPO_ASEGURAMIENTO]] = "", '2-Resumen'!$F$4, moras[[#This Row],[TIPO_ASEGURAMIENTO]])</f>
        <v>ASALARIADO</v>
      </c>
      <c r="J1346" t="s">
        <v>29</v>
      </c>
      <c r="K1346" t="s">
        <v>30</v>
      </c>
      <c r="L1346" t="s">
        <v>31</v>
      </c>
      <c r="M1346" t="s">
        <v>31</v>
      </c>
      <c r="N1346">
        <v>27</v>
      </c>
      <c r="O1346">
        <f>IF(moras[[#This Row],[EDAD]]="", '2-Resumen'!$C$7, moras[[#This Row],[EDAD]])</f>
        <v>27</v>
      </c>
      <c r="P1346">
        <f>FLOOR(moras[[#This Row],[EDAD_SIN_NA´S]],10)</f>
        <v>20</v>
      </c>
      <c r="Q1346">
        <f>STANDARDIZE(moras[[#This Row],[EDAD]],'2-Resumen'!$C$2, '2-Resumen'!$C$3)</f>
        <v>-1.0520201343717714</v>
      </c>
      <c r="R1346" t="str">
        <f>IF(ABS(moras[[#This Row],[Z-CORE E]]) &gt; 1.96, "Sí", "No")</f>
        <v>No</v>
      </c>
    </row>
    <row r="1347" spans="1:18">
      <c r="A1347">
        <v>1973</v>
      </c>
      <c r="B1347" t="s">
        <v>27</v>
      </c>
      <c r="C1347">
        <v>3553113</v>
      </c>
      <c r="D13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47">
        <f>IF(moras[[#This Row],[SALARIO]]="",'2-Resumen'!$B$7, moras[[#This Row],[SALARIO]])</f>
        <v>3553113</v>
      </c>
      <c r="F1347">
        <f>STANDARDIZE(moras[[#This Row],[SALARIO]],'2-Resumen'!$B$2,'2-Resumen'!$B$3)</f>
        <v>-0.31649599034788017</v>
      </c>
      <c r="G1347" t="str">
        <f>IF(ABS(moras[[#This Row],[Z-CORE]])&gt; 1.96,"Sí", "No")</f>
        <v>No</v>
      </c>
      <c r="H1347" t="s">
        <v>33</v>
      </c>
      <c r="I1347" t="str">
        <f>IF(moras[[#This Row],[TIPO_ASEGURAMIENTO]] = "", '2-Resumen'!$F$4, moras[[#This Row],[TIPO_ASEGURAMIENTO]])</f>
        <v>ASALARIADO</v>
      </c>
      <c r="J1347" t="s">
        <v>34</v>
      </c>
      <c r="K1347" t="s">
        <v>30</v>
      </c>
      <c r="L1347" t="s">
        <v>31</v>
      </c>
      <c r="M1347" t="s">
        <v>31</v>
      </c>
      <c r="N1347">
        <v>46</v>
      </c>
      <c r="O1347">
        <f>IF(moras[[#This Row],[EDAD]]="", '2-Resumen'!$C$7, moras[[#This Row],[EDAD]])</f>
        <v>46</v>
      </c>
      <c r="P1347">
        <f>FLOOR(moras[[#This Row],[EDAD_SIN_NA´S]],10)</f>
        <v>40</v>
      </c>
      <c r="Q1347">
        <f>STANDARDIZE(moras[[#This Row],[EDAD]],'2-Resumen'!$C$2, '2-Resumen'!$C$3)</f>
        <v>0.28891113709384114</v>
      </c>
      <c r="R1347" t="str">
        <f>IF(ABS(moras[[#This Row],[Z-CORE E]]) &gt; 1.96, "Sí", "No")</f>
        <v>No</v>
      </c>
    </row>
    <row r="1348" spans="1:18">
      <c r="A1348">
        <v>1976</v>
      </c>
      <c r="B1348" t="s">
        <v>32</v>
      </c>
      <c r="C1348">
        <v>22259723</v>
      </c>
      <c r="D13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48">
        <f>IF(moras[[#This Row],[SALARIO]]="",'2-Resumen'!$B$7, moras[[#This Row],[SALARIO]])</f>
        <v>22259723</v>
      </c>
      <c r="F1348">
        <f>STANDARDIZE(moras[[#This Row],[SALARIO]],'2-Resumen'!$B$2,'2-Resumen'!$B$3)</f>
        <v>-5.2359440904456538E-3</v>
      </c>
      <c r="G1348" t="str">
        <f>IF(ABS(moras[[#This Row],[Z-CORE]])&gt; 1.96,"Sí", "No")</f>
        <v>No</v>
      </c>
      <c r="H1348" t="s">
        <v>33</v>
      </c>
      <c r="I1348" t="str">
        <f>IF(moras[[#This Row],[TIPO_ASEGURAMIENTO]] = "", '2-Resumen'!$F$4, moras[[#This Row],[TIPO_ASEGURAMIENTO]])</f>
        <v>ASALARIADO</v>
      </c>
      <c r="J1348" t="s">
        <v>29</v>
      </c>
      <c r="K1348" t="s">
        <v>30</v>
      </c>
      <c r="L1348" t="s">
        <v>31</v>
      </c>
      <c r="M1348" t="s">
        <v>31</v>
      </c>
      <c r="N1348">
        <v>23</v>
      </c>
      <c r="O1348">
        <f>IF(moras[[#This Row],[EDAD]]="", '2-Resumen'!$C$7, moras[[#This Row],[EDAD]])</f>
        <v>23</v>
      </c>
      <c r="P1348">
        <f>FLOOR(moras[[#This Row],[EDAD_SIN_NA´S]],10)</f>
        <v>20</v>
      </c>
      <c r="Q1348">
        <f>STANDARDIZE(moras[[#This Row],[EDAD]],'2-Resumen'!$C$2, '2-Resumen'!$C$3)</f>
        <v>-1.3343214546803215</v>
      </c>
      <c r="R1348" t="str">
        <f>IF(ABS(moras[[#This Row],[Z-CORE E]]) &gt; 1.96, "Sí", "No")</f>
        <v>No</v>
      </c>
    </row>
    <row r="1349" spans="1:18">
      <c r="A1349">
        <v>1978</v>
      </c>
      <c r="B1349" t="s">
        <v>32</v>
      </c>
      <c r="C1349">
        <v>3464745</v>
      </c>
      <c r="D13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49">
        <f>IF(moras[[#This Row],[SALARIO]]="",'2-Resumen'!$B$7, moras[[#This Row],[SALARIO]])</f>
        <v>3464745</v>
      </c>
      <c r="F1349">
        <f>STANDARDIZE(moras[[#This Row],[SALARIO]],'2-Resumen'!$B$2,'2-Resumen'!$B$3)</f>
        <v>-0.31796634910169375</v>
      </c>
      <c r="G1349" t="str">
        <f>IF(ABS(moras[[#This Row],[Z-CORE]])&gt; 1.96,"Sí", "No")</f>
        <v>No</v>
      </c>
      <c r="H1349" t="s">
        <v>33</v>
      </c>
      <c r="I1349" t="str">
        <f>IF(moras[[#This Row],[TIPO_ASEGURAMIENTO]] = "", '2-Resumen'!$F$4, moras[[#This Row],[TIPO_ASEGURAMIENTO]])</f>
        <v>ASALARIADO</v>
      </c>
      <c r="J1349" t="s">
        <v>29</v>
      </c>
      <c r="K1349" t="s">
        <v>30</v>
      </c>
      <c r="L1349" t="s">
        <v>31</v>
      </c>
      <c r="M1349" t="s">
        <v>31</v>
      </c>
      <c r="N1349">
        <v>28</v>
      </c>
      <c r="O1349">
        <f>IF(moras[[#This Row],[EDAD]]="", '2-Resumen'!$C$7, moras[[#This Row],[EDAD]])</f>
        <v>28</v>
      </c>
      <c r="P1349">
        <f>FLOOR(moras[[#This Row],[EDAD_SIN_NA´S]],10)</f>
        <v>20</v>
      </c>
      <c r="Q1349">
        <f>STANDARDIZE(moras[[#This Row],[EDAD]],'2-Resumen'!$C$2, '2-Resumen'!$C$3)</f>
        <v>-0.98144480429463388</v>
      </c>
      <c r="R1349" t="str">
        <f>IF(ABS(moras[[#This Row],[Z-CORE E]]) &gt; 1.96, "Sí", "No")</f>
        <v>No</v>
      </c>
    </row>
    <row r="1350" spans="1:18">
      <c r="A1350">
        <v>1981</v>
      </c>
      <c r="B1350" t="s">
        <v>32</v>
      </c>
      <c r="C1350">
        <v>530000</v>
      </c>
      <c r="D13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50">
        <f>IF(moras[[#This Row],[SALARIO]]="",'2-Resumen'!$B$7, moras[[#This Row],[SALARIO]])</f>
        <v>530000</v>
      </c>
      <c r="F1350">
        <f>STANDARDIZE(moras[[#This Row],[SALARIO]],'2-Resumen'!$B$2,'2-Resumen'!$B$3)</f>
        <v>-0.36679769077470531</v>
      </c>
      <c r="G1350" t="str">
        <f>IF(ABS(moras[[#This Row],[Z-CORE]])&gt; 1.96,"Sí", "No")</f>
        <v>No</v>
      </c>
      <c r="H1350" t="s">
        <v>33</v>
      </c>
      <c r="I1350" t="str">
        <f>IF(moras[[#This Row],[TIPO_ASEGURAMIENTO]] = "", '2-Resumen'!$F$4, moras[[#This Row],[TIPO_ASEGURAMIENTO]])</f>
        <v>ASALARIADO</v>
      </c>
      <c r="J1350" t="s">
        <v>29</v>
      </c>
      <c r="K1350" t="s">
        <v>30</v>
      </c>
      <c r="L1350" t="s">
        <v>31</v>
      </c>
      <c r="M1350" t="s">
        <v>31</v>
      </c>
      <c r="N1350">
        <v>24</v>
      </c>
      <c r="O1350">
        <f>IF(moras[[#This Row],[EDAD]]="", '2-Resumen'!$C$7, moras[[#This Row],[EDAD]])</f>
        <v>24</v>
      </c>
      <c r="P1350">
        <f>FLOOR(moras[[#This Row],[EDAD_SIN_NA´S]],10)</f>
        <v>20</v>
      </c>
      <c r="Q1350">
        <f>STANDARDIZE(moras[[#This Row],[EDAD]],'2-Resumen'!$C$2, '2-Resumen'!$C$3)</f>
        <v>-1.263746124603184</v>
      </c>
      <c r="R1350" t="str">
        <f>IF(ABS(moras[[#This Row],[Z-CORE E]]) &gt; 1.96, "Sí", "No")</f>
        <v>No</v>
      </c>
    </row>
    <row r="1351" spans="1:18">
      <c r="A1351">
        <v>1982</v>
      </c>
      <c r="B1351" t="s">
        <v>27</v>
      </c>
      <c r="C1351">
        <v>1583743</v>
      </c>
      <c r="D13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51">
        <f>IF(moras[[#This Row],[SALARIO]]="",'2-Resumen'!$B$7, moras[[#This Row],[SALARIO]])</f>
        <v>1583743</v>
      </c>
      <c r="F1351">
        <f>STANDARDIZE(moras[[#This Row],[SALARIO]],'2-Resumen'!$B$2,'2-Resumen'!$B$3)</f>
        <v>-0.34926441804792863</v>
      </c>
      <c r="G1351" t="str">
        <f>IF(ABS(moras[[#This Row],[Z-CORE]])&gt; 1.96,"Sí", "No")</f>
        <v>No</v>
      </c>
      <c r="H1351" t="s">
        <v>33</v>
      </c>
      <c r="I1351" t="str">
        <f>IF(moras[[#This Row],[TIPO_ASEGURAMIENTO]] = "", '2-Resumen'!$F$4, moras[[#This Row],[TIPO_ASEGURAMIENTO]])</f>
        <v>ASALARIADO</v>
      </c>
      <c r="J1351" t="s">
        <v>34</v>
      </c>
      <c r="K1351" t="s">
        <v>30</v>
      </c>
      <c r="L1351" t="s">
        <v>31</v>
      </c>
      <c r="M1351" t="s">
        <v>31</v>
      </c>
      <c r="N1351">
        <v>58</v>
      </c>
      <c r="O1351">
        <f>IF(moras[[#This Row],[EDAD]]="", '2-Resumen'!$C$7, moras[[#This Row],[EDAD]])</f>
        <v>58</v>
      </c>
      <c r="P1351">
        <f>FLOOR(moras[[#This Row],[EDAD_SIN_NA´S]],10)</f>
        <v>50</v>
      </c>
      <c r="Q1351">
        <f>STANDARDIZE(moras[[#This Row],[EDAD]],'2-Resumen'!$C$2, '2-Resumen'!$C$3)</f>
        <v>1.1358150980194912</v>
      </c>
      <c r="R1351" t="str">
        <f>IF(ABS(moras[[#This Row],[Z-CORE E]]) &gt; 1.96, "Sí", "No")</f>
        <v>No</v>
      </c>
    </row>
    <row r="1352" spans="1:18">
      <c r="A1352">
        <v>1983</v>
      </c>
      <c r="B1352" t="s">
        <v>27</v>
      </c>
      <c r="C1352">
        <v>1178626</v>
      </c>
      <c r="D13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52">
        <f>IF(moras[[#This Row],[SALARIO]]="",'2-Resumen'!$B$7, moras[[#This Row],[SALARIO]])</f>
        <v>1178626</v>
      </c>
      <c r="F1352">
        <f>STANDARDIZE(moras[[#This Row],[SALARIO]],'2-Resumen'!$B$2,'2-Resumen'!$B$3)</f>
        <v>-0.35600517632319462</v>
      </c>
      <c r="G1352" t="str">
        <f>IF(ABS(moras[[#This Row],[Z-CORE]])&gt; 1.96,"Sí", "No")</f>
        <v>No</v>
      </c>
      <c r="H1352" t="s">
        <v>33</v>
      </c>
      <c r="I1352" t="str">
        <f>IF(moras[[#This Row],[TIPO_ASEGURAMIENTO]] = "", '2-Resumen'!$F$4, moras[[#This Row],[TIPO_ASEGURAMIENTO]])</f>
        <v>ASALARIADO</v>
      </c>
      <c r="J1352" t="s">
        <v>34</v>
      </c>
      <c r="K1352" t="s">
        <v>30</v>
      </c>
      <c r="L1352" t="s">
        <v>31</v>
      </c>
      <c r="M1352" t="s">
        <v>31</v>
      </c>
      <c r="N1352">
        <v>36</v>
      </c>
      <c r="O1352">
        <f>IF(moras[[#This Row],[EDAD]]="", '2-Resumen'!$C$7, moras[[#This Row],[EDAD]])</f>
        <v>36</v>
      </c>
      <c r="P1352">
        <f>FLOOR(moras[[#This Row],[EDAD_SIN_NA´S]],10)</f>
        <v>30</v>
      </c>
      <c r="Q1352">
        <f>STANDARDIZE(moras[[#This Row],[EDAD]],'2-Resumen'!$C$2, '2-Resumen'!$C$3)</f>
        <v>-0.41684216367753391</v>
      </c>
      <c r="R1352" t="str">
        <f>IF(ABS(moras[[#This Row],[Z-CORE E]]) &gt; 1.96, "Sí", "No")</f>
        <v>No</v>
      </c>
    </row>
    <row r="1353" spans="1:18">
      <c r="A1353">
        <v>1985</v>
      </c>
      <c r="B1353" t="s">
        <v>27</v>
      </c>
      <c r="C1353">
        <v>48469948</v>
      </c>
      <c r="D13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53">
        <f>IF(moras[[#This Row],[SALARIO]]="",'2-Resumen'!$B$7, moras[[#This Row],[SALARIO]])</f>
        <v>48469948</v>
      </c>
      <c r="F1353">
        <f>STANDARDIZE(moras[[#This Row],[SALARIO]],'2-Resumen'!$B$2,'2-Resumen'!$B$3)</f>
        <v>0.43087705799372494</v>
      </c>
      <c r="G1353" t="str">
        <f>IF(ABS(moras[[#This Row],[Z-CORE]])&gt; 1.96,"Sí", "No")</f>
        <v>No</v>
      </c>
      <c r="H1353" t="s">
        <v>33</v>
      </c>
      <c r="I1353" t="str">
        <f>IF(moras[[#This Row],[TIPO_ASEGURAMIENTO]] = "", '2-Resumen'!$F$4, moras[[#This Row],[TIPO_ASEGURAMIENTO]])</f>
        <v>ASALARIADO</v>
      </c>
      <c r="J1353" t="s">
        <v>29</v>
      </c>
      <c r="K1353" t="s">
        <v>30</v>
      </c>
      <c r="L1353" t="s">
        <v>31</v>
      </c>
      <c r="M1353" t="s">
        <v>31</v>
      </c>
      <c r="N1353">
        <v>21</v>
      </c>
      <c r="O1353">
        <f>IF(moras[[#This Row],[EDAD]]="", '2-Resumen'!$C$7, moras[[#This Row],[EDAD]])</f>
        <v>21</v>
      </c>
      <c r="P1353">
        <f>FLOOR(moras[[#This Row],[EDAD_SIN_NA´S]],10)</f>
        <v>20</v>
      </c>
      <c r="Q1353">
        <f>STANDARDIZE(moras[[#This Row],[EDAD]],'2-Resumen'!$C$2, '2-Resumen'!$C$3)</f>
        <v>-1.4754721148345964</v>
      </c>
      <c r="R1353" t="str">
        <f>IF(ABS(moras[[#This Row],[Z-CORE E]]) &gt; 1.96, "Sí", "No")</f>
        <v>No</v>
      </c>
    </row>
    <row r="1354" spans="1:18">
      <c r="A1354">
        <v>1986</v>
      </c>
      <c r="B1354" t="s">
        <v>32</v>
      </c>
      <c r="C1354">
        <v>1782316</v>
      </c>
      <c r="D13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54">
        <f>IF(moras[[#This Row],[SALARIO]]="",'2-Resumen'!$B$7, moras[[#This Row],[SALARIO]])</f>
        <v>1782316</v>
      </c>
      <c r="F1354">
        <f>STANDARDIZE(moras[[#This Row],[SALARIO]],'2-Resumen'!$B$2,'2-Resumen'!$B$3)</f>
        <v>-0.34596035380724166</v>
      </c>
      <c r="G1354" t="str">
        <f>IF(ABS(moras[[#This Row],[Z-CORE]])&gt; 1.96,"Sí", "No")</f>
        <v>No</v>
      </c>
      <c r="H1354" t="s">
        <v>33</v>
      </c>
      <c r="I1354" t="str">
        <f>IF(moras[[#This Row],[TIPO_ASEGURAMIENTO]] = "", '2-Resumen'!$F$4, moras[[#This Row],[TIPO_ASEGURAMIENTO]])</f>
        <v>ASALARIADO</v>
      </c>
      <c r="J1354" t="s">
        <v>34</v>
      </c>
      <c r="K1354" t="s">
        <v>30</v>
      </c>
      <c r="L1354" t="s">
        <v>31</v>
      </c>
      <c r="M1354" t="s">
        <v>30</v>
      </c>
      <c r="N1354">
        <v>50</v>
      </c>
      <c r="O1354">
        <f>IF(moras[[#This Row],[EDAD]]="", '2-Resumen'!$C$7, moras[[#This Row],[EDAD]])</f>
        <v>50</v>
      </c>
      <c r="P1354">
        <f>FLOOR(moras[[#This Row],[EDAD_SIN_NA´S]],10)</f>
        <v>50</v>
      </c>
      <c r="Q1354">
        <f>STANDARDIZE(moras[[#This Row],[EDAD]],'2-Resumen'!$C$2, '2-Resumen'!$C$3)</f>
        <v>0.57121245740239113</v>
      </c>
      <c r="R1354" t="str">
        <f>IF(ABS(moras[[#This Row],[Z-CORE E]]) &gt; 1.96, "Sí", "No")</f>
        <v>No</v>
      </c>
    </row>
    <row r="1355" spans="1:18">
      <c r="A1355">
        <v>1987</v>
      </c>
      <c r="B1355" t="s">
        <v>27</v>
      </c>
      <c r="C1355">
        <v>45467358</v>
      </c>
      <c r="D13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55">
        <f>IF(moras[[#This Row],[SALARIO]]="",'2-Resumen'!$B$7, moras[[#This Row],[SALARIO]])</f>
        <v>45467358</v>
      </c>
      <c r="F1355">
        <f>STANDARDIZE(moras[[#This Row],[SALARIO]],'2-Resumen'!$B$2,'2-Resumen'!$B$3)</f>
        <v>0.38091684060040193</v>
      </c>
      <c r="G1355" t="str">
        <f>IF(ABS(moras[[#This Row],[Z-CORE]])&gt; 1.96,"Sí", "No")</f>
        <v>No</v>
      </c>
      <c r="H1355" t="s">
        <v>33</v>
      </c>
      <c r="I1355" t="str">
        <f>IF(moras[[#This Row],[TIPO_ASEGURAMIENTO]] = "", '2-Resumen'!$F$4, moras[[#This Row],[TIPO_ASEGURAMIENTO]])</f>
        <v>ASALARIADO</v>
      </c>
      <c r="J1355" t="s">
        <v>29</v>
      </c>
      <c r="K1355" t="s">
        <v>30</v>
      </c>
      <c r="L1355" t="s">
        <v>31</v>
      </c>
      <c r="M1355" t="s">
        <v>31</v>
      </c>
      <c r="N1355">
        <v>39</v>
      </c>
      <c r="O1355">
        <f>IF(moras[[#This Row],[EDAD]]="", '2-Resumen'!$C$7, moras[[#This Row],[EDAD]])</f>
        <v>39</v>
      </c>
      <c r="P1355">
        <f>FLOOR(moras[[#This Row],[EDAD_SIN_NA´S]],10)</f>
        <v>30</v>
      </c>
      <c r="Q1355">
        <f>STANDARDIZE(moras[[#This Row],[EDAD]],'2-Resumen'!$C$2, '2-Resumen'!$C$3)</f>
        <v>-0.20511617344612137</v>
      </c>
      <c r="R1355" t="str">
        <f>IF(ABS(moras[[#This Row],[Z-CORE E]]) &gt; 1.96, "Sí", "No")</f>
        <v>No</v>
      </c>
    </row>
    <row r="1356" spans="1:18">
      <c r="A1356">
        <v>1988</v>
      </c>
      <c r="B1356" t="s">
        <v>27</v>
      </c>
      <c r="C1356">
        <v>120000</v>
      </c>
      <c r="D13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56">
        <f>IF(moras[[#This Row],[SALARIO]]="",'2-Resumen'!$B$7, moras[[#This Row],[SALARIO]])</f>
        <v>120000</v>
      </c>
      <c r="F1356">
        <f>STANDARDIZE(moras[[#This Row],[SALARIO]],'2-Resumen'!$B$2,'2-Resumen'!$B$3)</f>
        <v>-0.37361969748599871</v>
      </c>
      <c r="G1356" t="str">
        <f>IF(ABS(moras[[#This Row],[Z-CORE]])&gt; 1.96,"Sí", "No")</f>
        <v>No</v>
      </c>
      <c r="H1356" t="s">
        <v>33</v>
      </c>
      <c r="I1356" t="str">
        <f>IF(moras[[#This Row],[TIPO_ASEGURAMIENTO]] = "", '2-Resumen'!$F$4, moras[[#This Row],[TIPO_ASEGURAMIENTO]])</f>
        <v>ASALARIADO</v>
      </c>
      <c r="J1356" t="s">
        <v>29</v>
      </c>
      <c r="K1356" t="s">
        <v>30</v>
      </c>
      <c r="L1356" t="s">
        <v>31</v>
      </c>
      <c r="M1356" t="s">
        <v>31</v>
      </c>
      <c r="N1356">
        <v>32</v>
      </c>
      <c r="O1356">
        <f>IF(moras[[#This Row],[EDAD]]="", '2-Resumen'!$C$7, moras[[#This Row],[EDAD]])</f>
        <v>32</v>
      </c>
      <c r="P1356">
        <f>FLOOR(moras[[#This Row],[EDAD_SIN_NA´S]],10)</f>
        <v>30</v>
      </c>
      <c r="Q1356">
        <f>STANDARDIZE(moras[[#This Row],[EDAD]],'2-Resumen'!$C$2, '2-Resumen'!$C$3)</f>
        <v>-0.69914348398608395</v>
      </c>
      <c r="R1356" t="str">
        <f>IF(ABS(moras[[#This Row],[Z-CORE E]]) &gt; 1.96, "Sí", "No")</f>
        <v>No</v>
      </c>
    </row>
    <row r="1357" spans="1:18">
      <c r="A1357">
        <v>1989</v>
      </c>
      <c r="B1357" t="s">
        <v>32</v>
      </c>
      <c r="C1357">
        <v>513274</v>
      </c>
      <c r="D13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57">
        <f>IF(moras[[#This Row],[SALARIO]]="",'2-Resumen'!$B$7, moras[[#This Row],[SALARIO]])</f>
        <v>513274</v>
      </c>
      <c r="F1357">
        <f>STANDARDIZE(moras[[#This Row],[SALARIO]],'2-Resumen'!$B$2,'2-Resumen'!$B$3)</f>
        <v>-0.36707599537044455</v>
      </c>
      <c r="G1357" t="str">
        <f>IF(ABS(moras[[#This Row],[Z-CORE]])&gt; 1.96,"Sí", "No")</f>
        <v>No</v>
      </c>
      <c r="H1357" t="s">
        <v>33</v>
      </c>
      <c r="I1357" t="str">
        <f>IF(moras[[#This Row],[TIPO_ASEGURAMIENTO]] = "", '2-Resumen'!$F$4, moras[[#This Row],[TIPO_ASEGURAMIENTO]])</f>
        <v>ASALARIADO</v>
      </c>
      <c r="J1357" t="s">
        <v>34</v>
      </c>
      <c r="K1357" t="s">
        <v>30</v>
      </c>
      <c r="L1357" t="s">
        <v>31</v>
      </c>
      <c r="M1357" t="s">
        <v>31</v>
      </c>
      <c r="N1357">
        <v>57</v>
      </c>
      <c r="O1357">
        <f>IF(moras[[#This Row],[EDAD]]="", '2-Resumen'!$C$7, moras[[#This Row],[EDAD]])</f>
        <v>57</v>
      </c>
      <c r="P1357">
        <f>FLOOR(moras[[#This Row],[EDAD_SIN_NA´S]],10)</f>
        <v>50</v>
      </c>
      <c r="Q1357">
        <f>STANDARDIZE(moras[[#This Row],[EDAD]],'2-Resumen'!$C$2, '2-Resumen'!$C$3)</f>
        <v>1.0652397679423538</v>
      </c>
      <c r="R1357" t="str">
        <f>IF(ABS(moras[[#This Row],[Z-CORE E]]) &gt; 1.96, "Sí", "No")</f>
        <v>No</v>
      </c>
    </row>
    <row r="1358" spans="1:18">
      <c r="A1358">
        <v>1990</v>
      </c>
      <c r="B1358" t="s">
        <v>27</v>
      </c>
      <c r="C1358">
        <v>457059</v>
      </c>
      <c r="D13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58">
        <f>IF(moras[[#This Row],[SALARIO]]="",'2-Resumen'!$B$7, moras[[#This Row],[SALARIO]])</f>
        <v>457059</v>
      </c>
      <c r="F1358">
        <f>STANDARDIZE(moras[[#This Row],[SALARIO]],'2-Resumen'!$B$2,'2-Resumen'!$B$3)</f>
        <v>-0.36801135904672594</v>
      </c>
      <c r="G1358" t="str">
        <f>IF(ABS(moras[[#This Row],[Z-CORE]])&gt; 1.96,"Sí", "No")</f>
        <v>No</v>
      </c>
      <c r="H1358" t="s">
        <v>33</v>
      </c>
      <c r="I1358" t="str">
        <f>IF(moras[[#This Row],[TIPO_ASEGURAMIENTO]] = "", '2-Resumen'!$F$4, moras[[#This Row],[TIPO_ASEGURAMIENTO]])</f>
        <v>ASALARIADO</v>
      </c>
      <c r="J1358" t="s">
        <v>34</v>
      </c>
      <c r="K1358" t="s">
        <v>30</v>
      </c>
      <c r="L1358" t="s">
        <v>31</v>
      </c>
      <c r="M1358" t="s">
        <v>30</v>
      </c>
      <c r="N1358">
        <v>59</v>
      </c>
      <c r="O1358">
        <f>IF(moras[[#This Row],[EDAD]]="", '2-Resumen'!$C$7, moras[[#This Row],[EDAD]])</f>
        <v>59</v>
      </c>
      <c r="P1358">
        <f>FLOOR(moras[[#This Row],[EDAD_SIN_NA´S]],10)</f>
        <v>50</v>
      </c>
      <c r="Q1358">
        <f>STANDARDIZE(moras[[#This Row],[EDAD]],'2-Resumen'!$C$2, '2-Resumen'!$C$3)</f>
        <v>1.2063904280966287</v>
      </c>
      <c r="R1358" t="str">
        <f>IF(ABS(moras[[#This Row],[Z-CORE E]]) &gt; 1.96, "Sí", "No")</f>
        <v>No</v>
      </c>
    </row>
    <row r="1359" spans="1:18">
      <c r="A1359">
        <v>1992</v>
      </c>
      <c r="B1359" t="s">
        <v>32</v>
      </c>
      <c r="C1359">
        <v>36298967</v>
      </c>
      <c r="D13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59">
        <f>IF(moras[[#This Row],[SALARIO]]="",'2-Resumen'!$B$7, moras[[#This Row],[SALARIO]])</f>
        <v>36298967</v>
      </c>
      <c r="F1359">
        <f>STANDARDIZE(moras[[#This Row],[SALARIO]],'2-Resumen'!$B$2,'2-Resumen'!$B$3)</f>
        <v>0.22836360905464101</v>
      </c>
      <c r="G1359" t="str">
        <f>IF(ABS(moras[[#This Row],[Z-CORE]])&gt; 1.96,"Sí", "No")</f>
        <v>No</v>
      </c>
      <c r="H1359" t="s">
        <v>33</v>
      </c>
      <c r="I1359" t="str">
        <f>IF(moras[[#This Row],[TIPO_ASEGURAMIENTO]] = "", '2-Resumen'!$F$4, moras[[#This Row],[TIPO_ASEGURAMIENTO]])</f>
        <v>ASALARIADO</v>
      </c>
      <c r="J1359" t="s">
        <v>29</v>
      </c>
      <c r="K1359" t="s">
        <v>30</v>
      </c>
      <c r="L1359" t="s">
        <v>31</v>
      </c>
      <c r="M1359" t="s">
        <v>31</v>
      </c>
      <c r="N1359">
        <v>20</v>
      </c>
      <c r="O1359">
        <f>IF(moras[[#This Row],[EDAD]]="", '2-Resumen'!$C$7, moras[[#This Row],[EDAD]])</f>
        <v>20</v>
      </c>
      <c r="P1359">
        <f>FLOOR(moras[[#This Row],[EDAD_SIN_NA´S]],10)</f>
        <v>20</v>
      </c>
      <c r="Q1359">
        <f>STANDARDIZE(moras[[#This Row],[EDAD]],'2-Resumen'!$C$2, '2-Resumen'!$C$3)</f>
        <v>-1.5460474449117341</v>
      </c>
      <c r="R1359" t="str">
        <f>IF(ABS(moras[[#This Row],[Z-CORE E]]) &gt; 1.96, "Sí", "No")</f>
        <v>No</v>
      </c>
    </row>
    <row r="1360" spans="1:18">
      <c r="A1360">
        <v>1993</v>
      </c>
      <c r="B1360" t="s">
        <v>32</v>
      </c>
      <c r="C1360">
        <v>393714</v>
      </c>
      <c r="D13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60">
        <f>IF(moras[[#This Row],[SALARIO]]="",'2-Resumen'!$B$7, moras[[#This Row],[SALARIO]])</f>
        <v>393714</v>
      </c>
      <c r="F1360">
        <f>STANDARDIZE(moras[[#This Row],[SALARIO]],'2-Resumen'!$B$2,'2-Resumen'!$B$3)</f>
        <v>-0.36906535908362076</v>
      </c>
      <c r="G1360" t="str">
        <f>IF(ABS(moras[[#This Row],[Z-CORE]])&gt; 1.96,"Sí", "No")</f>
        <v>No</v>
      </c>
      <c r="H1360" t="s">
        <v>33</v>
      </c>
      <c r="I1360" t="str">
        <f>IF(moras[[#This Row],[TIPO_ASEGURAMIENTO]] = "", '2-Resumen'!$F$4, moras[[#This Row],[TIPO_ASEGURAMIENTO]])</f>
        <v>ASALARIADO</v>
      </c>
      <c r="J1360" t="s">
        <v>29</v>
      </c>
      <c r="K1360" t="s">
        <v>30</v>
      </c>
      <c r="L1360" t="s">
        <v>31</v>
      </c>
      <c r="M1360" t="s">
        <v>31</v>
      </c>
      <c r="N1360">
        <v>48</v>
      </c>
      <c r="O1360">
        <f>IF(moras[[#This Row],[EDAD]]="", '2-Resumen'!$C$7, moras[[#This Row],[EDAD]])</f>
        <v>48</v>
      </c>
      <c r="P1360">
        <f>FLOOR(moras[[#This Row],[EDAD_SIN_NA´S]],10)</f>
        <v>40</v>
      </c>
      <c r="Q1360">
        <f>STANDARDIZE(moras[[#This Row],[EDAD]],'2-Resumen'!$C$2, '2-Resumen'!$C$3)</f>
        <v>0.43006179724811616</v>
      </c>
      <c r="R1360" t="str">
        <f>IF(ABS(moras[[#This Row],[Z-CORE E]]) &gt; 1.96, "Sí", "No")</f>
        <v>No</v>
      </c>
    </row>
    <row r="1361" spans="1:18">
      <c r="A1361">
        <v>1995</v>
      </c>
      <c r="B1361" t="s">
        <v>32</v>
      </c>
      <c r="C1361">
        <v>13527237</v>
      </c>
      <c r="D13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61">
        <f>IF(moras[[#This Row],[SALARIO]]="",'2-Resumen'!$B$7, moras[[#This Row],[SALARIO]])</f>
        <v>13527237</v>
      </c>
      <c r="F1361">
        <f>STANDARDIZE(moras[[#This Row],[SALARIO]],'2-Resumen'!$B$2,'2-Resumen'!$B$3)</f>
        <v>-0.15053613457404472</v>
      </c>
      <c r="G1361" t="str">
        <f>IF(ABS(moras[[#This Row],[Z-CORE]])&gt; 1.96,"Sí", "No")</f>
        <v>No</v>
      </c>
      <c r="H1361" t="s">
        <v>33</v>
      </c>
      <c r="I1361" t="str">
        <f>IF(moras[[#This Row],[TIPO_ASEGURAMIENTO]] = "", '2-Resumen'!$F$4, moras[[#This Row],[TIPO_ASEGURAMIENTO]])</f>
        <v>ASALARIADO</v>
      </c>
      <c r="J1361" t="s">
        <v>34</v>
      </c>
      <c r="K1361" t="s">
        <v>30</v>
      </c>
      <c r="L1361" t="s">
        <v>31</v>
      </c>
      <c r="M1361" t="s">
        <v>31</v>
      </c>
      <c r="N1361">
        <v>29</v>
      </c>
      <c r="O1361">
        <f>IF(moras[[#This Row],[EDAD]]="", '2-Resumen'!$C$7, moras[[#This Row],[EDAD]])</f>
        <v>29</v>
      </c>
      <c r="P1361">
        <f>FLOOR(moras[[#This Row],[EDAD_SIN_NA´S]],10)</f>
        <v>20</v>
      </c>
      <c r="Q1361">
        <f>STANDARDIZE(moras[[#This Row],[EDAD]],'2-Resumen'!$C$2, '2-Resumen'!$C$3)</f>
        <v>-0.91086947421749642</v>
      </c>
      <c r="R1361" t="str">
        <f>IF(ABS(moras[[#This Row],[Z-CORE E]]) &gt; 1.96, "Sí", "No")</f>
        <v>No</v>
      </c>
    </row>
    <row r="1362" spans="1:18">
      <c r="A1362">
        <v>1998</v>
      </c>
      <c r="B1362" t="s">
        <v>27</v>
      </c>
      <c r="C1362">
        <v>350000</v>
      </c>
      <c r="D13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62">
        <f>IF(moras[[#This Row],[SALARIO]]="",'2-Resumen'!$B$7, moras[[#This Row],[SALARIO]])</f>
        <v>350000</v>
      </c>
      <c r="F1362">
        <f>STANDARDIZE(moras[[#This Row],[SALARIO]],'2-Resumen'!$B$2,'2-Resumen'!$B$3)</f>
        <v>-0.36979271811137071</v>
      </c>
      <c r="G1362" t="str">
        <f>IF(ABS(moras[[#This Row],[Z-CORE]])&gt; 1.96,"Sí", "No")</f>
        <v>No</v>
      </c>
      <c r="H1362" t="s">
        <v>33</v>
      </c>
      <c r="I1362" t="str">
        <f>IF(moras[[#This Row],[TIPO_ASEGURAMIENTO]] = "", '2-Resumen'!$F$4, moras[[#This Row],[TIPO_ASEGURAMIENTO]])</f>
        <v>ASALARIADO</v>
      </c>
      <c r="J1362" t="s">
        <v>34</v>
      </c>
      <c r="K1362" t="s">
        <v>30</v>
      </c>
      <c r="L1362" t="s">
        <v>31</v>
      </c>
      <c r="M1362" t="s">
        <v>31</v>
      </c>
      <c r="N1362">
        <v>41</v>
      </c>
      <c r="O1362">
        <f>IF(moras[[#This Row],[EDAD]]="", '2-Resumen'!$C$7, moras[[#This Row],[EDAD]])</f>
        <v>41</v>
      </c>
      <c r="P1362">
        <f>FLOOR(moras[[#This Row],[EDAD_SIN_NA´S]],10)</f>
        <v>40</v>
      </c>
      <c r="Q1362">
        <f>STANDARDIZE(moras[[#This Row],[EDAD]],'2-Resumen'!$C$2, '2-Resumen'!$C$3)</f>
        <v>-6.3965513291846368E-2</v>
      </c>
      <c r="R1362" t="str">
        <f>IF(ABS(moras[[#This Row],[Z-CORE E]]) &gt; 1.96, "Sí", "No")</f>
        <v>No</v>
      </c>
    </row>
    <row r="1363" spans="1:18">
      <c r="A1363">
        <v>1999</v>
      </c>
      <c r="B1363" t="s">
        <v>27</v>
      </c>
      <c r="C1363">
        <v>1274218</v>
      </c>
      <c r="D13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63">
        <f>IF(moras[[#This Row],[SALARIO]]="",'2-Resumen'!$B$7, moras[[#This Row],[SALARIO]])</f>
        <v>1274218</v>
      </c>
      <c r="F1363">
        <f>STANDARDIZE(moras[[#This Row],[SALARIO]],'2-Resumen'!$B$2,'2-Resumen'!$B$3)</f>
        <v>-0.35441461713893618</v>
      </c>
      <c r="G1363" t="str">
        <f>IF(ABS(moras[[#This Row],[Z-CORE]])&gt; 1.96,"Sí", "No")</f>
        <v>No</v>
      </c>
      <c r="H1363" t="s">
        <v>33</v>
      </c>
      <c r="I1363" t="str">
        <f>IF(moras[[#This Row],[TIPO_ASEGURAMIENTO]] = "", '2-Resumen'!$F$4, moras[[#This Row],[TIPO_ASEGURAMIENTO]])</f>
        <v>ASALARIADO</v>
      </c>
      <c r="J1363" t="s">
        <v>29</v>
      </c>
      <c r="K1363" t="s">
        <v>30</v>
      </c>
      <c r="L1363" t="s">
        <v>31</v>
      </c>
      <c r="M1363" t="s">
        <v>31</v>
      </c>
      <c r="N1363">
        <v>25</v>
      </c>
      <c r="O1363">
        <f>IF(moras[[#This Row],[EDAD]]="", '2-Resumen'!$C$7, moras[[#This Row],[EDAD]])</f>
        <v>25</v>
      </c>
      <c r="P1363">
        <f>FLOOR(moras[[#This Row],[EDAD_SIN_NA´S]],10)</f>
        <v>20</v>
      </c>
      <c r="Q1363">
        <f>STANDARDIZE(moras[[#This Row],[EDAD]],'2-Resumen'!$C$2, '2-Resumen'!$C$3)</f>
        <v>-1.1931707945260464</v>
      </c>
      <c r="R1363" t="str">
        <f>IF(ABS(moras[[#This Row],[Z-CORE E]]) &gt; 1.96, "Sí", "No")</f>
        <v>No</v>
      </c>
    </row>
    <row r="1364" spans="1:18">
      <c r="A1364">
        <v>2000</v>
      </c>
      <c r="B1364" t="s">
        <v>32</v>
      </c>
      <c r="C1364">
        <v>266719</v>
      </c>
      <c r="D13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64">
        <f>IF(moras[[#This Row],[SALARIO]]="",'2-Resumen'!$B$7, moras[[#This Row],[SALARIO]])</f>
        <v>266719</v>
      </c>
      <c r="F1364">
        <f>STANDARDIZE(moras[[#This Row],[SALARIO]],'2-Resumen'!$B$2,'2-Resumen'!$B$3)</f>
        <v>-0.37117843406484197</v>
      </c>
      <c r="G1364" t="str">
        <f>IF(ABS(moras[[#This Row],[Z-CORE]])&gt; 1.96,"Sí", "No")</f>
        <v>No</v>
      </c>
      <c r="H1364" t="s">
        <v>33</v>
      </c>
      <c r="I1364" t="str">
        <f>IF(moras[[#This Row],[TIPO_ASEGURAMIENTO]] = "", '2-Resumen'!$F$4, moras[[#This Row],[TIPO_ASEGURAMIENTO]])</f>
        <v>ASALARIADO</v>
      </c>
      <c r="J1364" t="s">
        <v>29</v>
      </c>
      <c r="K1364" t="s">
        <v>30</v>
      </c>
      <c r="L1364" t="s">
        <v>31</v>
      </c>
      <c r="M1364" t="s">
        <v>31</v>
      </c>
      <c r="N1364">
        <v>36</v>
      </c>
      <c r="O1364">
        <f>IF(moras[[#This Row],[EDAD]]="", '2-Resumen'!$C$7, moras[[#This Row],[EDAD]])</f>
        <v>36</v>
      </c>
      <c r="P1364">
        <f>FLOOR(moras[[#This Row],[EDAD_SIN_NA´S]],10)</f>
        <v>30</v>
      </c>
      <c r="Q1364">
        <f>STANDARDIZE(moras[[#This Row],[EDAD]],'2-Resumen'!$C$2, '2-Resumen'!$C$3)</f>
        <v>-0.41684216367753391</v>
      </c>
      <c r="R1364" t="str">
        <f>IF(ABS(moras[[#This Row],[Z-CORE E]]) &gt; 1.96, "Sí", "No")</f>
        <v>No</v>
      </c>
    </row>
    <row r="1365" spans="1:18">
      <c r="A1365">
        <v>2001</v>
      </c>
      <c r="B1365" t="s">
        <v>27</v>
      </c>
      <c r="C1365">
        <v>76619868</v>
      </c>
      <c r="D13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65">
        <f>IF(moras[[#This Row],[SALARIO]]="",'2-Resumen'!$B$7, moras[[#This Row],[SALARIO]])</f>
        <v>76619868</v>
      </c>
      <c r="F1365">
        <f>STANDARDIZE(moras[[#This Row],[SALARIO]],'2-Resumen'!$B$2,'2-Resumen'!$B$3)</f>
        <v>0.89926472424341319</v>
      </c>
      <c r="G1365" t="str">
        <f>IF(ABS(moras[[#This Row],[Z-CORE]])&gt; 1.96,"Sí", "No")</f>
        <v>No</v>
      </c>
      <c r="H1365" t="s">
        <v>33</v>
      </c>
      <c r="I1365" t="str">
        <f>IF(moras[[#This Row],[TIPO_ASEGURAMIENTO]] = "", '2-Resumen'!$F$4, moras[[#This Row],[TIPO_ASEGURAMIENTO]])</f>
        <v>ASALARIADO</v>
      </c>
      <c r="J1365" t="s">
        <v>34</v>
      </c>
      <c r="K1365" t="s">
        <v>30</v>
      </c>
      <c r="L1365" t="s">
        <v>30</v>
      </c>
      <c r="M1365" t="s">
        <v>31</v>
      </c>
      <c r="N1365">
        <v>36</v>
      </c>
      <c r="O1365">
        <f>IF(moras[[#This Row],[EDAD]]="", '2-Resumen'!$C$7, moras[[#This Row],[EDAD]])</f>
        <v>36</v>
      </c>
      <c r="P1365">
        <f>FLOOR(moras[[#This Row],[EDAD_SIN_NA´S]],10)</f>
        <v>30</v>
      </c>
      <c r="Q1365">
        <f>STANDARDIZE(moras[[#This Row],[EDAD]],'2-Resumen'!$C$2, '2-Resumen'!$C$3)</f>
        <v>-0.41684216367753391</v>
      </c>
      <c r="R1365" t="str">
        <f>IF(ABS(moras[[#This Row],[Z-CORE E]]) &gt; 1.96, "Sí", "No")</f>
        <v>No</v>
      </c>
    </row>
    <row r="1366" spans="1:18">
      <c r="A1366">
        <v>2002</v>
      </c>
      <c r="B1366" t="s">
        <v>32</v>
      </c>
      <c r="C1366">
        <v>152884972</v>
      </c>
      <c r="D13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66">
        <f>IF(moras[[#This Row],[SALARIO]]="",'2-Resumen'!$B$7, moras[[#This Row],[SALARIO]])</f>
        <v>152884972</v>
      </c>
      <c r="F1366">
        <f>STANDARDIZE(moras[[#This Row],[SALARIO]],'2-Resumen'!$B$2,'2-Resumen'!$B$3)</f>
        <v>2.1682428982080197</v>
      </c>
      <c r="G1366" t="str">
        <f>IF(ABS(moras[[#This Row],[Z-CORE]])&gt; 1.96,"Sí", "No")</f>
        <v>Sí</v>
      </c>
      <c r="H1366" t="s">
        <v>33</v>
      </c>
      <c r="I1366" t="str">
        <f>IF(moras[[#This Row],[TIPO_ASEGURAMIENTO]] = "", '2-Resumen'!$F$4, moras[[#This Row],[TIPO_ASEGURAMIENTO]])</f>
        <v>ASALARIADO</v>
      </c>
      <c r="J1366" t="s">
        <v>34</v>
      </c>
      <c r="K1366" t="s">
        <v>30</v>
      </c>
      <c r="L1366" t="s">
        <v>31</v>
      </c>
      <c r="M1366" t="s">
        <v>31</v>
      </c>
      <c r="N1366">
        <v>45</v>
      </c>
      <c r="O1366">
        <f>IF(moras[[#This Row],[EDAD]]="", '2-Resumen'!$C$7, moras[[#This Row],[EDAD]])</f>
        <v>45</v>
      </c>
      <c r="P1366">
        <f>FLOOR(moras[[#This Row],[EDAD_SIN_NA´S]],10)</f>
        <v>40</v>
      </c>
      <c r="Q1366">
        <f>STANDARDIZE(moras[[#This Row],[EDAD]],'2-Resumen'!$C$2, '2-Resumen'!$C$3)</f>
        <v>0.21833580701670366</v>
      </c>
      <c r="R1366" t="str">
        <f>IF(ABS(moras[[#This Row],[Z-CORE E]]) &gt; 1.96, "Sí", "No")</f>
        <v>No</v>
      </c>
    </row>
    <row r="1367" spans="1:18">
      <c r="A1367">
        <v>2004</v>
      </c>
      <c r="B1367" t="s">
        <v>27</v>
      </c>
      <c r="C1367">
        <v>50000</v>
      </c>
      <c r="D13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67">
        <f>IF(moras[[#This Row],[SALARIO]]="",'2-Resumen'!$B$7, moras[[#This Row],[SALARIO]])</f>
        <v>50000</v>
      </c>
      <c r="F1367">
        <f>STANDARDIZE(moras[[#This Row],[SALARIO]],'2-Resumen'!$B$2,'2-Resumen'!$B$3)</f>
        <v>-0.37478443033914632</v>
      </c>
      <c r="G1367" t="str">
        <f>IF(ABS(moras[[#This Row],[Z-CORE]])&gt; 1.96,"Sí", "No")</f>
        <v>No</v>
      </c>
      <c r="H1367" t="s">
        <v>33</v>
      </c>
      <c r="I1367" t="str">
        <f>IF(moras[[#This Row],[TIPO_ASEGURAMIENTO]] = "", '2-Resumen'!$F$4, moras[[#This Row],[TIPO_ASEGURAMIENTO]])</f>
        <v>ASALARIADO</v>
      </c>
      <c r="J1367" t="s">
        <v>29</v>
      </c>
      <c r="K1367" t="s">
        <v>30</v>
      </c>
      <c r="L1367" t="s">
        <v>31</v>
      </c>
      <c r="M1367" t="s">
        <v>31</v>
      </c>
      <c r="N1367">
        <v>40</v>
      </c>
      <c r="O1367">
        <f>IF(moras[[#This Row],[EDAD]]="", '2-Resumen'!$C$7, moras[[#This Row],[EDAD]])</f>
        <v>40</v>
      </c>
      <c r="P1367">
        <f>FLOOR(moras[[#This Row],[EDAD_SIN_NA´S]],10)</f>
        <v>40</v>
      </c>
      <c r="Q1367">
        <f>STANDARDIZE(moras[[#This Row],[EDAD]],'2-Resumen'!$C$2, '2-Resumen'!$C$3)</f>
        <v>-0.13454084336898386</v>
      </c>
      <c r="R1367" t="str">
        <f>IF(ABS(moras[[#This Row],[Z-CORE E]]) &gt; 1.96, "Sí", "No")</f>
        <v>No</v>
      </c>
    </row>
    <row r="1368" spans="1:18">
      <c r="A1368">
        <v>2005</v>
      </c>
      <c r="B1368" t="s">
        <v>32</v>
      </c>
      <c r="C1368">
        <v>379361</v>
      </c>
      <c r="D13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68">
        <f>IF(moras[[#This Row],[SALARIO]]="",'2-Resumen'!$B$7, moras[[#This Row],[SALARIO]])</f>
        <v>379361</v>
      </c>
      <c r="F1368">
        <f>STANDARDIZE(moras[[#This Row],[SALARIO]],'2-Resumen'!$B$2,'2-Resumen'!$B$3)</f>
        <v>-0.3693041792356383</v>
      </c>
      <c r="G1368" t="str">
        <f>IF(ABS(moras[[#This Row],[Z-CORE]])&gt; 1.96,"Sí", "No")</f>
        <v>No</v>
      </c>
      <c r="H1368" t="s">
        <v>33</v>
      </c>
      <c r="I1368" t="str">
        <f>IF(moras[[#This Row],[TIPO_ASEGURAMIENTO]] = "", '2-Resumen'!$F$4, moras[[#This Row],[TIPO_ASEGURAMIENTO]])</f>
        <v>ASALARIADO</v>
      </c>
      <c r="J1368" t="s">
        <v>29</v>
      </c>
      <c r="K1368" t="s">
        <v>30</v>
      </c>
      <c r="L1368" t="s">
        <v>31</v>
      </c>
      <c r="M1368" t="s">
        <v>31</v>
      </c>
      <c r="N1368">
        <v>39</v>
      </c>
      <c r="O1368">
        <f>IF(moras[[#This Row],[EDAD]]="", '2-Resumen'!$C$7, moras[[#This Row],[EDAD]])</f>
        <v>39</v>
      </c>
      <c r="P1368">
        <f>FLOOR(moras[[#This Row],[EDAD_SIN_NA´S]],10)</f>
        <v>30</v>
      </c>
      <c r="Q1368">
        <f>STANDARDIZE(moras[[#This Row],[EDAD]],'2-Resumen'!$C$2, '2-Resumen'!$C$3)</f>
        <v>-0.20511617344612137</v>
      </c>
      <c r="R1368" t="str">
        <f>IF(ABS(moras[[#This Row],[Z-CORE E]]) &gt; 1.96, "Sí", "No")</f>
        <v>No</v>
      </c>
    </row>
    <row r="1369" spans="1:18">
      <c r="A1369">
        <v>2006</v>
      </c>
      <c r="B1369" t="s">
        <v>32</v>
      </c>
      <c r="C1369">
        <v>59438881</v>
      </c>
      <c r="D13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69">
        <f>IF(moras[[#This Row],[SALARIO]]="",'2-Resumen'!$B$7, moras[[#This Row],[SALARIO]])</f>
        <v>59438881</v>
      </c>
      <c r="F1369">
        <f>STANDARDIZE(moras[[#This Row],[SALARIO]],'2-Resumen'!$B$2,'2-Resumen'!$B$3)</f>
        <v>0.61338958126623122</v>
      </c>
      <c r="G1369" t="str">
        <f>IF(ABS(moras[[#This Row],[Z-CORE]])&gt; 1.96,"Sí", "No")</f>
        <v>No</v>
      </c>
      <c r="H1369" t="s">
        <v>33</v>
      </c>
      <c r="I1369" t="str">
        <f>IF(moras[[#This Row],[TIPO_ASEGURAMIENTO]] = "", '2-Resumen'!$F$4, moras[[#This Row],[TIPO_ASEGURAMIENTO]])</f>
        <v>ASALARIADO</v>
      </c>
      <c r="J1369" t="s">
        <v>29</v>
      </c>
      <c r="K1369" t="s">
        <v>30</v>
      </c>
      <c r="L1369" t="s">
        <v>31</v>
      </c>
      <c r="M1369" t="s">
        <v>31</v>
      </c>
      <c r="N1369">
        <v>24</v>
      </c>
      <c r="O1369">
        <f>IF(moras[[#This Row],[EDAD]]="", '2-Resumen'!$C$7, moras[[#This Row],[EDAD]])</f>
        <v>24</v>
      </c>
      <c r="P1369">
        <f>FLOOR(moras[[#This Row],[EDAD_SIN_NA´S]],10)</f>
        <v>20</v>
      </c>
      <c r="Q1369">
        <f>STANDARDIZE(moras[[#This Row],[EDAD]],'2-Resumen'!$C$2, '2-Resumen'!$C$3)</f>
        <v>-1.263746124603184</v>
      </c>
      <c r="R1369" t="str">
        <f>IF(ABS(moras[[#This Row],[Z-CORE E]]) &gt; 1.96, "Sí", "No")</f>
        <v>No</v>
      </c>
    </row>
    <row r="1370" spans="1:18">
      <c r="A1370">
        <v>2007</v>
      </c>
      <c r="B1370" t="s">
        <v>27</v>
      </c>
      <c r="C1370">
        <v>35402989</v>
      </c>
      <c r="D13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70">
        <f>IF(moras[[#This Row],[SALARIO]]="",'2-Resumen'!$B$7, moras[[#This Row],[SALARIO]])</f>
        <v>35402989</v>
      </c>
      <c r="F1370">
        <f>STANDARDIZE(moras[[#This Row],[SALARIO]],'2-Resumen'!$B$2,'2-Resumen'!$B$3)</f>
        <v>0.21345539459324775</v>
      </c>
      <c r="G1370" t="str">
        <f>IF(ABS(moras[[#This Row],[Z-CORE]])&gt; 1.96,"Sí", "No")</f>
        <v>No</v>
      </c>
      <c r="H1370" t="s">
        <v>33</v>
      </c>
      <c r="I1370" t="str">
        <f>IF(moras[[#This Row],[TIPO_ASEGURAMIENTO]] = "", '2-Resumen'!$F$4, moras[[#This Row],[TIPO_ASEGURAMIENTO]])</f>
        <v>ASALARIADO</v>
      </c>
      <c r="J1370" t="s">
        <v>29</v>
      </c>
      <c r="K1370" t="s">
        <v>30</v>
      </c>
      <c r="L1370" t="s">
        <v>31</v>
      </c>
      <c r="M1370" t="s">
        <v>31</v>
      </c>
      <c r="N1370">
        <v>33</v>
      </c>
      <c r="O1370">
        <f>IF(moras[[#This Row],[EDAD]]="", '2-Resumen'!$C$7, moras[[#This Row],[EDAD]])</f>
        <v>33</v>
      </c>
      <c r="P1370">
        <f>FLOOR(moras[[#This Row],[EDAD_SIN_NA´S]],10)</f>
        <v>30</v>
      </c>
      <c r="Q1370">
        <f>STANDARDIZE(moras[[#This Row],[EDAD]],'2-Resumen'!$C$2, '2-Resumen'!$C$3)</f>
        <v>-0.62856815390894638</v>
      </c>
      <c r="R1370" t="str">
        <f>IF(ABS(moras[[#This Row],[Z-CORE E]]) &gt; 1.96, "Sí", "No")</f>
        <v>No</v>
      </c>
    </row>
    <row r="1371" spans="1:18">
      <c r="A1371">
        <v>2008</v>
      </c>
      <c r="B1371" t="s">
        <v>32</v>
      </c>
      <c r="C1371">
        <v>342027</v>
      </c>
      <c r="D13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71">
        <f>IF(moras[[#This Row],[SALARIO]]="",'2-Resumen'!$B$7, moras[[#This Row],[SALARIO]])</f>
        <v>342027</v>
      </c>
      <c r="F1371">
        <f>STANDARDIZE(moras[[#This Row],[SALARIO]],'2-Resumen'!$B$2,'2-Resumen'!$B$3)</f>
        <v>-0.36992538118334423</v>
      </c>
      <c r="G1371" t="str">
        <f>IF(ABS(moras[[#This Row],[Z-CORE]])&gt; 1.96,"Sí", "No")</f>
        <v>No</v>
      </c>
      <c r="H1371" t="s">
        <v>33</v>
      </c>
      <c r="I1371" t="str">
        <f>IF(moras[[#This Row],[TIPO_ASEGURAMIENTO]] = "", '2-Resumen'!$F$4, moras[[#This Row],[TIPO_ASEGURAMIENTO]])</f>
        <v>ASALARIADO</v>
      </c>
      <c r="J1371" t="s">
        <v>29</v>
      </c>
      <c r="K1371" t="s">
        <v>30</v>
      </c>
      <c r="L1371" t="s">
        <v>31</v>
      </c>
      <c r="M1371" t="s">
        <v>31</v>
      </c>
      <c r="N1371">
        <v>53</v>
      </c>
      <c r="O1371">
        <f>IF(moras[[#This Row],[EDAD]]="", '2-Resumen'!$C$7, moras[[#This Row],[EDAD]])</f>
        <v>53</v>
      </c>
      <c r="P1371">
        <f>FLOOR(moras[[#This Row],[EDAD_SIN_NA´S]],10)</f>
        <v>50</v>
      </c>
      <c r="Q1371">
        <f>STANDARDIZE(moras[[#This Row],[EDAD]],'2-Resumen'!$C$2, '2-Resumen'!$C$3)</f>
        <v>0.78293844763380371</v>
      </c>
      <c r="R1371" t="str">
        <f>IF(ABS(moras[[#This Row],[Z-CORE E]]) &gt; 1.96, "Sí", "No")</f>
        <v>No</v>
      </c>
    </row>
    <row r="1372" spans="1:18">
      <c r="A1372">
        <v>2010</v>
      </c>
      <c r="B1372" t="s">
        <v>27</v>
      </c>
      <c r="C1372">
        <v>23353736</v>
      </c>
      <c r="D13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72">
        <f>IF(moras[[#This Row],[SALARIO]]="",'2-Resumen'!$B$7, moras[[#This Row],[SALARIO]])</f>
        <v>23353736</v>
      </c>
      <c r="F1372">
        <f>STANDARDIZE(moras[[#This Row],[SALARIO]],'2-Resumen'!$B$2,'2-Resumen'!$B$3)</f>
        <v>1.2967382807706106E-2</v>
      </c>
      <c r="G1372" t="str">
        <f>IF(ABS(moras[[#This Row],[Z-CORE]])&gt; 1.96,"Sí", "No")</f>
        <v>No</v>
      </c>
      <c r="H1372" t="s">
        <v>33</v>
      </c>
      <c r="I1372" t="str">
        <f>IF(moras[[#This Row],[TIPO_ASEGURAMIENTO]] = "", '2-Resumen'!$F$4, moras[[#This Row],[TIPO_ASEGURAMIENTO]])</f>
        <v>ASALARIADO</v>
      </c>
      <c r="J1372" t="s">
        <v>29</v>
      </c>
      <c r="K1372" t="s">
        <v>30</v>
      </c>
      <c r="L1372" t="s">
        <v>31</v>
      </c>
      <c r="M1372" t="s">
        <v>31</v>
      </c>
      <c r="N1372">
        <v>33</v>
      </c>
      <c r="O1372">
        <f>IF(moras[[#This Row],[EDAD]]="", '2-Resumen'!$C$7, moras[[#This Row],[EDAD]])</f>
        <v>33</v>
      </c>
      <c r="P1372">
        <f>FLOOR(moras[[#This Row],[EDAD_SIN_NA´S]],10)</f>
        <v>30</v>
      </c>
      <c r="Q1372">
        <f>STANDARDIZE(moras[[#This Row],[EDAD]],'2-Resumen'!$C$2, '2-Resumen'!$C$3)</f>
        <v>-0.62856815390894638</v>
      </c>
      <c r="R1372" t="str">
        <f>IF(ABS(moras[[#This Row],[Z-CORE E]]) &gt; 1.96, "Sí", "No")</f>
        <v>No</v>
      </c>
    </row>
    <row r="1373" spans="1:18">
      <c r="A1373">
        <v>2011</v>
      </c>
      <c r="B1373" t="s">
        <v>32</v>
      </c>
      <c r="C1373">
        <v>21613511</v>
      </c>
      <c r="D13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73">
        <f>IF(moras[[#This Row],[SALARIO]]="",'2-Resumen'!$B$7, moras[[#This Row],[SALARIO]])</f>
        <v>21613511</v>
      </c>
      <c r="F1373">
        <f>STANDARDIZE(moras[[#This Row],[SALARIO]],'2-Resumen'!$B$2,'2-Resumen'!$B$3)</f>
        <v>-1.5988291897563525E-2</v>
      </c>
      <c r="G1373" t="str">
        <f>IF(ABS(moras[[#This Row],[Z-CORE]])&gt; 1.96,"Sí", "No")</f>
        <v>No</v>
      </c>
      <c r="H1373" t="s">
        <v>33</v>
      </c>
      <c r="I1373" t="str">
        <f>IF(moras[[#This Row],[TIPO_ASEGURAMIENTO]] = "", '2-Resumen'!$F$4, moras[[#This Row],[TIPO_ASEGURAMIENTO]])</f>
        <v>ASALARIADO</v>
      </c>
      <c r="J1373" t="s">
        <v>34</v>
      </c>
      <c r="K1373" t="s">
        <v>30</v>
      </c>
      <c r="L1373" t="s">
        <v>31</v>
      </c>
      <c r="M1373" t="s">
        <v>31</v>
      </c>
      <c r="N1373">
        <v>56</v>
      </c>
      <c r="O1373">
        <f>IF(moras[[#This Row],[EDAD]]="", '2-Resumen'!$C$7, moras[[#This Row],[EDAD]])</f>
        <v>56</v>
      </c>
      <c r="P1373">
        <f>FLOOR(moras[[#This Row],[EDAD_SIN_NA´S]],10)</f>
        <v>50</v>
      </c>
      <c r="Q1373">
        <f>STANDARDIZE(moras[[#This Row],[EDAD]],'2-Resumen'!$C$2, '2-Resumen'!$C$3)</f>
        <v>0.99466443786521619</v>
      </c>
      <c r="R1373" t="str">
        <f>IF(ABS(moras[[#This Row],[Z-CORE E]]) &gt; 1.96, "Sí", "No")</f>
        <v>No</v>
      </c>
    </row>
    <row r="1374" spans="1:18">
      <c r="A1374">
        <v>2012</v>
      </c>
      <c r="B1374" t="s">
        <v>32</v>
      </c>
      <c r="C1374">
        <v>15803453</v>
      </c>
      <c r="D13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74">
        <f>IF(moras[[#This Row],[SALARIO]]="",'2-Resumen'!$B$7, moras[[#This Row],[SALARIO]])</f>
        <v>15803453</v>
      </c>
      <c r="F1374">
        <f>STANDARDIZE(moras[[#This Row],[SALARIO]],'2-Resumen'!$B$2,'2-Resumen'!$B$3)</f>
        <v>-0.11266208377318275</v>
      </c>
      <c r="G1374" t="str">
        <f>IF(ABS(moras[[#This Row],[Z-CORE]])&gt; 1.96,"Sí", "No")</f>
        <v>No</v>
      </c>
      <c r="H1374" t="s">
        <v>33</v>
      </c>
      <c r="I1374" t="str">
        <f>IF(moras[[#This Row],[TIPO_ASEGURAMIENTO]] = "", '2-Resumen'!$F$4, moras[[#This Row],[TIPO_ASEGURAMIENTO]])</f>
        <v>ASALARIADO</v>
      </c>
      <c r="J1374" t="s">
        <v>29</v>
      </c>
      <c r="K1374" t="s">
        <v>30</v>
      </c>
      <c r="L1374" t="s">
        <v>30</v>
      </c>
      <c r="M1374" t="s">
        <v>30</v>
      </c>
      <c r="N1374">
        <v>34</v>
      </c>
      <c r="O1374">
        <f>IF(moras[[#This Row],[EDAD]]="", '2-Resumen'!$C$7, moras[[#This Row],[EDAD]])</f>
        <v>34</v>
      </c>
      <c r="P1374">
        <f>FLOOR(moras[[#This Row],[EDAD_SIN_NA´S]],10)</f>
        <v>30</v>
      </c>
      <c r="Q1374">
        <f>STANDARDIZE(moras[[#This Row],[EDAD]],'2-Resumen'!$C$2, '2-Resumen'!$C$3)</f>
        <v>-0.55799282383180893</v>
      </c>
      <c r="R1374" t="str">
        <f>IF(ABS(moras[[#This Row],[Z-CORE E]]) &gt; 1.96, "Sí", "No")</f>
        <v>No</v>
      </c>
    </row>
    <row r="1375" spans="1:18">
      <c r="A1375">
        <v>2015</v>
      </c>
      <c r="B1375" t="s">
        <v>32</v>
      </c>
      <c r="C1375">
        <v>175000</v>
      </c>
      <c r="D13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75">
        <f>IF(moras[[#This Row],[SALARIO]]="",'2-Resumen'!$B$7, moras[[#This Row],[SALARIO]])</f>
        <v>175000</v>
      </c>
      <c r="F1375">
        <f>STANDARDIZE(moras[[#This Row],[SALARIO]],'2-Resumen'!$B$2,'2-Resumen'!$B$3)</f>
        <v>-0.37270455024423982</v>
      </c>
      <c r="G1375" t="str">
        <f>IF(ABS(moras[[#This Row],[Z-CORE]])&gt; 1.96,"Sí", "No")</f>
        <v>No</v>
      </c>
      <c r="H1375" t="s">
        <v>33</v>
      </c>
      <c r="I1375" t="str">
        <f>IF(moras[[#This Row],[TIPO_ASEGURAMIENTO]] = "", '2-Resumen'!$F$4, moras[[#This Row],[TIPO_ASEGURAMIENTO]])</f>
        <v>ASALARIADO</v>
      </c>
      <c r="J1375" t="s">
        <v>29</v>
      </c>
      <c r="K1375" t="s">
        <v>30</v>
      </c>
      <c r="L1375" t="s">
        <v>31</v>
      </c>
      <c r="M1375" t="s">
        <v>31</v>
      </c>
      <c r="N1375">
        <v>39</v>
      </c>
      <c r="O1375">
        <f>IF(moras[[#This Row],[EDAD]]="", '2-Resumen'!$C$7, moras[[#This Row],[EDAD]])</f>
        <v>39</v>
      </c>
      <c r="P1375">
        <f>FLOOR(moras[[#This Row],[EDAD_SIN_NA´S]],10)</f>
        <v>30</v>
      </c>
      <c r="Q1375">
        <f>STANDARDIZE(moras[[#This Row],[EDAD]],'2-Resumen'!$C$2, '2-Resumen'!$C$3)</f>
        <v>-0.20511617344612137</v>
      </c>
      <c r="R1375" t="str">
        <f>IF(ABS(moras[[#This Row],[Z-CORE E]]) &gt; 1.96, "Sí", "No")</f>
        <v>No</v>
      </c>
    </row>
    <row r="1376" spans="1:18">
      <c r="A1376">
        <v>2017</v>
      </c>
      <c r="B1376" t="s">
        <v>32</v>
      </c>
      <c r="C1376">
        <v>40547329</v>
      </c>
      <c r="D13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76">
        <f>IF(moras[[#This Row],[SALARIO]]="",'2-Resumen'!$B$7, moras[[#This Row],[SALARIO]])</f>
        <v>40547329</v>
      </c>
      <c r="F1376">
        <f>STANDARDIZE(moras[[#This Row],[SALARIO]],'2-Resumen'!$B$2,'2-Resumen'!$B$3)</f>
        <v>0.29905227753269914</v>
      </c>
      <c r="G1376" t="str">
        <f>IF(ABS(moras[[#This Row],[Z-CORE]])&gt; 1.96,"Sí", "No")</f>
        <v>No</v>
      </c>
      <c r="H1376" t="s">
        <v>33</v>
      </c>
      <c r="I1376" t="str">
        <f>IF(moras[[#This Row],[TIPO_ASEGURAMIENTO]] = "", '2-Resumen'!$F$4, moras[[#This Row],[TIPO_ASEGURAMIENTO]])</f>
        <v>ASALARIADO</v>
      </c>
      <c r="J1376" t="s">
        <v>29</v>
      </c>
      <c r="K1376" t="s">
        <v>30</v>
      </c>
      <c r="L1376" t="s">
        <v>30</v>
      </c>
      <c r="M1376" t="s">
        <v>31</v>
      </c>
      <c r="N1376">
        <v>29</v>
      </c>
      <c r="O1376">
        <f>IF(moras[[#This Row],[EDAD]]="", '2-Resumen'!$C$7, moras[[#This Row],[EDAD]])</f>
        <v>29</v>
      </c>
      <c r="P1376">
        <f>FLOOR(moras[[#This Row],[EDAD_SIN_NA´S]],10)</f>
        <v>20</v>
      </c>
      <c r="Q1376">
        <f>STANDARDIZE(moras[[#This Row],[EDAD]],'2-Resumen'!$C$2, '2-Resumen'!$C$3)</f>
        <v>-0.91086947421749642</v>
      </c>
      <c r="R1376" t="str">
        <f>IF(ABS(moras[[#This Row],[Z-CORE E]]) &gt; 1.96, "Sí", "No")</f>
        <v>No</v>
      </c>
    </row>
    <row r="1377" spans="1:18">
      <c r="A1377">
        <v>2020</v>
      </c>
      <c r="B1377" t="s">
        <v>27</v>
      </c>
      <c r="C1377">
        <v>9705295</v>
      </c>
      <c r="D13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77">
        <f>IF(moras[[#This Row],[SALARIO]]="",'2-Resumen'!$B$7, moras[[#This Row],[SALARIO]])</f>
        <v>9705295</v>
      </c>
      <c r="F1377">
        <f>STANDARDIZE(moras[[#This Row],[SALARIO]],'2-Resumen'!$B$2,'2-Resumen'!$B$3)</f>
        <v>-0.21412958329154252</v>
      </c>
      <c r="G1377" t="str">
        <f>IF(ABS(moras[[#This Row],[Z-CORE]])&gt; 1.96,"Sí", "No")</f>
        <v>No</v>
      </c>
      <c r="H1377" t="s">
        <v>33</v>
      </c>
      <c r="I1377" t="str">
        <f>IF(moras[[#This Row],[TIPO_ASEGURAMIENTO]] = "", '2-Resumen'!$F$4, moras[[#This Row],[TIPO_ASEGURAMIENTO]])</f>
        <v>ASALARIADO</v>
      </c>
      <c r="J1377" t="s">
        <v>34</v>
      </c>
      <c r="K1377" t="s">
        <v>30</v>
      </c>
      <c r="L1377" t="s">
        <v>31</v>
      </c>
      <c r="M1377" t="s">
        <v>31</v>
      </c>
      <c r="N1377">
        <v>37</v>
      </c>
      <c r="O1377">
        <f>IF(moras[[#This Row],[EDAD]]="", '2-Resumen'!$C$7, moras[[#This Row],[EDAD]])</f>
        <v>37</v>
      </c>
      <c r="P1377">
        <f>FLOOR(moras[[#This Row],[EDAD_SIN_NA´S]],10)</f>
        <v>30</v>
      </c>
      <c r="Q1377">
        <f>STANDARDIZE(moras[[#This Row],[EDAD]],'2-Resumen'!$C$2, '2-Resumen'!$C$3)</f>
        <v>-0.3462668336003964</v>
      </c>
      <c r="R1377" t="str">
        <f>IF(ABS(moras[[#This Row],[Z-CORE E]]) &gt; 1.96, "Sí", "No")</f>
        <v>No</v>
      </c>
    </row>
    <row r="1378" spans="1:18">
      <c r="A1378">
        <v>2021</v>
      </c>
      <c r="B1378" t="s">
        <v>27</v>
      </c>
      <c r="C1378">
        <v>178916105</v>
      </c>
      <c r="D13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78">
        <f>IF(moras[[#This Row],[SALARIO]]="",'2-Resumen'!$B$7, moras[[#This Row],[SALARIO]])</f>
        <v>178916105</v>
      </c>
      <c r="F1378">
        <f>STANDARDIZE(moras[[#This Row],[SALARIO]],'2-Resumen'!$B$2,'2-Resumen'!$B$3)</f>
        <v>2.6013759812045345</v>
      </c>
      <c r="G1378" t="str">
        <f>IF(ABS(moras[[#This Row],[Z-CORE]])&gt; 1.96,"Sí", "No")</f>
        <v>Sí</v>
      </c>
      <c r="H1378" t="s">
        <v>33</v>
      </c>
      <c r="I1378" t="str">
        <f>IF(moras[[#This Row],[TIPO_ASEGURAMIENTO]] = "", '2-Resumen'!$F$4, moras[[#This Row],[TIPO_ASEGURAMIENTO]])</f>
        <v>ASALARIADO</v>
      </c>
      <c r="J1378" t="s">
        <v>34</v>
      </c>
      <c r="K1378" t="s">
        <v>30</v>
      </c>
      <c r="L1378" t="s">
        <v>31</v>
      </c>
      <c r="M1378" t="s">
        <v>31</v>
      </c>
      <c r="N1378">
        <v>41</v>
      </c>
      <c r="O1378">
        <f>IF(moras[[#This Row],[EDAD]]="", '2-Resumen'!$C$7, moras[[#This Row],[EDAD]])</f>
        <v>41</v>
      </c>
      <c r="P1378">
        <f>FLOOR(moras[[#This Row],[EDAD_SIN_NA´S]],10)</f>
        <v>40</v>
      </c>
      <c r="Q1378">
        <f>STANDARDIZE(moras[[#This Row],[EDAD]],'2-Resumen'!$C$2, '2-Resumen'!$C$3)</f>
        <v>-6.3965513291846368E-2</v>
      </c>
      <c r="R1378" t="str">
        <f>IF(ABS(moras[[#This Row],[Z-CORE E]]) &gt; 1.96, "Sí", "No")</f>
        <v>No</v>
      </c>
    </row>
    <row r="1379" spans="1:18">
      <c r="A1379">
        <v>2022</v>
      </c>
      <c r="B1379" t="s">
        <v>32</v>
      </c>
      <c r="C1379">
        <v>417000</v>
      </c>
      <c r="D13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79">
        <f>IF(moras[[#This Row],[SALARIO]]="",'2-Resumen'!$B$7, moras[[#This Row],[SALARIO]])</f>
        <v>417000</v>
      </c>
      <c r="F1379">
        <f>STANDARDIZE(moras[[#This Row],[SALARIO]],'2-Resumen'!$B$2,'2-Resumen'!$B$3)</f>
        <v>-0.3686779023805008</v>
      </c>
      <c r="G1379" t="str">
        <f>IF(ABS(moras[[#This Row],[Z-CORE]])&gt; 1.96,"Sí", "No")</f>
        <v>No</v>
      </c>
      <c r="H1379" t="s">
        <v>33</v>
      </c>
      <c r="I1379" t="str">
        <f>IF(moras[[#This Row],[TIPO_ASEGURAMIENTO]] = "", '2-Resumen'!$F$4, moras[[#This Row],[TIPO_ASEGURAMIENTO]])</f>
        <v>ASALARIADO</v>
      </c>
      <c r="J1379" t="s">
        <v>29</v>
      </c>
      <c r="K1379" t="s">
        <v>30</v>
      </c>
      <c r="L1379" t="s">
        <v>31</v>
      </c>
      <c r="M1379" t="s">
        <v>31</v>
      </c>
      <c r="N1379">
        <v>42</v>
      </c>
      <c r="O1379">
        <f>IF(moras[[#This Row],[EDAD]]="", '2-Resumen'!$C$7, moras[[#This Row],[EDAD]])</f>
        <v>42</v>
      </c>
      <c r="P1379">
        <f>FLOOR(moras[[#This Row],[EDAD_SIN_NA´S]],10)</f>
        <v>40</v>
      </c>
      <c r="Q1379">
        <f>STANDARDIZE(moras[[#This Row],[EDAD]],'2-Resumen'!$C$2, '2-Resumen'!$C$3)</f>
        <v>6.6098167852911317E-3</v>
      </c>
      <c r="R1379" t="str">
        <f>IF(ABS(moras[[#This Row],[Z-CORE E]]) &gt; 1.96, "Sí", "No")</f>
        <v>No</v>
      </c>
    </row>
    <row r="1380" spans="1:18">
      <c r="A1380">
        <v>2024</v>
      </c>
      <c r="B1380" t="s">
        <v>32</v>
      </c>
      <c r="C1380">
        <v>351360</v>
      </c>
      <c r="D13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80">
        <f>IF(moras[[#This Row],[SALARIO]]="",'2-Resumen'!$B$7, moras[[#This Row],[SALARIO]])</f>
        <v>351360</v>
      </c>
      <c r="F1380">
        <f>STANDARDIZE(moras[[#This Row],[SALARIO]],'2-Resumen'!$B$2,'2-Resumen'!$B$3)</f>
        <v>-0.36977008901593811</v>
      </c>
      <c r="G1380" t="str">
        <f>IF(ABS(moras[[#This Row],[Z-CORE]])&gt; 1.96,"Sí", "No")</f>
        <v>No</v>
      </c>
      <c r="H1380" t="s">
        <v>33</v>
      </c>
      <c r="I1380" t="str">
        <f>IF(moras[[#This Row],[TIPO_ASEGURAMIENTO]] = "", '2-Resumen'!$F$4, moras[[#This Row],[TIPO_ASEGURAMIENTO]])</f>
        <v>ASALARIADO</v>
      </c>
      <c r="J1380" t="s">
        <v>29</v>
      </c>
      <c r="K1380" t="s">
        <v>30</v>
      </c>
      <c r="L1380" t="s">
        <v>31</v>
      </c>
      <c r="M1380" t="s">
        <v>30</v>
      </c>
      <c r="N1380">
        <v>61</v>
      </c>
      <c r="O1380">
        <f>IF(moras[[#This Row],[EDAD]]="", '2-Resumen'!$C$7, moras[[#This Row],[EDAD]])</f>
        <v>61</v>
      </c>
      <c r="P1380">
        <f>FLOOR(moras[[#This Row],[EDAD_SIN_NA´S]],10)</f>
        <v>60</v>
      </c>
      <c r="Q1380">
        <f>STANDARDIZE(moras[[#This Row],[EDAD]],'2-Resumen'!$C$2, '2-Resumen'!$C$3)</f>
        <v>1.3475410882509038</v>
      </c>
      <c r="R1380" t="str">
        <f>IF(ABS(moras[[#This Row],[Z-CORE E]]) &gt; 1.96, "Sí", "No")</f>
        <v>No</v>
      </c>
    </row>
    <row r="1381" spans="1:18">
      <c r="A1381">
        <v>2028</v>
      </c>
      <c r="B1381" t="s">
        <v>27</v>
      </c>
      <c r="C1381">
        <v>36933824</v>
      </c>
      <c r="D13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81">
        <f>IF(moras[[#This Row],[SALARIO]]="",'2-Resumen'!$B$7, moras[[#This Row],[SALARIO]])</f>
        <v>36933824</v>
      </c>
      <c r="F1381">
        <f>STANDARDIZE(moras[[#This Row],[SALARIO]],'2-Resumen'!$B$2,'2-Resumen'!$B$3)</f>
        <v>0.23892702055393758</v>
      </c>
      <c r="G1381" t="str">
        <f>IF(ABS(moras[[#This Row],[Z-CORE]])&gt; 1.96,"Sí", "No")</f>
        <v>No</v>
      </c>
      <c r="H1381" t="s">
        <v>33</v>
      </c>
      <c r="I1381" t="str">
        <f>IF(moras[[#This Row],[TIPO_ASEGURAMIENTO]] = "", '2-Resumen'!$F$4, moras[[#This Row],[TIPO_ASEGURAMIENTO]])</f>
        <v>ASALARIADO</v>
      </c>
      <c r="J1381" t="s">
        <v>29</v>
      </c>
      <c r="K1381" t="s">
        <v>30</v>
      </c>
      <c r="L1381" t="s">
        <v>31</v>
      </c>
      <c r="M1381" t="s">
        <v>31</v>
      </c>
      <c r="N1381">
        <v>48</v>
      </c>
      <c r="O1381">
        <f>IF(moras[[#This Row],[EDAD]]="", '2-Resumen'!$C$7, moras[[#This Row],[EDAD]])</f>
        <v>48</v>
      </c>
      <c r="P1381">
        <f>FLOOR(moras[[#This Row],[EDAD_SIN_NA´S]],10)</f>
        <v>40</v>
      </c>
      <c r="Q1381">
        <f>STANDARDIZE(moras[[#This Row],[EDAD]],'2-Resumen'!$C$2, '2-Resumen'!$C$3)</f>
        <v>0.43006179724811616</v>
      </c>
      <c r="R1381" t="str">
        <f>IF(ABS(moras[[#This Row],[Z-CORE E]]) &gt; 1.96, "Sí", "No")</f>
        <v>No</v>
      </c>
    </row>
    <row r="1382" spans="1:18">
      <c r="A1382">
        <v>2030</v>
      </c>
      <c r="B1382" t="s">
        <v>27</v>
      </c>
      <c r="C1382">
        <v>267366</v>
      </c>
      <c r="D13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82">
        <f>IF(moras[[#This Row],[SALARIO]]="",'2-Resumen'!$B$7, moras[[#This Row],[SALARIO]])</f>
        <v>267366</v>
      </c>
      <c r="F1382">
        <f>STANDARDIZE(moras[[#This Row],[SALARIO]],'2-Resumen'!$B$2,'2-Resumen'!$B$3)</f>
        <v>-0.37116766860547074</v>
      </c>
      <c r="G1382" t="str">
        <f>IF(ABS(moras[[#This Row],[Z-CORE]])&gt; 1.96,"Sí", "No")</f>
        <v>No</v>
      </c>
      <c r="H1382" t="s">
        <v>33</v>
      </c>
      <c r="I1382" t="str">
        <f>IF(moras[[#This Row],[TIPO_ASEGURAMIENTO]] = "", '2-Resumen'!$F$4, moras[[#This Row],[TIPO_ASEGURAMIENTO]])</f>
        <v>ASALARIADO</v>
      </c>
      <c r="J1382" t="s">
        <v>29</v>
      </c>
      <c r="K1382" t="s">
        <v>30</v>
      </c>
      <c r="L1382" t="s">
        <v>31</v>
      </c>
      <c r="M1382" t="s">
        <v>31</v>
      </c>
      <c r="N1382">
        <v>27</v>
      </c>
      <c r="O1382">
        <f>IF(moras[[#This Row],[EDAD]]="", '2-Resumen'!$C$7, moras[[#This Row],[EDAD]])</f>
        <v>27</v>
      </c>
      <c r="P1382">
        <f>FLOOR(moras[[#This Row],[EDAD_SIN_NA´S]],10)</f>
        <v>20</v>
      </c>
      <c r="Q1382">
        <f>STANDARDIZE(moras[[#This Row],[EDAD]],'2-Resumen'!$C$2, '2-Resumen'!$C$3)</f>
        <v>-1.0520201343717714</v>
      </c>
      <c r="R1382" t="str">
        <f>IF(ABS(moras[[#This Row],[Z-CORE E]]) &gt; 1.96, "Sí", "No")</f>
        <v>No</v>
      </c>
    </row>
    <row r="1383" spans="1:18">
      <c r="A1383">
        <v>2031</v>
      </c>
      <c r="B1383" t="s">
        <v>32</v>
      </c>
      <c r="C1383">
        <v>340000</v>
      </c>
      <c r="D13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83">
        <f>IF(moras[[#This Row],[SALARIO]]="",'2-Resumen'!$B$7, moras[[#This Row],[SALARIO]])</f>
        <v>340000</v>
      </c>
      <c r="F1383">
        <f>STANDARDIZE(moras[[#This Row],[SALARIO]],'2-Resumen'!$B$2,'2-Resumen'!$B$3)</f>
        <v>-0.36995910851896324</v>
      </c>
      <c r="G1383" t="str">
        <f>IF(ABS(moras[[#This Row],[Z-CORE]])&gt; 1.96,"Sí", "No")</f>
        <v>No</v>
      </c>
      <c r="H1383" t="s">
        <v>33</v>
      </c>
      <c r="I1383" t="str">
        <f>IF(moras[[#This Row],[TIPO_ASEGURAMIENTO]] = "", '2-Resumen'!$F$4, moras[[#This Row],[TIPO_ASEGURAMIENTO]])</f>
        <v>ASALARIADO</v>
      </c>
      <c r="J1383" t="s">
        <v>29</v>
      </c>
      <c r="K1383" t="s">
        <v>30</v>
      </c>
      <c r="L1383" t="s">
        <v>31</v>
      </c>
      <c r="M1383" t="s">
        <v>31</v>
      </c>
      <c r="N1383">
        <v>40</v>
      </c>
      <c r="O1383">
        <f>IF(moras[[#This Row],[EDAD]]="", '2-Resumen'!$C$7, moras[[#This Row],[EDAD]])</f>
        <v>40</v>
      </c>
      <c r="P1383">
        <f>FLOOR(moras[[#This Row],[EDAD_SIN_NA´S]],10)</f>
        <v>40</v>
      </c>
      <c r="Q1383">
        <f>STANDARDIZE(moras[[#This Row],[EDAD]],'2-Resumen'!$C$2, '2-Resumen'!$C$3)</f>
        <v>-0.13454084336898386</v>
      </c>
      <c r="R1383" t="str">
        <f>IF(ABS(moras[[#This Row],[Z-CORE E]]) &gt; 1.96, "Sí", "No")</f>
        <v>No</v>
      </c>
    </row>
    <row r="1384" spans="1:18">
      <c r="A1384">
        <v>2032</v>
      </c>
      <c r="B1384" t="s">
        <v>32</v>
      </c>
      <c r="C1384">
        <v>505930</v>
      </c>
      <c r="D13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84">
        <f>IF(moras[[#This Row],[SALARIO]]="",'2-Resumen'!$B$7, moras[[#This Row],[SALARIO]])</f>
        <v>505930</v>
      </c>
      <c r="F1384">
        <f>STANDARDIZE(moras[[#This Row],[SALARIO]],'2-Resumen'!$B$2,'2-Resumen'!$B$3)</f>
        <v>-0.36719819248578051</v>
      </c>
      <c r="G1384" t="str">
        <f>IF(ABS(moras[[#This Row],[Z-CORE]])&gt; 1.96,"Sí", "No")</f>
        <v>No</v>
      </c>
      <c r="H1384" t="s">
        <v>33</v>
      </c>
      <c r="I1384" t="str">
        <f>IF(moras[[#This Row],[TIPO_ASEGURAMIENTO]] = "", '2-Resumen'!$F$4, moras[[#This Row],[TIPO_ASEGURAMIENTO]])</f>
        <v>ASALARIADO</v>
      </c>
      <c r="J1384" t="s">
        <v>29</v>
      </c>
      <c r="K1384" t="s">
        <v>30</v>
      </c>
      <c r="L1384" t="s">
        <v>31</v>
      </c>
      <c r="M1384" t="s">
        <v>31</v>
      </c>
      <c r="N1384">
        <v>20</v>
      </c>
      <c r="O1384">
        <f>IF(moras[[#This Row],[EDAD]]="", '2-Resumen'!$C$7, moras[[#This Row],[EDAD]])</f>
        <v>20</v>
      </c>
      <c r="P1384">
        <f>FLOOR(moras[[#This Row],[EDAD_SIN_NA´S]],10)</f>
        <v>20</v>
      </c>
      <c r="Q1384">
        <f>STANDARDIZE(moras[[#This Row],[EDAD]],'2-Resumen'!$C$2, '2-Resumen'!$C$3)</f>
        <v>-1.5460474449117341</v>
      </c>
      <c r="R1384" t="str">
        <f>IF(ABS(moras[[#This Row],[Z-CORE E]]) &gt; 1.96, "Sí", "No")</f>
        <v>No</v>
      </c>
    </row>
    <row r="1385" spans="1:18">
      <c r="A1385">
        <v>2033</v>
      </c>
      <c r="B1385" t="s">
        <v>32</v>
      </c>
      <c r="C1385">
        <v>275658</v>
      </c>
      <c r="D13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85">
        <f>IF(moras[[#This Row],[SALARIO]]="",'2-Resumen'!$B$7, moras[[#This Row],[SALARIO]])</f>
        <v>275658</v>
      </c>
      <c r="F1385">
        <f>STANDARDIZE(moras[[#This Row],[SALARIO]],'2-Resumen'!$B$2,'2-Resumen'!$B$3)</f>
        <v>-0.37102969767949501</v>
      </c>
      <c r="G1385" t="str">
        <f>IF(ABS(moras[[#This Row],[Z-CORE]])&gt; 1.96,"Sí", "No")</f>
        <v>No</v>
      </c>
      <c r="H1385" t="s">
        <v>33</v>
      </c>
      <c r="I1385" t="str">
        <f>IF(moras[[#This Row],[TIPO_ASEGURAMIENTO]] = "", '2-Resumen'!$F$4, moras[[#This Row],[TIPO_ASEGURAMIENTO]])</f>
        <v>ASALARIADO</v>
      </c>
      <c r="J1385" t="s">
        <v>29</v>
      </c>
      <c r="K1385" t="s">
        <v>30</v>
      </c>
      <c r="L1385" t="s">
        <v>30</v>
      </c>
      <c r="M1385" t="s">
        <v>31</v>
      </c>
      <c r="N1385">
        <v>52</v>
      </c>
      <c r="O1385">
        <f>IF(moras[[#This Row],[EDAD]]="", '2-Resumen'!$C$7, moras[[#This Row],[EDAD]])</f>
        <v>52</v>
      </c>
      <c r="P1385">
        <f>FLOOR(moras[[#This Row],[EDAD_SIN_NA´S]],10)</f>
        <v>50</v>
      </c>
      <c r="Q1385">
        <f>STANDARDIZE(moras[[#This Row],[EDAD]],'2-Resumen'!$C$2, '2-Resumen'!$C$3)</f>
        <v>0.71236311755666615</v>
      </c>
      <c r="R1385" t="str">
        <f>IF(ABS(moras[[#This Row],[Z-CORE E]]) &gt; 1.96, "Sí", "No")</f>
        <v>No</v>
      </c>
    </row>
    <row r="1386" spans="1:18">
      <c r="A1386">
        <v>2035</v>
      </c>
      <c r="B1386" t="s">
        <v>27</v>
      </c>
      <c r="C1386">
        <v>1546084</v>
      </c>
      <c r="D13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86">
        <f>IF(moras[[#This Row],[SALARIO]]="",'2-Resumen'!$B$7, moras[[#This Row],[SALARIO]])</f>
        <v>1546084</v>
      </c>
      <c r="F1386">
        <f>STANDARDIZE(moras[[#This Row],[SALARIO]],'2-Resumen'!$B$2,'2-Resumen'!$B$3)</f>
        <v>-0.34989102768388131</v>
      </c>
      <c r="G1386" t="str">
        <f>IF(ABS(moras[[#This Row],[Z-CORE]])&gt; 1.96,"Sí", "No")</f>
        <v>No</v>
      </c>
      <c r="H1386" t="s">
        <v>33</v>
      </c>
      <c r="I1386" t="str">
        <f>IF(moras[[#This Row],[TIPO_ASEGURAMIENTO]] = "", '2-Resumen'!$F$4, moras[[#This Row],[TIPO_ASEGURAMIENTO]])</f>
        <v>ASALARIADO</v>
      </c>
      <c r="J1386" t="s">
        <v>34</v>
      </c>
      <c r="K1386" t="s">
        <v>30</v>
      </c>
      <c r="L1386" t="s">
        <v>31</v>
      </c>
      <c r="M1386" t="s">
        <v>31</v>
      </c>
      <c r="N1386">
        <v>47</v>
      </c>
      <c r="O1386">
        <f>IF(moras[[#This Row],[EDAD]]="", '2-Resumen'!$C$7, moras[[#This Row],[EDAD]])</f>
        <v>47</v>
      </c>
      <c r="P1386">
        <f>FLOOR(moras[[#This Row],[EDAD_SIN_NA´S]],10)</f>
        <v>40</v>
      </c>
      <c r="Q1386">
        <f>STANDARDIZE(moras[[#This Row],[EDAD]],'2-Resumen'!$C$2, '2-Resumen'!$C$3)</f>
        <v>0.35948646717097865</v>
      </c>
      <c r="R1386" t="str">
        <f>IF(ABS(moras[[#This Row],[Z-CORE E]]) &gt; 1.96, "Sí", "No")</f>
        <v>No</v>
      </c>
    </row>
    <row r="1387" spans="1:18">
      <c r="A1387">
        <v>2036</v>
      </c>
      <c r="B1387" t="s">
        <v>32</v>
      </c>
      <c r="C1387">
        <v>810097</v>
      </c>
      <c r="D13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87">
        <f>IF(moras[[#This Row],[SALARIO]]="",'2-Resumen'!$B$7, moras[[#This Row],[SALARIO]])</f>
        <v>810097</v>
      </c>
      <c r="F1387">
        <f>STANDARDIZE(moras[[#This Row],[SALARIO]],'2-Resumen'!$B$2,'2-Resumen'!$B$3)</f>
        <v>-0.36213714537516106</v>
      </c>
      <c r="G1387" t="str">
        <f>IF(ABS(moras[[#This Row],[Z-CORE]])&gt; 1.96,"Sí", "No")</f>
        <v>No</v>
      </c>
      <c r="H1387" t="s">
        <v>33</v>
      </c>
      <c r="I1387" t="str">
        <f>IF(moras[[#This Row],[TIPO_ASEGURAMIENTO]] = "", '2-Resumen'!$F$4, moras[[#This Row],[TIPO_ASEGURAMIENTO]])</f>
        <v>ASALARIADO</v>
      </c>
      <c r="J1387" t="s">
        <v>29</v>
      </c>
      <c r="K1387" t="s">
        <v>30</v>
      </c>
      <c r="L1387" t="s">
        <v>31</v>
      </c>
      <c r="M1387" t="s">
        <v>31</v>
      </c>
      <c r="N1387">
        <v>31</v>
      </c>
      <c r="O1387">
        <f>IF(moras[[#This Row],[EDAD]]="", '2-Resumen'!$C$7, moras[[#This Row],[EDAD]])</f>
        <v>31</v>
      </c>
      <c r="P1387">
        <f>FLOOR(moras[[#This Row],[EDAD_SIN_NA´S]],10)</f>
        <v>30</v>
      </c>
      <c r="Q1387">
        <f>STANDARDIZE(moras[[#This Row],[EDAD]],'2-Resumen'!$C$2, '2-Resumen'!$C$3)</f>
        <v>-0.7697188140632214</v>
      </c>
      <c r="R1387" t="str">
        <f>IF(ABS(moras[[#This Row],[Z-CORE E]]) &gt; 1.96, "Sí", "No")</f>
        <v>No</v>
      </c>
    </row>
    <row r="1388" spans="1:18">
      <c r="A1388">
        <v>2037</v>
      </c>
      <c r="B1388" t="s">
        <v>32</v>
      </c>
      <c r="C1388">
        <v>106867967</v>
      </c>
      <c r="D13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88">
        <f>IF(moras[[#This Row],[SALARIO]]="",'2-Resumen'!$B$7, moras[[#This Row],[SALARIO]])</f>
        <v>106867967</v>
      </c>
      <c r="F1388">
        <f>STANDARDIZE(moras[[#This Row],[SALARIO]],'2-Resumen'!$B$2,'2-Resumen'!$B$3)</f>
        <v>1.4025640763943084</v>
      </c>
      <c r="G1388" t="str">
        <f>IF(ABS(moras[[#This Row],[Z-CORE]])&gt; 1.96,"Sí", "No")</f>
        <v>No</v>
      </c>
      <c r="H1388" t="s">
        <v>33</v>
      </c>
      <c r="I1388" t="str">
        <f>IF(moras[[#This Row],[TIPO_ASEGURAMIENTO]] = "", '2-Resumen'!$F$4, moras[[#This Row],[TIPO_ASEGURAMIENTO]])</f>
        <v>ASALARIADO</v>
      </c>
      <c r="J1388" t="s">
        <v>34</v>
      </c>
      <c r="K1388" t="s">
        <v>30</v>
      </c>
      <c r="L1388" t="s">
        <v>31</v>
      </c>
      <c r="M1388" t="s">
        <v>31</v>
      </c>
      <c r="N1388">
        <v>28</v>
      </c>
      <c r="O1388">
        <f>IF(moras[[#This Row],[EDAD]]="", '2-Resumen'!$C$7, moras[[#This Row],[EDAD]])</f>
        <v>28</v>
      </c>
      <c r="P1388">
        <f>FLOOR(moras[[#This Row],[EDAD_SIN_NA´S]],10)</f>
        <v>20</v>
      </c>
      <c r="Q1388">
        <f>STANDARDIZE(moras[[#This Row],[EDAD]],'2-Resumen'!$C$2, '2-Resumen'!$C$3)</f>
        <v>-0.98144480429463388</v>
      </c>
      <c r="R1388" t="str">
        <f>IF(ABS(moras[[#This Row],[Z-CORE E]]) &gt; 1.96, "Sí", "No")</f>
        <v>No</v>
      </c>
    </row>
    <row r="1389" spans="1:18">
      <c r="A1389">
        <v>2039</v>
      </c>
      <c r="B1389" t="s">
        <v>32</v>
      </c>
      <c r="C1389">
        <v>360000</v>
      </c>
      <c r="D13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89">
        <f>IF(moras[[#This Row],[SALARIO]]="",'2-Resumen'!$B$7, moras[[#This Row],[SALARIO]])</f>
        <v>360000</v>
      </c>
      <c r="F1389">
        <f>STANDARDIZE(moras[[#This Row],[SALARIO]],'2-Resumen'!$B$2,'2-Resumen'!$B$3)</f>
        <v>-0.36962632770377818</v>
      </c>
      <c r="G1389" t="str">
        <f>IF(ABS(moras[[#This Row],[Z-CORE]])&gt; 1.96,"Sí", "No")</f>
        <v>No</v>
      </c>
      <c r="H1389" t="s">
        <v>33</v>
      </c>
      <c r="I1389" t="str">
        <f>IF(moras[[#This Row],[TIPO_ASEGURAMIENTO]] = "", '2-Resumen'!$F$4, moras[[#This Row],[TIPO_ASEGURAMIENTO]])</f>
        <v>ASALARIADO</v>
      </c>
      <c r="J1389" t="s">
        <v>29</v>
      </c>
      <c r="K1389" t="s">
        <v>30</v>
      </c>
      <c r="L1389" t="s">
        <v>31</v>
      </c>
      <c r="M1389" t="s">
        <v>31</v>
      </c>
      <c r="N1389">
        <v>49</v>
      </c>
      <c r="O1389">
        <f>IF(moras[[#This Row],[EDAD]]="", '2-Resumen'!$C$7, moras[[#This Row],[EDAD]])</f>
        <v>49</v>
      </c>
      <c r="P1389">
        <f>FLOOR(moras[[#This Row],[EDAD_SIN_NA´S]],10)</f>
        <v>40</v>
      </c>
      <c r="Q1389">
        <f>STANDARDIZE(moras[[#This Row],[EDAD]],'2-Resumen'!$C$2, '2-Resumen'!$C$3)</f>
        <v>0.50063712732525367</v>
      </c>
      <c r="R1389" t="str">
        <f>IF(ABS(moras[[#This Row],[Z-CORE E]]) &gt; 1.96, "Sí", "No")</f>
        <v>No</v>
      </c>
    </row>
    <row r="1390" spans="1:18">
      <c r="A1390">
        <v>2041</v>
      </c>
      <c r="B1390" t="s">
        <v>32</v>
      </c>
      <c r="C1390">
        <v>3002779</v>
      </c>
      <c r="D13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90">
        <f>IF(moras[[#This Row],[SALARIO]]="",'2-Resumen'!$B$7, moras[[#This Row],[SALARIO]])</f>
        <v>3002779</v>
      </c>
      <c r="F1390">
        <f>STANDARDIZE(moras[[#This Row],[SALARIO]],'2-Resumen'!$B$2,'2-Resumen'!$B$3)</f>
        <v>-0.32565302020508247</v>
      </c>
      <c r="G1390" t="str">
        <f>IF(ABS(moras[[#This Row],[Z-CORE]])&gt; 1.96,"Sí", "No")</f>
        <v>No</v>
      </c>
      <c r="H1390" t="s">
        <v>33</v>
      </c>
      <c r="I1390" t="str">
        <f>IF(moras[[#This Row],[TIPO_ASEGURAMIENTO]] = "", '2-Resumen'!$F$4, moras[[#This Row],[TIPO_ASEGURAMIENTO]])</f>
        <v>ASALARIADO</v>
      </c>
      <c r="J1390" t="s">
        <v>29</v>
      </c>
      <c r="K1390" t="s">
        <v>30</v>
      </c>
      <c r="L1390" t="s">
        <v>30</v>
      </c>
      <c r="M1390" t="s">
        <v>31</v>
      </c>
      <c r="N1390">
        <v>39</v>
      </c>
      <c r="O1390">
        <f>IF(moras[[#This Row],[EDAD]]="", '2-Resumen'!$C$7, moras[[#This Row],[EDAD]])</f>
        <v>39</v>
      </c>
      <c r="P1390">
        <f>FLOOR(moras[[#This Row],[EDAD_SIN_NA´S]],10)</f>
        <v>30</v>
      </c>
      <c r="Q1390">
        <f>STANDARDIZE(moras[[#This Row],[EDAD]],'2-Resumen'!$C$2, '2-Resumen'!$C$3)</f>
        <v>-0.20511617344612137</v>
      </c>
      <c r="R1390" t="str">
        <f>IF(ABS(moras[[#This Row],[Z-CORE E]]) &gt; 1.96, "Sí", "No")</f>
        <v>No</v>
      </c>
    </row>
    <row r="1391" spans="1:18">
      <c r="A1391">
        <v>2042</v>
      </c>
      <c r="B1391" t="s">
        <v>32</v>
      </c>
      <c r="C1391">
        <v>505376</v>
      </c>
      <c r="D13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91">
        <f>IF(moras[[#This Row],[SALARIO]]="",'2-Resumen'!$B$7, moras[[#This Row],[SALARIO]])</f>
        <v>505376</v>
      </c>
      <c r="F1391">
        <f>STANDARDIZE(moras[[#This Row],[SALARIO]],'2-Resumen'!$B$2,'2-Resumen'!$B$3)</f>
        <v>-0.36720741051436112</v>
      </c>
      <c r="G1391" t="str">
        <f>IF(ABS(moras[[#This Row],[Z-CORE]])&gt; 1.96,"Sí", "No")</f>
        <v>No</v>
      </c>
      <c r="H1391" t="s">
        <v>33</v>
      </c>
      <c r="I1391" t="str">
        <f>IF(moras[[#This Row],[TIPO_ASEGURAMIENTO]] = "", '2-Resumen'!$F$4, moras[[#This Row],[TIPO_ASEGURAMIENTO]])</f>
        <v>ASALARIADO</v>
      </c>
      <c r="J1391" t="s">
        <v>34</v>
      </c>
      <c r="K1391" t="s">
        <v>30</v>
      </c>
      <c r="L1391" t="s">
        <v>31</v>
      </c>
      <c r="M1391" t="s">
        <v>30</v>
      </c>
      <c r="N1391">
        <v>29</v>
      </c>
      <c r="O1391">
        <f>IF(moras[[#This Row],[EDAD]]="", '2-Resumen'!$C$7, moras[[#This Row],[EDAD]])</f>
        <v>29</v>
      </c>
      <c r="P1391">
        <f>FLOOR(moras[[#This Row],[EDAD_SIN_NA´S]],10)</f>
        <v>20</v>
      </c>
      <c r="Q1391">
        <f>STANDARDIZE(moras[[#This Row],[EDAD]],'2-Resumen'!$C$2, '2-Resumen'!$C$3)</f>
        <v>-0.91086947421749642</v>
      </c>
      <c r="R1391" t="str">
        <f>IF(ABS(moras[[#This Row],[Z-CORE E]]) &gt; 1.96, "Sí", "No")</f>
        <v>No</v>
      </c>
    </row>
    <row r="1392" spans="1:18">
      <c r="A1392">
        <v>2043</v>
      </c>
      <c r="B1392" t="s">
        <v>27</v>
      </c>
      <c r="C1392">
        <v>269568</v>
      </c>
      <c r="D13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392">
        <f>IF(moras[[#This Row],[SALARIO]]="",'2-Resumen'!$B$7, moras[[#This Row],[SALARIO]])</f>
        <v>269568</v>
      </c>
      <c r="F1392">
        <f>STANDARDIZE(moras[[#This Row],[SALARIO]],'2-Resumen'!$B$2,'2-Resumen'!$B$3)</f>
        <v>-0.37113102943771886</v>
      </c>
      <c r="G1392" t="str">
        <f>IF(ABS(moras[[#This Row],[Z-CORE]])&gt; 1.96,"Sí", "No")</f>
        <v>No</v>
      </c>
      <c r="H1392" t="s">
        <v>33</v>
      </c>
      <c r="I1392" t="str">
        <f>IF(moras[[#This Row],[TIPO_ASEGURAMIENTO]] = "", '2-Resumen'!$F$4, moras[[#This Row],[TIPO_ASEGURAMIENTO]])</f>
        <v>ASALARIADO</v>
      </c>
      <c r="J1392" t="s">
        <v>29</v>
      </c>
      <c r="K1392" t="s">
        <v>30</v>
      </c>
      <c r="L1392" t="s">
        <v>31</v>
      </c>
      <c r="M1392" t="s">
        <v>31</v>
      </c>
      <c r="N1392">
        <v>28</v>
      </c>
      <c r="O1392">
        <f>IF(moras[[#This Row],[EDAD]]="", '2-Resumen'!$C$7, moras[[#This Row],[EDAD]])</f>
        <v>28</v>
      </c>
      <c r="P1392">
        <f>FLOOR(moras[[#This Row],[EDAD_SIN_NA´S]],10)</f>
        <v>20</v>
      </c>
      <c r="Q1392">
        <f>STANDARDIZE(moras[[#This Row],[EDAD]],'2-Resumen'!$C$2, '2-Resumen'!$C$3)</f>
        <v>-0.98144480429463388</v>
      </c>
      <c r="R1392" t="str">
        <f>IF(ABS(moras[[#This Row],[Z-CORE E]]) &gt; 1.96, "Sí", "No")</f>
        <v>No</v>
      </c>
    </row>
    <row r="1393" spans="1:18">
      <c r="A1393">
        <v>2044</v>
      </c>
      <c r="B1393" t="s">
        <v>32</v>
      </c>
      <c r="C1393">
        <v>366000</v>
      </c>
      <c r="D13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393">
        <f>IF(moras[[#This Row],[SALARIO]]="",'2-Resumen'!$B$7, moras[[#This Row],[SALARIO]])</f>
        <v>366000</v>
      </c>
      <c r="F1393">
        <f>STANDARDIZE(moras[[#This Row],[SALARIO]],'2-Resumen'!$B$2,'2-Resumen'!$B$3)</f>
        <v>-0.36952649345922267</v>
      </c>
      <c r="G1393" t="str">
        <f>IF(ABS(moras[[#This Row],[Z-CORE]])&gt; 1.96,"Sí", "No")</f>
        <v>No</v>
      </c>
      <c r="H1393" t="s">
        <v>33</v>
      </c>
      <c r="I1393" t="str">
        <f>IF(moras[[#This Row],[TIPO_ASEGURAMIENTO]] = "", '2-Resumen'!$F$4, moras[[#This Row],[TIPO_ASEGURAMIENTO]])</f>
        <v>ASALARIADO</v>
      </c>
      <c r="J1393" t="s">
        <v>29</v>
      </c>
      <c r="K1393" t="s">
        <v>30</v>
      </c>
      <c r="L1393" t="s">
        <v>31</v>
      </c>
      <c r="M1393" t="s">
        <v>31</v>
      </c>
      <c r="N1393">
        <v>51</v>
      </c>
      <c r="O1393">
        <f>IF(moras[[#This Row],[EDAD]]="", '2-Resumen'!$C$7, moras[[#This Row],[EDAD]])</f>
        <v>51</v>
      </c>
      <c r="P1393">
        <f>FLOOR(moras[[#This Row],[EDAD_SIN_NA´S]],10)</f>
        <v>50</v>
      </c>
      <c r="Q1393">
        <f>STANDARDIZE(moras[[#This Row],[EDAD]],'2-Resumen'!$C$2, '2-Resumen'!$C$3)</f>
        <v>0.64178778747952869</v>
      </c>
      <c r="R1393" t="str">
        <f>IF(ABS(moras[[#This Row],[Z-CORE E]]) &gt; 1.96, "Sí", "No")</f>
        <v>No</v>
      </c>
    </row>
    <row r="1394" spans="1:18">
      <c r="A1394">
        <v>2045</v>
      </c>
      <c r="B1394" t="s">
        <v>32</v>
      </c>
      <c r="C1394">
        <v>35724053</v>
      </c>
      <c r="D13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94">
        <f>IF(moras[[#This Row],[SALARIO]]="",'2-Resumen'!$B$7, moras[[#This Row],[SALARIO]])</f>
        <v>35724053</v>
      </c>
      <c r="F1394">
        <f>STANDARDIZE(moras[[#This Row],[SALARIO]],'2-Resumen'!$B$2,'2-Resumen'!$B$3)</f>
        <v>0.21879759157557629</v>
      </c>
      <c r="G1394" t="str">
        <f>IF(ABS(moras[[#This Row],[Z-CORE]])&gt; 1.96,"Sí", "No")</f>
        <v>No</v>
      </c>
      <c r="H1394" t="s">
        <v>33</v>
      </c>
      <c r="I1394" t="str">
        <f>IF(moras[[#This Row],[TIPO_ASEGURAMIENTO]] = "", '2-Resumen'!$F$4, moras[[#This Row],[TIPO_ASEGURAMIENTO]])</f>
        <v>ASALARIADO</v>
      </c>
      <c r="J1394" t="s">
        <v>29</v>
      </c>
      <c r="K1394" t="s">
        <v>30</v>
      </c>
      <c r="L1394" t="s">
        <v>31</v>
      </c>
      <c r="M1394" t="s">
        <v>31</v>
      </c>
      <c r="N1394">
        <v>21</v>
      </c>
      <c r="O1394">
        <f>IF(moras[[#This Row],[EDAD]]="", '2-Resumen'!$C$7, moras[[#This Row],[EDAD]])</f>
        <v>21</v>
      </c>
      <c r="P1394">
        <f>FLOOR(moras[[#This Row],[EDAD_SIN_NA´S]],10)</f>
        <v>20</v>
      </c>
      <c r="Q1394">
        <f>STANDARDIZE(moras[[#This Row],[EDAD]],'2-Resumen'!$C$2, '2-Resumen'!$C$3)</f>
        <v>-1.4754721148345964</v>
      </c>
      <c r="R1394" t="str">
        <f>IF(ABS(moras[[#This Row],[Z-CORE E]]) &gt; 1.96, "Sí", "No")</f>
        <v>No</v>
      </c>
    </row>
    <row r="1395" spans="1:18">
      <c r="A1395">
        <v>2047</v>
      </c>
      <c r="B1395" t="s">
        <v>32</v>
      </c>
      <c r="C1395">
        <v>50587511</v>
      </c>
      <c r="D13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95">
        <f>IF(moras[[#This Row],[SALARIO]]="",'2-Resumen'!$B$7, moras[[#This Row],[SALARIO]])</f>
        <v>50587511</v>
      </c>
      <c r="F1395">
        <f>STANDARDIZE(moras[[#This Row],[SALARIO]],'2-Resumen'!$B$2,'2-Resumen'!$B$3)</f>
        <v>0.46611127506100924</v>
      </c>
      <c r="G1395" t="str">
        <f>IF(ABS(moras[[#This Row],[Z-CORE]])&gt; 1.96,"Sí", "No")</f>
        <v>No</v>
      </c>
      <c r="H1395" t="s">
        <v>33</v>
      </c>
      <c r="I1395" t="str">
        <f>IF(moras[[#This Row],[TIPO_ASEGURAMIENTO]] = "", '2-Resumen'!$F$4, moras[[#This Row],[TIPO_ASEGURAMIENTO]])</f>
        <v>ASALARIADO</v>
      </c>
      <c r="J1395" t="s">
        <v>29</v>
      </c>
      <c r="K1395" t="s">
        <v>30</v>
      </c>
      <c r="L1395" t="s">
        <v>31</v>
      </c>
      <c r="M1395" t="s">
        <v>31</v>
      </c>
      <c r="N1395">
        <v>29</v>
      </c>
      <c r="O1395">
        <f>IF(moras[[#This Row],[EDAD]]="", '2-Resumen'!$C$7, moras[[#This Row],[EDAD]])</f>
        <v>29</v>
      </c>
      <c r="P1395">
        <f>FLOOR(moras[[#This Row],[EDAD_SIN_NA´S]],10)</f>
        <v>20</v>
      </c>
      <c r="Q1395">
        <f>STANDARDIZE(moras[[#This Row],[EDAD]],'2-Resumen'!$C$2, '2-Resumen'!$C$3)</f>
        <v>-0.91086947421749642</v>
      </c>
      <c r="R1395" t="str">
        <f>IF(ABS(moras[[#This Row],[Z-CORE E]]) &gt; 1.96, "Sí", "No")</f>
        <v>No</v>
      </c>
    </row>
    <row r="1396" spans="1:18">
      <c r="A1396">
        <v>2048</v>
      </c>
      <c r="B1396" t="s">
        <v>32</v>
      </c>
      <c r="C1396">
        <v>34404181</v>
      </c>
      <c r="D13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96">
        <f>IF(moras[[#This Row],[SALARIO]]="",'2-Resumen'!$B$7, moras[[#This Row],[SALARIO]])</f>
        <v>34404181</v>
      </c>
      <c r="F1396">
        <f>STANDARDIZE(moras[[#This Row],[SALARIO]],'2-Resumen'!$B$2,'2-Resumen'!$B$3)</f>
        <v>0.19683618757058061</v>
      </c>
      <c r="G1396" t="str">
        <f>IF(ABS(moras[[#This Row],[Z-CORE]])&gt; 1.96,"Sí", "No")</f>
        <v>No</v>
      </c>
      <c r="H1396" t="s">
        <v>33</v>
      </c>
      <c r="I1396" t="str">
        <f>IF(moras[[#This Row],[TIPO_ASEGURAMIENTO]] = "", '2-Resumen'!$F$4, moras[[#This Row],[TIPO_ASEGURAMIENTO]])</f>
        <v>ASALARIADO</v>
      </c>
      <c r="J1396" t="s">
        <v>29</v>
      </c>
      <c r="K1396" t="s">
        <v>30</v>
      </c>
      <c r="L1396" t="s">
        <v>31</v>
      </c>
      <c r="M1396" t="s">
        <v>31</v>
      </c>
      <c r="N1396">
        <v>23</v>
      </c>
      <c r="O1396">
        <f>IF(moras[[#This Row],[EDAD]]="", '2-Resumen'!$C$7, moras[[#This Row],[EDAD]])</f>
        <v>23</v>
      </c>
      <c r="P1396">
        <f>FLOOR(moras[[#This Row],[EDAD_SIN_NA´S]],10)</f>
        <v>20</v>
      </c>
      <c r="Q1396">
        <f>STANDARDIZE(moras[[#This Row],[EDAD]],'2-Resumen'!$C$2, '2-Resumen'!$C$3)</f>
        <v>-1.3343214546803215</v>
      </c>
      <c r="R1396" t="str">
        <f>IF(ABS(moras[[#This Row],[Z-CORE E]]) &gt; 1.96, "Sí", "No")</f>
        <v>No</v>
      </c>
    </row>
    <row r="1397" spans="1:18">
      <c r="A1397">
        <v>2049</v>
      </c>
      <c r="B1397" t="s">
        <v>27</v>
      </c>
      <c r="C1397">
        <v>731044</v>
      </c>
      <c r="D13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397">
        <f>IF(moras[[#This Row],[SALARIO]]="",'2-Resumen'!$B$7, moras[[#This Row],[SALARIO]])</f>
        <v>731044</v>
      </c>
      <c r="F1397">
        <f>STANDARDIZE(moras[[#This Row],[SALARIO]],'2-Resumen'!$B$2,'2-Resumen'!$B$3)</f>
        <v>-0.36345251146430219</v>
      </c>
      <c r="G1397" t="str">
        <f>IF(ABS(moras[[#This Row],[Z-CORE]])&gt; 1.96,"Sí", "No")</f>
        <v>No</v>
      </c>
      <c r="H1397" t="s">
        <v>33</v>
      </c>
      <c r="I1397" t="str">
        <f>IF(moras[[#This Row],[TIPO_ASEGURAMIENTO]] = "", '2-Resumen'!$F$4, moras[[#This Row],[TIPO_ASEGURAMIENTO]])</f>
        <v>ASALARIADO</v>
      </c>
      <c r="J1397" t="s">
        <v>34</v>
      </c>
      <c r="K1397" t="s">
        <v>30</v>
      </c>
      <c r="L1397" t="s">
        <v>31</v>
      </c>
      <c r="M1397" t="s">
        <v>30</v>
      </c>
      <c r="N1397">
        <v>36</v>
      </c>
      <c r="O1397">
        <f>IF(moras[[#This Row],[EDAD]]="", '2-Resumen'!$C$7, moras[[#This Row],[EDAD]])</f>
        <v>36</v>
      </c>
      <c r="P1397">
        <f>FLOOR(moras[[#This Row],[EDAD_SIN_NA´S]],10)</f>
        <v>30</v>
      </c>
      <c r="Q1397">
        <f>STANDARDIZE(moras[[#This Row],[EDAD]],'2-Resumen'!$C$2, '2-Resumen'!$C$3)</f>
        <v>-0.41684216367753391</v>
      </c>
      <c r="R1397" t="str">
        <f>IF(ABS(moras[[#This Row],[Z-CORE E]]) &gt; 1.96, "Sí", "No")</f>
        <v>No</v>
      </c>
    </row>
    <row r="1398" spans="1:18">
      <c r="A1398">
        <v>2050</v>
      </c>
      <c r="B1398" t="s">
        <v>27</v>
      </c>
      <c r="C1398">
        <v>30267895</v>
      </c>
      <c r="D13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98">
        <f>IF(moras[[#This Row],[SALARIO]]="",'2-Resumen'!$B$7, moras[[#This Row],[SALARIO]])</f>
        <v>30267895</v>
      </c>
      <c r="F1398">
        <f>STANDARDIZE(moras[[#This Row],[SALARIO]],'2-Resumen'!$B$2,'2-Resumen'!$B$3)</f>
        <v>0.12801235622465643</v>
      </c>
      <c r="G1398" t="str">
        <f>IF(ABS(moras[[#This Row],[Z-CORE]])&gt; 1.96,"Sí", "No")</f>
        <v>No</v>
      </c>
      <c r="H1398" t="s">
        <v>33</v>
      </c>
      <c r="I1398" t="str">
        <f>IF(moras[[#This Row],[TIPO_ASEGURAMIENTO]] = "", '2-Resumen'!$F$4, moras[[#This Row],[TIPO_ASEGURAMIENTO]])</f>
        <v>ASALARIADO</v>
      </c>
      <c r="J1398" t="s">
        <v>34</v>
      </c>
      <c r="K1398" t="s">
        <v>30</v>
      </c>
      <c r="L1398" t="s">
        <v>31</v>
      </c>
      <c r="M1398" t="s">
        <v>31</v>
      </c>
      <c r="N1398">
        <v>58</v>
      </c>
      <c r="O1398">
        <f>IF(moras[[#This Row],[EDAD]]="", '2-Resumen'!$C$7, moras[[#This Row],[EDAD]])</f>
        <v>58</v>
      </c>
      <c r="P1398">
        <f>FLOOR(moras[[#This Row],[EDAD_SIN_NA´S]],10)</f>
        <v>50</v>
      </c>
      <c r="Q1398">
        <f>STANDARDIZE(moras[[#This Row],[EDAD]],'2-Resumen'!$C$2, '2-Resumen'!$C$3)</f>
        <v>1.1358150980194912</v>
      </c>
      <c r="R1398" t="str">
        <f>IF(ABS(moras[[#This Row],[Z-CORE E]]) &gt; 1.96, "Sí", "No")</f>
        <v>No</v>
      </c>
    </row>
    <row r="1399" spans="1:18">
      <c r="A1399">
        <v>2051</v>
      </c>
      <c r="B1399" t="s">
        <v>27</v>
      </c>
      <c r="C1399">
        <v>79110677</v>
      </c>
      <c r="D13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399">
        <f>IF(moras[[#This Row],[SALARIO]]="",'2-Resumen'!$B$7, moras[[#This Row],[SALARIO]])</f>
        <v>79110677</v>
      </c>
      <c r="F1399">
        <f>STANDARDIZE(moras[[#This Row],[SALARIO]],'2-Resumen'!$B$2,'2-Resumen'!$B$3)</f>
        <v>0.94070939671792531</v>
      </c>
      <c r="G1399" t="str">
        <f>IF(ABS(moras[[#This Row],[Z-CORE]])&gt; 1.96,"Sí", "No")</f>
        <v>No</v>
      </c>
      <c r="H1399" t="s">
        <v>33</v>
      </c>
      <c r="I1399" t="str">
        <f>IF(moras[[#This Row],[TIPO_ASEGURAMIENTO]] = "", '2-Resumen'!$F$4, moras[[#This Row],[TIPO_ASEGURAMIENTO]])</f>
        <v>ASALARIADO</v>
      </c>
      <c r="J1399" t="s">
        <v>29</v>
      </c>
      <c r="K1399" t="s">
        <v>30</v>
      </c>
      <c r="L1399" t="s">
        <v>31</v>
      </c>
      <c r="M1399" t="s">
        <v>31</v>
      </c>
      <c r="N1399">
        <v>48</v>
      </c>
      <c r="O1399">
        <f>IF(moras[[#This Row],[EDAD]]="", '2-Resumen'!$C$7, moras[[#This Row],[EDAD]])</f>
        <v>48</v>
      </c>
      <c r="P1399">
        <f>FLOOR(moras[[#This Row],[EDAD_SIN_NA´S]],10)</f>
        <v>40</v>
      </c>
      <c r="Q1399">
        <f>STANDARDIZE(moras[[#This Row],[EDAD]],'2-Resumen'!$C$2, '2-Resumen'!$C$3)</f>
        <v>0.43006179724811616</v>
      </c>
      <c r="R1399" t="str">
        <f>IF(ABS(moras[[#This Row],[Z-CORE E]]) &gt; 1.96, "Sí", "No")</f>
        <v>No</v>
      </c>
    </row>
    <row r="1400" spans="1:18">
      <c r="A1400">
        <v>2054</v>
      </c>
      <c r="B1400" t="s">
        <v>27</v>
      </c>
      <c r="C1400">
        <v>2024000</v>
      </c>
      <c r="D14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00">
        <f>IF(moras[[#This Row],[SALARIO]]="",'2-Resumen'!$B$7, moras[[#This Row],[SALARIO]])</f>
        <v>2024000</v>
      </c>
      <c r="F1400">
        <f>STANDARDIZE(moras[[#This Row],[SALARIO]],'2-Resumen'!$B$2,'2-Resumen'!$B$3)</f>
        <v>-0.34193896388038253</v>
      </c>
      <c r="G1400" t="str">
        <f>IF(ABS(moras[[#This Row],[Z-CORE]])&gt; 1.96,"Sí", "No")</f>
        <v>No</v>
      </c>
      <c r="H1400" t="s">
        <v>33</v>
      </c>
      <c r="I1400" t="str">
        <f>IF(moras[[#This Row],[TIPO_ASEGURAMIENTO]] = "", '2-Resumen'!$F$4, moras[[#This Row],[TIPO_ASEGURAMIENTO]])</f>
        <v>ASALARIADO</v>
      </c>
      <c r="J1400" t="s">
        <v>29</v>
      </c>
      <c r="K1400" t="s">
        <v>30</v>
      </c>
      <c r="L1400" t="s">
        <v>31</v>
      </c>
      <c r="M1400" t="s">
        <v>31</v>
      </c>
      <c r="N1400">
        <v>26</v>
      </c>
      <c r="O1400">
        <f>IF(moras[[#This Row],[EDAD]]="", '2-Resumen'!$C$7, moras[[#This Row],[EDAD]])</f>
        <v>26</v>
      </c>
      <c r="P1400">
        <f>FLOOR(moras[[#This Row],[EDAD_SIN_NA´S]],10)</f>
        <v>20</v>
      </c>
      <c r="Q1400">
        <f>STANDARDIZE(moras[[#This Row],[EDAD]],'2-Resumen'!$C$2, '2-Resumen'!$C$3)</f>
        <v>-1.1225954644489089</v>
      </c>
      <c r="R1400" t="str">
        <f>IF(ABS(moras[[#This Row],[Z-CORE E]]) &gt; 1.96, "Sí", "No")</f>
        <v>No</v>
      </c>
    </row>
    <row r="1401" spans="1:18">
      <c r="A1401">
        <v>2055</v>
      </c>
      <c r="B1401" t="s">
        <v>27</v>
      </c>
      <c r="C1401">
        <v>220000</v>
      </c>
      <c r="D14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01">
        <f>IF(moras[[#This Row],[SALARIO]]="",'2-Resumen'!$B$7, moras[[#This Row],[SALARIO]])</f>
        <v>220000</v>
      </c>
      <c r="F1401">
        <f>STANDARDIZE(moras[[#This Row],[SALARIO]],'2-Resumen'!$B$2,'2-Resumen'!$B$3)</f>
        <v>-0.37195579341007345</v>
      </c>
      <c r="G1401" t="str">
        <f>IF(ABS(moras[[#This Row],[Z-CORE]])&gt; 1.96,"Sí", "No")</f>
        <v>No</v>
      </c>
      <c r="H1401" t="s">
        <v>33</v>
      </c>
      <c r="I1401" t="str">
        <f>IF(moras[[#This Row],[TIPO_ASEGURAMIENTO]] = "", '2-Resumen'!$F$4, moras[[#This Row],[TIPO_ASEGURAMIENTO]])</f>
        <v>ASALARIADO</v>
      </c>
      <c r="J1401" t="s">
        <v>29</v>
      </c>
      <c r="K1401" t="s">
        <v>30</v>
      </c>
      <c r="L1401" t="s">
        <v>31</v>
      </c>
      <c r="M1401" t="s">
        <v>31</v>
      </c>
      <c r="N1401">
        <v>24</v>
      </c>
      <c r="O1401">
        <f>IF(moras[[#This Row],[EDAD]]="", '2-Resumen'!$C$7, moras[[#This Row],[EDAD]])</f>
        <v>24</v>
      </c>
      <c r="P1401">
        <f>FLOOR(moras[[#This Row],[EDAD_SIN_NA´S]],10)</f>
        <v>20</v>
      </c>
      <c r="Q1401">
        <f>STANDARDIZE(moras[[#This Row],[EDAD]],'2-Resumen'!$C$2, '2-Resumen'!$C$3)</f>
        <v>-1.263746124603184</v>
      </c>
      <c r="R1401" t="str">
        <f>IF(ABS(moras[[#This Row],[Z-CORE E]]) &gt; 1.96, "Sí", "No")</f>
        <v>No</v>
      </c>
    </row>
    <row r="1402" spans="1:18">
      <c r="A1402">
        <v>2057</v>
      </c>
      <c r="B1402" t="s">
        <v>27</v>
      </c>
      <c r="C1402">
        <v>1286116</v>
      </c>
      <c r="D14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02">
        <f>IF(moras[[#This Row],[SALARIO]]="",'2-Resumen'!$B$7, moras[[#This Row],[SALARIO]])</f>
        <v>1286116</v>
      </c>
      <c r="F1402">
        <f>STANDARDIZE(moras[[#This Row],[SALARIO]],'2-Resumen'!$B$2,'2-Resumen'!$B$3)</f>
        <v>-0.35421664583198259</v>
      </c>
      <c r="G1402" t="str">
        <f>IF(ABS(moras[[#This Row],[Z-CORE]])&gt; 1.96,"Sí", "No")</f>
        <v>No</v>
      </c>
      <c r="H1402" t="s">
        <v>33</v>
      </c>
      <c r="I1402" t="str">
        <f>IF(moras[[#This Row],[TIPO_ASEGURAMIENTO]] = "", '2-Resumen'!$F$4, moras[[#This Row],[TIPO_ASEGURAMIENTO]])</f>
        <v>ASALARIADO</v>
      </c>
      <c r="J1402" t="s">
        <v>34</v>
      </c>
      <c r="K1402" t="s">
        <v>30</v>
      </c>
      <c r="L1402" t="s">
        <v>31</v>
      </c>
      <c r="M1402" t="s">
        <v>30</v>
      </c>
      <c r="N1402">
        <v>51</v>
      </c>
      <c r="O1402">
        <f>IF(moras[[#This Row],[EDAD]]="", '2-Resumen'!$C$7, moras[[#This Row],[EDAD]])</f>
        <v>51</v>
      </c>
      <c r="P1402">
        <f>FLOOR(moras[[#This Row],[EDAD_SIN_NA´S]],10)</f>
        <v>50</v>
      </c>
      <c r="Q1402">
        <f>STANDARDIZE(moras[[#This Row],[EDAD]],'2-Resumen'!$C$2, '2-Resumen'!$C$3)</f>
        <v>0.64178778747952869</v>
      </c>
      <c r="R1402" t="str">
        <f>IF(ABS(moras[[#This Row],[Z-CORE E]]) &gt; 1.96, "Sí", "No")</f>
        <v>No</v>
      </c>
    </row>
    <row r="1403" spans="1:18">
      <c r="A1403">
        <v>2058</v>
      </c>
      <c r="B1403" t="s">
        <v>32</v>
      </c>
      <c r="C1403">
        <v>180800</v>
      </c>
      <c r="D14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03">
        <f>IF(moras[[#This Row],[SALARIO]]="",'2-Resumen'!$B$7, moras[[#This Row],[SALARIO]])</f>
        <v>180800</v>
      </c>
      <c r="F1403">
        <f>STANDARDIZE(moras[[#This Row],[SALARIO]],'2-Resumen'!$B$2,'2-Resumen'!$B$3)</f>
        <v>-0.37260804380783619</v>
      </c>
      <c r="G1403" t="str">
        <f>IF(ABS(moras[[#This Row],[Z-CORE]])&gt; 1.96,"Sí", "No")</f>
        <v>No</v>
      </c>
      <c r="H1403" t="s">
        <v>33</v>
      </c>
      <c r="I1403" t="str">
        <f>IF(moras[[#This Row],[TIPO_ASEGURAMIENTO]] = "", '2-Resumen'!$F$4, moras[[#This Row],[TIPO_ASEGURAMIENTO]])</f>
        <v>ASALARIADO</v>
      </c>
      <c r="J1403" t="s">
        <v>29</v>
      </c>
      <c r="K1403" t="s">
        <v>30</v>
      </c>
      <c r="L1403" t="s">
        <v>31</v>
      </c>
      <c r="M1403" t="s">
        <v>30</v>
      </c>
      <c r="N1403">
        <v>35</v>
      </c>
      <c r="O1403">
        <f>IF(moras[[#This Row],[EDAD]]="", '2-Resumen'!$C$7, moras[[#This Row],[EDAD]])</f>
        <v>35</v>
      </c>
      <c r="P1403">
        <f>FLOOR(moras[[#This Row],[EDAD_SIN_NA´S]],10)</f>
        <v>30</v>
      </c>
      <c r="Q1403">
        <f>STANDARDIZE(moras[[#This Row],[EDAD]],'2-Resumen'!$C$2, '2-Resumen'!$C$3)</f>
        <v>-0.48741749375467142</v>
      </c>
      <c r="R1403" t="str">
        <f>IF(ABS(moras[[#This Row],[Z-CORE E]]) &gt; 1.96, "Sí", "No")</f>
        <v>No</v>
      </c>
    </row>
    <row r="1404" spans="1:18">
      <c r="A1404">
        <v>2060</v>
      </c>
      <c r="B1404" t="s">
        <v>27</v>
      </c>
      <c r="C1404">
        <v>3565496</v>
      </c>
      <c r="D14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04">
        <f>IF(moras[[#This Row],[SALARIO]]="",'2-Resumen'!$B$7, moras[[#This Row],[SALARIO]])</f>
        <v>3565496</v>
      </c>
      <c r="F1404">
        <f>STANDARDIZE(moras[[#This Row],[SALARIO]],'2-Resumen'!$B$2,'2-Resumen'!$B$3)</f>
        <v>-0.31628994910615832</v>
      </c>
      <c r="G1404" t="str">
        <f>IF(ABS(moras[[#This Row],[Z-CORE]])&gt; 1.96,"Sí", "No")</f>
        <v>No</v>
      </c>
      <c r="H1404" t="s">
        <v>33</v>
      </c>
      <c r="I1404" t="str">
        <f>IF(moras[[#This Row],[TIPO_ASEGURAMIENTO]] = "", '2-Resumen'!$F$4, moras[[#This Row],[TIPO_ASEGURAMIENTO]])</f>
        <v>ASALARIADO</v>
      </c>
      <c r="J1404" t="s">
        <v>29</v>
      </c>
      <c r="K1404" t="s">
        <v>30</v>
      </c>
      <c r="L1404" t="s">
        <v>31</v>
      </c>
      <c r="M1404" t="s">
        <v>30</v>
      </c>
      <c r="N1404">
        <v>43</v>
      </c>
      <c r="O1404">
        <f>IF(moras[[#This Row],[EDAD]]="", '2-Resumen'!$C$7, moras[[#This Row],[EDAD]])</f>
        <v>43</v>
      </c>
      <c r="P1404">
        <f>FLOOR(moras[[#This Row],[EDAD_SIN_NA´S]],10)</f>
        <v>40</v>
      </c>
      <c r="Q1404">
        <f>STANDARDIZE(moras[[#This Row],[EDAD]],'2-Resumen'!$C$2, '2-Resumen'!$C$3)</f>
        <v>7.7185146862428639E-2</v>
      </c>
      <c r="R1404" t="str">
        <f>IF(ABS(moras[[#This Row],[Z-CORE E]]) &gt; 1.96, "Sí", "No")</f>
        <v>No</v>
      </c>
    </row>
    <row r="1405" spans="1:18">
      <c r="A1405">
        <v>2061</v>
      </c>
      <c r="B1405" t="s">
        <v>32</v>
      </c>
      <c r="C1405">
        <v>5264418</v>
      </c>
      <c r="D14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05">
        <f>IF(moras[[#This Row],[SALARIO]]="",'2-Resumen'!$B$7, moras[[#This Row],[SALARIO]])</f>
        <v>5264418</v>
      </c>
      <c r="F1405">
        <f>STANDARDIZE(moras[[#This Row],[SALARIO]],'2-Resumen'!$B$2,'2-Resumen'!$B$3)</f>
        <v>-0.28802151670136811</v>
      </c>
      <c r="G1405" t="str">
        <f>IF(ABS(moras[[#This Row],[Z-CORE]])&gt; 1.96,"Sí", "No")</f>
        <v>No</v>
      </c>
      <c r="H1405" t="s">
        <v>33</v>
      </c>
      <c r="I1405" t="str">
        <f>IF(moras[[#This Row],[TIPO_ASEGURAMIENTO]] = "", '2-Resumen'!$F$4, moras[[#This Row],[TIPO_ASEGURAMIENTO]])</f>
        <v>ASALARIADO</v>
      </c>
      <c r="J1405" t="s">
        <v>29</v>
      </c>
      <c r="K1405" t="s">
        <v>30</v>
      </c>
      <c r="L1405" t="s">
        <v>31</v>
      </c>
      <c r="M1405" t="s">
        <v>31</v>
      </c>
      <c r="N1405">
        <v>43</v>
      </c>
      <c r="O1405">
        <f>IF(moras[[#This Row],[EDAD]]="", '2-Resumen'!$C$7, moras[[#This Row],[EDAD]])</f>
        <v>43</v>
      </c>
      <c r="P1405">
        <f>FLOOR(moras[[#This Row],[EDAD_SIN_NA´S]],10)</f>
        <v>40</v>
      </c>
      <c r="Q1405">
        <f>STANDARDIZE(moras[[#This Row],[EDAD]],'2-Resumen'!$C$2, '2-Resumen'!$C$3)</f>
        <v>7.7185146862428639E-2</v>
      </c>
      <c r="R1405" t="str">
        <f>IF(ABS(moras[[#This Row],[Z-CORE E]]) &gt; 1.96, "Sí", "No")</f>
        <v>No</v>
      </c>
    </row>
    <row r="1406" spans="1:18">
      <c r="A1406">
        <v>2063</v>
      </c>
      <c r="B1406" t="s">
        <v>27</v>
      </c>
      <c r="C1406">
        <v>26964095</v>
      </c>
      <c r="D14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06">
        <f>IF(moras[[#This Row],[SALARIO]]="",'2-Resumen'!$B$7, moras[[#This Row],[SALARIO]])</f>
        <v>26964095</v>
      </c>
      <c r="F1406">
        <f>STANDARDIZE(moras[[#This Row],[SALARIO]],'2-Resumen'!$B$2,'2-Resumen'!$B$3)</f>
        <v>7.3040293364239062E-2</v>
      </c>
      <c r="G1406" t="str">
        <f>IF(ABS(moras[[#This Row],[Z-CORE]])&gt; 1.96,"Sí", "No")</f>
        <v>No</v>
      </c>
      <c r="H1406" t="s">
        <v>33</v>
      </c>
      <c r="I1406" t="str">
        <f>IF(moras[[#This Row],[TIPO_ASEGURAMIENTO]] = "", '2-Resumen'!$F$4, moras[[#This Row],[TIPO_ASEGURAMIENTO]])</f>
        <v>ASALARIADO</v>
      </c>
      <c r="J1406" t="s">
        <v>29</v>
      </c>
      <c r="K1406" t="s">
        <v>30</v>
      </c>
      <c r="L1406" t="s">
        <v>31</v>
      </c>
      <c r="M1406" t="s">
        <v>31</v>
      </c>
      <c r="N1406">
        <v>26</v>
      </c>
      <c r="O1406">
        <f>IF(moras[[#This Row],[EDAD]]="", '2-Resumen'!$C$7, moras[[#This Row],[EDAD]])</f>
        <v>26</v>
      </c>
      <c r="P1406">
        <f>FLOOR(moras[[#This Row],[EDAD_SIN_NA´S]],10)</f>
        <v>20</v>
      </c>
      <c r="Q1406">
        <f>STANDARDIZE(moras[[#This Row],[EDAD]],'2-Resumen'!$C$2, '2-Resumen'!$C$3)</f>
        <v>-1.1225954644489089</v>
      </c>
      <c r="R1406" t="str">
        <f>IF(ABS(moras[[#This Row],[Z-CORE E]]) &gt; 1.96, "Sí", "No")</f>
        <v>No</v>
      </c>
    </row>
    <row r="1407" spans="1:18">
      <c r="A1407">
        <v>2064</v>
      </c>
      <c r="B1407" t="s">
        <v>32</v>
      </c>
      <c r="C1407">
        <v>601793</v>
      </c>
      <c r="D14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07">
        <f>IF(moras[[#This Row],[SALARIO]]="",'2-Resumen'!$B$7, moras[[#This Row],[SALARIO]])</f>
        <v>601793</v>
      </c>
      <c r="F1407">
        <f>STANDARDIZE(moras[[#This Row],[SALARIO]],'2-Resumen'!$B$2,'2-Resumen'!$B$3)</f>
        <v>-0.36560312412147633</v>
      </c>
      <c r="G1407" t="str">
        <f>IF(ABS(moras[[#This Row],[Z-CORE]])&gt; 1.96,"Sí", "No")</f>
        <v>No</v>
      </c>
      <c r="H1407" t="s">
        <v>33</v>
      </c>
      <c r="I1407" t="str">
        <f>IF(moras[[#This Row],[TIPO_ASEGURAMIENTO]] = "", '2-Resumen'!$F$4, moras[[#This Row],[TIPO_ASEGURAMIENTO]])</f>
        <v>ASALARIADO</v>
      </c>
      <c r="J1407" t="s">
        <v>34</v>
      </c>
      <c r="K1407" t="s">
        <v>30</v>
      </c>
      <c r="L1407" t="s">
        <v>31</v>
      </c>
      <c r="M1407" t="s">
        <v>31</v>
      </c>
      <c r="N1407">
        <v>58</v>
      </c>
      <c r="O1407">
        <f>IF(moras[[#This Row],[EDAD]]="", '2-Resumen'!$C$7, moras[[#This Row],[EDAD]])</f>
        <v>58</v>
      </c>
      <c r="P1407">
        <f>FLOOR(moras[[#This Row],[EDAD_SIN_NA´S]],10)</f>
        <v>50</v>
      </c>
      <c r="Q1407">
        <f>STANDARDIZE(moras[[#This Row],[EDAD]],'2-Resumen'!$C$2, '2-Resumen'!$C$3)</f>
        <v>1.1358150980194912</v>
      </c>
      <c r="R1407" t="str">
        <f>IF(ABS(moras[[#This Row],[Z-CORE E]]) &gt; 1.96, "Sí", "No")</f>
        <v>No</v>
      </c>
    </row>
    <row r="1408" spans="1:18">
      <c r="A1408">
        <v>2065</v>
      </c>
      <c r="B1408" t="s">
        <v>27</v>
      </c>
      <c r="C1408">
        <v>1000000</v>
      </c>
      <c r="D14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08">
        <f>IF(moras[[#This Row],[SALARIO]]="",'2-Resumen'!$B$7, moras[[#This Row],[SALARIO]])</f>
        <v>1000000</v>
      </c>
      <c r="F1408">
        <f>STANDARDIZE(moras[[#This Row],[SALARIO]],'2-Resumen'!$B$2,'2-Resumen'!$B$3)</f>
        <v>-0.35897734161785677</v>
      </c>
      <c r="G1408" t="str">
        <f>IF(ABS(moras[[#This Row],[Z-CORE]])&gt; 1.96,"Sí", "No")</f>
        <v>No</v>
      </c>
      <c r="H1408" t="s">
        <v>33</v>
      </c>
      <c r="I1408" t="str">
        <f>IF(moras[[#This Row],[TIPO_ASEGURAMIENTO]] = "", '2-Resumen'!$F$4, moras[[#This Row],[TIPO_ASEGURAMIENTO]])</f>
        <v>ASALARIADO</v>
      </c>
      <c r="J1408" t="s">
        <v>29</v>
      </c>
      <c r="K1408" t="s">
        <v>30</v>
      </c>
      <c r="L1408" t="s">
        <v>31</v>
      </c>
      <c r="M1408" t="s">
        <v>31</v>
      </c>
      <c r="N1408">
        <v>23</v>
      </c>
      <c r="O1408">
        <f>IF(moras[[#This Row],[EDAD]]="", '2-Resumen'!$C$7, moras[[#This Row],[EDAD]])</f>
        <v>23</v>
      </c>
      <c r="P1408">
        <f>FLOOR(moras[[#This Row],[EDAD_SIN_NA´S]],10)</f>
        <v>20</v>
      </c>
      <c r="Q1408">
        <f>STANDARDIZE(moras[[#This Row],[EDAD]],'2-Resumen'!$C$2, '2-Resumen'!$C$3)</f>
        <v>-1.3343214546803215</v>
      </c>
      <c r="R1408" t="str">
        <f>IF(ABS(moras[[#This Row],[Z-CORE E]]) &gt; 1.96, "Sí", "No")</f>
        <v>No</v>
      </c>
    </row>
    <row r="1409" spans="1:18">
      <c r="A1409">
        <v>2066</v>
      </c>
      <c r="B1409" t="s">
        <v>32</v>
      </c>
      <c r="C1409">
        <v>255672</v>
      </c>
      <c r="D14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09">
        <f>IF(moras[[#This Row],[SALARIO]]="",'2-Resumen'!$B$7, moras[[#This Row],[SALARIO]])</f>
        <v>255672</v>
      </c>
      <c r="F1409">
        <f>STANDARDIZE(moras[[#This Row],[SALARIO]],'2-Resumen'!$B$2,'2-Resumen'!$B$3)</f>
        <v>-0.37136224554810943</v>
      </c>
      <c r="G1409" t="str">
        <f>IF(ABS(moras[[#This Row],[Z-CORE]])&gt; 1.96,"Sí", "No")</f>
        <v>No</v>
      </c>
      <c r="H1409" t="s">
        <v>33</v>
      </c>
      <c r="I1409" t="str">
        <f>IF(moras[[#This Row],[TIPO_ASEGURAMIENTO]] = "", '2-Resumen'!$F$4, moras[[#This Row],[TIPO_ASEGURAMIENTO]])</f>
        <v>ASALARIADO</v>
      </c>
      <c r="J1409" t="s">
        <v>29</v>
      </c>
      <c r="K1409" t="s">
        <v>30</v>
      </c>
      <c r="L1409" t="s">
        <v>31</v>
      </c>
      <c r="M1409" t="s">
        <v>31</v>
      </c>
      <c r="N1409">
        <v>50</v>
      </c>
      <c r="O1409">
        <f>IF(moras[[#This Row],[EDAD]]="", '2-Resumen'!$C$7, moras[[#This Row],[EDAD]])</f>
        <v>50</v>
      </c>
      <c r="P1409">
        <f>FLOOR(moras[[#This Row],[EDAD_SIN_NA´S]],10)</f>
        <v>50</v>
      </c>
      <c r="Q1409">
        <f>STANDARDIZE(moras[[#This Row],[EDAD]],'2-Resumen'!$C$2, '2-Resumen'!$C$3)</f>
        <v>0.57121245740239113</v>
      </c>
      <c r="R1409" t="str">
        <f>IF(ABS(moras[[#This Row],[Z-CORE E]]) &gt; 1.96, "Sí", "No")</f>
        <v>No</v>
      </c>
    </row>
    <row r="1410" spans="1:18">
      <c r="A1410">
        <v>2067</v>
      </c>
      <c r="B1410" t="s">
        <v>32</v>
      </c>
      <c r="C1410">
        <v>693616</v>
      </c>
      <c r="D14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10">
        <f>IF(moras[[#This Row],[SALARIO]]="",'2-Resumen'!$B$7, moras[[#This Row],[SALARIO]])</f>
        <v>693616</v>
      </c>
      <c r="F1410">
        <f>STANDARDIZE(moras[[#This Row],[SALARIO]],'2-Resumen'!$B$2,'2-Resumen'!$B$3)</f>
        <v>-0.36407527748183949</v>
      </c>
      <c r="G1410" t="str">
        <f>IF(ABS(moras[[#This Row],[Z-CORE]])&gt; 1.96,"Sí", "No")</f>
        <v>No</v>
      </c>
      <c r="H1410" t="s">
        <v>33</v>
      </c>
      <c r="I1410" t="str">
        <f>IF(moras[[#This Row],[TIPO_ASEGURAMIENTO]] = "", '2-Resumen'!$F$4, moras[[#This Row],[TIPO_ASEGURAMIENTO]])</f>
        <v>ASALARIADO</v>
      </c>
      <c r="J1410" t="s">
        <v>29</v>
      </c>
      <c r="K1410" t="s">
        <v>30</v>
      </c>
      <c r="L1410" t="s">
        <v>31</v>
      </c>
      <c r="M1410" t="s">
        <v>31</v>
      </c>
      <c r="N1410">
        <v>60</v>
      </c>
      <c r="O1410">
        <f>IF(moras[[#This Row],[EDAD]]="", '2-Resumen'!$C$7, moras[[#This Row],[EDAD]])</f>
        <v>60</v>
      </c>
      <c r="P1410">
        <f>FLOOR(moras[[#This Row],[EDAD_SIN_NA´S]],10)</f>
        <v>60</v>
      </c>
      <c r="Q1410">
        <f>STANDARDIZE(moras[[#This Row],[EDAD]],'2-Resumen'!$C$2, '2-Resumen'!$C$3)</f>
        <v>1.2769657581737661</v>
      </c>
      <c r="R1410" t="str">
        <f>IF(ABS(moras[[#This Row],[Z-CORE E]]) &gt; 1.96, "Sí", "No")</f>
        <v>No</v>
      </c>
    </row>
    <row r="1411" spans="1:18">
      <c r="A1411">
        <v>2069</v>
      </c>
      <c r="B1411" t="s">
        <v>27</v>
      </c>
      <c r="C1411">
        <v>319576</v>
      </c>
      <c r="D14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11">
        <f>IF(moras[[#This Row],[SALARIO]]="",'2-Resumen'!$B$7, moras[[#This Row],[SALARIO]])</f>
        <v>319576</v>
      </c>
      <c r="F1411">
        <f>STANDARDIZE(moras[[#This Row],[SALARIO]],'2-Resumen'!$B$2,'2-Resumen'!$B$3)</f>
        <v>-0.37029894428743021</v>
      </c>
      <c r="G1411" t="str">
        <f>IF(ABS(moras[[#This Row],[Z-CORE]])&gt; 1.96,"Sí", "No")</f>
        <v>No</v>
      </c>
      <c r="H1411" t="s">
        <v>33</v>
      </c>
      <c r="I1411" t="str">
        <f>IF(moras[[#This Row],[TIPO_ASEGURAMIENTO]] = "", '2-Resumen'!$F$4, moras[[#This Row],[TIPO_ASEGURAMIENTO]])</f>
        <v>ASALARIADO</v>
      </c>
      <c r="J1411" t="s">
        <v>29</v>
      </c>
      <c r="K1411" t="s">
        <v>30</v>
      </c>
      <c r="L1411" t="s">
        <v>31</v>
      </c>
      <c r="M1411" t="s">
        <v>31</v>
      </c>
      <c r="N1411">
        <v>44</v>
      </c>
      <c r="O1411">
        <f>IF(moras[[#This Row],[EDAD]]="", '2-Resumen'!$C$7, moras[[#This Row],[EDAD]])</f>
        <v>44</v>
      </c>
      <c r="P1411">
        <f>FLOOR(moras[[#This Row],[EDAD_SIN_NA´S]],10)</f>
        <v>40</v>
      </c>
      <c r="Q1411">
        <f>STANDARDIZE(moras[[#This Row],[EDAD]],'2-Resumen'!$C$2, '2-Resumen'!$C$3)</f>
        <v>0.14776047693956615</v>
      </c>
      <c r="R1411" t="str">
        <f>IF(ABS(moras[[#This Row],[Z-CORE E]]) &gt; 1.96, "Sí", "No")</f>
        <v>No</v>
      </c>
    </row>
    <row r="1412" spans="1:18">
      <c r="A1412">
        <v>2071</v>
      </c>
      <c r="B1412" t="s">
        <v>27</v>
      </c>
      <c r="C1412">
        <v>400000</v>
      </c>
      <c r="D14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12">
        <f>IF(moras[[#This Row],[SALARIO]]="",'2-Resumen'!$B$7, moras[[#This Row],[SALARIO]])</f>
        <v>400000</v>
      </c>
      <c r="F1412">
        <f>STANDARDIZE(moras[[#This Row],[SALARIO]],'2-Resumen'!$B$2,'2-Resumen'!$B$3)</f>
        <v>-0.36896076607340811</v>
      </c>
      <c r="G1412" t="str">
        <f>IF(ABS(moras[[#This Row],[Z-CORE]])&gt; 1.96,"Sí", "No")</f>
        <v>No</v>
      </c>
      <c r="H1412" t="s">
        <v>33</v>
      </c>
      <c r="I1412" t="str">
        <f>IF(moras[[#This Row],[TIPO_ASEGURAMIENTO]] = "", '2-Resumen'!$F$4, moras[[#This Row],[TIPO_ASEGURAMIENTO]])</f>
        <v>ASALARIADO</v>
      </c>
      <c r="J1412" t="s">
        <v>29</v>
      </c>
      <c r="K1412" t="s">
        <v>30</v>
      </c>
      <c r="L1412" t="s">
        <v>31</v>
      </c>
      <c r="M1412" t="s">
        <v>31</v>
      </c>
      <c r="N1412">
        <v>40</v>
      </c>
      <c r="O1412">
        <f>IF(moras[[#This Row],[EDAD]]="", '2-Resumen'!$C$7, moras[[#This Row],[EDAD]])</f>
        <v>40</v>
      </c>
      <c r="P1412">
        <f>FLOOR(moras[[#This Row],[EDAD_SIN_NA´S]],10)</f>
        <v>40</v>
      </c>
      <c r="Q1412">
        <f>STANDARDIZE(moras[[#This Row],[EDAD]],'2-Resumen'!$C$2, '2-Resumen'!$C$3)</f>
        <v>-0.13454084336898386</v>
      </c>
      <c r="R1412" t="str">
        <f>IF(ABS(moras[[#This Row],[Z-CORE E]]) &gt; 1.96, "Sí", "No")</f>
        <v>No</v>
      </c>
    </row>
    <row r="1413" spans="1:18">
      <c r="A1413">
        <v>2075</v>
      </c>
      <c r="B1413" t="s">
        <v>27</v>
      </c>
      <c r="C1413">
        <v>400000</v>
      </c>
      <c r="D14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13">
        <f>IF(moras[[#This Row],[SALARIO]]="",'2-Resumen'!$B$7, moras[[#This Row],[SALARIO]])</f>
        <v>400000</v>
      </c>
      <c r="F1413">
        <f>STANDARDIZE(moras[[#This Row],[SALARIO]],'2-Resumen'!$B$2,'2-Resumen'!$B$3)</f>
        <v>-0.36896076607340811</v>
      </c>
      <c r="G1413" t="str">
        <f>IF(ABS(moras[[#This Row],[Z-CORE]])&gt; 1.96,"Sí", "No")</f>
        <v>No</v>
      </c>
      <c r="H1413" t="s">
        <v>33</v>
      </c>
      <c r="I1413" t="str">
        <f>IF(moras[[#This Row],[TIPO_ASEGURAMIENTO]] = "", '2-Resumen'!$F$4, moras[[#This Row],[TIPO_ASEGURAMIENTO]])</f>
        <v>ASALARIADO</v>
      </c>
      <c r="J1413" t="s">
        <v>29</v>
      </c>
      <c r="K1413" t="s">
        <v>30</v>
      </c>
      <c r="L1413" t="s">
        <v>31</v>
      </c>
      <c r="M1413" t="s">
        <v>31</v>
      </c>
      <c r="N1413">
        <v>35</v>
      </c>
      <c r="O1413">
        <f>IF(moras[[#This Row],[EDAD]]="", '2-Resumen'!$C$7, moras[[#This Row],[EDAD]])</f>
        <v>35</v>
      </c>
      <c r="P1413">
        <f>FLOOR(moras[[#This Row],[EDAD_SIN_NA´S]],10)</f>
        <v>30</v>
      </c>
      <c r="Q1413">
        <f>STANDARDIZE(moras[[#This Row],[EDAD]],'2-Resumen'!$C$2, '2-Resumen'!$C$3)</f>
        <v>-0.48741749375467142</v>
      </c>
      <c r="R1413" t="str">
        <f>IF(ABS(moras[[#This Row],[Z-CORE E]]) &gt; 1.96, "Sí", "No")</f>
        <v>No</v>
      </c>
    </row>
    <row r="1414" spans="1:18">
      <c r="A1414">
        <v>2076</v>
      </c>
      <c r="B1414" t="s">
        <v>32</v>
      </c>
      <c r="C1414">
        <v>550000</v>
      </c>
      <c r="D14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14">
        <f>IF(moras[[#This Row],[SALARIO]]="",'2-Resumen'!$B$7, moras[[#This Row],[SALARIO]])</f>
        <v>550000</v>
      </c>
      <c r="F1414">
        <f>STANDARDIZE(moras[[#This Row],[SALARIO]],'2-Resumen'!$B$2,'2-Resumen'!$B$3)</f>
        <v>-0.36646490995952025</v>
      </c>
      <c r="G1414" t="str">
        <f>IF(ABS(moras[[#This Row],[Z-CORE]])&gt; 1.96,"Sí", "No")</f>
        <v>No</v>
      </c>
      <c r="H1414" t="s">
        <v>33</v>
      </c>
      <c r="I1414" t="str">
        <f>IF(moras[[#This Row],[TIPO_ASEGURAMIENTO]] = "", '2-Resumen'!$F$4, moras[[#This Row],[TIPO_ASEGURAMIENTO]])</f>
        <v>ASALARIADO</v>
      </c>
      <c r="J1414" t="s">
        <v>29</v>
      </c>
      <c r="K1414" t="s">
        <v>30</v>
      </c>
      <c r="L1414" t="s">
        <v>31</v>
      </c>
      <c r="M1414" t="s">
        <v>31</v>
      </c>
      <c r="N1414">
        <v>25</v>
      </c>
      <c r="O1414">
        <f>IF(moras[[#This Row],[EDAD]]="", '2-Resumen'!$C$7, moras[[#This Row],[EDAD]])</f>
        <v>25</v>
      </c>
      <c r="P1414">
        <f>FLOOR(moras[[#This Row],[EDAD_SIN_NA´S]],10)</f>
        <v>20</v>
      </c>
      <c r="Q1414">
        <f>STANDARDIZE(moras[[#This Row],[EDAD]],'2-Resumen'!$C$2, '2-Resumen'!$C$3)</f>
        <v>-1.1931707945260464</v>
      </c>
      <c r="R1414" t="str">
        <f>IF(ABS(moras[[#This Row],[Z-CORE E]]) &gt; 1.96, "Sí", "No")</f>
        <v>No</v>
      </c>
    </row>
    <row r="1415" spans="1:18">
      <c r="A1415">
        <v>2078</v>
      </c>
      <c r="B1415" t="s">
        <v>27</v>
      </c>
      <c r="C1415">
        <v>161550</v>
      </c>
      <c r="D14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15">
        <f>IF(moras[[#This Row],[SALARIO]]="",'2-Resumen'!$B$7, moras[[#This Row],[SALARIO]])</f>
        <v>161550</v>
      </c>
      <c r="F1415">
        <f>STANDARDIZE(moras[[#This Row],[SALARIO]],'2-Resumen'!$B$2,'2-Resumen'!$B$3)</f>
        <v>-0.37292834534245178</v>
      </c>
      <c r="G1415" t="str">
        <f>IF(ABS(moras[[#This Row],[Z-CORE]])&gt; 1.96,"Sí", "No")</f>
        <v>No</v>
      </c>
      <c r="H1415" t="s">
        <v>33</v>
      </c>
      <c r="I1415" t="str">
        <f>IF(moras[[#This Row],[TIPO_ASEGURAMIENTO]] = "", '2-Resumen'!$F$4, moras[[#This Row],[TIPO_ASEGURAMIENTO]])</f>
        <v>ASALARIADO</v>
      </c>
      <c r="J1415" t="s">
        <v>29</v>
      </c>
      <c r="K1415" t="s">
        <v>30</v>
      </c>
      <c r="L1415" t="s">
        <v>31</v>
      </c>
      <c r="M1415" t="s">
        <v>31</v>
      </c>
      <c r="N1415">
        <v>39</v>
      </c>
      <c r="O1415">
        <f>IF(moras[[#This Row],[EDAD]]="", '2-Resumen'!$C$7, moras[[#This Row],[EDAD]])</f>
        <v>39</v>
      </c>
      <c r="P1415">
        <f>FLOOR(moras[[#This Row],[EDAD_SIN_NA´S]],10)</f>
        <v>30</v>
      </c>
      <c r="Q1415">
        <f>STANDARDIZE(moras[[#This Row],[EDAD]],'2-Resumen'!$C$2, '2-Resumen'!$C$3)</f>
        <v>-0.20511617344612137</v>
      </c>
      <c r="R1415" t="str">
        <f>IF(ABS(moras[[#This Row],[Z-CORE E]]) &gt; 1.96, "Sí", "No")</f>
        <v>No</v>
      </c>
    </row>
    <row r="1416" spans="1:18">
      <c r="A1416">
        <v>2079</v>
      </c>
      <c r="B1416" t="s">
        <v>32</v>
      </c>
      <c r="C1416">
        <v>1038456</v>
      </c>
      <c r="D14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16">
        <f>IF(moras[[#This Row],[SALARIO]]="",'2-Resumen'!$B$7, moras[[#This Row],[SALARIO]])</f>
        <v>1038456</v>
      </c>
      <c r="F1416">
        <f>STANDARDIZE(moras[[#This Row],[SALARIO]],'2-Resumen'!$B$2,'2-Resumen'!$B$3)</f>
        <v>-0.35833747066641897</v>
      </c>
      <c r="G1416" t="str">
        <f>IF(ABS(moras[[#This Row],[Z-CORE]])&gt; 1.96,"Sí", "No")</f>
        <v>No</v>
      </c>
      <c r="H1416" t="s">
        <v>33</v>
      </c>
      <c r="I1416" t="str">
        <f>IF(moras[[#This Row],[TIPO_ASEGURAMIENTO]] = "", '2-Resumen'!$F$4, moras[[#This Row],[TIPO_ASEGURAMIENTO]])</f>
        <v>ASALARIADO</v>
      </c>
      <c r="J1416" t="s">
        <v>29</v>
      </c>
      <c r="K1416" t="s">
        <v>30</v>
      </c>
      <c r="L1416" t="s">
        <v>31</v>
      </c>
      <c r="M1416" t="s">
        <v>31</v>
      </c>
      <c r="N1416">
        <v>36</v>
      </c>
      <c r="O1416">
        <f>IF(moras[[#This Row],[EDAD]]="", '2-Resumen'!$C$7, moras[[#This Row],[EDAD]])</f>
        <v>36</v>
      </c>
      <c r="P1416">
        <f>FLOOR(moras[[#This Row],[EDAD_SIN_NA´S]],10)</f>
        <v>30</v>
      </c>
      <c r="Q1416">
        <f>STANDARDIZE(moras[[#This Row],[EDAD]],'2-Resumen'!$C$2, '2-Resumen'!$C$3)</f>
        <v>-0.41684216367753391</v>
      </c>
      <c r="R1416" t="str">
        <f>IF(ABS(moras[[#This Row],[Z-CORE E]]) &gt; 1.96, "Sí", "No")</f>
        <v>No</v>
      </c>
    </row>
    <row r="1417" spans="1:18">
      <c r="A1417">
        <v>2080</v>
      </c>
      <c r="B1417" t="s">
        <v>32</v>
      </c>
      <c r="C1417">
        <v>68565334</v>
      </c>
      <c r="D14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17">
        <f>IF(moras[[#This Row],[SALARIO]]="",'2-Resumen'!$B$7, moras[[#This Row],[SALARIO]])</f>
        <v>68565334</v>
      </c>
      <c r="F1417">
        <f>STANDARDIZE(moras[[#This Row],[SALARIO]],'2-Resumen'!$B$2,'2-Resumen'!$B$3)</f>
        <v>0.76524500472063062</v>
      </c>
      <c r="G1417" t="str">
        <f>IF(ABS(moras[[#This Row],[Z-CORE]])&gt; 1.96,"Sí", "No")</f>
        <v>No</v>
      </c>
      <c r="H1417" t="s">
        <v>33</v>
      </c>
      <c r="I1417" t="str">
        <f>IF(moras[[#This Row],[TIPO_ASEGURAMIENTO]] = "", '2-Resumen'!$F$4, moras[[#This Row],[TIPO_ASEGURAMIENTO]])</f>
        <v>ASALARIADO</v>
      </c>
      <c r="J1417" t="s">
        <v>29</v>
      </c>
      <c r="K1417" t="s">
        <v>30</v>
      </c>
      <c r="L1417" t="s">
        <v>31</v>
      </c>
      <c r="M1417" t="s">
        <v>31</v>
      </c>
      <c r="N1417">
        <v>44</v>
      </c>
      <c r="O1417">
        <f>IF(moras[[#This Row],[EDAD]]="", '2-Resumen'!$C$7, moras[[#This Row],[EDAD]])</f>
        <v>44</v>
      </c>
      <c r="P1417">
        <f>FLOOR(moras[[#This Row],[EDAD_SIN_NA´S]],10)</f>
        <v>40</v>
      </c>
      <c r="Q1417">
        <f>STANDARDIZE(moras[[#This Row],[EDAD]],'2-Resumen'!$C$2, '2-Resumen'!$C$3)</f>
        <v>0.14776047693956615</v>
      </c>
      <c r="R1417" t="str">
        <f>IF(ABS(moras[[#This Row],[Z-CORE E]]) &gt; 1.96, "Sí", "No")</f>
        <v>No</v>
      </c>
    </row>
    <row r="1418" spans="1:18">
      <c r="A1418">
        <v>2082</v>
      </c>
      <c r="B1418" t="s">
        <v>32</v>
      </c>
      <c r="C1418">
        <v>457059</v>
      </c>
      <c r="D14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18">
        <f>IF(moras[[#This Row],[SALARIO]]="",'2-Resumen'!$B$7, moras[[#This Row],[SALARIO]])</f>
        <v>457059</v>
      </c>
      <c r="F1418">
        <f>STANDARDIZE(moras[[#This Row],[SALARIO]],'2-Resumen'!$B$2,'2-Resumen'!$B$3)</f>
        <v>-0.36801135904672594</v>
      </c>
      <c r="G1418" t="str">
        <f>IF(ABS(moras[[#This Row],[Z-CORE]])&gt; 1.96,"Sí", "No")</f>
        <v>No</v>
      </c>
      <c r="H1418" t="s">
        <v>33</v>
      </c>
      <c r="I1418" t="str">
        <f>IF(moras[[#This Row],[TIPO_ASEGURAMIENTO]] = "", '2-Resumen'!$F$4, moras[[#This Row],[TIPO_ASEGURAMIENTO]])</f>
        <v>ASALARIADO</v>
      </c>
      <c r="J1418" t="s">
        <v>34</v>
      </c>
      <c r="K1418" t="s">
        <v>30</v>
      </c>
      <c r="L1418" t="s">
        <v>31</v>
      </c>
      <c r="M1418" t="s">
        <v>30</v>
      </c>
      <c r="N1418">
        <v>44</v>
      </c>
      <c r="O1418">
        <f>IF(moras[[#This Row],[EDAD]]="", '2-Resumen'!$C$7, moras[[#This Row],[EDAD]])</f>
        <v>44</v>
      </c>
      <c r="P1418">
        <f>FLOOR(moras[[#This Row],[EDAD_SIN_NA´S]],10)</f>
        <v>40</v>
      </c>
      <c r="Q1418">
        <f>STANDARDIZE(moras[[#This Row],[EDAD]],'2-Resumen'!$C$2, '2-Resumen'!$C$3)</f>
        <v>0.14776047693956615</v>
      </c>
      <c r="R1418" t="str">
        <f>IF(ABS(moras[[#This Row],[Z-CORE E]]) &gt; 1.96, "Sí", "No")</f>
        <v>No</v>
      </c>
    </row>
    <row r="1419" spans="1:18">
      <c r="A1419">
        <v>2083</v>
      </c>
      <c r="B1419" t="s">
        <v>32</v>
      </c>
      <c r="C1419">
        <v>250000</v>
      </c>
      <c r="D14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19">
        <f>IF(moras[[#This Row],[SALARIO]]="",'2-Resumen'!$B$7, moras[[#This Row],[SALARIO]])</f>
        <v>250000</v>
      </c>
      <c r="F1419">
        <f>STANDARDIZE(moras[[#This Row],[SALARIO]],'2-Resumen'!$B$2,'2-Resumen'!$B$3)</f>
        <v>-0.37145662218729592</v>
      </c>
      <c r="G1419" t="str">
        <f>IF(ABS(moras[[#This Row],[Z-CORE]])&gt; 1.96,"Sí", "No")</f>
        <v>No</v>
      </c>
      <c r="H1419" t="s">
        <v>33</v>
      </c>
      <c r="I1419" t="str">
        <f>IF(moras[[#This Row],[TIPO_ASEGURAMIENTO]] = "", '2-Resumen'!$F$4, moras[[#This Row],[TIPO_ASEGURAMIENTO]])</f>
        <v>ASALARIADO</v>
      </c>
      <c r="J1419" t="s">
        <v>29</v>
      </c>
      <c r="K1419" t="s">
        <v>30</v>
      </c>
      <c r="L1419" t="s">
        <v>30</v>
      </c>
      <c r="M1419" t="s">
        <v>30</v>
      </c>
      <c r="N1419">
        <v>47</v>
      </c>
      <c r="O1419">
        <f>IF(moras[[#This Row],[EDAD]]="", '2-Resumen'!$C$7, moras[[#This Row],[EDAD]])</f>
        <v>47</v>
      </c>
      <c r="P1419">
        <f>FLOOR(moras[[#This Row],[EDAD_SIN_NA´S]],10)</f>
        <v>40</v>
      </c>
      <c r="Q1419">
        <f>STANDARDIZE(moras[[#This Row],[EDAD]],'2-Resumen'!$C$2, '2-Resumen'!$C$3)</f>
        <v>0.35948646717097865</v>
      </c>
      <c r="R1419" t="str">
        <f>IF(ABS(moras[[#This Row],[Z-CORE E]]) &gt; 1.96, "Sí", "No")</f>
        <v>No</v>
      </c>
    </row>
    <row r="1420" spans="1:18">
      <c r="A1420">
        <v>2084</v>
      </c>
      <c r="B1420" t="s">
        <v>27</v>
      </c>
      <c r="C1420">
        <v>356600</v>
      </c>
      <c r="D14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20">
        <f>IF(moras[[#This Row],[SALARIO]]="",'2-Resumen'!$B$7, moras[[#This Row],[SALARIO]])</f>
        <v>356600</v>
      </c>
      <c r="F1420">
        <f>STANDARDIZE(moras[[#This Row],[SALARIO]],'2-Resumen'!$B$2,'2-Resumen'!$B$3)</f>
        <v>-0.36968290044235963</v>
      </c>
      <c r="G1420" t="str">
        <f>IF(ABS(moras[[#This Row],[Z-CORE]])&gt; 1.96,"Sí", "No")</f>
        <v>No</v>
      </c>
      <c r="H1420" t="s">
        <v>33</v>
      </c>
      <c r="I1420" t="str">
        <f>IF(moras[[#This Row],[TIPO_ASEGURAMIENTO]] = "", '2-Resumen'!$F$4, moras[[#This Row],[TIPO_ASEGURAMIENTO]])</f>
        <v>ASALARIADO</v>
      </c>
      <c r="J1420" t="s">
        <v>29</v>
      </c>
      <c r="K1420" t="s">
        <v>30</v>
      </c>
      <c r="L1420" t="s">
        <v>31</v>
      </c>
      <c r="M1420" t="s">
        <v>31</v>
      </c>
      <c r="N1420">
        <v>49</v>
      </c>
      <c r="O1420">
        <f>IF(moras[[#This Row],[EDAD]]="", '2-Resumen'!$C$7, moras[[#This Row],[EDAD]])</f>
        <v>49</v>
      </c>
      <c r="P1420">
        <f>FLOOR(moras[[#This Row],[EDAD_SIN_NA´S]],10)</f>
        <v>40</v>
      </c>
      <c r="Q1420">
        <f>STANDARDIZE(moras[[#This Row],[EDAD]],'2-Resumen'!$C$2, '2-Resumen'!$C$3)</f>
        <v>0.50063712732525367</v>
      </c>
      <c r="R1420" t="str">
        <f>IF(ABS(moras[[#This Row],[Z-CORE E]]) &gt; 1.96, "Sí", "No")</f>
        <v>No</v>
      </c>
    </row>
    <row r="1421" spans="1:18">
      <c r="A1421">
        <v>2086</v>
      </c>
      <c r="B1421" t="s">
        <v>32</v>
      </c>
      <c r="C1421">
        <v>300000</v>
      </c>
      <c r="D14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21">
        <f>IF(moras[[#This Row],[SALARIO]]="",'2-Resumen'!$B$7, moras[[#This Row],[SALARIO]])</f>
        <v>300000</v>
      </c>
      <c r="F1421">
        <f>STANDARDIZE(moras[[#This Row],[SALARIO]],'2-Resumen'!$B$2,'2-Resumen'!$B$3)</f>
        <v>-0.37062467014933331</v>
      </c>
      <c r="G1421" t="str">
        <f>IF(ABS(moras[[#This Row],[Z-CORE]])&gt; 1.96,"Sí", "No")</f>
        <v>No</v>
      </c>
      <c r="H1421" t="s">
        <v>33</v>
      </c>
      <c r="I1421" t="str">
        <f>IF(moras[[#This Row],[TIPO_ASEGURAMIENTO]] = "", '2-Resumen'!$F$4, moras[[#This Row],[TIPO_ASEGURAMIENTO]])</f>
        <v>ASALARIADO</v>
      </c>
      <c r="J1421" t="s">
        <v>29</v>
      </c>
      <c r="K1421" t="s">
        <v>30</v>
      </c>
      <c r="L1421" t="s">
        <v>31</v>
      </c>
      <c r="M1421" t="s">
        <v>31</v>
      </c>
      <c r="N1421">
        <v>20</v>
      </c>
      <c r="O1421">
        <f>IF(moras[[#This Row],[EDAD]]="", '2-Resumen'!$C$7, moras[[#This Row],[EDAD]])</f>
        <v>20</v>
      </c>
      <c r="P1421">
        <f>FLOOR(moras[[#This Row],[EDAD_SIN_NA´S]],10)</f>
        <v>20</v>
      </c>
      <c r="Q1421">
        <f>STANDARDIZE(moras[[#This Row],[EDAD]],'2-Resumen'!$C$2, '2-Resumen'!$C$3)</f>
        <v>-1.5460474449117341</v>
      </c>
      <c r="R1421" t="str">
        <f>IF(ABS(moras[[#This Row],[Z-CORE E]]) &gt; 1.96, "Sí", "No")</f>
        <v>No</v>
      </c>
    </row>
    <row r="1422" spans="1:18">
      <c r="A1422">
        <v>2087</v>
      </c>
      <c r="B1422" t="s">
        <v>32</v>
      </c>
      <c r="C1422">
        <v>110000</v>
      </c>
      <c r="D14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22">
        <f>IF(moras[[#This Row],[SALARIO]]="",'2-Resumen'!$B$7, moras[[#This Row],[SALARIO]])</f>
        <v>110000</v>
      </c>
      <c r="F1422">
        <f>STANDARDIZE(moras[[#This Row],[SALARIO]],'2-Resumen'!$B$2,'2-Resumen'!$B$3)</f>
        <v>-0.37378608789359125</v>
      </c>
      <c r="G1422" t="str">
        <f>IF(ABS(moras[[#This Row],[Z-CORE]])&gt; 1.96,"Sí", "No")</f>
        <v>No</v>
      </c>
      <c r="H1422" t="s">
        <v>33</v>
      </c>
      <c r="I1422" t="str">
        <f>IF(moras[[#This Row],[TIPO_ASEGURAMIENTO]] = "", '2-Resumen'!$F$4, moras[[#This Row],[TIPO_ASEGURAMIENTO]])</f>
        <v>ASALARIADO</v>
      </c>
      <c r="J1422" t="s">
        <v>29</v>
      </c>
      <c r="K1422" t="s">
        <v>30</v>
      </c>
      <c r="L1422" t="s">
        <v>31</v>
      </c>
      <c r="M1422" t="s">
        <v>30</v>
      </c>
      <c r="N1422">
        <v>57</v>
      </c>
      <c r="O1422">
        <f>IF(moras[[#This Row],[EDAD]]="", '2-Resumen'!$C$7, moras[[#This Row],[EDAD]])</f>
        <v>57</v>
      </c>
      <c r="P1422">
        <f>FLOOR(moras[[#This Row],[EDAD_SIN_NA´S]],10)</f>
        <v>50</v>
      </c>
      <c r="Q1422">
        <f>STANDARDIZE(moras[[#This Row],[EDAD]],'2-Resumen'!$C$2, '2-Resumen'!$C$3)</f>
        <v>1.0652397679423538</v>
      </c>
      <c r="R1422" t="str">
        <f>IF(ABS(moras[[#This Row],[Z-CORE E]]) &gt; 1.96, "Sí", "No")</f>
        <v>No</v>
      </c>
    </row>
    <row r="1423" spans="1:18">
      <c r="A1423">
        <v>2088</v>
      </c>
      <c r="B1423" t="s">
        <v>27</v>
      </c>
      <c r="C1423">
        <v>799650</v>
      </c>
      <c r="D14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23">
        <f>IF(moras[[#This Row],[SALARIO]]="",'2-Resumen'!$B$7, moras[[#This Row],[SALARIO]])</f>
        <v>799650</v>
      </c>
      <c r="F1423">
        <f>STANDARDIZE(moras[[#This Row],[SALARIO]],'2-Resumen'!$B$2,'2-Resumen'!$B$3)</f>
        <v>-0.36231097343397295</v>
      </c>
      <c r="G1423" t="str">
        <f>IF(ABS(moras[[#This Row],[Z-CORE]])&gt; 1.96,"Sí", "No")</f>
        <v>No</v>
      </c>
      <c r="H1423" t="s">
        <v>33</v>
      </c>
      <c r="I1423" t="str">
        <f>IF(moras[[#This Row],[TIPO_ASEGURAMIENTO]] = "", '2-Resumen'!$F$4, moras[[#This Row],[TIPO_ASEGURAMIENTO]])</f>
        <v>ASALARIADO</v>
      </c>
      <c r="J1423" t="s">
        <v>29</v>
      </c>
      <c r="K1423" t="s">
        <v>30</v>
      </c>
      <c r="L1423" t="s">
        <v>31</v>
      </c>
      <c r="M1423" t="s">
        <v>31</v>
      </c>
      <c r="N1423">
        <v>25</v>
      </c>
      <c r="O1423">
        <f>IF(moras[[#This Row],[EDAD]]="", '2-Resumen'!$C$7, moras[[#This Row],[EDAD]])</f>
        <v>25</v>
      </c>
      <c r="P1423">
        <f>FLOOR(moras[[#This Row],[EDAD_SIN_NA´S]],10)</f>
        <v>20</v>
      </c>
      <c r="Q1423">
        <f>STANDARDIZE(moras[[#This Row],[EDAD]],'2-Resumen'!$C$2, '2-Resumen'!$C$3)</f>
        <v>-1.1931707945260464</v>
      </c>
      <c r="R1423" t="str">
        <f>IF(ABS(moras[[#This Row],[Z-CORE E]]) &gt; 1.96, "Sí", "No")</f>
        <v>No</v>
      </c>
    </row>
    <row r="1424" spans="1:18">
      <c r="A1424">
        <v>2089</v>
      </c>
      <c r="B1424" t="s">
        <v>27</v>
      </c>
      <c r="C1424">
        <v>488750</v>
      </c>
      <c r="D14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24">
        <f>IF(moras[[#This Row],[SALARIO]]="",'2-Resumen'!$B$7, moras[[#This Row],[SALARIO]])</f>
        <v>488750</v>
      </c>
      <c r="F1424">
        <f>STANDARDIZE(moras[[#This Row],[SALARIO]],'2-Resumen'!$B$2,'2-Resumen'!$B$3)</f>
        <v>-0.36748405120602445</v>
      </c>
      <c r="G1424" t="str">
        <f>IF(ABS(moras[[#This Row],[Z-CORE]])&gt; 1.96,"Sí", "No")</f>
        <v>No</v>
      </c>
      <c r="H1424" t="s">
        <v>33</v>
      </c>
      <c r="I1424" t="str">
        <f>IF(moras[[#This Row],[TIPO_ASEGURAMIENTO]] = "", '2-Resumen'!$F$4, moras[[#This Row],[TIPO_ASEGURAMIENTO]])</f>
        <v>ASALARIADO</v>
      </c>
      <c r="J1424" t="s">
        <v>29</v>
      </c>
      <c r="K1424" t="s">
        <v>30</v>
      </c>
      <c r="L1424" t="s">
        <v>31</v>
      </c>
      <c r="M1424" t="s">
        <v>31</v>
      </c>
      <c r="N1424">
        <v>24</v>
      </c>
      <c r="O1424">
        <f>IF(moras[[#This Row],[EDAD]]="", '2-Resumen'!$C$7, moras[[#This Row],[EDAD]])</f>
        <v>24</v>
      </c>
      <c r="P1424">
        <f>FLOOR(moras[[#This Row],[EDAD_SIN_NA´S]],10)</f>
        <v>20</v>
      </c>
      <c r="Q1424">
        <f>STANDARDIZE(moras[[#This Row],[EDAD]],'2-Resumen'!$C$2, '2-Resumen'!$C$3)</f>
        <v>-1.263746124603184</v>
      </c>
      <c r="R1424" t="str">
        <f>IF(ABS(moras[[#This Row],[Z-CORE E]]) &gt; 1.96, "Sí", "No")</f>
        <v>No</v>
      </c>
    </row>
    <row r="1425" spans="1:18">
      <c r="A1425">
        <v>2090</v>
      </c>
      <c r="B1425" t="s">
        <v>32</v>
      </c>
      <c r="C1425">
        <v>2038867</v>
      </c>
      <c r="D14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25">
        <f>IF(moras[[#This Row],[SALARIO]]="",'2-Resumen'!$B$7, moras[[#This Row],[SALARIO]])</f>
        <v>2038867</v>
      </c>
      <c r="F1425">
        <f>STANDARDIZE(moras[[#This Row],[SALARIO]],'2-Resumen'!$B$2,'2-Resumen'!$B$3)</f>
        <v>-0.34169159126141474</v>
      </c>
      <c r="G1425" t="str">
        <f>IF(ABS(moras[[#This Row],[Z-CORE]])&gt; 1.96,"Sí", "No")</f>
        <v>No</v>
      </c>
      <c r="H1425" t="s">
        <v>33</v>
      </c>
      <c r="I1425" t="str">
        <f>IF(moras[[#This Row],[TIPO_ASEGURAMIENTO]] = "", '2-Resumen'!$F$4, moras[[#This Row],[TIPO_ASEGURAMIENTO]])</f>
        <v>ASALARIADO</v>
      </c>
      <c r="J1425" t="s">
        <v>29</v>
      </c>
      <c r="K1425" t="s">
        <v>30</v>
      </c>
      <c r="L1425" t="s">
        <v>31</v>
      </c>
      <c r="M1425" t="s">
        <v>31</v>
      </c>
      <c r="N1425">
        <v>34</v>
      </c>
      <c r="O1425">
        <f>IF(moras[[#This Row],[EDAD]]="", '2-Resumen'!$C$7, moras[[#This Row],[EDAD]])</f>
        <v>34</v>
      </c>
      <c r="P1425">
        <f>FLOOR(moras[[#This Row],[EDAD_SIN_NA´S]],10)</f>
        <v>30</v>
      </c>
      <c r="Q1425">
        <f>STANDARDIZE(moras[[#This Row],[EDAD]],'2-Resumen'!$C$2, '2-Resumen'!$C$3)</f>
        <v>-0.55799282383180893</v>
      </c>
      <c r="R1425" t="str">
        <f>IF(ABS(moras[[#This Row],[Z-CORE E]]) &gt; 1.96, "Sí", "No")</f>
        <v>No</v>
      </c>
    </row>
    <row r="1426" spans="1:18">
      <c r="A1426">
        <v>2091</v>
      </c>
      <c r="B1426" t="s">
        <v>27</v>
      </c>
      <c r="C1426">
        <v>79393098</v>
      </c>
      <c r="D14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26">
        <f>IF(moras[[#This Row],[SALARIO]]="",'2-Resumen'!$B$7, moras[[#This Row],[SALARIO]])</f>
        <v>79393098</v>
      </c>
      <c r="F1426">
        <f>STANDARDIZE(moras[[#This Row],[SALARIO]],'2-Resumen'!$B$2,'2-Resumen'!$B$3)</f>
        <v>0.94540861124819409</v>
      </c>
      <c r="G1426" t="str">
        <f>IF(ABS(moras[[#This Row],[Z-CORE]])&gt; 1.96,"Sí", "No")</f>
        <v>No</v>
      </c>
      <c r="H1426" t="s">
        <v>33</v>
      </c>
      <c r="I1426" t="str">
        <f>IF(moras[[#This Row],[TIPO_ASEGURAMIENTO]] = "", '2-Resumen'!$F$4, moras[[#This Row],[TIPO_ASEGURAMIENTO]])</f>
        <v>ASALARIADO</v>
      </c>
      <c r="J1426" t="s">
        <v>34</v>
      </c>
      <c r="K1426" t="s">
        <v>30</v>
      </c>
      <c r="L1426" t="s">
        <v>31</v>
      </c>
      <c r="M1426" t="s">
        <v>31</v>
      </c>
      <c r="N1426">
        <v>35</v>
      </c>
      <c r="O1426">
        <f>IF(moras[[#This Row],[EDAD]]="", '2-Resumen'!$C$7, moras[[#This Row],[EDAD]])</f>
        <v>35</v>
      </c>
      <c r="P1426">
        <f>FLOOR(moras[[#This Row],[EDAD_SIN_NA´S]],10)</f>
        <v>30</v>
      </c>
      <c r="Q1426">
        <f>STANDARDIZE(moras[[#This Row],[EDAD]],'2-Resumen'!$C$2, '2-Resumen'!$C$3)</f>
        <v>-0.48741749375467142</v>
      </c>
      <c r="R1426" t="str">
        <f>IF(ABS(moras[[#This Row],[Z-CORE E]]) &gt; 1.96, "Sí", "No")</f>
        <v>No</v>
      </c>
    </row>
    <row r="1427" spans="1:18">
      <c r="A1427">
        <v>2092</v>
      </c>
      <c r="B1427" t="s">
        <v>32</v>
      </c>
      <c r="C1427">
        <v>45233726</v>
      </c>
      <c r="D14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27">
        <f>IF(moras[[#This Row],[SALARIO]]="",'2-Resumen'!$B$7, moras[[#This Row],[SALARIO]])</f>
        <v>45233726</v>
      </c>
      <c r="F1427">
        <f>STANDARDIZE(moras[[#This Row],[SALARIO]],'2-Resumen'!$B$2,'2-Resumen'!$B$3)</f>
        <v>0.37702942822973629</v>
      </c>
      <c r="G1427" t="str">
        <f>IF(ABS(moras[[#This Row],[Z-CORE]])&gt; 1.96,"Sí", "No")</f>
        <v>No</v>
      </c>
      <c r="H1427" t="s">
        <v>33</v>
      </c>
      <c r="I1427" t="str">
        <f>IF(moras[[#This Row],[TIPO_ASEGURAMIENTO]] = "", '2-Resumen'!$F$4, moras[[#This Row],[TIPO_ASEGURAMIENTO]])</f>
        <v>ASALARIADO</v>
      </c>
      <c r="J1427" t="s">
        <v>29</v>
      </c>
      <c r="K1427" t="s">
        <v>30</v>
      </c>
      <c r="L1427" t="s">
        <v>31</v>
      </c>
      <c r="M1427" t="s">
        <v>31</v>
      </c>
      <c r="N1427">
        <v>40</v>
      </c>
      <c r="O1427">
        <f>IF(moras[[#This Row],[EDAD]]="", '2-Resumen'!$C$7, moras[[#This Row],[EDAD]])</f>
        <v>40</v>
      </c>
      <c r="P1427">
        <f>FLOOR(moras[[#This Row],[EDAD_SIN_NA´S]],10)</f>
        <v>40</v>
      </c>
      <c r="Q1427">
        <f>STANDARDIZE(moras[[#This Row],[EDAD]],'2-Resumen'!$C$2, '2-Resumen'!$C$3)</f>
        <v>-0.13454084336898386</v>
      </c>
      <c r="R1427" t="str">
        <f>IF(ABS(moras[[#This Row],[Z-CORE E]]) &gt; 1.96, "Sí", "No")</f>
        <v>No</v>
      </c>
    </row>
    <row r="1428" spans="1:18">
      <c r="A1428">
        <v>2093</v>
      </c>
      <c r="B1428" t="s">
        <v>32</v>
      </c>
      <c r="C1428">
        <v>40125865</v>
      </c>
      <c r="D14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28">
        <f>IF(moras[[#This Row],[SALARIO]]="",'2-Resumen'!$B$7, moras[[#This Row],[SALARIO]])</f>
        <v>40125865</v>
      </c>
      <c r="F1428">
        <f>STANDARDIZE(moras[[#This Row],[SALARIO]],'2-Resumen'!$B$2,'2-Resumen'!$B$3)</f>
        <v>0.29203952085814167</v>
      </c>
      <c r="G1428" t="str">
        <f>IF(ABS(moras[[#This Row],[Z-CORE]])&gt; 1.96,"Sí", "No")</f>
        <v>No</v>
      </c>
      <c r="H1428" t="s">
        <v>33</v>
      </c>
      <c r="I1428" t="str">
        <f>IF(moras[[#This Row],[TIPO_ASEGURAMIENTO]] = "", '2-Resumen'!$F$4, moras[[#This Row],[TIPO_ASEGURAMIENTO]])</f>
        <v>ASALARIADO</v>
      </c>
      <c r="J1428" t="s">
        <v>29</v>
      </c>
      <c r="K1428" t="s">
        <v>30</v>
      </c>
      <c r="L1428" t="s">
        <v>31</v>
      </c>
      <c r="M1428" t="s">
        <v>31</v>
      </c>
      <c r="N1428">
        <v>59</v>
      </c>
      <c r="O1428">
        <f>IF(moras[[#This Row],[EDAD]]="", '2-Resumen'!$C$7, moras[[#This Row],[EDAD]])</f>
        <v>59</v>
      </c>
      <c r="P1428">
        <f>FLOOR(moras[[#This Row],[EDAD_SIN_NA´S]],10)</f>
        <v>50</v>
      </c>
      <c r="Q1428">
        <f>STANDARDIZE(moras[[#This Row],[EDAD]],'2-Resumen'!$C$2, '2-Resumen'!$C$3)</f>
        <v>1.2063904280966287</v>
      </c>
      <c r="R1428" t="str">
        <f>IF(ABS(moras[[#This Row],[Z-CORE E]]) &gt; 1.96, "Sí", "No")</f>
        <v>No</v>
      </c>
    </row>
    <row r="1429" spans="1:18">
      <c r="A1429">
        <v>2094</v>
      </c>
      <c r="B1429" t="s">
        <v>27</v>
      </c>
      <c r="C1429">
        <v>47634445</v>
      </c>
      <c r="D14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29">
        <f>IF(moras[[#This Row],[SALARIO]]="",'2-Resumen'!$B$7, moras[[#This Row],[SALARIO]])</f>
        <v>47634445</v>
      </c>
      <c r="F1429">
        <f>STANDARDIZE(moras[[#This Row],[SALARIO]],'2-Resumen'!$B$2,'2-Resumen'!$B$3)</f>
        <v>0.41697508952224743</v>
      </c>
      <c r="G1429" t="str">
        <f>IF(ABS(moras[[#This Row],[Z-CORE]])&gt; 1.96,"Sí", "No")</f>
        <v>No</v>
      </c>
      <c r="H1429" t="s">
        <v>33</v>
      </c>
      <c r="I1429" t="str">
        <f>IF(moras[[#This Row],[TIPO_ASEGURAMIENTO]] = "", '2-Resumen'!$F$4, moras[[#This Row],[TIPO_ASEGURAMIENTO]])</f>
        <v>ASALARIADO</v>
      </c>
      <c r="J1429" t="s">
        <v>29</v>
      </c>
      <c r="K1429" t="s">
        <v>30</v>
      </c>
      <c r="L1429" t="s">
        <v>31</v>
      </c>
      <c r="M1429" t="s">
        <v>31</v>
      </c>
      <c r="N1429">
        <v>24</v>
      </c>
      <c r="O1429">
        <f>IF(moras[[#This Row],[EDAD]]="", '2-Resumen'!$C$7, moras[[#This Row],[EDAD]])</f>
        <v>24</v>
      </c>
      <c r="P1429">
        <f>FLOOR(moras[[#This Row],[EDAD_SIN_NA´S]],10)</f>
        <v>20</v>
      </c>
      <c r="Q1429">
        <f>STANDARDIZE(moras[[#This Row],[EDAD]],'2-Resumen'!$C$2, '2-Resumen'!$C$3)</f>
        <v>-1.263746124603184</v>
      </c>
      <c r="R1429" t="str">
        <f>IF(ABS(moras[[#This Row],[Z-CORE E]]) &gt; 1.96, "Sí", "No")</f>
        <v>No</v>
      </c>
    </row>
    <row r="1430" spans="1:18">
      <c r="A1430">
        <v>2095</v>
      </c>
      <c r="B1430" t="s">
        <v>32</v>
      </c>
      <c r="C1430">
        <v>1934551</v>
      </c>
      <c r="D14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30">
        <f>IF(moras[[#This Row],[SALARIO]]="",'2-Resumen'!$B$7, moras[[#This Row],[SALARIO]])</f>
        <v>1934551</v>
      </c>
      <c r="F1430">
        <f>STANDARDIZE(moras[[#This Row],[SALARIO]],'2-Resumen'!$B$2,'2-Resumen'!$B$3)</f>
        <v>-0.34342730943725691</v>
      </c>
      <c r="G1430" t="str">
        <f>IF(ABS(moras[[#This Row],[Z-CORE]])&gt; 1.96,"Sí", "No")</f>
        <v>No</v>
      </c>
      <c r="H1430" t="s">
        <v>33</v>
      </c>
      <c r="I1430" t="str">
        <f>IF(moras[[#This Row],[TIPO_ASEGURAMIENTO]] = "", '2-Resumen'!$F$4, moras[[#This Row],[TIPO_ASEGURAMIENTO]])</f>
        <v>ASALARIADO</v>
      </c>
      <c r="J1430" t="s">
        <v>29</v>
      </c>
      <c r="K1430" t="s">
        <v>30</v>
      </c>
      <c r="L1430" t="s">
        <v>31</v>
      </c>
      <c r="M1430" t="s">
        <v>30</v>
      </c>
      <c r="N1430">
        <v>58</v>
      </c>
      <c r="O1430">
        <f>IF(moras[[#This Row],[EDAD]]="", '2-Resumen'!$C$7, moras[[#This Row],[EDAD]])</f>
        <v>58</v>
      </c>
      <c r="P1430">
        <f>FLOOR(moras[[#This Row],[EDAD_SIN_NA´S]],10)</f>
        <v>50</v>
      </c>
      <c r="Q1430">
        <f>STANDARDIZE(moras[[#This Row],[EDAD]],'2-Resumen'!$C$2, '2-Resumen'!$C$3)</f>
        <v>1.1358150980194912</v>
      </c>
      <c r="R1430" t="str">
        <f>IF(ABS(moras[[#This Row],[Z-CORE E]]) &gt; 1.96, "Sí", "No")</f>
        <v>No</v>
      </c>
    </row>
    <row r="1431" spans="1:18">
      <c r="A1431">
        <v>2096</v>
      </c>
      <c r="B1431" t="s">
        <v>32</v>
      </c>
      <c r="C1431">
        <v>199548254</v>
      </c>
      <c r="D14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31">
        <f>IF(moras[[#This Row],[SALARIO]]="",'2-Resumen'!$B$7, moras[[#This Row],[SALARIO]])</f>
        <v>199548254</v>
      </c>
      <c r="F1431">
        <f>STANDARDIZE(moras[[#This Row],[SALARIO]],'2-Resumen'!$B$2,'2-Resumen'!$B$3)</f>
        <v>2.9446751493664984</v>
      </c>
      <c r="G1431" t="str">
        <f>IF(ABS(moras[[#This Row],[Z-CORE]])&gt; 1.96,"Sí", "No")</f>
        <v>Sí</v>
      </c>
      <c r="H1431" t="s">
        <v>33</v>
      </c>
      <c r="I1431" t="str">
        <f>IF(moras[[#This Row],[TIPO_ASEGURAMIENTO]] = "", '2-Resumen'!$F$4, moras[[#This Row],[TIPO_ASEGURAMIENTO]])</f>
        <v>ASALARIADO</v>
      </c>
      <c r="J1431" t="s">
        <v>34</v>
      </c>
      <c r="K1431" t="s">
        <v>30</v>
      </c>
      <c r="L1431" t="s">
        <v>31</v>
      </c>
      <c r="M1431" t="s">
        <v>31</v>
      </c>
      <c r="N1431">
        <v>34</v>
      </c>
      <c r="O1431">
        <f>IF(moras[[#This Row],[EDAD]]="", '2-Resumen'!$C$7, moras[[#This Row],[EDAD]])</f>
        <v>34</v>
      </c>
      <c r="P1431">
        <f>FLOOR(moras[[#This Row],[EDAD_SIN_NA´S]],10)</f>
        <v>30</v>
      </c>
      <c r="Q1431">
        <f>STANDARDIZE(moras[[#This Row],[EDAD]],'2-Resumen'!$C$2, '2-Resumen'!$C$3)</f>
        <v>-0.55799282383180893</v>
      </c>
      <c r="R1431" t="str">
        <f>IF(ABS(moras[[#This Row],[Z-CORE E]]) &gt; 1.96, "Sí", "No")</f>
        <v>No</v>
      </c>
    </row>
    <row r="1432" spans="1:18">
      <c r="A1432">
        <v>2098</v>
      </c>
      <c r="B1432" t="s">
        <v>32</v>
      </c>
      <c r="C1432">
        <v>722064</v>
      </c>
      <c r="D14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32">
        <f>IF(moras[[#This Row],[SALARIO]]="",'2-Resumen'!$B$7, moras[[#This Row],[SALARIO]])</f>
        <v>722064</v>
      </c>
      <c r="F1432">
        <f>STANDARDIZE(moras[[#This Row],[SALARIO]],'2-Resumen'!$B$2,'2-Resumen'!$B$3)</f>
        <v>-0.36360193005032027</v>
      </c>
      <c r="G1432" t="str">
        <f>IF(ABS(moras[[#This Row],[Z-CORE]])&gt; 1.96,"Sí", "No")</f>
        <v>No</v>
      </c>
      <c r="H1432" t="s">
        <v>33</v>
      </c>
      <c r="I1432" t="str">
        <f>IF(moras[[#This Row],[TIPO_ASEGURAMIENTO]] = "", '2-Resumen'!$F$4, moras[[#This Row],[TIPO_ASEGURAMIENTO]])</f>
        <v>ASALARIADO</v>
      </c>
      <c r="J1432" t="s">
        <v>29</v>
      </c>
      <c r="K1432" t="s">
        <v>30</v>
      </c>
      <c r="L1432" t="s">
        <v>31</v>
      </c>
      <c r="M1432" t="s">
        <v>31</v>
      </c>
      <c r="N1432">
        <v>33</v>
      </c>
      <c r="O1432">
        <f>IF(moras[[#This Row],[EDAD]]="", '2-Resumen'!$C$7, moras[[#This Row],[EDAD]])</f>
        <v>33</v>
      </c>
      <c r="P1432">
        <f>FLOOR(moras[[#This Row],[EDAD_SIN_NA´S]],10)</f>
        <v>30</v>
      </c>
      <c r="Q1432">
        <f>STANDARDIZE(moras[[#This Row],[EDAD]],'2-Resumen'!$C$2, '2-Resumen'!$C$3)</f>
        <v>-0.62856815390894638</v>
      </c>
      <c r="R1432" t="str">
        <f>IF(ABS(moras[[#This Row],[Z-CORE E]]) &gt; 1.96, "Sí", "No")</f>
        <v>No</v>
      </c>
    </row>
    <row r="1433" spans="1:18">
      <c r="A1433">
        <v>2099</v>
      </c>
      <c r="B1433" t="s">
        <v>32</v>
      </c>
      <c r="C1433">
        <v>7539135</v>
      </c>
      <c r="D14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33">
        <f>IF(moras[[#This Row],[SALARIO]]="",'2-Resumen'!$B$7, moras[[#This Row],[SALARIO]])</f>
        <v>7539135</v>
      </c>
      <c r="F1433">
        <f>STANDARDIZE(moras[[#This Row],[SALARIO]],'2-Resumen'!$B$2,'2-Resumen'!$B$3)</f>
        <v>-0.25017240782260425</v>
      </c>
      <c r="G1433" t="str">
        <f>IF(ABS(moras[[#This Row],[Z-CORE]])&gt; 1.96,"Sí", "No")</f>
        <v>No</v>
      </c>
      <c r="H1433" t="s">
        <v>33</v>
      </c>
      <c r="I1433" t="str">
        <f>IF(moras[[#This Row],[TIPO_ASEGURAMIENTO]] = "", '2-Resumen'!$F$4, moras[[#This Row],[TIPO_ASEGURAMIENTO]])</f>
        <v>ASALARIADO</v>
      </c>
      <c r="J1433" t="s">
        <v>34</v>
      </c>
      <c r="K1433" t="s">
        <v>30</v>
      </c>
      <c r="L1433" t="s">
        <v>31</v>
      </c>
      <c r="M1433" t="s">
        <v>31</v>
      </c>
      <c r="N1433">
        <v>56</v>
      </c>
      <c r="O1433">
        <f>IF(moras[[#This Row],[EDAD]]="", '2-Resumen'!$C$7, moras[[#This Row],[EDAD]])</f>
        <v>56</v>
      </c>
      <c r="P1433">
        <f>FLOOR(moras[[#This Row],[EDAD_SIN_NA´S]],10)</f>
        <v>50</v>
      </c>
      <c r="Q1433">
        <f>STANDARDIZE(moras[[#This Row],[EDAD]],'2-Resumen'!$C$2, '2-Resumen'!$C$3)</f>
        <v>0.99466443786521619</v>
      </c>
      <c r="R1433" t="str">
        <f>IF(ABS(moras[[#This Row],[Z-CORE E]]) &gt; 1.96, "Sí", "No")</f>
        <v>No</v>
      </c>
    </row>
    <row r="1434" spans="1:18">
      <c r="A1434">
        <v>2100</v>
      </c>
      <c r="B1434" t="s">
        <v>32</v>
      </c>
      <c r="C1434">
        <v>60714285</v>
      </c>
      <c r="D14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34">
        <f>IF(moras[[#This Row],[SALARIO]]="",'2-Resumen'!$B$7, moras[[#This Row],[SALARIO]])</f>
        <v>60714285</v>
      </c>
      <c r="F1434">
        <f>STANDARDIZE(moras[[#This Row],[SALARIO]],'2-Resumen'!$B$2,'2-Resumen'!$B$3)</f>
        <v>0.63461108040674452</v>
      </c>
      <c r="G1434" t="str">
        <f>IF(ABS(moras[[#This Row],[Z-CORE]])&gt; 1.96,"Sí", "No")</f>
        <v>No</v>
      </c>
      <c r="H1434" t="s">
        <v>33</v>
      </c>
      <c r="I1434" t="str">
        <f>IF(moras[[#This Row],[TIPO_ASEGURAMIENTO]] = "", '2-Resumen'!$F$4, moras[[#This Row],[TIPO_ASEGURAMIENTO]])</f>
        <v>ASALARIADO</v>
      </c>
      <c r="J1434" t="s">
        <v>29</v>
      </c>
      <c r="K1434" t="s">
        <v>30</v>
      </c>
      <c r="L1434" t="s">
        <v>31</v>
      </c>
      <c r="M1434" t="s">
        <v>31</v>
      </c>
      <c r="N1434">
        <v>31</v>
      </c>
      <c r="O1434">
        <f>IF(moras[[#This Row],[EDAD]]="", '2-Resumen'!$C$7, moras[[#This Row],[EDAD]])</f>
        <v>31</v>
      </c>
      <c r="P1434">
        <f>FLOOR(moras[[#This Row],[EDAD_SIN_NA´S]],10)</f>
        <v>30</v>
      </c>
      <c r="Q1434">
        <f>STANDARDIZE(moras[[#This Row],[EDAD]],'2-Resumen'!$C$2, '2-Resumen'!$C$3)</f>
        <v>-0.7697188140632214</v>
      </c>
      <c r="R1434" t="str">
        <f>IF(ABS(moras[[#This Row],[Z-CORE E]]) &gt; 1.96, "Sí", "No")</f>
        <v>No</v>
      </c>
    </row>
    <row r="1435" spans="1:18">
      <c r="A1435">
        <v>2101</v>
      </c>
      <c r="B1435" t="s">
        <v>32</v>
      </c>
      <c r="C1435">
        <v>260000</v>
      </c>
      <c r="D14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35">
        <f>IF(moras[[#This Row],[SALARIO]]="",'2-Resumen'!$B$7, moras[[#This Row],[SALARIO]])</f>
        <v>260000</v>
      </c>
      <c r="F1435">
        <f>STANDARDIZE(moras[[#This Row],[SALARIO]],'2-Resumen'!$B$2,'2-Resumen'!$B$3)</f>
        <v>-0.37129023177970338</v>
      </c>
      <c r="G1435" t="str">
        <f>IF(ABS(moras[[#This Row],[Z-CORE]])&gt; 1.96,"Sí", "No")</f>
        <v>No</v>
      </c>
      <c r="H1435" t="s">
        <v>33</v>
      </c>
      <c r="I1435" t="str">
        <f>IF(moras[[#This Row],[TIPO_ASEGURAMIENTO]] = "", '2-Resumen'!$F$4, moras[[#This Row],[TIPO_ASEGURAMIENTO]])</f>
        <v>ASALARIADO</v>
      </c>
      <c r="J1435" t="s">
        <v>29</v>
      </c>
      <c r="K1435" t="s">
        <v>30</v>
      </c>
      <c r="L1435" t="s">
        <v>31</v>
      </c>
      <c r="M1435" t="s">
        <v>30</v>
      </c>
      <c r="N1435">
        <v>37</v>
      </c>
      <c r="O1435">
        <f>IF(moras[[#This Row],[EDAD]]="", '2-Resumen'!$C$7, moras[[#This Row],[EDAD]])</f>
        <v>37</v>
      </c>
      <c r="P1435">
        <f>FLOOR(moras[[#This Row],[EDAD_SIN_NA´S]],10)</f>
        <v>30</v>
      </c>
      <c r="Q1435">
        <f>STANDARDIZE(moras[[#This Row],[EDAD]],'2-Resumen'!$C$2, '2-Resumen'!$C$3)</f>
        <v>-0.3462668336003964</v>
      </c>
      <c r="R1435" t="str">
        <f>IF(ABS(moras[[#This Row],[Z-CORE E]]) &gt; 1.96, "Sí", "No")</f>
        <v>No</v>
      </c>
    </row>
    <row r="1436" spans="1:18">
      <c r="A1436">
        <v>2102</v>
      </c>
      <c r="B1436" t="s">
        <v>32</v>
      </c>
      <c r="C1436">
        <v>742000</v>
      </c>
      <c r="D14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36">
        <f>IF(moras[[#This Row],[SALARIO]]="",'2-Resumen'!$B$7, moras[[#This Row],[SALARIO]])</f>
        <v>742000</v>
      </c>
      <c r="F1436">
        <f>STANDARDIZE(moras[[#This Row],[SALARIO]],'2-Resumen'!$B$2,'2-Resumen'!$B$3)</f>
        <v>-0.36327021413374383</v>
      </c>
      <c r="G1436" t="str">
        <f>IF(ABS(moras[[#This Row],[Z-CORE]])&gt; 1.96,"Sí", "No")</f>
        <v>No</v>
      </c>
      <c r="H1436" t="s">
        <v>33</v>
      </c>
      <c r="I1436" t="str">
        <f>IF(moras[[#This Row],[TIPO_ASEGURAMIENTO]] = "", '2-Resumen'!$F$4, moras[[#This Row],[TIPO_ASEGURAMIENTO]])</f>
        <v>ASALARIADO</v>
      </c>
      <c r="J1436" t="s">
        <v>29</v>
      </c>
      <c r="K1436" t="s">
        <v>30</v>
      </c>
      <c r="L1436" t="s">
        <v>31</v>
      </c>
      <c r="M1436" t="s">
        <v>31</v>
      </c>
      <c r="N1436">
        <v>57</v>
      </c>
      <c r="O1436">
        <f>IF(moras[[#This Row],[EDAD]]="", '2-Resumen'!$C$7, moras[[#This Row],[EDAD]])</f>
        <v>57</v>
      </c>
      <c r="P1436">
        <f>FLOOR(moras[[#This Row],[EDAD_SIN_NA´S]],10)</f>
        <v>50</v>
      </c>
      <c r="Q1436">
        <f>STANDARDIZE(moras[[#This Row],[EDAD]],'2-Resumen'!$C$2, '2-Resumen'!$C$3)</f>
        <v>1.0652397679423538</v>
      </c>
      <c r="R1436" t="str">
        <f>IF(ABS(moras[[#This Row],[Z-CORE E]]) &gt; 1.96, "Sí", "No")</f>
        <v>No</v>
      </c>
    </row>
    <row r="1437" spans="1:18">
      <c r="A1437">
        <v>2103</v>
      </c>
      <c r="B1437" t="s">
        <v>32</v>
      </c>
      <c r="C1437">
        <v>170440</v>
      </c>
      <c r="D14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37">
        <f>IF(moras[[#This Row],[SALARIO]]="",'2-Resumen'!$B$7, moras[[#This Row],[SALARIO]])</f>
        <v>170440</v>
      </c>
      <c r="F1437">
        <f>STANDARDIZE(moras[[#This Row],[SALARIO]],'2-Resumen'!$B$2,'2-Resumen'!$B$3)</f>
        <v>-0.372780424270102</v>
      </c>
      <c r="G1437" t="str">
        <f>IF(ABS(moras[[#This Row],[Z-CORE]])&gt; 1.96,"Sí", "No")</f>
        <v>No</v>
      </c>
      <c r="H1437" t="s">
        <v>33</v>
      </c>
      <c r="I1437" t="str">
        <f>IF(moras[[#This Row],[TIPO_ASEGURAMIENTO]] = "", '2-Resumen'!$F$4, moras[[#This Row],[TIPO_ASEGURAMIENTO]])</f>
        <v>ASALARIADO</v>
      </c>
      <c r="J1437" t="s">
        <v>29</v>
      </c>
      <c r="K1437" t="s">
        <v>30</v>
      </c>
      <c r="L1437" t="s">
        <v>31</v>
      </c>
      <c r="M1437" t="s">
        <v>31</v>
      </c>
      <c r="N1437">
        <v>42</v>
      </c>
      <c r="O1437">
        <f>IF(moras[[#This Row],[EDAD]]="", '2-Resumen'!$C$7, moras[[#This Row],[EDAD]])</f>
        <v>42</v>
      </c>
      <c r="P1437">
        <f>FLOOR(moras[[#This Row],[EDAD_SIN_NA´S]],10)</f>
        <v>40</v>
      </c>
      <c r="Q1437">
        <f>STANDARDIZE(moras[[#This Row],[EDAD]],'2-Resumen'!$C$2, '2-Resumen'!$C$3)</f>
        <v>6.6098167852911317E-3</v>
      </c>
      <c r="R1437" t="str">
        <f>IF(ABS(moras[[#This Row],[Z-CORE E]]) &gt; 1.96, "Sí", "No")</f>
        <v>No</v>
      </c>
    </row>
    <row r="1438" spans="1:18">
      <c r="A1438">
        <v>2104</v>
      </c>
      <c r="B1438" t="s">
        <v>27</v>
      </c>
      <c r="C1438">
        <v>242860</v>
      </c>
      <c r="D14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38">
        <f>IF(moras[[#This Row],[SALARIO]]="",'2-Resumen'!$B$7, moras[[#This Row],[SALARIO]])</f>
        <v>242860</v>
      </c>
      <c r="F1438">
        <f>STANDARDIZE(moras[[#This Row],[SALARIO]],'2-Resumen'!$B$2,'2-Resumen'!$B$3)</f>
        <v>-0.37157542493831697</v>
      </c>
      <c r="G1438" t="str">
        <f>IF(ABS(moras[[#This Row],[Z-CORE]])&gt; 1.96,"Sí", "No")</f>
        <v>No</v>
      </c>
      <c r="H1438" t="s">
        <v>33</v>
      </c>
      <c r="I1438" t="str">
        <f>IF(moras[[#This Row],[TIPO_ASEGURAMIENTO]] = "", '2-Resumen'!$F$4, moras[[#This Row],[TIPO_ASEGURAMIENTO]])</f>
        <v>ASALARIADO</v>
      </c>
      <c r="J1438" t="s">
        <v>29</v>
      </c>
      <c r="K1438" t="s">
        <v>30</v>
      </c>
      <c r="L1438" t="s">
        <v>31</v>
      </c>
      <c r="M1438" t="s">
        <v>30</v>
      </c>
      <c r="N1438">
        <v>62</v>
      </c>
      <c r="O1438">
        <f>IF(moras[[#This Row],[EDAD]]="", '2-Resumen'!$C$7, moras[[#This Row],[EDAD]])</f>
        <v>62</v>
      </c>
      <c r="P1438">
        <f>FLOOR(moras[[#This Row],[EDAD_SIN_NA´S]],10)</f>
        <v>60</v>
      </c>
      <c r="Q1438">
        <f>STANDARDIZE(moras[[#This Row],[EDAD]],'2-Resumen'!$C$2, '2-Resumen'!$C$3)</f>
        <v>1.4181164183280413</v>
      </c>
      <c r="R1438" t="str">
        <f>IF(ABS(moras[[#This Row],[Z-CORE E]]) &gt; 1.96, "Sí", "No")</f>
        <v>No</v>
      </c>
    </row>
    <row r="1439" spans="1:18">
      <c r="A1439">
        <v>2106</v>
      </c>
      <c r="B1439" t="s">
        <v>32</v>
      </c>
      <c r="C1439">
        <v>62037367</v>
      </c>
      <c r="D14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39">
        <f>IF(moras[[#This Row],[SALARIO]]="",'2-Resumen'!$B$7, moras[[#This Row],[SALARIO]])</f>
        <v>62037367</v>
      </c>
      <c r="F1439">
        <f>STANDARDIZE(moras[[#This Row],[SALARIO]],'2-Resumen'!$B$2,'2-Resumen'!$B$3)</f>
        <v>0.65662589573257746</v>
      </c>
      <c r="G1439" t="str">
        <f>IF(ABS(moras[[#This Row],[Z-CORE]])&gt; 1.96,"Sí", "No")</f>
        <v>No</v>
      </c>
      <c r="H1439" t="s">
        <v>33</v>
      </c>
      <c r="I1439" t="str">
        <f>IF(moras[[#This Row],[TIPO_ASEGURAMIENTO]] = "", '2-Resumen'!$F$4, moras[[#This Row],[TIPO_ASEGURAMIENTO]])</f>
        <v>ASALARIADO</v>
      </c>
      <c r="J1439" t="s">
        <v>29</v>
      </c>
      <c r="K1439" t="s">
        <v>30</v>
      </c>
      <c r="L1439" t="s">
        <v>31</v>
      </c>
      <c r="M1439" t="s">
        <v>31</v>
      </c>
      <c r="N1439">
        <v>46</v>
      </c>
      <c r="O1439">
        <f>IF(moras[[#This Row],[EDAD]]="", '2-Resumen'!$C$7, moras[[#This Row],[EDAD]])</f>
        <v>46</v>
      </c>
      <c r="P1439">
        <f>FLOOR(moras[[#This Row],[EDAD_SIN_NA´S]],10)</f>
        <v>40</v>
      </c>
      <c r="Q1439">
        <f>STANDARDIZE(moras[[#This Row],[EDAD]],'2-Resumen'!$C$2, '2-Resumen'!$C$3)</f>
        <v>0.28891113709384114</v>
      </c>
      <c r="R1439" t="str">
        <f>IF(ABS(moras[[#This Row],[Z-CORE E]]) &gt; 1.96, "Sí", "No")</f>
        <v>No</v>
      </c>
    </row>
    <row r="1440" spans="1:18">
      <c r="A1440">
        <v>2107</v>
      </c>
      <c r="B1440" t="s">
        <v>27</v>
      </c>
      <c r="C1440">
        <v>1233708</v>
      </c>
      <c r="D14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40">
        <f>IF(moras[[#This Row],[SALARIO]]="",'2-Resumen'!$B$7, moras[[#This Row],[SALARIO]])</f>
        <v>1233708</v>
      </c>
      <c r="F1440">
        <f>STANDARDIZE(moras[[#This Row],[SALARIO]],'2-Resumen'!$B$2,'2-Resumen'!$B$3)</f>
        <v>-0.35508866468009348</v>
      </c>
      <c r="G1440" t="str">
        <f>IF(ABS(moras[[#This Row],[Z-CORE]])&gt; 1.96,"Sí", "No")</f>
        <v>No</v>
      </c>
      <c r="H1440" t="s">
        <v>33</v>
      </c>
      <c r="I1440" t="str">
        <f>IF(moras[[#This Row],[TIPO_ASEGURAMIENTO]] = "", '2-Resumen'!$F$4, moras[[#This Row],[TIPO_ASEGURAMIENTO]])</f>
        <v>ASALARIADO</v>
      </c>
      <c r="J1440" t="s">
        <v>29</v>
      </c>
      <c r="K1440" t="s">
        <v>30</v>
      </c>
      <c r="L1440" t="s">
        <v>31</v>
      </c>
      <c r="M1440" t="s">
        <v>31</v>
      </c>
      <c r="N1440">
        <v>40</v>
      </c>
      <c r="O1440">
        <f>IF(moras[[#This Row],[EDAD]]="", '2-Resumen'!$C$7, moras[[#This Row],[EDAD]])</f>
        <v>40</v>
      </c>
      <c r="P1440">
        <f>FLOOR(moras[[#This Row],[EDAD_SIN_NA´S]],10)</f>
        <v>40</v>
      </c>
      <c r="Q1440">
        <f>STANDARDIZE(moras[[#This Row],[EDAD]],'2-Resumen'!$C$2, '2-Resumen'!$C$3)</f>
        <v>-0.13454084336898386</v>
      </c>
      <c r="R1440" t="str">
        <f>IF(ABS(moras[[#This Row],[Z-CORE E]]) &gt; 1.96, "Sí", "No")</f>
        <v>No</v>
      </c>
    </row>
    <row r="1441" spans="1:18">
      <c r="A1441">
        <v>2108</v>
      </c>
      <c r="B1441" t="s">
        <v>32</v>
      </c>
      <c r="C1441">
        <v>520000</v>
      </c>
      <c r="D14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41">
        <f>IF(moras[[#This Row],[SALARIO]]="",'2-Resumen'!$B$7, moras[[#This Row],[SALARIO]])</f>
        <v>520000</v>
      </c>
      <c r="F1441">
        <f>STANDARDIZE(moras[[#This Row],[SALARIO]],'2-Resumen'!$B$2,'2-Resumen'!$B$3)</f>
        <v>-0.36696408118229784</v>
      </c>
      <c r="G1441" t="str">
        <f>IF(ABS(moras[[#This Row],[Z-CORE]])&gt; 1.96,"Sí", "No")</f>
        <v>No</v>
      </c>
      <c r="H1441" t="s">
        <v>33</v>
      </c>
      <c r="I1441" t="str">
        <f>IF(moras[[#This Row],[TIPO_ASEGURAMIENTO]] = "", '2-Resumen'!$F$4, moras[[#This Row],[TIPO_ASEGURAMIENTO]])</f>
        <v>ASALARIADO</v>
      </c>
      <c r="J1441" t="s">
        <v>29</v>
      </c>
      <c r="K1441" t="s">
        <v>30</v>
      </c>
      <c r="L1441" t="s">
        <v>31</v>
      </c>
      <c r="M1441" t="s">
        <v>31</v>
      </c>
      <c r="N1441">
        <v>45</v>
      </c>
      <c r="O1441">
        <f>IF(moras[[#This Row],[EDAD]]="", '2-Resumen'!$C$7, moras[[#This Row],[EDAD]])</f>
        <v>45</v>
      </c>
      <c r="P1441">
        <f>FLOOR(moras[[#This Row],[EDAD_SIN_NA´S]],10)</f>
        <v>40</v>
      </c>
      <c r="Q1441">
        <f>STANDARDIZE(moras[[#This Row],[EDAD]],'2-Resumen'!$C$2, '2-Resumen'!$C$3)</f>
        <v>0.21833580701670366</v>
      </c>
      <c r="R1441" t="str">
        <f>IF(ABS(moras[[#This Row],[Z-CORE E]]) &gt; 1.96, "Sí", "No")</f>
        <v>No</v>
      </c>
    </row>
    <row r="1442" spans="1:18">
      <c r="A1442">
        <v>2109</v>
      </c>
      <c r="B1442" t="s">
        <v>32</v>
      </c>
      <c r="C1442">
        <v>160000</v>
      </c>
      <c r="D14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42">
        <f>IF(moras[[#This Row],[SALARIO]]="",'2-Resumen'!$B$7, moras[[#This Row],[SALARIO]])</f>
        <v>160000</v>
      </c>
      <c r="F1442">
        <f>STANDARDIZE(moras[[#This Row],[SALARIO]],'2-Resumen'!$B$2,'2-Resumen'!$B$3)</f>
        <v>-0.37295413585562859</v>
      </c>
      <c r="G1442" t="str">
        <f>IF(ABS(moras[[#This Row],[Z-CORE]])&gt; 1.96,"Sí", "No")</f>
        <v>No</v>
      </c>
      <c r="H1442" t="s">
        <v>33</v>
      </c>
      <c r="I1442" t="str">
        <f>IF(moras[[#This Row],[TIPO_ASEGURAMIENTO]] = "", '2-Resumen'!$F$4, moras[[#This Row],[TIPO_ASEGURAMIENTO]])</f>
        <v>ASALARIADO</v>
      </c>
      <c r="J1442" t="s">
        <v>29</v>
      </c>
      <c r="K1442" t="s">
        <v>30</v>
      </c>
      <c r="L1442" t="s">
        <v>30</v>
      </c>
      <c r="M1442" t="s">
        <v>31</v>
      </c>
      <c r="N1442">
        <v>26</v>
      </c>
      <c r="O1442">
        <f>IF(moras[[#This Row],[EDAD]]="", '2-Resumen'!$C$7, moras[[#This Row],[EDAD]])</f>
        <v>26</v>
      </c>
      <c r="P1442">
        <f>FLOOR(moras[[#This Row],[EDAD_SIN_NA´S]],10)</f>
        <v>20</v>
      </c>
      <c r="Q1442">
        <f>STANDARDIZE(moras[[#This Row],[EDAD]],'2-Resumen'!$C$2, '2-Resumen'!$C$3)</f>
        <v>-1.1225954644489089</v>
      </c>
      <c r="R1442" t="str">
        <f>IF(ABS(moras[[#This Row],[Z-CORE E]]) &gt; 1.96, "Sí", "No")</f>
        <v>No</v>
      </c>
    </row>
    <row r="1443" spans="1:18">
      <c r="A1443">
        <v>2110</v>
      </c>
      <c r="B1443" t="s">
        <v>32</v>
      </c>
      <c r="C1443">
        <v>2963462</v>
      </c>
      <c r="D14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43">
        <f>IF(moras[[#This Row],[SALARIO]]="",'2-Resumen'!$B$7, moras[[#This Row],[SALARIO]])</f>
        <v>2963462</v>
      </c>
      <c r="F1443">
        <f>STANDARDIZE(moras[[#This Row],[SALARIO]],'2-Resumen'!$B$2,'2-Resumen'!$B$3)</f>
        <v>-0.32630721737061397</v>
      </c>
      <c r="G1443" t="str">
        <f>IF(ABS(moras[[#This Row],[Z-CORE]])&gt; 1.96,"Sí", "No")</f>
        <v>No</v>
      </c>
      <c r="H1443" t="s">
        <v>33</v>
      </c>
      <c r="I1443" t="str">
        <f>IF(moras[[#This Row],[TIPO_ASEGURAMIENTO]] = "", '2-Resumen'!$F$4, moras[[#This Row],[TIPO_ASEGURAMIENTO]])</f>
        <v>ASALARIADO</v>
      </c>
      <c r="J1443" t="s">
        <v>29</v>
      </c>
      <c r="K1443" t="s">
        <v>30</v>
      </c>
      <c r="L1443" t="s">
        <v>31</v>
      </c>
      <c r="M1443" t="s">
        <v>31</v>
      </c>
      <c r="N1443">
        <v>48</v>
      </c>
      <c r="O1443">
        <f>IF(moras[[#This Row],[EDAD]]="", '2-Resumen'!$C$7, moras[[#This Row],[EDAD]])</f>
        <v>48</v>
      </c>
      <c r="P1443">
        <f>FLOOR(moras[[#This Row],[EDAD_SIN_NA´S]],10)</f>
        <v>40</v>
      </c>
      <c r="Q1443">
        <f>STANDARDIZE(moras[[#This Row],[EDAD]],'2-Resumen'!$C$2, '2-Resumen'!$C$3)</f>
        <v>0.43006179724811616</v>
      </c>
      <c r="R1443" t="str">
        <f>IF(ABS(moras[[#This Row],[Z-CORE E]]) &gt; 1.96, "Sí", "No")</f>
        <v>No</v>
      </c>
    </row>
    <row r="1444" spans="1:18">
      <c r="A1444">
        <v>2111</v>
      </c>
      <c r="B1444" t="s">
        <v>27</v>
      </c>
      <c r="C1444">
        <v>3294209</v>
      </c>
      <c r="D14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44">
        <f>IF(moras[[#This Row],[SALARIO]]="",'2-Resumen'!$B$7, moras[[#This Row],[SALARIO]])</f>
        <v>3294209</v>
      </c>
      <c r="F1444">
        <f>STANDARDIZE(moras[[#This Row],[SALARIO]],'2-Resumen'!$B$2,'2-Resumen'!$B$3)</f>
        <v>-0.32080390455661356</v>
      </c>
      <c r="G1444" t="str">
        <f>IF(ABS(moras[[#This Row],[Z-CORE]])&gt; 1.96,"Sí", "No")</f>
        <v>No</v>
      </c>
      <c r="H1444" t="s">
        <v>33</v>
      </c>
      <c r="I1444" t="str">
        <f>IF(moras[[#This Row],[TIPO_ASEGURAMIENTO]] = "", '2-Resumen'!$F$4, moras[[#This Row],[TIPO_ASEGURAMIENTO]])</f>
        <v>ASALARIADO</v>
      </c>
      <c r="J1444" t="s">
        <v>34</v>
      </c>
      <c r="K1444" t="s">
        <v>30</v>
      </c>
      <c r="L1444" t="s">
        <v>31</v>
      </c>
      <c r="M1444" t="s">
        <v>31</v>
      </c>
      <c r="N1444">
        <v>24</v>
      </c>
      <c r="O1444">
        <f>IF(moras[[#This Row],[EDAD]]="", '2-Resumen'!$C$7, moras[[#This Row],[EDAD]])</f>
        <v>24</v>
      </c>
      <c r="P1444">
        <f>FLOOR(moras[[#This Row],[EDAD_SIN_NA´S]],10)</f>
        <v>20</v>
      </c>
      <c r="Q1444">
        <f>STANDARDIZE(moras[[#This Row],[EDAD]],'2-Resumen'!$C$2, '2-Resumen'!$C$3)</f>
        <v>-1.263746124603184</v>
      </c>
      <c r="R1444" t="str">
        <f>IF(ABS(moras[[#This Row],[Z-CORE E]]) &gt; 1.96, "Sí", "No")</f>
        <v>No</v>
      </c>
    </row>
    <row r="1445" spans="1:18">
      <c r="A1445">
        <v>2114</v>
      </c>
      <c r="B1445" t="s">
        <v>32</v>
      </c>
      <c r="C1445">
        <v>106901375</v>
      </c>
      <c r="D14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45">
        <f>IF(moras[[#This Row],[SALARIO]]="",'2-Resumen'!$B$7, moras[[#This Row],[SALARIO]])</f>
        <v>106901375</v>
      </c>
      <c r="F1445">
        <f>STANDARDIZE(moras[[#This Row],[SALARIO]],'2-Resumen'!$B$2,'2-Resumen'!$B$3)</f>
        <v>1.4031199534679935</v>
      </c>
      <c r="G1445" t="str">
        <f>IF(ABS(moras[[#This Row],[Z-CORE]])&gt; 1.96,"Sí", "No")</f>
        <v>No</v>
      </c>
      <c r="H1445" t="s">
        <v>33</v>
      </c>
      <c r="I1445" t="str">
        <f>IF(moras[[#This Row],[TIPO_ASEGURAMIENTO]] = "", '2-Resumen'!$F$4, moras[[#This Row],[TIPO_ASEGURAMIENTO]])</f>
        <v>ASALARIADO</v>
      </c>
      <c r="J1445" t="s">
        <v>29</v>
      </c>
      <c r="K1445" t="s">
        <v>30</v>
      </c>
      <c r="L1445" t="s">
        <v>31</v>
      </c>
      <c r="M1445" t="s">
        <v>31</v>
      </c>
      <c r="N1445">
        <v>27</v>
      </c>
      <c r="O1445">
        <f>IF(moras[[#This Row],[EDAD]]="", '2-Resumen'!$C$7, moras[[#This Row],[EDAD]])</f>
        <v>27</v>
      </c>
      <c r="P1445">
        <f>FLOOR(moras[[#This Row],[EDAD_SIN_NA´S]],10)</f>
        <v>20</v>
      </c>
      <c r="Q1445">
        <f>STANDARDIZE(moras[[#This Row],[EDAD]],'2-Resumen'!$C$2, '2-Resumen'!$C$3)</f>
        <v>-1.0520201343717714</v>
      </c>
      <c r="R1445" t="str">
        <f>IF(ABS(moras[[#This Row],[Z-CORE E]]) &gt; 1.96, "Sí", "No")</f>
        <v>No</v>
      </c>
    </row>
    <row r="1446" spans="1:18">
      <c r="A1446">
        <v>2115</v>
      </c>
      <c r="B1446" t="s">
        <v>27</v>
      </c>
      <c r="C1446">
        <v>358405</v>
      </c>
      <c r="D14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46">
        <f>IF(moras[[#This Row],[SALARIO]]="",'2-Resumen'!$B$7, moras[[#This Row],[SALARIO]])</f>
        <v>358405</v>
      </c>
      <c r="F1446">
        <f>STANDARDIZE(moras[[#This Row],[SALARIO]],'2-Resumen'!$B$2,'2-Resumen'!$B$3)</f>
        <v>-0.36965286697378918</v>
      </c>
      <c r="G1446" t="str">
        <f>IF(ABS(moras[[#This Row],[Z-CORE]])&gt; 1.96,"Sí", "No")</f>
        <v>No</v>
      </c>
      <c r="H1446" t="s">
        <v>33</v>
      </c>
      <c r="I1446" t="str">
        <f>IF(moras[[#This Row],[TIPO_ASEGURAMIENTO]] = "", '2-Resumen'!$F$4, moras[[#This Row],[TIPO_ASEGURAMIENTO]])</f>
        <v>ASALARIADO</v>
      </c>
      <c r="J1446" t="s">
        <v>29</v>
      </c>
      <c r="K1446" t="s">
        <v>30</v>
      </c>
      <c r="L1446" t="s">
        <v>31</v>
      </c>
      <c r="M1446" t="s">
        <v>31</v>
      </c>
      <c r="N1446">
        <v>24</v>
      </c>
      <c r="O1446">
        <f>IF(moras[[#This Row],[EDAD]]="", '2-Resumen'!$C$7, moras[[#This Row],[EDAD]])</f>
        <v>24</v>
      </c>
      <c r="P1446">
        <f>FLOOR(moras[[#This Row],[EDAD_SIN_NA´S]],10)</f>
        <v>20</v>
      </c>
      <c r="Q1446">
        <f>STANDARDIZE(moras[[#This Row],[EDAD]],'2-Resumen'!$C$2, '2-Resumen'!$C$3)</f>
        <v>-1.263746124603184</v>
      </c>
      <c r="R1446" t="str">
        <f>IF(ABS(moras[[#This Row],[Z-CORE E]]) &gt; 1.96, "Sí", "No")</f>
        <v>No</v>
      </c>
    </row>
    <row r="1447" spans="1:18">
      <c r="A1447">
        <v>2116</v>
      </c>
      <c r="B1447" t="s">
        <v>32</v>
      </c>
      <c r="C1447">
        <v>1596417</v>
      </c>
      <c r="D14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47">
        <f>IF(moras[[#This Row],[SALARIO]]="",'2-Resumen'!$B$7, moras[[#This Row],[SALARIO]])</f>
        <v>1596417</v>
      </c>
      <c r="F1447">
        <f>STANDARDIZE(moras[[#This Row],[SALARIO]],'2-Resumen'!$B$2,'2-Resumen'!$B$3)</f>
        <v>-0.34905353484534585</v>
      </c>
      <c r="G1447" t="str">
        <f>IF(ABS(moras[[#This Row],[Z-CORE]])&gt; 1.96,"Sí", "No")</f>
        <v>No</v>
      </c>
      <c r="H1447" t="s">
        <v>33</v>
      </c>
      <c r="I1447" t="str">
        <f>IF(moras[[#This Row],[TIPO_ASEGURAMIENTO]] = "", '2-Resumen'!$F$4, moras[[#This Row],[TIPO_ASEGURAMIENTO]])</f>
        <v>ASALARIADO</v>
      </c>
      <c r="J1447" t="s">
        <v>34</v>
      </c>
      <c r="K1447" t="s">
        <v>30</v>
      </c>
      <c r="L1447" t="s">
        <v>31</v>
      </c>
      <c r="M1447" t="s">
        <v>30</v>
      </c>
      <c r="N1447">
        <v>47</v>
      </c>
      <c r="O1447">
        <f>IF(moras[[#This Row],[EDAD]]="", '2-Resumen'!$C$7, moras[[#This Row],[EDAD]])</f>
        <v>47</v>
      </c>
      <c r="P1447">
        <f>FLOOR(moras[[#This Row],[EDAD_SIN_NA´S]],10)</f>
        <v>40</v>
      </c>
      <c r="Q1447">
        <f>STANDARDIZE(moras[[#This Row],[EDAD]],'2-Resumen'!$C$2, '2-Resumen'!$C$3)</f>
        <v>0.35948646717097865</v>
      </c>
      <c r="R1447" t="str">
        <f>IF(ABS(moras[[#This Row],[Z-CORE E]]) &gt; 1.96, "Sí", "No")</f>
        <v>No</v>
      </c>
    </row>
    <row r="1448" spans="1:18">
      <c r="A1448">
        <v>2117</v>
      </c>
      <c r="B1448" t="s">
        <v>32</v>
      </c>
      <c r="C1448">
        <v>303000</v>
      </c>
      <c r="D14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48">
        <f>IF(moras[[#This Row],[SALARIO]]="",'2-Resumen'!$B$7, moras[[#This Row],[SALARIO]])</f>
        <v>303000</v>
      </c>
      <c r="F1448">
        <f>STANDARDIZE(moras[[#This Row],[SALARIO]],'2-Resumen'!$B$2,'2-Resumen'!$B$3)</f>
        <v>-0.37057475302705556</v>
      </c>
      <c r="G1448" t="str">
        <f>IF(ABS(moras[[#This Row],[Z-CORE]])&gt; 1.96,"Sí", "No")</f>
        <v>No</v>
      </c>
      <c r="H1448" t="s">
        <v>33</v>
      </c>
      <c r="I1448" t="str">
        <f>IF(moras[[#This Row],[TIPO_ASEGURAMIENTO]] = "", '2-Resumen'!$F$4, moras[[#This Row],[TIPO_ASEGURAMIENTO]])</f>
        <v>ASALARIADO</v>
      </c>
      <c r="J1448" t="s">
        <v>29</v>
      </c>
      <c r="K1448" t="s">
        <v>30</v>
      </c>
      <c r="L1448" t="s">
        <v>31</v>
      </c>
      <c r="M1448" t="s">
        <v>31</v>
      </c>
      <c r="N1448">
        <v>24</v>
      </c>
      <c r="O1448">
        <f>IF(moras[[#This Row],[EDAD]]="", '2-Resumen'!$C$7, moras[[#This Row],[EDAD]])</f>
        <v>24</v>
      </c>
      <c r="P1448">
        <f>FLOOR(moras[[#This Row],[EDAD_SIN_NA´S]],10)</f>
        <v>20</v>
      </c>
      <c r="Q1448">
        <f>STANDARDIZE(moras[[#This Row],[EDAD]],'2-Resumen'!$C$2, '2-Resumen'!$C$3)</f>
        <v>-1.263746124603184</v>
      </c>
      <c r="R1448" t="str">
        <f>IF(ABS(moras[[#This Row],[Z-CORE E]]) &gt; 1.96, "Sí", "No")</f>
        <v>No</v>
      </c>
    </row>
    <row r="1449" spans="1:18">
      <c r="A1449">
        <v>2118</v>
      </c>
      <c r="B1449" t="s">
        <v>32</v>
      </c>
      <c r="C1449">
        <v>4009449</v>
      </c>
      <c r="D14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49">
        <f>IF(moras[[#This Row],[SALARIO]]="",'2-Resumen'!$B$7, moras[[#This Row],[SALARIO]])</f>
        <v>4009449</v>
      </c>
      <c r="F1449">
        <f>STANDARDIZE(moras[[#This Row],[SALARIO]],'2-Resumen'!$B$2,'2-Resumen'!$B$3)</f>
        <v>-0.30890299704396607</v>
      </c>
      <c r="G1449" t="str">
        <f>IF(ABS(moras[[#This Row],[Z-CORE]])&gt; 1.96,"Sí", "No")</f>
        <v>No</v>
      </c>
      <c r="H1449" t="s">
        <v>33</v>
      </c>
      <c r="I1449" t="str">
        <f>IF(moras[[#This Row],[TIPO_ASEGURAMIENTO]] = "", '2-Resumen'!$F$4, moras[[#This Row],[TIPO_ASEGURAMIENTO]])</f>
        <v>ASALARIADO</v>
      </c>
      <c r="J1449" t="s">
        <v>29</v>
      </c>
      <c r="K1449" t="s">
        <v>30</v>
      </c>
      <c r="L1449" t="s">
        <v>31</v>
      </c>
      <c r="M1449" t="s">
        <v>31</v>
      </c>
      <c r="N1449">
        <v>27</v>
      </c>
      <c r="O1449">
        <f>IF(moras[[#This Row],[EDAD]]="", '2-Resumen'!$C$7, moras[[#This Row],[EDAD]])</f>
        <v>27</v>
      </c>
      <c r="P1449">
        <f>FLOOR(moras[[#This Row],[EDAD_SIN_NA´S]],10)</f>
        <v>20</v>
      </c>
      <c r="Q1449">
        <f>STANDARDIZE(moras[[#This Row],[EDAD]],'2-Resumen'!$C$2, '2-Resumen'!$C$3)</f>
        <v>-1.0520201343717714</v>
      </c>
      <c r="R1449" t="str">
        <f>IF(ABS(moras[[#This Row],[Z-CORE E]]) &gt; 1.96, "Sí", "No")</f>
        <v>No</v>
      </c>
    </row>
    <row r="1450" spans="1:18">
      <c r="A1450">
        <v>2119</v>
      </c>
      <c r="B1450" t="s">
        <v>32</v>
      </c>
      <c r="C1450">
        <v>130000</v>
      </c>
      <c r="D14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50">
        <f>IF(moras[[#This Row],[SALARIO]]="",'2-Resumen'!$B$7, moras[[#This Row],[SALARIO]])</f>
        <v>130000</v>
      </c>
      <c r="F1450">
        <f>STANDARDIZE(moras[[#This Row],[SALARIO]],'2-Resumen'!$B$2,'2-Resumen'!$B$3)</f>
        <v>-0.37345330707840618</v>
      </c>
      <c r="G1450" t="str">
        <f>IF(ABS(moras[[#This Row],[Z-CORE]])&gt; 1.96,"Sí", "No")</f>
        <v>No</v>
      </c>
      <c r="H1450" t="s">
        <v>33</v>
      </c>
      <c r="I1450" t="str">
        <f>IF(moras[[#This Row],[TIPO_ASEGURAMIENTO]] = "", '2-Resumen'!$F$4, moras[[#This Row],[TIPO_ASEGURAMIENTO]])</f>
        <v>ASALARIADO</v>
      </c>
      <c r="J1450" t="s">
        <v>29</v>
      </c>
      <c r="K1450" t="s">
        <v>30</v>
      </c>
      <c r="L1450" t="s">
        <v>31</v>
      </c>
      <c r="M1450" t="s">
        <v>30</v>
      </c>
      <c r="N1450">
        <v>27</v>
      </c>
      <c r="O1450">
        <f>IF(moras[[#This Row],[EDAD]]="", '2-Resumen'!$C$7, moras[[#This Row],[EDAD]])</f>
        <v>27</v>
      </c>
      <c r="P1450">
        <f>FLOOR(moras[[#This Row],[EDAD_SIN_NA´S]],10)</f>
        <v>20</v>
      </c>
      <c r="Q1450">
        <f>STANDARDIZE(moras[[#This Row],[EDAD]],'2-Resumen'!$C$2, '2-Resumen'!$C$3)</f>
        <v>-1.0520201343717714</v>
      </c>
      <c r="R1450" t="str">
        <f>IF(ABS(moras[[#This Row],[Z-CORE E]]) &gt; 1.96, "Sí", "No")</f>
        <v>No</v>
      </c>
    </row>
    <row r="1451" spans="1:18">
      <c r="A1451">
        <v>2120</v>
      </c>
      <c r="B1451" t="s">
        <v>27</v>
      </c>
      <c r="C1451">
        <v>284392</v>
      </c>
      <c r="D14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51">
        <f>IF(moras[[#This Row],[SALARIO]]="",'2-Resumen'!$B$7, moras[[#This Row],[SALARIO]])</f>
        <v>284392</v>
      </c>
      <c r="F1451">
        <f>STANDARDIZE(moras[[#This Row],[SALARIO]],'2-Resumen'!$B$2,'2-Resumen'!$B$3)</f>
        <v>-0.37088437229750371</v>
      </c>
      <c r="G1451" t="str">
        <f>IF(ABS(moras[[#This Row],[Z-CORE]])&gt; 1.96,"Sí", "No")</f>
        <v>No</v>
      </c>
      <c r="H1451" t="s">
        <v>33</v>
      </c>
      <c r="I1451" t="str">
        <f>IF(moras[[#This Row],[TIPO_ASEGURAMIENTO]] = "", '2-Resumen'!$F$4, moras[[#This Row],[TIPO_ASEGURAMIENTO]])</f>
        <v>ASALARIADO</v>
      </c>
      <c r="J1451" t="s">
        <v>34</v>
      </c>
      <c r="K1451" t="s">
        <v>30</v>
      </c>
      <c r="L1451" t="s">
        <v>31</v>
      </c>
      <c r="M1451" t="s">
        <v>30</v>
      </c>
      <c r="N1451">
        <v>56</v>
      </c>
      <c r="O1451">
        <f>IF(moras[[#This Row],[EDAD]]="", '2-Resumen'!$C$7, moras[[#This Row],[EDAD]])</f>
        <v>56</v>
      </c>
      <c r="P1451">
        <f>FLOOR(moras[[#This Row],[EDAD_SIN_NA´S]],10)</f>
        <v>50</v>
      </c>
      <c r="Q1451">
        <f>STANDARDIZE(moras[[#This Row],[EDAD]],'2-Resumen'!$C$2, '2-Resumen'!$C$3)</f>
        <v>0.99466443786521619</v>
      </c>
      <c r="R1451" t="str">
        <f>IF(ABS(moras[[#This Row],[Z-CORE E]]) &gt; 1.96, "Sí", "No")</f>
        <v>No</v>
      </c>
    </row>
    <row r="1452" spans="1:18">
      <c r="A1452">
        <v>2121</v>
      </c>
      <c r="B1452" t="s">
        <v>32</v>
      </c>
      <c r="C1452">
        <v>68130801</v>
      </c>
      <c r="D14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52">
        <f>IF(moras[[#This Row],[SALARIO]]="",'2-Resumen'!$B$7, moras[[#This Row],[SALARIO]])</f>
        <v>68130801</v>
      </c>
      <c r="F1452">
        <f>STANDARDIZE(moras[[#This Row],[SALARIO]],'2-Resumen'!$B$2,'2-Resumen'!$B$3)</f>
        <v>0.75801479242239056</v>
      </c>
      <c r="G1452" t="str">
        <f>IF(ABS(moras[[#This Row],[Z-CORE]])&gt; 1.96,"Sí", "No")</f>
        <v>No</v>
      </c>
      <c r="H1452" t="s">
        <v>33</v>
      </c>
      <c r="I1452" t="str">
        <f>IF(moras[[#This Row],[TIPO_ASEGURAMIENTO]] = "", '2-Resumen'!$F$4, moras[[#This Row],[TIPO_ASEGURAMIENTO]])</f>
        <v>ASALARIADO</v>
      </c>
      <c r="J1452" t="s">
        <v>29</v>
      </c>
      <c r="K1452" t="s">
        <v>30</v>
      </c>
      <c r="L1452" t="s">
        <v>31</v>
      </c>
      <c r="M1452" t="s">
        <v>31</v>
      </c>
      <c r="N1452">
        <v>31</v>
      </c>
      <c r="O1452">
        <f>IF(moras[[#This Row],[EDAD]]="", '2-Resumen'!$C$7, moras[[#This Row],[EDAD]])</f>
        <v>31</v>
      </c>
      <c r="P1452">
        <f>FLOOR(moras[[#This Row],[EDAD_SIN_NA´S]],10)</f>
        <v>30</v>
      </c>
      <c r="Q1452">
        <f>STANDARDIZE(moras[[#This Row],[EDAD]],'2-Resumen'!$C$2, '2-Resumen'!$C$3)</f>
        <v>-0.7697188140632214</v>
      </c>
      <c r="R1452" t="str">
        <f>IF(ABS(moras[[#This Row],[Z-CORE E]]) &gt; 1.96, "Sí", "No")</f>
        <v>No</v>
      </c>
    </row>
    <row r="1453" spans="1:18">
      <c r="A1453">
        <v>2125</v>
      </c>
      <c r="B1453" t="s">
        <v>32</v>
      </c>
      <c r="C1453">
        <v>239911794</v>
      </c>
      <c r="D14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53">
        <f>IF(moras[[#This Row],[SALARIO]]="",'2-Resumen'!$B$7, moras[[#This Row],[SALARIO]])</f>
        <v>239911794</v>
      </c>
      <c r="F1453">
        <f>STANDARDIZE(moras[[#This Row],[SALARIO]],'2-Resumen'!$B$2,'2-Resumen'!$B$3)</f>
        <v>3.6162857366142047</v>
      </c>
      <c r="G1453" t="str">
        <f>IF(ABS(moras[[#This Row],[Z-CORE]])&gt; 1.96,"Sí", "No")</f>
        <v>Sí</v>
      </c>
      <c r="H1453" t="s">
        <v>33</v>
      </c>
      <c r="I1453" t="str">
        <f>IF(moras[[#This Row],[TIPO_ASEGURAMIENTO]] = "", '2-Resumen'!$F$4, moras[[#This Row],[TIPO_ASEGURAMIENTO]])</f>
        <v>ASALARIADO</v>
      </c>
      <c r="J1453" t="s">
        <v>29</v>
      </c>
      <c r="K1453" t="s">
        <v>30</v>
      </c>
      <c r="L1453" t="s">
        <v>31</v>
      </c>
      <c r="M1453" t="s">
        <v>31</v>
      </c>
      <c r="N1453">
        <v>36</v>
      </c>
      <c r="O1453">
        <f>IF(moras[[#This Row],[EDAD]]="", '2-Resumen'!$C$7, moras[[#This Row],[EDAD]])</f>
        <v>36</v>
      </c>
      <c r="P1453">
        <f>FLOOR(moras[[#This Row],[EDAD_SIN_NA´S]],10)</f>
        <v>30</v>
      </c>
      <c r="Q1453">
        <f>STANDARDIZE(moras[[#This Row],[EDAD]],'2-Resumen'!$C$2, '2-Resumen'!$C$3)</f>
        <v>-0.41684216367753391</v>
      </c>
      <c r="R1453" t="str">
        <f>IF(ABS(moras[[#This Row],[Z-CORE E]]) &gt; 1.96, "Sí", "No")</f>
        <v>No</v>
      </c>
    </row>
    <row r="1454" spans="1:18">
      <c r="A1454">
        <v>2126</v>
      </c>
      <c r="B1454" t="s">
        <v>32</v>
      </c>
      <c r="C1454">
        <v>143168032</v>
      </c>
      <c r="D14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54">
        <f>IF(moras[[#This Row],[SALARIO]]="",'2-Resumen'!$B$7, moras[[#This Row],[SALARIO]])</f>
        <v>143168032</v>
      </c>
      <c r="F1454">
        <f>STANDARDIZE(moras[[#This Row],[SALARIO]],'2-Resumen'!$B$2,'2-Resumen'!$B$3)</f>
        <v>2.0065623374928121</v>
      </c>
      <c r="G1454" t="str">
        <f>IF(ABS(moras[[#This Row],[Z-CORE]])&gt; 1.96,"Sí", "No")</f>
        <v>Sí</v>
      </c>
      <c r="H1454" t="s">
        <v>33</v>
      </c>
      <c r="I1454" t="str">
        <f>IF(moras[[#This Row],[TIPO_ASEGURAMIENTO]] = "", '2-Resumen'!$F$4, moras[[#This Row],[TIPO_ASEGURAMIENTO]])</f>
        <v>ASALARIADO</v>
      </c>
      <c r="J1454" t="s">
        <v>34</v>
      </c>
      <c r="K1454" t="s">
        <v>30</v>
      </c>
      <c r="L1454" t="s">
        <v>31</v>
      </c>
      <c r="M1454" t="s">
        <v>31</v>
      </c>
      <c r="N1454">
        <v>37</v>
      </c>
      <c r="O1454">
        <f>IF(moras[[#This Row],[EDAD]]="", '2-Resumen'!$C$7, moras[[#This Row],[EDAD]])</f>
        <v>37</v>
      </c>
      <c r="P1454">
        <f>FLOOR(moras[[#This Row],[EDAD_SIN_NA´S]],10)</f>
        <v>30</v>
      </c>
      <c r="Q1454">
        <f>STANDARDIZE(moras[[#This Row],[EDAD]],'2-Resumen'!$C$2, '2-Resumen'!$C$3)</f>
        <v>-0.3462668336003964</v>
      </c>
      <c r="R1454" t="str">
        <f>IF(ABS(moras[[#This Row],[Z-CORE E]]) &gt; 1.96, "Sí", "No")</f>
        <v>No</v>
      </c>
    </row>
    <row r="1455" spans="1:18">
      <c r="A1455">
        <v>2129</v>
      </c>
      <c r="B1455" t="s">
        <v>32</v>
      </c>
      <c r="C1455">
        <v>347510</v>
      </c>
      <c r="D14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55">
        <f>IF(moras[[#This Row],[SALARIO]]="",'2-Resumen'!$B$7, moras[[#This Row],[SALARIO]])</f>
        <v>347510</v>
      </c>
      <c r="F1455">
        <f>STANDARDIZE(moras[[#This Row],[SALARIO]],'2-Resumen'!$B$2,'2-Resumen'!$B$3)</f>
        <v>-0.36983414932286124</v>
      </c>
      <c r="G1455" t="str">
        <f>IF(ABS(moras[[#This Row],[Z-CORE]])&gt; 1.96,"Sí", "No")</f>
        <v>No</v>
      </c>
      <c r="H1455" t="s">
        <v>33</v>
      </c>
      <c r="I1455" t="str">
        <f>IF(moras[[#This Row],[TIPO_ASEGURAMIENTO]] = "", '2-Resumen'!$F$4, moras[[#This Row],[TIPO_ASEGURAMIENTO]])</f>
        <v>ASALARIADO</v>
      </c>
      <c r="J1455" t="s">
        <v>29</v>
      </c>
      <c r="K1455" t="s">
        <v>30</v>
      </c>
      <c r="L1455" t="s">
        <v>31</v>
      </c>
      <c r="M1455" t="s">
        <v>31</v>
      </c>
      <c r="N1455">
        <v>37</v>
      </c>
      <c r="O1455">
        <f>IF(moras[[#This Row],[EDAD]]="", '2-Resumen'!$C$7, moras[[#This Row],[EDAD]])</f>
        <v>37</v>
      </c>
      <c r="P1455">
        <f>FLOOR(moras[[#This Row],[EDAD_SIN_NA´S]],10)</f>
        <v>30</v>
      </c>
      <c r="Q1455">
        <f>STANDARDIZE(moras[[#This Row],[EDAD]],'2-Resumen'!$C$2, '2-Resumen'!$C$3)</f>
        <v>-0.3462668336003964</v>
      </c>
      <c r="R1455" t="str">
        <f>IF(ABS(moras[[#This Row],[Z-CORE E]]) &gt; 1.96, "Sí", "No")</f>
        <v>No</v>
      </c>
    </row>
    <row r="1456" spans="1:18">
      <c r="A1456">
        <v>2130</v>
      </c>
      <c r="B1456" t="s">
        <v>32</v>
      </c>
      <c r="C1456">
        <v>315000</v>
      </c>
      <c r="D14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56">
        <f>IF(moras[[#This Row],[SALARIO]]="",'2-Resumen'!$B$7, moras[[#This Row],[SALARIO]])</f>
        <v>315000</v>
      </c>
      <c r="F1456">
        <f>STANDARDIZE(moras[[#This Row],[SALARIO]],'2-Resumen'!$B$2,'2-Resumen'!$B$3)</f>
        <v>-0.37037508453794454</v>
      </c>
      <c r="G1456" t="str">
        <f>IF(ABS(moras[[#This Row],[Z-CORE]])&gt; 1.96,"Sí", "No")</f>
        <v>No</v>
      </c>
      <c r="H1456" t="s">
        <v>33</v>
      </c>
      <c r="I1456" t="str">
        <f>IF(moras[[#This Row],[TIPO_ASEGURAMIENTO]] = "", '2-Resumen'!$F$4, moras[[#This Row],[TIPO_ASEGURAMIENTO]])</f>
        <v>ASALARIADO</v>
      </c>
      <c r="J1456" t="s">
        <v>29</v>
      </c>
      <c r="K1456" t="s">
        <v>30</v>
      </c>
      <c r="L1456" t="s">
        <v>31</v>
      </c>
      <c r="M1456" t="s">
        <v>31</v>
      </c>
      <c r="N1456">
        <v>53</v>
      </c>
      <c r="O1456">
        <f>IF(moras[[#This Row],[EDAD]]="", '2-Resumen'!$C$7, moras[[#This Row],[EDAD]])</f>
        <v>53</v>
      </c>
      <c r="P1456">
        <f>FLOOR(moras[[#This Row],[EDAD_SIN_NA´S]],10)</f>
        <v>50</v>
      </c>
      <c r="Q1456">
        <f>STANDARDIZE(moras[[#This Row],[EDAD]],'2-Resumen'!$C$2, '2-Resumen'!$C$3)</f>
        <v>0.78293844763380371</v>
      </c>
      <c r="R1456" t="str">
        <f>IF(ABS(moras[[#This Row],[Z-CORE E]]) &gt; 1.96, "Sí", "No")</f>
        <v>No</v>
      </c>
    </row>
    <row r="1457" spans="1:18">
      <c r="A1457">
        <v>2135</v>
      </c>
      <c r="B1457" t="s">
        <v>27</v>
      </c>
      <c r="C1457">
        <v>44543132</v>
      </c>
      <c r="D14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57">
        <f>IF(moras[[#This Row],[SALARIO]]="",'2-Resumen'!$B$7, moras[[#This Row],[SALARIO]])</f>
        <v>44543132</v>
      </c>
      <c r="F1457">
        <f>STANDARDIZE(moras[[#This Row],[SALARIO]],'2-Resumen'!$B$2,'2-Resumen'!$B$3)</f>
        <v>0.3655386065156413</v>
      </c>
      <c r="G1457" t="str">
        <f>IF(ABS(moras[[#This Row],[Z-CORE]])&gt; 1.96,"Sí", "No")</f>
        <v>No</v>
      </c>
      <c r="H1457" t="s">
        <v>33</v>
      </c>
      <c r="I1457" t="str">
        <f>IF(moras[[#This Row],[TIPO_ASEGURAMIENTO]] = "", '2-Resumen'!$F$4, moras[[#This Row],[TIPO_ASEGURAMIENTO]])</f>
        <v>ASALARIADO</v>
      </c>
      <c r="J1457" t="s">
        <v>29</v>
      </c>
      <c r="K1457" t="s">
        <v>30</v>
      </c>
      <c r="L1457" t="s">
        <v>31</v>
      </c>
      <c r="M1457" t="s">
        <v>31</v>
      </c>
      <c r="N1457">
        <v>25</v>
      </c>
      <c r="O1457">
        <f>IF(moras[[#This Row],[EDAD]]="", '2-Resumen'!$C$7, moras[[#This Row],[EDAD]])</f>
        <v>25</v>
      </c>
      <c r="P1457">
        <f>FLOOR(moras[[#This Row],[EDAD_SIN_NA´S]],10)</f>
        <v>20</v>
      </c>
      <c r="Q1457">
        <f>STANDARDIZE(moras[[#This Row],[EDAD]],'2-Resumen'!$C$2, '2-Resumen'!$C$3)</f>
        <v>-1.1931707945260464</v>
      </c>
      <c r="R1457" t="str">
        <f>IF(ABS(moras[[#This Row],[Z-CORE E]]) &gt; 1.96, "Sí", "No")</f>
        <v>No</v>
      </c>
    </row>
    <row r="1458" spans="1:18">
      <c r="A1458">
        <v>2136</v>
      </c>
      <c r="B1458" t="s">
        <v>32</v>
      </c>
      <c r="C1458">
        <v>146078678</v>
      </c>
      <c r="D14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58">
        <f>IF(moras[[#This Row],[SALARIO]]="",'2-Resumen'!$B$7, moras[[#This Row],[SALARIO]])</f>
        <v>146078678</v>
      </c>
      <c r="F1458">
        <f>STANDARDIZE(moras[[#This Row],[SALARIO]],'2-Resumen'!$B$2,'2-Resumen'!$B$3)</f>
        <v>2.0549926949225661</v>
      </c>
      <c r="G1458" t="str">
        <f>IF(ABS(moras[[#This Row],[Z-CORE]])&gt; 1.96,"Sí", "No")</f>
        <v>Sí</v>
      </c>
      <c r="H1458" t="s">
        <v>33</v>
      </c>
      <c r="I1458" t="str">
        <f>IF(moras[[#This Row],[TIPO_ASEGURAMIENTO]] = "", '2-Resumen'!$F$4, moras[[#This Row],[TIPO_ASEGURAMIENTO]])</f>
        <v>ASALARIADO</v>
      </c>
      <c r="J1458" t="s">
        <v>29</v>
      </c>
      <c r="K1458" t="s">
        <v>30</v>
      </c>
      <c r="L1458" t="s">
        <v>31</v>
      </c>
      <c r="M1458" t="s">
        <v>31</v>
      </c>
      <c r="N1458">
        <v>32</v>
      </c>
      <c r="O1458">
        <f>IF(moras[[#This Row],[EDAD]]="", '2-Resumen'!$C$7, moras[[#This Row],[EDAD]])</f>
        <v>32</v>
      </c>
      <c r="P1458">
        <f>FLOOR(moras[[#This Row],[EDAD_SIN_NA´S]],10)</f>
        <v>30</v>
      </c>
      <c r="Q1458">
        <f>STANDARDIZE(moras[[#This Row],[EDAD]],'2-Resumen'!$C$2, '2-Resumen'!$C$3)</f>
        <v>-0.69914348398608395</v>
      </c>
      <c r="R1458" t="str">
        <f>IF(ABS(moras[[#This Row],[Z-CORE E]]) &gt; 1.96, "Sí", "No")</f>
        <v>No</v>
      </c>
    </row>
    <row r="1459" spans="1:18">
      <c r="A1459">
        <v>2137</v>
      </c>
      <c r="B1459" t="s">
        <v>32</v>
      </c>
      <c r="C1459">
        <v>10652</v>
      </c>
      <c r="D14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59">
        <f>IF(moras[[#This Row],[SALARIO]]="",'2-Resumen'!$B$7, moras[[#This Row],[SALARIO]])</f>
        <v>10652</v>
      </c>
      <c r="F1459">
        <f>STANDARDIZE(moras[[#This Row],[SALARIO]],'2-Resumen'!$B$2,'2-Resumen'!$B$3)</f>
        <v>-0.37543914331494138</v>
      </c>
      <c r="G1459" t="str">
        <f>IF(ABS(moras[[#This Row],[Z-CORE]])&gt; 1.96,"Sí", "No")</f>
        <v>No</v>
      </c>
      <c r="H1459" t="s">
        <v>33</v>
      </c>
      <c r="I1459" t="str">
        <f>IF(moras[[#This Row],[TIPO_ASEGURAMIENTO]] = "", '2-Resumen'!$F$4, moras[[#This Row],[TIPO_ASEGURAMIENTO]])</f>
        <v>ASALARIADO</v>
      </c>
      <c r="J1459" t="s">
        <v>29</v>
      </c>
      <c r="K1459" t="s">
        <v>30</v>
      </c>
      <c r="L1459" t="s">
        <v>30</v>
      </c>
      <c r="M1459" t="s">
        <v>31</v>
      </c>
      <c r="N1459">
        <v>24</v>
      </c>
      <c r="O1459">
        <f>IF(moras[[#This Row],[EDAD]]="", '2-Resumen'!$C$7, moras[[#This Row],[EDAD]])</f>
        <v>24</v>
      </c>
      <c r="P1459">
        <f>FLOOR(moras[[#This Row],[EDAD_SIN_NA´S]],10)</f>
        <v>20</v>
      </c>
      <c r="Q1459">
        <f>STANDARDIZE(moras[[#This Row],[EDAD]],'2-Resumen'!$C$2, '2-Resumen'!$C$3)</f>
        <v>-1.263746124603184</v>
      </c>
      <c r="R1459" t="str">
        <f>IF(ABS(moras[[#This Row],[Z-CORE E]]) &gt; 1.96, "Sí", "No")</f>
        <v>No</v>
      </c>
    </row>
    <row r="1460" spans="1:18">
      <c r="A1460">
        <v>2140</v>
      </c>
      <c r="B1460" t="s">
        <v>32</v>
      </c>
      <c r="C1460">
        <v>342028</v>
      </c>
      <c r="D14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60">
        <f>IF(moras[[#This Row],[SALARIO]]="",'2-Resumen'!$B$7, moras[[#This Row],[SALARIO]])</f>
        <v>342028</v>
      </c>
      <c r="F1460">
        <f>STANDARDIZE(moras[[#This Row],[SALARIO]],'2-Resumen'!$B$2,'2-Resumen'!$B$3)</f>
        <v>-0.36992536454430347</v>
      </c>
      <c r="G1460" t="str">
        <f>IF(ABS(moras[[#This Row],[Z-CORE]])&gt; 1.96,"Sí", "No")</f>
        <v>No</v>
      </c>
      <c r="H1460" t="s">
        <v>33</v>
      </c>
      <c r="I1460" t="str">
        <f>IF(moras[[#This Row],[TIPO_ASEGURAMIENTO]] = "", '2-Resumen'!$F$4, moras[[#This Row],[TIPO_ASEGURAMIENTO]])</f>
        <v>ASALARIADO</v>
      </c>
      <c r="J1460" t="s">
        <v>29</v>
      </c>
      <c r="K1460" t="s">
        <v>30</v>
      </c>
      <c r="L1460" t="s">
        <v>31</v>
      </c>
      <c r="M1460" t="s">
        <v>31</v>
      </c>
      <c r="N1460">
        <v>58</v>
      </c>
      <c r="O1460">
        <f>IF(moras[[#This Row],[EDAD]]="", '2-Resumen'!$C$7, moras[[#This Row],[EDAD]])</f>
        <v>58</v>
      </c>
      <c r="P1460">
        <f>FLOOR(moras[[#This Row],[EDAD_SIN_NA´S]],10)</f>
        <v>50</v>
      </c>
      <c r="Q1460">
        <f>STANDARDIZE(moras[[#This Row],[EDAD]],'2-Resumen'!$C$2, '2-Resumen'!$C$3)</f>
        <v>1.1358150980194912</v>
      </c>
      <c r="R1460" t="str">
        <f>IF(ABS(moras[[#This Row],[Z-CORE E]]) &gt; 1.96, "Sí", "No")</f>
        <v>No</v>
      </c>
    </row>
    <row r="1461" spans="1:18">
      <c r="A1461">
        <v>2141</v>
      </c>
      <c r="B1461" t="s">
        <v>32</v>
      </c>
      <c r="C1461">
        <v>239390</v>
      </c>
      <c r="D14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61">
        <f>IF(moras[[#This Row],[SALARIO]]="",'2-Resumen'!$B$7, moras[[#This Row],[SALARIO]])</f>
        <v>239390</v>
      </c>
      <c r="F1461">
        <f>STANDARDIZE(moras[[#This Row],[SALARIO]],'2-Resumen'!$B$2,'2-Resumen'!$B$3)</f>
        <v>-0.37163316240975158</v>
      </c>
      <c r="G1461" t="str">
        <f>IF(ABS(moras[[#This Row],[Z-CORE]])&gt; 1.96,"Sí", "No")</f>
        <v>No</v>
      </c>
      <c r="H1461" t="s">
        <v>33</v>
      </c>
      <c r="I1461" t="str">
        <f>IF(moras[[#This Row],[TIPO_ASEGURAMIENTO]] = "", '2-Resumen'!$F$4, moras[[#This Row],[TIPO_ASEGURAMIENTO]])</f>
        <v>ASALARIADO</v>
      </c>
      <c r="J1461" t="s">
        <v>29</v>
      </c>
      <c r="K1461" t="s">
        <v>30</v>
      </c>
      <c r="L1461" t="s">
        <v>31</v>
      </c>
      <c r="M1461" t="s">
        <v>31</v>
      </c>
      <c r="N1461">
        <v>46</v>
      </c>
      <c r="O1461">
        <f>IF(moras[[#This Row],[EDAD]]="", '2-Resumen'!$C$7, moras[[#This Row],[EDAD]])</f>
        <v>46</v>
      </c>
      <c r="P1461">
        <f>FLOOR(moras[[#This Row],[EDAD_SIN_NA´S]],10)</f>
        <v>40</v>
      </c>
      <c r="Q1461">
        <f>STANDARDIZE(moras[[#This Row],[EDAD]],'2-Resumen'!$C$2, '2-Resumen'!$C$3)</f>
        <v>0.28891113709384114</v>
      </c>
      <c r="R1461" t="str">
        <f>IF(ABS(moras[[#This Row],[Z-CORE E]]) &gt; 1.96, "Sí", "No")</f>
        <v>No</v>
      </c>
    </row>
    <row r="1462" spans="1:18">
      <c r="A1462">
        <v>2142</v>
      </c>
      <c r="B1462" t="s">
        <v>32</v>
      </c>
      <c r="C1462">
        <v>1347519</v>
      </c>
      <c r="D14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62">
        <f>IF(moras[[#This Row],[SALARIO]]="",'2-Resumen'!$B$7, moras[[#This Row],[SALARIO]])</f>
        <v>1347519</v>
      </c>
      <c r="F1462">
        <f>STANDARDIZE(moras[[#This Row],[SALARIO]],'2-Resumen'!$B$2,'2-Resumen'!$B$3)</f>
        <v>-0.35319495881224222</v>
      </c>
      <c r="G1462" t="str">
        <f>IF(ABS(moras[[#This Row],[Z-CORE]])&gt; 1.96,"Sí", "No")</f>
        <v>No</v>
      </c>
      <c r="H1462" t="s">
        <v>33</v>
      </c>
      <c r="I1462" t="str">
        <f>IF(moras[[#This Row],[TIPO_ASEGURAMIENTO]] = "", '2-Resumen'!$F$4, moras[[#This Row],[TIPO_ASEGURAMIENTO]])</f>
        <v>ASALARIADO</v>
      </c>
      <c r="J1462" t="s">
        <v>34</v>
      </c>
      <c r="K1462" t="s">
        <v>30</v>
      </c>
      <c r="L1462" t="s">
        <v>31</v>
      </c>
      <c r="M1462" t="s">
        <v>31</v>
      </c>
      <c r="N1462">
        <v>57</v>
      </c>
      <c r="O1462">
        <f>IF(moras[[#This Row],[EDAD]]="", '2-Resumen'!$C$7, moras[[#This Row],[EDAD]])</f>
        <v>57</v>
      </c>
      <c r="P1462">
        <f>FLOOR(moras[[#This Row],[EDAD_SIN_NA´S]],10)</f>
        <v>50</v>
      </c>
      <c r="Q1462">
        <f>STANDARDIZE(moras[[#This Row],[EDAD]],'2-Resumen'!$C$2, '2-Resumen'!$C$3)</f>
        <v>1.0652397679423538</v>
      </c>
      <c r="R1462" t="str">
        <f>IF(ABS(moras[[#This Row],[Z-CORE E]]) &gt; 1.96, "Sí", "No")</f>
        <v>No</v>
      </c>
    </row>
    <row r="1463" spans="1:18">
      <c r="A1463">
        <v>2143</v>
      </c>
      <c r="B1463" t="s">
        <v>32</v>
      </c>
      <c r="C1463">
        <v>350000</v>
      </c>
      <c r="D14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63">
        <f>IF(moras[[#This Row],[SALARIO]]="",'2-Resumen'!$B$7, moras[[#This Row],[SALARIO]])</f>
        <v>350000</v>
      </c>
      <c r="F1463">
        <f>STANDARDIZE(moras[[#This Row],[SALARIO]],'2-Resumen'!$B$2,'2-Resumen'!$B$3)</f>
        <v>-0.36979271811137071</v>
      </c>
      <c r="G1463" t="str">
        <f>IF(ABS(moras[[#This Row],[Z-CORE]])&gt; 1.96,"Sí", "No")</f>
        <v>No</v>
      </c>
      <c r="H1463" t="s">
        <v>33</v>
      </c>
      <c r="I1463" t="str">
        <f>IF(moras[[#This Row],[TIPO_ASEGURAMIENTO]] = "", '2-Resumen'!$F$4, moras[[#This Row],[TIPO_ASEGURAMIENTO]])</f>
        <v>ASALARIADO</v>
      </c>
      <c r="J1463" t="s">
        <v>29</v>
      </c>
      <c r="K1463" t="s">
        <v>30</v>
      </c>
      <c r="L1463" t="s">
        <v>31</v>
      </c>
      <c r="M1463" t="s">
        <v>31</v>
      </c>
      <c r="N1463">
        <v>37</v>
      </c>
      <c r="O1463">
        <f>IF(moras[[#This Row],[EDAD]]="", '2-Resumen'!$C$7, moras[[#This Row],[EDAD]])</f>
        <v>37</v>
      </c>
      <c r="P1463">
        <f>FLOOR(moras[[#This Row],[EDAD_SIN_NA´S]],10)</f>
        <v>30</v>
      </c>
      <c r="Q1463">
        <f>STANDARDIZE(moras[[#This Row],[EDAD]],'2-Resumen'!$C$2, '2-Resumen'!$C$3)</f>
        <v>-0.3462668336003964</v>
      </c>
      <c r="R1463" t="str">
        <f>IF(ABS(moras[[#This Row],[Z-CORE E]]) &gt; 1.96, "Sí", "No")</f>
        <v>No</v>
      </c>
    </row>
    <row r="1464" spans="1:18">
      <c r="A1464">
        <v>2144</v>
      </c>
      <c r="B1464" t="s">
        <v>27</v>
      </c>
      <c r="C1464">
        <v>295000</v>
      </c>
      <c r="D14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64">
        <f>IF(moras[[#This Row],[SALARIO]]="",'2-Resumen'!$B$7, moras[[#This Row],[SALARIO]])</f>
        <v>295000</v>
      </c>
      <c r="F1464">
        <f>STANDARDIZE(moras[[#This Row],[SALARIO]],'2-Resumen'!$B$2,'2-Resumen'!$B$3)</f>
        <v>-0.37070786535312955</v>
      </c>
      <c r="G1464" t="str">
        <f>IF(ABS(moras[[#This Row],[Z-CORE]])&gt; 1.96,"Sí", "No")</f>
        <v>No</v>
      </c>
      <c r="H1464" t="s">
        <v>33</v>
      </c>
      <c r="I1464" t="str">
        <f>IF(moras[[#This Row],[TIPO_ASEGURAMIENTO]] = "", '2-Resumen'!$F$4, moras[[#This Row],[TIPO_ASEGURAMIENTO]])</f>
        <v>ASALARIADO</v>
      </c>
      <c r="J1464" t="s">
        <v>29</v>
      </c>
      <c r="K1464" t="s">
        <v>30</v>
      </c>
      <c r="L1464" t="s">
        <v>31</v>
      </c>
      <c r="M1464" t="s">
        <v>30</v>
      </c>
      <c r="N1464">
        <v>19</v>
      </c>
      <c r="O1464">
        <f>IF(moras[[#This Row],[EDAD]]="", '2-Resumen'!$C$7, moras[[#This Row],[EDAD]])</f>
        <v>19</v>
      </c>
      <c r="P1464">
        <f>FLOOR(moras[[#This Row],[EDAD_SIN_NA´S]],10)</f>
        <v>10</v>
      </c>
      <c r="Q1464">
        <f>STANDARDIZE(moras[[#This Row],[EDAD]],'2-Resumen'!$C$2, '2-Resumen'!$C$3)</f>
        <v>-1.6166227749888715</v>
      </c>
      <c r="R1464" t="str">
        <f>IF(ABS(moras[[#This Row],[Z-CORE E]]) &gt; 1.96, "Sí", "No")</f>
        <v>No</v>
      </c>
    </row>
    <row r="1465" spans="1:18">
      <c r="A1465">
        <v>2146</v>
      </c>
      <c r="B1465" t="s">
        <v>27</v>
      </c>
      <c r="C1465">
        <v>261328145</v>
      </c>
      <c r="D14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65">
        <f>IF(moras[[#This Row],[SALARIO]]="",'2-Resumen'!$B$7, moras[[#This Row],[SALARIO]])</f>
        <v>261328145</v>
      </c>
      <c r="F1465">
        <f>STANDARDIZE(moras[[#This Row],[SALARIO]],'2-Resumen'!$B$2,'2-Resumen'!$B$3)</f>
        <v>3.9726332738176557</v>
      </c>
      <c r="G1465" t="str">
        <f>IF(ABS(moras[[#This Row],[Z-CORE]])&gt; 1.96,"Sí", "No")</f>
        <v>Sí</v>
      </c>
      <c r="H1465" t="s">
        <v>33</v>
      </c>
      <c r="I1465" t="str">
        <f>IF(moras[[#This Row],[TIPO_ASEGURAMIENTO]] = "", '2-Resumen'!$F$4, moras[[#This Row],[TIPO_ASEGURAMIENTO]])</f>
        <v>ASALARIADO</v>
      </c>
      <c r="J1465" t="s">
        <v>34</v>
      </c>
      <c r="K1465" t="s">
        <v>30</v>
      </c>
      <c r="L1465" t="s">
        <v>31</v>
      </c>
      <c r="M1465" t="s">
        <v>31</v>
      </c>
      <c r="N1465">
        <v>47</v>
      </c>
      <c r="O1465">
        <f>IF(moras[[#This Row],[EDAD]]="", '2-Resumen'!$C$7, moras[[#This Row],[EDAD]])</f>
        <v>47</v>
      </c>
      <c r="P1465">
        <f>FLOOR(moras[[#This Row],[EDAD_SIN_NA´S]],10)</f>
        <v>40</v>
      </c>
      <c r="Q1465">
        <f>STANDARDIZE(moras[[#This Row],[EDAD]],'2-Resumen'!$C$2, '2-Resumen'!$C$3)</f>
        <v>0.35948646717097865</v>
      </c>
      <c r="R1465" t="str">
        <f>IF(ABS(moras[[#This Row],[Z-CORE E]]) &gt; 1.96, "Sí", "No")</f>
        <v>No</v>
      </c>
    </row>
    <row r="1466" spans="1:18">
      <c r="A1466">
        <v>2148</v>
      </c>
      <c r="B1466" t="s">
        <v>32</v>
      </c>
      <c r="C1466">
        <v>77065</v>
      </c>
      <c r="D14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66">
        <f>IF(moras[[#This Row],[SALARIO]]="",'2-Resumen'!$B$7, moras[[#This Row],[SALARIO]])</f>
        <v>77065</v>
      </c>
      <c r="F1466">
        <f>STANDARDIZE(moras[[#This Row],[SALARIO]],'2-Resumen'!$B$2,'2-Resumen'!$B$3)</f>
        <v>-0.37433409470099721</v>
      </c>
      <c r="G1466" t="str">
        <f>IF(ABS(moras[[#This Row],[Z-CORE]])&gt; 1.96,"Sí", "No")</f>
        <v>No</v>
      </c>
      <c r="H1466" t="s">
        <v>33</v>
      </c>
      <c r="I1466" t="str">
        <f>IF(moras[[#This Row],[TIPO_ASEGURAMIENTO]] = "", '2-Resumen'!$F$4, moras[[#This Row],[TIPO_ASEGURAMIENTO]])</f>
        <v>ASALARIADO</v>
      </c>
      <c r="J1466" t="s">
        <v>29</v>
      </c>
      <c r="K1466" t="s">
        <v>30</v>
      </c>
      <c r="L1466" t="s">
        <v>31</v>
      </c>
      <c r="M1466" t="s">
        <v>30</v>
      </c>
      <c r="N1466">
        <v>43</v>
      </c>
      <c r="O1466">
        <f>IF(moras[[#This Row],[EDAD]]="", '2-Resumen'!$C$7, moras[[#This Row],[EDAD]])</f>
        <v>43</v>
      </c>
      <c r="P1466">
        <f>FLOOR(moras[[#This Row],[EDAD_SIN_NA´S]],10)</f>
        <v>40</v>
      </c>
      <c r="Q1466">
        <f>STANDARDIZE(moras[[#This Row],[EDAD]],'2-Resumen'!$C$2, '2-Resumen'!$C$3)</f>
        <v>7.7185146862428639E-2</v>
      </c>
      <c r="R1466" t="str">
        <f>IF(ABS(moras[[#This Row],[Z-CORE E]]) &gt; 1.96, "Sí", "No")</f>
        <v>No</v>
      </c>
    </row>
    <row r="1467" spans="1:18">
      <c r="A1467">
        <v>2149</v>
      </c>
      <c r="B1467" t="s">
        <v>32</v>
      </c>
      <c r="C1467">
        <v>42645938</v>
      </c>
      <c r="D14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67">
        <f>IF(moras[[#This Row],[SALARIO]]="",'2-Resumen'!$B$7, moras[[#This Row],[SALARIO]])</f>
        <v>42645938</v>
      </c>
      <c r="F1467">
        <f>STANDARDIZE(moras[[#This Row],[SALARIO]],'2-Resumen'!$B$2,'2-Resumen'!$B$3)</f>
        <v>0.33397111822143261</v>
      </c>
      <c r="G1467" t="str">
        <f>IF(ABS(moras[[#This Row],[Z-CORE]])&gt; 1.96,"Sí", "No")</f>
        <v>No</v>
      </c>
      <c r="H1467" t="s">
        <v>33</v>
      </c>
      <c r="I1467" t="str">
        <f>IF(moras[[#This Row],[TIPO_ASEGURAMIENTO]] = "", '2-Resumen'!$F$4, moras[[#This Row],[TIPO_ASEGURAMIENTO]])</f>
        <v>ASALARIADO</v>
      </c>
      <c r="J1467" t="s">
        <v>29</v>
      </c>
      <c r="K1467" t="s">
        <v>30</v>
      </c>
      <c r="L1467" t="s">
        <v>31</v>
      </c>
      <c r="M1467" t="s">
        <v>31</v>
      </c>
      <c r="N1467">
        <v>25</v>
      </c>
      <c r="O1467">
        <f>IF(moras[[#This Row],[EDAD]]="", '2-Resumen'!$C$7, moras[[#This Row],[EDAD]])</f>
        <v>25</v>
      </c>
      <c r="P1467">
        <f>FLOOR(moras[[#This Row],[EDAD_SIN_NA´S]],10)</f>
        <v>20</v>
      </c>
      <c r="Q1467">
        <f>STANDARDIZE(moras[[#This Row],[EDAD]],'2-Resumen'!$C$2, '2-Resumen'!$C$3)</f>
        <v>-1.1931707945260464</v>
      </c>
      <c r="R1467" t="str">
        <f>IF(ABS(moras[[#This Row],[Z-CORE E]]) &gt; 1.96, "Sí", "No")</f>
        <v>No</v>
      </c>
    </row>
    <row r="1468" spans="1:18">
      <c r="A1468">
        <v>2150</v>
      </c>
      <c r="B1468" t="s">
        <v>32</v>
      </c>
      <c r="C1468">
        <v>448880</v>
      </c>
      <c r="D14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68">
        <f>IF(moras[[#This Row],[SALARIO]]="",'2-Resumen'!$B$7, moras[[#This Row],[SALARIO]])</f>
        <v>448880</v>
      </c>
      <c r="F1468">
        <f>STANDARDIZE(moras[[#This Row],[SALARIO]],'2-Resumen'!$B$2,'2-Resumen'!$B$3)</f>
        <v>-0.36814744976109581</v>
      </c>
      <c r="G1468" t="str">
        <f>IF(ABS(moras[[#This Row],[Z-CORE]])&gt; 1.96,"Sí", "No")</f>
        <v>No</v>
      </c>
      <c r="H1468" t="s">
        <v>33</v>
      </c>
      <c r="I1468" t="str">
        <f>IF(moras[[#This Row],[TIPO_ASEGURAMIENTO]] = "", '2-Resumen'!$F$4, moras[[#This Row],[TIPO_ASEGURAMIENTO]])</f>
        <v>ASALARIADO</v>
      </c>
      <c r="J1468" t="s">
        <v>29</v>
      </c>
      <c r="K1468" t="s">
        <v>30</v>
      </c>
      <c r="L1468" t="s">
        <v>31</v>
      </c>
      <c r="M1468" t="s">
        <v>31</v>
      </c>
      <c r="N1468">
        <v>33</v>
      </c>
      <c r="O1468">
        <f>IF(moras[[#This Row],[EDAD]]="", '2-Resumen'!$C$7, moras[[#This Row],[EDAD]])</f>
        <v>33</v>
      </c>
      <c r="P1468">
        <f>FLOOR(moras[[#This Row],[EDAD_SIN_NA´S]],10)</f>
        <v>30</v>
      </c>
      <c r="Q1468">
        <f>STANDARDIZE(moras[[#This Row],[EDAD]],'2-Resumen'!$C$2, '2-Resumen'!$C$3)</f>
        <v>-0.62856815390894638</v>
      </c>
      <c r="R1468" t="str">
        <f>IF(ABS(moras[[#This Row],[Z-CORE E]]) &gt; 1.96, "Sí", "No")</f>
        <v>No</v>
      </c>
    </row>
    <row r="1469" spans="1:18">
      <c r="A1469">
        <v>2151</v>
      </c>
      <c r="B1469" t="s">
        <v>27</v>
      </c>
      <c r="C1469">
        <v>10</v>
      </c>
      <c r="D14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69">
        <f>IF(moras[[#This Row],[SALARIO]]="",'2-Resumen'!$B$7, moras[[#This Row],[SALARIO]])</f>
        <v>10</v>
      </c>
      <c r="F1469">
        <f>STANDARDIZE(moras[[#This Row],[SALARIO]],'2-Resumen'!$B$2,'2-Resumen'!$B$3)</f>
        <v>-0.37561621598670136</v>
      </c>
      <c r="G1469" t="str">
        <f>IF(ABS(moras[[#This Row],[Z-CORE]])&gt; 1.96,"Sí", "No")</f>
        <v>No</v>
      </c>
      <c r="H1469" t="s">
        <v>33</v>
      </c>
      <c r="I1469" t="str">
        <f>IF(moras[[#This Row],[TIPO_ASEGURAMIENTO]] = "", '2-Resumen'!$F$4, moras[[#This Row],[TIPO_ASEGURAMIENTO]])</f>
        <v>ASALARIADO</v>
      </c>
      <c r="J1469" t="s">
        <v>29</v>
      </c>
      <c r="K1469" t="s">
        <v>30</v>
      </c>
      <c r="L1469" t="s">
        <v>31</v>
      </c>
      <c r="M1469" t="s">
        <v>31</v>
      </c>
      <c r="N1469">
        <v>26</v>
      </c>
      <c r="O1469">
        <f>IF(moras[[#This Row],[EDAD]]="", '2-Resumen'!$C$7, moras[[#This Row],[EDAD]])</f>
        <v>26</v>
      </c>
      <c r="P1469">
        <f>FLOOR(moras[[#This Row],[EDAD_SIN_NA´S]],10)</f>
        <v>20</v>
      </c>
      <c r="Q1469">
        <f>STANDARDIZE(moras[[#This Row],[EDAD]],'2-Resumen'!$C$2, '2-Resumen'!$C$3)</f>
        <v>-1.1225954644489089</v>
      </c>
      <c r="R1469" t="str">
        <f>IF(ABS(moras[[#This Row],[Z-CORE E]]) &gt; 1.96, "Sí", "No")</f>
        <v>No</v>
      </c>
    </row>
    <row r="1470" spans="1:18">
      <c r="A1470">
        <v>2152</v>
      </c>
      <c r="B1470" t="s">
        <v>32</v>
      </c>
      <c r="C1470">
        <v>23771786</v>
      </c>
      <c r="D14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70">
        <f>IF(moras[[#This Row],[SALARIO]]="",'2-Resumen'!$B$7, moras[[#This Row],[SALARIO]])</f>
        <v>23771786</v>
      </c>
      <c r="F1470">
        <f>STANDARDIZE(moras[[#This Row],[SALARIO]],'2-Resumen'!$B$2,'2-Resumen'!$B$3)</f>
        <v>1.9923333797111482E-2</v>
      </c>
      <c r="G1470" t="str">
        <f>IF(ABS(moras[[#This Row],[Z-CORE]])&gt; 1.96,"Sí", "No")</f>
        <v>No</v>
      </c>
      <c r="H1470" t="s">
        <v>33</v>
      </c>
      <c r="I1470" t="str">
        <f>IF(moras[[#This Row],[TIPO_ASEGURAMIENTO]] = "", '2-Resumen'!$F$4, moras[[#This Row],[TIPO_ASEGURAMIENTO]])</f>
        <v>ASALARIADO</v>
      </c>
      <c r="J1470" t="s">
        <v>29</v>
      </c>
      <c r="K1470" t="s">
        <v>30</v>
      </c>
      <c r="L1470" t="s">
        <v>31</v>
      </c>
      <c r="M1470" t="s">
        <v>30</v>
      </c>
      <c r="N1470">
        <v>23</v>
      </c>
      <c r="O1470">
        <f>IF(moras[[#This Row],[EDAD]]="", '2-Resumen'!$C$7, moras[[#This Row],[EDAD]])</f>
        <v>23</v>
      </c>
      <c r="P1470">
        <f>FLOOR(moras[[#This Row],[EDAD_SIN_NA´S]],10)</f>
        <v>20</v>
      </c>
      <c r="Q1470">
        <f>STANDARDIZE(moras[[#This Row],[EDAD]],'2-Resumen'!$C$2, '2-Resumen'!$C$3)</f>
        <v>-1.3343214546803215</v>
      </c>
      <c r="R1470" t="str">
        <f>IF(ABS(moras[[#This Row],[Z-CORE E]]) &gt; 1.96, "Sí", "No")</f>
        <v>No</v>
      </c>
    </row>
    <row r="1471" spans="1:18">
      <c r="A1471">
        <v>2157</v>
      </c>
      <c r="B1471" t="s">
        <v>32</v>
      </c>
      <c r="C1471">
        <v>138580</v>
      </c>
      <c r="D14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71">
        <f>IF(moras[[#This Row],[SALARIO]]="",'2-Resumen'!$B$7, moras[[#This Row],[SALARIO]])</f>
        <v>138580</v>
      </c>
      <c r="F1471">
        <f>STANDARDIZE(moras[[#This Row],[SALARIO]],'2-Resumen'!$B$2,'2-Resumen'!$B$3)</f>
        <v>-0.3733105441086918</v>
      </c>
      <c r="G1471" t="str">
        <f>IF(ABS(moras[[#This Row],[Z-CORE]])&gt; 1.96,"Sí", "No")</f>
        <v>No</v>
      </c>
      <c r="H1471" t="s">
        <v>33</v>
      </c>
      <c r="I1471" t="str">
        <f>IF(moras[[#This Row],[TIPO_ASEGURAMIENTO]] = "", '2-Resumen'!$F$4, moras[[#This Row],[TIPO_ASEGURAMIENTO]])</f>
        <v>ASALARIADO</v>
      </c>
      <c r="J1471" t="s">
        <v>29</v>
      </c>
      <c r="K1471" t="s">
        <v>30</v>
      </c>
      <c r="L1471" t="s">
        <v>31</v>
      </c>
      <c r="M1471" t="s">
        <v>31</v>
      </c>
      <c r="N1471">
        <v>46</v>
      </c>
      <c r="O1471">
        <f>IF(moras[[#This Row],[EDAD]]="", '2-Resumen'!$C$7, moras[[#This Row],[EDAD]])</f>
        <v>46</v>
      </c>
      <c r="P1471">
        <f>FLOOR(moras[[#This Row],[EDAD_SIN_NA´S]],10)</f>
        <v>40</v>
      </c>
      <c r="Q1471">
        <f>STANDARDIZE(moras[[#This Row],[EDAD]],'2-Resumen'!$C$2, '2-Resumen'!$C$3)</f>
        <v>0.28891113709384114</v>
      </c>
      <c r="R1471" t="str">
        <f>IF(ABS(moras[[#This Row],[Z-CORE E]]) &gt; 1.96, "Sí", "No")</f>
        <v>No</v>
      </c>
    </row>
    <row r="1472" spans="1:18">
      <c r="A1472">
        <v>2159</v>
      </c>
      <c r="B1472" t="s">
        <v>32</v>
      </c>
      <c r="C1472">
        <v>91502056</v>
      </c>
      <c r="D14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72">
        <f>IF(moras[[#This Row],[SALARIO]]="",'2-Resumen'!$B$7, moras[[#This Row],[SALARIO]])</f>
        <v>91502056</v>
      </c>
      <c r="F1472">
        <f>STANDARDIZE(moras[[#This Row],[SALARIO]],'2-Resumen'!$B$2,'2-Resumen'!$B$3)</f>
        <v>1.1468900569622669</v>
      </c>
      <c r="G1472" t="str">
        <f>IF(ABS(moras[[#This Row],[Z-CORE]])&gt; 1.96,"Sí", "No")</f>
        <v>No</v>
      </c>
      <c r="H1472" t="s">
        <v>33</v>
      </c>
      <c r="I1472" t="str">
        <f>IF(moras[[#This Row],[TIPO_ASEGURAMIENTO]] = "", '2-Resumen'!$F$4, moras[[#This Row],[TIPO_ASEGURAMIENTO]])</f>
        <v>ASALARIADO</v>
      </c>
      <c r="J1472" t="s">
        <v>29</v>
      </c>
      <c r="K1472" t="s">
        <v>30</v>
      </c>
      <c r="L1472" t="s">
        <v>31</v>
      </c>
      <c r="M1472" t="s">
        <v>31</v>
      </c>
      <c r="N1472">
        <v>52</v>
      </c>
      <c r="O1472">
        <f>IF(moras[[#This Row],[EDAD]]="", '2-Resumen'!$C$7, moras[[#This Row],[EDAD]])</f>
        <v>52</v>
      </c>
      <c r="P1472">
        <f>FLOOR(moras[[#This Row],[EDAD_SIN_NA´S]],10)</f>
        <v>50</v>
      </c>
      <c r="Q1472">
        <f>STANDARDIZE(moras[[#This Row],[EDAD]],'2-Resumen'!$C$2, '2-Resumen'!$C$3)</f>
        <v>0.71236311755666615</v>
      </c>
      <c r="R1472" t="str">
        <f>IF(ABS(moras[[#This Row],[Z-CORE E]]) &gt; 1.96, "Sí", "No")</f>
        <v>No</v>
      </c>
    </row>
    <row r="1473" spans="1:18">
      <c r="A1473">
        <v>2160</v>
      </c>
      <c r="B1473" t="s">
        <v>32</v>
      </c>
      <c r="C1473">
        <v>56937316</v>
      </c>
      <c r="D14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73">
        <f>IF(moras[[#This Row],[SALARIO]]="",'2-Resumen'!$B$7, moras[[#This Row],[SALARIO]])</f>
        <v>56937316</v>
      </c>
      <c r="F1473">
        <f>STANDARDIZE(moras[[#This Row],[SALARIO]],'2-Resumen'!$B$2,'2-Resumen'!$B$3)</f>
        <v>0.57176593926931252</v>
      </c>
      <c r="G1473" t="str">
        <f>IF(ABS(moras[[#This Row],[Z-CORE]])&gt; 1.96,"Sí", "No")</f>
        <v>No</v>
      </c>
      <c r="H1473" t="s">
        <v>33</v>
      </c>
      <c r="I1473" t="str">
        <f>IF(moras[[#This Row],[TIPO_ASEGURAMIENTO]] = "", '2-Resumen'!$F$4, moras[[#This Row],[TIPO_ASEGURAMIENTO]])</f>
        <v>ASALARIADO</v>
      </c>
      <c r="J1473" t="s">
        <v>29</v>
      </c>
      <c r="K1473" t="s">
        <v>30</v>
      </c>
      <c r="L1473" t="s">
        <v>31</v>
      </c>
      <c r="M1473" t="s">
        <v>31</v>
      </c>
      <c r="N1473">
        <v>41</v>
      </c>
      <c r="O1473">
        <f>IF(moras[[#This Row],[EDAD]]="", '2-Resumen'!$C$7, moras[[#This Row],[EDAD]])</f>
        <v>41</v>
      </c>
      <c r="P1473">
        <f>FLOOR(moras[[#This Row],[EDAD_SIN_NA´S]],10)</f>
        <v>40</v>
      </c>
      <c r="Q1473">
        <f>STANDARDIZE(moras[[#This Row],[EDAD]],'2-Resumen'!$C$2, '2-Resumen'!$C$3)</f>
        <v>-6.3965513291846368E-2</v>
      </c>
      <c r="R1473" t="str">
        <f>IF(ABS(moras[[#This Row],[Z-CORE E]]) &gt; 1.96, "Sí", "No")</f>
        <v>No</v>
      </c>
    </row>
    <row r="1474" spans="1:18">
      <c r="A1474">
        <v>2161</v>
      </c>
      <c r="B1474" t="s">
        <v>32</v>
      </c>
      <c r="C1474">
        <v>457000</v>
      </c>
      <c r="D14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74">
        <f>IF(moras[[#This Row],[SALARIO]]="",'2-Resumen'!$B$7, moras[[#This Row],[SALARIO]])</f>
        <v>457000</v>
      </c>
      <c r="F1474">
        <f>STANDARDIZE(moras[[#This Row],[SALARIO]],'2-Resumen'!$B$2,'2-Resumen'!$B$3)</f>
        <v>-0.36801234075013073</v>
      </c>
      <c r="G1474" t="str">
        <f>IF(ABS(moras[[#This Row],[Z-CORE]])&gt; 1.96,"Sí", "No")</f>
        <v>No</v>
      </c>
      <c r="H1474" t="s">
        <v>33</v>
      </c>
      <c r="I1474" t="str">
        <f>IF(moras[[#This Row],[TIPO_ASEGURAMIENTO]] = "", '2-Resumen'!$F$4, moras[[#This Row],[TIPO_ASEGURAMIENTO]])</f>
        <v>ASALARIADO</v>
      </c>
      <c r="J1474" t="s">
        <v>29</v>
      </c>
      <c r="K1474" t="s">
        <v>30</v>
      </c>
      <c r="L1474" t="s">
        <v>31</v>
      </c>
      <c r="M1474" t="s">
        <v>31</v>
      </c>
      <c r="N1474">
        <v>19</v>
      </c>
      <c r="O1474">
        <f>IF(moras[[#This Row],[EDAD]]="", '2-Resumen'!$C$7, moras[[#This Row],[EDAD]])</f>
        <v>19</v>
      </c>
      <c r="P1474">
        <f>FLOOR(moras[[#This Row],[EDAD_SIN_NA´S]],10)</f>
        <v>10</v>
      </c>
      <c r="Q1474">
        <f>STANDARDIZE(moras[[#This Row],[EDAD]],'2-Resumen'!$C$2, '2-Resumen'!$C$3)</f>
        <v>-1.6166227749888715</v>
      </c>
      <c r="R1474" t="str">
        <f>IF(ABS(moras[[#This Row],[Z-CORE E]]) &gt; 1.96, "Sí", "No")</f>
        <v>No</v>
      </c>
    </row>
    <row r="1475" spans="1:18">
      <c r="A1475">
        <v>2162</v>
      </c>
      <c r="B1475" t="s">
        <v>32</v>
      </c>
      <c r="C1475">
        <v>44069647</v>
      </c>
      <c r="D14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75">
        <f>IF(moras[[#This Row],[SALARIO]]="",'2-Resumen'!$B$7, moras[[#This Row],[SALARIO]])</f>
        <v>44069647</v>
      </c>
      <c r="F1475">
        <f>STANDARDIZE(moras[[#This Row],[SALARIO]],'2-Resumen'!$B$2,'2-Resumen'!$B$3)</f>
        <v>0.3576602703017468</v>
      </c>
      <c r="G1475" t="str">
        <f>IF(ABS(moras[[#This Row],[Z-CORE]])&gt; 1.96,"Sí", "No")</f>
        <v>No</v>
      </c>
      <c r="H1475" t="s">
        <v>33</v>
      </c>
      <c r="I1475" t="str">
        <f>IF(moras[[#This Row],[TIPO_ASEGURAMIENTO]] = "", '2-Resumen'!$F$4, moras[[#This Row],[TIPO_ASEGURAMIENTO]])</f>
        <v>ASALARIADO</v>
      </c>
      <c r="J1475" t="s">
        <v>29</v>
      </c>
      <c r="K1475" t="s">
        <v>30</v>
      </c>
      <c r="L1475" t="s">
        <v>31</v>
      </c>
      <c r="M1475" t="s">
        <v>31</v>
      </c>
      <c r="N1475">
        <v>27</v>
      </c>
      <c r="O1475">
        <f>IF(moras[[#This Row],[EDAD]]="", '2-Resumen'!$C$7, moras[[#This Row],[EDAD]])</f>
        <v>27</v>
      </c>
      <c r="P1475">
        <f>FLOOR(moras[[#This Row],[EDAD_SIN_NA´S]],10)</f>
        <v>20</v>
      </c>
      <c r="Q1475">
        <f>STANDARDIZE(moras[[#This Row],[EDAD]],'2-Resumen'!$C$2, '2-Resumen'!$C$3)</f>
        <v>-1.0520201343717714</v>
      </c>
      <c r="R1475" t="str">
        <f>IF(ABS(moras[[#This Row],[Z-CORE E]]) &gt; 1.96, "Sí", "No")</f>
        <v>No</v>
      </c>
    </row>
    <row r="1476" spans="1:18">
      <c r="A1476">
        <v>2163</v>
      </c>
      <c r="B1476" t="s">
        <v>27</v>
      </c>
      <c r="C1476">
        <v>1057538</v>
      </c>
      <c r="D14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76">
        <f>IF(moras[[#This Row],[SALARIO]]="",'2-Resumen'!$B$7, moras[[#This Row],[SALARIO]])</f>
        <v>1057538</v>
      </c>
      <c r="F1476">
        <f>STANDARDIZE(moras[[#This Row],[SALARIO]],'2-Resumen'!$B$2,'2-Resumen'!$B$3)</f>
        <v>-0.35801996449065093</v>
      </c>
      <c r="G1476" t="str">
        <f>IF(ABS(moras[[#This Row],[Z-CORE]])&gt; 1.96,"Sí", "No")</f>
        <v>No</v>
      </c>
      <c r="H1476" t="s">
        <v>33</v>
      </c>
      <c r="I1476" t="str">
        <f>IF(moras[[#This Row],[TIPO_ASEGURAMIENTO]] = "", '2-Resumen'!$F$4, moras[[#This Row],[TIPO_ASEGURAMIENTO]])</f>
        <v>ASALARIADO</v>
      </c>
      <c r="J1476" t="s">
        <v>34</v>
      </c>
      <c r="K1476" t="s">
        <v>30</v>
      </c>
      <c r="L1476" t="s">
        <v>31</v>
      </c>
      <c r="M1476" t="s">
        <v>30</v>
      </c>
      <c r="N1476">
        <v>38</v>
      </c>
      <c r="O1476">
        <f>IF(moras[[#This Row],[EDAD]]="", '2-Resumen'!$C$7, moras[[#This Row],[EDAD]])</f>
        <v>38</v>
      </c>
      <c r="P1476">
        <f>FLOOR(moras[[#This Row],[EDAD_SIN_NA´S]],10)</f>
        <v>30</v>
      </c>
      <c r="Q1476">
        <f>STANDARDIZE(moras[[#This Row],[EDAD]],'2-Resumen'!$C$2, '2-Resumen'!$C$3)</f>
        <v>-0.27569150352325889</v>
      </c>
      <c r="R1476" t="str">
        <f>IF(ABS(moras[[#This Row],[Z-CORE E]]) &gt; 1.96, "Sí", "No")</f>
        <v>No</v>
      </c>
    </row>
    <row r="1477" spans="1:18">
      <c r="A1477">
        <v>2164</v>
      </c>
      <c r="B1477" t="s">
        <v>32</v>
      </c>
      <c r="C1477">
        <v>42822268</v>
      </c>
      <c r="D14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77">
        <f>IF(moras[[#This Row],[SALARIO]]="",'2-Resumen'!$B$7, moras[[#This Row],[SALARIO]])</f>
        <v>42822268</v>
      </c>
      <c r="F1477">
        <f>STANDARDIZE(moras[[#This Row],[SALARIO]],'2-Resumen'!$B$2,'2-Resumen'!$B$3)</f>
        <v>0.33690508027851157</v>
      </c>
      <c r="G1477" t="str">
        <f>IF(ABS(moras[[#This Row],[Z-CORE]])&gt; 1.96,"Sí", "No")</f>
        <v>No</v>
      </c>
      <c r="H1477" t="s">
        <v>33</v>
      </c>
      <c r="I1477" t="str">
        <f>IF(moras[[#This Row],[TIPO_ASEGURAMIENTO]] = "", '2-Resumen'!$F$4, moras[[#This Row],[TIPO_ASEGURAMIENTO]])</f>
        <v>ASALARIADO</v>
      </c>
      <c r="J1477" t="s">
        <v>29</v>
      </c>
      <c r="K1477" t="s">
        <v>30</v>
      </c>
      <c r="L1477" t="s">
        <v>31</v>
      </c>
      <c r="M1477" t="s">
        <v>30</v>
      </c>
      <c r="N1477">
        <v>21</v>
      </c>
      <c r="O1477">
        <f>IF(moras[[#This Row],[EDAD]]="", '2-Resumen'!$C$7, moras[[#This Row],[EDAD]])</f>
        <v>21</v>
      </c>
      <c r="P1477">
        <f>FLOOR(moras[[#This Row],[EDAD_SIN_NA´S]],10)</f>
        <v>20</v>
      </c>
      <c r="Q1477">
        <f>STANDARDIZE(moras[[#This Row],[EDAD]],'2-Resumen'!$C$2, '2-Resumen'!$C$3)</f>
        <v>-1.4754721148345964</v>
      </c>
      <c r="R1477" t="str">
        <f>IF(ABS(moras[[#This Row],[Z-CORE E]]) &gt; 1.96, "Sí", "No")</f>
        <v>No</v>
      </c>
    </row>
    <row r="1478" spans="1:18">
      <c r="A1478">
        <v>2166</v>
      </c>
      <c r="B1478" t="s">
        <v>32</v>
      </c>
      <c r="C1478">
        <v>183333</v>
      </c>
      <c r="D14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78">
        <f>IF(moras[[#This Row],[SALARIO]]="",'2-Resumen'!$B$7, moras[[#This Row],[SALARIO]])</f>
        <v>183333</v>
      </c>
      <c r="F1478">
        <f>STANDARDIZE(moras[[#This Row],[SALARIO]],'2-Resumen'!$B$2,'2-Resumen'!$B$3)</f>
        <v>-0.37256589711759297</v>
      </c>
      <c r="G1478" t="str">
        <f>IF(ABS(moras[[#This Row],[Z-CORE]])&gt; 1.96,"Sí", "No")</f>
        <v>No</v>
      </c>
      <c r="H1478" t="s">
        <v>33</v>
      </c>
      <c r="I1478" t="str">
        <f>IF(moras[[#This Row],[TIPO_ASEGURAMIENTO]] = "", '2-Resumen'!$F$4, moras[[#This Row],[TIPO_ASEGURAMIENTO]])</f>
        <v>ASALARIADO</v>
      </c>
      <c r="J1478" t="s">
        <v>29</v>
      </c>
      <c r="K1478" t="s">
        <v>30</v>
      </c>
      <c r="L1478" t="s">
        <v>30</v>
      </c>
      <c r="M1478" t="s">
        <v>30</v>
      </c>
      <c r="N1478">
        <v>30</v>
      </c>
      <c r="O1478">
        <f>IF(moras[[#This Row],[EDAD]]="", '2-Resumen'!$C$7, moras[[#This Row],[EDAD]])</f>
        <v>30</v>
      </c>
      <c r="P1478">
        <f>FLOOR(moras[[#This Row],[EDAD_SIN_NA´S]],10)</f>
        <v>30</v>
      </c>
      <c r="Q1478">
        <f>STANDARDIZE(moras[[#This Row],[EDAD]],'2-Resumen'!$C$2, '2-Resumen'!$C$3)</f>
        <v>-0.84029414414035897</v>
      </c>
      <c r="R1478" t="str">
        <f>IF(ABS(moras[[#This Row],[Z-CORE E]]) &gt; 1.96, "Sí", "No")</f>
        <v>No</v>
      </c>
    </row>
    <row r="1479" spans="1:18">
      <c r="A1479">
        <v>2168</v>
      </c>
      <c r="B1479" t="s">
        <v>32</v>
      </c>
      <c r="C1479">
        <v>3353775</v>
      </c>
      <c r="D14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79">
        <f>IF(moras[[#This Row],[SALARIO]]="",'2-Resumen'!$B$7, moras[[#This Row],[SALARIO]])</f>
        <v>3353775</v>
      </c>
      <c r="F1479">
        <f>STANDARDIZE(moras[[#This Row],[SALARIO]],'2-Resumen'!$B$2,'2-Resumen'!$B$3)</f>
        <v>-0.31981278345474795</v>
      </c>
      <c r="G1479" t="str">
        <f>IF(ABS(moras[[#This Row],[Z-CORE]])&gt; 1.96,"Sí", "No")</f>
        <v>No</v>
      </c>
      <c r="H1479" t="s">
        <v>33</v>
      </c>
      <c r="I1479" t="str">
        <f>IF(moras[[#This Row],[TIPO_ASEGURAMIENTO]] = "", '2-Resumen'!$F$4, moras[[#This Row],[TIPO_ASEGURAMIENTO]])</f>
        <v>ASALARIADO</v>
      </c>
      <c r="J1479" t="s">
        <v>29</v>
      </c>
      <c r="K1479" t="s">
        <v>30</v>
      </c>
      <c r="L1479" t="s">
        <v>31</v>
      </c>
      <c r="M1479" t="s">
        <v>31</v>
      </c>
      <c r="N1479">
        <v>22</v>
      </c>
      <c r="O1479">
        <f>IF(moras[[#This Row],[EDAD]]="", '2-Resumen'!$C$7, moras[[#This Row],[EDAD]])</f>
        <v>22</v>
      </c>
      <c r="P1479">
        <f>FLOOR(moras[[#This Row],[EDAD_SIN_NA´S]],10)</f>
        <v>20</v>
      </c>
      <c r="Q1479">
        <f>STANDARDIZE(moras[[#This Row],[EDAD]],'2-Resumen'!$C$2, '2-Resumen'!$C$3)</f>
        <v>-1.4048967847574589</v>
      </c>
      <c r="R1479" t="str">
        <f>IF(ABS(moras[[#This Row],[Z-CORE E]]) &gt; 1.96, "Sí", "No")</f>
        <v>No</v>
      </c>
    </row>
    <row r="1480" spans="1:18">
      <c r="A1480">
        <v>2169</v>
      </c>
      <c r="B1480" t="s">
        <v>32</v>
      </c>
      <c r="C1480">
        <v>210000</v>
      </c>
      <c r="D14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80">
        <f>IF(moras[[#This Row],[SALARIO]]="",'2-Resumen'!$B$7, moras[[#This Row],[SALARIO]])</f>
        <v>210000</v>
      </c>
      <c r="F1480">
        <f>STANDARDIZE(moras[[#This Row],[SALARIO]],'2-Resumen'!$B$2,'2-Resumen'!$B$3)</f>
        <v>-0.37212218381766599</v>
      </c>
      <c r="G1480" t="str">
        <f>IF(ABS(moras[[#This Row],[Z-CORE]])&gt; 1.96,"Sí", "No")</f>
        <v>No</v>
      </c>
      <c r="H1480" t="s">
        <v>33</v>
      </c>
      <c r="I1480" t="str">
        <f>IF(moras[[#This Row],[TIPO_ASEGURAMIENTO]] = "", '2-Resumen'!$F$4, moras[[#This Row],[TIPO_ASEGURAMIENTO]])</f>
        <v>ASALARIADO</v>
      </c>
      <c r="J1480" t="s">
        <v>29</v>
      </c>
      <c r="K1480" t="s">
        <v>30</v>
      </c>
      <c r="L1480" t="s">
        <v>31</v>
      </c>
      <c r="M1480" t="s">
        <v>31</v>
      </c>
      <c r="N1480">
        <v>26</v>
      </c>
      <c r="O1480">
        <f>IF(moras[[#This Row],[EDAD]]="", '2-Resumen'!$C$7, moras[[#This Row],[EDAD]])</f>
        <v>26</v>
      </c>
      <c r="P1480">
        <f>FLOOR(moras[[#This Row],[EDAD_SIN_NA´S]],10)</f>
        <v>20</v>
      </c>
      <c r="Q1480">
        <f>STANDARDIZE(moras[[#This Row],[EDAD]],'2-Resumen'!$C$2, '2-Resumen'!$C$3)</f>
        <v>-1.1225954644489089</v>
      </c>
      <c r="R1480" t="str">
        <f>IF(ABS(moras[[#This Row],[Z-CORE E]]) &gt; 1.96, "Sí", "No")</f>
        <v>No</v>
      </c>
    </row>
    <row r="1481" spans="1:18">
      <c r="A1481">
        <v>2170</v>
      </c>
      <c r="B1481" t="s">
        <v>27</v>
      </c>
      <c r="C1481">
        <v>81388834</v>
      </c>
      <c r="D14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81">
        <f>IF(moras[[#This Row],[SALARIO]]="",'2-Resumen'!$B$7, moras[[#This Row],[SALARIO]])</f>
        <v>81388834</v>
      </c>
      <c r="F1481">
        <f>STANDARDIZE(moras[[#This Row],[SALARIO]],'2-Resumen'!$B$2,'2-Resumen'!$B$3)</f>
        <v>0.97861574389690098</v>
      </c>
      <c r="G1481" t="str">
        <f>IF(ABS(moras[[#This Row],[Z-CORE]])&gt; 1.96,"Sí", "No")</f>
        <v>No</v>
      </c>
      <c r="H1481" t="s">
        <v>33</v>
      </c>
      <c r="I1481" t="str">
        <f>IF(moras[[#This Row],[TIPO_ASEGURAMIENTO]] = "", '2-Resumen'!$F$4, moras[[#This Row],[TIPO_ASEGURAMIENTO]])</f>
        <v>ASALARIADO</v>
      </c>
      <c r="J1481" t="s">
        <v>34</v>
      </c>
      <c r="K1481" t="s">
        <v>30</v>
      </c>
      <c r="L1481" t="s">
        <v>31</v>
      </c>
      <c r="M1481" t="s">
        <v>31</v>
      </c>
      <c r="N1481">
        <v>29</v>
      </c>
      <c r="O1481">
        <f>IF(moras[[#This Row],[EDAD]]="", '2-Resumen'!$C$7, moras[[#This Row],[EDAD]])</f>
        <v>29</v>
      </c>
      <c r="P1481">
        <f>FLOOR(moras[[#This Row],[EDAD_SIN_NA´S]],10)</f>
        <v>20</v>
      </c>
      <c r="Q1481">
        <f>STANDARDIZE(moras[[#This Row],[EDAD]],'2-Resumen'!$C$2, '2-Resumen'!$C$3)</f>
        <v>-0.91086947421749642</v>
      </c>
      <c r="R1481" t="str">
        <f>IF(ABS(moras[[#This Row],[Z-CORE E]]) &gt; 1.96, "Sí", "No")</f>
        <v>No</v>
      </c>
    </row>
    <row r="1482" spans="1:18">
      <c r="A1482">
        <v>2172</v>
      </c>
      <c r="B1482" t="s">
        <v>27</v>
      </c>
      <c r="C1482">
        <v>91242805</v>
      </c>
      <c r="D14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82">
        <f>IF(moras[[#This Row],[SALARIO]]="",'2-Resumen'!$B$7, moras[[#This Row],[SALARIO]])</f>
        <v>91242805</v>
      </c>
      <c r="F1482">
        <f>STANDARDIZE(moras[[#This Row],[SALARIO]],'2-Resumen'!$B$2,'2-Resumen'!$B$3)</f>
        <v>1.1425763690063899</v>
      </c>
      <c r="G1482" t="str">
        <f>IF(ABS(moras[[#This Row],[Z-CORE]])&gt; 1.96,"Sí", "No")</f>
        <v>No</v>
      </c>
      <c r="H1482" t="s">
        <v>33</v>
      </c>
      <c r="I1482" t="str">
        <f>IF(moras[[#This Row],[TIPO_ASEGURAMIENTO]] = "", '2-Resumen'!$F$4, moras[[#This Row],[TIPO_ASEGURAMIENTO]])</f>
        <v>ASALARIADO</v>
      </c>
      <c r="J1482" t="s">
        <v>29</v>
      </c>
      <c r="K1482" t="s">
        <v>30</v>
      </c>
      <c r="L1482" t="s">
        <v>31</v>
      </c>
      <c r="M1482" t="s">
        <v>31</v>
      </c>
      <c r="N1482">
        <v>24</v>
      </c>
      <c r="O1482">
        <f>IF(moras[[#This Row],[EDAD]]="", '2-Resumen'!$C$7, moras[[#This Row],[EDAD]])</f>
        <v>24</v>
      </c>
      <c r="P1482">
        <f>FLOOR(moras[[#This Row],[EDAD_SIN_NA´S]],10)</f>
        <v>20</v>
      </c>
      <c r="Q1482">
        <f>STANDARDIZE(moras[[#This Row],[EDAD]],'2-Resumen'!$C$2, '2-Resumen'!$C$3)</f>
        <v>-1.263746124603184</v>
      </c>
      <c r="R1482" t="str">
        <f>IF(ABS(moras[[#This Row],[Z-CORE E]]) &gt; 1.96, "Sí", "No")</f>
        <v>No</v>
      </c>
    </row>
    <row r="1483" spans="1:18">
      <c r="A1483">
        <v>2173</v>
      </c>
      <c r="B1483" t="s">
        <v>32</v>
      </c>
      <c r="C1483">
        <v>76228334</v>
      </c>
      <c r="D14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83">
        <f>IF(moras[[#This Row],[SALARIO]]="",'2-Resumen'!$B$7, moras[[#This Row],[SALARIO]])</f>
        <v>76228334</v>
      </c>
      <c r="F1483">
        <f>STANDARDIZE(moras[[#This Row],[SALARIO]],'2-Resumen'!$B$2,'2-Resumen'!$B$3)</f>
        <v>0.89274997405878009</v>
      </c>
      <c r="G1483" t="str">
        <f>IF(ABS(moras[[#This Row],[Z-CORE]])&gt; 1.96,"Sí", "No")</f>
        <v>No</v>
      </c>
      <c r="H1483" t="s">
        <v>33</v>
      </c>
      <c r="I1483" t="str">
        <f>IF(moras[[#This Row],[TIPO_ASEGURAMIENTO]] = "", '2-Resumen'!$F$4, moras[[#This Row],[TIPO_ASEGURAMIENTO]])</f>
        <v>ASALARIADO</v>
      </c>
      <c r="J1483" t="s">
        <v>29</v>
      </c>
      <c r="K1483" t="s">
        <v>30</v>
      </c>
      <c r="L1483" t="s">
        <v>31</v>
      </c>
      <c r="M1483" t="s">
        <v>31</v>
      </c>
      <c r="N1483">
        <v>46</v>
      </c>
      <c r="O1483">
        <f>IF(moras[[#This Row],[EDAD]]="", '2-Resumen'!$C$7, moras[[#This Row],[EDAD]])</f>
        <v>46</v>
      </c>
      <c r="P1483">
        <f>FLOOR(moras[[#This Row],[EDAD_SIN_NA´S]],10)</f>
        <v>40</v>
      </c>
      <c r="Q1483">
        <f>STANDARDIZE(moras[[#This Row],[EDAD]],'2-Resumen'!$C$2, '2-Resumen'!$C$3)</f>
        <v>0.28891113709384114</v>
      </c>
      <c r="R1483" t="str">
        <f>IF(ABS(moras[[#This Row],[Z-CORE E]]) &gt; 1.96, "Sí", "No")</f>
        <v>No</v>
      </c>
    </row>
    <row r="1484" spans="1:18">
      <c r="A1484">
        <v>2174</v>
      </c>
      <c r="B1484" t="s">
        <v>32</v>
      </c>
      <c r="C1484">
        <v>213049</v>
      </c>
      <c r="D14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84">
        <f>IF(moras[[#This Row],[SALARIO]]="",'2-Resumen'!$B$7, moras[[#This Row],[SALARIO]])</f>
        <v>213049</v>
      </c>
      <c r="F1484">
        <f>STANDARDIZE(moras[[#This Row],[SALARIO]],'2-Resumen'!$B$2,'2-Resumen'!$B$3)</f>
        <v>-0.37207145138239106</v>
      </c>
      <c r="G1484" t="str">
        <f>IF(ABS(moras[[#This Row],[Z-CORE]])&gt; 1.96,"Sí", "No")</f>
        <v>No</v>
      </c>
      <c r="H1484" t="s">
        <v>33</v>
      </c>
      <c r="I1484" t="str">
        <f>IF(moras[[#This Row],[TIPO_ASEGURAMIENTO]] = "", '2-Resumen'!$F$4, moras[[#This Row],[TIPO_ASEGURAMIENTO]])</f>
        <v>ASALARIADO</v>
      </c>
      <c r="J1484" t="s">
        <v>29</v>
      </c>
      <c r="K1484" t="s">
        <v>30</v>
      </c>
      <c r="L1484" t="s">
        <v>31</v>
      </c>
      <c r="M1484" t="s">
        <v>31</v>
      </c>
      <c r="N1484">
        <v>42</v>
      </c>
      <c r="O1484">
        <f>IF(moras[[#This Row],[EDAD]]="", '2-Resumen'!$C$7, moras[[#This Row],[EDAD]])</f>
        <v>42</v>
      </c>
      <c r="P1484">
        <f>FLOOR(moras[[#This Row],[EDAD_SIN_NA´S]],10)</f>
        <v>40</v>
      </c>
      <c r="Q1484">
        <f>STANDARDIZE(moras[[#This Row],[EDAD]],'2-Resumen'!$C$2, '2-Resumen'!$C$3)</f>
        <v>6.6098167852911317E-3</v>
      </c>
      <c r="R1484" t="str">
        <f>IF(ABS(moras[[#This Row],[Z-CORE E]]) &gt; 1.96, "Sí", "No")</f>
        <v>No</v>
      </c>
    </row>
    <row r="1485" spans="1:18">
      <c r="A1485">
        <v>2175</v>
      </c>
      <c r="B1485" t="s">
        <v>32</v>
      </c>
      <c r="C1485">
        <v>560000</v>
      </c>
      <c r="D14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85">
        <f>IF(moras[[#This Row],[SALARIO]]="",'2-Resumen'!$B$7, moras[[#This Row],[SALARIO]])</f>
        <v>560000</v>
      </c>
      <c r="F1485">
        <f>STANDARDIZE(moras[[#This Row],[SALARIO]],'2-Resumen'!$B$2,'2-Resumen'!$B$3)</f>
        <v>-0.36629851955192771</v>
      </c>
      <c r="G1485" t="str">
        <f>IF(ABS(moras[[#This Row],[Z-CORE]])&gt; 1.96,"Sí", "No")</f>
        <v>No</v>
      </c>
      <c r="H1485" t="s">
        <v>33</v>
      </c>
      <c r="I1485" t="str">
        <f>IF(moras[[#This Row],[TIPO_ASEGURAMIENTO]] = "", '2-Resumen'!$F$4, moras[[#This Row],[TIPO_ASEGURAMIENTO]])</f>
        <v>ASALARIADO</v>
      </c>
      <c r="J1485" t="s">
        <v>29</v>
      </c>
      <c r="K1485" t="s">
        <v>30</v>
      </c>
      <c r="L1485" t="s">
        <v>31</v>
      </c>
      <c r="M1485" t="s">
        <v>31</v>
      </c>
      <c r="N1485">
        <v>47</v>
      </c>
      <c r="O1485">
        <f>IF(moras[[#This Row],[EDAD]]="", '2-Resumen'!$C$7, moras[[#This Row],[EDAD]])</f>
        <v>47</v>
      </c>
      <c r="P1485">
        <f>FLOOR(moras[[#This Row],[EDAD_SIN_NA´S]],10)</f>
        <v>40</v>
      </c>
      <c r="Q1485">
        <f>STANDARDIZE(moras[[#This Row],[EDAD]],'2-Resumen'!$C$2, '2-Resumen'!$C$3)</f>
        <v>0.35948646717097865</v>
      </c>
      <c r="R1485" t="str">
        <f>IF(ABS(moras[[#This Row],[Z-CORE E]]) &gt; 1.96, "Sí", "No")</f>
        <v>No</v>
      </c>
    </row>
    <row r="1486" spans="1:18">
      <c r="A1486">
        <v>2176</v>
      </c>
      <c r="B1486" t="s">
        <v>27</v>
      </c>
      <c r="C1486">
        <v>12739096</v>
      </c>
      <c r="D14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86">
        <f>IF(moras[[#This Row],[SALARIO]]="",'2-Resumen'!$B$7, moras[[#This Row],[SALARIO]])</f>
        <v>12739096</v>
      </c>
      <c r="F1486">
        <f>STANDARDIZE(moras[[#This Row],[SALARIO]],'2-Resumen'!$B$2,'2-Resumen'!$B$3)</f>
        <v>-0.16365004479708251</v>
      </c>
      <c r="G1486" t="str">
        <f>IF(ABS(moras[[#This Row],[Z-CORE]])&gt; 1.96,"Sí", "No")</f>
        <v>No</v>
      </c>
      <c r="H1486" t="s">
        <v>33</v>
      </c>
      <c r="I1486" t="str">
        <f>IF(moras[[#This Row],[TIPO_ASEGURAMIENTO]] = "", '2-Resumen'!$F$4, moras[[#This Row],[TIPO_ASEGURAMIENTO]])</f>
        <v>ASALARIADO</v>
      </c>
      <c r="J1486" t="s">
        <v>29</v>
      </c>
      <c r="K1486" t="s">
        <v>30</v>
      </c>
      <c r="L1486" t="s">
        <v>30</v>
      </c>
      <c r="M1486" t="s">
        <v>31</v>
      </c>
      <c r="N1486">
        <v>48</v>
      </c>
      <c r="O1486">
        <f>IF(moras[[#This Row],[EDAD]]="", '2-Resumen'!$C$7, moras[[#This Row],[EDAD]])</f>
        <v>48</v>
      </c>
      <c r="P1486">
        <f>FLOOR(moras[[#This Row],[EDAD_SIN_NA´S]],10)</f>
        <v>40</v>
      </c>
      <c r="Q1486">
        <f>STANDARDIZE(moras[[#This Row],[EDAD]],'2-Resumen'!$C$2, '2-Resumen'!$C$3)</f>
        <v>0.43006179724811616</v>
      </c>
      <c r="R1486" t="str">
        <f>IF(ABS(moras[[#This Row],[Z-CORE E]]) &gt; 1.96, "Sí", "No")</f>
        <v>No</v>
      </c>
    </row>
    <row r="1487" spans="1:18">
      <c r="A1487">
        <v>2177</v>
      </c>
      <c r="B1487" t="s">
        <v>32</v>
      </c>
      <c r="C1487">
        <v>12000</v>
      </c>
      <c r="D14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87">
        <f>IF(moras[[#This Row],[SALARIO]]="",'2-Resumen'!$B$7, moras[[#This Row],[SALARIO]])</f>
        <v>12000</v>
      </c>
      <c r="F1487">
        <f>STANDARDIZE(moras[[#This Row],[SALARIO]],'2-Resumen'!$B$2,'2-Resumen'!$B$3)</f>
        <v>-0.37541671388799791</v>
      </c>
      <c r="G1487" t="str">
        <f>IF(ABS(moras[[#This Row],[Z-CORE]])&gt; 1.96,"Sí", "No")</f>
        <v>No</v>
      </c>
      <c r="H1487" t="s">
        <v>33</v>
      </c>
      <c r="I1487" t="str">
        <f>IF(moras[[#This Row],[TIPO_ASEGURAMIENTO]] = "", '2-Resumen'!$F$4, moras[[#This Row],[TIPO_ASEGURAMIENTO]])</f>
        <v>ASALARIADO</v>
      </c>
      <c r="J1487" t="s">
        <v>29</v>
      </c>
      <c r="K1487" t="s">
        <v>30</v>
      </c>
      <c r="L1487" t="s">
        <v>31</v>
      </c>
      <c r="M1487" t="s">
        <v>30</v>
      </c>
      <c r="N1487">
        <v>24</v>
      </c>
      <c r="O1487">
        <f>IF(moras[[#This Row],[EDAD]]="", '2-Resumen'!$C$7, moras[[#This Row],[EDAD]])</f>
        <v>24</v>
      </c>
      <c r="P1487">
        <f>FLOOR(moras[[#This Row],[EDAD_SIN_NA´S]],10)</f>
        <v>20</v>
      </c>
      <c r="Q1487">
        <f>STANDARDIZE(moras[[#This Row],[EDAD]],'2-Resumen'!$C$2, '2-Resumen'!$C$3)</f>
        <v>-1.263746124603184</v>
      </c>
      <c r="R1487" t="str">
        <f>IF(ABS(moras[[#This Row],[Z-CORE E]]) &gt; 1.96, "Sí", "No")</f>
        <v>No</v>
      </c>
    </row>
    <row r="1488" spans="1:18">
      <c r="A1488">
        <v>2178</v>
      </c>
      <c r="B1488" t="s">
        <v>32</v>
      </c>
      <c r="C1488">
        <v>115458675</v>
      </c>
      <c r="D14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88">
        <f>IF(moras[[#This Row],[SALARIO]]="",'2-Resumen'!$B$7, moras[[#This Row],[SALARIO]])</f>
        <v>115458675</v>
      </c>
      <c r="F1488">
        <f>STANDARDIZE(moras[[#This Row],[SALARIO]],'2-Resumen'!$B$2,'2-Resumen'!$B$3)</f>
        <v>1.5455052169571422</v>
      </c>
      <c r="G1488" t="str">
        <f>IF(ABS(moras[[#This Row],[Z-CORE]])&gt; 1.96,"Sí", "No")</f>
        <v>No</v>
      </c>
      <c r="H1488" t="s">
        <v>33</v>
      </c>
      <c r="I1488" t="str">
        <f>IF(moras[[#This Row],[TIPO_ASEGURAMIENTO]] = "", '2-Resumen'!$F$4, moras[[#This Row],[TIPO_ASEGURAMIENTO]])</f>
        <v>ASALARIADO</v>
      </c>
      <c r="J1488" t="s">
        <v>29</v>
      </c>
      <c r="K1488" t="s">
        <v>30</v>
      </c>
      <c r="L1488" t="s">
        <v>31</v>
      </c>
      <c r="M1488" t="s">
        <v>31</v>
      </c>
      <c r="N1488">
        <v>30</v>
      </c>
      <c r="O1488">
        <f>IF(moras[[#This Row],[EDAD]]="", '2-Resumen'!$C$7, moras[[#This Row],[EDAD]])</f>
        <v>30</v>
      </c>
      <c r="P1488">
        <f>FLOOR(moras[[#This Row],[EDAD_SIN_NA´S]],10)</f>
        <v>30</v>
      </c>
      <c r="Q1488">
        <f>STANDARDIZE(moras[[#This Row],[EDAD]],'2-Resumen'!$C$2, '2-Resumen'!$C$3)</f>
        <v>-0.84029414414035897</v>
      </c>
      <c r="R1488" t="str">
        <f>IF(ABS(moras[[#This Row],[Z-CORE E]]) &gt; 1.96, "Sí", "No")</f>
        <v>No</v>
      </c>
    </row>
    <row r="1489" spans="1:18">
      <c r="A1489">
        <v>2179</v>
      </c>
      <c r="B1489" t="s">
        <v>32</v>
      </c>
      <c r="C1489">
        <v>39429568</v>
      </c>
      <c r="D14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89">
        <f>IF(moras[[#This Row],[SALARIO]]="",'2-Resumen'!$B$7, moras[[#This Row],[SALARIO]])</f>
        <v>39429568</v>
      </c>
      <c r="F1489">
        <f>STANDARDIZE(moras[[#This Row],[SALARIO]],'2-Resumen'!$B$2,'2-Resumen'!$B$3)</f>
        <v>0.28045380669459669</v>
      </c>
      <c r="G1489" t="str">
        <f>IF(ABS(moras[[#This Row],[Z-CORE]])&gt; 1.96,"Sí", "No")</f>
        <v>No</v>
      </c>
      <c r="H1489" t="s">
        <v>33</v>
      </c>
      <c r="I1489" t="str">
        <f>IF(moras[[#This Row],[TIPO_ASEGURAMIENTO]] = "", '2-Resumen'!$F$4, moras[[#This Row],[TIPO_ASEGURAMIENTO]])</f>
        <v>ASALARIADO</v>
      </c>
      <c r="J1489" t="s">
        <v>29</v>
      </c>
      <c r="K1489" t="s">
        <v>30</v>
      </c>
      <c r="L1489" t="s">
        <v>31</v>
      </c>
      <c r="M1489" t="s">
        <v>31</v>
      </c>
      <c r="N1489">
        <v>42</v>
      </c>
      <c r="O1489">
        <f>IF(moras[[#This Row],[EDAD]]="", '2-Resumen'!$C$7, moras[[#This Row],[EDAD]])</f>
        <v>42</v>
      </c>
      <c r="P1489">
        <f>FLOOR(moras[[#This Row],[EDAD_SIN_NA´S]],10)</f>
        <v>40</v>
      </c>
      <c r="Q1489">
        <f>STANDARDIZE(moras[[#This Row],[EDAD]],'2-Resumen'!$C$2, '2-Resumen'!$C$3)</f>
        <v>6.6098167852911317E-3</v>
      </c>
      <c r="R1489" t="str">
        <f>IF(ABS(moras[[#This Row],[Z-CORE E]]) &gt; 1.96, "Sí", "No")</f>
        <v>No</v>
      </c>
    </row>
    <row r="1490" spans="1:18">
      <c r="A1490">
        <v>2180</v>
      </c>
      <c r="B1490" t="s">
        <v>32</v>
      </c>
      <c r="C1490">
        <v>10000</v>
      </c>
      <c r="D14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490">
        <f>IF(moras[[#This Row],[SALARIO]]="",'2-Resumen'!$B$7, moras[[#This Row],[SALARIO]])</f>
        <v>10000</v>
      </c>
      <c r="F1490">
        <f>STANDARDIZE(moras[[#This Row],[SALARIO]],'2-Resumen'!$B$2,'2-Resumen'!$B$3)</f>
        <v>-0.37544999196951645</v>
      </c>
      <c r="G1490" t="str">
        <f>IF(ABS(moras[[#This Row],[Z-CORE]])&gt; 1.96,"Sí", "No")</f>
        <v>No</v>
      </c>
      <c r="H1490" t="s">
        <v>33</v>
      </c>
      <c r="I1490" t="str">
        <f>IF(moras[[#This Row],[TIPO_ASEGURAMIENTO]] = "", '2-Resumen'!$F$4, moras[[#This Row],[TIPO_ASEGURAMIENTO]])</f>
        <v>ASALARIADO</v>
      </c>
      <c r="J1490" t="s">
        <v>29</v>
      </c>
      <c r="K1490" t="s">
        <v>30</v>
      </c>
      <c r="L1490" t="s">
        <v>30</v>
      </c>
      <c r="M1490" t="s">
        <v>31</v>
      </c>
      <c r="N1490">
        <v>34</v>
      </c>
      <c r="O1490">
        <f>IF(moras[[#This Row],[EDAD]]="", '2-Resumen'!$C$7, moras[[#This Row],[EDAD]])</f>
        <v>34</v>
      </c>
      <c r="P1490">
        <f>FLOOR(moras[[#This Row],[EDAD_SIN_NA´S]],10)</f>
        <v>30</v>
      </c>
      <c r="Q1490">
        <f>STANDARDIZE(moras[[#This Row],[EDAD]],'2-Resumen'!$C$2, '2-Resumen'!$C$3)</f>
        <v>-0.55799282383180893</v>
      </c>
      <c r="R1490" t="str">
        <f>IF(ABS(moras[[#This Row],[Z-CORE E]]) &gt; 1.96, "Sí", "No")</f>
        <v>No</v>
      </c>
    </row>
    <row r="1491" spans="1:18">
      <c r="A1491">
        <v>2182</v>
      </c>
      <c r="B1491" t="s">
        <v>32</v>
      </c>
      <c r="C1491">
        <v>1042448</v>
      </c>
      <c r="D14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91">
        <f>IF(moras[[#This Row],[SALARIO]]="",'2-Resumen'!$B$7, moras[[#This Row],[SALARIO]])</f>
        <v>1042448</v>
      </c>
      <c r="F1491">
        <f>STANDARDIZE(moras[[#This Row],[SALARIO]],'2-Resumen'!$B$2,'2-Resumen'!$B$3)</f>
        <v>-0.35827104761570805</v>
      </c>
      <c r="G1491" t="str">
        <f>IF(ABS(moras[[#This Row],[Z-CORE]])&gt; 1.96,"Sí", "No")</f>
        <v>No</v>
      </c>
      <c r="H1491" t="s">
        <v>33</v>
      </c>
      <c r="I1491" t="str">
        <f>IF(moras[[#This Row],[TIPO_ASEGURAMIENTO]] = "", '2-Resumen'!$F$4, moras[[#This Row],[TIPO_ASEGURAMIENTO]])</f>
        <v>ASALARIADO</v>
      </c>
      <c r="J1491" t="s">
        <v>29</v>
      </c>
      <c r="K1491" t="s">
        <v>30</v>
      </c>
      <c r="L1491" t="s">
        <v>31</v>
      </c>
      <c r="M1491" t="s">
        <v>31</v>
      </c>
      <c r="N1491">
        <v>33</v>
      </c>
      <c r="O1491">
        <f>IF(moras[[#This Row],[EDAD]]="", '2-Resumen'!$C$7, moras[[#This Row],[EDAD]])</f>
        <v>33</v>
      </c>
      <c r="P1491">
        <f>FLOOR(moras[[#This Row],[EDAD_SIN_NA´S]],10)</f>
        <v>30</v>
      </c>
      <c r="Q1491">
        <f>STANDARDIZE(moras[[#This Row],[EDAD]],'2-Resumen'!$C$2, '2-Resumen'!$C$3)</f>
        <v>-0.62856815390894638</v>
      </c>
      <c r="R1491" t="str">
        <f>IF(ABS(moras[[#This Row],[Z-CORE E]]) &gt; 1.96, "Sí", "No")</f>
        <v>No</v>
      </c>
    </row>
    <row r="1492" spans="1:18">
      <c r="A1492">
        <v>2183</v>
      </c>
      <c r="B1492" t="s">
        <v>32</v>
      </c>
      <c r="C1492">
        <v>31310976</v>
      </c>
      <c r="D14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92">
        <f>IF(moras[[#This Row],[SALARIO]]="",'2-Resumen'!$B$7, moras[[#This Row],[SALARIO]])</f>
        <v>31310976</v>
      </c>
      <c r="F1492">
        <f>STANDARDIZE(moras[[#This Row],[SALARIO]],'2-Resumen'!$B$2,'2-Resumen'!$B$3)</f>
        <v>0.14536822349885795</v>
      </c>
      <c r="G1492" t="str">
        <f>IF(ABS(moras[[#This Row],[Z-CORE]])&gt; 1.96,"Sí", "No")</f>
        <v>No</v>
      </c>
      <c r="H1492" t="s">
        <v>33</v>
      </c>
      <c r="I1492" t="str">
        <f>IF(moras[[#This Row],[TIPO_ASEGURAMIENTO]] = "", '2-Resumen'!$F$4, moras[[#This Row],[TIPO_ASEGURAMIENTO]])</f>
        <v>ASALARIADO</v>
      </c>
      <c r="J1492" t="s">
        <v>29</v>
      </c>
      <c r="K1492" t="s">
        <v>30</v>
      </c>
      <c r="L1492" t="s">
        <v>30</v>
      </c>
      <c r="M1492" t="s">
        <v>31</v>
      </c>
      <c r="N1492">
        <v>55</v>
      </c>
      <c r="O1492">
        <f>IF(moras[[#This Row],[EDAD]]="", '2-Resumen'!$C$7, moras[[#This Row],[EDAD]])</f>
        <v>55</v>
      </c>
      <c r="P1492">
        <f>FLOOR(moras[[#This Row],[EDAD_SIN_NA´S]],10)</f>
        <v>50</v>
      </c>
      <c r="Q1492">
        <f>STANDARDIZE(moras[[#This Row],[EDAD]],'2-Resumen'!$C$2, '2-Resumen'!$C$3)</f>
        <v>0.92408910778807873</v>
      </c>
      <c r="R1492" t="str">
        <f>IF(ABS(moras[[#This Row],[Z-CORE E]]) &gt; 1.96, "Sí", "No")</f>
        <v>No</v>
      </c>
    </row>
    <row r="1493" spans="1:18">
      <c r="A1493">
        <v>2184</v>
      </c>
      <c r="B1493" t="s">
        <v>32</v>
      </c>
      <c r="C1493">
        <v>203063472</v>
      </c>
      <c r="D14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93">
        <f>IF(moras[[#This Row],[SALARIO]]="",'2-Resumen'!$B$7, moras[[#This Row],[SALARIO]])</f>
        <v>203063472</v>
      </c>
      <c r="F1493">
        <f>STANDARDIZE(moras[[#This Row],[SALARIO]],'2-Resumen'!$B$2,'2-Resumen'!$B$3)</f>
        <v>3.0031650049461556</v>
      </c>
      <c r="G1493" t="str">
        <f>IF(ABS(moras[[#This Row],[Z-CORE]])&gt; 1.96,"Sí", "No")</f>
        <v>Sí</v>
      </c>
      <c r="H1493" t="s">
        <v>33</v>
      </c>
      <c r="I1493" t="str">
        <f>IF(moras[[#This Row],[TIPO_ASEGURAMIENTO]] = "", '2-Resumen'!$F$4, moras[[#This Row],[TIPO_ASEGURAMIENTO]])</f>
        <v>ASALARIADO</v>
      </c>
      <c r="J1493" t="s">
        <v>34</v>
      </c>
      <c r="K1493" t="s">
        <v>30</v>
      </c>
      <c r="L1493" t="s">
        <v>31</v>
      </c>
      <c r="M1493" t="s">
        <v>31</v>
      </c>
      <c r="N1493">
        <v>45</v>
      </c>
      <c r="O1493">
        <f>IF(moras[[#This Row],[EDAD]]="", '2-Resumen'!$C$7, moras[[#This Row],[EDAD]])</f>
        <v>45</v>
      </c>
      <c r="P1493">
        <f>FLOOR(moras[[#This Row],[EDAD_SIN_NA´S]],10)</f>
        <v>40</v>
      </c>
      <c r="Q1493">
        <f>STANDARDIZE(moras[[#This Row],[EDAD]],'2-Resumen'!$C$2, '2-Resumen'!$C$3)</f>
        <v>0.21833580701670366</v>
      </c>
      <c r="R1493" t="str">
        <f>IF(ABS(moras[[#This Row],[Z-CORE E]]) &gt; 1.96, "Sí", "No")</f>
        <v>No</v>
      </c>
    </row>
    <row r="1494" spans="1:18">
      <c r="A1494">
        <v>2185</v>
      </c>
      <c r="B1494" t="s">
        <v>32</v>
      </c>
      <c r="C1494">
        <v>975000</v>
      </c>
      <c r="D14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94">
        <f>IF(moras[[#This Row],[SALARIO]]="",'2-Resumen'!$B$7, moras[[#This Row],[SALARIO]])</f>
        <v>975000</v>
      </c>
      <c r="F1494">
        <f>STANDARDIZE(moras[[#This Row],[SALARIO]],'2-Resumen'!$B$2,'2-Resumen'!$B$3)</f>
        <v>-0.35939331763683807</v>
      </c>
      <c r="G1494" t="str">
        <f>IF(ABS(moras[[#This Row],[Z-CORE]])&gt; 1.96,"Sí", "No")</f>
        <v>No</v>
      </c>
      <c r="H1494" t="s">
        <v>33</v>
      </c>
      <c r="I1494" t="str">
        <f>IF(moras[[#This Row],[TIPO_ASEGURAMIENTO]] = "", '2-Resumen'!$F$4, moras[[#This Row],[TIPO_ASEGURAMIENTO]])</f>
        <v>ASALARIADO</v>
      </c>
      <c r="J1494" t="s">
        <v>29</v>
      </c>
      <c r="K1494" t="s">
        <v>30</v>
      </c>
      <c r="L1494" t="s">
        <v>31</v>
      </c>
      <c r="M1494" t="s">
        <v>31</v>
      </c>
      <c r="N1494">
        <v>47</v>
      </c>
      <c r="O1494">
        <f>IF(moras[[#This Row],[EDAD]]="", '2-Resumen'!$C$7, moras[[#This Row],[EDAD]])</f>
        <v>47</v>
      </c>
      <c r="P1494">
        <f>FLOOR(moras[[#This Row],[EDAD_SIN_NA´S]],10)</f>
        <v>40</v>
      </c>
      <c r="Q1494">
        <f>STANDARDIZE(moras[[#This Row],[EDAD]],'2-Resumen'!$C$2, '2-Resumen'!$C$3)</f>
        <v>0.35948646717097865</v>
      </c>
      <c r="R1494" t="str">
        <f>IF(ABS(moras[[#This Row],[Z-CORE E]]) &gt; 1.96, "Sí", "No")</f>
        <v>No</v>
      </c>
    </row>
    <row r="1495" spans="1:18">
      <c r="A1495">
        <v>2186</v>
      </c>
      <c r="B1495" t="s">
        <v>32</v>
      </c>
      <c r="C1495">
        <v>12713365</v>
      </c>
      <c r="D14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95">
        <f>IF(moras[[#This Row],[SALARIO]]="",'2-Resumen'!$B$7, moras[[#This Row],[SALARIO]])</f>
        <v>12713365</v>
      </c>
      <c r="F1495">
        <f>STANDARDIZE(moras[[#This Row],[SALARIO]],'2-Resumen'!$B$2,'2-Resumen'!$B$3)</f>
        <v>-0.16407818395485882</v>
      </c>
      <c r="G1495" t="str">
        <f>IF(ABS(moras[[#This Row],[Z-CORE]])&gt; 1.96,"Sí", "No")</f>
        <v>No</v>
      </c>
      <c r="H1495" t="s">
        <v>33</v>
      </c>
      <c r="I1495" t="str">
        <f>IF(moras[[#This Row],[TIPO_ASEGURAMIENTO]] = "", '2-Resumen'!$F$4, moras[[#This Row],[TIPO_ASEGURAMIENTO]])</f>
        <v>ASALARIADO</v>
      </c>
      <c r="J1495" t="s">
        <v>34</v>
      </c>
      <c r="K1495" t="s">
        <v>30</v>
      </c>
      <c r="L1495" t="s">
        <v>31</v>
      </c>
      <c r="M1495" t="s">
        <v>31</v>
      </c>
      <c r="N1495">
        <v>35</v>
      </c>
      <c r="O1495">
        <f>IF(moras[[#This Row],[EDAD]]="", '2-Resumen'!$C$7, moras[[#This Row],[EDAD]])</f>
        <v>35</v>
      </c>
      <c r="P1495">
        <f>FLOOR(moras[[#This Row],[EDAD_SIN_NA´S]],10)</f>
        <v>30</v>
      </c>
      <c r="Q1495">
        <f>STANDARDIZE(moras[[#This Row],[EDAD]],'2-Resumen'!$C$2, '2-Resumen'!$C$3)</f>
        <v>-0.48741749375467142</v>
      </c>
      <c r="R1495" t="str">
        <f>IF(ABS(moras[[#This Row],[Z-CORE E]]) &gt; 1.96, "Sí", "No")</f>
        <v>No</v>
      </c>
    </row>
    <row r="1496" spans="1:18">
      <c r="A1496">
        <v>2190</v>
      </c>
      <c r="B1496" t="s">
        <v>32</v>
      </c>
      <c r="C1496">
        <v>329054</v>
      </c>
      <c r="D14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496">
        <f>IF(moras[[#This Row],[SALARIO]]="",'2-Resumen'!$B$7, moras[[#This Row],[SALARIO]])</f>
        <v>329054</v>
      </c>
      <c r="F1496">
        <f>STANDARDIZE(moras[[#This Row],[SALARIO]],'2-Resumen'!$B$2,'2-Resumen'!$B$3)</f>
        <v>-0.37014123945911398</v>
      </c>
      <c r="G1496" t="str">
        <f>IF(ABS(moras[[#This Row],[Z-CORE]])&gt; 1.96,"Sí", "No")</f>
        <v>No</v>
      </c>
      <c r="H1496" t="s">
        <v>33</v>
      </c>
      <c r="I1496" t="str">
        <f>IF(moras[[#This Row],[TIPO_ASEGURAMIENTO]] = "", '2-Resumen'!$F$4, moras[[#This Row],[TIPO_ASEGURAMIENTO]])</f>
        <v>ASALARIADO</v>
      </c>
      <c r="J1496" t="s">
        <v>29</v>
      </c>
      <c r="K1496" t="s">
        <v>30</v>
      </c>
      <c r="L1496" t="s">
        <v>31</v>
      </c>
      <c r="M1496" t="s">
        <v>31</v>
      </c>
      <c r="N1496">
        <v>25</v>
      </c>
      <c r="O1496">
        <f>IF(moras[[#This Row],[EDAD]]="", '2-Resumen'!$C$7, moras[[#This Row],[EDAD]])</f>
        <v>25</v>
      </c>
      <c r="P1496">
        <f>FLOOR(moras[[#This Row],[EDAD_SIN_NA´S]],10)</f>
        <v>20</v>
      </c>
      <c r="Q1496">
        <f>STANDARDIZE(moras[[#This Row],[EDAD]],'2-Resumen'!$C$2, '2-Resumen'!$C$3)</f>
        <v>-1.1931707945260464</v>
      </c>
      <c r="R1496" t="str">
        <f>IF(ABS(moras[[#This Row],[Z-CORE E]]) &gt; 1.96, "Sí", "No")</f>
        <v>No</v>
      </c>
    </row>
    <row r="1497" spans="1:18">
      <c r="A1497">
        <v>2191</v>
      </c>
      <c r="B1497" t="s">
        <v>32</v>
      </c>
      <c r="C1497">
        <v>1218000</v>
      </c>
      <c r="D14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97">
        <f>IF(moras[[#This Row],[SALARIO]]="",'2-Resumen'!$B$7, moras[[#This Row],[SALARIO]])</f>
        <v>1218000</v>
      </c>
      <c r="F1497">
        <f>STANDARDIZE(moras[[#This Row],[SALARIO]],'2-Resumen'!$B$2,'2-Resumen'!$B$3)</f>
        <v>-0.35535003073233978</v>
      </c>
      <c r="G1497" t="str">
        <f>IF(ABS(moras[[#This Row],[Z-CORE]])&gt; 1.96,"Sí", "No")</f>
        <v>No</v>
      </c>
      <c r="H1497" t="s">
        <v>33</v>
      </c>
      <c r="I1497" t="str">
        <f>IF(moras[[#This Row],[TIPO_ASEGURAMIENTO]] = "", '2-Resumen'!$F$4, moras[[#This Row],[TIPO_ASEGURAMIENTO]])</f>
        <v>ASALARIADO</v>
      </c>
      <c r="J1497" t="s">
        <v>29</v>
      </c>
      <c r="K1497" t="s">
        <v>30</v>
      </c>
      <c r="L1497" t="s">
        <v>30</v>
      </c>
      <c r="M1497" t="s">
        <v>31</v>
      </c>
      <c r="N1497">
        <v>49</v>
      </c>
      <c r="O1497">
        <f>IF(moras[[#This Row],[EDAD]]="", '2-Resumen'!$C$7, moras[[#This Row],[EDAD]])</f>
        <v>49</v>
      </c>
      <c r="P1497">
        <f>FLOOR(moras[[#This Row],[EDAD_SIN_NA´S]],10)</f>
        <v>40</v>
      </c>
      <c r="Q1497">
        <f>STANDARDIZE(moras[[#This Row],[EDAD]],'2-Resumen'!$C$2, '2-Resumen'!$C$3)</f>
        <v>0.50063712732525367</v>
      </c>
      <c r="R1497" t="str">
        <f>IF(ABS(moras[[#This Row],[Z-CORE E]]) &gt; 1.96, "Sí", "No")</f>
        <v>No</v>
      </c>
    </row>
    <row r="1498" spans="1:18">
      <c r="A1498">
        <v>2192</v>
      </c>
      <c r="B1498" t="s">
        <v>27</v>
      </c>
      <c r="C1498">
        <v>78211881</v>
      </c>
      <c r="D14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498">
        <f>IF(moras[[#This Row],[SALARIO]]="",'2-Resumen'!$B$7, moras[[#This Row],[SALARIO]])</f>
        <v>78211881</v>
      </c>
      <c r="F1498">
        <f>STANDARDIZE(moras[[#This Row],[SALARIO]],'2-Resumen'!$B$2,'2-Resumen'!$B$3)</f>
        <v>0.92575429343967253</v>
      </c>
      <c r="G1498" t="str">
        <f>IF(ABS(moras[[#This Row],[Z-CORE]])&gt; 1.96,"Sí", "No")</f>
        <v>No</v>
      </c>
      <c r="H1498" t="s">
        <v>33</v>
      </c>
      <c r="I1498" t="str">
        <f>IF(moras[[#This Row],[TIPO_ASEGURAMIENTO]] = "", '2-Resumen'!$F$4, moras[[#This Row],[TIPO_ASEGURAMIENTO]])</f>
        <v>ASALARIADO</v>
      </c>
      <c r="J1498" t="s">
        <v>29</v>
      </c>
      <c r="K1498" t="s">
        <v>30</v>
      </c>
      <c r="L1498" t="s">
        <v>31</v>
      </c>
      <c r="M1498" t="s">
        <v>31</v>
      </c>
      <c r="N1498">
        <v>27</v>
      </c>
      <c r="O1498">
        <f>IF(moras[[#This Row],[EDAD]]="", '2-Resumen'!$C$7, moras[[#This Row],[EDAD]])</f>
        <v>27</v>
      </c>
      <c r="P1498">
        <f>FLOOR(moras[[#This Row],[EDAD_SIN_NA´S]],10)</f>
        <v>20</v>
      </c>
      <c r="Q1498">
        <f>STANDARDIZE(moras[[#This Row],[EDAD]],'2-Resumen'!$C$2, '2-Resumen'!$C$3)</f>
        <v>-1.0520201343717714</v>
      </c>
      <c r="R1498" t="str">
        <f>IF(ABS(moras[[#This Row],[Z-CORE E]]) &gt; 1.96, "Sí", "No")</f>
        <v>No</v>
      </c>
    </row>
    <row r="1499" spans="1:18">
      <c r="A1499">
        <v>2193</v>
      </c>
      <c r="B1499" t="s">
        <v>27</v>
      </c>
      <c r="C1499">
        <v>1914699</v>
      </c>
      <c r="D14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499">
        <f>IF(moras[[#This Row],[SALARIO]]="",'2-Resumen'!$B$7, moras[[#This Row],[SALARIO]])</f>
        <v>1914699</v>
      </c>
      <c r="F1499">
        <f>STANDARDIZE(moras[[#This Row],[SALARIO]],'2-Resumen'!$B$2,'2-Resumen'!$B$3)</f>
        <v>-0.34375762767440954</v>
      </c>
      <c r="G1499" t="str">
        <f>IF(ABS(moras[[#This Row],[Z-CORE]])&gt; 1.96,"Sí", "No")</f>
        <v>No</v>
      </c>
      <c r="H1499" t="s">
        <v>33</v>
      </c>
      <c r="I1499" t="str">
        <f>IF(moras[[#This Row],[TIPO_ASEGURAMIENTO]] = "", '2-Resumen'!$F$4, moras[[#This Row],[TIPO_ASEGURAMIENTO]])</f>
        <v>ASALARIADO</v>
      </c>
      <c r="J1499" t="s">
        <v>34</v>
      </c>
      <c r="K1499" t="s">
        <v>30</v>
      </c>
      <c r="L1499" t="s">
        <v>31</v>
      </c>
      <c r="M1499" t="s">
        <v>31</v>
      </c>
      <c r="N1499">
        <v>59</v>
      </c>
      <c r="O1499">
        <f>IF(moras[[#This Row],[EDAD]]="", '2-Resumen'!$C$7, moras[[#This Row],[EDAD]])</f>
        <v>59</v>
      </c>
      <c r="P1499">
        <f>FLOOR(moras[[#This Row],[EDAD_SIN_NA´S]],10)</f>
        <v>50</v>
      </c>
      <c r="Q1499">
        <f>STANDARDIZE(moras[[#This Row],[EDAD]],'2-Resumen'!$C$2, '2-Resumen'!$C$3)</f>
        <v>1.2063904280966287</v>
      </c>
      <c r="R1499" t="str">
        <f>IF(ABS(moras[[#This Row],[Z-CORE E]]) &gt; 1.96, "Sí", "No")</f>
        <v>No</v>
      </c>
    </row>
    <row r="1500" spans="1:18">
      <c r="A1500">
        <v>2194</v>
      </c>
      <c r="B1500" t="s">
        <v>32</v>
      </c>
      <c r="C1500">
        <v>347514</v>
      </c>
      <c r="D15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00">
        <f>IF(moras[[#This Row],[SALARIO]]="",'2-Resumen'!$B$7, moras[[#This Row],[SALARIO]])</f>
        <v>347514</v>
      </c>
      <c r="F1500">
        <f>STANDARDIZE(moras[[#This Row],[SALARIO]],'2-Resumen'!$B$2,'2-Resumen'!$B$3)</f>
        <v>-0.36983408276669821</v>
      </c>
      <c r="G1500" t="str">
        <f>IF(ABS(moras[[#This Row],[Z-CORE]])&gt; 1.96,"Sí", "No")</f>
        <v>No</v>
      </c>
      <c r="H1500" t="s">
        <v>33</v>
      </c>
      <c r="I1500" t="str">
        <f>IF(moras[[#This Row],[TIPO_ASEGURAMIENTO]] = "", '2-Resumen'!$F$4, moras[[#This Row],[TIPO_ASEGURAMIENTO]])</f>
        <v>ASALARIADO</v>
      </c>
      <c r="J1500" t="s">
        <v>29</v>
      </c>
      <c r="K1500" t="s">
        <v>30</v>
      </c>
      <c r="L1500" t="s">
        <v>31</v>
      </c>
      <c r="M1500" t="s">
        <v>31</v>
      </c>
      <c r="N1500">
        <v>27</v>
      </c>
      <c r="O1500">
        <f>IF(moras[[#This Row],[EDAD]]="", '2-Resumen'!$C$7, moras[[#This Row],[EDAD]])</f>
        <v>27</v>
      </c>
      <c r="P1500">
        <f>FLOOR(moras[[#This Row],[EDAD_SIN_NA´S]],10)</f>
        <v>20</v>
      </c>
      <c r="Q1500">
        <f>STANDARDIZE(moras[[#This Row],[EDAD]],'2-Resumen'!$C$2, '2-Resumen'!$C$3)</f>
        <v>-1.0520201343717714</v>
      </c>
      <c r="R1500" t="str">
        <f>IF(ABS(moras[[#This Row],[Z-CORE E]]) &gt; 1.96, "Sí", "No")</f>
        <v>No</v>
      </c>
    </row>
    <row r="1501" spans="1:18">
      <c r="A1501">
        <v>2195</v>
      </c>
      <c r="B1501" t="s">
        <v>27</v>
      </c>
      <c r="C1501">
        <v>136001</v>
      </c>
      <c r="D15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01">
        <f>IF(moras[[#This Row],[SALARIO]]="",'2-Resumen'!$B$7, moras[[#This Row],[SALARIO]])</f>
        <v>136001</v>
      </c>
      <c r="F1501">
        <f>STANDARDIZE(moras[[#This Row],[SALARIO]],'2-Resumen'!$B$2,'2-Resumen'!$B$3)</f>
        <v>-0.37335345619480992</v>
      </c>
      <c r="G1501" t="str">
        <f>IF(ABS(moras[[#This Row],[Z-CORE]])&gt; 1.96,"Sí", "No")</f>
        <v>No</v>
      </c>
      <c r="H1501" t="s">
        <v>33</v>
      </c>
      <c r="I1501" t="str">
        <f>IF(moras[[#This Row],[TIPO_ASEGURAMIENTO]] = "", '2-Resumen'!$F$4, moras[[#This Row],[TIPO_ASEGURAMIENTO]])</f>
        <v>ASALARIADO</v>
      </c>
      <c r="J1501" t="s">
        <v>29</v>
      </c>
      <c r="K1501" t="s">
        <v>30</v>
      </c>
      <c r="L1501" t="s">
        <v>31</v>
      </c>
      <c r="M1501" t="s">
        <v>31</v>
      </c>
      <c r="N1501">
        <v>52</v>
      </c>
      <c r="O1501">
        <f>IF(moras[[#This Row],[EDAD]]="", '2-Resumen'!$C$7, moras[[#This Row],[EDAD]])</f>
        <v>52</v>
      </c>
      <c r="P1501">
        <f>FLOOR(moras[[#This Row],[EDAD_SIN_NA´S]],10)</f>
        <v>50</v>
      </c>
      <c r="Q1501">
        <f>STANDARDIZE(moras[[#This Row],[EDAD]],'2-Resumen'!$C$2, '2-Resumen'!$C$3)</f>
        <v>0.71236311755666615</v>
      </c>
      <c r="R1501" t="str">
        <f>IF(ABS(moras[[#This Row],[Z-CORE E]]) &gt; 1.96, "Sí", "No")</f>
        <v>No</v>
      </c>
    </row>
    <row r="1502" spans="1:18">
      <c r="A1502">
        <v>2197</v>
      </c>
      <c r="B1502" t="s">
        <v>32</v>
      </c>
      <c r="C1502">
        <v>543686</v>
      </c>
      <c r="D15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02">
        <f>IF(moras[[#This Row],[SALARIO]]="",'2-Resumen'!$B$7, moras[[#This Row],[SALARIO]])</f>
        <v>543686</v>
      </c>
      <c r="F1502">
        <f>STANDARDIZE(moras[[#This Row],[SALARIO]],'2-Resumen'!$B$2,'2-Resumen'!$B$3)</f>
        <v>-0.36656996886287418</v>
      </c>
      <c r="G1502" t="str">
        <f>IF(ABS(moras[[#This Row],[Z-CORE]])&gt; 1.96,"Sí", "No")</f>
        <v>No</v>
      </c>
      <c r="H1502" t="s">
        <v>33</v>
      </c>
      <c r="I1502" t="str">
        <f>IF(moras[[#This Row],[TIPO_ASEGURAMIENTO]] = "", '2-Resumen'!$F$4, moras[[#This Row],[TIPO_ASEGURAMIENTO]])</f>
        <v>ASALARIADO</v>
      </c>
      <c r="J1502" t="s">
        <v>34</v>
      </c>
      <c r="K1502" t="s">
        <v>30</v>
      </c>
      <c r="L1502" t="s">
        <v>31</v>
      </c>
      <c r="M1502" t="s">
        <v>30</v>
      </c>
      <c r="N1502">
        <v>49</v>
      </c>
      <c r="O1502">
        <f>IF(moras[[#This Row],[EDAD]]="", '2-Resumen'!$C$7, moras[[#This Row],[EDAD]])</f>
        <v>49</v>
      </c>
      <c r="P1502">
        <f>FLOOR(moras[[#This Row],[EDAD_SIN_NA´S]],10)</f>
        <v>40</v>
      </c>
      <c r="Q1502">
        <f>STANDARDIZE(moras[[#This Row],[EDAD]],'2-Resumen'!$C$2, '2-Resumen'!$C$3)</f>
        <v>0.50063712732525367</v>
      </c>
      <c r="R1502" t="str">
        <f>IF(ABS(moras[[#This Row],[Z-CORE E]]) &gt; 1.96, "Sí", "No")</f>
        <v>No</v>
      </c>
    </row>
    <row r="1503" spans="1:18">
      <c r="A1503">
        <v>2198</v>
      </c>
      <c r="B1503" t="s">
        <v>32</v>
      </c>
      <c r="C1503">
        <v>1876456</v>
      </c>
      <c r="D15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03">
        <f>IF(moras[[#This Row],[SALARIO]]="",'2-Resumen'!$B$7, moras[[#This Row],[SALARIO]])</f>
        <v>1876456</v>
      </c>
      <c r="F1503">
        <f>STANDARDIZE(moras[[#This Row],[SALARIO]],'2-Resumen'!$B$2,'2-Resumen'!$B$3)</f>
        <v>-0.34439395451016563</v>
      </c>
      <c r="G1503" t="str">
        <f>IF(ABS(moras[[#This Row],[Z-CORE]])&gt; 1.96,"Sí", "No")</f>
        <v>No</v>
      </c>
      <c r="H1503" t="s">
        <v>33</v>
      </c>
      <c r="I1503" t="str">
        <f>IF(moras[[#This Row],[TIPO_ASEGURAMIENTO]] = "", '2-Resumen'!$F$4, moras[[#This Row],[TIPO_ASEGURAMIENTO]])</f>
        <v>ASALARIADO</v>
      </c>
      <c r="J1503" t="s">
        <v>29</v>
      </c>
      <c r="K1503" t="s">
        <v>30</v>
      </c>
      <c r="L1503" t="s">
        <v>31</v>
      </c>
      <c r="M1503" t="s">
        <v>31</v>
      </c>
      <c r="N1503">
        <v>47</v>
      </c>
      <c r="O1503">
        <f>IF(moras[[#This Row],[EDAD]]="", '2-Resumen'!$C$7, moras[[#This Row],[EDAD]])</f>
        <v>47</v>
      </c>
      <c r="P1503">
        <f>FLOOR(moras[[#This Row],[EDAD_SIN_NA´S]],10)</f>
        <v>40</v>
      </c>
      <c r="Q1503">
        <f>STANDARDIZE(moras[[#This Row],[EDAD]],'2-Resumen'!$C$2, '2-Resumen'!$C$3)</f>
        <v>0.35948646717097865</v>
      </c>
      <c r="R1503" t="str">
        <f>IF(ABS(moras[[#This Row],[Z-CORE E]]) &gt; 1.96, "Sí", "No")</f>
        <v>No</v>
      </c>
    </row>
    <row r="1504" spans="1:18">
      <c r="A1504">
        <v>2200</v>
      </c>
      <c r="B1504" t="s">
        <v>32</v>
      </c>
      <c r="C1504">
        <v>14097896</v>
      </c>
      <c r="D15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04">
        <f>IF(moras[[#This Row],[SALARIO]]="",'2-Resumen'!$B$7, moras[[#This Row],[SALARIO]])</f>
        <v>14097896</v>
      </c>
      <c r="F1504">
        <f>STANDARDIZE(moras[[#This Row],[SALARIO]],'2-Resumen'!$B$2,'2-Resumen'!$B$3)</f>
        <v>-0.14104091621341064</v>
      </c>
      <c r="G1504" t="str">
        <f>IF(ABS(moras[[#This Row],[Z-CORE]])&gt; 1.96,"Sí", "No")</f>
        <v>No</v>
      </c>
      <c r="H1504" t="s">
        <v>33</v>
      </c>
      <c r="I1504" t="str">
        <f>IF(moras[[#This Row],[TIPO_ASEGURAMIENTO]] = "", '2-Resumen'!$F$4, moras[[#This Row],[TIPO_ASEGURAMIENTO]])</f>
        <v>ASALARIADO</v>
      </c>
      <c r="J1504" t="s">
        <v>29</v>
      </c>
      <c r="K1504" t="s">
        <v>30</v>
      </c>
      <c r="L1504" t="s">
        <v>31</v>
      </c>
      <c r="M1504" t="s">
        <v>31</v>
      </c>
      <c r="N1504">
        <v>46</v>
      </c>
      <c r="O1504">
        <f>IF(moras[[#This Row],[EDAD]]="", '2-Resumen'!$C$7, moras[[#This Row],[EDAD]])</f>
        <v>46</v>
      </c>
      <c r="P1504">
        <f>FLOOR(moras[[#This Row],[EDAD_SIN_NA´S]],10)</f>
        <v>40</v>
      </c>
      <c r="Q1504">
        <f>STANDARDIZE(moras[[#This Row],[EDAD]],'2-Resumen'!$C$2, '2-Resumen'!$C$3)</f>
        <v>0.28891113709384114</v>
      </c>
      <c r="R1504" t="str">
        <f>IF(ABS(moras[[#This Row],[Z-CORE E]]) &gt; 1.96, "Sí", "No")</f>
        <v>No</v>
      </c>
    </row>
    <row r="1505" spans="1:18">
      <c r="A1505">
        <v>2202</v>
      </c>
      <c r="B1505" t="s">
        <v>27</v>
      </c>
      <c r="C1505">
        <v>376750</v>
      </c>
      <c r="D15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05">
        <f>IF(moras[[#This Row],[SALARIO]]="",'2-Resumen'!$B$7, moras[[#This Row],[SALARIO]])</f>
        <v>376750</v>
      </c>
      <c r="F1505">
        <f>STANDARDIZE(moras[[#This Row],[SALARIO]],'2-Resumen'!$B$2,'2-Resumen'!$B$3)</f>
        <v>-0.36934762377106067</v>
      </c>
      <c r="G1505" t="str">
        <f>IF(ABS(moras[[#This Row],[Z-CORE]])&gt; 1.96,"Sí", "No")</f>
        <v>No</v>
      </c>
      <c r="H1505" t="s">
        <v>33</v>
      </c>
      <c r="I1505" t="str">
        <f>IF(moras[[#This Row],[TIPO_ASEGURAMIENTO]] = "", '2-Resumen'!$F$4, moras[[#This Row],[TIPO_ASEGURAMIENTO]])</f>
        <v>ASALARIADO</v>
      </c>
      <c r="J1505" t="s">
        <v>29</v>
      </c>
      <c r="K1505" t="s">
        <v>30</v>
      </c>
      <c r="L1505" t="s">
        <v>31</v>
      </c>
      <c r="M1505" t="s">
        <v>31</v>
      </c>
      <c r="N1505">
        <v>24</v>
      </c>
      <c r="O1505">
        <f>IF(moras[[#This Row],[EDAD]]="", '2-Resumen'!$C$7, moras[[#This Row],[EDAD]])</f>
        <v>24</v>
      </c>
      <c r="P1505">
        <f>FLOOR(moras[[#This Row],[EDAD_SIN_NA´S]],10)</f>
        <v>20</v>
      </c>
      <c r="Q1505">
        <f>STANDARDIZE(moras[[#This Row],[EDAD]],'2-Resumen'!$C$2, '2-Resumen'!$C$3)</f>
        <v>-1.263746124603184</v>
      </c>
      <c r="R1505" t="str">
        <f>IF(ABS(moras[[#This Row],[Z-CORE E]]) &gt; 1.96, "Sí", "No")</f>
        <v>No</v>
      </c>
    </row>
    <row r="1506" spans="1:18">
      <c r="A1506">
        <v>2203</v>
      </c>
      <c r="B1506" t="s">
        <v>32</v>
      </c>
      <c r="C1506">
        <v>50000</v>
      </c>
      <c r="D15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06">
        <f>IF(moras[[#This Row],[SALARIO]]="",'2-Resumen'!$B$7, moras[[#This Row],[SALARIO]])</f>
        <v>50000</v>
      </c>
      <c r="F1506">
        <f>STANDARDIZE(moras[[#This Row],[SALARIO]],'2-Resumen'!$B$2,'2-Resumen'!$B$3)</f>
        <v>-0.37478443033914632</v>
      </c>
      <c r="G1506" t="str">
        <f>IF(ABS(moras[[#This Row],[Z-CORE]])&gt; 1.96,"Sí", "No")</f>
        <v>No</v>
      </c>
      <c r="H1506" t="s">
        <v>33</v>
      </c>
      <c r="I1506" t="str">
        <f>IF(moras[[#This Row],[TIPO_ASEGURAMIENTO]] = "", '2-Resumen'!$F$4, moras[[#This Row],[TIPO_ASEGURAMIENTO]])</f>
        <v>ASALARIADO</v>
      </c>
      <c r="J1506" t="s">
        <v>29</v>
      </c>
      <c r="K1506" t="s">
        <v>30</v>
      </c>
      <c r="L1506" t="s">
        <v>30</v>
      </c>
      <c r="M1506" t="s">
        <v>31</v>
      </c>
      <c r="N1506">
        <v>34</v>
      </c>
      <c r="O1506">
        <f>IF(moras[[#This Row],[EDAD]]="", '2-Resumen'!$C$7, moras[[#This Row],[EDAD]])</f>
        <v>34</v>
      </c>
      <c r="P1506">
        <f>FLOOR(moras[[#This Row],[EDAD_SIN_NA´S]],10)</f>
        <v>30</v>
      </c>
      <c r="Q1506">
        <f>STANDARDIZE(moras[[#This Row],[EDAD]],'2-Resumen'!$C$2, '2-Resumen'!$C$3)</f>
        <v>-0.55799282383180893</v>
      </c>
      <c r="R1506" t="str">
        <f>IF(ABS(moras[[#This Row],[Z-CORE E]]) &gt; 1.96, "Sí", "No")</f>
        <v>No</v>
      </c>
    </row>
    <row r="1507" spans="1:18">
      <c r="A1507">
        <v>2207</v>
      </c>
      <c r="B1507" t="s">
        <v>27</v>
      </c>
      <c r="C1507">
        <v>1111989</v>
      </c>
      <c r="D15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07">
        <f>IF(moras[[#This Row],[SALARIO]]="",'2-Resumen'!$B$7, moras[[#This Row],[SALARIO]])</f>
        <v>1111989</v>
      </c>
      <c r="F1507">
        <f>STANDARDIZE(moras[[#This Row],[SALARIO]],'2-Resumen'!$B$2,'2-Resumen'!$B$3)</f>
        <v>-0.35711395208226887</v>
      </c>
      <c r="G1507" t="str">
        <f>IF(ABS(moras[[#This Row],[Z-CORE]])&gt; 1.96,"Sí", "No")</f>
        <v>No</v>
      </c>
      <c r="H1507" t="s">
        <v>33</v>
      </c>
      <c r="I1507" t="str">
        <f>IF(moras[[#This Row],[TIPO_ASEGURAMIENTO]] = "", '2-Resumen'!$F$4, moras[[#This Row],[TIPO_ASEGURAMIENTO]])</f>
        <v>ASALARIADO</v>
      </c>
      <c r="J1507" t="s">
        <v>34</v>
      </c>
      <c r="K1507" t="s">
        <v>30</v>
      </c>
      <c r="L1507" t="s">
        <v>31</v>
      </c>
      <c r="M1507" t="s">
        <v>30</v>
      </c>
      <c r="N1507">
        <v>53</v>
      </c>
      <c r="O1507">
        <f>IF(moras[[#This Row],[EDAD]]="", '2-Resumen'!$C$7, moras[[#This Row],[EDAD]])</f>
        <v>53</v>
      </c>
      <c r="P1507">
        <f>FLOOR(moras[[#This Row],[EDAD_SIN_NA´S]],10)</f>
        <v>50</v>
      </c>
      <c r="Q1507">
        <f>STANDARDIZE(moras[[#This Row],[EDAD]],'2-Resumen'!$C$2, '2-Resumen'!$C$3)</f>
        <v>0.78293844763380371</v>
      </c>
      <c r="R1507" t="str">
        <f>IF(ABS(moras[[#This Row],[Z-CORE E]]) &gt; 1.96, "Sí", "No")</f>
        <v>No</v>
      </c>
    </row>
    <row r="1508" spans="1:18">
      <c r="A1508">
        <v>2208</v>
      </c>
      <c r="B1508" t="s">
        <v>27</v>
      </c>
      <c r="C1508">
        <v>1214632</v>
      </c>
      <c r="D15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08">
        <f>IF(moras[[#This Row],[SALARIO]]="",'2-Resumen'!$B$7, moras[[#This Row],[SALARIO]])</f>
        <v>1214632</v>
      </c>
      <c r="F1508">
        <f>STANDARDIZE(moras[[#This Row],[SALARIO]],'2-Resumen'!$B$2,'2-Resumen'!$B$3)</f>
        <v>-0.35540607102161698</v>
      </c>
      <c r="G1508" t="str">
        <f>IF(ABS(moras[[#This Row],[Z-CORE]])&gt; 1.96,"Sí", "No")</f>
        <v>No</v>
      </c>
      <c r="H1508" t="s">
        <v>33</v>
      </c>
      <c r="I1508" t="str">
        <f>IF(moras[[#This Row],[TIPO_ASEGURAMIENTO]] = "", '2-Resumen'!$F$4, moras[[#This Row],[TIPO_ASEGURAMIENTO]])</f>
        <v>ASALARIADO</v>
      </c>
      <c r="J1508" t="s">
        <v>34</v>
      </c>
      <c r="K1508" t="s">
        <v>30</v>
      </c>
      <c r="L1508" t="s">
        <v>31</v>
      </c>
      <c r="M1508" t="s">
        <v>30</v>
      </c>
      <c r="N1508">
        <v>57</v>
      </c>
      <c r="O1508">
        <f>IF(moras[[#This Row],[EDAD]]="", '2-Resumen'!$C$7, moras[[#This Row],[EDAD]])</f>
        <v>57</v>
      </c>
      <c r="P1508">
        <f>FLOOR(moras[[#This Row],[EDAD_SIN_NA´S]],10)</f>
        <v>50</v>
      </c>
      <c r="Q1508">
        <f>STANDARDIZE(moras[[#This Row],[EDAD]],'2-Resumen'!$C$2, '2-Resumen'!$C$3)</f>
        <v>1.0652397679423538</v>
      </c>
      <c r="R1508" t="str">
        <f>IF(ABS(moras[[#This Row],[Z-CORE E]]) &gt; 1.96, "Sí", "No")</f>
        <v>No</v>
      </c>
    </row>
    <row r="1509" spans="1:18">
      <c r="A1509">
        <v>2209</v>
      </c>
      <c r="B1509" t="s">
        <v>27</v>
      </c>
      <c r="C1509">
        <v>550000</v>
      </c>
      <c r="D15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09">
        <f>IF(moras[[#This Row],[SALARIO]]="",'2-Resumen'!$B$7, moras[[#This Row],[SALARIO]])</f>
        <v>550000</v>
      </c>
      <c r="F1509">
        <f>STANDARDIZE(moras[[#This Row],[SALARIO]],'2-Resumen'!$B$2,'2-Resumen'!$B$3)</f>
        <v>-0.36646490995952025</v>
      </c>
      <c r="G1509" t="str">
        <f>IF(ABS(moras[[#This Row],[Z-CORE]])&gt; 1.96,"Sí", "No")</f>
        <v>No</v>
      </c>
      <c r="H1509" t="s">
        <v>33</v>
      </c>
      <c r="I1509" t="str">
        <f>IF(moras[[#This Row],[TIPO_ASEGURAMIENTO]] = "", '2-Resumen'!$F$4, moras[[#This Row],[TIPO_ASEGURAMIENTO]])</f>
        <v>ASALARIADO</v>
      </c>
      <c r="J1509" t="s">
        <v>29</v>
      </c>
      <c r="K1509" t="s">
        <v>30</v>
      </c>
      <c r="L1509" t="s">
        <v>31</v>
      </c>
      <c r="M1509" t="s">
        <v>31</v>
      </c>
      <c r="N1509">
        <v>31</v>
      </c>
      <c r="O1509">
        <f>IF(moras[[#This Row],[EDAD]]="", '2-Resumen'!$C$7, moras[[#This Row],[EDAD]])</f>
        <v>31</v>
      </c>
      <c r="P1509">
        <f>FLOOR(moras[[#This Row],[EDAD_SIN_NA´S]],10)</f>
        <v>30</v>
      </c>
      <c r="Q1509">
        <f>STANDARDIZE(moras[[#This Row],[EDAD]],'2-Resumen'!$C$2, '2-Resumen'!$C$3)</f>
        <v>-0.7697188140632214</v>
      </c>
      <c r="R1509" t="str">
        <f>IF(ABS(moras[[#This Row],[Z-CORE E]]) &gt; 1.96, "Sí", "No")</f>
        <v>No</v>
      </c>
    </row>
    <row r="1510" spans="1:18">
      <c r="A1510">
        <v>2210</v>
      </c>
      <c r="B1510" t="s">
        <v>32</v>
      </c>
      <c r="C1510">
        <v>72118776</v>
      </c>
      <c r="D15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10">
        <f>IF(moras[[#This Row],[SALARIO]]="",'2-Resumen'!$B$7, moras[[#This Row],[SALARIO]])</f>
        <v>72118776</v>
      </c>
      <c r="F1510">
        <f>STANDARDIZE(moras[[#This Row],[SALARIO]],'2-Resumen'!$B$2,'2-Resumen'!$B$3)</f>
        <v>0.8243708709942692</v>
      </c>
      <c r="G1510" t="str">
        <f>IF(ABS(moras[[#This Row],[Z-CORE]])&gt; 1.96,"Sí", "No")</f>
        <v>No</v>
      </c>
      <c r="H1510" t="s">
        <v>33</v>
      </c>
      <c r="I1510" t="str">
        <f>IF(moras[[#This Row],[TIPO_ASEGURAMIENTO]] = "", '2-Resumen'!$F$4, moras[[#This Row],[TIPO_ASEGURAMIENTO]])</f>
        <v>ASALARIADO</v>
      </c>
      <c r="J1510" t="s">
        <v>34</v>
      </c>
      <c r="K1510" t="s">
        <v>30</v>
      </c>
      <c r="L1510" t="s">
        <v>31</v>
      </c>
      <c r="M1510" t="s">
        <v>31</v>
      </c>
      <c r="N1510">
        <v>49</v>
      </c>
      <c r="O1510">
        <f>IF(moras[[#This Row],[EDAD]]="", '2-Resumen'!$C$7, moras[[#This Row],[EDAD]])</f>
        <v>49</v>
      </c>
      <c r="P1510">
        <f>FLOOR(moras[[#This Row],[EDAD_SIN_NA´S]],10)</f>
        <v>40</v>
      </c>
      <c r="Q1510">
        <f>STANDARDIZE(moras[[#This Row],[EDAD]],'2-Resumen'!$C$2, '2-Resumen'!$C$3)</f>
        <v>0.50063712732525367</v>
      </c>
      <c r="R1510" t="str">
        <f>IF(ABS(moras[[#This Row],[Z-CORE E]]) &gt; 1.96, "Sí", "No")</f>
        <v>No</v>
      </c>
    </row>
    <row r="1511" spans="1:18">
      <c r="A1511">
        <v>2211</v>
      </c>
      <c r="B1511" t="s">
        <v>32</v>
      </c>
      <c r="C1511">
        <v>333500</v>
      </c>
      <c r="D15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11">
        <f>IF(moras[[#This Row],[SALARIO]]="",'2-Resumen'!$B$7, moras[[#This Row],[SALARIO]])</f>
        <v>333500</v>
      </c>
      <c r="F1511">
        <f>STANDARDIZE(moras[[#This Row],[SALARIO]],'2-Resumen'!$B$2,'2-Resumen'!$B$3)</f>
        <v>-0.37006726228389836</v>
      </c>
      <c r="G1511" t="str">
        <f>IF(ABS(moras[[#This Row],[Z-CORE]])&gt; 1.96,"Sí", "No")</f>
        <v>No</v>
      </c>
      <c r="H1511" t="s">
        <v>33</v>
      </c>
      <c r="I1511" t="str">
        <f>IF(moras[[#This Row],[TIPO_ASEGURAMIENTO]] = "", '2-Resumen'!$F$4, moras[[#This Row],[TIPO_ASEGURAMIENTO]])</f>
        <v>ASALARIADO</v>
      </c>
      <c r="J1511" t="s">
        <v>29</v>
      </c>
      <c r="K1511" t="s">
        <v>30</v>
      </c>
      <c r="L1511" t="s">
        <v>31</v>
      </c>
      <c r="M1511" t="s">
        <v>31</v>
      </c>
      <c r="N1511">
        <v>41</v>
      </c>
      <c r="O1511">
        <f>IF(moras[[#This Row],[EDAD]]="", '2-Resumen'!$C$7, moras[[#This Row],[EDAD]])</f>
        <v>41</v>
      </c>
      <c r="P1511">
        <f>FLOOR(moras[[#This Row],[EDAD_SIN_NA´S]],10)</f>
        <v>40</v>
      </c>
      <c r="Q1511">
        <f>STANDARDIZE(moras[[#This Row],[EDAD]],'2-Resumen'!$C$2, '2-Resumen'!$C$3)</f>
        <v>-6.3965513291846368E-2</v>
      </c>
      <c r="R1511" t="str">
        <f>IF(ABS(moras[[#This Row],[Z-CORE E]]) &gt; 1.96, "Sí", "No")</f>
        <v>No</v>
      </c>
    </row>
    <row r="1512" spans="1:18">
      <c r="A1512">
        <v>2212</v>
      </c>
      <c r="B1512" t="s">
        <v>32</v>
      </c>
      <c r="C1512">
        <v>1371326</v>
      </c>
      <c r="D15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12">
        <f>IF(moras[[#This Row],[SALARIO]]="",'2-Resumen'!$B$7, moras[[#This Row],[SALARIO]])</f>
        <v>1371326</v>
      </c>
      <c r="F1512">
        <f>STANDARDIZE(moras[[#This Row],[SALARIO]],'2-Resumen'!$B$2,'2-Resumen'!$B$3)</f>
        <v>-0.35279883316888672</v>
      </c>
      <c r="G1512" t="str">
        <f>IF(ABS(moras[[#This Row],[Z-CORE]])&gt; 1.96,"Sí", "No")</f>
        <v>No</v>
      </c>
      <c r="H1512" t="s">
        <v>33</v>
      </c>
      <c r="I1512" t="str">
        <f>IF(moras[[#This Row],[TIPO_ASEGURAMIENTO]] = "", '2-Resumen'!$F$4, moras[[#This Row],[TIPO_ASEGURAMIENTO]])</f>
        <v>ASALARIADO</v>
      </c>
      <c r="J1512" t="s">
        <v>34</v>
      </c>
      <c r="K1512" t="s">
        <v>30</v>
      </c>
      <c r="L1512" t="s">
        <v>31</v>
      </c>
      <c r="M1512" t="s">
        <v>31</v>
      </c>
      <c r="N1512">
        <v>51</v>
      </c>
      <c r="O1512">
        <f>IF(moras[[#This Row],[EDAD]]="", '2-Resumen'!$C$7, moras[[#This Row],[EDAD]])</f>
        <v>51</v>
      </c>
      <c r="P1512">
        <f>FLOOR(moras[[#This Row],[EDAD_SIN_NA´S]],10)</f>
        <v>50</v>
      </c>
      <c r="Q1512">
        <f>STANDARDIZE(moras[[#This Row],[EDAD]],'2-Resumen'!$C$2, '2-Resumen'!$C$3)</f>
        <v>0.64178778747952869</v>
      </c>
      <c r="R1512" t="str">
        <f>IF(ABS(moras[[#This Row],[Z-CORE E]]) &gt; 1.96, "Sí", "No")</f>
        <v>No</v>
      </c>
    </row>
    <row r="1513" spans="1:18">
      <c r="A1513">
        <v>2215</v>
      </c>
      <c r="B1513" t="s">
        <v>27</v>
      </c>
      <c r="C1513">
        <v>232973804</v>
      </c>
      <c r="D15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13">
        <f>IF(moras[[#This Row],[SALARIO]]="",'2-Resumen'!$B$7, moras[[#This Row],[SALARIO]])</f>
        <v>232973804</v>
      </c>
      <c r="F1513">
        <f>STANDARDIZE(moras[[#This Row],[SALARIO]],'2-Resumen'!$B$2,'2-Resumen'!$B$3)</f>
        <v>3.5008442382169203</v>
      </c>
      <c r="G1513" t="str">
        <f>IF(ABS(moras[[#This Row],[Z-CORE]])&gt; 1.96,"Sí", "No")</f>
        <v>Sí</v>
      </c>
      <c r="H1513" t="s">
        <v>33</v>
      </c>
      <c r="I1513" t="str">
        <f>IF(moras[[#This Row],[TIPO_ASEGURAMIENTO]] = "", '2-Resumen'!$F$4, moras[[#This Row],[TIPO_ASEGURAMIENTO]])</f>
        <v>ASALARIADO</v>
      </c>
      <c r="J1513" t="s">
        <v>34</v>
      </c>
      <c r="K1513" t="s">
        <v>30</v>
      </c>
      <c r="L1513" t="s">
        <v>31</v>
      </c>
      <c r="M1513" t="s">
        <v>31</v>
      </c>
      <c r="N1513">
        <v>59</v>
      </c>
      <c r="O1513">
        <f>IF(moras[[#This Row],[EDAD]]="", '2-Resumen'!$C$7, moras[[#This Row],[EDAD]])</f>
        <v>59</v>
      </c>
      <c r="P1513">
        <f>FLOOR(moras[[#This Row],[EDAD_SIN_NA´S]],10)</f>
        <v>50</v>
      </c>
      <c r="Q1513">
        <f>STANDARDIZE(moras[[#This Row],[EDAD]],'2-Resumen'!$C$2, '2-Resumen'!$C$3)</f>
        <v>1.2063904280966287</v>
      </c>
      <c r="R1513" t="str">
        <f>IF(ABS(moras[[#This Row],[Z-CORE E]]) &gt; 1.96, "Sí", "No")</f>
        <v>No</v>
      </c>
    </row>
    <row r="1514" spans="1:18">
      <c r="A1514">
        <v>2217</v>
      </c>
      <c r="B1514" t="s">
        <v>27</v>
      </c>
      <c r="C1514">
        <v>1029228</v>
      </c>
      <c r="D15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14">
        <f>IF(moras[[#This Row],[SALARIO]]="",'2-Resumen'!$B$7, moras[[#This Row],[SALARIO]])</f>
        <v>1029228</v>
      </c>
      <c r="F1514">
        <f>STANDARDIZE(moras[[#This Row],[SALARIO]],'2-Resumen'!$B$2,'2-Resumen'!$B$3)</f>
        <v>-0.35849101573454534</v>
      </c>
      <c r="G1514" t="str">
        <f>IF(ABS(moras[[#This Row],[Z-CORE]])&gt; 1.96,"Sí", "No")</f>
        <v>No</v>
      </c>
      <c r="H1514" t="s">
        <v>33</v>
      </c>
      <c r="I1514" t="str">
        <f>IF(moras[[#This Row],[TIPO_ASEGURAMIENTO]] = "", '2-Resumen'!$F$4, moras[[#This Row],[TIPO_ASEGURAMIENTO]])</f>
        <v>ASALARIADO</v>
      </c>
      <c r="J1514" t="s">
        <v>34</v>
      </c>
      <c r="K1514" t="s">
        <v>30</v>
      </c>
      <c r="L1514" t="s">
        <v>31</v>
      </c>
      <c r="M1514" t="s">
        <v>31</v>
      </c>
      <c r="N1514">
        <v>38</v>
      </c>
      <c r="O1514">
        <f>IF(moras[[#This Row],[EDAD]]="", '2-Resumen'!$C$7, moras[[#This Row],[EDAD]])</f>
        <v>38</v>
      </c>
      <c r="P1514">
        <f>FLOOR(moras[[#This Row],[EDAD_SIN_NA´S]],10)</f>
        <v>30</v>
      </c>
      <c r="Q1514">
        <f>STANDARDIZE(moras[[#This Row],[EDAD]],'2-Resumen'!$C$2, '2-Resumen'!$C$3)</f>
        <v>-0.27569150352325889</v>
      </c>
      <c r="R1514" t="str">
        <f>IF(ABS(moras[[#This Row],[Z-CORE E]]) &gt; 1.96, "Sí", "No")</f>
        <v>No</v>
      </c>
    </row>
    <row r="1515" spans="1:18">
      <c r="A1515">
        <v>2218</v>
      </c>
      <c r="B1515" t="s">
        <v>27</v>
      </c>
      <c r="C1515">
        <v>2725702</v>
      </c>
      <c r="D15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15">
        <f>IF(moras[[#This Row],[SALARIO]]="",'2-Resumen'!$B$7, moras[[#This Row],[SALARIO]])</f>
        <v>2725702</v>
      </c>
      <c r="F1515">
        <f>STANDARDIZE(moras[[#This Row],[SALARIO]],'2-Resumen'!$B$2,'2-Resumen'!$B$3)</f>
        <v>-0.33026331570153378</v>
      </c>
      <c r="G1515" t="str">
        <f>IF(ABS(moras[[#This Row],[Z-CORE]])&gt; 1.96,"Sí", "No")</f>
        <v>No</v>
      </c>
      <c r="H1515" t="s">
        <v>33</v>
      </c>
      <c r="I1515" t="str">
        <f>IF(moras[[#This Row],[TIPO_ASEGURAMIENTO]] = "", '2-Resumen'!$F$4, moras[[#This Row],[TIPO_ASEGURAMIENTO]])</f>
        <v>ASALARIADO</v>
      </c>
      <c r="J1515" t="s">
        <v>34</v>
      </c>
      <c r="K1515" t="s">
        <v>30</v>
      </c>
      <c r="L1515" t="s">
        <v>31</v>
      </c>
      <c r="M1515" t="s">
        <v>31</v>
      </c>
      <c r="N1515">
        <v>55</v>
      </c>
      <c r="O1515">
        <f>IF(moras[[#This Row],[EDAD]]="", '2-Resumen'!$C$7, moras[[#This Row],[EDAD]])</f>
        <v>55</v>
      </c>
      <c r="P1515">
        <f>FLOOR(moras[[#This Row],[EDAD_SIN_NA´S]],10)</f>
        <v>50</v>
      </c>
      <c r="Q1515">
        <f>STANDARDIZE(moras[[#This Row],[EDAD]],'2-Resumen'!$C$2, '2-Resumen'!$C$3)</f>
        <v>0.92408910778807873</v>
      </c>
      <c r="R1515" t="str">
        <f>IF(ABS(moras[[#This Row],[Z-CORE E]]) &gt; 1.96, "Sí", "No")</f>
        <v>No</v>
      </c>
    </row>
    <row r="1516" spans="1:18">
      <c r="A1516">
        <v>2220</v>
      </c>
      <c r="B1516" t="s">
        <v>32</v>
      </c>
      <c r="C1516">
        <v>807000</v>
      </c>
      <c r="D15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16">
        <f>IF(moras[[#This Row],[SALARIO]]="",'2-Resumen'!$B$7, moras[[#This Row],[SALARIO]])</f>
        <v>807000</v>
      </c>
      <c r="F1516">
        <f>STANDARDIZE(moras[[#This Row],[SALARIO]],'2-Resumen'!$B$2,'2-Resumen'!$B$3)</f>
        <v>-0.36218867648439246</v>
      </c>
      <c r="G1516" t="str">
        <f>IF(ABS(moras[[#This Row],[Z-CORE]])&gt; 1.96,"Sí", "No")</f>
        <v>No</v>
      </c>
      <c r="H1516" t="s">
        <v>33</v>
      </c>
      <c r="I1516" t="str">
        <f>IF(moras[[#This Row],[TIPO_ASEGURAMIENTO]] = "", '2-Resumen'!$F$4, moras[[#This Row],[TIPO_ASEGURAMIENTO]])</f>
        <v>ASALARIADO</v>
      </c>
      <c r="J1516" t="s">
        <v>29</v>
      </c>
      <c r="K1516" t="s">
        <v>30</v>
      </c>
      <c r="L1516" t="s">
        <v>31</v>
      </c>
      <c r="M1516" t="s">
        <v>31</v>
      </c>
      <c r="N1516">
        <v>36</v>
      </c>
      <c r="O1516">
        <f>IF(moras[[#This Row],[EDAD]]="", '2-Resumen'!$C$7, moras[[#This Row],[EDAD]])</f>
        <v>36</v>
      </c>
      <c r="P1516">
        <f>FLOOR(moras[[#This Row],[EDAD_SIN_NA´S]],10)</f>
        <v>30</v>
      </c>
      <c r="Q1516">
        <f>STANDARDIZE(moras[[#This Row],[EDAD]],'2-Resumen'!$C$2, '2-Resumen'!$C$3)</f>
        <v>-0.41684216367753391</v>
      </c>
      <c r="R1516" t="str">
        <f>IF(ABS(moras[[#This Row],[Z-CORE E]]) &gt; 1.96, "Sí", "No")</f>
        <v>No</v>
      </c>
    </row>
    <row r="1517" spans="1:18">
      <c r="A1517">
        <v>2223</v>
      </c>
      <c r="B1517" t="s">
        <v>32</v>
      </c>
      <c r="C1517">
        <v>26320875</v>
      </c>
      <c r="D15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17">
        <f>IF(moras[[#This Row],[SALARIO]]="",'2-Resumen'!$B$7, moras[[#This Row],[SALARIO]])</f>
        <v>26320875</v>
      </c>
      <c r="F1517">
        <f>STANDARDIZE(moras[[#This Row],[SALARIO]],'2-Resumen'!$B$2,'2-Resumen'!$B$3)</f>
        <v>6.2337729567072869E-2</v>
      </c>
      <c r="G1517" t="str">
        <f>IF(ABS(moras[[#This Row],[Z-CORE]])&gt; 1.96,"Sí", "No")</f>
        <v>No</v>
      </c>
      <c r="H1517" t="s">
        <v>33</v>
      </c>
      <c r="I1517" t="str">
        <f>IF(moras[[#This Row],[TIPO_ASEGURAMIENTO]] = "", '2-Resumen'!$F$4, moras[[#This Row],[TIPO_ASEGURAMIENTO]])</f>
        <v>ASALARIADO</v>
      </c>
      <c r="J1517" t="s">
        <v>29</v>
      </c>
      <c r="K1517" t="s">
        <v>30</v>
      </c>
      <c r="L1517" t="s">
        <v>31</v>
      </c>
      <c r="M1517" t="s">
        <v>31</v>
      </c>
      <c r="N1517">
        <v>25</v>
      </c>
      <c r="O1517">
        <f>IF(moras[[#This Row],[EDAD]]="", '2-Resumen'!$C$7, moras[[#This Row],[EDAD]])</f>
        <v>25</v>
      </c>
      <c r="P1517">
        <f>FLOOR(moras[[#This Row],[EDAD_SIN_NA´S]],10)</f>
        <v>20</v>
      </c>
      <c r="Q1517">
        <f>STANDARDIZE(moras[[#This Row],[EDAD]],'2-Resumen'!$C$2, '2-Resumen'!$C$3)</f>
        <v>-1.1931707945260464</v>
      </c>
      <c r="R1517" t="str">
        <f>IF(ABS(moras[[#This Row],[Z-CORE E]]) &gt; 1.96, "Sí", "No")</f>
        <v>No</v>
      </c>
    </row>
    <row r="1518" spans="1:18">
      <c r="A1518">
        <v>2224</v>
      </c>
      <c r="B1518" t="s">
        <v>27</v>
      </c>
      <c r="C1518">
        <v>343050</v>
      </c>
      <c r="D15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18">
        <f>IF(moras[[#This Row],[SALARIO]]="",'2-Resumen'!$B$7, moras[[#This Row],[SALARIO]])</f>
        <v>343050</v>
      </c>
      <c r="F1518">
        <f>STANDARDIZE(moras[[#This Row],[SALARIO]],'2-Resumen'!$B$2,'2-Resumen'!$B$3)</f>
        <v>-0.36990835944464751</v>
      </c>
      <c r="G1518" t="str">
        <f>IF(ABS(moras[[#This Row],[Z-CORE]])&gt; 1.96,"Sí", "No")</f>
        <v>No</v>
      </c>
      <c r="H1518" t="s">
        <v>33</v>
      </c>
      <c r="I1518" t="str">
        <f>IF(moras[[#This Row],[TIPO_ASEGURAMIENTO]] = "", '2-Resumen'!$F$4, moras[[#This Row],[TIPO_ASEGURAMIENTO]])</f>
        <v>ASALARIADO</v>
      </c>
      <c r="J1518" t="s">
        <v>34</v>
      </c>
      <c r="K1518" t="s">
        <v>30</v>
      </c>
      <c r="L1518" t="s">
        <v>31</v>
      </c>
      <c r="M1518" t="s">
        <v>31</v>
      </c>
      <c r="N1518">
        <v>34</v>
      </c>
      <c r="O1518">
        <f>IF(moras[[#This Row],[EDAD]]="", '2-Resumen'!$C$7, moras[[#This Row],[EDAD]])</f>
        <v>34</v>
      </c>
      <c r="P1518">
        <f>FLOOR(moras[[#This Row],[EDAD_SIN_NA´S]],10)</f>
        <v>30</v>
      </c>
      <c r="Q1518">
        <f>STANDARDIZE(moras[[#This Row],[EDAD]],'2-Resumen'!$C$2, '2-Resumen'!$C$3)</f>
        <v>-0.55799282383180893</v>
      </c>
      <c r="R1518" t="str">
        <f>IF(ABS(moras[[#This Row],[Z-CORE E]]) &gt; 1.96, "Sí", "No")</f>
        <v>No</v>
      </c>
    </row>
    <row r="1519" spans="1:18">
      <c r="A1519">
        <v>2225</v>
      </c>
      <c r="B1519" t="s">
        <v>32</v>
      </c>
      <c r="C1519">
        <v>848107</v>
      </c>
      <c r="D15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19">
        <f>IF(moras[[#This Row],[SALARIO]]="",'2-Resumen'!$B$7, moras[[#This Row],[SALARIO]])</f>
        <v>848107</v>
      </c>
      <c r="F1519">
        <f>STANDARDIZE(moras[[#This Row],[SALARIO]],'2-Resumen'!$B$2,'2-Resumen'!$B$3)</f>
        <v>-0.36150469543590186</v>
      </c>
      <c r="G1519" t="str">
        <f>IF(ABS(moras[[#This Row],[Z-CORE]])&gt; 1.96,"Sí", "No")</f>
        <v>No</v>
      </c>
      <c r="H1519" t="s">
        <v>33</v>
      </c>
      <c r="I1519" t="str">
        <f>IF(moras[[#This Row],[TIPO_ASEGURAMIENTO]] = "", '2-Resumen'!$F$4, moras[[#This Row],[TIPO_ASEGURAMIENTO]])</f>
        <v>ASALARIADO</v>
      </c>
      <c r="J1519" t="s">
        <v>34</v>
      </c>
      <c r="K1519" t="s">
        <v>30</v>
      </c>
      <c r="L1519" t="s">
        <v>31</v>
      </c>
      <c r="M1519" t="s">
        <v>31</v>
      </c>
      <c r="N1519">
        <v>40</v>
      </c>
      <c r="O1519">
        <f>IF(moras[[#This Row],[EDAD]]="", '2-Resumen'!$C$7, moras[[#This Row],[EDAD]])</f>
        <v>40</v>
      </c>
      <c r="P1519">
        <f>FLOOR(moras[[#This Row],[EDAD_SIN_NA´S]],10)</f>
        <v>40</v>
      </c>
      <c r="Q1519">
        <f>STANDARDIZE(moras[[#This Row],[EDAD]],'2-Resumen'!$C$2, '2-Resumen'!$C$3)</f>
        <v>-0.13454084336898386</v>
      </c>
      <c r="R1519" t="str">
        <f>IF(ABS(moras[[#This Row],[Z-CORE E]]) &gt; 1.96, "Sí", "No")</f>
        <v>No</v>
      </c>
    </row>
    <row r="1520" spans="1:18">
      <c r="A1520">
        <v>2226</v>
      </c>
      <c r="B1520" t="s">
        <v>27</v>
      </c>
      <c r="C1520">
        <v>66816667</v>
      </c>
      <c r="D15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20">
        <f>IF(moras[[#This Row],[SALARIO]]="",'2-Resumen'!$B$7, moras[[#This Row],[SALARIO]])</f>
        <v>66816667</v>
      </c>
      <c r="F1520">
        <f>STANDARDIZE(moras[[#This Row],[SALARIO]],'2-Resumen'!$B$2,'2-Resumen'!$B$3)</f>
        <v>0.73614886323327144</v>
      </c>
      <c r="G1520" t="str">
        <f>IF(ABS(moras[[#This Row],[Z-CORE]])&gt; 1.96,"Sí", "No")</f>
        <v>No</v>
      </c>
      <c r="H1520" t="s">
        <v>33</v>
      </c>
      <c r="I1520" t="str">
        <f>IF(moras[[#This Row],[TIPO_ASEGURAMIENTO]] = "", '2-Resumen'!$F$4, moras[[#This Row],[TIPO_ASEGURAMIENTO]])</f>
        <v>ASALARIADO</v>
      </c>
      <c r="J1520" t="s">
        <v>34</v>
      </c>
      <c r="K1520" t="s">
        <v>30</v>
      </c>
      <c r="L1520" t="s">
        <v>31</v>
      </c>
      <c r="M1520" t="s">
        <v>31</v>
      </c>
      <c r="N1520">
        <v>34</v>
      </c>
      <c r="O1520">
        <f>IF(moras[[#This Row],[EDAD]]="", '2-Resumen'!$C$7, moras[[#This Row],[EDAD]])</f>
        <v>34</v>
      </c>
      <c r="P1520">
        <f>FLOOR(moras[[#This Row],[EDAD_SIN_NA´S]],10)</f>
        <v>30</v>
      </c>
      <c r="Q1520">
        <f>STANDARDIZE(moras[[#This Row],[EDAD]],'2-Resumen'!$C$2, '2-Resumen'!$C$3)</f>
        <v>-0.55799282383180893</v>
      </c>
      <c r="R1520" t="str">
        <f>IF(ABS(moras[[#This Row],[Z-CORE E]]) &gt; 1.96, "Sí", "No")</f>
        <v>No</v>
      </c>
    </row>
    <row r="1521" spans="1:18">
      <c r="A1521">
        <v>2227</v>
      </c>
      <c r="B1521" t="s">
        <v>32</v>
      </c>
      <c r="C1521">
        <v>99280125</v>
      </c>
      <c r="D15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21">
        <f>IF(moras[[#This Row],[SALARIO]]="",'2-Resumen'!$B$7, moras[[#This Row],[SALARIO]])</f>
        <v>99280125</v>
      </c>
      <c r="F1521">
        <f>STANDARDIZE(moras[[#This Row],[SALARIO]],'2-Resumen'!$B$2,'2-Resumen'!$B$3)</f>
        <v>1.2763096640815426</v>
      </c>
      <c r="G1521" t="str">
        <f>IF(ABS(moras[[#This Row],[Z-CORE]])&gt; 1.96,"Sí", "No")</f>
        <v>No</v>
      </c>
      <c r="H1521" t="s">
        <v>33</v>
      </c>
      <c r="I1521" t="str">
        <f>IF(moras[[#This Row],[TIPO_ASEGURAMIENTO]] = "", '2-Resumen'!$F$4, moras[[#This Row],[TIPO_ASEGURAMIENTO]])</f>
        <v>ASALARIADO</v>
      </c>
      <c r="J1521" t="s">
        <v>29</v>
      </c>
      <c r="K1521" t="s">
        <v>30</v>
      </c>
      <c r="L1521" t="s">
        <v>31</v>
      </c>
      <c r="M1521" t="s">
        <v>31</v>
      </c>
      <c r="N1521">
        <v>27</v>
      </c>
      <c r="O1521">
        <f>IF(moras[[#This Row],[EDAD]]="", '2-Resumen'!$C$7, moras[[#This Row],[EDAD]])</f>
        <v>27</v>
      </c>
      <c r="P1521">
        <f>FLOOR(moras[[#This Row],[EDAD_SIN_NA´S]],10)</f>
        <v>20</v>
      </c>
      <c r="Q1521">
        <f>STANDARDIZE(moras[[#This Row],[EDAD]],'2-Resumen'!$C$2, '2-Resumen'!$C$3)</f>
        <v>-1.0520201343717714</v>
      </c>
      <c r="R1521" t="str">
        <f>IF(ABS(moras[[#This Row],[Z-CORE E]]) &gt; 1.96, "Sí", "No")</f>
        <v>No</v>
      </c>
    </row>
    <row r="1522" spans="1:18">
      <c r="A1522">
        <v>2228</v>
      </c>
      <c r="B1522" t="s">
        <v>32</v>
      </c>
      <c r="C1522">
        <v>87475</v>
      </c>
      <c r="D15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22">
        <f>IF(moras[[#This Row],[SALARIO]]="",'2-Resumen'!$B$7, moras[[#This Row],[SALARIO]])</f>
        <v>87475</v>
      </c>
      <c r="F1522">
        <f>STANDARDIZE(moras[[#This Row],[SALARIO]],'2-Resumen'!$B$2,'2-Resumen'!$B$3)</f>
        <v>-0.37416088228669336</v>
      </c>
      <c r="G1522" t="str">
        <f>IF(ABS(moras[[#This Row],[Z-CORE]])&gt; 1.96,"Sí", "No")</f>
        <v>No</v>
      </c>
      <c r="H1522" t="s">
        <v>33</v>
      </c>
      <c r="I1522" t="str">
        <f>IF(moras[[#This Row],[TIPO_ASEGURAMIENTO]] = "", '2-Resumen'!$F$4, moras[[#This Row],[TIPO_ASEGURAMIENTO]])</f>
        <v>ASALARIADO</v>
      </c>
      <c r="J1522" t="s">
        <v>29</v>
      </c>
      <c r="K1522" t="s">
        <v>30</v>
      </c>
      <c r="L1522" t="s">
        <v>31</v>
      </c>
      <c r="M1522" t="s">
        <v>31</v>
      </c>
      <c r="N1522">
        <v>53</v>
      </c>
      <c r="O1522">
        <f>IF(moras[[#This Row],[EDAD]]="", '2-Resumen'!$C$7, moras[[#This Row],[EDAD]])</f>
        <v>53</v>
      </c>
      <c r="P1522">
        <f>FLOOR(moras[[#This Row],[EDAD_SIN_NA´S]],10)</f>
        <v>50</v>
      </c>
      <c r="Q1522">
        <f>STANDARDIZE(moras[[#This Row],[EDAD]],'2-Resumen'!$C$2, '2-Resumen'!$C$3)</f>
        <v>0.78293844763380371</v>
      </c>
      <c r="R1522" t="str">
        <f>IF(ABS(moras[[#This Row],[Z-CORE E]]) &gt; 1.96, "Sí", "No")</f>
        <v>No</v>
      </c>
    </row>
    <row r="1523" spans="1:18">
      <c r="A1523">
        <v>2230</v>
      </c>
      <c r="B1523" t="s">
        <v>32</v>
      </c>
      <c r="C1523">
        <v>103822844</v>
      </c>
      <c r="D15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23">
        <f>IF(moras[[#This Row],[SALARIO]]="",'2-Resumen'!$B$7, moras[[#This Row],[SALARIO]])</f>
        <v>103822844</v>
      </c>
      <c r="F1523">
        <f>STANDARDIZE(moras[[#This Row],[SALARIO]],'2-Resumen'!$B$2,'2-Resumen'!$B$3)</f>
        <v>1.3518961506803719</v>
      </c>
      <c r="G1523" t="str">
        <f>IF(ABS(moras[[#This Row],[Z-CORE]])&gt; 1.96,"Sí", "No")</f>
        <v>No</v>
      </c>
      <c r="H1523" t="s">
        <v>33</v>
      </c>
      <c r="I1523" t="str">
        <f>IF(moras[[#This Row],[TIPO_ASEGURAMIENTO]] = "", '2-Resumen'!$F$4, moras[[#This Row],[TIPO_ASEGURAMIENTO]])</f>
        <v>ASALARIADO</v>
      </c>
      <c r="J1523" t="s">
        <v>34</v>
      </c>
      <c r="K1523" t="s">
        <v>30</v>
      </c>
      <c r="L1523" t="s">
        <v>31</v>
      </c>
      <c r="M1523" t="s">
        <v>31</v>
      </c>
      <c r="N1523">
        <v>37</v>
      </c>
      <c r="O1523">
        <f>IF(moras[[#This Row],[EDAD]]="", '2-Resumen'!$C$7, moras[[#This Row],[EDAD]])</f>
        <v>37</v>
      </c>
      <c r="P1523">
        <f>FLOOR(moras[[#This Row],[EDAD_SIN_NA´S]],10)</f>
        <v>30</v>
      </c>
      <c r="Q1523">
        <f>STANDARDIZE(moras[[#This Row],[EDAD]],'2-Resumen'!$C$2, '2-Resumen'!$C$3)</f>
        <v>-0.3462668336003964</v>
      </c>
      <c r="R1523" t="str">
        <f>IF(ABS(moras[[#This Row],[Z-CORE E]]) &gt; 1.96, "Sí", "No")</f>
        <v>No</v>
      </c>
    </row>
    <row r="1524" spans="1:18">
      <c r="A1524">
        <v>2233</v>
      </c>
      <c r="B1524" t="s">
        <v>27</v>
      </c>
      <c r="C1524">
        <v>181379096</v>
      </c>
      <c r="D15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24">
        <f>IF(moras[[#This Row],[SALARIO]]="",'2-Resumen'!$B$7, moras[[#This Row],[SALARIO]])</f>
        <v>181379096</v>
      </c>
      <c r="F1524">
        <f>STANDARDIZE(moras[[#This Row],[SALARIO]],'2-Resumen'!$B$2,'2-Resumen'!$B$3)</f>
        <v>2.6423577888432055</v>
      </c>
      <c r="G1524" t="str">
        <f>IF(ABS(moras[[#This Row],[Z-CORE]])&gt; 1.96,"Sí", "No")</f>
        <v>Sí</v>
      </c>
      <c r="H1524" t="s">
        <v>33</v>
      </c>
      <c r="I1524" t="str">
        <f>IF(moras[[#This Row],[TIPO_ASEGURAMIENTO]] = "", '2-Resumen'!$F$4, moras[[#This Row],[TIPO_ASEGURAMIENTO]])</f>
        <v>ASALARIADO</v>
      </c>
      <c r="J1524" t="s">
        <v>29</v>
      </c>
      <c r="K1524" t="s">
        <v>30</v>
      </c>
      <c r="L1524" t="s">
        <v>31</v>
      </c>
      <c r="M1524" t="s">
        <v>31</v>
      </c>
      <c r="N1524">
        <v>35</v>
      </c>
      <c r="O1524">
        <f>IF(moras[[#This Row],[EDAD]]="", '2-Resumen'!$C$7, moras[[#This Row],[EDAD]])</f>
        <v>35</v>
      </c>
      <c r="P1524">
        <f>FLOOR(moras[[#This Row],[EDAD_SIN_NA´S]],10)</f>
        <v>30</v>
      </c>
      <c r="Q1524">
        <f>STANDARDIZE(moras[[#This Row],[EDAD]],'2-Resumen'!$C$2, '2-Resumen'!$C$3)</f>
        <v>-0.48741749375467142</v>
      </c>
      <c r="R1524" t="str">
        <f>IF(ABS(moras[[#This Row],[Z-CORE E]]) &gt; 1.96, "Sí", "No")</f>
        <v>No</v>
      </c>
    </row>
    <row r="1525" spans="1:18">
      <c r="A1525">
        <v>2235</v>
      </c>
      <c r="B1525" t="s">
        <v>32</v>
      </c>
      <c r="C1525">
        <v>1080638</v>
      </c>
      <c r="D15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25">
        <f>IF(moras[[#This Row],[SALARIO]]="",'2-Resumen'!$B$7, moras[[#This Row],[SALARIO]])</f>
        <v>1080638</v>
      </c>
      <c r="F1525">
        <f>STANDARDIZE(moras[[#This Row],[SALARIO]],'2-Resumen'!$B$2,'2-Resumen'!$B$3)</f>
        <v>-0.35763560264911221</v>
      </c>
      <c r="G1525" t="str">
        <f>IF(ABS(moras[[#This Row],[Z-CORE]])&gt; 1.96,"Sí", "No")</f>
        <v>No</v>
      </c>
      <c r="H1525" t="s">
        <v>33</v>
      </c>
      <c r="I1525" t="str">
        <f>IF(moras[[#This Row],[TIPO_ASEGURAMIENTO]] = "", '2-Resumen'!$F$4, moras[[#This Row],[TIPO_ASEGURAMIENTO]])</f>
        <v>ASALARIADO</v>
      </c>
      <c r="J1525" t="s">
        <v>34</v>
      </c>
      <c r="K1525" t="s">
        <v>30</v>
      </c>
      <c r="L1525" t="s">
        <v>31</v>
      </c>
      <c r="M1525" t="s">
        <v>31</v>
      </c>
      <c r="N1525">
        <v>37</v>
      </c>
      <c r="O1525">
        <f>IF(moras[[#This Row],[EDAD]]="", '2-Resumen'!$C$7, moras[[#This Row],[EDAD]])</f>
        <v>37</v>
      </c>
      <c r="P1525">
        <f>FLOOR(moras[[#This Row],[EDAD_SIN_NA´S]],10)</f>
        <v>30</v>
      </c>
      <c r="Q1525">
        <f>STANDARDIZE(moras[[#This Row],[EDAD]],'2-Resumen'!$C$2, '2-Resumen'!$C$3)</f>
        <v>-0.3462668336003964</v>
      </c>
      <c r="R1525" t="str">
        <f>IF(ABS(moras[[#This Row],[Z-CORE E]]) &gt; 1.96, "Sí", "No")</f>
        <v>No</v>
      </c>
    </row>
    <row r="1526" spans="1:18">
      <c r="A1526">
        <v>2236</v>
      </c>
      <c r="B1526" t="s">
        <v>27</v>
      </c>
      <c r="C1526">
        <v>78400075</v>
      </c>
      <c r="D15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26">
        <f>IF(moras[[#This Row],[SALARIO]]="",'2-Resumen'!$B$7, moras[[#This Row],[SALARIO]])</f>
        <v>78400075</v>
      </c>
      <c r="F1526">
        <f>STANDARDIZE(moras[[#This Row],[SALARIO]],'2-Resumen'!$B$2,'2-Resumen'!$B$3)</f>
        <v>0.9288856610763192</v>
      </c>
      <c r="G1526" t="str">
        <f>IF(ABS(moras[[#This Row],[Z-CORE]])&gt; 1.96,"Sí", "No")</f>
        <v>No</v>
      </c>
      <c r="H1526" t="s">
        <v>33</v>
      </c>
      <c r="I1526" t="str">
        <f>IF(moras[[#This Row],[TIPO_ASEGURAMIENTO]] = "", '2-Resumen'!$F$4, moras[[#This Row],[TIPO_ASEGURAMIENTO]])</f>
        <v>ASALARIADO</v>
      </c>
      <c r="J1526" t="s">
        <v>34</v>
      </c>
      <c r="K1526" t="s">
        <v>30</v>
      </c>
      <c r="L1526" t="s">
        <v>31</v>
      </c>
      <c r="M1526" t="s">
        <v>31</v>
      </c>
      <c r="N1526">
        <v>42</v>
      </c>
      <c r="O1526">
        <f>IF(moras[[#This Row],[EDAD]]="", '2-Resumen'!$C$7, moras[[#This Row],[EDAD]])</f>
        <v>42</v>
      </c>
      <c r="P1526">
        <f>FLOOR(moras[[#This Row],[EDAD_SIN_NA´S]],10)</f>
        <v>40</v>
      </c>
      <c r="Q1526">
        <f>STANDARDIZE(moras[[#This Row],[EDAD]],'2-Resumen'!$C$2, '2-Resumen'!$C$3)</f>
        <v>6.6098167852911317E-3</v>
      </c>
      <c r="R1526" t="str">
        <f>IF(ABS(moras[[#This Row],[Z-CORE E]]) &gt; 1.96, "Sí", "No")</f>
        <v>No</v>
      </c>
    </row>
    <row r="1527" spans="1:18">
      <c r="A1527">
        <v>2239</v>
      </c>
      <c r="B1527" t="s">
        <v>27</v>
      </c>
      <c r="C1527">
        <v>62777412</v>
      </c>
      <c r="D15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27">
        <f>IF(moras[[#This Row],[SALARIO]]="",'2-Resumen'!$B$7, moras[[#This Row],[SALARIO]])</f>
        <v>62777412</v>
      </c>
      <c r="F1527">
        <f>STANDARDIZE(moras[[#This Row],[SALARIO]],'2-Resumen'!$B$2,'2-Resumen'!$B$3)</f>
        <v>0.66893953465125822</v>
      </c>
      <c r="G1527" t="str">
        <f>IF(ABS(moras[[#This Row],[Z-CORE]])&gt; 1.96,"Sí", "No")</f>
        <v>No</v>
      </c>
      <c r="H1527" t="s">
        <v>33</v>
      </c>
      <c r="I1527" t="str">
        <f>IF(moras[[#This Row],[TIPO_ASEGURAMIENTO]] = "", '2-Resumen'!$F$4, moras[[#This Row],[TIPO_ASEGURAMIENTO]])</f>
        <v>ASALARIADO</v>
      </c>
      <c r="J1527" t="s">
        <v>29</v>
      </c>
      <c r="K1527" t="s">
        <v>30</v>
      </c>
      <c r="L1527" t="s">
        <v>31</v>
      </c>
      <c r="M1527" t="s">
        <v>31</v>
      </c>
      <c r="N1527">
        <v>35</v>
      </c>
      <c r="O1527">
        <f>IF(moras[[#This Row],[EDAD]]="", '2-Resumen'!$C$7, moras[[#This Row],[EDAD]])</f>
        <v>35</v>
      </c>
      <c r="P1527">
        <f>FLOOR(moras[[#This Row],[EDAD_SIN_NA´S]],10)</f>
        <v>30</v>
      </c>
      <c r="Q1527">
        <f>STANDARDIZE(moras[[#This Row],[EDAD]],'2-Resumen'!$C$2, '2-Resumen'!$C$3)</f>
        <v>-0.48741749375467142</v>
      </c>
      <c r="R1527" t="str">
        <f>IF(ABS(moras[[#This Row],[Z-CORE E]]) &gt; 1.96, "Sí", "No")</f>
        <v>No</v>
      </c>
    </row>
    <row r="1528" spans="1:18">
      <c r="A1528">
        <v>2240</v>
      </c>
      <c r="B1528" t="s">
        <v>32</v>
      </c>
      <c r="C1528">
        <v>450000</v>
      </c>
      <c r="D15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28">
        <f>IF(moras[[#This Row],[SALARIO]]="",'2-Resumen'!$B$7, moras[[#This Row],[SALARIO]])</f>
        <v>450000</v>
      </c>
      <c r="F1528">
        <f>STANDARDIZE(moras[[#This Row],[SALARIO]],'2-Resumen'!$B$2,'2-Resumen'!$B$3)</f>
        <v>-0.36812881403544545</v>
      </c>
      <c r="G1528" t="str">
        <f>IF(ABS(moras[[#This Row],[Z-CORE]])&gt; 1.96,"Sí", "No")</f>
        <v>No</v>
      </c>
      <c r="H1528" t="s">
        <v>33</v>
      </c>
      <c r="I1528" t="str">
        <f>IF(moras[[#This Row],[TIPO_ASEGURAMIENTO]] = "", '2-Resumen'!$F$4, moras[[#This Row],[TIPO_ASEGURAMIENTO]])</f>
        <v>ASALARIADO</v>
      </c>
      <c r="J1528" t="s">
        <v>29</v>
      </c>
      <c r="K1528" t="s">
        <v>30</v>
      </c>
      <c r="L1528" t="s">
        <v>31</v>
      </c>
      <c r="M1528" t="s">
        <v>31</v>
      </c>
      <c r="N1528">
        <v>58</v>
      </c>
      <c r="O1528">
        <f>IF(moras[[#This Row],[EDAD]]="", '2-Resumen'!$C$7, moras[[#This Row],[EDAD]])</f>
        <v>58</v>
      </c>
      <c r="P1528">
        <f>FLOOR(moras[[#This Row],[EDAD_SIN_NA´S]],10)</f>
        <v>50</v>
      </c>
      <c r="Q1528">
        <f>STANDARDIZE(moras[[#This Row],[EDAD]],'2-Resumen'!$C$2, '2-Resumen'!$C$3)</f>
        <v>1.1358150980194912</v>
      </c>
      <c r="R1528" t="str">
        <f>IF(ABS(moras[[#This Row],[Z-CORE E]]) &gt; 1.96, "Sí", "No")</f>
        <v>No</v>
      </c>
    </row>
    <row r="1529" spans="1:18">
      <c r="A1529">
        <v>2241</v>
      </c>
      <c r="B1529" t="s">
        <v>32</v>
      </c>
      <c r="C1529">
        <v>320000</v>
      </c>
      <c r="D15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29">
        <f>IF(moras[[#This Row],[SALARIO]]="",'2-Resumen'!$B$7, moras[[#This Row],[SALARIO]])</f>
        <v>320000</v>
      </c>
      <c r="F1529">
        <f>STANDARDIZE(moras[[#This Row],[SALARIO]],'2-Resumen'!$B$2,'2-Resumen'!$B$3)</f>
        <v>-0.37029188933414825</v>
      </c>
      <c r="G1529" t="str">
        <f>IF(ABS(moras[[#This Row],[Z-CORE]])&gt; 1.96,"Sí", "No")</f>
        <v>No</v>
      </c>
      <c r="H1529" t="s">
        <v>33</v>
      </c>
      <c r="I1529" t="str">
        <f>IF(moras[[#This Row],[TIPO_ASEGURAMIENTO]] = "", '2-Resumen'!$F$4, moras[[#This Row],[TIPO_ASEGURAMIENTO]])</f>
        <v>ASALARIADO</v>
      </c>
      <c r="J1529" t="s">
        <v>29</v>
      </c>
      <c r="K1529" t="s">
        <v>30</v>
      </c>
      <c r="L1529" t="s">
        <v>31</v>
      </c>
      <c r="M1529" t="s">
        <v>31</v>
      </c>
      <c r="N1529">
        <v>31</v>
      </c>
      <c r="O1529">
        <f>IF(moras[[#This Row],[EDAD]]="", '2-Resumen'!$C$7, moras[[#This Row],[EDAD]])</f>
        <v>31</v>
      </c>
      <c r="P1529">
        <f>FLOOR(moras[[#This Row],[EDAD_SIN_NA´S]],10)</f>
        <v>30</v>
      </c>
      <c r="Q1529">
        <f>STANDARDIZE(moras[[#This Row],[EDAD]],'2-Resumen'!$C$2, '2-Resumen'!$C$3)</f>
        <v>-0.7697188140632214</v>
      </c>
      <c r="R1529" t="str">
        <f>IF(ABS(moras[[#This Row],[Z-CORE E]]) &gt; 1.96, "Sí", "No")</f>
        <v>No</v>
      </c>
    </row>
    <row r="1530" spans="1:18">
      <c r="A1530">
        <v>2242</v>
      </c>
      <c r="B1530" t="s">
        <v>32</v>
      </c>
      <c r="C1530">
        <v>407782</v>
      </c>
      <c r="D15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30">
        <f>IF(moras[[#This Row],[SALARIO]]="",'2-Resumen'!$B$7, moras[[#This Row],[SALARIO]])</f>
        <v>407782</v>
      </c>
      <c r="F1530">
        <f>STANDARDIZE(moras[[#This Row],[SALARIO]],'2-Resumen'!$B$2,'2-Resumen'!$B$3)</f>
        <v>-0.36883128105821961</v>
      </c>
      <c r="G1530" t="str">
        <f>IF(ABS(moras[[#This Row],[Z-CORE]])&gt; 1.96,"Sí", "No")</f>
        <v>No</v>
      </c>
      <c r="H1530" t="s">
        <v>33</v>
      </c>
      <c r="I1530" t="str">
        <f>IF(moras[[#This Row],[TIPO_ASEGURAMIENTO]] = "", '2-Resumen'!$F$4, moras[[#This Row],[TIPO_ASEGURAMIENTO]])</f>
        <v>ASALARIADO</v>
      </c>
      <c r="J1530" t="s">
        <v>29</v>
      </c>
      <c r="K1530" t="s">
        <v>30</v>
      </c>
      <c r="L1530" t="s">
        <v>31</v>
      </c>
      <c r="M1530" t="s">
        <v>31</v>
      </c>
      <c r="N1530">
        <v>22</v>
      </c>
      <c r="O1530">
        <f>IF(moras[[#This Row],[EDAD]]="", '2-Resumen'!$C$7, moras[[#This Row],[EDAD]])</f>
        <v>22</v>
      </c>
      <c r="P1530">
        <f>FLOOR(moras[[#This Row],[EDAD_SIN_NA´S]],10)</f>
        <v>20</v>
      </c>
      <c r="Q1530">
        <f>STANDARDIZE(moras[[#This Row],[EDAD]],'2-Resumen'!$C$2, '2-Resumen'!$C$3)</f>
        <v>-1.4048967847574589</v>
      </c>
      <c r="R1530" t="str">
        <f>IF(ABS(moras[[#This Row],[Z-CORE E]]) &gt; 1.96, "Sí", "No")</f>
        <v>No</v>
      </c>
    </row>
    <row r="1531" spans="1:18">
      <c r="A1531">
        <v>2244</v>
      </c>
      <c r="B1531" t="s">
        <v>32</v>
      </c>
      <c r="C1531">
        <v>430434</v>
      </c>
      <c r="D15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31">
        <f>IF(moras[[#This Row],[SALARIO]]="",'2-Resumen'!$B$7, moras[[#This Row],[SALARIO]])</f>
        <v>430434</v>
      </c>
      <c r="F1531">
        <f>STANDARDIZE(moras[[#This Row],[SALARIO]],'2-Resumen'!$B$2,'2-Resumen'!$B$3)</f>
        <v>-0.36845437350694099</v>
      </c>
      <c r="G1531" t="str">
        <f>IF(ABS(moras[[#This Row],[Z-CORE]])&gt; 1.96,"Sí", "No")</f>
        <v>No</v>
      </c>
      <c r="H1531" t="s">
        <v>33</v>
      </c>
      <c r="I1531" t="str">
        <f>IF(moras[[#This Row],[TIPO_ASEGURAMIENTO]] = "", '2-Resumen'!$F$4, moras[[#This Row],[TIPO_ASEGURAMIENTO]])</f>
        <v>ASALARIADO</v>
      </c>
      <c r="J1531" t="s">
        <v>29</v>
      </c>
      <c r="K1531" t="s">
        <v>30</v>
      </c>
      <c r="L1531" t="s">
        <v>31</v>
      </c>
      <c r="M1531" t="s">
        <v>30</v>
      </c>
      <c r="N1531">
        <v>28</v>
      </c>
      <c r="O1531">
        <f>IF(moras[[#This Row],[EDAD]]="", '2-Resumen'!$C$7, moras[[#This Row],[EDAD]])</f>
        <v>28</v>
      </c>
      <c r="P1531">
        <f>FLOOR(moras[[#This Row],[EDAD_SIN_NA´S]],10)</f>
        <v>20</v>
      </c>
      <c r="Q1531">
        <f>STANDARDIZE(moras[[#This Row],[EDAD]],'2-Resumen'!$C$2, '2-Resumen'!$C$3)</f>
        <v>-0.98144480429463388</v>
      </c>
      <c r="R1531" t="str">
        <f>IF(ABS(moras[[#This Row],[Z-CORE E]]) &gt; 1.96, "Sí", "No")</f>
        <v>No</v>
      </c>
    </row>
    <row r="1532" spans="1:18">
      <c r="A1532">
        <v>2245</v>
      </c>
      <c r="B1532" t="s">
        <v>32</v>
      </c>
      <c r="C1532">
        <v>47664628</v>
      </c>
      <c r="D15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32">
        <f>IF(moras[[#This Row],[SALARIO]]="",'2-Resumen'!$B$7, moras[[#This Row],[SALARIO]])</f>
        <v>47664628</v>
      </c>
      <c r="F1532">
        <f>STANDARDIZE(moras[[#This Row],[SALARIO]],'2-Resumen'!$B$2,'2-Resumen'!$B$3)</f>
        <v>0.41747730568948394</v>
      </c>
      <c r="G1532" t="str">
        <f>IF(ABS(moras[[#This Row],[Z-CORE]])&gt; 1.96,"Sí", "No")</f>
        <v>No</v>
      </c>
      <c r="H1532" t="s">
        <v>33</v>
      </c>
      <c r="I1532" t="str">
        <f>IF(moras[[#This Row],[TIPO_ASEGURAMIENTO]] = "", '2-Resumen'!$F$4, moras[[#This Row],[TIPO_ASEGURAMIENTO]])</f>
        <v>ASALARIADO</v>
      </c>
      <c r="J1532" t="s">
        <v>29</v>
      </c>
      <c r="K1532" t="s">
        <v>30</v>
      </c>
      <c r="L1532" t="s">
        <v>31</v>
      </c>
      <c r="M1532" t="s">
        <v>31</v>
      </c>
      <c r="N1532">
        <v>29</v>
      </c>
      <c r="O1532">
        <f>IF(moras[[#This Row],[EDAD]]="", '2-Resumen'!$C$7, moras[[#This Row],[EDAD]])</f>
        <v>29</v>
      </c>
      <c r="P1532">
        <f>FLOOR(moras[[#This Row],[EDAD_SIN_NA´S]],10)</f>
        <v>20</v>
      </c>
      <c r="Q1532">
        <f>STANDARDIZE(moras[[#This Row],[EDAD]],'2-Resumen'!$C$2, '2-Resumen'!$C$3)</f>
        <v>-0.91086947421749642</v>
      </c>
      <c r="R1532" t="str">
        <f>IF(ABS(moras[[#This Row],[Z-CORE E]]) &gt; 1.96, "Sí", "No")</f>
        <v>No</v>
      </c>
    </row>
    <row r="1533" spans="1:18">
      <c r="A1533">
        <v>2246</v>
      </c>
      <c r="B1533" t="s">
        <v>27</v>
      </c>
      <c r="C1533">
        <v>1566842</v>
      </c>
      <c r="D15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33">
        <f>IF(moras[[#This Row],[SALARIO]]="",'2-Resumen'!$B$7, moras[[#This Row],[SALARIO]])</f>
        <v>1566842</v>
      </c>
      <c r="F1533">
        <f>STANDARDIZE(moras[[#This Row],[SALARIO]],'2-Resumen'!$B$2,'2-Resumen'!$B$3)</f>
        <v>-0.34954563447580073</v>
      </c>
      <c r="G1533" t="str">
        <f>IF(ABS(moras[[#This Row],[Z-CORE]])&gt; 1.96,"Sí", "No")</f>
        <v>No</v>
      </c>
      <c r="H1533" t="s">
        <v>33</v>
      </c>
      <c r="I1533" t="str">
        <f>IF(moras[[#This Row],[TIPO_ASEGURAMIENTO]] = "", '2-Resumen'!$F$4, moras[[#This Row],[TIPO_ASEGURAMIENTO]])</f>
        <v>ASALARIADO</v>
      </c>
      <c r="J1533" t="s">
        <v>34</v>
      </c>
      <c r="K1533" t="s">
        <v>30</v>
      </c>
      <c r="L1533" t="s">
        <v>31</v>
      </c>
      <c r="M1533" t="s">
        <v>31</v>
      </c>
      <c r="N1533">
        <v>59</v>
      </c>
      <c r="O1533">
        <f>IF(moras[[#This Row],[EDAD]]="", '2-Resumen'!$C$7, moras[[#This Row],[EDAD]])</f>
        <v>59</v>
      </c>
      <c r="P1533">
        <f>FLOOR(moras[[#This Row],[EDAD_SIN_NA´S]],10)</f>
        <v>50</v>
      </c>
      <c r="Q1533">
        <f>STANDARDIZE(moras[[#This Row],[EDAD]],'2-Resumen'!$C$2, '2-Resumen'!$C$3)</f>
        <v>1.2063904280966287</v>
      </c>
      <c r="R1533" t="str">
        <f>IF(ABS(moras[[#This Row],[Z-CORE E]]) &gt; 1.96, "Sí", "No")</f>
        <v>No</v>
      </c>
    </row>
    <row r="1534" spans="1:18">
      <c r="A1534">
        <v>2247</v>
      </c>
      <c r="B1534" t="s">
        <v>27</v>
      </c>
      <c r="C1534">
        <v>86886923</v>
      </c>
      <c r="D15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34">
        <f>IF(moras[[#This Row],[SALARIO]]="",'2-Resumen'!$B$7, moras[[#This Row],[SALARIO]])</f>
        <v>86886923</v>
      </c>
      <c r="F1534">
        <f>STANDARDIZE(moras[[#This Row],[SALARIO]],'2-Resumen'!$B$2,'2-Resumen'!$B$3)</f>
        <v>1.0700986708658971</v>
      </c>
      <c r="G1534" t="str">
        <f>IF(ABS(moras[[#This Row],[Z-CORE]])&gt; 1.96,"Sí", "No")</f>
        <v>No</v>
      </c>
      <c r="H1534" t="s">
        <v>33</v>
      </c>
      <c r="I1534" t="str">
        <f>IF(moras[[#This Row],[TIPO_ASEGURAMIENTO]] = "", '2-Resumen'!$F$4, moras[[#This Row],[TIPO_ASEGURAMIENTO]])</f>
        <v>ASALARIADO</v>
      </c>
      <c r="J1534" t="s">
        <v>29</v>
      </c>
      <c r="K1534" t="s">
        <v>30</v>
      </c>
      <c r="L1534" t="s">
        <v>31</v>
      </c>
      <c r="M1534" t="s">
        <v>31</v>
      </c>
      <c r="N1534">
        <v>40</v>
      </c>
      <c r="O1534">
        <f>IF(moras[[#This Row],[EDAD]]="", '2-Resumen'!$C$7, moras[[#This Row],[EDAD]])</f>
        <v>40</v>
      </c>
      <c r="P1534">
        <f>FLOOR(moras[[#This Row],[EDAD_SIN_NA´S]],10)</f>
        <v>40</v>
      </c>
      <c r="Q1534">
        <f>STANDARDIZE(moras[[#This Row],[EDAD]],'2-Resumen'!$C$2, '2-Resumen'!$C$3)</f>
        <v>-0.13454084336898386</v>
      </c>
      <c r="R1534" t="str">
        <f>IF(ABS(moras[[#This Row],[Z-CORE E]]) &gt; 1.96, "Sí", "No")</f>
        <v>No</v>
      </c>
    </row>
    <row r="1535" spans="1:18">
      <c r="A1535">
        <v>2248</v>
      </c>
      <c r="B1535" t="s">
        <v>27</v>
      </c>
      <c r="C1535">
        <v>306400</v>
      </c>
      <c r="D15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35">
        <f>IF(moras[[#This Row],[SALARIO]]="",'2-Resumen'!$B$7, moras[[#This Row],[SALARIO]])</f>
        <v>306400</v>
      </c>
      <c r="F1535">
        <f>STANDARDIZE(moras[[#This Row],[SALARIO]],'2-Resumen'!$B$2,'2-Resumen'!$B$3)</f>
        <v>-0.37051818028847411</v>
      </c>
      <c r="G1535" t="str">
        <f>IF(ABS(moras[[#This Row],[Z-CORE]])&gt; 1.96,"Sí", "No")</f>
        <v>No</v>
      </c>
      <c r="H1535" t="s">
        <v>33</v>
      </c>
      <c r="I1535" t="str">
        <f>IF(moras[[#This Row],[TIPO_ASEGURAMIENTO]] = "", '2-Resumen'!$F$4, moras[[#This Row],[TIPO_ASEGURAMIENTO]])</f>
        <v>ASALARIADO</v>
      </c>
      <c r="J1535" t="s">
        <v>29</v>
      </c>
      <c r="K1535" t="s">
        <v>30</v>
      </c>
      <c r="L1535" t="s">
        <v>31</v>
      </c>
      <c r="M1535" t="s">
        <v>31</v>
      </c>
      <c r="N1535">
        <v>61</v>
      </c>
      <c r="O1535">
        <f>IF(moras[[#This Row],[EDAD]]="", '2-Resumen'!$C$7, moras[[#This Row],[EDAD]])</f>
        <v>61</v>
      </c>
      <c r="P1535">
        <f>FLOOR(moras[[#This Row],[EDAD_SIN_NA´S]],10)</f>
        <v>60</v>
      </c>
      <c r="Q1535">
        <f>STANDARDIZE(moras[[#This Row],[EDAD]],'2-Resumen'!$C$2, '2-Resumen'!$C$3)</f>
        <v>1.3475410882509038</v>
      </c>
      <c r="R1535" t="str">
        <f>IF(ABS(moras[[#This Row],[Z-CORE E]]) &gt; 1.96, "Sí", "No")</f>
        <v>No</v>
      </c>
    </row>
    <row r="1536" spans="1:18">
      <c r="A1536">
        <v>2249</v>
      </c>
      <c r="B1536" t="s">
        <v>32</v>
      </c>
      <c r="C1536">
        <v>408800</v>
      </c>
      <c r="D15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36">
        <f>IF(moras[[#This Row],[SALARIO]]="",'2-Resumen'!$B$7, moras[[#This Row],[SALARIO]])</f>
        <v>408800</v>
      </c>
      <c r="F1536">
        <f>STANDARDIZE(moras[[#This Row],[SALARIO]],'2-Resumen'!$B$2,'2-Resumen'!$B$3)</f>
        <v>-0.36881434251472667</v>
      </c>
      <c r="G1536" t="str">
        <f>IF(ABS(moras[[#This Row],[Z-CORE]])&gt; 1.96,"Sí", "No")</f>
        <v>No</v>
      </c>
      <c r="H1536" t="s">
        <v>33</v>
      </c>
      <c r="I1536" t="str">
        <f>IF(moras[[#This Row],[TIPO_ASEGURAMIENTO]] = "", '2-Resumen'!$F$4, moras[[#This Row],[TIPO_ASEGURAMIENTO]])</f>
        <v>ASALARIADO</v>
      </c>
      <c r="J1536" t="s">
        <v>29</v>
      </c>
      <c r="K1536" t="s">
        <v>30</v>
      </c>
      <c r="L1536" t="s">
        <v>31</v>
      </c>
      <c r="M1536" t="s">
        <v>31</v>
      </c>
      <c r="N1536">
        <v>39</v>
      </c>
      <c r="O1536">
        <f>IF(moras[[#This Row],[EDAD]]="", '2-Resumen'!$C$7, moras[[#This Row],[EDAD]])</f>
        <v>39</v>
      </c>
      <c r="P1536">
        <f>FLOOR(moras[[#This Row],[EDAD_SIN_NA´S]],10)</f>
        <v>30</v>
      </c>
      <c r="Q1536">
        <f>STANDARDIZE(moras[[#This Row],[EDAD]],'2-Resumen'!$C$2, '2-Resumen'!$C$3)</f>
        <v>-0.20511617344612137</v>
      </c>
      <c r="R1536" t="str">
        <f>IF(ABS(moras[[#This Row],[Z-CORE E]]) &gt; 1.96, "Sí", "No")</f>
        <v>No</v>
      </c>
    </row>
    <row r="1537" spans="1:18">
      <c r="A1537">
        <v>2250</v>
      </c>
      <c r="B1537" t="s">
        <v>32</v>
      </c>
      <c r="C1537">
        <v>46716761</v>
      </c>
      <c r="D15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37">
        <f>IF(moras[[#This Row],[SALARIO]]="",'2-Resumen'!$B$7, moras[[#This Row],[SALARIO]])</f>
        <v>46716761</v>
      </c>
      <c r="F1537">
        <f>STANDARDIZE(moras[[#This Row],[SALARIO]],'2-Resumen'!$B$2,'2-Resumen'!$B$3)</f>
        <v>0.40170570804213385</v>
      </c>
      <c r="G1537" t="str">
        <f>IF(ABS(moras[[#This Row],[Z-CORE]])&gt; 1.96,"Sí", "No")</f>
        <v>No</v>
      </c>
      <c r="H1537" t="s">
        <v>33</v>
      </c>
      <c r="I1537" t="str">
        <f>IF(moras[[#This Row],[TIPO_ASEGURAMIENTO]] = "", '2-Resumen'!$F$4, moras[[#This Row],[TIPO_ASEGURAMIENTO]])</f>
        <v>ASALARIADO</v>
      </c>
      <c r="J1537" t="s">
        <v>34</v>
      </c>
      <c r="K1537" t="s">
        <v>30</v>
      </c>
      <c r="L1537" t="s">
        <v>30</v>
      </c>
      <c r="M1537" t="s">
        <v>31</v>
      </c>
      <c r="N1537">
        <v>46</v>
      </c>
      <c r="O1537">
        <f>IF(moras[[#This Row],[EDAD]]="", '2-Resumen'!$C$7, moras[[#This Row],[EDAD]])</f>
        <v>46</v>
      </c>
      <c r="P1537">
        <f>FLOOR(moras[[#This Row],[EDAD_SIN_NA´S]],10)</f>
        <v>40</v>
      </c>
      <c r="Q1537">
        <f>STANDARDIZE(moras[[#This Row],[EDAD]],'2-Resumen'!$C$2, '2-Resumen'!$C$3)</f>
        <v>0.28891113709384114</v>
      </c>
      <c r="R1537" t="str">
        <f>IF(ABS(moras[[#This Row],[Z-CORE E]]) &gt; 1.96, "Sí", "No")</f>
        <v>No</v>
      </c>
    </row>
    <row r="1538" spans="1:18">
      <c r="A1538">
        <v>2251</v>
      </c>
      <c r="B1538" t="s">
        <v>27</v>
      </c>
      <c r="C1538">
        <v>376344</v>
      </c>
      <c r="D15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38">
        <f>IF(moras[[#This Row],[SALARIO]]="",'2-Resumen'!$B$7, moras[[#This Row],[SALARIO]])</f>
        <v>376344</v>
      </c>
      <c r="F1538">
        <f>STANDARDIZE(moras[[#This Row],[SALARIO]],'2-Resumen'!$B$2,'2-Resumen'!$B$3)</f>
        <v>-0.36935437922160896</v>
      </c>
      <c r="G1538" t="str">
        <f>IF(ABS(moras[[#This Row],[Z-CORE]])&gt; 1.96,"Sí", "No")</f>
        <v>No</v>
      </c>
      <c r="H1538" t="s">
        <v>33</v>
      </c>
      <c r="I1538" t="str">
        <f>IF(moras[[#This Row],[TIPO_ASEGURAMIENTO]] = "", '2-Resumen'!$F$4, moras[[#This Row],[TIPO_ASEGURAMIENTO]])</f>
        <v>ASALARIADO</v>
      </c>
      <c r="J1538" t="s">
        <v>29</v>
      </c>
      <c r="K1538" t="s">
        <v>30</v>
      </c>
      <c r="L1538" t="s">
        <v>31</v>
      </c>
      <c r="M1538" t="s">
        <v>31</v>
      </c>
      <c r="N1538">
        <v>39</v>
      </c>
      <c r="O1538">
        <f>IF(moras[[#This Row],[EDAD]]="", '2-Resumen'!$C$7, moras[[#This Row],[EDAD]])</f>
        <v>39</v>
      </c>
      <c r="P1538">
        <f>FLOOR(moras[[#This Row],[EDAD_SIN_NA´S]],10)</f>
        <v>30</v>
      </c>
      <c r="Q1538">
        <f>STANDARDIZE(moras[[#This Row],[EDAD]],'2-Resumen'!$C$2, '2-Resumen'!$C$3)</f>
        <v>-0.20511617344612137</v>
      </c>
      <c r="R1538" t="str">
        <f>IF(ABS(moras[[#This Row],[Z-CORE E]]) &gt; 1.96, "Sí", "No")</f>
        <v>No</v>
      </c>
    </row>
    <row r="1539" spans="1:18">
      <c r="A1539">
        <v>2252</v>
      </c>
      <c r="B1539" t="s">
        <v>32</v>
      </c>
      <c r="C1539">
        <v>327264</v>
      </c>
      <c r="D15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39">
        <f>IF(moras[[#This Row],[SALARIO]]="",'2-Resumen'!$B$7, moras[[#This Row],[SALARIO]])</f>
        <v>327264</v>
      </c>
      <c r="F1539">
        <f>STANDARDIZE(moras[[#This Row],[SALARIO]],'2-Resumen'!$B$2,'2-Resumen'!$B$3)</f>
        <v>-0.37017102334207302</v>
      </c>
      <c r="G1539" t="str">
        <f>IF(ABS(moras[[#This Row],[Z-CORE]])&gt; 1.96,"Sí", "No")</f>
        <v>No</v>
      </c>
      <c r="H1539" t="s">
        <v>33</v>
      </c>
      <c r="I1539" t="str">
        <f>IF(moras[[#This Row],[TIPO_ASEGURAMIENTO]] = "", '2-Resumen'!$F$4, moras[[#This Row],[TIPO_ASEGURAMIENTO]])</f>
        <v>ASALARIADO</v>
      </c>
      <c r="J1539" t="s">
        <v>34</v>
      </c>
      <c r="K1539" t="s">
        <v>30</v>
      </c>
      <c r="L1539" t="s">
        <v>31</v>
      </c>
      <c r="M1539" t="s">
        <v>31</v>
      </c>
      <c r="N1539">
        <v>32</v>
      </c>
      <c r="O1539">
        <f>IF(moras[[#This Row],[EDAD]]="", '2-Resumen'!$C$7, moras[[#This Row],[EDAD]])</f>
        <v>32</v>
      </c>
      <c r="P1539">
        <f>FLOOR(moras[[#This Row],[EDAD_SIN_NA´S]],10)</f>
        <v>30</v>
      </c>
      <c r="Q1539">
        <f>STANDARDIZE(moras[[#This Row],[EDAD]],'2-Resumen'!$C$2, '2-Resumen'!$C$3)</f>
        <v>-0.69914348398608395</v>
      </c>
      <c r="R1539" t="str">
        <f>IF(ABS(moras[[#This Row],[Z-CORE E]]) &gt; 1.96, "Sí", "No")</f>
        <v>No</v>
      </c>
    </row>
    <row r="1540" spans="1:18">
      <c r="A1540">
        <v>2253</v>
      </c>
      <c r="B1540" t="s">
        <v>32</v>
      </c>
      <c r="C1540">
        <v>750000</v>
      </c>
      <c r="D15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40">
        <f>IF(moras[[#This Row],[SALARIO]]="",'2-Resumen'!$B$7, moras[[#This Row],[SALARIO]])</f>
        <v>750000</v>
      </c>
      <c r="F1540">
        <f>STANDARDIZE(moras[[#This Row],[SALARIO]],'2-Resumen'!$B$2,'2-Resumen'!$B$3)</f>
        <v>-0.36313710180766984</v>
      </c>
      <c r="G1540" t="str">
        <f>IF(ABS(moras[[#This Row],[Z-CORE]])&gt; 1.96,"Sí", "No")</f>
        <v>No</v>
      </c>
      <c r="H1540" t="s">
        <v>33</v>
      </c>
      <c r="I1540" t="str">
        <f>IF(moras[[#This Row],[TIPO_ASEGURAMIENTO]] = "", '2-Resumen'!$F$4, moras[[#This Row],[TIPO_ASEGURAMIENTO]])</f>
        <v>ASALARIADO</v>
      </c>
      <c r="J1540" t="s">
        <v>29</v>
      </c>
      <c r="K1540" t="s">
        <v>30</v>
      </c>
      <c r="L1540" t="s">
        <v>31</v>
      </c>
      <c r="M1540" t="s">
        <v>31</v>
      </c>
      <c r="N1540">
        <v>55</v>
      </c>
      <c r="O1540">
        <f>IF(moras[[#This Row],[EDAD]]="", '2-Resumen'!$C$7, moras[[#This Row],[EDAD]])</f>
        <v>55</v>
      </c>
      <c r="P1540">
        <f>FLOOR(moras[[#This Row],[EDAD_SIN_NA´S]],10)</f>
        <v>50</v>
      </c>
      <c r="Q1540">
        <f>STANDARDIZE(moras[[#This Row],[EDAD]],'2-Resumen'!$C$2, '2-Resumen'!$C$3)</f>
        <v>0.92408910778807873</v>
      </c>
      <c r="R1540" t="str">
        <f>IF(ABS(moras[[#This Row],[Z-CORE E]]) &gt; 1.96, "Sí", "No")</f>
        <v>No</v>
      </c>
    </row>
    <row r="1541" spans="1:18">
      <c r="A1541">
        <v>2255</v>
      </c>
      <c r="B1541" t="s">
        <v>27</v>
      </c>
      <c r="C1541">
        <v>61950639</v>
      </c>
      <c r="D15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41">
        <f>IF(moras[[#This Row],[SALARIO]]="",'2-Resumen'!$B$7, moras[[#This Row],[SALARIO]])</f>
        <v>61950639</v>
      </c>
      <c r="F1541">
        <f>STANDARDIZE(moras[[#This Row],[SALARIO]],'2-Resumen'!$B$2,'2-Resumen'!$B$3)</f>
        <v>0.65518282500560898</v>
      </c>
      <c r="G1541" t="str">
        <f>IF(ABS(moras[[#This Row],[Z-CORE]])&gt; 1.96,"Sí", "No")</f>
        <v>No</v>
      </c>
      <c r="H1541" t="s">
        <v>33</v>
      </c>
      <c r="I1541" t="str">
        <f>IF(moras[[#This Row],[TIPO_ASEGURAMIENTO]] = "", '2-Resumen'!$F$4, moras[[#This Row],[TIPO_ASEGURAMIENTO]])</f>
        <v>ASALARIADO</v>
      </c>
      <c r="J1541" t="s">
        <v>34</v>
      </c>
      <c r="K1541" t="s">
        <v>30</v>
      </c>
      <c r="L1541" t="s">
        <v>31</v>
      </c>
      <c r="M1541" t="s">
        <v>31</v>
      </c>
      <c r="N1541">
        <v>34</v>
      </c>
      <c r="O1541">
        <f>IF(moras[[#This Row],[EDAD]]="", '2-Resumen'!$C$7, moras[[#This Row],[EDAD]])</f>
        <v>34</v>
      </c>
      <c r="P1541">
        <f>FLOOR(moras[[#This Row],[EDAD_SIN_NA´S]],10)</f>
        <v>30</v>
      </c>
      <c r="Q1541">
        <f>STANDARDIZE(moras[[#This Row],[EDAD]],'2-Resumen'!$C$2, '2-Resumen'!$C$3)</f>
        <v>-0.55799282383180893</v>
      </c>
      <c r="R1541" t="str">
        <f>IF(ABS(moras[[#This Row],[Z-CORE E]]) &gt; 1.96, "Sí", "No")</f>
        <v>No</v>
      </c>
    </row>
    <row r="1542" spans="1:18">
      <c r="A1542">
        <v>2256</v>
      </c>
      <c r="B1542" t="s">
        <v>27</v>
      </c>
      <c r="C1542">
        <v>46517989</v>
      </c>
      <c r="D15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42">
        <f>IF(moras[[#This Row],[SALARIO]]="",'2-Resumen'!$B$7, moras[[#This Row],[SALARIO]])</f>
        <v>46517989</v>
      </c>
      <c r="F1542">
        <f>STANDARDIZE(moras[[#This Row],[SALARIO]],'2-Resumen'!$B$2,'2-Resumen'!$B$3)</f>
        <v>0.39839833263233582</v>
      </c>
      <c r="G1542" t="str">
        <f>IF(ABS(moras[[#This Row],[Z-CORE]])&gt; 1.96,"Sí", "No")</f>
        <v>No</v>
      </c>
      <c r="H1542" t="s">
        <v>33</v>
      </c>
      <c r="I1542" t="str">
        <f>IF(moras[[#This Row],[TIPO_ASEGURAMIENTO]] = "", '2-Resumen'!$F$4, moras[[#This Row],[TIPO_ASEGURAMIENTO]])</f>
        <v>ASALARIADO</v>
      </c>
      <c r="J1542" t="s">
        <v>29</v>
      </c>
      <c r="K1542" t="s">
        <v>30</v>
      </c>
      <c r="L1542" t="s">
        <v>31</v>
      </c>
      <c r="M1542" t="s">
        <v>31</v>
      </c>
      <c r="N1542">
        <v>39</v>
      </c>
      <c r="O1542">
        <f>IF(moras[[#This Row],[EDAD]]="", '2-Resumen'!$C$7, moras[[#This Row],[EDAD]])</f>
        <v>39</v>
      </c>
      <c r="P1542">
        <f>FLOOR(moras[[#This Row],[EDAD_SIN_NA´S]],10)</f>
        <v>30</v>
      </c>
      <c r="Q1542">
        <f>STANDARDIZE(moras[[#This Row],[EDAD]],'2-Resumen'!$C$2, '2-Resumen'!$C$3)</f>
        <v>-0.20511617344612137</v>
      </c>
      <c r="R1542" t="str">
        <f>IF(ABS(moras[[#This Row],[Z-CORE E]]) &gt; 1.96, "Sí", "No")</f>
        <v>No</v>
      </c>
    </row>
    <row r="1543" spans="1:18">
      <c r="A1543">
        <v>2257</v>
      </c>
      <c r="B1543" t="s">
        <v>32</v>
      </c>
      <c r="C1543">
        <v>56215261</v>
      </c>
      <c r="D15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43">
        <f>IF(moras[[#This Row],[SALARIO]]="",'2-Resumen'!$B$7, moras[[#This Row],[SALARIO]])</f>
        <v>56215261</v>
      </c>
      <c r="F1543">
        <f>STANDARDIZE(moras[[#This Row],[SALARIO]],'2-Resumen'!$B$2,'2-Resumen'!$B$3)</f>
        <v>0.55975163669389072</v>
      </c>
      <c r="G1543" t="str">
        <f>IF(ABS(moras[[#This Row],[Z-CORE]])&gt; 1.96,"Sí", "No")</f>
        <v>No</v>
      </c>
      <c r="H1543" t="s">
        <v>33</v>
      </c>
      <c r="I1543" t="str">
        <f>IF(moras[[#This Row],[TIPO_ASEGURAMIENTO]] = "", '2-Resumen'!$F$4, moras[[#This Row],[TIPO_ASEGURAMIENTO]])</f>
        <v>ASALARIADO</v>
      </c>
      <c r="J1543" t="s">
        <v>34</v>
      </c>
      <c r="K1543" t="s">
        <v>30</v>
      </c>
      <c r="L1543" t="s">
        <v>31</v>
      </c>
      <c r="M1543" t="s">
        <v>31</v>
      </c>
      <c r="N1543">
        <v>38</v>
      </c>
      <c r="O1543">
        <f>IF(moras[[#This Row],[EDAD]]="", '2-Resumen'!$C$7, moras[[#This Row],[EDAD]])</f>
        <v>38</v>
      </c>
      <c r="P1543">
        <f>FLOOR(moras[[#This Row],[EDAD_SIN_NA´S]],10)</f>
        <v>30</v>
      </c>
      <c r="Q1543">
        <f>STANDARDIZE(moras[[#This Row],[EDAD]],'2-Resumen'!$C$2, '2-Resumen'!$C$3)</f>
        <v>-0.27569150352325889</v>
      </c>
      <c r="R1543" t="str">
        <f>IF(ABS(moras[[#This Row],[Z-CORE E]]) &gt; 1.96, "Sí", "No")</f>
        <v>No</v>
      </c>
    </row>
    <row r="1544" spans="1:18">
      <c r="A1544">
        <v>2258</v>
      </c>
      <c r="B1544" t="s">
        <v>32</v>
      </c>
      <c r="C1544">
        <v>81142165</v>
      </c>
      <c r="D15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44">
        <f>IF(moras[[#This Row],[SALARIO]]="",'2-Resumen'!$B$7, moras[[#This Row],[SALARIO]])</f>
        <v>81142165</v>
      </c>
      <c r="F1544">
        <f>STANDARDIZE(moras[[#This Row],[SALARIO]],'2-Resumen'!$B$2,'2-Resumen'!$B$3)</f>
        <v>0.97451140835185701</v>
      </c>
      <c r="G1544" t="str">
        <f>IF(ABS(moras[[#This Row],[Z-CORE]])&gt; 1.96,"Sí", "No")</f>
        <v>No</v>
      </c>
      <c r="H1544" t="s">
        <v>33</v>
      </c>
      <c r="I1544" t="str">
        <f>IF(moras[[#This Row],[TIPO_ASEGURAMIENTO]] = "", '2-Resumen'!$F$4, moras[[#This Row],[TIPO_ASEGURAMIENTO]])</f>
        <v>ASALARIADO</v>
      </c>
      <c r="J1544" t="s">
        <v>34</v>
      </c>
      <c r="K1544" t="s">
        <v>30</v>
      </c>
      <c r="L1544" t="s">
        <v>31</v>
      </c>
      <c r="M1544" t="s">
        <v>31</v>
      </c>
      <c r="N1544">
        <v>32</v>
      </c>
      <c r="O1544">
        <f>IF(moras[[#This Row],[EDAD]]="", '2-Resumen'!$C$7, moras[[#This Row],[EDAD]])</f>
        <v>32</v>
      </c>
      <c r="P1544">
        <f>FLOOR(moras[[#This Row],[EDAD_SIN_NA´S]],10)</f>
        <v>30</v>
      </c>
      <c r="Q1544">
        <f>STANDARDIZE(moras[[#This Row],[EDAD]],'2-Resumen'!$C$2, '2-Resumen'!$C$3)</f>
        <v>-0.69914348398608395</v>
      </c>
      <c r="R1544" t="str">
        <f>IF(ABS(moras[[#This Row],[Z-CORE E]]) &gt; 1.96, "Sí", "No")</f>
        <v>No</v>
      </c>
    </row>
    <row r="1545" spans="1:18">
      <c r="A1545">
        <v>2259</v>
      </c>
      <c r="B1545" t="s">
        <v>27</v>
      </c>
      <c r="C1545">
        <v>33893334</v>
      </c>
      <c r="D15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45">
        <f>IF(moras[[#This Row],[SALARIO]]="",'2-Resumen'!$B$7, moras[[#This Row],[SALARIO]])</f>
        <v>33893334</v>
      </c>
      <c r="F1545">
        <f>STANDARDIZE(moras[[#This Row],[SALARIO]],'2-Resumen'!$B$2,'2-Resumen'!$B$3)</f>
        <v>0.18833618351583892</v>
      </c>
      <c r="G1545" t="str">
        <f>IF(ABS(moras[[#This Row],[Z-CORE]])&gt; 1.96,"Sí", "No")</f>
        <v>No</v>
      </c>
      <c r="H1545" t="s">
        <v>33</v>
      </c>
      <c r="I1545" t="str">
        <f>IF(moras[[#This Row],[TIPO_ASEGURAMIENTO]] = "", '2-Resumen'!$F$4, moras[[#This Row],[TIPO_ASEGURAMIENTO]])</f>
        <v>ASALARIADO</v>
      </c>
      <c r="J1545" t="s">
        <v>29</v>
      </c>
      <c r="K1545" t="s">
        <v>30</v>
      </c>
      <c r="L1545" t="s">
        <v>31</v>
      </c>
      <c r="M1545" t="s">
        <v>31</v>
      </c>
      <c r="N1545">
        <v>27</v>
      </c>
      <c r="O1545">
        <f>IF(moras[[#This Row],[EDAD]]="", '2-Resumen'!$C$7, moras[[#This Row],[EDAD]])</f>
        <v>27</v>
      </c>
      <c r="P1545">
        <f>FLOOR(moras[[#This Row],[EDAD_SIN_NA´S]],10)</f>
        <v>20</v>
      </c>
      <c r="Q1545">
        <f>STANDARDIZE(moras[[#This Row],[EDAD]],'2-Resumen'!$C$2, '2-Resumen'!$C$3)</f>
        <v>-1.0520201343717714</v>
      </c>
      <c r="R1545" t="str">
        <f>IF(ABS(moras[[#This Row],[Z-CORE E]]) &gt; 1.96, "Sí", "No")</f>
        <v>No</v>
      </c>
    </row>
    <row r="1546" spans="1:18">
      <c r="A1546">
        <v>2260</v>
      </c>
      <c r="B1546" t="s">
        <v>27</v>
      </c>
      <c r="C1546">
        <v>100000</v>
      </c>
      <c r="D15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46">
        <f>IF(moras[[#This Row],[SALARIO]]="",'2-Resumen'!$B$7, moras[[#This Row],[SALARIO]])</f>
        <v>100000</v>
      </c>
      <c r="F1546">
        <f>STANDARDIZE(moras[[#This Row],[SALARIO]],'2-Resumen'!$B$2,'2-Resumen'!$B$3)</f>
        <v>-0.37395247830118372</v>
      </c>
      <c r="G1546" t="str">
        <f>IF(ABS(moras[[#This Row],[Z-CORE]])&gt; 1.96,"Sí", "No")</f>
        <v>No</v>
      </c>
      <c r="H1546" t="s">
        <v>33</v>
      </c>
      <c r="I1546" t="str">
        <f>IF(moras[[#This Row],[TIPO_ASEGURAMIENTO]] = "", '2-Resumen'!$F$4, moras[[#This Row],[TIPO_ASEGURAMIENTO]])</f>
        <v>ASALARIADO</v>
      </c>
      <c r="J1546" t="s">
        <v>29</v>
      </c>
      <c r="K1546" t="s">
        <v>30</v>
      </c>
      <c r="L1546" t="s">
        <v>31</v>
      </c>
      <c r="M1546" t="s">
        <v>31</v>
      </c>
      <c r="N1546">
        <v>29</v>
      </c>
      <c r="O1546">
        <f>IF(moras[[#This Row],[EDAD]]="", '2-Resumen'!$C$7, moras[[#This Row],[EDAD]])</f>
        <v>29</v>
      </c>
      <c r="P1546">
        <f>FLOOR(moras[[#This Row],[EDAD_SIN_NA´S]],10)</f>
        <v>20</v>
      </c>
      <c r="Q1546">
        <f>STANDARDIZE(moras[[#This Row],[EDAD]],'2-Resumen'!$C$2, '2-Resumen'!$C$3)</f>
        <v>-0.91086947421749642</v>
      </c>
      <c r="R1546" t="str">
        <f>IF(ABS(moras[[#This Row],[Z-CORE E]]) &gt; 1.96, "Sí", "No")</f>
        <v>No</v>
      </c>
    </row>
    <row r="1547" spans="1:18">
      <c r="A1547">
        <v>2261</v>
      </c>
      <c r="B1547" t="s">
        <v>32</v>
      </c>
      <c r="C1547">
        <v>697648</v>
      </c>
      <c r="D15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47">
        <f>IF(moras[[#This Row],[SALARIO]]="",'2-Resumen'!$B$7, moras[[#This Row],[SALARIO]])</f>
        <v>697648</v>
      </c>
      <c r="F1547">
        <f>STANDARDIZE(moras[[#This Row],[SALARIO]],'2-Resumen'!$B$2,'2-Resumen'!$B$3)</f>
        <v>-0.36400818886949821</v>
      </c>
      <c r="G1547" t="str">
        <f>IF(ABS(moras[[#This Row],[Z-CORE]])&gt; 1.96,"Sí", "No")</f>
        <v>No</v>
      </c>
      <c r="H1547" t="s">
        <v>33</v>
      </c>
      <c r="I1547" t="str">
        <f>IF(moras[[#This Row],[TIPO_ASEGURAMIENTO]] = "", '2-Resumen'!$F$4, moras[[#This Row],[TIPO_ASEGURAMIENTO]])</f>
        <v>ASALARIADO</v>
      </c>
      <c r="J1547" t="s">
        <v>29</v>
      </c>
      <c r="K1547" t="s">
        <v>30</v>
      </c>
      <c r="L1547" t="s">
        <v>31</v>
      </c>
      <c r="M1547" t="s">
        <v>31</v>
      </c>
      <c r="N1547">
        <v>61</v>
      </c>
      <c r="O1547">
        <f>IF(moras[[#This Row],[EDAD]]="", '2-Resumen'!$C$7, moras[[#This Row],[EDAD]])</f>
        <v>61</v>
      </c>
      <c r="P1547">
        <f>FLOOR(moras[[#This Row],[EDAD_SIN_NA´S]],10)</f>
        <v>60</v>
      </c>
      <c r="Q1547">
        <f>STANDARDIZE(moras[[#This Row],[EDAD]],'2-Resumen'!$C$2, '2-Resumen'!$C$3)</f>
        <v>1.3475410882509038</v>
      </c>
      <c r="R1547" t="str">
        <f>IF(ABS(moras[[#This Row],[Z-CORE E]]) &gt; 1.96, "Sí", "No")</f>
        <v>No</v>
      </c>
    </row>
    <row r="1548" spans="1:18">
      <c r="A1548">
        <v>2263</v>
      </c>
      <c r="B1548" t="s">
        <v>32</v>
      </c>
      <c r="C1548">
        <v>308750</v>
      </c>
      <c r="D15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48">
        <f>IF(moras[[#This Row],[SALARIO]]="",'2-Resumen'!$B$7, moras[[#This Row],[SALARIO]])</f>
        <v>308750</v>
      </c>
      <c r="F1548">
        <f>STANDARDIZE(moras[[#This Row],[SALARIO]],'2-Resumen'!$B$2,'2-Resumen'!$B$3)</f>
        <v>-0.37047907854268985</v>
      </c>
      <c r="G1548" t="str">
        <f>IF(ABS(moras[[#This Row],[Z-CORE]])&gt; 1.96,"Sí", "No")</f>
        <v>No</v>
      </c>
      <c r="H1548" t="s">
        <v>33</v>
      </c>
      <c r="I1548" t="str">
        <f>IF(moras[[#This Row],[TIPO_ASEGURAMIENTO]] = "", '2-Resumen'!$F$4, moras[[#This Row],[TIPO_ASEGURAMIENTO]])</f>
        <v>ASALARIADO</v>
      </c>
      <c r="J1548" t="s">
        <v>29</v>
      </c>
      <c r="K1548" t="s">
        <v>30</v>
      </c>
      <c r="L1548" t="s">
        <v>31</v>
      </c>
      <c r="M1548" t="s">
        <v>30</v>
      </c>
      <c r="N1548">
        <v>35</v>
      </c>
      <c r="O1548">
        <f>IF(moras[[#This Row],[EDAD]]="", '2-Resumen'!$C$7, moras[[#This Row],[EDAD]])</f>
        <v>35</v>
      </c>
      <c r="P1548">
        <f>FLOOR(moras[[#This Row],[EDAD_SIN_NA´S]],10)</f>
        <v>30</v>
      </c>
      <c r="Q1548">
        <f>STANDARDIZE(moras[[#This Row],[EDAD]],'2-Resumen'!$C$2, '2-Resumen'!$C$3)</f>
        <v>-0.48741749375467142</v>
      </c>
      <c r="R1548" t="str">
        <f>IF(ABS(moras[[#This Row],[Z-CORE E]]) &gt; 1.96, "Sí", "No")</f>
        <v>No</v>
      </c>
    </row>
    <row r="1549" spans="1:18">
      <c r="A1549">
        <v>2264</v>
      </c>
      <c r="B1549" t="s">
        <v>32</v>
      </c>
      <c r="C1549">
        <v>45135446</v>
      </c>
      <c r="D15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49">
        <f>IF(moras[[#This Row],[SALARIO]]="",'2-Resumen'!$B$7, moras[[#This Row],[SALARIO]])</f>
        <v>45135446</v>
      </c>
      <c r="F1549">
        <f>STANDARDIZE(moras[[#This Row],[SALARIO]],'2-Resumen'!$B$2,'2-Resumen'!$B$3)</f>
        <v>0.37539414330391702</v>
      </c>
      <c r="G1549" t="str">
        <f>IF(ABS(moras[[#This Row],[Z-CORE]])&gt; 1.96,"Sí", "No")</f>
        <v>No</v>
      </c>
      <c r="H1549" t="s">
        <v>33</v>
      </c>
      <c r="I1549" t="str">
        <f>IF(moras[[#This Row],[TIPO_ASEGURAMIENTO]] = "", '2-Resumen'!$F$4, moras[[#This Row],[TIPO_ASEGURAMIENTO]])</f>
        <v>ASALARIADO</v>
      </c>
      <c r="J1549" t="s">
        <v>29</v>
      </c>
      <c r="K1549" t="s">
        <v>30</v>
      </c>
      <c r="L1549" t="s">
        <v>31</v>
      </c>
      <c r="M1549" t="s">
        <v>31</v>
      </c>
      <c r="N1549">
        <v>58</v>
      </c>
      <c r="O1549">
        <f>IF(moras[[#This Row],[EDAD]]="", '2-Resumen'!$C$7, moras[[#This Row],[EDAD]])</f>
        <v>58</v>
      </c>
      <c r="P1549">
        <f>FLOOR(moras[[#This Row],[EDAD_SIN_NA´S]],10)</f>
        <v>50</v>
      </c>
      <c r="Q1549">
        <f>STANDARDIZE(moras[[#This Row],[EDAD]],'2-Resumen'!$C$2, '2-Resumen'!$C$3)</f>
        <v>1.1358150980194912</v>
      </c>
      <c r="R1549" t="str">
        <f>IF(ABS(moras[[#This Row],[Z-CORE E]]) &gt; 1.96, "Sí", "No")</f>
        <v>No</v>
      </c>
    </row>
    <row r="1550" spans="1:18">
      <c r="A1550">
        <v>2265</v>
      </c>
      <c r="B1550" t="s">
        <v>32</v>
      </c>
      <c r="C1550">
        <v>4550015</v>
      </c>
      <c r="D15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50">
        <f>IF(moras[[#This Row],[SALARIO]]="",'2-Resumen'!$B$7, moras[[#This Row],[SALARIO]])</f>
        <v>4550015</v>
      </c>
      <c r="F1550">
        <f>STANDARDIZE(moras[[#This Row],[SALARIO]],'2-Resumen'!$B$2,'2-Resumen'!$B$3)</f>
        <v>-0.29990849733690012</v>
      </c>
      <c r="G1550" t="str">
        <f>IF(ABS(moras[[#This Row],[Z-CORE]])&gt; 1.96,"Sí", "No")</f>
        <v>No</v>
      </c>
      <c r="H1550" t="s">
        <v>33</v>
      </c>
      <c r="I1550" t="str">
        <f>IF(moras[[#This Row],[TIPO_ASEGURAMIENTO]] = "", '2-Resumen'!$F$4, moras[[#This Row],[TIPO_ASEGURAMIENTO]])</f>
        <v>ASALARIADO</v>
      </c>
      <c r="J1550" t="s">
        <v>29</v>
      </c>
      <c r="K1550" t="s">
        <v>30</v>
      </c>
      <c r="L1550" t="s">
        <v>31</v>
      </c>
      <c r="M1550" t="s">
        <v>31</v>
      </c>
      <c r="N1550">
        <v>20</v>
      </c>
      <c r="O1550">
        <f>IF(moras[[#This Row],[EDAD]]="", '2-Resumen'!$C$7, moras[[#This Row],[EDAD]])</f>
        <v>20</v>
      </c>
      <c r="P1550">
        <f>FLOOR(moras[[#This Row],[EDAD_SIN_NA´S]],10)</f>
        <v>20</v>
      </c>
      <c r="Q1550">
        <f>STANDARDIZE(moras[[#This Row],[EDAD]],'2-Resumen'!$C$2, '2-Resumen'!$C$3)</f>
        <v>-1.5460474449117341</v>
      </c>
      <c r="R1550" t="str">
        <f>IF(ABS(moras[[#This Row],[Z-CORE E]]) &gt; 1.96, "Sí", "No")</f>
        <v>No</v>
      </c>
    </row>
    <row r="1551" spans="1:18">
      <c r="A1551">
        <v>2266</v>
      </c>
      <c r="B1551" t="s">
        <v>27</v>
      </c>
      <c r="C1551">
        <v>9948825</v>
      </c>
      <c r="D15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51">
        <f>IF(moras[[#This Row],[SALARIO]]="",'2-Resumen'!$B$7, moras[[#This Row],[SALARIO]])</f>
        <v>9948825</v>
      </c>
      <c r="F1551">
        <f>STANDARDIZE(moras[[#This Row],[SALARIO]],'2-Resumen'!$B$2,'2-Resumen'!$B$3)</f>
        <v>-0.21007747769544186</v>
      </c>
      <c r="G1551" t="str">
        <f>IF(ABS(moras[[#This Row],[Z-CORE]])&gt; 1.96,"Sí", "No")</f>
        <v>No</v>
      </c>
      <c r="H1551" t="s">
        <v>33</v>
      </c>
      <c r="I1551" t="str">
        <f>IF(moras[[#This Row],[TIPO_ASEGURAMIENTO]] = "", '2-Resumen'!$F$4, moras[[#This Row],[TIPO_ASEGURAMIENTO]])</f>
        <v>ASALARIADO</v>
      </c>
      <c r="J1551" t="s">
        <v>29</v>
      </c>
      <c r="K1551" t="s">
        <v>30</v>
      </c>
      <c r="L1551" t="s">
        <v>31</v>
      </c>
      <c r="M1551" t="s">
        <v>31</v>
      </c>
      <c r="N1551">
        <v>50</v>
      </c>
      <c r="O1551">
        <f>IF(moras[[#This Row],[EDAD]]="", '2-Resumen'!$C$7, moras[[#This Row],[EDAD]])</f>
        <v>50</v>
      </c>
      <c r="P1551">
        <f>FLOOR(moras[[#This Row],[EDAD_SIN_NA´S]],10)</f>
        <v>50</v>
      </c>
      <c r="Q1551">
        <f>STANDARDIZE(moras[[#This Row],[EDAD]],'2-Resumen'!$C$2, '2-Resumen'!$C$3)</f>
        <v>0.57121245740239113</v>
      </c>
      <c r="R1551" t="str">
        <f>IF(ABS(moras[[#This Row],[Z-CORE E]]) &gt; 1.96, "Sí", "No")</f>
        <v>No</v>
      </c>
    </row>
    <row r="1552" spans="1:18">
      <c r="A1552">
        <v>2268</v>
      </c>
      <c r="B1552" t="s">
        <v>32</v>
      </c>
      <c r="C1552">
        <v>349920</v>
      </c>
      <c r="D15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52">
        <f>IF(moras[[#This Row],[SALARIO]]="",'2-Resumen'!$B$7, moras[[#This Row],[SALARIO]])</f>
        <v>349920</v>
      </c>
      <c r="F1552">
        <f>STANDARDIZE(moras[[#This Row],[SALARIO]],'2-Resumen'!$B$2,'2-Resumen'!$B$3)</f>
        <v>-0.36979404923463144</v>
      </c>
      <c r="G1552" t="str">
        <f>IF(ABS(moras[[#This Row],[Z-CORE]])&gt; 1.96,"Sí", "No")</f>
        <v>No</v>
      </c>
      <c r="H1552" t="s">
        <v>33</v>
      </c>
      <c r="I1552" t="str">
        <f>IF(moras[[#This Row],[TIPO_ASEGURAMIENTO]] = "", '2-Resumen'!$F$4, moras[[#This Row],[TIPO_ASEGURAMIENTO]])</f>
        <v>ASALARIADO</v>
      </c>
      <c r="J1552" t="s">
        <v>29</v>
      </c>
      <c r="K1552" t="s">
        <v>30</v>
      </c>
      <c r="L1552" t="s">
        <v>31</v>
      </c>
      <c r="M1552" t="s">
        <v>31</v>
      </c>
      <c r="N1552">
        <v>34</v>
      </c>
      <c r="O1552">
        <f>IF(moras[[#This Row],[EDAD]]="", '2-Resumen'!$C$7, moras[[#This Row],[EDAD]])</f>
        <v>34</v>
      </c>
      <c r="P1552">
        <f>FLOOR(moras[[#This Row],[EDAD_SIN_NA´S]],10)</f>
        <v>30</v>
      </c>
      <c r="Q1552">
        <f>STANDARDIZE(moras[[#This Row],[EDAD]],'2-Resumen'!$C$2, '2-Resumen'!$C$3)</f>
        <v>-0.55799282383180893</v>
      </c>
      <c r="R1552" t="str">
        <f>IF(ABS(moras[[#This Row],[Z-CORE E]]) &gt; 1.96, "Sí", "No")</f>
        <v>No</v>
      </c>
    </row>
    <row r="1553" spans="1:18">
      <c r="A1553">
        <v>2269</v>
      </c>
      <c r="B1553" t="s">
        <v>32</v>
      </c>
      <c r="C1553">
        <v>177608</v>
      </c>
      <c r="D15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53">
        <f>IF(moras[[#This Row],[SALARIO]]="",'2-Resumen'!$B$7, moras[[#This Row],[SALARIO]])</f>
        <v>177608</v>
      </c>
      <c r="F1553">
        <f>STANDARDIZE(moras[[#This Row],[SALARIO]],'2-Resumen'!$B$2,'2-Resumen'!$B$3)</f>
        <v>-0.37266115562593971</v>
      </c>
      <c r="G1553" t="str">
        <f>IF(ABS(moras[[#This Row],[Z-CORE]])&gt; 1.96,"Sí", "No")</f>
        <v>No</v>
      </c>
      <c r="H1553" t="s">
        <v>33</v>
      </c>
      <c r="I1553" t="str">
        <f>IF(moras[[#This Row],[TIPO_ASEGURAMIENTO]] = "", '2-Resumen'!$F$4, moras[[#This Row],[TIPO_ASEGURAMIENTO]])</f>
        <v>ASALARIADO</v>
      </c>
      <c r="J1553" t="s">
        <v>29</v>
      </c>
      <c r="K1553" t="s">
        <v>30</v>
      </c>
      <c r="L1553" t="s">
        <v>30</v>
      </c>
      <c r="M1553" t="s">
        <v>31</v>
      </c>
      <c r="N1553">
        <v>29</v>
      </c>
      <c r="O1553">
        <f>IF(moras[[#This Row],[EDAD]]="", '2-Resumen'!$C$7, moras[[#This Row],[EDAD]])</f>
        <v>29</v>
      </c>
      <c r="P1553">
        <f>FLOOR(moras[[#This Row],[EDAD_SIN_NA´S]],10)</f>
        <v>20</v>
      </c>
      <c r="Q1553">
        <f>STANDARDIZE(moras[[#This Row],[EDAD]],'2-Resumen'!$C$2, '2-Resumen'!$C$3)</f>
        <v>-0.91086947421749642</v>
      </c>
      <c r="R1553" t="str">
        <f>IF(ABS(moras[[#This Row],[Z-CORE E]]) &gt; 1.96, "Sí", "No")</f>
        <v>No</v>
      </c>
    </row>
    <row r="1554" spans="1:18">
      <c r="A1554">
        <v>2270</v>
      </c>
      <c r="B1554" t="s">
        <v>27</v>
      </c>
      <c r="C1554">
        <v>5267368</v>
      </c>
      <c r="D15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54">
        <f>IF(moras[[#This Row],[SALARIO]]="",'2-Resumen'!$B$7, moras[[#This Row],[SALARIO]])</f>
        <v>5267368</v>
      </c>
      <c r="F1554">
        <f>STANDARDIZE(moras[[#This Row],[SALARIO]],'2-Resumen'!$B$2,'2-Resumen'!$B$3)</f>
        <v>-0.28797243153112828</v>
      </c>
      <c r="G1554" t="str">
        <f>IF(ABS(moras[[#This Row],[Z-CORE]])&gt; 1.96,"Sí", "No")</f>
        <v>No</v>
      </c>
      <c r="H1554" t="s">
        <v>33</v>
      </c>
      <c r="I1554" t="str">
        <f>IF(moras[[#This Row],[TIPO_ASEGURAMIENTO]] = "", '2-Resumen'!$F$4, moras[[#This Row],[TIPO_ASEGURAMIENTO]])</f>
        <v>ASALARIADO</v>
      </c>
      <c r="J1554" t="s">
        <v>29</v>
      </c>
      <c r="K1554" t="s">
        <v>30</v>
      </c>
      <c r="L1554" t="s">
        <v>31</v>
      </c>
      <c r="M1554" t="s">
        <v>31</v>
      </c>
      <c r="N1554">
        <v>25</v>
      </c>
      <c r="O1554">
        <f>IF(moras[[#This Row],[EDAD]]="", '2-Resumen'!$C$7, moras[[#This Row],[EDAD]])</f>
        <v>25</v>
      </c>
      <c r="P1554">
        <f>FLOOR(moras[[#This Row],[EDAD_SIN_NA´S]],10)</f>
        <v>20</v>
      </c>
      <c r="Q1554">
        <f>STANDARDIZE(moras[[#This Row],[EDAD]],'2-Resumen'!$C$2, '2-Resumen'!$C$3)</f>
        <v>-1.1931707945260464</v>
      </c>
      <c r="R1554" t="str">
        <f>IF(ABS(moras[[#This Row],[Z-CORE E]]) &gt; 1.96, "Sí", "No")</f>
        <v>No</v>
      </c>
    </row>
    <row r="1555" spans="1:18">
      <c r="A1555">
        <v>2271</v>
      </c>
      <c r="B1555" t="s">
        <v>32</v>
      </c>
      <c r="C1555">
        <v>49715533</v>
      </c>
      <c r="D15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55">
        <f>IF(moras[[#This Row],[SALARIO]]="",'2-Resumen'!$B$7, moras[[#This Row],[SALARIO]])</f>
        <v>49715533</v>
      </c>
      <c r="F1555">
        <f>STANDARDIZE(moras[[#This Row],[SALARIO]],'2-Resumen'!$B$2,'2-Resumen'!$B$3)</f>
        <v>0.45160239757783804</v>
      </c>
      <c r="G1555" t="str">
        <f>IF(ABS(moras[[#This Row],[Z-CORE]])&gt; 1.96,"Sí", "No")</f>
        <v>No</v>
      </c>
      <c r="H1555" t="s">
        <v>33</v>
      </c>
      <c r="I1555" t="str">
        <f>IF(moras[[#This Row],[TIPO_ASEGURAMIENTO]] = "", '2-Resumen'!$F$4, moras[[#This Row],[TIPO_ASEGURAMIENTO]])</f>
        <v>ASALARIADO</v>
      </c>
      <c r="J1555" t="s">
        <v>29</v>
      </c>
      <c r="K1555" t="s">
        <v>30</v>
      </c>
      <c r="L1555" t="s">
        <v>31</v>
      </c>
      <c r="M1555" t="s">
        <v>31</v>
      </c>
      <c r="N1555">
        <v>27</v>
      </c>
      <c r="O1555">
        <f>IF(moras[[#This Row],[EDAD]]="", '2-Resumen'!$C$7, moras[[#This Row],[EDAD]])</f>
        <v>27</v>
      </c>
      <c r="P1555">
        <f>FLOOR(moras[[#This Row],[EDAD_SIN_NA´S]],10)</f>
        <v>20</v>
      </c>
      <c r="Q1555">
        <f>STANDARDIZE(moras[[#This Row],[EDAD]],'2-Resumen'!$C$2, '2-Resumen'!$C$3)</f>
        <v>-1.0520201343717714</v>
      </c>
      <c r="R1555" t="str">
        <f>IF(ABS(moras[[#This Row],[Z-CORE E]]) &gt; 1.96, "Sí", "No")</f>
        <v>No</v>
      </c>
    </row>
    <row r="1556" spans="1:18">
      <c r="A1556">
        <v>2272</v>
      </c>
      <c r="B1556" t="s">
        <v>27</v>
      </c>
      <c r="C1556">
        <v>423675</v>
      </c>
      <c r="D15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56">
        <f>IF(moras[[#This Row],[SALARIO]]="",'2-Resumen'!$B$7, moras[[#This Row],[SALARIO]])</f>
        <v>423675</v>
      </c>
      <c r="F1556">
        <f>STANDARDIZE(moras[[#This Row],[SALARIO]],'2-Resumen'!$B$2,'2-Resumen'!$B$3)</f>
        <v>-0.36856683678343277</v>
      </c>
      <c r="G1556" t="str">
        <f>IF(ABS(moras[[#This Row],[Z-CORE]])&gt; 1.96,"Sí", "No")</f>
        <v>No</v>
      </c>
      <c r="H1556" t="s">
        <v>33</v>
      </c>
      <c r="I1556" t="str">
        <f>IF(moras[[#This Row],[TIPO_ASEGURAMIENTO]] = "", '2-Resumen'!$F$4, moras[[#This Row],[TIPO_ASEGURAMIENTO]])</f>
        <v>ASALARIADO</v>
      </c>
      <c r="J1556" t="s">
        <v>29</v>
      </c>
      <c r="K1556" t="s">
        <v>30</v>
      </c>
      <c r="L1556" t="s">
        <v>31</v>
      </c>
      <c r="M1556" t="s">
        <v>31</v>
      </c>
      <c r="N1556">
        <v>26</v>
      </c>
      <c r="O1556">
        <f>IF(moras[[#This Row],[EDAD]]="", '2-Resumen'!$C$7, moras[[#This Row],[EDAD]])</f>
        <v>26</v>
      </c>
      <c r="P1556">
        <f>FLOOR(moras[[#This Row],[EDAD_SIN_NA´S]],10)</f>
        <v>20</v>
      </c>
      <c r="Q1556">
        <f>STANDARDIZE(moras[[#This Row],[EDAD]],'2-Resumen'!$C$2, '2-Resumen'!$C$3)</f>
        <v>-1.1225954644489089</v>
      </c>
      <c r="R1556" t="str">
        <f>IF(ABS(moras[[#This Row],[Z-CORE E]]) &gt; 1.96, "Sí", "No")</f>
        <v>No</v>
      </c>
    </row>
    <row r="1557" spans="1:18">
      <c r="A1557">
        <v>2275</v>
      </c>
      <c r="B1557" t="s">
        <v>32</v>
      </c>
      <c r="C1557">
        <v>298000</v>
      </c>
      <c r="D15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57">
        <f>IF(moras[[#This Row],[SALARIO]]="",'2-Resumen'!$B$7, moras[[#This Row],[SALARIO]])</f>
        <v>298000</v>
      </c>
      <c r="F1557">
        <f>STANDARDIZE(moras[[#This Row],[SALARIO]],'2-Resumen'!$B$2,'2-Resumen'!$B$3)</f>
        <v>-0.3706579482308518</v>
      </c>
      <c r="G1557" t="str">
        <f>IF(ABS(moras[[#This Row],[Z-CORE]])&gt; 1.96,"Sí", "No")</f>
        <v>No</v>
      </c>
      <c r="H1557" t="s">
        <v>33</v>
      </c>
      <c r="I1557" t="str">
        <f>IF(moras[[#This Row],[TIPO_ASEGURAMIENTO]] = "", '2-Resumen'!$F$4, moras[[#This Row],[TIPO_ASEGURAMIENTO]])</f>
        <v>ASALARIADO</v>
      </c>
      <c r="J1557" t="s">
        <v>29</v>
      </c>
      <c r="K1557" t="s">
        <v>30</v>
      </c>
      <c r="L1557" t="s">
        <v>30</v>
      </c>
      <c r="M1557" t="s">
        <v>31</v>
      </c>
      <c r="N1557">
        <v>42</v>
      </c>
      <c r="O1557">
        <f>IF(moras[[#This Row],[EDAD]]="", '2-Resumen'!$C$7, moras[[#This Row],[EDAD]])</f>
        <v>42</v>
      </c>
      <c r="P1557">
        <f>FLOOR(moras[[#This Row],[EDAD_SIN_NA´S]],10)</f>
        <v>40</v>
      </c>
      <c r="Q1557">
        <f>STANDARDIZE(moras[[#This Row],[EDAD]],'2-Resumen'!$C$2, '2-Resumen'!$C$3)</f>
        <v>6.6098167852911317E-3</v>
      </c>
      <c r="R1557" t="str">
        <f>IF(ABS(moras[[#This Row],[Z-CORE E]]) &gt; 1.96, "Sí", "No")</f>
        <v>No</v>
      </c>
    </row>
    <row r="1558" spans="1:18">
      <c r="A1558">
        <v>2277</v>
      </c>
      <c r="B1558" t="s">
        <v>32</v>
      </c>
      <c r="C1558">
        <v>1400000</v>
      </c>
      <c r="D15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58">
        <f>IF(moras[[#This Row],[SALARIO]]="",'2-Resumen'!$B$7, moras[[#This Row],[SALARIO]])</f>
        <v>1400000</v>
      </c>
      <c r="F1558">
        <f>STANDARDIZE(moras[[#This Row],[SALARIO]],'2-Resumen'!$B$2,'2-Resumen'!$B$3)</f>
        <v>-0.3523217253141559</v>
      </c>
      <c r="G1558" t="str">
        <f>IF(ABS(moras[[#This Row],[Z-CORE]])&gt; 1.96,"Sí", "No")</f>
        <v>No</v>
      </c>
      <c r="H1558" t="s">
        <v>33</v>
      </c>
      <c r="I1558" t="str">
        <f>IF(moras[[#This Row],[TIPO_ASEGURAMIENTO]] = "", '2-Resumen'!$F$4, moras[[#This Row],[TIPO_ASEGURAMIENTO]])</f>
        <v>ASALARIADO</v>
      </c>
      <c r="J1558" t="s">
        <v>29</v>
      </c>
      <c r="K1558" t="s">
        <v>30</v>
      </c>
      <c r="L1558" t="s">
        <v>31</v>
      </c>
      <c r="M1558" t="s">
        <v>31</v>
      </c>
      <c r="N1558">
        <v>30</v>
      </c>
      <c r="O1558">
        <f>IF(moras[[#This Row],[EDAD]]="", '2-Resumen'!$C$7, moras[[#This Row],[EDAD]])</f>
        <v>30</v>
      </c>
      <c r="P1558">
        <f>FLOOR(moras[[#This Row],[EDAD_SIN_NA´S]],10)</f>
        <v>30</v>
      </c>
      <c r="Q1558">
        <f>STANDARDIZE(moras[[#This Row],[EDAD]],'2-Resumen'!$C$2, '2-Resumen'!$C$3)</f>
        <v>-0.84029414414035897</v>
      </c>
      <c r="R1558" t="str">
        <f>IF(ABS(moras[[#This Row],[Z-CORE E]]) &gt; 1.96, "Sí", "No")</f>
        <v>No</v>
      </c>
    </row>
    <row r="1559" spans="1:18">
      <c r="A1559">
        <v>2279</v>
      </c>
      <c r="B1559" t="s">
        <v>32</v>
      </c>
      <c r="C1559">
        <v>915000</v>
      </c>
      <c r="D15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59">
        <f>IF(moras[[#This Row],[SALARIO]]="",'2-Resumen'!$B$7, moras[[#This Row],[SALARIO]])</f>
        <v>915000</v>
      </c>
      <c r="F1559">
        <f>STANDARDIZE(moras[[#This Row],[SALARIO]],'2-Resumen'!$B$2,'2-Resumen'!$B$3)</f>
        <v>-0.36039166008239321</v>
      </c>
      <c r="G1559" t="str">
        <f>IF(ABS(moras[[#This Row],[Z-CORE]])&gt; 1.96,"Sí", "No")</f>
        <v>No</v>
      </c>
      <c r="H1559" t="s">
        <v>33</v>
      </c>
      <c r="I1559" t="str">
        <f>IF(moras[[#This Row],[TIPO_ASEGURAMIENTO]] = "", '2-Resumen'!$F$4, moras[[#This Row],[TIPO_ASEGURAMIENTO]])</f>
        <v>ASALARIADO</v>
      </c>
      <c r="J1559" t="s">
        <v>29</v>
      </c>
      <c r="K1559" t="s">
        <v>30</v>
      </c>
      <c r="L1559" t="s">
        <v>31</v>
      </c>
      <c r="M1559" t="s">
        <v>31</v>
      </c>
      <c r="N1559">
        <v>24</v>
      </c>
      <c r="O1559">
        <f>IF(moras[[#This Row],[EDAD]]="", '2-Resumen'!$C$7, moras[[#This Row],[EDAD]])</f>
        <v>24</v>
      </c>
      <c r="P1559">
        <f>FLOOR(moras[[#This Row],[EDAD_SIN_NA´S]],10)</f>
        <v>20</v>
      </c>
      <c r="Q1559">
        <f>STANDARDIZE(moras[[#This Row],[EDAD]],'2-Resumen'!$C$2, '2-Resumen'!$C$3)</f>
        <v>-1.263746124603184</v>
      </c>
      <c r="R1559" t="str">
        <f>IF(ABS(moras[[#This Row],[Z-CORE E]]) &gt; 1.96, "Sí", "No")</f>
        <v>No</v>
      </c>
    </row>
    <row r="1560" spans="1:18">
      <c r="A1560">
        <v>2282</v>
      </c>
      <c r="B1560" t="s">
        <v>27</v>
      </c>
      <c r="C1560">
        <v>4907136</v>
      </c>
      <c r="D15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60">
        <f>IF(moras[[#This Row],[SALARIO]]="",'2-Resumen'!$B$7, moras[[#This Row],[SALARIO]])</f>
        <v>4907136</v>
      </c>
      <c r="F1560">
        <f>STANDARDIZE(moras[[#This Row],[SALARIO]],'2-Resumen'!$B$2,'2-Resumen'!$B$3)</f>
        <v>-0.29396634646191522</v>
      </c>
      <c r="G1560" t="str">
        <f>IF(ABS(moras[[#This Row],[Z-CORE]])&gt; 1.96,"Sí", "No")</f>
        <v>No</v>
      </c>
      <c r="H1560" t="s">
        <v>33</v>
      </c>
      <c r="I1560" t="str">
        <f>IF(moras[[#This Row],[TIPO_ASEGURAMIENTO]] = "", '2-Resumen'!$F$4, moras[[#This Row],[TIPO_ASEGURAMIENTO]])</f>
        <v>ASALARIADO</v>
      </c>
      <c r="J1560" t="s">
        <v>29</v>
      </c>
      <c r="K1560" t="s">
        <v>30</v>
      </c>
      <c r="L1560" t="s">
        <v>31</v>
      </c>
      <c r="M1560" t="s">
        <v>31</v>
      </c>
      <c r="N1560">
        <v>47</v>
      </c>
      <c r="O1560">
        <f>IF(moras[[#This Row],[EDAD]]="", '2-Resumen'!$C$7, moras[[#This Row],[EDAD]])</f>
        <v>47</v>
      </c>
      <c r="P1560">
        <f>FLOOR(moras[[#This Row],[EDAD_SIN_NA´S]],10)</f>
        <v>40</v>
      </c>
      <c r="Q1560">
        <f>STANDARDIZE(moras[[#This Row],[EDAD]],'2-Resumen'!$C$2, '2-Resumen'!$C$3)</f>
        <v>0.35948646717097865</v>
      </c>
      <c r="R1560" t="str">
        <f>IF(ABS(moras[[#This Row],[Z-CORE E]]) &gt; 1.96, "Sí", "No")</f>
        <v>No</v>
      </c>
    </row>
    <row r="1561" spans="1:18">
      <c r="A1561">
        <v>2283</v>
      </c>
      <c r="B1561" t="s">
        <v>32</v>
      </c>
      <c r="C1561">
        <v>10513748</v>
      </c>
      <c r="D15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61">
        <f>IF(moras[[#This Row],[SALARIO]]="",'2-Resumen'!$B$7, moras[[#This Row],[SALARIO]])</f>
        <v>10513748</v>
      </c>
      <c r="F1561">
        <f>STANDARDIZE(moras[[#This Row],[SALARIO]],'2-Resumen'!$B$2,'2-Resumen'!$B$3)</f>
        <v>-0.20067770087260284</v>
      </c>
      <c r="G1561" t="str">
        <f>IF(ABS(moras[[#This Row],[Z-CORE]])&gt; 1.96,"Sí", "No")</f>
        <v>No</v>
      </c>
      <c r="H1561" t="s">
        <v>33</v>
      </c>
      <c r="I1561" t="str">
        <f>IF(moras[[#This Row],[TIPO_ASEGURAMIENTO]] = "", '2-Resumen'!$F$4, moras[[#This Row],[TIPO_ASEGURAMIENTO]])</f>
        <v>ASALARIADO</v>
      </c>
      <c r="J1561" t="s">
        <v>34</v>
      </c>
      <c r="K1561" t="s">
        <v>30</v>
      </c>
      <c r="L1561" t="s">
        <v>31</v>
      </c>
      <c r="M1561" t="s">
        <v>31</v>
      </c>
      <c r="N1561">
        <v>62</v>
      </c>
      <c r="O1561">
        <f>IF(moras[[#This Row],[EDAD]]="", '2-Resumen'!$C$7, moras[[#This Row],[EDAD]])</f>
        <v>62</v>
      </c>
      <c r="P1561">
        <f>FLOOR(moras[[#This Row],[EDAD_SIN_NA´S]],10)</f>
        <v>60</v>
      </c>
      <c r="Q1561">
        <f>STANDARDIZE(moras[[#This Row],[EDAD]],'2-Resumen'!$C$2, '2-Resumen'!$C$3)</f>
        <v>1.4181164183280413</v>
      </c>
      <c r="R1561" t="str">
        <f>IF(ABS(moras[[#This Row],[Z-CORE E]]) &gt; 1.96, "Sí", "No")</f>
        <v>No</v>
      </c>
    </row>
    <row r="1562" spans="1:18">
      <c r="A1562">
        <v>2284</v>
      </c>
      <c r="B1562" t="s">
        <v>32</v>
      </c>
      <c r="C1562">
        <v>44584144</v>
      </c>
      <c r="D15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62">
        <f>IF(moras[[#This Row],[SALARIO]]="",'2-Resumen'!$B$7, moras[[#This Row],[SALARIO]])</f>
        <v>44584144</v>
      </c>
      <c r="F1562">
        <f>STANDARDIZE(moras[[#This Row],[SALARIO]],'2-Resumen'!$B$2,'2-Resumen'!$B$3)</f>
        <v>0.36622100685525977</v>
      </c>
      <c r="G1562" t="str">
        <f>IF(ABS(moras[[#This Row],[Z-CORE]])&gt; 1.96,"Sí", "No")</f>
        <v>No</v>
      </c>
      <c r="H1562" t="s">
        <v>33</v>
      </c>
      <c r="I1562" t="str">
        <f>IF(moras[[#This Row],[TIPO_ASEGURAMIENTO]] = "", '2-Resumen'!$F$4, moras[[#This Row],[TIPO_ASEGURAMIENTO]])</f>
        <v>ASALARIADO</v>
      </c>
      <c r="J1562" t="s">
        <v>29</v>
      </c>
      <c r="K1562" t="s">
        <v>30</v>
      </c>
      <c r="L1562" t="s">
        <v>30</v>
      </c>
      <c r="M1562" t="s">
        <v>31</v>
      </c>
      <c r="N1562">
        <v>57</v>
      </c>
      <c r="O1562">
        <f>IF(moras[[#This Row],[EDAD]]="", '2-Resumen'!$C$7, moras[[#This Row],[EDAD]])</f>
        <v>57</v>
      </c>
      <c r="P1562">
        <f>FLOOR(moras[[#This Row],[EDAD_SIN_NA´S]],10)</f>
        <v>50</v>
      </c>
      <c r="Q1562">
        <f>STANDARDIZE(moras[[#This Row],[EDAD]],'2-Resumen'!$C$2, '2-Resumen'!$C$3)</f>
        <v>1.0652397679423538</v>
      </c>
      <c r="R1562" t="str">
        <f>IF(ABS(moras[[#This Row],[Z-CORE E]]) &gt; 1.96, "Sí", "No")</f>
        <v>No</v>
      </c>
    </row>
    <row r="1563" spans="1:18">
      <c r="A1563">
        <v>2285</v>
      </c>
      <c r="B1563" t="s">
        <v>27</v>
      </c>
      <c r="C1563">
        <v>48584398</v>
      </c>
      <c r="D15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63">
        <f>IF(moras[[#This Row],[SALARIO]]="",'2-Resumen'!$B$7, moras[[#This Row],[SALARIO]])</f>
        <v>48584398</v>
      </c>
      <c r="F1563">
        <f>STANDARDIZE(moras[[#This Row],[SALARIO]],'2-Resumen'!$B$2,'2-Resumen'!$B$3)</f>
        <v>0.43278139620862133</v>
      </c>
      <c r="G1563" t="str">
        <f>IF(ABS(moras[[#This Row],[Z-CORE]])&gt; 1.96,"Sí", "No")</f>
        <v>No</v>
      </c>
      <c r="H1563" t="s">
        <v>33</v>
      </c>
      <c r="I1563" t="str">
        <f>IF(moras[[#This Row],[TIPO_ASEGURAMIENTO]] = "", '2-Resumen'!$F$4, moras[[#This Row],[TIPO_ASEGURAMIENTO]])</f>
        <v>ASALARIADO</v>
      </c>
      <c r="J1563" t="s">
        <v>29</v>
      </c>
      <c r="K1563" t="s">
        <v>30</v>
      </c>
      <c r="L1563" t="s">
        <v>31</v>
      </c>
      <c r="M1563" t="s">
        <v>31</v>
      </c>
      <c r="N1563">
        <v>25</v>
      </c>
      <c r="O1563">
        <f>IF(moras[[#This Row],[EDAD]]="", '2-Resumen'!$C$7, moras[[#This Row],[EDAD]])</f>
        <v>25</v>
      </c>
      <c r="P1563">
        <f>FLOOR(moras[[#This Row],[EDAD_SIN_NA´S]],10)</f>
        <v>20</v>
      </c>
      <c r="Q1563">
        <f>STANDARDIZE(moras[[#This Row],[EDAD]],'2-Resumen'!$C$2, '2-Resumen'!$C$3)</f>
        <v>-1.1931707945260464</v>
      </c>
      <c r="R1563" t="str">
        <f>IF(ABS(moras[[#This Row],[Z-CORE E]]) &gt; 1.96, "Sí", "No")</f>
        <v>No</v>
      </c>
    </row>
    <row r="1564" spans="1:18">
      <c r="A1564">
        <v>2287</v>
      </c>
      <c r="B1564" t="s">
        <v>27</v>
      </c>
      <c r="C1564">
        <v>1381018</v>
      </c>
      <c r="D15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64">
        <f>IF(moras[[#This Row],[SALARIO]]="",'2-Resumen'!$B$7, moras[[#This Row],[SALARIO]])</f>
        <v>1381018</v>
      </c>
      <c r="F1564">
        <f>STANDARDIZE(moras[[#This Row],[SALARIO]],'2-Resumen'!$B$2,'2-Resumen'!$B$3)</f>
        <v>-0.35263756758584802</v>
      </c>
      <c r="G1564" t="str">
        <f>IF(ABS(moras[[#This Row],[Z-CORE]])&gt; 1.96,"Sí", "No")</f>
        <v>No</v>
      </c>
      <c r="H1564" t="s">
        <v>33</v>
      </c>
      <c r="I1564" t="str">
        <f>IF(moras[[#This Row],[TIPO_ASEGURAMIENTO]] = "", '2-Resumen'!$F$4, moras[[#This Row],[TIPO_ASEGURAMIENTO]])</f>
        <v>ASALARIADO</v>
      </c>
      <c r="J1564" t="s">
        <v>34</v>
      </c>
      <c r="K1564" t="s">
        <v>30</v>
      </c>
      <c r="L1564" t="s">
        <v>31</v>
      </c>
      <c r="M1564" t="s">
        <v>31</v>
      </c>
      <c r="N1564">
        <v>31</v>
      </c>
      <c r="O1564">
        <f>IF(moras[[#This Row],[EDAD]]="", '2-Resumen'!$C$7, moras[[#This Row],[EDAD]])</f>
        <v>31</v>
      </c>
      <c r="P1564">
        <f>FLOOR(moras[[#This Row],[EDAD_SIN_NA´S]],10)</f>
        <v>30</v>
      </c>
      <c r="Q1564">
        <f>STANDARDIZE(moras[[#This Row],[EDAD]],'2-Resumen'!$C$2, '2-Resumen'!$C$3)</f>
        <v>-0.7697188140632214</v>
      </c>
      <c r="R1564" t="str">
        <f>IF(ABS(moras[[#This Row],[Z-CORE E]]) &gt; 1.96, "Sí", "No")</f>
        <v>No</v>
      </c>
    </row>
    <row r="1565" spans="1:18">
      <c r="A1565">
        <v>2289</v>
      </c>
      <c r="B1565" t="s">
        <v>32</v>
      </c>
      <c r="C1565">
        <v>10804965</v>
      </c>
      <c r="D15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65">
        <f>IF(moras[[#This Row],[SALARIO]]="",'2-Resumen'!$B$7, moras[[#This Row],[SALARIO]])</f>
        <v>10804965</v>
      </c>
      <c r="F1565">
        <f>STANDARDIZE(moras[[#This Row],[SALARIO]],'2-Resumen'!$B$2,'2-Resumen'!$B$3)</f>
        <v>-0.1958321293398157</v>
      </c>
      <c r="G1565" t="str">
        <f>IF(ABS(moras[[#This Row],[Z-CORE]])&gt; 1.96,"Sí", "No")</f>
        <v>No</v>
      </c>
      <c r="H1565" t="s">
        <v>33</v>
      </c>
      <c r="I1565" t="str">
        <f>IF(moras[[#This Row],[TIPO_ASEGURAMIENTO]] = "", '2-Resumen'!$F$4, moras[[#This Row],[TIPO_ASEGURAMIENTO]])</f>
        <v>ASALARIADO</v>
      </c>
      <c r="J1565" t="s">
        <v>29</v>
      </c>
      <c r="K1565" t="s">
        <v>30</v>
      </c>
      <c r="L1565" t="s">
        <v>31</v>
      </c>
      <c r="M1565" t="s">
        <v>31</v>
      </c>
      <c r="N1565">
        <v>37</v>
      </c>
      <c r="O1565">
        <f>IF(moras[[#This Row],[EDAD]]="", '2-Resumen'!$C$7, moras[[#This Row],[EDAD]])</f>
        <v>37</v>
      </c>
      <c r="P1565">
        <f>FLOOR(moras[[#This Row],[EDAD_SIN_NA´S]],10)</f>
        <v>30</v>
      </c>
      <c r="Q1565">
        <f>STANDARDIZE(moras[[#This Row],[EDAD]],'2-Resumen'!$C$2, '2-Resumen'!$C$3)</f>
        <v>-0.3462668336003964</v>
      </c>
      <c r="R1565" t="str">
        <f>IF(ABS(moras[[#This Row],[Z-CORE E]]) &gt; 1.96, "Sí", "No")</f>
        <v>No</v>
      </c>
    </row>
    <row r="1566" spans="1:18">
      <c r="A1566">
        <v>2290</v>
      </c>
      <c r="B1566" t="s">
        <v>27</v>
      </c>
      <c r="C1566">
        <v>294025</v>
      </c>
      <c r="D15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66">
        <f>IF(moras[[#This Row],[SALARIO]]="",'2-Resumen'!$B$7, moras[[#This Row],[SALARIO]])</f>
        <v>294025</v>
      </c>
      <c r="F1566">
        <f>STANDARDIZE(moras[[#This Row],[SALARIO]],'2-Resumen'!$B$2,'2-Resumen'!$B$3)</f>
        <v>-0.37072408841786986</v>
      </c>
      <c r="G1566" t="str">
        <f>IF(ABS(moras[[#This Row],[Z-CORE]])&gt; 1.96,"Sí", "No")</f>
        <v>No</v>
      </c>
      <c r="H1566" t="s">
        <v>33</v>
      </c>
      <c r="I1566" t="str">
        <f>IF(moras[[#This Row],[TIPO_ASEGURAMIENTO]] = "", '2-Resumen'!$F$4, moras[[#This Row],[TIPO_ASEGURAMIENTO]])</f>
        <v>ASALARIADO</v>
      </c>
      <c r="J1566" t="s">
        <v>29</v>
      </c>
      <c r="K1566" t="s">
        <v>30</v>
      </c>
      <c r="L1566" t="s">
        <v>31</v>
      </c>
      <c r="M1566" t="s">
        <v>31</v>
      </c>
      <c r="N1566">
        <v>49</v>
      </c>
      <c r="O1566">
        <f>IF(moras[[#This Row],[EDAD]]="", '2-Resumen'!$C$7, moras[[#This Row],[EDAD]])</f>
        <v>49</v>
      </c>
      <c r="P1566">
        <f>FLOOR(moras[[#This Row],[EDAD_SIN_NA´S]],10)</f>
        <v>40</v>
      </c>
      <c r="Q1566">
        <f>STANDARDIZE(moras[[#This Row],[EDAD]],'2-Resumen'!$C$2, '2-Resumen'!$C$3)</f>
        <v>0.50063712732525367</v>
      </c>
      <c r="R1566" t="str">
        <f>IF(ABS(moras[[#This Row],[Z-CORE E]]) &gt; 1.96, "Sí", "No")</f>
        <v>No</v>
      </c>
    </row>
    <row r="1567" spans="1:18">
      <c r="A1567">
        <v>2294</v>
      </c>
      <c r="B1567" t="s">
        <v>27</v>
      </c>
      <c r="C1567">
        <v>2376310</v>
      </c>
      <c r="D15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67">
        <f>IF(moras[[#This Row],[SALARIO]]="",'2-Resumen'!$B$7, moras[[#This Row],[SALARIO]])</f>
        <v>2376310</v>
      </c>
      <c r="F1567">
        <f>STANDARDIZE(moras[[#This Row],[SALARIO]],'2-Resumen'!$B$2,'2-Resumen'!$B$3)</f>
        <v>-0.33607686343049042</v>
      </c>
      <c r="G1567" t="str">
        <f>IF(ABS(moras[[#This Row],[Z-CORE]])&gt; 1.96,"Sí", "No")</f>
        <v>No</v>
      </c>
      <c r="H1567" t="s">
        <v>33</v>
      </c>
      <c r="I1567" t="str">
        <f>IF(moras[[#This Row],[TIPO_ASEGURAMIENTO]] = "", '2-Resumen'!$F$4, moras[[#This Row],[TIPO_ASEGURAMIENTO]])</f>
        <v>ASALARIADO</v>
      </c>
      <c r="J1567" t="s">
        <v>34</v>
      </c>
      <c r="K1567" t="s">
        <v>30</v>
      </c>
      <c r="L1567" t="s">
        <v>31</v>
      </c>
      <c r="M1567" t="s">
        <v>31</v>
      </c>
      <c r="N1567">
        <v>45</v>
      </c>
      <c r="O1567">
        <f>IF(moras[[#This Row],[EDAD]]="", '2-Resumen'!$C$7, moras[[#This Row],[EDAD]])</f>
        <v>45</v>
      </c>
      <c r="P1567">
        <f>FLOOR(moras[[#This Row],[EDAD_SIN_NA´S]],10)</f>
        <v>40</v>
      </c>
      <c r="Q1567">
        <f>STANDARDIZE(moras[[#This Row],[EDAD]],'2-Resumen'!$C$2, '2-Resumen'!$C$3)</f>
        <v>0.21833580701670366</v>
      </c>
      <c r="R1567" t="str">
        <f>IF(ABS(moras[[#This Row],[Z-CORE E]]) &gt; 1.96, "Sí", "No")</f>
        <v>No</v>
      </c>
    </row>
    <row r="1568" spans="1:18">
      <c r="A1568">
        <v>2295</v>
      </c>
      <c r="B1568" t="s">
        <v>27</v>
      </c>
      <c r="C1568">
        <v>257784</v>
      </c>
      <c r="D15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68">
        <f>IF(moras[[#This Row],[SALARIO]]="",'2-Resumen'!$B$7, moras[[#This Row],[SALARIO]])</f>
        <v>257784</v>
      </c>
      <c r="F1568">
        <f>STANDARDIZE(moras[[#This Row],[SALARIO]],'2-Resumen'!$B$2,'2-Resumen'!$B$3)</f>
        <v>-0.3713271038940259</v>
      </c>
      <c r="G1568" t="str">
        <f>IF(ABS(moras[[#This Row],[Z-CORE]])&gt; 1.96,"Sí", "No")</f>
        <v>No</v>
      </c>
      <c r="H1568" t="s">
        <v>33</v>
      </c>
      <c r="I1568" t="str">
        <f>IF(moras[[#This Row],[TIPO_ASEGURAMIENTO]] = "", '2-Resumen'!$F$4, moras[[#This Row],[TIPO_ASEGURAMIENTO]])</f>
        <v>ASALARIADO</v>
      </c>
      <c r="J1568" t="s">
        <v>29</v>
      </c>
      <c r="K1568" t="s">
        <v>30</v>
      </c>
      <c r="L1568" t="s">
        <v>31</v>
      </c>
      <c r="M1568" t="s">
        <v>31</v>
      </c>
      <c r="N1568">
        <v>44</v>
      </c>
      <c r="O1568">
        <f>IF(moras[[#This Row],[EDAD]]="", '2-Resumen'!$C$7, moras[[#This Row],[EDAD]])</f>
        <v>44</v>
      </c>
      <c r="P1568">
        <f>FLOOR(moras[[#This Row],[EDAD_SIN_NA´S]],10)</f>
        <v>40</v>
      </c>
      <c r="Q1568">
        <f>STANDARDIZE(moras[[#This Row],[EDAD]],'2-Resumen'!$C$2, '2-Resumen'!$C$3)</f>
        <v>0.14776047693956615</v>
      </c>
      <c r="R1568" t="str">
        <f>IF(ABS(moras[[#This Row],[Z-CORE E]]) &gt; 1.96, "Sí", "No")</f>
        <v>No</v>
      </c>
    </row>
    <row r="1569" spans="1:18">
      <c r="A1569">
        <v>2296</v>
      </c>
      <c r="B1569" t="s">
        <v>27</v>
      </c>
      <c r="C1569">
        <v>14980053</v>
      </c>
      <c r="D15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69">
        <f>IF(moras[[#This Row],[SALARIO]]="",'2-Resumen'!$B$7, moras[[#This Row],[SALARIO]])</f>
        <v>14980053</v>
      </c>
      <c r="F1569">
        <f>STANDARDIZE(moras[[#This Row],[SALARIO]],'2-Resumen'!$B$2,'2-Resumen'!$B$3)</f>
        <v>-0.126362669934351</v>
      </c>
      <c r="G1569" t="str">
        <f>IF(ABS(moras[[#This Row],[Z-CORE]])&gt; 1.96,"Sí", "No")</f>
        <v>No</v>
      </c>
      <c r="H1569" t="s">
        <v>33</v>
      </c>
      <c r="I1569" t="str">
        <f>IF(moras[[#This Row],[TIPO_ASEGURAMIENTO]] = "", '2-Resumen'!$F$4, moras[[#This Row],[TIPO_ASEGURAMIENTO]])</f>
        <v>ASALARIADO</v>
      </c>
      <c r="J1569" t="s">
        <v>29</v>
      </c>
      <c r="K1569" t="s">
        <v>30</v>
      </c>
      <c r="L1569" t="s">
        <v>31</v>
      </c>
      <c r="M1569" t="s">
        <v>31</v>
      </c>
      <c r="N1569">
        <v>63</v>
      </c>
      <c r="O1569">
        <f>IF(moras[[#This Row],[EDAD]]="", '2-Resumen'!$C$7, moras[[#This Row],[EDAD]])</f>
        <v>63</v>
      </c>
      <c r="P1569">
        <f>FLOOR(moras[[#This Row],[EDAD_SIN_NA´S]],10)</f>
        <v>60</v>
      </c>
      <c r="Q1569">
        <f>STANDARDIZE(moras[[#This Row],[EDAD]],'2-Resumen'!$C$2, '2-Resumen'!$C$3)</f>
        <v>1.4886917484051787</v>
      </c>
      <c r="R1569" t="str">
        <f>IF(ABS(moras[[#This Row],[Z-CORE E]]) &gt; 1.96, "Sí", "No")</f>
        <v>No</v>
      </c>
    </row>
    <row r="1570" spans="1:18">
      <c r="A1570">
        <v>2300</v>
      </c>
      <c r="B1570" t="s">
        <v>32</v>
      </c>
      <c r="C1570">
        <v>347000</v>
      </c>
      <c r="D15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70">
        <f>IF(moras[[#This Row],[SALARIO]]="",'2-Resumen'!$B$7, moras[[#This Row],[SALARIO]])</f>
        <v>347000</v>
      </c>
      <c r="F1570">
        <f>STANDARDIZE(moras[[#This Row],[SALARIO]],'2-Resumen'!$B$2,'2-Resumen'!$B$3)</f>
        <v>-0.36984263523364846</v>
      </c>
      <c r="G1570" t="str">
        <f>IF(ABS(moras[[#This Row],[Z-CORE]])&gt; 1.96,"Sí", "No")</f>
        <v>No</v>
      </c>
      <c r="H1570" t="s">
        <v>33</v>
      </c>
      <c r="I1570" t="str">
        <f>IF(moras[[#This Row],[TIPO_ASEGURAMIENTO]] = "", '2-Resumen'!$F$4, moras[[#This Row],[TIPO_ASEGURAMIENTO]])</f>
        <v>ASALARIADO</v>
      </c>
      <c r="J1570" t="s">
        <v>29</v>
      </c>
      <c r="K1570" t="s">
        <v>30</v>
      </c>
      <c r="L1570" t="s">
        <v>31</v>
      </c>
      <c r="M1570" t="s">
        <v>31</v>
      </c>
      <c r="N1570">
        <v>18</v>
      </c>
      <c r="O1570">
        <f>IF(moras[[#This Row],[EDAD]]="", '2-Resumen'!$C$7, moras[[#This Row],[EDAD]])</f>
        <v>18</v>
      </c>
      <c r="P1570">
        <f>FLOOR(moras[[#This Row],[EDAD_SIN_NA´S]],10)</f>
        <v>10</v>
      </c>
      <c r="Q1570">
        <f>STANDARDIZE(moras[[#This Row],[EDAD]],'2-Resumen'!$C$2, '2-Resumen'!$C$3)</f>
        <v>-1.687198105066009</v>
      </c>
      <c r="R1570" t="str">
        <f>IF(ABS(moras[[#This Row],[Z-CORE E]]) &gt; 1.96, "Sí", "No")</f>
        <v>No</v>
      </c>
    </row>
    <row r="1571" spans="1:18">
      <c r="A1571">
        <v>2302</v>
      </c>
      <c r="B1571" t="s">
        <v>32</v>
      </c>
      <c r="C1571">
        <v>1329256</v>
      </c>
      <c r="D15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71">
        <f>IF(moras[[#This Row],[SALARIO]]="",'2-Resumen'!$B$7, moras[[#This Row],[SALARIO]])</f>
        <v>1329256</v>
      </c>
      <c r="F1571">
        <f>STANDARDIZE(moras[[#This Row],[SALARIO]],'2-Resumen'!$B$2,'2-Resumen'!$B$3)</f>
        <v>-0.35349883761362844</v>
      </c>
      <c r="G1571" t="str">
        <f>IF(ABS(moras[[#This Row],[Z-CORE]])&gt; 1.96,"Sí", "No")</f>
        <v>No</v>
      </c>
      <c r="H1571" t="s">
        <v>33</v>
      </c>
      <c r="I1571" t="str">
        <f>IF(moras[[#This Row],[TIPO_ASEGURAMIENTO]] = "", '2-Resumen'!$F$4, moras[[#This Row],[TIPO_ASEGURAMIENTO]])</f>
        <v>ASALARIADO</v>
      </c>
      <c r="J1571" t="s">
        <v>34</v>
      </c>
      <c r="K1571" t="s">
        <v>30</v>
      </c>
      <c r="L1571" t="s">
        <v>31</v>
      </c>
      <c r="M1571" t="s">
        <v>30</v>
      </c>
      <c r="N1571">
        <v>30</v>
      </c>
      <c r="O1571">
        <f>IF(moras[[#This Row],[EDAD]]="", '2-Resumen'!$C$7, moras[[#This Row],[EDAD]])</f>
        <v>30</v>
      </c>
      <c r="P1571">
        <f>FLOOR(moras[[#This Row],[EDAD_SIN_NA´S]],10)</f>
        <v>30</v>
      </c>
      <c r="Q1571">
        <f>STANDARDIZE(moras[[#This Row],[EDAD]],'2-Resumen'!$C$2, '2-Resumen'!$C$3)</f>
        <v>-0.84029414414035897</v>
      </c>
      <c r="R1571" t="str">
        <f>IF(ABS(moras[[#This Row],[Z-CORE E]]) &gt; 1.96, "Sí", "No")</f>
        <v>No</v>
      </c>
    </row>
    <row r="1572" spans="1:18">
      <c r="A1572">
        <v>2303</v>
      </c>
      <c r="B1572" t="s">
        <v>32</v>
      </c>
      <c r="C1572">
        <v>38233334</v>
      </c>
      <c r="D15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72">
        <f>IF(moras[[#This Row],[SALARIO]]="",'2-Resumen'!$B$7, moras[[#This Row],[SALARIO]])</f>
        <v>38233334</v>
      </c>
      <c r="F1572">
        <f>STANDARDIZE(moras[[#This Row],[SALARIO]],'2-Resumen'!$B$2,'2-Resumen'!$B$3)</f>
        <v>0.26054962041099339</v>
      </c>
      <c r="G1572" t="str">
        <f>IF(ABS(moras[[#This Row],[Z-CORE]])&gt; 1.96,"Sí", "No")</f>
        <v>No</v>
      </c>
      <c r="H1572" t="s">
        <v>33</v>
      </c>
      <c r="I1572" t="str">
        <f>IF(moras[[#This Row],[TIPO_ASEGURAMIENTO]] = "", '2-Resumen'!$F$4, moras[[#This Row],[TIPO_ASEGURAMIENTO]])</f>
        <v>ASALARIADO</v>
      </c>
      <c r="J1572" t="s">
        <v>29</v>
      </c>
      <c r="K1572" t="s">
        <v>30</v>
      </c>
      <c r="L1572" t="s">
        <v>31</v>
      </c>
      <c r="M1572" t="s">
        <v>31</v>
      </c>
      <c r="N1572">
        <v>22</v>
      </c>
      <c r="O1572">
        <f>IF(moras[[#This Row],[EDAD]]="", '2-Resumen'!$C$7, moras[[#This Row],[EDAD]])</f>
        <v>22</v>
      </c>
      <c r="P1572">
        <f>FLOOR(moras[[#This Row],[EDAD_SIN_NA´S]],10)</f>
        <v>20</v>
      </c>
      <c r="Q1572">
        <f>STANDARDIZE(moras[[#This Row],[EDAD]],'2-Resumen'!$C$2, '2-Resumen'!$C$3)</f>
        <v>-1.4048967847574589</v>
      </c>
      <c r="R1572" t="str">
        <f>IF(ABS(moras[[#This Row],[Z-CORE E]]) &gt; 1.96, "Sí", "No")</f>
        <v>No</v>
      </c>
    </row>
    <row r="1573" spans="1:18">
      <c r="A1573">
        <v>2304</v>
      </c>
      <c r="B1573" t="s">
        <v>32</v>
      </c>
      <c r="C1573">
        <v>330000</v>
      </c>
      <c r="D15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73">
        <f>IF(moras[[#This Row],[SALARIO]]="",'2-Resumen'!$B$7, moras[[#This Row],[SALARIO]])</f>
        <v>330000</v>
      </c>
      <c r="F1573">
        <f>STANDARDIZE(moras[[#This Row],[SALARIO]],'2-Resumen'!$B$2,'2-Resumen'!$B$3)</f>
        <v>-0.37012549892655572</v>
      </c>
      <c r="G1573" t="str">
        <f>IF(ABS(moras[[#This Row],[Z-CORE]])&gt; 1.96,"Sí", "No")</f>
        <v>No</v>
      </c>
      <c r="H1573" t="s">
        <v>33</v>
      </c>
      <c r="I1573" t="str">
        <f>IF(moras[[#This Row],[TIPO_ASEGURAMIENTO]] = "", '2-Resumen'!$F$4, moras[[#This Row],[TIPO_ASEGURAMIENTO]])</f>
        <v>ASALARIADO</v>
      </c>
      <c r="J1573" t="s">
        <v>29</v>
      </c>
      <c r="K1573" t="s">
        <v>30</v>
      </c>
      <c r="L1573" t="s">
        <v>31</v>
      </c>
      <c r="M1573" t="s">
        <v>31</v>
      </c>
      <c r="N1573">
        <v>21</v>
      </c>
      <c r="O1573">
        <f>IF(moras[[#This Row],[EDAD]]="", '2-Resumen'!$C$7, moras[[#This Row],[EDAD]])</f>
        <v>21</v>
      </c>
      <c r="P1573">
        <f>FLOOR(moras[[#This Row],[EDAD_SIN_NA´S]],10)</f>
        <v>20</v>
      </c>
      <c r="Q1573">
        <f>STANDARDIZE(moras[[#This Row],[EDAD]],'2-Resumen'!$C$2, '2-Resumen'!$C$3)</f>
        <v>-1.4754721148345964</v>
      </c>
      <c r="R1573" t="str">
        <f>IF(ABS(moras[[#This Row],[Z-CORE E]]) &gt; 1.96, "Sí", "No")</f>
        <v>No</v>
      </c>
    </row>
    <row r="1574" spans="1:18">
      <c r="A1574">
        <v>2306</v>
      </c>
      <c r="B1574" t="s">
        <v>27</v>
      </c>
      <c r="C1574">
        <v>34339086</v>
      </c>
      <c r="D15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74">
        <f>IF(moras[[#This Row],[SALARIO]]="",'2-Resumen'!$B$7, moras[[#This Row],[SALARIO]])</f>
        <v>34339086</v>
      </c>
      <c r="F1574">
        <f>STANDARDIZE(moras[[#This Row],[SALARIO]],'2-Resumen'!$B$2,'2-Resumen'!$B$3)</f>
        <v>0.19575306921235708</v>
      </c>
      <c r="G1574" t="str">
        <f>IF(ABS(moras[[#This Row],[Z-CORE]])&gt; 1.96,"Sí", "No")</f>
        <v>No</v>
      </c>
      <c r="H1574" t="s">
        <v>33</v>
      </c>
      <c r="I1574" t="str">
        <f>IF(moras[[#This Row],[TIPO_ASEGURAMIENTO]] = "", '2-Resumen'!$F$4, moras[[#This Row],[TIPO_ASEGURAMIENTO]])</f>
        <v>ASALARIADO</v>
      </c>
      <c r="J1574" t="s">
        <v>29</v>
      </c>
      <c r="K1574" t="s">
        <v>30</v>
      </c>
      <c r="L1574" t="s">
        <v>31</v>
      </c>
      <c r="M1574" t="s">
        <v>30</v>
      </c>
      <c r="N1574">
        <v>25</v>
      </c>
      <c r="O1574">
        <f>IF(moras[[#This Row],[EDAD]]="", '2-Resumen'!$C$7, moras[[#This Row],[EDAD]])</f>
        <v>25</v>
      </c>
      <c r="P1574">
        <f>FLOOR(moras[[#This Row],[EDAD_SIN_NA´S]],10)</f>
        <v>20</v>
      </c>
      <c r="Q1574">
        <f>STANDARDIZE(moras[[#This Row],[EDAD]],'2-Resumen'!$C$2, '2-Resumen'!$C$3)</f>
        <v>-1.1931707945260464</v>
      </c>
      <c r="R1574" t="str">
        <f>IF(ABS(moras[[#This Row],[Z-CORE E]]) &gt; 1.96, "Sí", "No")</f>
        <v>No</v>
      </c>
    </row>
    <row r="1575" spans="1:18">
      <c r="A1575">
        <v>2308</v>
      </c>
      <c r="B1575" t="s">
        <v>32</v>
      </c>
      <c r="C1575">
        <v>417995</v>
      </c>
      <c r="D15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75">
        <f>IF(moras[[#This Row],[SALARIO]]="",'2-Resumen'!$B$7, moras[[#This Row],[SALARIO]])</f>
        <v>417995</v>
      </c>
      <c r="F1575">
        <f>STANDARDIZE(moras[[#This Row],[SALARIO]],'2-Resumen'!$B$2,'2-Resumen'!$B$3)</f>
        <v>-0.36866134653494537</v>
      </c>
      <c r="G1575" t="str">
        <f>IF(ABS(moras[[#This Row],[Z-CORE]])&gt; 1.96,"Sí", "No")</f>
        <v>No</v>
      </c>
      <c r="H1575" t="s">
        <v>33</v>
      </c>
      <c r="I1575" t="str">
        <f>IF(moras[[#This Row],[TIPO_ASEGURAMIENTO]] = "", '2-Resumen'!$F$4, moras[[#This Row],[TIPO_ASEGURAMIENTO]])</f>
        <v>ASALARIADO</v>
      </c>
      <c r="J1575" t="s">
        <v>29</v>
      </c>
      <c r="K1575" t="s">
        <v>30</v>
      </c>
      <c r="L1575" t="s">
        <v>31</v>
      </c>
      <c r="M1575" t="s">
        <v>31</v>
      </c>
      <c r="N1575">
        <v>40</v>
      </c>
      <c r="O1575">
        <f>IF(moras[[#This Row],[EDAD]]="", '2-Resumen'!$C$7, moras[[#This Row],[EDAD]])</f>
        <v>40</v>
      </c>
      <c r="P1575">
        <f>FLOOR(moras[[#This Row],[EDAD_SIN_NA´S]],10)</f>
        <v>40</v>
      </c>
      <c r="Q1575">
        <f>STANDARDIZE(moras[[#This Row],[EDAD]],'2-Resumen'!$C$2, '2-Resumen'!$C$3)</f>
        <v>-0.13454084336898386</v>
      </c>
      <c r="R1575" t="str">
        <f>IF(ABS(moras[[#This Row],[Z-CORE E]]) &gt; 1.96, "Sí", "No")</f>
        <v>No</v>
      </c>
    </row>
    <row r="1576" spans="1:18">
      <c r="A1576">
        <v>2309</v>
      </c>
      <c r="B1576" t="s">
        <v>32</v>
      </c>
      <c r="C1576">
        <v>400000</v>
      </c>
      <c r="D15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76">
        <f>IF(moras[[#This Row],[SALARIO]]="",'2-Resumen'!$B$7, moras[[#This Row],[SALARIO]])</f>
        <v>400000</v>
      </c>
      <c r="F1576">
        <f>STANDARDIZE(moras[[#This Row],[SALARIO]],'2-Resumen'!$B$2,'2-Resumen'!$B$3)</f>
        <v>-0.36896076607340811</v>
      </c>
      <c r="G1576" t="str">
        <f>IF(ABS(moras[[#This Row],[Z-CORE]])&gt; 1.96,"Sí", "No")</f>
        <v>No</v>
      </c>
      <c r="H1576" t="s">
        <v>33</v>
      </c>
      <c r="I1576" t="str">
        <f>IF(moras[[#This Row],[TIPO_ASEGURAMIENTO]] = "", '2-Resumen'!$F$4, moras[[#This Row],[TIPO_ASEGURAMIENTO]])</f>
        <v>ASALARIADO</v>
      </c>
      <c r="J1576" t="s">
        <v>29</v>
      </c>
      <c r="K1576" t="s">
        <v>30</v>
      </c>
      <c r="L1576" t="s">
        <v>31</v>
      </c>
      <c r="M1576" t="s">
        <v>31</v>
      </c>
      <c r="N1576">
        <v>56</v>
      </c>
      <c r="O1576">
        <f>IF(moras[[#This Row],[EDAD]]="", '2-Resumen'!$C$7, moras[[#This Row],[EDAD]])</f>
        <v>56</v>
      </c>
      <c r="P1576">
        <f>FLOOR(moras[[#This Row],[EDAD_SIN_NA´S]],10)</f>
        <v>50</v>
      </c>
      <c r="Q1576">
        <f>STANDARDIZE(moras[[#This Row],[EDAD]],'2-Resumen'!$C$2, '2-Resumen'!$C$3)</f>
        <v>0.99466443786521619</v>
      </c>
      <c r="R1576" t="str">
        <f>IF(ABS(moras[[#This Row],[Z-CORE E]]) &gt; 1.96, "Sí", "No")</f>
        <v>No</v>
      </c>
    </row>
    <row r="1577" spans="1:18">
      <c r="A1577">
        <v>2313</v>
      </c>
      <c r="B1577" t="s">
        <v>32</v>
      </c>
      <c r="C1577">
        <v>69095285</v>
      </c>
      <c r="D15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77">
        <f>IF(moras[[#This Row],[SALARIO]]="",'2-Resumen'!$B$7, moras[[#This Row],[SALARIO]])</f>
        <v>69095285</v>
      </c>
      <c r="F1577">
        <f>STANDARDIZE(moras[[#This Row],[SALARIO]],'2-Resumen'!$B$2,'2-Resumen'!$B$3)</f>
        <v>0.77406288101003706</v>
      </c>
      <c r="G1577" t="str">
        <f>IF(ABS(moras[[#This Row],[Z-CORE]])&gt; 1.96,"Sí", "No")</f>
        <v>No</v>
      </c>
      <c r="H1577" t="s">
        <v>33</v>
      </c>
      <c r="I1577" t="str">
        <f>IF(moras[[#This Row],[TIPO_ASEGURAMIENTO]] = "", '2-Resumen'!$F$4, moras[[#This Row],[TIPO_ASEGURAMIENTO]])</f>
        <v>ASALARIADO</v>
      </c>
      <c r="J1577" t="s">
        <v>29</v>
      </c>
      <c r="K1577" t="s">
        <v>30</v>
      </c>
      <c r="L1577" t="s">
        <v>31</v>
      </c>
      <c r="M1577" t="s">
        <v>31</v>
      </c>
      <c r="N1577">
        <v>38</v>
      </c>
      <c r="O1577">
        <f>IF(moras[[#This Row],[EDAD]]="", '2-Resumen'!$C$7, moras[[#This Row],[EDAD]])</f>
        <v>38</v>
      </c>
      <c r="P1577">
        <f>FLOOR(moras[[#This Row],[EDAD_SIN_NA´S]],10)</f>
        <v>30</v>
      </c>
      <c r="Q1577">
        <f>STANDARDIZE(moras[[#This Row],[EDAD]],'2-Resumen'!$C$2, '2-Resumen'!$C$3)</f>
        <v>-0.27569150352325889</v>
      </c>
      <c r="R1577" t="str">
        <f>IF(ABS(moras[[#This Row],[Z-CORE E]]) &gt; 1.96, "Sí", "No")</f>
        <v>No</v>
      </c>
    </row>
    <row r="1578" spans="1:18">
      <c r="A1578">
        <v>2314</v>
      </c>
      <c r="B1578" t="s">
        <v>32</v>
      </c>
      <c r="C1578">
        <v>150000</v>
      </c>
      <c r="D15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78">
        <f>IF(moras[[#This Row],[SALARIO]]="",'2-Resumen'!$B$7, moras[[#This Row],[SALARIO]])</f>
        <v>150000</v>
      </c>
      <c r="F1578">
        <f>STANDARDIZE(moras[[#This Row],[SALARIO]],'2-Resumen'!$B$2,'2-Resumen'!$B$3)</f>
        <v>-0.37312052626322112</v>
      </c>
      <c r="G1578" t="str">
        <f>IF(ABS(moras[[#This Row],[Z-CORE]])&gt; 1.96,"Sí", "No")</f>
        <v>No</v>
      </c>
      <c r="H1578" t="s">
        <v>33</v>
      </c>
      <c r="I1578" t="str">
        <f>IF(moras[[#This Row],[TIPO_ASEGURAMIENTO]] = "", '2-Resumen'!$F$4, moras[[#This Row],[TIPO_ASEGURAMIENTO]])</f>
        <v>ASALARIADO</v>
      </c>
      <c r="J1578" t="s">
        <v>29</v>
      </c>
      <c r="K1578" t="s">
        <v>30</v>
      </c>
      <c r="L1578" t="s">
        <v>30</v>
      </c>
      <c r="M1578" t="s">
        <v>30</v>
      </c>
      <c r="N1578">
        <v>41</v>
      </c>
      <c r="O1578">
        <f>IF(moras[[#This Row],[EDAD]]="", '2-Resumen'!$C$7, moras[[#This Row],[EDAD]])</f>
        <v>41</v>
      </c>
      <c r="P1578">
        <f>FLOOR(moras[[#This Row],[EDAD_SIN_NA´S]],10)</f>
        <v>40</v>
      </c>
      <c r="Q1578">
        <f>STANDARDIZE(moras[[#This Row],[EDAD]],'2-Resumen'!$C$2, '2-Resumen'!$C$3)</f>
        <v>-6.3965513291846368E-2</v>
      </c>
      <c r="R1578" t="str">
        <f>IF(ABS(moras[[#This Row],[Z-CORE E]]) &gt; 1.96, "Sí", "No")</f>
        <v>No</v>
      </c>
    </row>
    <row r="1579" spans="1:18">
      <c r="A1579">
        <v>2315</v>
      </c>
      <c r="B1579" t="s">
        <v>27</v>
      </c>
      <c r="C1579">
        <v>750000</v>
      </c>
      <c r="D15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79">
        <f>IF(moras[[#This Row],[SALARIO]]="",'2-Resumen'!$B$7, moras[[#This Row],[SALARIO]])</f>
        <v>750000</v>
      </c>
      <c r="F1579">
        <f>STANDARDIZE(moras[[#This Row],[SALARIO]],'2-Resumen'!$B$2,'2-Resumen'!$B$3)</f>
        <v>-0.36313710180766984</v>
      </c>
      <c r="G1579" t="str">
        <f>IF(ABS(moras[[#This Row],[Z-CORE]])&gt; 1.96,"Sí", "No")</f>
        <v>No</v>
      </c>
      <c r="H1579" t="s">
        <v>33</v>
      </c>
      <c r="I1579" t="str">
        <f>IF(moras[[#This Row],[TIPO_ASEGURAMIENTO]] = "", '2-Resumen'!$F$4, moras[[#This Row],[TIPO_ASEGURAMIENTO]])</f>
        <v>ASALARIADO</v>
      </c>
      <c r="J1579" t="s">
        <v>29</v>
      </c>
      <c r="K1579" t="s">
        <v>30</v>
      </c>
      <c r="L1579" t="s">
        <v>31</v>
      </c>
      <c r="M1579" t="s">
        <v>31</v>
      </c>
      <c r="N1579">
        <v>32</v>
      </c>
      <c r="O1579">
        <f>IF(moras[[#This Row],[EDAD]]="", '2-Resumen'!$C$7, moras[[#This Row],[EDAD]])</f>
        <v>32</v>
      </c>
      <c r="P1579">
        <f>FLOOR(moras[[#This Row],[EDAD_SIN_NA´S]],10)</f>
        <v>30</v>
      </c>
      <c r="Q1579">
        <f>STANDARDIZE(moras[[#This Row],[EDAD]],'2-Resumen'!$C$2, '2-Resumen'!$C$3)</f>
        <v>-0.69914348398608395</v>
      </c>
      <c r="R1579" t="str">
        <f>IF(ABS(moras[[#This Row],[Z-CORE E]]) &gt; 1.96, "Sí", "No")</f>
        <v>No</v>
      </c>
    </row>
    <row r="1580" spans="1:18">
      <c r="A1580">
        <v>2316</v>
      </c>
      <c r="B1580" t="s">
        <v>27</v>
      </c>
      <c r="C1580">
        <v>1458494</v>
      </c>
      <c r="D15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80">
        <f>IF(moras[[#This Row],[SALARIO]]="",'2-Resumen'!$B$7, moras[[#This Row],[SALARIO]])</f>
        <v>1458494</v>
      </c>
      <c r="F1580">
        <f>STANDARDIZE(moras[[#This Row],[SALARIO]],'2-Resumen'!$B$2,'2-Resumen'!$B$3)</f>
        <v>-0.35134844126398418</v>
      </c>
      <c r="G1580" t="str">
        <f>IF(ABS(moras[[#This Row],[Z-CORE]])&gt; 1.96,"Sí", "No")</f>
        <v>No</v>
      </c>
      <c r="H1580" t="s">
        <v>33</v>
      </c>
      <c r="I1580" t="str">
        <f>IF(moras[[#This Row],[TIPO_ASEGURAMIENTO]] = "", '2-Resumen'!$F$4, moras[[#This Row],[TIPO_ASEGURAMIENTO]])</f>
        <v>ASALARIADO</v>
      </c>
      <c r="J1580" t="s">
        <v>34</v>
      </c>
      <c r="K1580" t="s">
        <v>30</v>
      </c>
      <c r="L1580" t="s">
        <v>31</v>
      </c>
      <c r="M1580" t="s">
        <v>30</v>
      </c>
      <c r="N1580">
        <v>49</v>
      </c>
      <c r="O1580">
        <f>IF(moras[[#This Row],[EDAD]]="", '2-Resumen'!$C$7, moras[[#This Row],[EDAD]])</f>
        <v>49</v>
      </c>
      <c r="P1580">
        <f>FLOOR(moras[[#This Row],[EDAD_SIN_NA´S]],10)</f>
        <v>40</v>
      </c>
      <c r="Q1580">
        <f>STANDARDIZE(moras[[#This Row],[EDAD]],'2-Resumen'!$C$2, '2-Resumen'!$C$3)</f>
        <v>0.50063712732525367</v>
      </c>
      <c r="R1580" t="str">
        <f>IF(ABS(moras[[#This Row],[Z-CORE E]]) &gt; 1.96, "Sí", "No")</f>
        <v>No</v>
      </c>
    </row>
    <row r="1581" spans="1:18">
      <c r="A1581">
        <v>2317</v>
      </c>
      <c r="B1581" t="s">
        <v>27</v>
      </c>
      <c r="C1581">
        <v>500460</v>
      </c>
      <c r="D15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81">
        <f>IF(moras[[#This Row],[SALARIO]]="",'2-Resumen'!$B$7, moras[[#This Row],[SALARIO]])</f>
        <v>500460</v>
      </c>
      <c r="F1581">
        <f>STANDARDIZE(moras[[#This Row],[SALARIO]],'2-Resumen'!$B$2,'2-Resumen'!$B$3)</f>
        <v>-0.36728920803873361</v>
      </c>
      <c r="G1581" t="str">
        <f>IF(ABS(moras[[#This Row],[Z-CORE]])&gt; 1.96,"Sí", "No")</f>
        <v>No</v>
      </c>
      <c r="H1581" t="s">
        <v>33</v>
      </c>
      <c r="I1581" t="str">
        <f>IF(moras[[#This Row],[TIPO_ASEGURAMIENTO]] = "", '2-Resumen'!$F$4, moras[[#This Row],[TIPO_ASEGURAMIENTO]])</f>
        <v>ASALARIADO</v>
      </c>
      <c r="J1581" t="s">
        <v>34</v>
      </c>
      <c r="K1581" t="s">
        <v>30</v>
      </c>
      <c r="L1581" t="s">
        <v>31</v>
      </c>
      <c r="M1581" t="s">
        <v>31</v>
      </c>
      <c r="N1581">
        <v>43</v>
      </c>
      <c r="O1581">
        <f>IF(moras[[#This Row],[EDAD]]="", '2-Resumen'!$C$7, moras[[#This Row],[EDAD]])</f>
        <v>43</v>
      </c>
      <c r="P1581">
        <f>FLOOR(moras[[#This Row],[EDAD_SIN_NA´S]],10)</f>
        <v>40</v>
      </c>
      <c r="Q1581">
        <f>STANDARDIZE(moras[[#This Row],[EDAD]],'2-Resumen'!$C$2, '2-Resumen'!$C$3)</f>
        <v>7.7185146862428639E-2</v>
      </c>
      <c r="R1581" t="str">
        <f>IF(ABS(moras[[#This Row],[Z-CORE E]]) &gt; 1.96, "Sí", "No")</f>
        <v>No</v>
      </c>
    </row>
    <row r="1582" spans="1:18">
      <c r="A1582">
        <v>2320</v>
      </c>
      <c r="B1582" t="s">
        <v>32</v>
      </c>
      <c r="C1582">
        <v>5361429</v>
      </c>
      <c r="D15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82">
        <f>IF(moras[[#This Row],[SALARIO]]="",'2-Resumen'!$B$7, moras[[#This Row],[SALARIO]])</f>
        <v>5361429</v>
      </c>
      <c r="F1582">
        <f>STANDARDIZE(moras[[#This Row],[SALARIO]],'2-Resumen'!$B$2,'2-Resumen'!$B$3)</f>
        <v>-0.28640734671827228</v>
      </c>
      <c r="G1582" t="str">
        <f>IF(ABS(moras[[#This Row],[Z-CORE]])&gt; 1.96,"Sí", "No")</f>
        <v>No</v>
      </c>
      <c r="H1582" t="s">
        <v>33</v>
      </c>
      <c r="I1582" t="str">
        <f>IF(moras[[#This Row],[TIPO_ASEGURAMIENTO]] = "", '2-Resumen'!$F$4, moras[[#This Row],[TIPO_ASEGURAMIENTO]])</f>
        <v>ASALARIADO</v>
      </c>
      <c r="J1582" t="s">
        <v>29</v>
      </c>
      <c r="K1582" t="s">
        <v>30</v>
      </c>
      <c r="L1582" t="s">
        <v>31</v>
      </c>
      <c r="M1582" t="s">
        <v>31</v>
      </c>
      <c r="N1582">
        <v>20</v>
      </c>
      <c r="O1582">
        <f>IF(moras[[#This Row],[EDAD]]="", '2-Resumen'!$C$7, moras[[#This Row],[EDAD]])</f>
        <v>20</v>
      </c>
      <c r="P1582">
        <f>FLOOR(moras[[#This Row],[EDAD_SIN_NA´S]],10)</f>
        <v>20</v>
      </c>
      <c r="Q1582">
        <f>STANDARDIZE(moras[[#This Row],[EDAD]],'2-Resumen'!$C$2, '2-Resumen'!$C$3)</f>
        <v>-1.5460474449117341</v>
      </c>
      <c r="R1582" t="str">
        <f>IF(ABS(moras[[#This Row],[Z-CORE E]]) &gt; 1.96, "Sí", "No")</f>
        <v>No</v>
      </c>
    </row>
    <row r="1583" spans="1:18">
      <c r="A1583">
        <v>2322</v>
      </c>
      <c r="B1583" t="s">
        <v>27</v>
      </c>
      <c r="C1583">
        <v>2417294</v>
      </c>
      <c r="D15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83">
        <f>IF(moras[[#This Row],[SALARIO]]="",'2-Resumen'!$B$7, moras[[#This Row],[SALARIO]])</f>
        <v>2417294</v>
      </c>
      <c r="F1583">
        <f>STANDARDIZE(moras[[#This Row],[SALARIO]],'2-Resumen'!$B$2,'2-Resumen'!$B$3)</f>
        <v>-0.33539492898401319</v>
      </c>
      <c r="G1583" t="str">
        <f>IF(ABS(moras[[#This Row],[Z-CORE]])&gt; 1.96,"Sí", "No")</f>
        <v>No</v>
      </c>
      <c r="H1583" t="s">
        <v>33</v>
      </c>
      <c r="I1583" t="str">
        <f>IF(moras[[#This Row],[TIPO_ASEGURAMIENTO]] = "", '2-Resumen'!$F$4, moras[[#This Row],[TIPO_ASEGURAMIENTO]])</f>
        <v>ASALARIADO</v>
      </c>
      <c r="J1583" t="s">
        <v>29</v>
      </c>
      <c r="K1583" t="s">
        <v>30</v>
      </c>
      <c r="L1583" t="s">
        <v>31</v>
      </c>
      <c r="M1583" t="s">
        <v>31</v>
      </c>
      <c r="N1583">
        <v>34</v>
      </c>
      <c r="O1583">
        <f>IF(moras[[#This Row],[EDAD]]="", '2-Resumen'!$C$7, moras[[#This Row],[EDAD]])</f>
        <v>34</v>
      </c>
      <c r="P1583">
        <f>FLOOR(moras[[#This Row],[EDAD_SIN_NA´S]],10)</f>
        <v>30</v>
      </c>
      <c r="Q1583">
        <f>STANDARDIZE(moras[[#This Row],[EDAD]],'2-Resumen'!$C$2, '2-Resumen'!$C$3)</f>
        <v>-0.55799282383180893</v>
      </c>
      <c r="R1583" t="str">
        <f>IF(ABS(moras[[#This Row],[Z-CORE E]]) &gt; 1.96, "Sí", "No")</f>
        <v>No</v>
      </c>
    </row>
    <row r="1584" spans="1:18">
      <c r="A1584">
        <v>2324</v>
      </c>
      <c r="B1584" t="s">
        <v>27</v>
      </c>
      <c r="C1584">
        <v>40224906</v>
      </c>
      <c r="D15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84">
        <f>IF(moras[[#This Row],[SALARIO]]="",'2-Resumen'!$B$7, moras[[#This Row],[SALARIO]])</f>
        <v>40224906</v>
      </c>
      <c r="F1584">
        <f>STANDARDIZE(moras[[#This Row],[SALARIO]],'2-Resumen'!$B$2,'2-Resumen'!$B$3)</f>
        <v>0.29368746809397878</v>
      </c>
      <c r="G1584" t="str">
        <f>IF(ABS(moras[[#This Row],[Z-CORE]])&gt; 1.96,"Sí", "No")</f>
        <v>No</v>
      </c>
      <c r="H1584" t="s">
        <v>33</v>
      </c>
      <c r="I1584" t="str">
        <f>IF(moras[[#This Row],[TIPO_ASEGURAMIENTO]] = "", '2-Resumen'!$F$4, moras[[#This Row],[TIPO_ASEGURAMIENTO]])</f>
        <v>ASALARIADO</v>
      </c>
      <c r="J1584" t="s">
        <v>29</v>
      </c>
      <c r="K1584" t="s">
        <v>30</v>
      </c>
      <c r="L1584" t="s">
        <v>31</v>
      </c>
      <c r="M1584" t="s">
        <v>31</v>
      </c>
      <c r="N1584">
        <v>29</v>
      </c>
      <c r="O1584">
        <f>IF(moras[[#This Row],[EDAD]]="", '2-Resumen'!$C$7, moras[[#This Row],[EDAD]])</f>
        <v>29</v>
      </c>
      <c r="P1584">
        <f>FLOOR(moras[[#This Row],[EDAD_SIN_NA´S]],10)</f>
        <v>20</v>
      </c>
      <c r="Q1584">
        <f>STANDARDIZE(moras[[#This Row],[EDAD]],'2-Resumen'!$C$2, '2-Resumen'!$C$3)</f>
        <v>-0.91086947421749642</v>
      </c>
      <c r="R1584" t="str">
        <f>IF(ABS(moras[[#This Row],[Z-CORE E]]) &gt; 1.96, "Sí", "No")</f>
        <v>No</v>
      </c>
    </row>
    <row r="1585" spans="1:18">
      <c r="A1585">
        <v>2326</v>
      </c>
      <c r="B1585" t="s">
        <v>32</v>
      </c>
      <c r="C1585">
        <v>3282102</v>
      </c>
      <c r="D15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85">
        <f>IF(moras[[#This Row],[SALARIO]]="",'2-Resumen'!$B$7, moras[[#This Row],[SALARIO]])</f>
        <v>3282102</v>
      </c>
      <c r="F1585">
        <f>STANDARDIZE(moras[[#This Row],[SALARIO]],'2-Resumen'!$B$2,'2-Resumen'!$B$3)</f>
        <v>-0.32100535342308584</v>
      </c>
      <c r="G1585" t="str">
        <f>IF(ABS(moras[[#This Row],[Z-CORE]])&gt; 1.96,"Sí", "No")</f>
        <v>No</v>
      </c>
      <c r="H1585" t="s">
        <v>33</v>
      </c>
      <c r="I1585" t="str">
        <f>IF(moras[[#This Row],[TIPO_ASEGURAMIENTO]] = "", '2-Resumen'!$F$4, moras[[#This Row],[TIPO_ASEGURAMIENTO]])</f>
        <v>ASALARIADO</v>
      </c>
      <c r="J1585" t="s">
        <v>29</v>
      </c>
      <c r="K1585" t="s">
        <v>30</v>
      </c>
      <c r="L1585" t="s">
        <v>31</v>
      </c>
      <c r="M1585" t="s">
        <v>31</v>
      </c>
      <c r="N1585">
        <v>42</v>
      </c>
      <c r="O1585">
        <f>IF(moras[[#This Row],[EDAD]]="", '2-Resumen'!$C$7, moras[[#This Row],[EDAD]])</f>
        <v>42</v>
      </c>
      <c r="P1585">
        <f>FLOOR(moras[[#This Row],[EDAD_SIN_NA´S]],10)</f>
        <v>40</v>
      </c>
      <c r="Q1585">
        <f>STANDARDIZE(moras[[#This Row],[EDAD]],'2-Resumen'!$C$2, '2-Resumen'!$C$3)</f>
        <v>6.6098167852911317E-3</v>
      </c>
      <c r="R1585" t="str">
        <f>IF(ABS(moras[[#This Row],[Z-CORE E]]) &gt; 1.96, "Sí", "No")</f>
        <v>No</v>
      </c>
    </row>
    <row r="1586" spans="1:18">
      <c r="A1586">
        <v>2328</v>
      </c>
      <c r="B1586" t="s">
        <v>32</v>
      </c>
      <c r="C1586">
        <v>999312</v>
      </c>
      <c r="D15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86">
        <f>IF(moras[[#This Row],[SALARIO]]="",'2-Resumen'!$B$7, moras[[#This Row],[SALARIO]])</f>
        <v>999312</v>
      </c>
      <c r="F1586">
        <f>STANDARDIZE(moras[[#This Row],[SALARIO]],'2-Resumen'!$B$2,'2-Resumen'!$B$3)</f>
        <v>-0.35898878927789912</v>
      </c>
      <c r="G1586" t="str">
        <f>IF(ABS(moras[[#This Row],[Z-CORE]])&gt; 1.96,"Sí", "No")</f>
        <v>No</v>
      </c>
      <c r="H1586" t="s">
        <v>33</v>
      </c>
      <c r="I1586" t="str">
        <f>IF(moras[[#This Row],[TIPO_ASEGURAMIENTO]] = "", '2-Resumen'!$F$4, moras[[#This Row],[TIPO_ASEGURAMIENTO]])</f>
        <v>ASALARIADO</v>
      </c>
      <c r="J1586" t="s">
        <v>34</v>
      </c>
      <c r="K1586" t="s">
        <v>30</v>
      </c>
      <c r="L1586" t="s">
        <v>31</v>
      </c>
      <c r="M1586" t="s">
        <v>30</v>
      </c>
      <c r="N1586">
        <v>28</v>
      </c>
      <c r="O1586">
        <f>IF(moras[[#This Row],[EDAD]]="", '2-Resumen'!$C$7, moras[[#This Row],[EDAD]])</f>
        <v>28</v>
      </c>
      <c r="P1586">
        <f>FLOOR(moras[[#This Row],[EDAD_SIN_NA´S]],10)</f>
        <v>20</v>
      </c>
      <c r="Q1586">
        <f>STANDARDIZE(moras[[#This Row],[EDAD]],'2-Resumen'!$C$2, '2-Resumen'!$C$3)</f>
        <v>-0.98144480429463388</v>
      </c>
      <c r="R1586" t="str">
        <f>IF(ABS(moras[[#This Row],[Z-CORE E]]) &gt; 1.96, "Sí", "No")</f>
        <v>No</v>
      </c>
    </row>
    <row r="1587" spans="1:18">
      <c r="A1587">
        <v>2329</v>
      </c>
      <c r="B1587" t="s">
        <v>27</v>
      </c>
      <c r="C1587">
        <v>121300</v>
      </c>
      <c r="D15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87">
        <f>IF(moras[[#This Row],[SALARIO]]="",'2-Resumen'!$B$7, moras[[#This Row],[SALARIO]])</f>
        <v>121300</v>
      </c>
      <c r="F1587">
        <f>STANDARDIZE(moras[[#This Row],[SALARIO]],'2-Resumen'!$B$2,'2-Resumen'!$B$3)</f>
        <v>-0.37359806673301166</v>
      </c>
      <c r="G1587" t="str">
        <f>IF(ABS(moras[[#This Row],[Z-CORE]])&gt; 1.96,"Sí", "No")</f>
        <v>No</v>
      </c>
      <c r="H1587" t="s">
        <v>33</v>
      </c>
      <c r="I1587" t="str">
        <f>IF(moras[[#This Row],[TIPO_ASEGURAMIENTO]] = "", '2-Resumen'!$F$4, moras[[#This Row],[TIPO_ASEGURAMIENTO]])</f>
        <v>ASALARIADO</v>
      </c>
      <c r="J1587" t="s">
        <v>29</v>
      </c>
      <c r="K1587" t="s">
        <v>30</v>
      </c>
      <c r="L1587" t="s">
        <v>31</v>
      </c>
      <c r="M1587" t="s">
        <v>30</v>
      </c>
      <c r="N1587">
        <v>40</v>
      </c>
      <c r="O1587">
        <f>IF(moras[[#This Row],[EDAD]]="", '2-Resumen'!$C$7, moras[[#This Row],[EDAD]])</f>
        <v>40</v>
      </c>
      <c r="P1587">
        <f>FLOOR(moras[[#This Row],[EDAD_SIN_NA´S]],10)</f>
        <v>40</v>
      </c>
      <c r="Q1587">
        <f>STANDARDIZE(moras[[#This Row],[EDAD]],'2-Resumen'!$C$2, '2-Resumen'!$C$3)</f>
        <v>-0.13454084336898386</v>
      </c>
      <c r="R1587" t="str">
        <f>IF(ABS(moras[[#This Row],[Z-CORE E]]) &gt; 1.96, "Sí", "No")</f>
        <v>No</v>
      </c>
    </row>
    <row r="1588" spans="1:18">
      <c r="A1588">
        <v>2330</v>
      </c>
      <c r="B1588" t="s">
        <v>32</v>
      </c>
      <c r="C1588">
        <v>27996049</v>
      </c>
      <c r="D15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88">
        <f>IF(moras[[#This Row],[SALARIO]]="",'2-Resumen'!$B$7, moras[[#This Row],[SALARIO]])</f>
        <v>27996049</v>
      </c>
      <c r="F1588">
        <f>STANDARDIZE(moras[[#This Row],[SALARIO]],'2-Resumen'!$B$2,'2-Resumen'!$B$3)</f>
        <v>9.0211018031912393E-2</v>
      </c>
      <c r="G1588" t="str">
        <f>IF(ABS(moras[[#This Row],[Z-CORE]])&gt; 1.96,"Sí", "No")</f>
        <v>No</v>
      </c>
      <c r="H1588" t="s">
        <v>33</v>
      </c>
      <c r="I1588" t="str">
        <f>IF(moras[[#This Row],[TIPO_ASEGURAMIENTO]] = "", '2-Resumen'!$F$4, moras[[#This Row],[TIPO_ASEGURAMIENTO]])</f>
        <v>ASALARIADO</v>
      </c>
      <c r="J1588" t="s">
        <v>29</v>
      </c>
      <c r="K1588" t="s">
        <v>30</v>
      </c>
      <c r="L1588" t="s">
        <v>31</v>
      </c>
      <c r="M1588" t="s">
        <v>31</v>
      </c>
      <c r="N1588">
        <v>23</v>
      </c>
      <c r="O1588">
        <f>IF(moras[[#This Row],[EDAD]]="", '2-Resumen'!$C$7, moras[[#This Row],[EDAD]])</f>
        <v>23</v>
      </c>
      <c r="P1588">
        <f>FLOOR(moras[[#This Row],[EDAD_SIN_NA´S]],10)</f>
        <v>20</v>
      </c>
      <c r="Q1588">
        <f>STANDARDIZE(moras[[#This Row],[EDAD]],'2-Resumen'!$C$2, '2-Resumen'!$C$3)</f>
        <v>-1.3343214546803215</v>
      </c>
      <c r="R1588" t="str">
        <f>IF(ABS(moras[[#This Row],[Z-CORE E]]) &gt; 1.96, "Sí", "No")</f>
        <v>No</v>
      </c>
    </row>
    <row r="1589" spans="1:18">
      <c r="A1589">
        <v>2332</v>
      </c>
      <c r="B1589" t="s">
        <v>27</v>
      </c>
      <c r="C1589">
        <v>430000</v>
      </c>
      <c r="D15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89">
        <f>IF(moras[[#This Row],[SALARIO]]="",'2-Resumen'!$B$7, moras[[#This Row],[SALARIO]])</f>
        <v>430000</v>
      </c>
      <c r="F1589">
        <f>STANDARDIZE(moras[[#This Row],[SALARIO]],'2-Resumen'!$B$2,'2-Resumen'!$B$3)</f>
        <v>-0.36846159485063051</v>
      </c>
      <c r="G1589" t="str">
        <f>IF(ABS(moras[[#This Row],[Z-CORE]])&gt; 1.96,"Sí", "No")</f>
        <v>No</v>
      </c>
      <c r="H1589" t="s">
        <v>33</v>
      </c>
      <c r="I1589" t="str">
        <f>IF(moras[[#This Row],[TIPO_ASEGURAMIENTO]] = "", '2-Resumen'!$F$4, moras[[#This Row],[TIPO_ASEGURAMIENTO]])</f>
        <v>ASALARIADO</v>
      </c>
      <c r="J1589" t="s">
        <v>29</v>
      </c>
      <c r="K1589" t="s">
        <v>30</v>
      </c>
      <c r="L1589" t="s">
        <v>31</v>
      </c>
      <c r="M1589" t="s">
        <v>31</v>
      </c>
      <c r="N1589">
        <v>42</v>
      </c>
      <c r="O1589">
        <f>IF(moras[[#This Row],[EDAD]]="", '2-Resumen'!$C$7, moras[[#This Row],[EDAD]])</f>
        <v>42</v>
      </c>
      <c r="P1589">
        <f>FLOOR(moras[[#This Row],[EDAD_SIN_NA´S]],10)</f>
        <v>40</v>
      </c>
      <c r="Q1589">
        <f>STANDARDIZE(moras[[#This Row],[EDAD]],'2-Resumen'!$C$2, '2-Resumen'!$C$3)</f>
        <v>6.6098167852911317E-3</v>
      </c>
      <c r="R1589" t="str">
        <f>IF(ABS(moras[[#This Row],[Z-CORE E]]) &gt; 1.96, "Sí", "No")</f>
        <v>No</v>
      </c>
    </row>
    <row r="1590" spans="1:18">
      <c r="A1590">
        <v>2334</v>
      </c>
      <c r="B1590" t="s">
        <v>32</v>
      </c>
      <c r="C1590">
        <v>161370264</v>
      </c>
      <c r="D15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90">
        <f>IF(moras[[#This Row],[SALARIO]]="",'2-Resumen'!$B$7, moras[[#This Row],[SALARIO]])</f>
        <v>161370264</v>
      </c>
      <c r="F1590">
        <f>STANDARDIZE(moras[[#This Row],[SALARIO]],'2-Resumen'!$B$2,'2-Resumen'!$B$3)</f>
        <v>2.3094300176501763</v>
      </c>
      <c r="G1590" t="str">
        <f>IF(ABS(moras[[#This Row],[Z-CORE]])&gt; 1.96,"Sí", "No")</f>
        <v>Sí</v>
      </c>
      <c r="H1590" t="s">
        <v>33</v>
      </c>
      <c r="I1590" t="str">
        <f>IF(moras[[#This Row],[TIPO_ASEGURAMIENTO]] = "", '2-Resumen'!$F$4, moras[[#This Row],[TIPO_ASEGURAMIENTO]])</f>
        <v>ASALARIADO</v>
      </c>
      <c r="J1590" t="s">
        <v>29</v>
      </c>
      <c r="K1590" t="s">
        <v>30</v>
      </c>
      <c r="L1590" t="s">
        <v>31</v>
      </c>
      <c r="M1590" t="s">
        <v>31</v>
      </c>
      <c r="N1590">
        <v>32</v>
      </c>
      <c r="O1590">
        <f>IF(moras[[#This Row],[EDAD]]="", '2-Resumen'!$C$7, moras[[#This Row],[EDAD]])</f>
        <v>32</v>
      </c>
      <c r="P1590">
        <f>FLOOR(moras[[#This Row],[EDAD_SIN_NA´S]],10)</f>
        <v>30</v>
      </c>
      <c r="Q1590">
        <f>STANDARDIZE(moras[[#This Row],[EDAD]],'2-Resumen'!$C$2, '2-Resumen'!$C$3)</f>
        <v>-0.69914348398608395</v>
      </c>
      <c r="R1590" t="str">
        <f>IF(ABS(moras[[#This Row],[Z-CORE E]]) &gt; 1.96, "Sí", "No")</f>
        <v>No</v>
      </c>
    </row>
    <row r="1591" spans="1:18">
      <c r="A1591">
        <v>2335</v>
      </c>
      <c r="B1591" t="s">
        <v>32</v>
      </c>
      <c r="C1591">
        <v>25451837</v>
      </c>
      <c r="D15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91">
        <f>IF(moras[[#This Row],[SALARIO]]="",'2-Resumen'!$B$7, moras[[#This Row],[SALARIO]])</f>
        <v>25451837</v>
      </c>
      <c r="F1591">
        <f>STANDARDIZE(moras[[#This Row],[SALARIO]],'2-Resumen'!$B$2,'2-Resumen'!$B$3)</f>
        <v>4.7877770863733876E-2</v>
      </c>
      <c r="G1591" t="str">
        <f>IF(ABS(moras[[#This Row],[Z-CORE]])&gt; 1.96,"Sí", "No")</f>
        <v>No</v>
      </c>
      <c r="H1591" t="s">
        <v>33</v>
      </c>
      <c r="I1591" t="str">
        <f>IF(moras[[#This Row],[TIPO_ASEGURAMIENTO]] = "", '2-Resumen'!$F$4, moras[[#This Row],[TIPO_ASEGURAMIENTO]])</f>
        <v>ASALARIADO</v>
      </c>
      <c r="J1591" t="s">
        <v>29</v>
      </c>
      <c r="K1591" t="s">
        <v>30</v>
      </c>
      <c r="L1591" t="s">
        <v>31</v>
      </c>
      <c r="M1591" t="s">
        <v>31</v>
      </c>
      <c r="N1591">
        <v>46</v>
      </c>
      <c r="O1591">
        <f>IF(moras[[#This Row],[EDAD]]="", '2-Resumen'!$C$7, moras[[#This Row],[EDAD]])</f>
        <v>46</v>
      </c>
      <c r="P1591">
        <f>FLOOR(moras[[#This Row],[EDAD_SIN_NA´S]],10)</f>
        <v>40</v>
      </c>
      <c r="Q1591">
        <f>STANDARDIZE(moras[[#This Row],[EDAD]],'2-Resumen'!$C$2, '2-Resumen'!$C$3)</f>
        <v>0.28891113709384114</v>
      </c>
      <c r="R1591" t="str">
        <f>IF(ABS(moras[[#This Row],[Z-CORE E]]) &gt; 1.96, "Sí", "No")</f>
        <v>No</v>
      </c>
    </row>
    <row r="1592" spans="1:18">
      <c r="A1592">
        <v>2337</v>
      </c>
      <c r="B1592" t="s">
        <v>27</v>
      </c>
      <c r="C1592">
        <v>81536</v>
      </c>
      <c r="D15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92">
        <f>IF(moras[[#This Row],[SALARIO]]="",'2-Resumen'!$B$7, moras[[#This Row],[SALARIO]])</f>
        <v>81536</v>
      </c>
      <c r="F1592">
        <f>STANDARDIZE(moras[[#This Row],[SALARIO]],'2-Resumen'!$B$2,'2-Resumen'!$B$3)</f>
        <v>-0.37425970154976257</v>
      </c>
      <c r="G1592" t="str">
        <f>IF(ABS(moras[[#This Row],[Z-CORE]])&gt; 1.96,"Sí", "No")</f>
        <v>No</v>
      </c>
      <c r="H1592" t="s">
        <v>33</v>
      </c>
      <c r="I1592" t="str">
        <f>IF(moras[[#This Row],[TIPO_ASEGURAMIENTO]] = "", '2-Resumen'!$F$4, moras[[#This Row],[TIPO_ASEGURAMIENTO]])</f>
        <v>ASALARIADO</v>
      </c>
      <c r="J1592" t="s">
        <v>34</v>
      </c>
      <c r="K1592" t="s">
        <v>30</v>
      </c>
      <c r="L1592" t="s">
        <v>31</v>
      </c>
      <c r="M1592" t="s">
        <v>30</v>
      </c>
      <c r="N1592">
        <v>31</v>
      </c>
      <c r="O1592">
        <f>IF(moras[[#This Row],[EDAD]]="", '2-Resumen'!$C$7, moras[[#This Row],[EDAD]])</f>
        <v>31</v>
      </c>
      <c r="P1592">
        <f>FLOOR(moras[[#This Row],[EDAD_SIN_NA´S]],10)</f>
        <v>30</v>
      </c>
      <c r="Q1592">
        <f>STANDARDIZE(moras[[#This Row],[EDAD]],'2-Resumen'!$C$2, '2-Resumen'!$C$3)</f>
        <v>-0.7697188140632214</v>
      </c>
      <c r="R1592" t="str">
        <f>IF(ABS(moras[[#This Row],[Z-CORE E]]) &gt; 1.96, "Sí", "No")</f>
        <v>No</v>
      </c>
    </row>
    <row r="1593" spans="1:18">
      <c r="A1593">
        <v>2338</v>
      </c>
      <c r="B1593" t="s">
        <v>27</v>
      </c>
      <c r="C1593">
        <v>157177</v>
      </c>
      <c r="D15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93">
        <f>IF(moras[[#This Row],[SALARIO]]="",'2-Resumen'!$B$7, moras[[#This Row],[SALARIO]])</f>
        <v>157177</v>
      </c>
      <c r="F1593">
        <f>STANDARDIZE(moras[[#This Row],[SALARIO]],'2-Resumen'!$B$2,'2-Resumen'!$B$3)</f>
        <v>-0.37300110786769197</v>
      </c>
      <c r="G1593" t="str">
        <f>IF(ABS(moras[[#This Row],[Z-CORE]])&gt; 1.96,"Sí", "No")</f>
        <v>No</v>
      </c>
      <c r="H1593" t="s">
        <v>33</v>
      </c>
      <c r="I1593" t="str">
        <f>IF(moras[[#This Row],[TIPO_ASEGURAMIENTO]] = "", '2-Resumen'!$F$4, moras[[#This Row],[TIPO_ASEGURAMIENTO]])</f>
        <v>ASALARIADO</v>
      </c>
      <c r="J1593" t="s">
        <v>29</v>
      </c>
      <c r="K1593" t="s">
        <v>30</v>
      </c>
      <c r="L1593" t="s">
        <v>31</v>
      </c>
      <c r="M1593" t="s">
        <v>31</v>
      </c>
      <c r="N1593">
        <v>23</v>
      </c>
      <c r="O1593">
        <f>IF(moras[[#This Row],[EDAD]]="", '2-Resumen'!$C$7, moras[[#This Row],[EDAD]])</f>
        <v>23</v>
      </c>
      <c r="P1593">
        <f>FLOOR(moras[[#This Row],[EDAD_SIN_NA´S]],10)</f>
        <v>20</v>
      </c>
      <c r="Q1593">
        <f>STANDARDIZE(moras[[#This Row],[EDAD]],'2-Resumen'!$C$2, '2-Resumen'!$C$3)</f>
        <v>-1.3343214546803215</v>
      </c>
      <c r="R1593" t="str">
        <f>IF(ABS(moras[[#This Row],[Z-CORE E]]) &gt; 1.96, "Sí", "No")</f>
        <v>No</v>
      </c>
    </row>
    <row r="1594" spans="1:18">
      <c r="A1594">
        <v>2339</v>
      </c>
      <c r="B1594" t="s">
        <v>32</v>
      </c>
      <c r="C1594">
        <v>505609</v>
      </c>
      <c r="D15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94">
        <f>IF(moras[[#This Row],[SALARIO]]="",'2-Resumen'!$B$7, moras[[#This Row],[SALARIO]])</f>
        <v>505609</v>
      </c>
      <c r="F1594">
        <f>STANDARDIZE(moras[[#This Row],[SALARIO]],'2-Resumen'!$B$2,'2-Resumen'!$B$3)</f>
        <v>-0.36720353361786423</v>
      </c>
      <c r="G1594" t="str">
        <f>IF(ABS(moras[[#This Row],[Z-CORE]])&gt; 1.96,"Sí", "No")</f>
        <v>No</v>
      </c>
      <c r="H1594" t="s">
        <v>33</v>
      </c>
      <c r="I1594" t="str">
        <f>IF(moras[[#This Row],[TIPO_ASEGURAMIENTO]] = "", '2-Resumen'!$F$4, moras[[#This Row],[TIPO_ASEGURAMIENTO]])</f>
        <v>ASALARIADO</v>
      </c>
      <c r="J1594" t="s">
        <v>29</v>
      </c>
      <c r="K1594" t="s">
        <v>30</v>
      </c>
      <c r="L1594" t="s">
        <v>31</v>
      </c>
      <c r="M1594" t="s">
        <v>31</v>
      </c>
      <c r="N1594">
        <v>44</v>
      </c>
      <c r="O1594">
        <f>IF(moras[[#This Row],[EDAD]]="", '2-Resumen'!$C$7, moras[[#This Row],[EDAD]])</f>
        <v>44</v>
      </c>
      <c r="P1594">
        <f>FLOOR(moras[[#This Row],[EDAD_SIN_NA´S]],10)</f>
        <v>40</v>
      </c>
      <c r="Q1594">
        <f>STANDARDIZE(moras[[#This Row],[EDAD]],'2-Resumen'!$C$2, '2-Resumen'!$C$3)</f>
        <v>0.14776047693956615</v>
      </c>
      <c r="R1594" t="str">
        <f>IF(ABS(moras[[#This Row],[Z-CORE E]]) &gt; 1.96, "Sí", "No")</f>
        <v>No</v>
      </c>
    </row>
    <row r="1595" spans="1:18">
      <c r="A1595">
        <v>2340</v>
      </c>
      <c r="B1595" t="s">
        <v>27</v>
      </c>
      <c r="C1595">
        <v>617762</v>
      </c>
      <c r="D15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595">
        <f>IF(moras[[#This Row],[SALARIO]]="",'2-Resumen'!$B$7, moras[[#This Row],[SALARIO]])</f>
        <v>617762</v>
      </c>
      <c r="F1595">
        <f>STANDARDIZE(moras[[#This Row],[SALARIO]],'2-Resumen'!$B$2,'2-Resumen'!$B$3)</f>
        <v>-0.36533741527959179</v>
      </c>
      <c r="G1595" t="str">
        <f>IF(ABS(moras[[#This Row],[Z-CORE]])&gt; 1.96,"Sí", "No")</f>
        <v>No</v>
      </c>
      <c r="H1595" t="s">
        <v>33</v>
      </c>
      <c r="I1595" t="str">
        <f>IF(moras[[#This Row],[TIPO_ASEGURAMIENTO]] = "", '2-Resumen'!$F$4, moras[[#This Row],[TIPO_ASEGURAMIENTO]])</f>
        <v>ASALARIADO</v>
      </c>
      <c r="J1595" t="s">
        <v>29</v>
      </c>
      <c r="K1595" t="s">
        <v>30</v>
      </c>
      <c r="L1595" t="s">
        <v>31</v>
      </c>
      <c r="M1595" t="s">
        <v>31</v>
      </c>
      <c r="N1595">
        <v>61</v>
      </c>
      <c r="O1595">
        <f>IF(moras[[#This Row],[EDAD]]="", '2-Resumen'!$C$7, moras[[#This Row],[EDAD]])</f>
        <v>61</v>
      </c>
      <c r="P1595">
        <f>FLOOR(moras[[#This Row],[EDAD_SIN_NA´S]],10)</f>
        <v>60</v>
      </c>
      <c r="Q1595">
        <f>STANDARDIZE(moras[[#This Row],[EDAD]],'2-Resumen'!$C$2, '2-Resumen'!$C$3)</f>
        <v>1.3475410882509038</v>
      </c>
      <c r="R1595" t="str">
        <f>IF(ABS(moras[[#This Row],[Z-CORE E]]) &gt; 1.96, "Sí", "No")</f>
        <v>No</v>
      </c>
    </row>
    <row r="1596" spans="1:18">
      <c r="A1596">
        <v>2341</v>
      </c>
      <c r="B1596" t="s">
        <v>27</v>
      </c>
      <c r="C1596">
        <v>299137</v>
      </c>
      <c r="D15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596">
        <f>IF(moras[[#This Row],[SALARIO]]="",'2-Resumen'!$B$7, moras[[#This Row],[SALARIO]])</f>
        <v>299137</v>
      </c>
      <c r="F1596">
        <f>STANDARDIZE(moras[[#This Row],[SALARIO]],'2-Resumen'!$B$2,'2-Resumen'!$B$3)</f>
        <v>-0.37063902964150852</v>
      </c>
      <c r="G1596" t="str">
        <f>IF(ABS(moras[[#This Row],[Z-CORE]])&gt; 1.96,"Sí", "No")</f>
        <v>No</v>
      </c>
      <c r="H1596" t="s">
        <v>33</v>
      </c>
      <c r="I1596" t="str">
        <f>IF(moras[[#This Row],[TIPO_ASEGURAMIENTO]] = "", '2-Resumen'!$F$4, moras[[#This Row],[TIPO_ASEGURAMIENTO]])</f>
        <v>ASALARIADO</v>
      </c>
      <c r="J1596" t="s">
        <v>34</v>
      </c>
      <c r="K1596" t="s">
        <v>30</v>
      </c>
      <c r="L1596" t="s">
        <v>31</v>
      </c>
      <c r="M1596" t="s">
        <v>31</v>
      </c>
      <c r="N1596">
        <v>44</v>
      </c>
      <c r="O1596">
        <f>IF(moras[[#This Row],[EDAD]]="", '2-Resumen'!$C$7, moras[[#This Row],[EDAD]])</f>
        <v>44</v>
      </c>
      <c r="P1596">
        <f>FLOOR(moras[[#This Row],[EDAD_SIN_NA´S]],10)</f>
        <v>40</v>
      </c>
      <c r="Q1596">
        <f>STANDARDIZE(moras[[#This Row],[EDAD]],'2-Resumen'!$C$2, '2-Resumen'!$C$3)</f>
        <v>0.14776047693956615</v>
      </c>
      <c r="R1596" t="str">
        <f>IF(ABS(moras[[#This Row],[Z-CORE E]]) &gt; 1.96, "Sí", "No")</f>
        <v>No</v>
      </c>
    </row>
    <row r="1597" spans="1:18">
      <c r="A1597">
        <v>2343</v>
      </c>
      <c r="B1597" t="s">
        <v>32</v>
      </c>
      <c r="C1597">
        <v>1250000</v>
      </c>
      <c r="D15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597">
        <f>IF(moras[[#This Row],[SALARIO]]="",'2-Resumen'!$B$7, moras[[#This Row],[SALARIO]])</f>
        <v>1250000</v>
      </c>
      <c r="F1597">
        <f>STANDARDIZE(moras[[#This Row],[SALARIO]],'2-Resumen'!$B$2,'2-Resumen'!$B$3)</f>
        <v>-0.3548175814280437</v>
      </c>
      <c r="G1597" t="str">
        <f>IF(ABS(moras[[#This Row],[Z-CORE]])&gt; 1.96,"Sí", "No")</f>
        <v>No</v>
      </c>
      <c r="H1597" t="s">
        <v>33</v>
      </c>
      <c r="I1597" t="str">
        <f>IF(moras[[#This Row],[TIPO_ASEGURAMIENTO]] = "", '2-Resumen'!$F$4, moras[[#This Row],[TIPO_ASEGURAMIENTO]])</f>
        <v>ASALARIADO</v>
      </c>
      <c r="J1597" t="s">
        <v>29</v>
      </c>
      <c r="K1597" t="s">
        <v>30</v>
      </c>
      <c r="L1597" t="s">
        <v>31</v>
      </c>
      <c r="M1597" t="s">
        <v>31</v>
      </c>
      <c r="N1597">
        <v>29</v>
      </c>
      <c r="O1597">
        <f>IF(moras[[#This Row],[EDAD]]="", '2-Resumen'!$C$7, moras[[#This Row],[EDAD]])</f>
        <v>29</v>
      </c>
      <c r="P1597">
        <f>FLOOR(moras[[#This Row],[EDAD_SIN_NA´S]],10)</f>
        <v>20</v>
      </c>
      <c r="Q1597">
        <f>STANDARDIZE(moras[[#This Row],[EDAD]],'2-Resumen'!$C$2, '2-Resumen'!$C$3)</f>
        <v>-0.91086947421749642</v>
      </c>
      <c r="R1597" t="str">
        <f>IF(ABS(moras[[#This Row],[Z-CORE E]]) &gt; 1.96, "Sí", "No")</f>
        <v>No</v>
      </c>
    </row>
    <row r="1598" spans="1:18">
      <c r="A1598">
        <v>2345</v>
      </c>
      <c r="B1598" t="s">
        <v>32</v>
      </c>
      <c r="C1598">
        <v>50206388</v>
      </c>
      <c r="D15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98">
        <f>IF(moras[[#This Row],[SALARIO]]="",'2-Resumen'!$B$7, moras[[#This Row],[SALARIO]])</f>
        <v>50206388</v>
      </c>
      <c r="F1598">
        <f>STANDARDIZE(moras[[#This Row],[SALARIO]],'2-Resumen'!$B$2,'2-Resumen'!$B$3)</f>
        <v>0.4597697539297208</v>
      </c>
      <c r="G1598" t="str">
        <f>IF(ABS(moras[[#This Row],[Z-CORE]])&gt; 1.96,"Sí", "No")</f>
        <v>No</v>
      </c>
      <c r="H1598" t="s">
        <v>33</v>
      </c>
      <c r="I1598" t="str">
        <f>IF(moras[[#This Row],[TIPO_ASEGURAMIENTO]] = "", '2-Resumen'!$F$4, moras[[#This Row],[TIPO_ASEGURAMIENTO]])</f>
        <v>ASALARIADO</v>
      </c>
      <c r="J1598" t="s">
        <v>29</v>
      </c>
      <c r="K1598" t="s">
        <v>30</v>
      </c>
      <c r="L1598" t="s">
        <v>31</v>
      </c>
      <c r="M1598" t="s">
        <v>31</v>
      </c>
      <c r="N1598">
        <v>22</v>
      </c>
      <c r="O1598">
        <f>IF(moras[[#This Row],[EDAD]]="", '2-Resumen'!$C$7, moras[[#This Row],[EDAD]])</f>
        <v>22</v>
      </c>
      <c r="P1598">
        <f>FLOOR(moras[[#This Row],[EDAD_SIN_NA´S]],10)</f>
        <v>20</v>
      </c>
      <c r="Q1598">
        <f>STANDARDIZE(moras[[#This Row],[EDAD]],'2-Resumen'!$C$2, '2-Resumen'!$C$3)</f>
        <v>-1.4048967847574589</v>
      </c>
      <c r="R1598" t="str">
        <f>IF(ABS(moras[[#This Row],[Z-CORE E]]) &gt; 1.96, "Sí", "No")</f>
        <v>No</v>
      </c>
    </row>
    <row r="1599" spans="1:18">
      <c r="A1599">
        <v>2346</v>
      </c>
      <c r="B1599" t="s">
        <v>32</v>
      </c>
      <c r="C1599">
        <v>84382496</v>
      </c>
      <c r="D15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599">
        <f>IF(moras[[#This Row],[SALARIO]]="",'2-Resumen'!$B$7, moras[[#This Row],[SALARIO]])</f>
        <v>84382496</v>
      </c>
      <c r="F1599">
        <f>STANDARDIZE(moras[[#This Row],[SALARIO]],'2-Resumen'!$B$2,'2-Resumen'!$B$3)</f>
        <v>1.0284274079343254</v>
      </c>
      <c r="G1599" t="str">
        <f>IF(ABS(moras[[#This Row],[Z-CORE]])&gt; 1.96,"Sí", "No")</f>
        <v>No</v>
      </c>
      <c r="H1599" t="s">
        <v>33</v>
      </c>
      <c r="I1599" t="str">
        <f>IF(moras[[#This Row],[TIPO_ASEGURAMIENTO]] = "", '2-Resumen'!$F$4, moras[[#This Row],[TIPO_ASEGURAMIENTO]])</f>
        <v>ASALARIADO</v>
      </c>
      <c r="J1599" t="s">
        <v>29</v>
      </c>
      <c r="K1599" t="s">
        <v>30</v>
      </c>
      <c r="L1599" t="s">
        <v>31</v>
      </c>
      <c r="M1599" t="s">
        <v>31</v>
      </c>
      <c r="N1599">
        <v>31</v>
      </c>
      <c r="O1599">
        <f>IF(moras[[#This Row],[EDAD]]="", '2-Resumen'!$C$7, moras[[#This Row],[EDAD]])</f>
        <v>31</v>
      </c>
      <c r="P1599">
        <f>FLOOR(moras[[#This Row],[EDAD_SIN_NA´S]],10)</f>
        <v>30</v>
      </c>
      <c r="Q1599">
        <f>STANDARDIZE(moras[[#This Row],[EDAD]],'2-Resumen'!$C$2, '2-Resumen'!$C$3)</f>
        <v>-0.7697188140632214</v>
      </c>
      <c r="R1599" t="str">
        <f>IF(ABS(moras[[#This Row],[Z-CORE E]]) &gt; 1.96, "Sí", "No")</f>
        <v>No</v>
      </c>
    </row>
    <row r="1600" spans="1:18">
      <c r="A1600">
        <v>2348</v>
      </c>
      <c r="B1600" t="s">
        <v>32</v>
      </c>
      <c r="C1600">
        <v>3475044</v>
      </c>
      <c r="D16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00">
        <f>IF(moras[[#This Row],[SALARIO]]="",'2-Resumen'!$B$7, moras[[#This Row],[SALARIO]])</f>
        <v>3475044</v>
      </c>
      <c r="F1600">
        <f>STANDARDIZE(moras[[#This Row],[SALARIO]],'2-Resumen'!$B$2,'2-Resumen'!$B$3)</f>
        <v>-0.31779498362091418</v>
      </c>
      <c r="G1600" t="str">
        <f>IF(ABS(moras[[#This Row],[Z-CORE]])&gt; 1.96,"Sí", "No")</f>
        <v>No</v>
      </c>
      <c r="H1600" t="s">
        <v>33</v>
      </c>
      <c r="I1600" t="str">
        <f>IF(moras[[#This Row],[TIPO_ASEGURAMIENTO]] = "", '2-Resumen'!$F$4, moras[[#This Row],[TIPO_ASEGURAMIENTO]])</f>
        <v>ASALARIADO</v>
      </c>
      <c r="J1600" t="s">
        <v>29</v>
      </c>
      <c r="K1600" t="s">
        <v>30</v>
      </c>
      <c r="L1600" t="s">
        <v>30</v>
      </c>
      <c r="M1600" t="s">
        <v>31</v>
      </c>
      <c r="N1600">
        <v>24</v>
      </c>
      <c r="O1600">
        <f>IF(moras[[#This Row],[EDAD]]="", '2-Resumen'!$C$7, moras[[#This Row],[EDAD]])</f>
        <v>24</v>
      </c>
      <c r="P1600">
        <f>FLOOR(moras[[#This Row],[EDAD_SIN_NA´S]],10)</f>
        <v>20</v>
      </c>
      <c r="Q1600">
        <f>STANDARDIZE(moras[[#This Row],[EDAD]],'2-Resumen'!$C$2, '2-Resumen'!$C$3)</f>
        <v>-1.263746124603184</v>
      </c>
      <c r="R1600" t="str">
        <f>IF(ABS(moras[[#This Row],[Z-CORE E]]) &gt; 1.96, "Sí", "No")</f>
        <v>No</v>
      </c>
    </row>
    <row r="1601" spans="1:18">
      <c r="A1601">
        <v>2349</v>
      </c>
      <c r="B1601" t="s">
        <v>32</v>
      </c>
      <c r="C1601">
        <v>181130847</v>
      </c>
      <c r="D16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01">
        <f>IF(moras[[#This Row],[SALARIO]]="",'2-Resumen'!$B$7, moras[[#This Row],[SALARIO]])</f>
        <v>181130847</v>
      </c>
      <c r="F1601">
        <f>STANDARDIZE(moras[[#This Row],[SALARIO]],'2-Resumen'!$B$2,'2-Resumen'!$B$3)</f>
        <v>2.6382271636137622</v>
      </c>
      <c r="G1601" t="str">
        <f>IF(ABS(moras[[#This Row],[Z-CORE]])&gt; 1.96,"Sí", "No")</f>
        <v>Sí</v>
      </c>
      <c r="H1601" t="s">
        <v>33</v>
      </c>
      <c r="I1601" t="str">
        <f>IF(moras[[#This Row],[TIPO_ASEGURAMIENTO]] = "", '2-Resumen'!$F$4, moras[[#This Row],[TIPO_ASEGURAMIENTO]])</f>
        <v>ASALARIADO</v>
      </c>
      <c r="J1601" t="s">
        <v>29</v>
      </c>
      <c r="K1601" t="s">
        <v>30</v>
      </c>
      <c r="L1601" t="s">
        <v>31</v>
      </c>
      <c r="M1601" t="s">
        <v>31</v>
      </c>
      <c r="N1601">
        <v>43</v>
      </c>
      <c r="O1601">
        <f>IF(moras[[#This Row],[EDAD]]="", '2-Resumen'!$C$7, moras[[#This Row],[EDAD]])</f>
        <v>43</v>
      </c>
      <c r="P1601">
        <f>FLOOR(moras[[#This Row],[EDAD_SIN_NA´S]],10)</f>
        <v>40</v>
      </c>
      <c r="Q1601">
        <f>STANDARDIZE(moras[[#This Row],[EDAD]],'2-Resumen'!$C$2, '2-Resumen'!$C$3)</f>
        <v>7.7185146862428639E-2</v>
      </c>
      <c r="R1601" t="str">
        <f>IF(ABS(moras[[#This Row],[Z-CORE E]]) &gt; 1.96, "Sí", "No")</f>
        <v>No</v>
      </c>
    </row>
    <row r="1602" spans="1:18">
      <c r="A1602">
        <v>2353</v>
      </c>
      <c r="B1602" t="s">
        <v>32</v>
      </c>
      <c r="C1602">
        <v>88810164</v>
      </c>
      <c r="D16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02">
        <f>IF(moras[[#This Row],[SALARIO]]="",'2-Resumen'!$B$7, moras[[#This Row],[SALARIO]])</f>
        <v>88810164</v>
      </c>
      <c r="F1602">
        <f>STANDARDIZE(moras[[#This Row],[SALARIO]],'2-Resumen'!$B$2,'2-Resumen'!$B$3)</f>
        <v>1.102099556254762</v>
      </c>
      <c r="G1602" t="str">
        <f>IF(ABS(moras[[#This Row],[Z-CORE]])&gt; 1.96,"Sí", "No")</f>
        <v>No</v>
      </c>
      <c r="H1602" t="s">
        <v>33</v>
      </c>
      <c r="I1602" t="str">
        <f>IF(moras[[#This Row],[TIPO_ASEGURAMIENTO]] = "", '2-Resumen'!$F$4, moras[[#This Row],[TIPO_ASEGURAMIENTO]])</f>
        <v>ASALARIADO</v>
      </c>
      <c r="J1602" t="s">
        <v>34</v>
      </c>
      <c r="K1602" t="s">
        <v>30</v>
      </c>
      <c r="L1602" t="s">
        <v>31</v>
      </c>
      <c r="M1602" t="s">
        <v>31</v>
      </c>
      <c r="N1602">
        <v>30</v>
      </c>
      <c r="O1602">
        <f>IF(moras[[#This Row],[EDAD]]="", '2-Resumen'!$C$7, moras[[#This Row],[EDAD]])</f>
        <v>30</v>
      </c>
      <c r="P1602">
        <f>FLOOR(moras[[#This Row],[EDAD_SIN_NA´S]],10)</f>
        <v>30</v>
      </c>
      <c r="Q1602">
        <f>STANDARDIZE(moras[[#This Row],[EDAD]],'2-Resumen'!$C$2, '2-Resumen'!$C$3)</f>
        <v>-0.84029414414035897</v>
      </c>
      <c r="R1602" t="str">
        <f>IF(ABS(moras[[#This Row],[Z-CORE E]]) &gt; 1.96, "Sí", "No")</f>
        <v>No</v>
      </c>
    </row>
    <row r="1603" spans="1:18">
      <c r="A1603">
        <v>2354</v>
      </c>
      <c r="B1603" t="s">
        <v>27</v>
      </c>
      <c r="C1603">
        <v>4179712</v>
      </c>
      <c r="D16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03">
        <f>IF(moras[[#This Row],[SALARIO]]="",'2-Resumen'!$B$7, moras[[#This Row],[SALARIO]])</f>
        <v>4179712</v>
      </c>
      <c r="F1603">
        <f>STANDARDIZE(moras[[#This Row],[SALARIO]],'2-Resumen'!$B$2,'2-Resumen'!$B$3)</f>
        <v>-0.3060699840471735</v>
      </c>
      <c r="G1603" t="str">
        <f>IF(ABS(moras[[#This Row],[Z-CORE]])&gt; 1.96,"Sí", "No")</f>
        <v>No</v>
      </c>
      <c r="H1603" t="s">
        <v>33</v>
      </c>
      <c r="I1603" t="str">
        <f>IF(moras[[#This Row],[TIPO_ASEGURAMIENTO]] = "", '2-Resumen'!$F$4, moras[[#This Row],[TIPO_ASEGURAMIENTO]])</f>
        <v>ASALARIADO</v>
      </c>
      <c r="J1603" t="s">
        <v>29</v>
      </c>
      <c r="K1603" t="s">
        <v>30</v>
      </c>
      <c r="L1603" t="s">
        <v>31</v>
      </c>
      <c r="M1603" t="s">
        <v>30</v>
      </c>
      <c r="N1603">
        <v>40</v>
      </c>
      <c r="O1603">
        <f>IF(moras[[#This Row],[EDAD]]="", '2-Resumen'!$C$7, moras[[#This Row],[EDAD]])</f>
        <v>40</v>
      </c>
      <c r="P1603">
        <f>FLOOR(moras[[#This Row],[EDAD_SIN_NA´S]],10)</f>
        <v>40</v>
      </c>
      <c r="Q1603">
        <f>STANDARDIZE(moras[[#This Row],[EDAD]],'2-Resumen'!$C$2, '2-Resumen'!$C$3)</f>
        <v>-0.13454084336898386</v>
      </c>
      <c r="R1603" t="str">
        <f>IF(ABS(moras[[#This Row],[Z-CORE E]]) &gt; 1.96, "Sí", "No")</f>
        <v>No</v>
      </c>
    </row>
    <row r="1604" spans="1:18">
      <c r="A1604">
        <v>2355</v>
      </c>
      <c r="B1604" t="s">
        <v>27</v>
      </c>
      <c r="C1604">
        <v>380732</v>
      </c>
      <c r="D16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04">
        <f>IF(moras[[#This Row],[SALARIO]]="",'2-Resumen'!$B$7, moras[[#This Row],[SALARIO]])</f>
        <v>380732</v>
      </c>
      <c r="F1604">
        <f>STANDARDIZE(moras[[#This Row],[SALARIO]],'2-Resumen'!$B$2,'2-Resumen'!$B$3)</f>
        <v>-0.36928136711075737</v>
      </c>
      <c r="G1604" t="str">
        <f>IF(ABS(moras[[#This Row],[Z-CORE]])&gt; 1.96,"Sí", "No")</f>
        <v>No</v>
      </c>
      <c r="H1604" t="s">
        <v>33</v>
      </c>
      <c r="I1604" t="str">
        <f>IF(moras[[#This Row],[TIPO_ASEGURAMIENTO]] = "", '2-Resumen'!$F$4, moras[[#This Row],[TIPO_ASEGURAMIENTO]])</f>
        <v>ASALARIADO</v>
      </c>
      <c r="J1604" t="s">
        <v>34</v>
      </c>
      <c r="K1604" t="s">
        <v>30</v>
      </c>
      <c r="L1604" t="s">
        <v>31</v>
      </c>
      <c r="M1604" t="s">
        <v>30</v>
      </c>
      <c r="N1604">
        <v>55</v>
      </c>
      <c r="O1604">
        <f>IF(moras[[#This Row],[EDAD]]="", '2-Resumen'!$C$7, moras[[#This Row],[EDAD]])</f>
        <v>55</v>
      </c>
      <c r="P1604">
        <f>FLOOR(moras[[#This Row],[EDAD_SIN_NA´S]],10)</f>
        <v>50</v>
      </c>
      <c r="Q1604">
        <f>STANDARDIZE(moras[[#This Row],[EDAD]],'2-Resumen'!$C$2, '2-Resumen'!$C$3)</f>
        <v>0.92408910778807873</v>
      </c>
      <c r="R1604" t="str">
        <f>IF(ABS(moras[[#This Row],[Z-CORE E]]) &gt; 1.96, "Sí", "No")</f>
        <v>No</v>
      </c>
    </row>
    <row r="1605" spans="1:18">
      <c r="A1605">
        <v>2356</v>
      </c>
      <c r="B1605" t="s">
        <v>32</v>
      </c>
      <c r="C1605">
        <v>317306967</v>
      </c>
      <c r="D16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05">
        <f>IF(moras[[#This Row],[SALARIO]]="",'2-Resumen'!$B$7, moras[[#This Row],[SALARIO]])</f>
        <v>317306967</v>
      </c>
      <c r="F1605">
        <f>STANDARDIZE(moras[[#This Row],[SALARIO]],'2-Resumen'!$B$2,'2-Resumen'!$B$3)</f>
        <v>4.9040671747305788</v>
      </c>
      <c r="G1605" t="str">
        <f>IF(ABS(moras[[#This Row],[Z-CORE]])&gt; 1.96,"Sí", "No")</f>
        <v>Sí</v>
      </c>
      <c r="H1605" t="s">
        <v>33</v>
      </c>
      <c r="I1605" t="str">
        <f>IF(moras[[#This Row],[TIPO_ASEGURAMIENTO]] = "", '2-Resumen'!$F$4, moras[[#This Row],[TIPO_ASEGURAMIENTO]])</f>
        <v>ASALARIADO</v>
      </c>
      <c r="J1605" t="s">
        <v>34</v>
      </c>
      <c r="K1605" t="s">
        <v>30</v>
      </c>
      <c r="L1605" t="s">
        <v>31</v>
      </c>
      <c r="M1605" t="s">
        <v>31</v>
      </c>
      <c r="N1605">
        <v>54</v>
      </c>
      <c r="O1605">
        <f>IF(moras[[#This Row],[EDAD]]="", '2-Resumen'!$C$7, moras[[#This Row],[EDAD]])</f>
        <v>54</v>
      </c>
      <c r="P1605">
        <f>FLOOR(moras[[#This Row],[EDAD_SIN_NA´S]],10)</f>
        <v>50</v>
      </c>
      <c r="Q1605">
        <f>STANDARDIZE(moras[[#This Row],[EDAD]],'2-Resumen'!$C$2, '2-Resumen'!$C$3)</f>
        <v>0.85351377771094117</v>
      </c>
      <c r="R1605" t="str">
        <f>IF(ABS(moras[[#This Row],[Z-CORE E]]) &gt; 1.96, "Sí", "No")</f>
        <v>No</v>
      </c>
    </row>
    <row r="1606" spans="1:18">
      <c r="A1606">
        <v>2358</v>
      </c>
      <c r="B1606" t="s">
        <v>32</v>
      </c>
      <c r="C1606">
        <v>563202</v>
      </c>
      <c r="D16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06">
        <f>IF(moras[[#This Row],[SALARIO]]="",'2-Resumen'!$B$7, moras[[#This Row],[SALARIO]])</f>
        <v>563202</v>
      </c>
      <c r="F1606">
        <f>STANDARDIZE(moras[[#This Row],[SALARIO]],'2-Resumen'!$B$2,'2-Resumen'!$B$3)</f>
        <v>-0.36624524134341663</v>
      </c>
      <c r="G1606" t="str">
        <f>IF(ABS(moras[[#This Row],[Z-CORE]])&gt; 1.96,"Sí", "No")</f>
        <v>No</v>
      </c>
      <c r="H1606" t="s">
        <v>33</v>
      </c>
      <c r="I1606" t="str">
        <f>IF(moras[[#This Row],[TIPO_ASEGURAMIENTO]] = "", '2-Resumen'!$F$4, moras[[#This Row],[TIPO_ASEGURAMIENTO]])</f>
        <v>ASALARIADO</v>
      </c>
      <c r="J1606" t="s">
        <v>29</v>
      </c>
      <c r="K1606" t="s">
        <v>30</v>
      </c>
      <c r="L1606" t="s">
        <v>31</v>
      </c>
      <c r="M1606" t="s">
        <v>31</v>
      </c>
      <c r="N1606">
        <v>37</v>
      </c>
      <c r="O1606">
        <f>IF(moras[[#This Row],[EDAD]]="", '2-Resumen'!$C$7, moras[[#This Row],[EDAD]])</f>
        <v>37</v>
      </c>
      <c r="P1606">
        <f>FLOOR(moras[[#This Row],[EDAD_SIN_NA´S]],10)</f>
        <v>30</v>
      </c>
      <c r="Q1606">
        <f>STANDARDIZE(moras[[#This Row],[EDAD]],'2-Resumen'!$C$2, '2-Resumen'!$C$3)</f>
        <v>-0.3462668336003964</v>
      </c>
      <c r="R1606" t="str">
        <f>IF(ABS(moras[[#This Row],[Z-CORE E]]) &gt; 1.96, "Sí", "No")</f>
        <v>No</v>
      </c>
    </row>
    <row r="1607" spans="1:18">
      <c r="A1607">
        <v>2360</v>
      </c>
      <c r="B1607" t="s">
        <v>32</v>
      </c>
      <c r="C1607">
        <v>56495582</v>
      </c>
      <c r="D16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07">
        <f>IF(moras[[#This Row],[SALARIO]]="",'2-Resumen'!$B$7, moras[[#This Row],[SALARIO]])</f>
        <v>56495582</v>
      </c>
      <c r="F1607">
        <f>STANDARDIZE(moras[[#This Row],[SALARIO]],'2-Resumen'!$B$2,'2-Resumen'!$B$3)</f>
        <v>0.56441590923856511</v>
      </c>
      <c r="G1607" t="str">
        <f>IF(ABS(moras[[#This Row],[Z-CORE]])&gt; 1.96,"Sí", "No")</f>
        <v>No</v>
      </c>
      <c r="H1607" t="s">
        <v>33</v>
      </c>
      <c r="I1607" t="str">
        <f>IF(moras[[#This Row],[TIPO_ASEGURAMIENTO]] = "", '2-Resumen'!$F$4, moras[[#This Row],[TIPO_ASEGURAMIENTO]])</f>
        <v>ASALARIADO</v>
      </c>
      <c r="J1607" t="s">
        <v>29</v>
      </c>
      <c r="K1607" t="s">
        <v>30</v>
      </c>
      <c r="L1607" t="s">
        <v>31</v>
      </c>
      <c r="M1607" t="s">
        <v>31</v>
      </c>
      <c r="N1607">
        <v>60</v>
      </c>
      <c r="O1607">
        <f>IF(moras[[#This Row],[EDAD]]="", '2-Resumen'!$C$7, moras[[#This Row],[EDAD]])</f>
        <v>60</v>
      </c>
      <c r="P1607">
        <f>FLOOR(moras[[#This Row],[EDAD_SIN_NA´S]],10)</f>
        <v>60</v>
      </c>
      <c r="Q1607">
        <f>STANDARDIZE(moras[[#This Row],[EDAD]],'2-Resumen'!$C$2, '2-Resumen'!$C$3)</f>
        <v>1.2769657581737661</v>
      </c>
      <c r="R1607" t="str">
        <f>IF(ABS(moras[[#This Row],[Z-CORE E]]) &gt; 1.96, "Sí", "No")</f>
        <v>No</v>
      </c>
    </row>
    <row r="1608" spans="1:18">
      <c r="A1608">
        <v>2362</v>
      </c>
      <c r="B1608" t="s">
        <v>32</v>
      </c>
      <c r="C1608">
        <v>2190000</v>
      </c>
      <c r="D16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08">
        <f>IF(moras[[#This Row],[SALARIO]]="",'2-Resumen'!$B$7, moras[[#This Row],[SALARIO]])</f>
        <v>2190000</v>
      </c>
      <c r="F1608">
        <f>STANDARDIZE(moras[[#This Row],[SALARIO]],'2-Resumen'!$B$2,'2-Resumen'!$B$3)</f>
        <v>-0.33917688311434668</v>
      </c>
      <c r="G1608" t="str">
        <f>IF(ABS(moras[[#This Row],[Z-CORE]])&gt; 1.96,"Sí", "No")</f>
        <v>No</v>
      </c>
      <c r="H1608" t="s">
        <v>33</v>
      </c>
      <c r="I1608" t="str">
        <f>IF(moras[[#This Row],[TIPO_ASEGURAMIENTO]] = "", '2-Resumen'!$F$4, moras[[#This Row],[TIPO_ASEGURAMIENTO]])</f>
        <v>ASALARIADO</v>
      </c>
      <c r="J1608" t="s">
        <v>29</v>
      </c>
      <c r="K1608" t="s">
        <v>30</v>
      </c>
      <c r="L1608" t="s">
        <v>31</v>
      </c>
      <c r="M1608" t="s">
        <v>31</v>
      </c>
      <c r="N1608">
        <v>59</v>
      </c>
      <c r="O1608">
        <f>IF(moras[[#This Row],[EDAD]]="", '2-Resumen'!$C$7, moras[[#This Row],[EDAD]])</f>
        <v>59</v>
      </c>
      <c r="P1608">
        <f>FLOOR(moras[[#This Row],[EDAD_SIN_NA´S]],10)</f>
        <v>50</v>
      </c>
      <c r="Q1608">
        <f>STANDARDIZE(moras[[#This Row],[EDAD]],'2-Resumen'!$C$2, '2-Resumen'!$C$3)</f>
        <v>1.2063904280966287</v>
      </c>
      <c r="R1608" t="str">
        <f>IF(ABS(moras[[#This Row],[Z-CORE E]]) &gt; 1.96, "Sí", "No")</f>
        <v>No</v>
      </c>
    </row>
    <row r="1609" spans="1:18">
      <c r="A1609">
        <v>2363</v>
      </c>
      <c r="B1609" t="s">
        <v>27</v>
      </c>
      <c r="C1609">
        <v>1248185</v>
      </c>
      <c r="D16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09">
        <f>IF(moras[[#This Row],[SALARIO]]="",'2-Resumen'!$B$7, moras[[#This Row],[SALARIO]])</f>
        <v>1248185</v>
      </c>
      <c r="F1609">
        <f>STANDARDIZE(moras[[#This Row],[SALARIO]],'2-Resumen'!$B$2,'2-Resumen'!$B$3)</f>
        <v>-0.35484778128702177</v>
      </c>
      <c r="G1609" t="str">
        <f>IF(ABS(moras[[#This Row],[Z-CORE]])&gt; 1.96,"Sí", "No")</f>
        <v>No</v>
      </c>
      <c r="H1609" t="s">
        <v>33</v>
      </c>
      <c r="I1609" t="str">
        <f>IF(moras[[#This Row],[TIPO_ASEGURAMIENTO]] = "", '2-Resumen'!$F$4, moras[[#This Row],[TIPO_ASEGURAMIENTO]])</f>
        <v>ASALARIADO</v>
      </c>
      <c r="J1609" t="s">
        <v>34</v>
      </c>
      <c r="K1609" t="s">
        <v>30</v>
      </c>
      <c r="L1609" t="s">
        <v>31</v>
      </c>
      <c r="M1609" t="s">
        <v>30</v>
      </c>
      <c r="N1609">
        <v>60</v>
      </c>
      <c r="O1609">
        <f>IF(moras[[#This Row],[EDAD]]="", '2-Resumen'!$C$7, moras[[#This Row],[EDAD]])</f>
        <v>60</v>
      </c>
      <c r="P1609">
        <f>FLOOR(moras[[#This Row],[EDAD_SIN_NA´S]],10)</f>
        <v>60</v>
      </c>
      <c r="Q1609">
        <f>STANDARDIZE(moras[[#This Row],[EDAD]],'2-Resumen'!$C$2, '2-Resumen'!$C$3)</f>
        <v>1.2769657581737661</v>
      </c>
      <c r="R1609" t="str">
        <f>IF(ABS(moras[[#This Row],[Z-CORE E]]) &gt; 1.96, "Sí", "No")</f>
        <v>No</v>
      </c>
    </row>
    <row r="1610" spans="1:18">
      <c r="A1610">
        <v>2364</v>
      </c>
      <c r="B1610" t="s">
        <v>27</v>
      </c>
      <c r="C1610">
        <v>360000</v>
      </c>
      <c r="D16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10">
        <f>IF(moras[[#This Row],[SALARIO]]="",'2-Resumen'!$B$7, moras[[#This Row],[SALARIO]])</f>
        <v>360000</v>
      </c>
      <c r="F1610">
        <f>STANDARDIZE(moras[[#This Row],[SALARIO]],'2-Resumen'!$B$2,'2-Resumen'!$B$3)</f>
        <v>-0.36962632770377818</v>
      </c>
      <c r="G1610" t="str">
        <f>IF(ABS(moras[[#This Row],[Z-CORE]])&gt; 1.96,"Sí", "No")</f>
        <v>No</v>
      </c>
      <c r="H1610" t="s">
        <v>33</v>
      </c>
      <c r="I1610" t="str">
        <f>IF(moras[[#This Row],[TIPO_ASEGURAMIENTO]] = "", '2-Resumen'!$F$4, moras[[#This Row],[TIPO_ASEGURAMIENTO]])</f>
        <v>ASALARIADO</v>
      </c>
      <c r="J1610" t="s">
        <v>29</v>
      </c>
      <c r="K1610" t="s">
        <v>30</v>
      </c>
      <c r="L1610" t="s">
        <v>31</v>
      </c>
      <c r="M1610" t="s">
        <v>31</v>
      </c>
      <c r="N1610">
        <v>27</v>
      </c>
      <c r="O1610">
        <f>IF(moras[[#This Row],[EDAD]]="", '2-Resumen'!$C$7, moras[[#This Row],[EDAD]])</f>
        <v>27</v>
      </c>
      <c r="P1610">
        <f>FLOOR(moras[[#This Row],[EDAD_SIN_NA´S]],10)</f>
        <v>20</v>
      </c>
      <c r="Q1610">
        <f>STANDARDIZE(moras[[#This Row],[EDAD]],'2-Resumen'!$C$2, '2-Resumen'!$C$3)</f>
        <v>-1.0520201343717714</v>
      </c>
      <c r="R1610" t="str">
        <f>IF(ABS(moras[[#This Row],[Z-CORE E]]) &gt; 1.96, "Sí", "No")</f>
        <v>No</v>
      </c>
    </row>
    <row r="1611" spans="1:18">
      <c r="A1611">
        <v>2365</v>
      </c>
      <c r="B1611" t="s">
        <v>32</v>
      </c>
      <c r="C1611">
        <v>190000</v>
      </c>
      <c r="D16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11">
        <f>IF(moras[[#This Row],[SALARIO]]="",'2-Resumen'!$B$7, moras[[#This Row],[SALARIO]])</f>
        <v>190000</v>
      </c>
      <c r="F1611">
        <f>STANDARDIZE(moras[[#This Row],[SALARIO]],'2-Resumen'!$B$2,'2-Resumen'!$B$3)</f>
        <v>-0.37245496463285105</v>
      </c>
      <c r="G1611" t="str">
        <f>IF(ABS(moras[[#This Row],[Z-CORE]])&gt; 1.96,"Sí", "No")</f>
        <v>No</v>
      </c>
      <c r="H1611" t="s">
        <v>33</v>
      </c>
      <c r="I1611" t="str">
        <f>IF(moras[[#This Row],[TIPO_ASEGURAMIENTO]] = "", '2-Resumen'!$F$4, moras[[#This Row],[TIPO_ASEGURAMIENTO]])</f>
        <v>ASALARIADO</v>
      </c>
      <c r="J1611" t="s">
        <v>29</v>
      </c>
      <c r="K1611" t="s">
        <v>30</v>
      </c>
      <c r="L1611" t="s">
        <v>31</v>
      </c>
      <c r="M1611" t="s">
        <v>30</v>
      </c>
      <c r="N1611">
        <v>45</v>
      </c>
      <c r="O1611">
        <f>IF(moras[[#This Row],[EDAD]]="", '2-Resumen'!$C$7, moras[[#This Row],[EDAD]])</f>
        <v>45</v>
      </c>
      <c r="P1611">
        <f>FLOOR(moras[[#This Row],[EDAD_SIN_NA´S]],10)</f>
        <v>40</v>
      </c>
      <c r="Q1611">
        <f>STANDARDIZE(moras[[#This Row],[EDAD]],'2-Resumen'!$C$2, '2-Resumen'!$C$3)</f>
        <v>0.21833580701670366</v>
      </c>
      <c r="R1611" t="str">
        <f>IF(ABS(moras[[#This Row],[Z-CORE E]]) &gt; 1.96, "Sí", "No")</f>
        <v>No</v>
      </c>
    </row>
    <row r="1612" spans="1:18">
      <c r="A1612">
        <v>2366</v>
      </c>
      <c r="B1612" t="s">
        <v>27</v>
      </c>
      <c r="C1612">
        <v>1287284</v>
      </c>
      <c r="D16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12">
        <f>IF(moras[[#This Row],[SALARIO]]="",'2-Resumen'!$B$7, moras[[#This Row],[SALARIO]])</f>
        <v>1287284</v>
      </c>
      <c r="F1612">
        <f>STANDARDIZE(moras[[#This Row],[SALARIO]],'2-Resumen'!$B$2,'2-Resumen'!$B$3)</f>
        <v>-0.35419721143237576</v>
      </c>
      <c r="G1612" t="str">
        <f>IF(ABS(moras[[#This Row],[Z-CORE]])&gt; 1.96,"Sí", "No")</f>
        <v>No</v>
      </c>
      <c r="H1612" t="s">
        <v>33</v>
      </c>
      <c r="I1612" t="str">
        <f>IF(moras[[#This Row],[TIPO_ASEGURAMIENTO]] = "", '2-Resumen'!$F$4, moras[[#This Row],[TIPO_ASEGURAMIENTO]])</f>
        <v>ASALARIADO</v>
      </c>
      <c r="J1612" t="s">
        <v>34</v>
      </c>
      <c r="K1612" t="s">
        <v>30</v>
      </c>
      <c r="L1612" t="s">
        <v>31</v>
      </c>
      <c r="M1612" t="s">
        <v>31</v>
      </c>
      <c r="N1612">
        <v>37</v>
      </c>
      <c r="O1612">
        <f>IF(moras[[#This Row],[EDAD]]="", '2-Resumen'!$C$7, moras[[#This Row],[EDAD]])</f>
        <v>37</v>
      </c>
      <c r="P1612">
        <f>FLOOR(moras[[#This Row],[EDAD_SIN_NA´S]],10)</f>
        <v>30</v>
      </c>
      <c r="Q1612">
        <f>STANDARDIZE(moras[[#This Row],[EDAD]],'2-Resumen'!$C$2, '2-Resumen'!$C$3)</f>
        <v>-0.3462668336003964</v>
      </c>
      <c r="R1612" t="str">
        <f>IF(ABS(moras[[#This Row],[Z-CORE E]]) &gt; 1.96, "Sí", "No")</f>
        <v>No</v>
      </c>
    </row>
    <row r="1613" spans="1:18">
      <c r="A1613">
        <v>2367</v>
      </c>
      <c r="B1613" t="s">
        <v>32</v>
      </c>
      <c r="C1613">
        <v>116169785</v>
      </c>
      <c r="D16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13">
        <f>IF(moras[[#This Row],[SALARIO]]="",'2-Resumen'!$B$7, moras[[#This Row],[SALARIO]])</f>
        <v>116169785</v>
      </c>
      <c r="F1613">
        <f>STANDARDIZE(moras[[#This Row],[SALARIO]],'2-Resumen'!$B$2,'2-Resumen'!$B$3)</f>
        <v>1.5573374052314539</v>
      </c>
      <c r="G1613" t="str">
        <f>IF(ABS(moras[[#This Row],[Z-CORE]])&gt; 1.96,"Sí", "No")</f>
        <v>No</v>
      </c>
      <c r="H1613" t="s">
        <v>33</v>
      </c>
      <c r="I1613" t="str">
        <f>IF(moras[[#This Row],[TIPO_ASEGURAMIENTO]] = "", '2-Resumen'!$F$4, moras[[#This Row],[TIPO_ASEGURAMIENTO]])</f>
        <v>ASALARIADO</v>
      </c>
      <c r="J1613" t="s">
        <v>34</v>
      </c>
      <c r="K1613" t="s">
        <v>30</v>
      </c>
      <c r="L1613" t="s">
        <v>31</v>
      </c>
      <c r="M1613" t="s">
        <v>31</v>
      </c>
      <c r="N1613">
        <v>41</v>
      </c>
      <c r="O1613">
        <f>IF(moras[[#This Row],[EDAD]]="", '2-Resumen'!$C$7, moras[[#This Row],[EDAD]])</f>
        <v>41</v>
      </c>
      <c r="P1613">
        <f>FLOOR(moras[[#This Row],[EDAD_SIN_NA´S]],10)</f>
        <v>40</v>
      </c>
      <c r="Q1613">
        <f>STANDARDIZE(moras[[#This Row],[EDAD]],'2-Resumen'!$C$2, '2-Resumen'!$C$3)</f>
        <v>-6.3965513291846368E-2</v>
      </c>
      <c r="R1613" t="str">
        <f>IF(ABS(moras[[#This Row],[Z-CORE E]]) &gt; 1.96, "Sí", "No")</f>
        <v>No</v>
      </c>
    </row>
    <row r="1614" spans="1:18">
      <c r="A1614">
        <v>2368</v>
      </c>
      <c r="B1614" t="s">
        <v>32</v>
      </c>
      <c r="C1614">
        <v>520000</v>
      </c>
      <c r="D16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14">
        <f>IF(moras[[#This Row],[SALARIO]]="",'2-Resumen'!$B$7, moras[[#This Row],[SALARIO]])</f>
        <v>520000</v>
      </c>
      <c r="F1614">
        <f>STANDARDIZE(moras[[#This Row],[SALARIO]],'2-Resumen'!$B$2,'2-Resumen'!$B$3)</f>
        <v>-0.36696408118229784</v>
      </c>
      <c r="G1614" t="str">
        <f>IF(ABS(moras[[#This Row],[Z-CORE]])&gt; 1.96,"Sí", "No")</f>
        <v>No</v>
      </c>
      <c r="H1614" t="s">
        <v>33</v>
      </c>
      <c r="I1614" t="str">
        <f>IF(moras[[#This Row],[TIPO_ASEGURAMIENTO]] = "", '2-Resumen'!$F$4, moras[[#This Row],[TIPO_ASEGURAMIENTO]])</f>
        <v>ASALARIADO</v>
      </c>
      <c r="J1614" t="s">
        <v>29</v>
      </c>
      <c r="K1614" t="s">
        <v>30</v>
      </c>
      <c r="L1614" t="s">
        <v>31</v>
      </c>
      <c r="M1614" t="s">
        <v>30</v>
      </c>
      <c r="N1614">
        <v>62</v>
      </c>
      <c r="O1614">
        <f>IF(moras[[#This Row],[EDAD]]="", '2-Resumen'!$C$7, moras[[#This Row],[EDAD]])</f>
        <v>62</v>
      </c>
      <c r="P1614">
        <f>FLOOR(moras[[#This Row],[EDAD_SIN_NA´S]],10)</f>
        <v>60</v>
      </c>
      <c r="Q1614">
        <f>STANDARDIZE(moras[[#This Row],[EDAD]],'2-Resumen'!$C$2, '2-Resumen'!$C$3)</f>
        <v>1.4181164183280413</v>
      </c>
      <c r="R1614" t="str">
        <f>IF(ABS(moras[[#This Row],[Z-CORE E]]) &gt; 1.96, "Sí", "No")</f>
        <v>No</v>
      </c>
    </row>
    <row r="1615" spans="1:18">
      <c r="A1615">
        <v>2369</v>
      </c>
      <c r="B1615" t="s">
        <v>32</v>
      </c>
      <c r="C1615">
        <v>1459164</v>
      </c>
      <c r="D16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15">
        <f>IF(moras[[#This Row],[SALARIO]]="",'2-Resumen'!$B$7, moras[[#This Row],[SALARIO]])</f>
        <v>1459164</v>
      </c>
      <c r="F1615">
        <f>STANDARDIZE(moras[[#This Row],[SALARIO]],'2-Resumen'!$B$2,'2-Resumen'!$B$3)</f>
        <v>-0.3513372931066755</v>
      </c>
      <c r="G1615" t="str">
        <f>IF(ABS(moras[[#This Row],[Z-CORE]])&gt; 1.96,"Sí", "No")</f>
        <v>No</v>
      </c>
      <c r="H1615" t="s">
        <v>33</v>
      </c>
      <c r="I1615" t="str">
        <f>IF(moras[[#This Row],[TIPO_ASEGURAMIENTO]] = "", '2-Resumen'!$F$4, moras[[#This Row],[TIPO_ASEGURAMIENTO]])</f>
        <v>ASALARIADO</v>
      </c>
      <c r="J1615" t="s">
        <v>29</v>
      </c>
      <c r="K1615" t="s">
        <v>30</v>
      </c>
      <c r="L1615" t="s">
        <v>31</v>
      </c>
      <c r="M1615" t="s">
        <v>31</v>
      </c>
      <c r="N1615">
        <v>55</v>
      </c>
      <c r="O1615">
        <f>IF(moras[[#This Row],[EDAD]]="", '2-Resumen'!$C$7, moras[[#This Row],[EDAD]])</f>
        <v>55</v>
      </c>
      <c r="P1615">
        <f>FLOOR(moras[[#This Row],[EDAD_SIN_NA´S]],10)</f>
        <v>50</v>
      </c>
      <c r="Q1615">
        <f>STANDARDIZE(moras[[#This Row],[EDAD]],'2-Resumen'!$C$2, '2-Resumen'!$C$3)</f>
        <v>0.92408910778807873</v>
      </c>
      <c r="R1615" t="str">
        <f>IF(ABS(moras[[#This Row],[Z-CORE E]]) &gt; 1.96, "Sí", "No")</f>
        <v>No</v>
      </c>
    </row>
    <row r="1616" spans="1:18">
      <c r="A1616">
        <v>2370</v>
      </c>
      <c r="B1616" t="s">
        <v>32</v>
      </c>
      <c r="C1616">
        <v>78510377</v>
      </c>
      <c r="D16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16">
        <f>IF(moras[[#This Row],[SALARIO]]="",'2-Resumen'!$B$7, moras[[#This Row],[SALARIO]])</f>
        <v>78510377</v>
      </c>
      <c r="F1616">
        <f>STANDARDIZE(moras[[#This Row],[SALARIO]],'2-Resumen'!$B$2,'2-Resumen'!$B$3)</f>
        <v>0.93072098055014629</v>
      </c>
      <c r="G1616" t="str">
        <f>IF(ABS(moras[[#This Row],[Z-CORE]])&gt; 1.96,"Sí", "No")</f>
        <v>No</v>
      </c>
      <c r="H1616" t="s">
        <v>33</v>
      </c>
      <c r="I1616" t="str">
        <f>IF(moras[[#This Row],[TIPO_ASEGURAMIENTO]] = "", '2-Resumen'!$F$4, moras[[#This Row],[TIPO_ASEGURAMIENTO]])</f>
        <v>ASALARIADO</v>
      </c>
      <c r="J1616" t="s">
        <v>29</v>
      </c>
      <c r="K1616" t="s">
        <v>30</v>
      </c>
      <c r="L1616" t="s">
        <v>31</v>
      </c>
      <c r="M1616" t="s">
        <v>31</v>
      </c>
      <c r="N1616">
        <v>49</v>
      </c>
      <c r="O1616">
        <f>IF(moras[[#This Row],[EDAD]]="", '2-Resumen'!$C$7, moras[[#This Row],[EDAD]])</f>
        <v>49</v>
      </c>
      <c r="P1616">
        <f>FLOOR(moras[[#This Row],[EDAD_SIN_NA´S]],10)</f>
        <v>40</v>
      </c>
      <c r="Q1616">
        <f>STANDARDIZE(moras[[#This Row],[EDAD]],'2-Resumen'!$C$2, '2-Resumen'!$C$3)</f>
        <v>0.50063712732525367</v>
      </c>
      <c r="R1616" t="str">
        <f>IF(ABS(moras[[#This Row],[Z-CORE E]]) &gt; 1.96, "Sí", "No")</f>
        <v>No</v>
      </c>
    </row>
    <row r="1617" spans="1:18">
      <c r="A1617">
        <v>2371</v>
      </c>
      <c r="B1617" t="s">
        <v>32</v>
      </c>
      <c r="C1617">
        <v>17587458</v>
      </c>
      <c r="D16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17">
        <f>IF(moras[[#This Row],[SALARIO]]="",'2-Resumen'!$B$7, moras[[#This Row],[SALARIO]])</f>
        <v>17587458</v>
      </c>
      <c r="F1617">
        <f>STANDARDIZE(moras[[#This Row],[SALARIO]],'2-Resumen'!$B$2,'2-Resumen'!$B$3)</f>
        <v>-8.2977951863473065E-2</v>
      </c>
      <c r="G1617" t="str">
        <f>IF(ABS(moras[[#This Row],[Z-CORE]])&gt; 1.96,"Sí", "No")</f>
        <v>No</v>
      </c>
      <c r="H1617" t="s">
        <v>33</v>
      </c>
      <c r="I1617" t="str">
        <f>IF(moras[[#This Row],[TIPO_ASEGURAMIENTO]] = "", '2-Resumen'!$F$4, moras[[#This Row],[TIPO_ASEGURAMIENTO]])</f>
        <v>ASALARIADO</v>
      </c>
      <c r="J1617" t="s">
        <v>29</v>
      </c>
      <c r="K1617" t="s">
        <v>30</v>
      </c>
      <c r="L1617" t="s">
        <v>31</v>
      </c>
      <c r="M1617" t="s">
        <v>30</v>
      </c>
      <c r="N1617">
        <v>38</v>
      </c>
      <c r="O1617">
        <f>IF(moras[[#This Row],[EDAD]]="", '2-Resumen'!$C$7, moras[[#This Row],[EDAD]])</f>
        <v>38</v>
      </c>
      <c r="P1617">
        <f>FLOOR(moras[[#This Row],[EDAD_SIN_NA´S]],10)</f>
        <v>30</v>
      </c>
      <c r="Q1617">
        <f>STANDARDIZE(moras[[#This Row],[EDAD]],'2-Resumen'!$C$2, '2-Resumen'!$C$3)</f>
        <v>-0.27569150352325889</v>
      </c>
      <c r="R1617" t="str">
        <f>IF(ABS(moras[[#This Row],[Z-CORE E]]) &gt; 1.96, "Sí", "No")</f>
        <v>No</v>
      </c>
    </row>
    <row r="1618" spans="1:18">
      <c r="A1618">
        <v>2372</v>
      </c>
      <c r="B1618" t="s">
        <v>32</v>
      </c>
      <c r="C1618">
        <v>341004</v>
      </c>
      <c r="D16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18">
        <f>IF(moras[[#This Row],[SALARIO]]="",'2-Resumen'!$B$7, moras[[#This Row],[SALARIO]])</f>
        <v>341004</v>
      </c>
      <c r="F1618">
        <f>STANDARDIZE(moras[[#This Row],[SALARIO]],'2-Resumen'!$B$2,'2-Resumen'!$B$3)</f>
        <v>-0.36994240292204095</v>
      </c>
      <c r="G1618" t="str">
        <f>IF(ABS(moras[[#This Row],[Z-CORE]])&gt; 1.96,"Sí", "No")</f>
        <v>No</v>
      </c>
      <c r="H1618" t="s">
        <v>33</v>
      </c>
      <c r="I1618" t="str">
        <f>IF(moras[[#This Row],[TIPO_ASEGURAMIENTO]] = "", '2-Resumen'!$F$4, moras[[#This Row],[TIPO_ASEGURAMIENTO]])</f>
        <v>ASALARIADO</v>
      </c>
      <c r="J1618" t="s">
        <v>29</v>
      </c>
      <c r="K1618" t="s">
        <v>30</v>
      </c>
      <c r="L1618" t="s">
        <v>30</v>
      </c>
      <c r="M1618" t="s">
        <v>31</v>
      </c>
      <c r="N1618">
        <v>57</v>
      </c>
      <c r="O1618">
        <f>IF(moras[[#This Row],[EDAD]]="", '2-Resumen'!$C$7, moras[[#This Row],[EDAD]])</f>
        <v>57</v>
      </c>
      <c r="P1618">
        <f>FLOOR(moras[[#This Row],[EDAD_SIN_NA´S]],10)</f>
        <v>50</v>
      </c>
      <c r="Q1618">
        <f>STANDARDIZE(moras[[#This Row],[EDAD]],'2-Resumen'!$C$2, '2-Resumen'!$C$3)</f>
        <v>1.0652397679423538</v>
      </c>
      <c r="R1618" t="str">
        <f>IF(ABS(moras[[#This Row],[Z-CORE E]]) &gt; 1.96, "Sí", "No")</f>
        <v>No</v>
      </c>
    </row>
    <row r="1619" spans="1:18">
      <c r="A1619">
        <v>2373</v>
      </c>
      <c r="B1619" t="s">
        <v>27</v>
      </c>
      <c r="C1619">
        <v>342644735</v>
      </c>
      <c r="D16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19">
        <f>IF(moras[[#This Row],[SALARIO]]="",'2-Resumen'!$B$7, moras[[#This Row],[SALARIO]])</f>
        <v>342644735</v>
      </c>
      <c r="F1619">
        <f>STANDARDIZE(moras[[#This Row],[SALARIO]],'2-Resumen'!$B$2,'2-Resumen'!$B$3)</f>
        <v>5.3256633292310545</v>
      </c>
      <c r="G1619" t="str">
        <f>IF(ABS(moras[[#This Row],[Z-CORE]])&gt; 1.96,"Sí", "No")</f>
        <v>Sí</v>
      </c>
      <c r="H1619" t="s">
        <v>33</v>
      </c>
      <c r="I1619" t="str">
        <f>IF(moras[[#This Row],[TIPO_ASEGURAMIENTO]] = "", '2-Resumen'!$F$4, moras[[#This Row],[TIPO_ASEGURAMIENTO]])</f>
        <v>ASALARIADO</v>
      </c>
      <c r="J1619" t="s">
        <v>34</v>
      </c>
      <c r="K1619" t="s">
        <v>30</v>
      </c>
      <c r="L1619" t="s">
        <v>31</v>
      </c>
      <c r="M1619" t="s">
        <v>31</v>
      </c>
      <c r="N1619">
        <v>42</v>
      </c>
      <c r="O1619">
        <f>IF(moras[[#This Row],[EDAD]]="", '2-Resumen'!$C$7, moras[[#This Row],[EDAD]])</f>
        <v>42</v>
      </c>
      <c r="P1619">
        <f>FLOOR(moras[[#This Row],[EDAD_SIN_NA´S]],10)</f>
        <v>40</v>
      </c>
      <c r="Q1619">
        <f>STANDARDIZE(moras[[#This Row],[EDAD]],'2-Resumen'!$C$2, '2-Resumen'!$C$3)</f>
        <v>6.6098167852911317E-3</v>
      </c>
      <c r="R1619" t="str">
        <f>IF(ABS(moras[[#This Row],[Z-CORE E]]) &gt; 1.96, "Sí", "No")</f>
        <v>No</v>
      </c>
    </row>
    <row r="1620" spans="1:18">
      <c r="A1620">
        <v>2374</v>
      </c>
      <c r="B1620" t="s">
        <v>27</v>
      </c>
      <c r="C1620">
        <v>638675</v>
      </c>
      <c r="D16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20">
        <f>IF(moras[[#This Row],[SALARIO]]="",'2-Resumen'!$B$7, moras[[#This Row],[SALARIO]])</f>
        <v>638675</v>
      </c>
      <c r="F1620">
        <f>STANDARDIZE(moras[[#This Row],[SALARIO]],'2-Resumen'!$B$2,'2-Resumen'!$B$3)</f>
        <v>-0.36498944302019359</v>
      </c>
      <c r="G1620" t="str">
        <f>IF(ABS(moras[[#This Row],[Z-CORE]])&gt; 1.96,"Sí", "No")</f>
        <v>No</v>
      </c>
      <c r="H1620" t="s">
        <v>33</v>
      </c>
      <c r="I1620" t="str">
        <f>IF(moras[[#This Row],[TIPO_ASEGURAMIENTO]] = "", '2-Resumen'!$F$4, moras[[#This Row],[TIPO_ASEGURAMIENTO]])</f>
        <v>ASALARIADO</v>
      </c>
      <c r="J1620" t="s">
        <v>29</v>
      </c>
      <c r="K1620" t="s">
        <v>30</v>
      </c>
      <c r="L1620" t="s">
        <v>31</v>
      </c>
      <c r="M1620" t="s">
        <v>31</v>
      </c>
      <c r="N1620">
        <v>18</v>
      </c>
      <c r="O1620">
        <f>IF(moras[[#This Row],[EDAD]]="", '2-Resumen'!$C$7, moras[[#This Row],[EDAD]])</f>
        <v>18</v>
      </c>
      <c r="P1620">
        <f>FLOOR(moras[[#This Row],[EDAD_SIN_NA´S]],10)</f>
        <v>10</v>
      </c>
      <c r="Q1620">
        <f>STANDARDIZE(moras[[#This Row],[EDAD]],'2-Resumen'!$C$2, '2-Resumen'!$C$3)</f>
        <v>-1.687198105066009</v>
      </c>
      <c r="R1620" t="str">
        <f>IF(ABS(moras[[#This Row],[Z-CORE E]]) &gt; 1.96, "Sí", "No")</f>
        <v>No</v>
      </c>
    </row>
    <row r="1621" spans="1:18">
      <c r="A1621">
        <v>2376</v>
      </c>
      <c r="B1621" t="s">
        <v>27</v>
      </c>
      <c r="C1621">
        <v>120000</v>
      </c>
      <c r="D16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21">
        <f>IF(moras[[#This Row],[SALARIO]]="",'2-Resumen'!$B$7, moras[[#This Row],[SALARIO]])</f>
        <v>120000</v>
      </c>
      <c r="F1621">
        <f>STANDARDIZE(moras[[#This Row],[SALARIO]],'2-Resumen'!$B$2,'2-Resumen'!$B$3)</f>
        <v>-0.37361969748599871</v>
      </c>
      <c r="G1621" t="str">
        <f>IF(ABS(moras[[#This Row],[Z-CORE]])&gt; 1.96,"Sí", "No")</f>
        <v>No</v>
      </c>
      <c r="H1621" t="s">
        <v>33</v>
      </c>
      <c r="I1621" t="str">
        <f>IF(moras[[#This Row],[TIPO_ASEGURAMIENTO]] = "", '2-Resumen'!$F$4, moras[[#This Row],[TIPO_ASEGURAMIENTO]])</f>
        <v>ASALARIADO</v>
      </c>
      <c r="J1621" t="s">
        <v>29</v>
      </c>
      <c r="K1621" t="s">
        <v>30</v>
      </c>
      <c r="L1621" t="s">
        <v>31</v>
      </c>
      <c r="M1621" t="s">
        <v>30</v>
      </c>
      <c r="N1621">
        <v>47</v>
      </c>
      <c r="O1621">
        <f>IF(moras[[#This Row],[EDAD]]="", '2-Resumen'!$C$7, moras[[#This Row],[EDAD]])</f>
        <v>47</v>
      </c>
      <c r="P1621">
        <f>FLOOR(moras[[#This Row],[EDAD_SIN_NA´S]],10)</f>
        <v>40</v>
      </c>
      <c r="Q1621">
        <f>STANDARDIZE(moras[[#This Row],[EDAD]],'2-Resumen'!$C$2, '2-Resumen'!$C$3)</f>
        <v>0.35948646717097865</v>
      </c>
      <c r="R1621" t="str">
        <f>IF(ABS(moras[[#This Row],[Z-CORE E]]) &gt; 1.96, "Sí", "No")</f>
        <v>No</v>
      </c>
    </row>
    <row r="1622" spans="1:18">
      <c r="A1622">
        <v>2377</v>
      </c>
      <c r="B1622" t="s">
        <v>32</v>
      </c>
      <c r="C1622">
        <v>49814167</v>
      </c>
      <c r="D16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22">
        <f>IF(moras[[#This Row],[SALARIO]]="",'2-Resumen'!$B$7, moras[[#This Row],[SALARIO]])</f>
        <v>49814167</v>
      </c>
      <c r="F1622">
        <f>STANDARDIZE(moras[[#This Row],[SALARIO]],'2-Resumen'!$B$2,'2-Resumen'!$B$3)</f>
        <v>0.45324357272408611</v>
      </c>
      <c r="G1622" t="str">
        <f>IF(ABS(moras[[#This Row],[Z-CORE]])&gt; 1.96,"Sí", "No")</f>
        <v>No</v>
      </c>
      <c r="H1622" t="s">
        <v>33</v>
      </c>
      <c r="I1622" t="str">
        <f>IF(moras[[#This Row],[TIPO_ASEGURAMIENTO]] = "", '2-Resumen'!$F$4, moras[[#This Row],[TIPO_ASEGURAMIENTO]])</f>
        <v>ASALARIADO</v>
      </c>
      <c r="J1622" t="s">
        <v>29</v>
      </c>
      <c r="K1622" t="s">
        <v>30</v>
      </c>
      <c r="L1622" t="s">
        <v>31</v>
      </c>
      <c r="M1622" t="s">
        <v>31</v>
      </c>
      <c r="N1622">
        <v>49</v>
      </c>
      <c r="O1622">
        <f>IF(moras[[#This Row],[EDAD]]="", '2-Resumen'!$C$7, moras[[#This Row],[EDAD]])</f>
        <v>49</v>
      </c>
      <c r="P1622">
        <f>FLOOR(moras[[#This Row],[EDAD_SIN_NA´S]],10)</f>
        <v>40</v>
      </c>
      <c r="Q1622">
        <f>STANDARDIZE(moras[[#This Row],[EDAD]],'2-Resumen'!$C$2, '2-Resumen'!$C$3)</f>
        <v>0.50063712732525367</v>
      </c>
      <c r="R1622" t="str">
        <f>IF(ABS(moras[[#This Row],[Z-CORE E]]) &gt; 1.96, "Sí", "No")</f>
        <v>No</v>
      </c>
    </row>
    <row r="1623" spans="1:18">
      <c r="A1623">
        <v>2378</v>
      </c>
      <c r="B1623" t="s">
        <v>32</v>
      </c>
      <c r="C1623">
        <v>56249375</v>
      </c>
      <c r="D16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23">
        <f>IF(moras[[#This Row],[SALARIO]]="",'2-Resumen'!$B$7, moras[[#This Row],[SALARIO]])</f>
        <v>56249375</v>
      </c>
      <c r="F1623">
        <f>STANDARDIZE(moras[[#This Row],[SALARIO]],'2-Resumen'!$B$2,'2-Resumen'!$B$3)</f>
        <v>0.56031926093035189</v>
      </c>
      <c r="G1623" t="str">
        <f>IF(ABS(moras[[#This Row],[Z-CORE]])&gt; 1.96,"Sí", "No")</f>
        <v>No</v>
      </c>
      <c r="H1623" t="s">
        <v>33</v>
      </c>
      <c r="I1623" t="str">
        <f>IF(moras[[#This Row],[TIPO_ASEGURAMIENTO]] = "", '2-Resumen'!$F$4, moras[[#This Row],[TIPO_ASEGURAMIENTO]])</f>
        <v>ASALARIADO</v>
      </c>
      <c r="J1623" t="s">
        <v>29</v>
      </c>
      <c r="K1623" t="s">
        <v>30</v>
      </c>
      <c r="L1623" t="s">
        <v>31</v>
      </c>
      <c r="M1623" t="s">
        <v>31</v>
      </c>
      <c r="N1623">
        <v>34</v>
      </c>
      <c r="O1623">
        <f>IF(moras[[#This Row],[EDAD]]="", '2-Resumen'!$C$7, moras[[#This Row],[EDAD]])</f>
        <v>34</v>
      </c>
      <c r="P1623">
        <f>FLOOR(moras[[#This Row],[EDAD_SIN_NA´S]],10)</f>
        <v>30</v>
      </c>
      <c r="Q1623">
        <f>STANDARDIZE(moras[[#This Row],[EDAD]],'2-Resumen'!$C$2, '2-Resumen'!$C$3)</f>
        <v>-0.55799282383180893</v>
      </c>
      <c r="R1623" t="str">
        <f>IF(ABS(moras[[#This Row],[Z-CORE E]]) &gt; 1.96, "Sí", "No")</f>
        <v>No</v>
      </c>
    </row>
    <row r="1624" spans="1:18">
      <c r="A1624">
        <v>2379</v>
      </c>
      <c r="B1624" t="s">
        <v>32</v>
      </c>
      <c r="C1624">
        <v>464100</v>
      </c>
      <c r="D16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24">
        <f>IF(moras[[#This Row],[SALARIO]]="",'2-Resumen'!$B$7, moras[[#This Row],[SALARIO]])</f>
        <v>464100</v>
      </c>
      <c r="F1624">
        <f>STANDARDIZE(moras[[#This Row],[SALARIO]],'2-Resumen'!$B$2,'2-Resumen'!$B$3)</f>
        <v>-0.36789420356074004</v>
      </c>
      <c r="G1624" t="str">
        <f>IF(ABS(moras[[#This Row],[Z-CORE]])&gt; 1.96,"Sí", "No")</f>
        <v>No</v>
      </c>
      <c r="H1624" t="s">
        <v>33</v>
      </c>
      <c r="I1624" t="str">
        <f>IF(moras[[#This Row],[TIPO_ASEGURAMIENTO]] = "", '2-Resumen'!$F$4, moras[[#This Row],[TIPO_ASEGURAMIENTO]])</f>
        <v>ASALARIADO</v>
      </c>
      <c r="J1624" t="s">
        <v>29</v>
      </c>
      <c r="K1624" t="s">
        <v>30</v>
      </c>
      <c r="L1624" t="s">
        <v>30</v>
      </c>
      <c r="M1624" t="s">
        <v>31</v>
      </c>
      <c r="N1624">
        <v>29</v>
      </c>
      <c r="O1624">
        <f>IF(moras[[#This Row],[EDAD]]="", '2-Resumen'!$C$7, moras[[#This Row],[EDAD]])</f>
        <v>29</v>
      </c>
      <c r="P1624">
        <f>FLOOR(moras[[#This Row],[EDAD_SIN_NA´S]],10)</f>
        <v>20</v>
      </c>
      <c r="Q1624">
        <f>STANDARDIZE(moras[[#This Row],[EDAD]],'2-Resumen'!$C$2, '2-Resumen'!$C$3)</f>
        <v>-0.91086947421749642</v>
      </c>
      <c r="R1624" t="str">
        <f>IF(ABS(moras[[#This Row],[Z-CORE E]]) &gt; 1.96, "Sí", "No")</f>
        <v>No</v>
      </c>
    </row>
    <row r="1625" spans="1:18">
      <c r="A1625">
        <v>2381</v>
      </c>
      <c r="B1625" t="s">
        <v>27</v>
      </c>
      <c r="C1625">
        <v>318550</v>
      </c>
      <c r="D16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25">
        <f>IF(moras[[#This Row],[SALARIO]]="",'2-Resumen'!$B$7, moras[[#This Row],[SALARIO]])</f>
        <v>318550</v>
      </c>
      <c r="F1625">
        <f>STANDARDIZE(moras[[#This Row],[SALARIO]],'2-Resumen'!$B$2,'2-Resumen'!$B$3)</f>
        <v>-0.3703160159432492</v>
      </c>
      <c r="G1625" t="str">
        <f>IF(ABS(moras[[#This Row],[Z-CORE]])&gt; 1.96,"Sí", "No")</f>
        <v>No</v>
      </c>
      <c r="H1625" t="s">
        <v>33</v>
      </c>
      <c r="I1625" t="str">
        <f>IF(moras[[#This Row],[TIPO_ASEGURAMIENTO]] = "", '2-Resumen'!$F$4, moras[[#This Row],[TIPO_ASEGURAMIENTO]])</f>
        <v>ASALARIADO</v>
      </c>
      <c r="J1625" t="s">
        <v>29</v>
      </c>
      <c r="K1625" t="s">
        <v>30</v>
      </c>
      <c r="L1625" t="s">
        <v>31</v>
      </c>
      <c r="M1625" t="s">
        <v>31</v>
      </c>
      <c r="N1625">
        <v>41</v>
      </c>
      <c r="O1625">
        <f>IF(moras[[#This Row],[EDAD]]="", '2-Resumen'!$C$7, moras[[#This Row],[EDAD]])</f>
        <v>41</v>
      </c>
      <c r="P1625">
        <f>FLOOR(moras[[#This Row],[EDAD_SIN_NA´S]],10)</f>
        <v>40</v>
      </c>
      <c r="Q1625">
        <f>STANDARDIZE(moras[[#This Row],[EDAD]],'2-Resumen'!$C$2, '2-Resumen'!$C$3)</f>
        <v>-6.3965513291846368E-2</v>
      </c>
      <c r="R1625" t="str">
        <f>IF(ABS(moras[[#This Row],[Z-CORE E]]) &gt; 1.96, "Sí", "No")</f>
        <v>No</v>
      </c>
    </row>
    <row r="1626" spans="1:18">
      <c r="A1626">
        <v>2382</v>
      </c>
      <c r="B1626" t="s">
        <v>32</v>
      </c>
      <c r="C1626">
        <v>33621785</v>
      </c>
      <c r="D16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26">
        <f>IF(moras[[#This Row],[SALARIO]]="",'2-Resumen'!$B$7, moras[[#This Row],[SALARIO]])</f>
        <v>33621785</v>
      </c>
      <c r="F1626">
        <f>STANDARDIZE(moras[[#This Row],[SALARIO]],'2-Resumen'!$B$2,'2-Resumen'!$B$3)</f>
        <v>0.18381786863670474</v>
      </c>
      <c r="G1626" t="str">
        <f>IF(ABS(moras[[#This Row],[Z-CORE]])&gt; 1.96,"Sí", "No")</f>
        <v>No</v>
      </c>
      <c r="H1626" t="s">
        <v>33</v>
      </c>
      <c r="I1626" t="str">
        <f>IF(moras[[#This Row],[TIPO_ASEGURAMIENTO]] = "", '2-Resumen'!$F$4, moras[[#This Row],[TIPO_ASEGURAMIENTO]])</f>
        <v>ASALARIADO</v>
      </c>
      <c r="J1626" t="s">
        <v>29</v>
      </c>
      <c r="K1626" t="s">
        <v>30</v>
      </c>
      <c r="L1626" t="s">
        <v>30</v>
      </c>
      <c r="M1626" t="s">
        <v>31</v>
      </c>
      <c r="N1626">
        <v>43</v>
      </c>
      <c r="O1626">
        <f>IF(moras[[#This Row],[EDAD]]="", '2-Resumen'!$C$7, moras[[#This Row],[EDAD]])</f>
        <v>43</v>
      </c>
      <c r="P1626">
        <f>FLOOR(moras[[#This Row],[EDAD_SIN_NA´S]],10)</f>
        <v>40</v>
      </c>
      <c r="Q1626">
        <f>STANDARDIZE(moras[[#This Row],[EDAD]],'2-Resumen'!$C$2, '2-Resumen'!$C$3)</f>
        <v>7.7185146862428639E-2</v>
      </c>
      <c r="R1626" t="str">
        <f>IF(ABS(moras[[#This Row],[Z-CORE E]]) &gt; 1.96, "Sí", "No")</f>
        <v>No</v>
      </c>
    </row>
    <row r="1627" spans="1:18">
      <c r="A1627">
        <v>2384</v>
      </c>
      <c r="B1627" t="s">
        <v>32</v>
      </c>
      <c r="C1627">
        <v>1614330</v>
      </c>
      <c r="D16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27">
        <f>IF(moras[[#This Row],[SALARIO]]="",'2-Resumen'!$B$7, moras[[#This Row],[SALARIO]])</f>
        <v>1614330</v>
      </c>
      <c r="F1627">
        <f>STANDARDIZE(moras[[#This Row],[SALARIO]],'2-Resumen'!$B$2,'2-Resumen'!$B$3)</f>
        <v>-0.3487554797082254</v>
      </c>
      <c r="G1627" t="str">
        <f>IF(ABS(moras[[#This Row],[Z-CORE]])&gt; 1.96,"Sí", "No")</f>
        <v>No</v>
      </c>
      <c r="H1627" t="s">
        <v>33</v>
      </c>
      <c r="I1627" t="str">
        <f>IF(moras[[#This Row],[TIPO_ASEGURAMIENTO]] = "", '2-Resumen'!$F$4, moras[[#This Row],[TIPO_ASEGURAMIENTO]])</f>
        <v>ASALARIADO</v>
      </c>
      <c r="J1627" t="s">
        <v>34</v>
      </c>
      <c r="K1627" t="s">
        <v>30</v>
      </c>
      <c r="L1627" t="s">
        <v>31</v>
      </c>
      <c r="M1627" t="s">
        <v>30</v>
      </c>
      <c r="N1627">
        <v>30</v>
      </c>
      <c r="O1627">
        <f>IF(moras[[#This Row],[EDAD]]="", '2-Resumen'!$C$7, moras[[#This Row],[EDAD]])</f>
        <v>30</v>
      </c>
      <c r="P1627">
        <f>FLOOR(moras[[#This Row],[EDAD_SIN_NA´S]],10)</f>
        <v>30</v>
      </c>
      <c r="Q1627">
        <f>STANDARDIZE(moras[[#This Row],[EDAD]],'2-Resumen'!$C$2, '2-Resumen'!$C$3)</f>
        <v>-0.84029414414035897</v>
      </c>
      <c r="R1627" t="str">
        <f>IF(ABS(moras[[#This Row],[Z-CORE E]]) &gt; 1.96, "Sí", "No")</f>
        <v>No</v>
      </c>
    </row>
    <row r="1628" spans="1:18">
      <c r="A1628">
        <v>2385</v>
      </c>
      <c r="B1628" t="s">
        <v>27</v>
      </c>
      <c r="C1628">
        <v>260000</v>
      </c>
      <c r="D16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28">
        <f>IF(moras[[#This Row],[SALARIO]]="",'2-Resumen'!$B$7, moras[[#This Row],[SALARIO]])</f>
        <v>260000</v>
      </c>
      <c r="F1628">
        <f>STANDARDIZE(moras[[#This Row],[SALARIO]],'2-Resumen'!$B$2,'2-Resumen'!$B$3)</f>
        <v>-0.37129023177970338</v>
      </c>
      <c r="G1628" t="str">
        <f>IF(ABS(moras[[#This Row],[Z-CORE]])&gt; 1.96,"Sí", "No")</f>
        <v>No</v>
      </c>
      <c r="H1628" t="s">
        <v>33</v>
      </c>
      <c r="I1628" t="str">
        <f>IF(moras[[#This Row],[TIPO_ASEGURAMIENTO]] = "", '2-Resumen'!$F$4, moras[[#This Row],[TIPO_ASEGURAMIENTO]])</f>
        <v>ASALARIADO</v>
      </c>
      <c r="J1628" t="s">
        <v>29</v>
      </c>
      <c r="K1628" t="s">
        <v>30</v>
      </c>
      <c r="L1628" t="s">
        <v>31</v>
      </c>
      <c r="M1628" t="s">
        <v>30</v>
      </c>
      <c r="N1628">
        <v>39</v>
      </c>
      <c r="O1628">
        <f>IF(moras[[#This Row],[EDAD]]="", '2-Resumen'!$C$7, moras[[#This Row],[EDAD]])</f>
        <v>39</v>
      </c>
      <c r="P1628">
        <f>FLOOR(moras[[#This Row],[EDAD_SIN_NA´S]],10)</f>
        <v>30</v>
      </c>
      <c r="Q1628">
        <f>STANDARDIZE(moras[[#This Row],[EDAD]],'2-Resumen'!$C$2, '2-Resumen'!$C$3)</f>
        <v>-0.20511617344612137</v>
      </c>
      <c r="R1628" t="str">
        <f>IF(ABS(moras[[#This Row],[Z-CORE E]]) &gt; 1.96, "Sí", "No")</f>
        <v>No</v>
      </c>
    </row>
    <row r="1629" spans="1:18">
      <c r="A1629">
        <v>2388</v>
      </c>
      <c r="B1629" t="s">
        <v>32</v>
      </c>
      <c r="C1629">
        <v>4917062</v>
      </c>
      <c r="D16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29">
        <f>IF(moras[[#This Row],[SALARIO]]="",'2-Resumen'!$B$7, moras[[#This Row],[SALARIO]])</f>
        <v>4917062</v>
      </c>
      <c r="F1629">
        <f>STANDARDIZE(moras[[#This Row],[SALARIO]],'2-Resumen'!$B$2,'2-Resumen'!$B$3)</f>
        <v>-0.29380118734333888</v>
      </c>
      <c r="G1629" t="str">
        <f>IF(ABS(moras[[#This Row],[Z-CORE]])&gt; 1.96,"Sí", "No")</f>
        <v>No</v>
      </c>
      <c r="H1629" t="s">
        <v>33</v>
      </c>
      <c r="I1629" t="str">
        <f>IF(moras[[#This Row],[TIPO_ASEGURAMIENTO]] = "", '2-Resumen'!$F$4, moras[[#This Row],[TIPO_ASEGURAMIENTO]])</f>
        <v>ASALARIADO</v>
      </c>
      <c r="J1629" t="s">
        <v>29</v>
      </c>
      <c r="K1629" t="s">
        <v>30</v>
      </c>
      <c r="L1629" t="s">
        <v>31</v>
      </c>
      <c r="M1629" t="s">
        <v>31</v>
      </c>
      <c r="N1629">
        <v>50</v>
      </c>
      <c r="O1629">
        <f>IF(moras[[#This Row],[EDAD]]="", '2-Resumen'!$C$7, moras[[#This Row],[EDAD]])</f>
        <v>50</v>
      </c>
      <c r="P1629">
        <f>FLOOR(moras[[#This Row],[EDAD_SIN_NA´S]],10)</f>
        <v>50</v>
      </c>
      <c r="Q1629">
        <f>STANDARDIZE(moras[[#This Row],[EDAD]],'2-Resumen'!$C$2, '2-Resumen'!$C$3)</f>
        <v>0.57121245740239113</v>
      </c>
      <c r="R1629" t="str">
        <f>IF(ABS(moras[[#This Row],[Z-CORE E]]) &gt; 1.96, "Sí", "No")</f>
        <v>No</v>
      </c>
    </row>
    <row r="1630" spans="1:18">
      <c r="A1630">
        <v>2389</v>
      </c>
      <c r="B1630" t="s">
        <v>32</v>
      </c>
      <c r="C1630">
        <v>1308403</v>
      </c>
      <c r="D16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30">
        <f>IF(moras[[#This Row],[SALARIO]]="",'2-Resumen'!$B$7, moras[[#This Row],[SALARIO]])</f>
        <v>1308403</v>
      </c>
      <c r="F1630">
        <f>STANDARDIZE(moras[[#This Row],[SALARIO]],'2-Resumen'!$B$2,'2-Resumen'!$B$3)</f>
        <v>-0.35384581153058114</v>
      </c>
      <c r="G1630" t="str">
        <f>IF(ABS(moras[[#This Row],[Z-CORE]])&gt; 1.96,"Sí", "No")</f>
        <v>No</v>
      </c>
      <c r="H1630" t="s">
        <v>33</v>
      </c>
      <c r="I1630" t="str">
        <f>IF(moras[[#This Row],[TIPO_ASEGURAMIENTO]] = "", '2-Resumen'!$F$4, moras[[#This Row],[TIPO_ASEGURAMIENTO]])</f>
        <v>ASALARIADO</v>
      </c>
      <c r="J1630" t="s">
        <v>34</v>
      </c>
      <c r="K1630" t="s">
        <v>30</v>
      </c>
      <c r="L1630" t="s">
        <v>31</v>
      </c>
      <c r="M1630" t="s">
        <v>31</v>
      </c>
      <c r="N1630">
        <v>40</v>
      </c>
      <c r="O1630">
        <f>IF(moras[[#This Row],[EDAD]]="", '2-Resumen'!$C$7, moras[[#This Row],[EDAD]])</f>
        <v>40</v>
      </c>
      <c r="P1630">
        <f>FLOOR(moras[[#This Row],[EDAD_SIN_NA´S]],10)</f>
        <v>40</v>
      </c>
      <c r="Q1630">
        <f>STANDARDIZE(moras[[#This Row],[EDAD]],'2-Resumen'!$C$2, '2-Resumen'!$C$3)</f>
        <v>-0.13454084336898386</v>
      </c>
      <c r="R1630" t="str">
        <f>IF(ABS(moras[[#This Row],[Z-CORE E]]) &gt; 1.96, "Sí", "No")</f>
        <v>No</v>
      </c>
    </row>
    <row r="1631" spans="1:18">
      <c r="A1631">
        <v>2393</v>
      </c>
      <c r="B1631" t="s">
        <v>32</v>
      </c>
      <c r="C1631">
        <v>869420</v>
      </c>
      <c r="D16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31">
        <f>IF(moras[[#This Row],[SALARIO]]="",'2-Resumen'!$B$7, moras[[#This Row],[SALARIO]])</f>
        <v>869420</v>
      </c>
      <c r="F1631">
        <f>STANDARDIZE(moras[[#This Row],[SALARIO]],'2-Resumen'!$B$2,'2-Resumen'!$B$3)</f>
        <v>-0.36115006756019991</v>
      </c>
      <c r="G1631" t="str">
        <f>IF(ABS(moras[[#This Row],[Z-CORE]])&gt; 1.96,"Sí", "No")</f>
        <v>No</v>
      </c>
      <c r="H1631" t="s">
        <v>33</v>
      </c>
      <c r="I1631" t="str">
        <f>IF(moras[[#This Row],[TIPO_ASEGURAMIENTO]] = "", '2-Resumen'!$F$4, moras[[#This Row],[TIPO_ASEGURAMIENTO]])</f>
        <v>ASALARIADO</v>
      </c>
      <c r="J1631" t="s">
        <v>34</v>
      </c>
      <c r="K1631" t="s">
        <v>30</v>
      </c>
      <c r="L1631" t="s">
        <v>31</v>
      </c>
      <c r="M1631" t="s">
        <v>30</v>
      </c>
      <c r="N1631">
        <v>46</v>
      </c>
      <c r="O1631">
        <f>IF(moras[[#This Row],[EDAD]]="", '2-Resumen'!$C$7, moras[[#This Row],[EDAD]])</f>
        <v>46</v>
      </c>
      <c r="P1631">
        <f>FLOOR(moras[[#This Row],[EDAD_SIN_NA´S]],10)</f>
        <v>40</v>
      </c>
      <c r="Q1631">
        <f>STANDARDIZE(moras[[#This Row],[EDAD]],'2-Resumen'!$C$2, '2-Resumen'!$C$3)</f>
        <v>0.28891113709384114</v>
      </c>
      <c r="R1631" t="str">
        <f>IF(ABS(moras[[#This Row],[Z-CORE E]]) &gt; 1.96, "Sí", "No")</f>
        <v>No</v>
      </c>
    </row>
    <row r="1632" spans="1:18">
      <c r="A1632">
        <v>2394</v>
      </c>
      <c r="B1632" t="s">
        <v>32</v>
      </c>
      <c r="C1632">
        <v>86400</v>
      </c>
      <c r="D16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32">
        <f>IF(moras[[#This Row],[SALARIO]]="",'2-Resumen'!$B$7, moras[[#This Row],[SALARIO]])</f>
        <v>86400</v>
      </c>
      <c r="F1632">
        <f>STANDARDIZE(moras[[#This Row],[SALARIO]],'2-Resumen'!$B$2,'2-Resumen'!$B$3)</f>
        <v>-0.37417876925550958</v>
      </c>
      <c r="G1632" t="str">
        <f>IF(ABS(moras[[#This Row],[Z-CORE]])&gt; 1.96,"Sí", "No")</f>
        <v>No</v>
      </c>
      <c r="H1632" t="s">
        <v>33</v>
      </c>
      <c r="I1632" t="str">
        <f>IF(moras[[#This Row],[TIPO_ASEGURAMIENTO]] = "", '2-Resumen'!$F$4, moras[[#This Row],[TIPO_ASEGURAMIENTO]])</f>
        <v>ASALARIADO</v>
      </c>
      <c r="J1632" t="s">
        <v>29</v>
      </c>
      <c r="K1632" t="s">
        <v>30</v>
      </c>
      <c r="L1632" t="s">
        <v>31</v>
      </c>
      <c r="M1632" t="s">
        <v>31</v>
      </c>
      <c r="N1632">
        <v>24</v>
      </c>
      <c r="O1632">
        <f>IF(moras[[#This Row],[EDAD]]="", '2-Resumen'!$C$7, moras[[#This Row],[EDAD]])</f>
        <v>24</v>
      </c>
      <c r="P1632">
        <f>FLOOR(moras[[#This Row],[EDAD_SIN_NA´S]],10)</f>
        <v>20</v>
      </c>
      <c r="Q1632">
        <f>STANDARDIZE(moras[[#This Row],[EDAD]],'2-Resumen'!$C$2, '2-Resumen'!$C$3)</f>
        <v>-1.263746124603184</v>
      </c>
      <c r="R1632" t="str">
        <f>IF(ABS(moras[[#This Row],[Z-CORE E]]) &gt; 1.96, "Sí", "No")</f>
        <v>No</v>
      </c>
    </row>
    <row r="1633" spans="1:18">
      <c r="A1633">
        <v>2395</v>
      </c>
      <c r="B1633" t="s">
        <v>27</v>
      </c>
      <c r="C1633">
        <v>466740</v>
      </c>
      <c r="D16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33">
        <f>IF(moras[[#This Row],[SALARIO]]="",'2-Resumen'!$B$7, moras[[#This Row],[SALARIO]])</f>
        <v>466740</v>
      </c>
      <c r="F1633">
        <f>STANDARDIZE(moras[[#This Row],[SALARIO]],'2-Resumen'!$B$2,'2-Resumen'!$B$3)</f>
        <v>-0.36785027649313562</v>
      </c>
      <c r="G1633" t="str">
        <f>IF(ABS(moras[[#This Row],[Z-CORE]])&gt; 1.96,"Sí", "No")</f>
        <v>No</v>
      </c>
      <c r="H1633" t="s">
        <v>33</v>
      </c>
      <c r="I1633" t="str">
        <f>IF(moras[[#This Row],[TIPO_ASEGURAMIENTO]] = "", '2-Resumen'!$F$4, moras[[#This Row],[TIPO_ASEGURAMIENTO]])</f>
        <v>ASALARIADO</v>
      </c>
      <c r="J1633" t="s">
        <v>34</v>
      </c>
      <c r="K1633" t="s">
        <v>30</v>
      </c>
      <c r="L1633" t="s">
        <v>31</v>
      </c>
      <c r="M1633" t="s">
        <v>30</v>
      </c>
      <c r="N1633">
        <v>35</v>
      </c>
      <c r="O1633">
        <f>IF(moras[[#This Row],[EDAD]]="", '2-Resumen'!$C$7, moras[[#This Row],[EDAD]])</f>
        <v>35</v>
      </c>
      <c r="P1633">
        <f>FLOOR(moras[[#This Row],[EDAD_SIN_NA´S]],10)</f>
        <v>30</v>
      </c>
      <c r="Q1633">
        <f>STANDARDIZE(moras[[#This Row],[EDAD]],'2-Resumen'!$C$2, '2-Resumen'!$C$3)</f>
        <v>-0.48741749375467142</v>
      </c>
      <c r="R1633" t="str">
        <f>IF(ABS(moras[[#This Row],[Z-CORE E]]) &gt; 1.96, "Sí", "No")</f>
        <v>No</v>
      </c>
    </row>
    <row r="1634" spans="1:18">
      <c r="A1634">
        <v>2396</v>
      </c>
      <c r="B1634" t="s">
        <v>27</v>
      </c>
      <c r="C1634">
        <v>319560</v>
      </c>
      <c r="D16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34">
        <f>IF(moras[[#This Row],[SALARIO]]="",'2-Resumen'!$B$7, moras[[#This Row],[SALARIO]])</f>
        <v>319560</v>
      </c>
      <c r="F1634">
        <f>STANDARDIZE(moras[[#This Row],[SALARIO]],'2-Resumen'!$B$2,'2-Resumen'!$B$3)</f>
        <v>-0.37029921051208231</v>
      </c>
      <c r="G1634" t="str">
        <f>IF(ABS(moras[[#This Row],[Z-CORE]])&gt; 1.96,"Sí", "No")</f>
        <v>No</v>
      </c>
      <c r="H1634" t="s">
        <v>33</v>
      </c>
      <c r="I1634" t="str">
        <f>IF(moras[[#This Row],[TIPO_ASEGURAMIENTO]] = "", '2-Resumen'!$F$4, moras[[#This Row],[TIPO_ASEGURAMIENTO]])</f>
        <v>ASALARIADO</v>
      </c>
      <c r="J1634" t="s">
        <v>29</v>
      </c>
      <c r="K1634" t="s">
        <v>30</v>
      </c>
      <c r="L1634" t="s">
        <v>31</v>
      </c>
      <c r="M1634" t="s">
        <v>30</v>
      </c>
      <c r="N1634">
        <v>30</v>
      </c>
      <c r="O1634">
        <f>IF(moras[[#This Row],[EDAD]]="", '2-Resumen'!$C$7, moras[[#This Row],[EDAD]])</f>
        <v>30</v>
      </c>
      <c r="P1634">
        <f>FLOOR(moras[[#This Row],[EDAD_SIN_NA´S]],10)</f>
        <v>30</v>
      </c>
      <c r="Q1634">
        <f>STANDARDIZE(moras[[#This Row],[EDAD]],'2-Resumen'!$C$2, '2-Resumen'!$C$3)</f>
        <v>-0.84029414414035897</v>
      </c>
      <c r="R1634" t="str">
        <f>IF(ABS(moras[[#This Row],[Z-CORE E]]) &gt; 1.96, "Sí", "No")</f>
        <v>No</v>
      </c>
    </row>
    <row r="1635" spans="1:18">
      <c r="A1635">
        <v>2397</v>
      </c>
      <c r="B1635" t="s">
        <v>32</v>
      </c>
      <c r="C1635">
        <v>54557925</v>
      </c>
      <c r="D16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35">
        <f>IF(moras[[#This Row],[SALARIO]]="",'2-Resumen'!$B$7, moras[[#This Row],[SALARIO]])</f>
        <v>54557925</v>
      </c>
      <c r="F1635">
        <f>STANDARDIZE(moras[[#This Row],[SALARIO]],'2-Resumen'!$B$2,'2-Resumen'!$B$3)</f>
        <v>0.53217515543811478</v>
      </c>
      <c r="G1635" t="str">
        <f>IF(ABS(moras[[#This Row],[Z-CORE]])&gt; 1.96,"Sí", "No")</f>
        <v>No</v>
      </c>
      <c r="H1635" t="s">
        <v>33</v>
      </c>
      <c r="I1635" t="str">
        <f>IF(moras[[#This Row],[TIPO_ASEGURAMIENTO]] = "", '2-Resumen'!$F$4, moras[[#This Row],[TIPO_ASEGURAMIENTO]])</f>
        <v>ASALARIADO</v>
      </c>
      <c r="J1635" t="s">
        <v>29</v>
      </c>
      <c r="K1635" t="s">
        <v>30</v>
      </c>
      <c r="L1635" t="s">
        <v>31</v>
      </c>
      <c r="M1635" t="s">
        <v>31</v>
      </c>
      <c r="N1635">
        <v>39</v>
      </c>
      <c r="O1635">
        <f>IF(moras[[#This Row],[EDAD]]="", '2-Resumen'!$C$7, moras[[#This Row],[EDAD]])</f>
        <v>39</v>
      </c>
      <c r="P1635">
        <f>FLOOR(moras[[#This Row],[EDAD_SIN_NA´S]],10)</f>
        <v>30</v>
      </c>
      <c r="Q1635">
        <f>STANDARDIZE(moras[[#This Row],[EDAD]],'2-Resumen'!$C$2, '2-Resumen'!$C$3)</f>
        <v>-0.20511617344612137</v>
      </c>
      <c r="R1635" t="str">
        <f>IF(ABS(moras[[#This Row],[Z-CORE E]]) &gt; 1.96, "Sí", "No")</f>
        <v>No</v>
      </c>
    </row>
    <row r="1636" spans="1:18">
      <c r="A1636">
        <v>2399</v>
      </c>
      <c r="B1636" t="s">
        <v>32</v>
      </c>
      <c r="C1636">
        <v>46433596</v>
      </c>
      <c r="D16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36">
        <f>IF(moras[[#This Row],[SALARIO]]="",'2-Resumen'!$B$7, moras[[#This Row],[SALARIO]])</f>
        <v>46433596</v>
      </c>
      <c r="F1636">
        <f>STANDARDIZE(moras[[#This Row],[SALARIO]],'2-Resumen'!$B$2,'2-Resumen'!$B$3)</f>
        <v>0.39699411406554019</v>
      </c>
      <c r="G1636" t="str">
        <f>IF(ABS(moras[[#This Row],[Z-CORE]])&gt; 1.96,"Sí", "No")</f>
        <v>No</v>
      </c>
      <c r="H1636" t="s">
        <v>33</v>
      </c>
      <c r="I1636" t="str">
        <f>IF(moras[[#This Row],[TIPO_ASEGURAMIENTO]] = "", '2-Resumen'!$F$4, moras[[#This Row],[TIPO_ASEGURAMIENTO]])</f>
        <v>ASALARIADO</v>
      </c>
      <c r="J1636" t="s">
        <v>29</v>
      </c>
      <c r="K1636" t="s">
        <v>30</v>
      </c>
      <c r="L1636" t="s">
        <v>31</v>
      </c>
      <c r="M1636" t="s">
        <v>31</v>
      </c>
      <c r="N1636">
        <v>54</v>
      </c>
      <c r="O1636">
        <f>IF(moras[[#This Row],[EDAD]]="", '2-Resumen'!$C$7, moras[[#This Row],[EDAD]])</f>
        <v>54</v>
      </c>
      <c r="P1636">
        <f>FLOOR(moras[[#This Row],[EDAD_SIN_NA´S]],10)</f>
        <v>50</v>
      </c>
      <c r="Q1636">
        <f>STANDARDIZE(moras[[#This Row],[EDAD]],'2-Resumen'!$C$2, '2-Resumen'!$C$3)</f>
        <v>0.85351377771094117</v>
      </c>
      <c r="R1636" t="str">
        <f>IF(ABS(moras[[#This Row],[Z-CORE E]]) &gt; 1.96, "Sí", "No")</f>
        <v>No</v>
      </c>
    </row>
    <row r="1637" spans="1:18">
      <c r="A1637">
        <v>2400</v>
      </c>
      <c r="B1637" t="s">
        <v>32</v>
      </c>
      <c r="C1637">
        <v>35000</v>
      </c>
      <c r="D16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37">
        <f>IF(moras[[#This Row],[SALARIO]]="",'2-Resumen'!$B$7, moras[[#This Row],[SALARIO]])</f>
        <v>35000</v>
      </c>
      <c r="F1637">
        <f>STANDARDIZE(moras[[#This Row],[SALARIO]],'2-Resumen'!$B$2,'2-Resumen'!$B$3)</f>
        <v>-0.37503401595053515</v>
      </c>
      <c r="G1637" t="str">
        <f>IF(ABS(moras[[#This Row],[Z-CORE]])&gt; 1.96,"Sí", "No")</f>
        <v>No</v>
      </c>
      <c r="H1637" t="s">
        <v>33</v>
      </c>
      <c r="I1637" t="str">
        <f>IF(moras[[#This Row],[TIPO_ASEGURAMIENTO]] = "", '2-Resumen'!$F$4, moras[[#This Row],[TIPO_ASEGURAMIENTO]])</f>
        <v>ASALARIADO</v>
      </c>
      <c r="J1637" t="s">
        <v>29</v>
      </c>
      <c r="K1637" t="s">
        <v>30</v>
      </c>
      <c r="L1637" t="s">
        <v>31</v>
      </c>
      <c r="M1637" t="s">
        <v>31</v>
      </c>
      <c r="N1637">
        <v>34</v>
      </c>
      <c r="O1637">
        <f>IF(moras[[#This Row],[EDAD]]="", '2-Resumen'!$C$7, moras[[#This Row],[EDAD]])</f>
        <v>34</v>
      </c>
      <c r="P1637">
        <f>FLOOR(moras[[#This Row],[EDAD_SIN_NA´S]],10)</f>
        <v>30</v>
      </c>
      <c r="Q1637">
        <f>STANDARDIZE(moras[[#This Row],[EDAD]],'2-Resumen'!$C$2, '2-Resumen'!$C$3)</f>
        <v>-0.55799282383180893</v>
      </c>
      <c r="R1637" t="str">
        <f>IF(ABS(moras[[#This Row],[Z-CORE E]]) &gt; 1.96, "Sí", "No")</f>
        <v>No</v>
      </c>
    </row>
    <row r="1638" spans="1:18">
      <c r="A1638">
        <v>2401</v>
      </c>
      <c r="B1638" t="s">
        <v>32</v>
      </c>
      <c r="C1638">
        <v>344805</v>
      </c>
      <c r="D16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38">
        <f>IF(moras[[#This Row],[SALARIO]]="",'2-Resumen'!$B$7, moras[[#This Row],[SALARIO]])</f>
        <v>344805</v>
      </c>
      <c r="F1638">
        <f>STANDARDIZE(moras[[#This Row],[SALARIO]],'2-Resumen'!$B$2,'2-Resumen'!$B$3)</f>
        <v>-0.36987915792811499</v>
      </c>
      <c r="G1638" t="str">
        <f>IF(ABS(moras[[#This Row],[Z-CORE]])&gt; 1.96,"Sí", "No")</f>
        <v>No</v>
      </c>
      <c r="H1638" t="s">
        <v>33</v>
      </c>
      <c r="I1638" t="str">
        <f>IF(moras[[#This Row],[TIPO_ASEGURAMIENTO]] = "", '2-Resumen'!$F$4, moras[[#This Row],[TIPO_ASEGURAMIENTO]])</f>
        <v>ASALARIADO</v>
      </c>
      <c r="J1638" t="s">
        <v>29</v>
      </c>
      <c r="K1638" t="s">
        <v>30</v>
      </c>
      <c r="L1638" t="s">
        <v>31</v>
      </c>
      <c r="M1638" t="s">
        <v>31</v>
      </c>
      <c r="N1638">
        <v>47</v>
      </c>
      <c r="O1638">
        <f>IF(moras[[#This Row],[EDAD]]="", '2-Resumen'!$C$7, moras[[#This Row],[EDAD]])</f>
        <v>47</v>
      </c>
      <c r="P1638">
        <f>FLOOR(moras[[#This Row],[EDAD_SIN_NA´S]],10)</f>
        <v>40</v>
      </c>
      <c r="Q1638">
        <f>STANDARDIZE(moras[[#This Row],[EDAD]],'2-Resumen'!$C$2, '2-Resumen'!$C$3)</f>
        <v>0.35948646717097865</v>
      </c>
      <c r="R1638" t="str">
        <f>IF(ABS(moras[[#This Row],[Z-CORE E]]) &gt; 1.96, "Sí", "No")</f>
        <v>No</v>
      </c>
    </row>
    <row r="1639" spans="1:18">
      <c r="A1639">
        <v>2403</v>
      </c>
      <c r="B1639" t="s">
        <v>27</v>
      </c>
      <c r="C1639">
        <v>1095589</v>
      </c>
      <c r="D16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39">
        <f>IF(moras[[#This Row],[SALARIO]]="",'2-Resumen'!$B$7, moras[[#This Row],[SALARIO]])</f>
        <v>1095589</v>
      </c>
      <c r="F1639">
        <f>STANDARDIZE(moras[[#This Row],[SALARIO]],'2-Resumen'!$B$2,'2-Resumen'!$B$3)</f>
        <v>-0.35738683235072061</v>
      </c>
      <c r="G1639" t="str">
        <f>IF(ABS(moras[[#This Row],[Z-CORE]])&gt; 1.96,"Sí", "No")</f>
        <v>No</v>
      </c>
      <c r="H1639" t="s">
        <v>33</v>
      </c>
      <c r="I1639" t="str">
        <f>IF(moras[[#This Row],[TIPO_ASEGURAMIENTO]] = "", '2-Resumen'!$F$4, moras[[#This Row],[TIPO_ASEGURAMIENTO]])</f>
        <v>ASALARIADO</v>
      </c>
      <c r="J1639" t="s">
        <v>34</v>
      </c>
      <c r="K1639" t="s">
        <v>30</v>
      </c>
      <c r="L1639" t="s">
        <v>31</v>
      </c>
      <c r="M1639" t="s">
        <v>30</v>
      </c>
      <c r="N1639">
        <v>37</v>
      </c>
      <c r="O1639">
        <f>IF(moras[[#This Row],[EDAD]]="", '2-Resumen'!$C$7, moras[[#This Row],[EDAD]])</f>
        <v>37</v>
      </c>
      <c r="P1639">
        <f>FLOOR(moras[[#This Row],[EDAD_SIN_NA´S]],10)</f>
        <v>30</v>
      </c>
      <c r="Q1639">
        <f>STANDARDIZE(moras[[#This Row],[EDAD]],'2-Resumen'!$C$2, '2-Resumen'!$C$3)</f>
        <v>-0.3462668336003964</v>
      </c>
      <c r="R1639" t="str">
        <f>IF(ABS(moras[[#This Row],[Z-CORE E]]) &gt; 1.96, "Sí", "No")</f>
        <v>No</v>
      </c>
    </row>
    <row r="1640" spans="1:18">
      <c r="A1640">
        <v>2404</v>
      </c>
      <c r="B1640" t="s">
        <v>32</v>
      </c>
      <c r="C1640">
        <v>54944533</v>
      </c>
      <c r="D16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40">
        <f>IF(moras[[#This Row],[SALARIO]]="",'2-Resumen'!$B$7, moras[[#This Row],[SALARIO]])</f>
        <v>54944533</v>
      </c>
      <c r="F1640">
        <f>STANDARDIZE(moras[[#This Row],[SALARIO]],'2-Resumen'!$B$2,'2-Resumen'!$B$3)</f>
        <v>0.53860794170796777</v>
      </c>
      <c r="G1640" t="str">
        <f>IF(ABS(moras[[#This Row],[Z-CORE]])&gt; 1.96,"Sí", "No")</f>
        <v>No</v>
      </c>
      <c r="H1640" t="s">
        <v>33</v>
      </c>
      <c r="I1640" t="str">
        <f>IF(moras[[#This Row],[TIPO_ASEGURAMIENTO]] = "", '2-Resumen'!$F$4, moras[[#This Row],[TIPO_ASEGURAMIENTO]])</f>
        <v>ASALARIADO</v>
      </c>
      <c r="J1640" t="s">
        <v>29</v>
      </c>
      <c r="K1640" t="s">
        <v>30</v>
      </c>
      <c r="L1640" t="s">
        <v>31</v>
      </c>
      <c r="M1640" t="s">
        <v>31</v>
      </c>
      <c r="N1640">
        <v>20</v>
      </c>
      <c r="O1640">
        <f>IF(moras[[#This Row],[EDAD]]="", '2-Resumen'!$C$7, moras[[#This Row],[EDAD]])</f>
        <v>20</v>
      </c>
      <c r="P1640">
        <f>FLOOR(moras[[#This Row],[EDAD_SIN_NA´S]],10)</f>
        <v>20</v>
      </c>
      <c r="Q1640">
        <f>STANDARDIZE(moras[[#This Row],[EDAD]],'2-Resumen'!$C$2, '2-Resumen'!$C$3)</f>
        <v>-1.5460474449117341</v>
      </c>
      <c r="R1640" t="str">
        <f>IF(ABS(moras[[#This Row],[Z-CORE E]]) &gt; 1.96, "Sí", "No")</f>
        <v>No</v>
      </c>
    </row>
    <row r="1641" spans="1:18">
      <c r="A1641">
        <v>2405</v>
      </c>
      <c r="B1641" t="s">
        <v>27</v>
      </c>
      <c r="C1641">
        <v>2450798</v>
      </c>
      <c r="D16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41">
        <f>IF(moras[[#This Row],[SALARIO]]="",'2-Resumen'!$B$7, moras[[#This Row],[SALARIO]])</f>
        <v>2450798</v>
      </c>
      <c r="F1641">
        <f>STANDARDIZE(moras[[#This Row],[SALARIO]],'2-Resumen'!$B$2,'2-Resumen'!$B$3)</f>
        <v>-0.3348374545624152</v>
      </c>
      <c r="G1641" t="str">
        <f>IF(ABS(moras[[#This Row],[Z-CORE]])&gt; 1.96,"Sí", "No")</f>
        <v>No</v>
      </c>
      <c r="H1641" t="s">
        <v>33</v>
      </c>
      <c r="I1641" t="str">
        <f>IF(moras[[#This Row],[TIPO_ASEGURAMIENTO]] = "", '2-Resumen'!$F$4, moras[[#This Row],[TIPO_ASEGURAMIENTO]])</f>
        <v>ASALARIADO</v>
      </c>
      <c r="J1641" t="s">
        <v>29</v>
      </c>
      <c r="K1641" t="s">
        <v>30</v>
      </c>
      <c r="L1641" t="s">
        <v>31</v>
      </c>
      <c r="M1641" t="s">
        <v>31</v>
      </c>
      <c r="N1641">
        <v>21</v>
      </c>
      <c r="O1641">
        <f>IF(moras[[#This Row],[EDAD]]="", '2-Resumen'!$C$7, moras[[#This Row],[EDAD]])</f>
        <v>21</v>
      </c>
      <c r="P1641">
        <f>FLOOR(moras[[#This Row],[EDAD_SIN_NA´S]],10)</f>
        <v>20</v>
      </c>
      <c r="Q1641">
        <f>STANDARDIZE(moras[[#This Row],[EDAD]],'2-Resumen'!$C$2, '2-Resumen'!$C$3)</f>
        <v>-1.4754721148345964</v>
      </c>
      <c r="R1641" t="str">
        <f>IF(ABS(moras[[#This Row],[Z-CORE E]]) &gt; 1.96, "Sí", "No")</f>
        <v>No</v>
      </c>
    </row>
    <row r="1642" spans="1:18">
      <c r="A1642">
        <v>2406</v>
      </c>
      <c r="B1642" t="s">
        <v>27</v>
      </c>
      <c r="C1642">
        <v>38709975</v>
      </c>
      <c r="D16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42">
        <f>IF(moras[[#This Row],[SALARIO]]="",'2-Resumen'!$B$7, moras[[#This Row],[SALARIO]])</f>
        <v>38709975</v>
      </c>
      <c r="F1642">
        <f>STANDARDIZE(moras[[#This Row],[SALARIO]],'2-Resumen'!$B$2,'2-Resumen'!$B$3)</f>
        <v>0.26848046943752413</v>
      </c>
      <c r="G1642" t="str">
        <f>IF(ABS(moras[[#This Row],[Z-CORE]])&gt; 1.96,"Sí", "No")</f>
        <v>No</v>
      </c>
      <c r="H1642" t="s">
        <v>33</v>
      </c>
      <c r="I1642" t="str">
        <f>IF(moras[[#This Row],[TIPO_ASEGURAMIENTO]] = "", '2-Resumen'!$F$4, moras[[#This Row],[TIPO_ASEGURAMIENTO]])</f>
        <v>ASALARIADO</v>
      </c>
      <c r="J1642" t="s">
        <v>29</v>
      </c>
      <c r="K1642" t="s">
        <v>30</v>
      </c>
      <c r="L1642" t="s">
        <v>31</v>
      </c>
      <c r="M1642" t="s">
        <v>31</v>
      </c>
      <c r="N1642">
        <v>41</v>
      </c>
      <c r="O1642">
        <f>IF(moras[[#This Row],[EDAD]]="", '2-Resumen'!$C$7, moras[[#This Row],[EDAD]])</f>
        <v>41</v>
      </c>
      <c r="P1642">
        <f>FLOOR(moras[[#This Row],[EDAD_SIN_NA´S]],10)</f>
        <v>40</v>
      </c>
      <c r="Q1642">
        <f>STANDARDIZE(moras[[#This Row],[EDAD]],'2-Resumen'!$C$2, '2-Resumen'!$C$3)</f>
        <v>-6.3965513291846368E-2</v>
      </c>
      <c r="R1642" t="str">
        <f>IF(ABS(moras[[#This Row],[Z-CORE E]]) &gt; 1.96, "Sí", "No")</f>
        <v>No</v>
      </c>
    </row>
    <row r="1643" spans="1:18">
      <c r="A1643">
        <v>2408</v>
      </c>
      <c r="B1643" t="s">
        <v>32</v>
      </c>
      <c r="C1643">
        <v>1187224</v>
      </c>
      <c r="D16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43">
        <f>IF(moras[[#This Row],[SALARIO]]="",'2-Resumen'!$B$7, moras[[#This Row],[SALARIO]])</f>
        <v>1187224</v>
      </c>
      <c r="F1643">
        <f>STANDARDIZE(moras[[#This Row],[SALARIO]],'2-Resumen'!$B$2,'2-Resumen'!$B$3)</f>
        <v>-0.35586211385074656</v>
      </c>
      <c r="G1643" t="str">
        <f>IF(ABS(moras[[#This Row],[Z-CORE]])&gt; 1.96,"Sí", "No")</f>
        <v>No</v>
      </c>
      <c r="H1643" t="s">
        <v>33</v>
      </c>
      <c r="I1643" t="str">
        <f>IF(moras[[#This Row],[TIPO_ASEGURAMIENTO]] = "", '2-Resumen'!$F$4, moras[[#This Row],[TIPO_ASEGURAMIENTO]])</f>
        <v>ASALARIADO</v>
      </c>
      <c r="J1643" t="s">
        <v>34</v>
      </c>
      <c r="K1643" t="s">
        <v>30</v>
      </c>
      <c r="L1643" t="s">
        <v>31</v>
      </c>
      <c r="M1643" t="s">
        <v>30</v>
      </c>
      <c r="N1643">
        <v>46</v>
      </c>
      <c r="O1643">
        <f>IF(moras[[#This Row],[EDAD]]="", '2-Resumen'!$C$7, moras[[#This Row],[EDAD]])</f>
        <v>46</v>
      </c>
      <c r="P1643">
        <f>FLOOR(moras[[#This Row],[EDAD_SIN_NA´S]],10)</f>
        <v>40</v>
      </c>
      <c r="Q1643">
        <f>STANDARDIZE(moras[[#This Row],[EDAD]],'2-Resumen'!$C$2, '2-Resumen'!$C$3)</f>
        <v>0.28891113709384114</v>
      </c>
      <c r="R1643" t="str">
        <f>IF(ABS(moras[[#This Row],[Z-CORE E]]) &gt; 1.96, "Sí", "No")</f>
        <v>No</v>
      </c>
    </row>
    <row r="1644" spans="1:18">
      <c r="A1644">
        <v>2409</v>
      </c>
      <c r="B1644" t="s">
        <v>32</v>
      </c>
      <c r="C1644">
        <v>58411533</v>
      </c>
      <c r="D16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44">
        <f>IF(moras[[#This Row],[SALARIO]]="",'2-Resumen'!$B$7, moras[[#This Row],[SALARIO]])</f>
        <v>58411533</v>
      </c>
      <c r="F1644">
        <f>STANDARDIZE(moras[[#This Row],[SALARIO]],'2-Resumen'!$B$2,'2-Resumen'!$B$3)</f>
        <v>0.59629549602029508</v>
      </c>
      <c r="G1644" t="str">
        <f>IF(ABS(moras[[#This Row],[Z-CORE]])&gt; 1.96,"Sí", "No")</f>
        <v>No</v>
      </c>
      <c r="H1644" t="s">
        <v>33</v>
      </c>
      <c r="I1644" t="str">
        <f>IF(moras[[#This Row],[TIPO_ASEGURAMIENTO]] = "", '2-Resumen'!$F$4, moras[[#This Row],[TIPO_ASEGURAMIENTO]])</f>
        <v>ASALARIADO</v>
      </c>
      <c r="J1644" t="s">
        <v>29</v>
      </c>
      <c r="K1644" t="s">
        <v>30</v>
      </c>
      <c r="L1644" t="s">
        <v>31</v>
      </c>
      <c r="M1644" t="s">
        <v>31</v>
      </c>
      <c r="N1644">
        <v>46</v>
      </c>
      <c r="O1644">
        <f>IF(moras[[#This Row],[EDAD]]="", '2-Resumen'!$C$7, moras[[#This Row],[EDAD]])</f>
        <v>46</v>
      </c>
      <c r="P1644">
        <f>FLOOR(moras[[#This Row],[EDAD_SIN_NA´S]],10)</f>
        <v>40</v>
      </c>
      <c r="Q1644">
        <f>STANDARDIZE(moras[[#This Row],[EDAD]],'2-Resumen'!$C$2, '2-Resumen'!$C$3)</f>
        <v>0.28891113709384114</v>
      </c>
      <c r="R1644" t="str">
        <f>IF(ABS(moras[[#This Row],[Z-CORE E]]) &gt; 1.96, "Sí", "No")</f>
        <v>No</v>
      </c>
    </row>
    <row r="1645" spans="1:18">
      <c r="A1645">
        <v>2410</v>
      </c>
      <c r="B1645" t="s">
        <v>27</v>
      </c>
      <c r="C1645">
        <v>446928</v>
      </c>
      <c r="D16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45">
        <f>IF(moras[[#This Row],[SALARIO]]="",'2-Resumen'!$B$7, moras[[#This Row],[SALARIO]])</f>
        <v>446928</v>
      </c>
      <c r="F1645">
        <f>STANDARDIZE(moras[[#This Row],[SALARIO]],'2-Resumen'!$B$2,'2-Resumen'!$B$3)</f>
        <v>-0.36817992916865788</v>
      </c>
      <c r="G1645" t="str">
        <f>IF(ABS(moras[[#This Row],[Z-CORE]])&gt; 1.96,"Sí", "No")</f>
        <v>No</v>
      </c>
      <c r="H1645" t="s">
        <v>33</v>
      </c>
      <c r="I1645" t="str">
        <f>IF(moras[[#This Row],[TIPO_ASEGURAMIENTO]] = "", '2-Resumen'!$F$4, moras[[#This Row],[TIPO_ASEGURAMIENTO]])</f>
        <v>ASALARIADO</v>
      </c>
      <c r="J1645" t="s">
        <v>29</v>
      </c>
      <c r="K1645" t="s">
        <v>30</v>
      </c>
      <c r="L1645" t="s">
        <v>31</v>
      </c>
      <c r="M1645" t="s">
        <v>31</v>
      </c>
      <c r="N1645">
        <v>23</v>
      </c>
      <c r="O1645">
        <f>IF(moras[[#This Row],[EDAD]]="", '2-Resumen'!$C$7, moras[[#This Row],[EDAD]])</f>
        <v>23</v>
      </c>
      <c r="P1645">
        <f>FLOOR(moras[[#This Row],[EDAD_SIN_NA´S]],10)</f>
        <v>20</v>
      </c>
      <c r="Q1645">
        <f>STANDARDIZE(moras[[#This Row],[EDAD]],'2-Resumen'!$C$2, '2-Resumen'!$C$3)</f>
        <v>-1.3343214546803215</v>
      </c>
      <c r="R1645" t="str">
        <f>IF(ABS(moras[[#This Row],[Z-CORE E]]) &gt; 1.96, "Sí", "No")</f>
        <v>No</v>
      </c>
    </row>
    <row r="1646" spans="1:18">
      <c r="A1646">
        <v>2412</v>
      </c>
      <c r="B1646" t="s">
        <v>32</v>
      </c>
      <c r="C1646">
        <v>277000</v>
      </c>
      <c r="D16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46">
        <f>IF(moras[[#This Row],[SALARIO]]="",'2-Resumen'!$B$7, moras[[#This Row],[SALARIO]])</f>
        <v>277000</v>
      </c>
      <c r="F1646">
        <f>STANDARDIZE(moras[[#This Row],[SALARIO]],'2-Resumen'!$B$2,'2-Resumen'!$B$3)</f>
        <v>-0.37100736808679613</v>
      </c>
      <c r="G1646" t="str">
        <f>IF(ABS(moras[[#This Row],[Z-CORE]])&gt; 1.96,"Sí", "No")</f>
        <v>No</v>
      </c>
      <c r="H1646" t="s">
        <v>33</v>
      </c>
      <c r="I1646" t="str">
        <f>IF(moras[[#This Row],[TIPO_ASEGURAMIENTO]] = "", '2-Resumen'!$F$4, moras[[#This Row],[TIPO_ASEGURAMIENTO]])</f>
        <v>ASALARIADO</v>
      </c>
      <c r="J1646" t="s">
        <v>29</v>
      </c>
      <c r="K1646" t="s">
        <v>30</v>
      </c>
      <c r="L1646" t="s">
        <v>30</v>
      </c>
      <c r="M1646" t="s">
        <v>30</v>
      </c>
      <c r="N1646">
        <v>23</v>
      </c>
      <c r="O1646">
        <f>IF(moras[[#This Row],[EDAD]]="", '2-Resumen'!$C$7, moras[[#This Row],[EDAD]])</f>
        <v>23</v>
      </c>
      <c r="P1646">
        <f>FLOOR(moras[[#This Row],[EDAD_SIN_NA´S]],10)</f>
        <v>20</v>
      </c>
      <c r="Q1646">
        <f>STANDARDIZE(moras[[#This Row],[EDAD]],'2-Resumen'!$C$2, '2-Resumen'!$C$3)</f>
        <v>-1.3343214546803215</v>
      </c>
      <c r="R1646" t="str">
        <f>IF(ABS(moras[[#This Row],[Z-CORE E]]) &gt; 1.96, "Sí", "No")</f>
        <v>No</v>
      </c>
    </row>
    <row r="1647" spans="1:18">
      <c r="A1647">
        <v>2413</v>
      </c>
      <c r="B1647" t="s">
        <v>32</v>
      </c>
      <c r="C1647">
        <v>241458</v>
      </c>
      <c r="D16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47">
        <f>IF(moras[[#This Row],[SALARIO]]="",'2-Resumen'!$B$7, moras[[#This Row],[SALARIO]])</f>
        <v>241458</v>
      </c>
      <c r="F1647">
        <f>STANDARDIZE(moras[[#This Row],[SALARIO]],'2-Resumen'!$B$2,'2-Resumen'!$B$3)</f>
        <v>-0.37159875287346145</v>
      </c>
      <c r="G1647" t="str">
        <f>IF(ABS(moras[[#This Row],[Z-CORE]])&gt; 1.96,"Sí", "No")</f>
        <v>No</v>
      </c>
      <c r="H1647" t="s">
        <v>33</v>
      </c>
      <c r="I1647" t="str">
        <f>IF(moras[[#This Row],[TIPO_ASEGURAMIENTO]] = "", '2-Resumen'!$F$4, moras[[#This Row],[TIPO_ASEGURAMIENTO]])</f>
        <v>ASALARIADO</v>
      </c>
      <c r="J1647" t="s">
        <v>29</v>
      </c>
      <c r="K1647" t="s">
        <v>30</v>
      </c>
      <c r="L1647" t="s">
        <v>31</v>
      </c>
      <c r="M1647" t="s">
        <v>30</v>
      </c>
      <c r="N1647">
        <v>41</v>
      </c>
      <c r="O1647">
        <f>IF(moras[[#This Row],[EDAD]]="", '2-Resumen'!$C$7, moras[[#This Row],[EDAD]])</f>
        <v>41</v>
      </c>
      <c r="P1647">
        <f>FLOOR(moras[[#This Row],[EDAD_SIN_NA´S]],10)</f>
        <v>40</v>
      </c>
      <c r="Q1647">
        <f>STANDARDIZE(moras[[#This Row],[EDAD]],'2-Resumen'!$C$2, '2-Resumen'!$C$3)</f>
        <v>-6.3965513291846368E-2</v>
      </c>
      <c r="R1647" t="str">
        <f>IF(ABS(moras[[#This Row],[Z-CORE E]]) &gt; 1.96, "Sí", "No")</f>
        <v>No</v>
      </c>
    </row>
    <row r="1648" spans="1:18">
      <c r="A1648">
        <v>2414</v>
      </c>
      <c r="B1648" t="s">
        <v>32</v>
      </c>
      <c r="C1648">
        <v>255000</v>
      </c>
      <c r="D16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48">
        <f>IF(moras[[#This Row],[SALARIO]]="",'2-Resumen'!$B$7, moras[[#This Row],[SALARIO]])</f>
        <v>255000</v>
      </c>
      <c r="F1648">
        <f>STANDARDIZE(moras[[#This Row],[SALARIO]],'2-Resumen'!$B$2,'2-Resumen'!$B$3)</f>
        <v>-0.37137342698349968</v>
      </c>
      <c r="G1648" t="str">
        <f>IF(ABS(moras[[#This Row],[Z-CORE]])&gt; 1.96,"Sí", "No")</f>
        <v>No</v>
      </c>
      <c r="H1648" t="s">
        <v>33</v>
      </c>
      <c r="I1648" t="str">
        <f>IF(moras[[#This Row],[TIPO_ASEGURAMIENTO]] = "", '2-Resumen'!$F$4, moras[[#This Row],[TIPO_ASEGURAMIENTO]])</f>
        <v>ASALARIADO</v>
      </c>
      <c r="J1648" t="s">
        <v>29</v>
      </c>
      <c r="K1648" t="s">
        <v>30</v>
      </c>
      <c r="L1648" t="s">
        <v>30</v>
      </c>
      <c r="M1648" t="s">
        <v>30</v>
      </c>
      <c r="N1648">
        <v>55</v>
      </c>
      <c r="O1648">
        <f>IF(moras[[#This Row],[EDAD]]="", '2-Resumen'!$C$7, moras[[#This Row],[EDAD]])</f>
        <v>55</v>
      </c>
      <c r="P1648">
        <f>FLOOR(moras[[#This Row],[EDAD_SIN_NA´S]],10)</f>
        <v>50</v>
      </c>
      <c r="Q1648">
        <f>STANDARDIZE(moras[[#This Row],[EDAD]],'2-Resumen'!$C$2, '2-Resumen'!$C$3)</f>
        <v>0.92408910778807873</v>
      </c>
      <c r="R1648" t="str">
        <f>IF(ABS(moras[[#This Row],[Z-CORE E]]) &gt; 1.96, "Sí", "No")</f>
        <v>No</v>
      </c>
    </row>
    <row r="1649" spans="1:18">
      <c r="A1649">
        <v>2417</v>
      </c>
      <c r="B1649" t="s">
        <v>32</v>
      </c>
      <c r="C1649">
        <v>362000</v>
      </c>
      <c r="D16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49">
        <f>IF(moras[[#This Row],[SALARIO]]="",'2-Resumen'!$B$7, moras[[#This Row],[SALARIO]])</f>
        <v>362000</v>
      </c>
      <c r="F1649">
        <f>STANDARDIZE(moras[[#This Row],[SALARIO]],'2-Resumen'!$B$2,'2-Resumen'!$B$3)</f>
        <v>-0.3695930496222597</v>
      </c>
      <c r="G1649" t="str">
        <f>IF(ABS(moras[[#This Row],[Z-CORE]])&gt; 1.96,"Sí", "No")</f>
        <v>No</v>
      </c>
      <c r="H1649" t="s">
        <v>33</v>
      </c>
      <c r="I1649" t="str">
        <f>IF(moras[[#This Row],[TIPO_ASEGURAMIENTO]] = "", '2-Resumen'!$F$4, moras[[#This Row],[TIPO_ASEGURAMIENTO]])</f>
        <v>ASALARIADO</v>
      </c>
      <c r="J1649" t="s">
        <v>29</v>
      </c>
      <c r="K1649" t="s">
        <v>30</v>
      </c>
      <c r="L1649" t="s">
        <v>31</v>
      </c>
      <c r="M1649" t="s">
        <v>31</v>
      </c>
      <c r="N1649">
        <v>31</v>
      </c>
      <c r="O1649">
        <f>IF(moras[[#This Row],[EDAD]]="", '2-Resumen'!$C$7, moras[[#This Row],[EDAD]])</f>
        <v>31</v>
      </c>
      <c r="P1649">
        <f>FLOOR(moras[[#This Row],[EDAD_SIN_NA´S]],10)</f>
        <v>30</v>
      </c>
      <c r="Q1649">
        <f>STANDARDIZE(moras[[#This Row],[EDAD]],'2-Resumen'!$C$2, '2-Resumen'!$C$3)</f>
        <v>-0.7697188140632214</v>
      </c>
      <c r="R1649" t="str">
        <f>IF(ABS(moras[[#This Row],[Z-CORE E]]) &gt; 1.96, "Sí", "No")</f>
        <v>No</v>
      </c>
    </row>
    <row r="1650" spans="1:18">
      <c r="A1650">
        <v>2419</v>
      </c>
      <c r="B1650" t="s">
        <v>27</v>
      </c>
      <c r="C1650">
        <v>534933</v>
      </c>
      <c r="D16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50">
        <f>IF(moras[[#This Row],[SALARIO]]="",'2-Resumen'!$B$7, moras[[#This Row],[SALARIO]])</f>
        <v>534933</v>
      </c>
      <c r="F1650">
        <f>STANDARDIZE(moras[[#This Row],[SALARIO]],'2-Resumen'!$B$2,'2-Resumen'!$B$3)</f>
        <v>-0.36671561038663991</v>
      </c>
      <c r="G1650" t="str">
        <f>IF(ABS(moras[[#This Row],[Z-CORE]])&gt; 1.96,"Sí", "No")</f>
        <v>No</v>
      </c>
      <c r="H1650" t="s">
        <v>33</v>
      </c>
      <c r="I1650" t="str">
        <f>IF(moras[[#This Row],[TIPO_ASEGURAMIENTO]] = "", '2-Resumen'!$F$4, moras[[#This Row],[TIPO_ASEGURAMIENTO]])</f>
        <v>ASALARIADO</v>
      </c>
      <c r="J1650" t="s">
        <v>29</v>
      </c>
      <c r="K1650" t="s">
        <v>30</v>
      </c>
      <c r="L1650" t="s">
        <v>31</v>
      </c>
      <c r="M1650" t="s">
        <v>31</v>
      </c>
      <c r="N1650">
        <v>59</v>
      </c>
      <c r="O1650">
        <f>IF(moras[[#This Row],[EDAD]]="", '2-Resumen'!$C$7, moras[[#This Row],[EDAD]])</f>
        <v>59</v>
      </c>
      <c r="P1650">
        <f>FLOOR(moras[[#This Row],[EDAD_SIN_NA´S]],10)</f>
        <v>50</v>
      </c>
      <c r="Q1650">
        <f>STANDARDIZE(moras[[#This Row],[EDAD]],'2-Resumen'!$C$2, '2-Resumen'!$C$3)</f>
        <v>1.2063904280966287</v>
      </c>
      <c r="R1650" t="str">
        <f>IF(ABS(moras[[#This Row],[Z-CORE E]]) &gt; 1.96, "Sí", "No")</f>
        <v>No</v>
      </c>
    </row>
    <row r="1651" spans="1:18">
      <c r="A1651">
        <v>2420</v>
      </c>
      <c r="B1651" t="s">
        <v>27</v>
      </c>
      <c r="C1651">
        <v>375584</v>
      </c>
      <c r="D16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51">
        <f>IF(moras[[#This Row],[SALARIO]]="",'2-Resumen'!$B$7, moras[[#This Row],[SALARIO]])</f>
        <v>375584</v>
      </c>
      <c r="F1651">
        <f>STANDARDIZE(moras[[#This Row],[SALARIO]],'2-Resumen'!$B$2,'2-Resumen'!$B$3)</f>
        <v>-0.36936702489258599</v>
      </c>
      <c r="G1651" t="str">
        <f>IF(ABS(moras[[#This Row],[Z-CORE]])&gt; 1.96,"Sí", "No")</f>
        <v>No</v>
      </c>
      <c r="H1651" t="s">
        <v>33</v>
      </c>
      <c r="I1651" t="str">
        <f>IF(moras[[#This Row],[TIPO_ASEGURAMIENTO]] = "", '2-Resumen'!$F$4, moras[[#This Row],[TIPO_ASEGURAMIENTO]])</f>
        <v>ASALARIADO</v>
      </c>
      <c r="J1651" t="s">
        <v>34</v>
      </c>
      <c r="K1651" t="s">
        <v>30</v>
      </c>
      <c r="L1651" t="s">
        <v>31</v>
      </c>
      <c r="M1651" t="s">
        <v>31</v>
      </c>
      <c r="N1651">
        <v>26</v>
      </c>
      <c r="O1651">
        <f>IF(moras[[#This Row],[EDAD]]="", '2-Resumen'!$C$7, moras[[#This Row],[EDAD]])</f>
        <v>26</v>
      </c>
      <c r="P1651">
        <f>FLOOR(moras[[#This Row],[EDAD_SIN_NA´S]],10)</f>
        <v>20</v>
      </c>
      <c r="Q1651">
        <f>STANDARDIZE(moras[[#This Row],[EDAD]],'2-Resumen'!$C$2, '2-Resumen'!$C$3)</f>
        <v>-1.1225954644489089</v>
      </c>
      <c r="R1651" t="str">
        <f>IF(ABS(moras[[#This Row],[Z-CORE E]]) &gt; 1.96, "Sí", "No")</f>
        <v>No</v>
      </c>
    </row>
    <row r="1652" spans="1:18">
      <c r="A1652">
        <v>2421</v>
      </c>
      <c r="B1652" t="s">
        <v>32</v>
      </c>
      <c r="C1652">
        <v>41409487</v>
      </c>
      <c r="D16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52">
        <f>IF(moras[[#This Row],[SALARIO]]="",'2-Resumen'!$B$7, moras[[#This Row],[SALARIO]])</f>
        <v>41409487</v>
      </c>
      <c r="F1652">
        <f>STANDARDIZE(moras[[#This Row],[SALARIO]],'2-Resumen'!$B$2,'2-Resumen'!$B$3)</f>
        <v>0.3133977596356145</v>
      </c>
      <c r="G1652" t="str">
        <f>IF(ABS(moras[[#This Row],[Z-CORE]])&gt; 1.96,"Sí", "No")</f>
        <v>No</v>
      </c>
      <c r="H1652" t="s">
        <v>33</v>
      </c>
      <c r="I1652" t="str">
        <f>IF(moras[[#This Row],[TIPO_ASEGURAMIENTO]] = "", '2-Resumen'!$F$4, moras[[#This Row],[TIPO_ASEGURAMIENTO]])</f>
        <v>ASALARIADO</v>
      </c>
      <c r="J1652" t="s">
        <v>29</v>
      </c>
      <c r="K1652" t="s">
        <v>30</v>
      </c>
      <c r="L1652" t="s">
        <v>31</v>
      </c>
      <c r="M1652" t="s">
        <v>31</v>
      </c>
      <c r="N1652">
        <v>19</v>
      </c>
      <c r="O1652">
        <f>IF(moras[[#This Row],[EDAD]]="", '2-Resumen'!$C$7, moras[[#This Row],[EDAD]])</f>
        <v>19</v>
      </c>
      <c r="P1652">
        <f>FLOOR(moras[[#This Row],[EDAD_SIN_NA´S]],10)</f>
        <v>10</v>
      </c>
      <c r="Q1652">
        <f>STANDARDIZE(moras[[#This Row],[EDAD]],'2-Resumen'!$C$2, '2-Resumen'!$C$3)</f>
        <v>-1.6166227749888715</v>
      </c>
      <c r="R1652" t="str">
        <f>IF(ABS(moras[[#This Row],[Z-CORE E]]) &gt; 1.96, "Sí", "No")</f>
        <v>No</v>
      </c>
    </row>
    <row r="1653" spans="1:18">
      <c r="A1653">
        <v>2423</v>
      </c>
      <c r="B1653" t="s">
        <v>27</v>
      </c>
      <c r="C1653">
        <v>75300324</v>
      </c>
      <c r="D16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53">
        <f>IF(moras[[#This Row],[SALARIO]]="",'2-Resumen'!$B$7, moras[[#This Row],[SALARIO]])</f>
        <v>75300324</v>
      </c>
      <c r="F1653">
        <f>STANDARDIZE(moras[[#This Row],[SALARIO]],'2-Resumen'!$B$2,'2-Resumen'!$B$3)</f>
        <v>0.87730877784378647</v>
      </c>
      <c r="G1653" t="str">
        <f>IF(ABS(moras[[#This Row],[Z-CORE]])&gt; 1.96,"Sí", "No")</f>
        <v>No</v>
      </c>
      <c r="H1653" t="s">
        <v>33</v>
      </c>
      <c r="I1653" t="str">
        <f>IF(moras[[#This Row],[TIPO_ASEGURAMIENTO]] = "", '2-Resumen'!$F$4, moras[[#This Row],[TIPO_ASEGURAMIENTO]])</f>
        <v>ASALARIADO</v>
      </c>
      <c r="J1653" t="s">
        <v>34</v>
      </c>
      <c r="K1653" t="s">
        <v>30</v>
      </c>
      <c r="L1653" t="s">
        <v>31</v>
      </c>
      <c r="M1653" t="s">
        <v>31</v>
      </c>
      <c r="N1653">
        <v>22</v>
      </c>
      <c r="O1653">
        <f>IF(moras[[#This Row],[EDAD]]="", '2-Resumen'!$C$7, moras[[#This Row],[EDAD]])</f>
        <v>22</v>
      </c>
      <c r="P1653">
        <f>FLOOR(moras[[#This Row],[EDAD_SIN_NA´S]],10)</f>
        <v>20</v>
      </c>
      <c r="Q1653">
        <f>STANDARDIZE(moras[[#This Row],[EDAD]],'2-Resumen'!$C$2, '2-Resumen'!$C$3)</f>
        <v>-1.4048967847574589</v>
      </c>
      <c r="R1653" t="str">
        <f>IF(ABS(moras[[#This Row],[Z-CORE E]]) &gt; 1.96, "Sí", "No")</f>
        <v>No</v>
      </c>
    </row>
    <row r="1654" spans="1:18">
      <c r="A1654">
        <v>2425</v>
      </c>
      <c r="B1654" t="s">
        <v>27</v>
      </c>
      <c r="C1654">
        <v>1070560</v>
      </c>
      <c r="D16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54">
        <f>IF(moras[[#This Row],[SALARIO]]="",'2-Resumen'!$B$7, moras[[#This Row],[SALARIO]])</f>
        <v>1070560</v>
      </c>
      <c r="F1654">
        <f>STANDARDIZE(moras[[#This Row],[SALARIO]],'2-Resumen'!$B$2,'2-Resumen'!$B$3)</f>
        <v>-0.35780329090188395</v>
      </c>
      <c r="G1654" t="str">
        <f>IF(ABS(moras[[#This Row],[Z-CORE]])&gt; 1.96,"Sí", "No")</f>
        <v>No</v>
      </c>
      <c r="H1654" t="s">
        <v>33</v>
      </c>
      <c r="I1654" t="str">
        <f>IF(moras[[#This Row],[TIPO_ASEGURAMIENTO]] = "", '2-Resumen'!$F$4, moras[[#This Row],[TIPO_ASEGURAMIENTO]])</f>
        <v>ASALARIADO</v>
      </c>
      <c r="J1654" t="s">
        <v>34</v>
      </c>
      <c r="K1654" t="s">
        <v>30</v>
      </c>
      <c r="L1654" t="s">
        <v>31</v>
      </c>
      <c r="M1654" t="s">
        <v>30</v>
      </c>
      <c r="N1654">
        <v>34</v>
      </c>
      <c r="O1654">
        <f>IF(moras[[#This Row],[EDAD]]="", '2-Resumen'!$C$7, moras[[#This Row],[EDAD]])</f>
        <v>34</v>
      </c>
      <c r="P1654">
        <f>FLOOR(moras[[#This Row],[EDAD_SIN_NA´S]],10)</f>
        <v>30</v>
      </c>
      <c r="Q1654">
        <f>STANDARDIZE(moras[[#This Row],[EDAD]],'2-Resumen'!$C$2, '2-Resumen'!$C$3)</f>
        <v>-0.55799282383180893</v>
      </c>
      <c r="R1654" t="str">
        <f>IF(ABS(moras[[#This Row],[Z-CORE E]]) &gt; 1.96, "Sí", "No")</f>
        <v>No</v>
      </c>
    </row>
    <row r="1655" spans="1:18">
      <c r="A1655">
        <v>2427</v>
      </c>
      <c r="B1655" t="s">
        <v>32</v>
      </c>
      <c r="C1655">
        <v>391510</v>
      </c>
      <c r="D16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55">
        <f>IF(moras[[#This Row],[SALARIO]]="",'2-Resumen'!$B$7, moras[[#This Row],[SALARIO]])</f>
        <v>391510</v>
      </c>
      <c r="F1655">
        <f>STANDARDIZE(moras[[#This Row],[SALARIO]],'2-Resumen'!$B$2,'2-Resumen'!$B$3)</f>
        <v>-0.36910203152945414</v>
      </c>
      <c r="G1655" t="str">
        <f>IF(ABS(moras[[#This Row],[Z-CORE]])&gt; 1.96,"Sí", "No")</f>
        <v>No</v>
      </c>
      <c r="H1655" t="s">
        <v>33</v>
      </c>
      <c r="I1655" t="str">
        <f>IF(moras[[#This Row],[TIPO_ASEGURAMIENTO]] = "", '2-Resumen'!$F$4, moras[[#This Row],[TIPO_ASEGURAMIENTO]])</f>
        <v>ASALARIADO</v>
      </c>
      <c r="J1655" t="s">
        <v>29</v>
      </c>
      <c r="K1655" t="s">
        <v>30</v>
      </c>
      <c r="L1655" t="s">
        <v>31</v>
      </c>
      <c r="M1655" t="s">
        <v>31</v>
      </c>
      <c r="N1655">
        <v>31</v>
      </c>
      <c r="O1655">
        <f>IF(moras[[#This Row],[EDAD]]="", '2-Resumen'!$C$7, moras[[#This Row],[EDAD]])</f>
        <v>31</v>
      </c>
      <c r="P1655">
        <f>FLOOR(moras[[#This Row],[EDAD_SIN_NA´S]],10)</f>
        <v>30</v>
      </c>
      <c r="Q1655">
        <f>STANDARDIZE(moras[[#This Row],[EDAD]],'2-Resumen'!$C$2, '2-Resumen'!$C$3)</f>
        <v>-0.7697188140632214</v>
      </c>
      <c r="R1655" t="str">
        <f>IF(ABS(moras[[#This Row],[Z-CORE E]]) &gt; 1.96, "Sí", "No")</f>
        <v>No</v>
      </c>
    </row>
    <row r="1656" spans="1:18">
      <c r="A1656">
        <v>2428</v>
      </c>
      <c r="B1656" t="s">
        <v>32</v>
      </c>
      <c r="C1656">
        <v>447250</v>
      </c>
      <c r="D16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56">
        <f>IF(moras[[#This Row],[SALARIO]]="",'2-Resumen'!$B$7, moras[[#This Row],[SALARIO]])</f>
        <v>447250</v>
      </c>
      <c r="F1656">
        <f>STANDARDIZE(moras[[#This Row],[SALARIO]],'2-Resumen'!$B$2,'2-Resumen'!$B$3)</f>
        <v>-0.3681745713975334</v>
      </c>
      <c r="G1656" t="str">
        <f>IF(ABS(moras[[#This Row],[Z-CORE]])&gt; 1.96,"Sí", "No")</f>
        <v>No</v>
      </c>
      <c r="H1656" t="s">
        <v>33</v>
      </c>
      <c r="I1656" t="str">
        <f>IF(moras[[#This Row],[TIPO_ASEGURAMIENTO]] = "", '2-Resumen'!$F$4, moras[[#This Row],[TIPO_ASEGURAMIENTO]])</f>
        <v>ASALARIADO</v>
      </c>
      <c r="J1656" t="s">
        <v>29</v>
      </c>
      <c r="K1656" t="s">
        <v>30</v>
      </c>
      <c r="L1656" t="s">
        <v>31</v>
      </c>
      <c r="M1656" t="s">
        <v>31</v>
      </c>
      <c r="N1656">
        <v>37</v>
      </c>
      <c r="O1656">
        <f>IF(moras[[#This Row],[EDAD]]="", '2-Resumen'!$C$7, moras[[#This Row],[EDAD]])</f>
        <v>37</v>
      </c>
      <c r="P1656">
        <f>FLOOR(moras[[#This Row],[EDAD_SIN_NA´S]],10)</f>
        <v>30</v>
      </c>
      <c r="Q1656">
        <f>STANDARDIZE(moras[[#This Row],[EDAD]],'2-Resumen'!$C$2, '2-Resumen'!$C$3)</f>
        <v>-0.3462668336003964</v>
      </c>
      <c r="R1656" t="str">
        <f>IF(ABS(moras[[#This Row],[Z-CORE E]]) &gt; 1.96, "Sí", "No")</f>
        <v>No</v>
      </c>
    </row>
    <row r="1657" spans="1:18">
      <c r="A1657">
        <v>2429</v>
      </c>
      <c r="B1657" t="s">
        <v>32</v>
      </c>
      <c r="C1657">
        <v>51873806</v>
      </c>
      <c r="D16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57">
        <f>IF(moras[[#This Row],[SALARIO]]="",'2-Resumen'!$B$7, moras[[#This Row],[SALARIO]])</f>
        <v>51873806</v>
      </c>
      <c r="F1657">
        <f>STANDARDIZE(moras[[#This Row],[SALARIO]],'2-Resumen'!$B$2,'2-Resumen'!$B$3)</f>
        <v>0.48751398999443152</v>
      </c>
      <c r="G1657" t="str">
        <f>IF(ABS(moras[[#This Row],[Z-CORE]])&gt; 1.96,"Sí", "No")</f>
        <v>No</v>
      </c>
      <c r="H1657" t="s">
        <v>33</v>
      </c>
      <c r="I1657" t="str">
        <f>IF(moras[[#This Row],[TIPO_ASEGURAMIENTO]] = "", '2-Resumen'!$F$4, moras[[#This Row],[TIPO_ASEGURAMIENTO]])</f>
        <v>ASALARIADO</v>
      </c>
      <c r="J1657" t="s">
        <v>29</v>
      </c>
      <c r="K1657" t="s">
        <v>30</v>
      </c>
      <c r="L1657" t="s">
        <v>30</v>
      </c>
      <c r="M1657" t="s">
        <v>31</v>
      </c>
      <c r="N1657">
        <v>41</v>
      </c>
      <c r="O1657">
        <f>IF(moras[[#This Row],[EDAD]]="", '2-Resumen'!$C$7, moras[[#This Row],[EDAD]])</f>
        <v>41</v>
      </c>
      <c r="P1657">
        <f>FLOOR(moras[[#This Row],[EDAD_SIN_NA´S]],10)</f>
        <v>40</v>
      </c>
      <c r="Q1657">
        <f>STANDARDIZE(moras[[#This Row],[EDAD]],'2-Resumen'!$C$2, '2-Resumen'!$C$3)</f>
        <v>-6.3965513291846368E-2</v>
      </c>
      <c r="R1657" t="str">
        <f>IF(ABS(moras[[#This Row],[Z-CORE E]]) &gt; 1.96, "Sí", "No")</f>
        <v>No</v>
      </c>
    </row>
    <row r="1658" spans="1:18">
      <c r="A1658">
        <v>2430</v>
      </c>
      <c r="B1658" t="s">
        <v>27</v>
      </c>
      <c r="C1658">
        <v>1373096</v>
      </c>
      <c r="D16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58">
        <f>IF(moras[[#This Row],[SALARIO]]="",'2-Resumen'!$B$7, moras[[#This Row],[SALARIO]])</f>
        <v>1373096</v>
      </c>
      <c r="F1658">
        <f>STANDARDIZE(moras[[#This Row],[SALARIO]],'2-Resumen'!$B$2,'2-Resumen'!$B$3)</f>
        <v>-0.3527693820667428</v>
      </c>
      <c r="G1658" t="str">
        <f>IF(ABS(moras[[#This Row],[Z-CORE]])&gt; 1.96,"Sí", "No")</f>
        <v>No</v>
      </c>
      <c r="H1658" t="s">
        <v>33</v>
      </c>
      <c r="I1658" t="str">
        <f>IF(moras[[#This Row],[TIPO_ASEGURAMIENTO]] = "", '2-Resumen'!$F$4, moras[[#This Row],[TIPO_ASEGURAMIENTO]])</f>
        <v>ASALARIADO</v>
      </c>
      <c r="J1658" t="s">
        <v>34</v>
      </c>
      <c r="K1658" t="s">
        <v>30</v>
      </c>
      <c r="L1658" t="s">
        <v>31</v>
      </c>
      <c r="M1658" t="s">
        <v>31</v>
      </c>
      <c r="N1658">
        <v>37</v>
      </c>
      <c r="O1658">
        <f>IF(moras[[#This Row],[EDAD]]="", '2-Resumen'!$C$7, moras[[#This Row],[EDAD]])</f>
        <v>37</v>
      </c>
      <c r="P1658">
        <f>FLOOR(moras[[#This Row],[EDAD_SIN_NA´S]],10)</f>
        <v>30</v>
      </c>
      <c r="Q1658">
        <f>STANDARDIZE(moras[[#This Row],[EDAD]],'2-Resumen'!$C$2, '2-Resumen'!$C$3)</f>
        <v>-0.3462668336003964</v>
      </c>
      <c r="R1658" t="str">
        <f>IF(ABS(moras[[#This Row],[Z-CORE E]]) &gt; 1.96, "Sí", "No")</f>
        <v>No</v>
      </c>
    </row>
    <row r="1659" spans="1:18">
      <c r="A1659">
        <v>2431</v>
      </c>
      <c r="B1659" t="s">
        <v>27</v>
      </c>
      <c r="C1659">
        <v>57461166</v>
      </c>
      <c r="D16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59">
        <f>IF(moras[[#This Row],[SALARIO]]="",'2-Resumen'!$B$7, moras[[#This Row],[SALARIO]])</f>
        <v>57461166</v>
      </c>
      <c r="F1659">
        <f>STANDARDIZE(moras[[#This Row],[SALARIO]],'2-Resumen'!$B$2,'2-Resumen'!$B$3)</f>
        <v>0.58048230077104679</v>
      </c>
      <c r="G1659" t="str">
        <f>IF(ABS(moras[[#This Row],[Z-CORE]])&gt; 1.96,"Sí", "No")</f>
        <v>No</v>
      </c>
      <c r="H1659" t="s">
        <v>33</v>
      </c>
      <c r="I1659" t="str">
        <f>IF(moras[[#This Row],[TIPO_ASEGURAMIENTO]] = "", '2-Resumen'!$F$4, moras[[#This Row],[TIPO_ASEGURAMIENTO]])</f>
        <v>ASALARIADO</v>
      </c>
      <c r="J1659" t="s">
        <v>29</v>
      </c>
      <c r="K1659" t="s">
        <v>30</v>
      </c>
      <c r="L1659" t="s">
        <v>31</v>
      </c>
      <c r="M1659" t="s">
        <v>31</v>
      </c>
      <c r="N1659">
        <v>37</v>
      </c>
      <c r="O1659">
        <f>IF(moras[[#This Row],[EDAD]]="", '2-Resumen'!$C$7, moras[[#This Row],[EDAD]])</f>
        <v>37</v>
      </c>
      <c r="P1659">
        <f>FLOOR(moras[[#This Row],[EDAD_SIN_NA´S]],10)</f>
        <v>30</v>
      </c>
      <c r="Q1659">
        <f>STANDARDIZE(moras[[#This Row],[EDAD]],'2-Resumen'!$C$2, '2-Resumen'!$C$3)</f>
        <v>-0.3462668336003964</v>
      </c>
      <c r="R1659" t="str">
        <f>IF(ABS(moras[[#This Row],[Z-CORE E]]) &gt; 1.96, "Sí", "No")</f>
        <v>No</v>
      </c>
    </row>
    <row r="1660" spans="1:18">
      <c r="A1660">
        <v>2432</v>
      </c>
      <c r="B1660" t="s">
        <v>32</v>
      </c>
      <c r="C1660">
        <v>4502977</v>
      </c>
      <c r="D16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60">
        <f>IF(moras[[#This Row],[SALARIO]]="",'2-Resumen'!$B$7, moras[[#This Row],[SALARIO]])</f>
        <v>4502977</v>
      </c>
      <c r="F1660">
        <f>STANDARDIZE(moras[[#This Row],[SALARIO]],'2-Resumen'!$B$2,'2-Resumen'!$B$3)</f>
        <v>-0.30069116453613381</v>
      </c>
      <c r="G1660" t="str">
        <f>IF(ABS(moras[[#This Row],[Z-CORE]])&gt; 1.96,"Sí", "No")</f>
        <v>No</v>
      </c>
      <c r="H1660" t="s">
        <v>33</v>
      </c>
      <c r="I1660" t="str">
        <f>IF(moras[[#This Row],[TIPO_ASEGURAMIENTO]] = "", '2-Resumen'!$F$4, moras[[#This Row],[TIPO_ASEGURAMIENTO]])</f>
        <v>ASALARIADO</v>
      </c>
      <c r="J1660" t="s">
        <v>29</v>
      </c>
      <c r="K1660" t="s">
        <v>30</v>
      </c>
      <c r="L1660" t="s">
        <v>31</v>
      </c>
      <c r="M1660" t="s">
        <v>31</v>
      </c>
      <c r="N1660">
        <v>43</v>
      </c>
      <c r="O1660">
        <f>IF(moras[[#This Row],[EDAD]]="", '2-Resumen'!$C$7, moras[[#This Row],[EDAD]])</f>
        <v>43</v>
      </c>
      <c r="P1660">
        <f>FLOOR(moras[[#This Row],[EDAD_SIN_NA´S]],10)</f>
        <v>40</v>
      </c>
      <c r="Q1660">
        <f>STANDARDIZE(moras[[#This Row],[EDAD]],'2-Resumen'!$C$2, '2-Resumen'!$C$3)</f>
        <v>7.7185146862428639E-2</v>
      </c>
      <c r="R1660" t="str">
        <f>IF(ABS(moras[[#This Row],[Z-CORE E]]) &gt; 1.96, "Sí", "No")</f>
        <v>No</v>
      </c>
    </row>
    <row r="1661" spans="1:18">
      <c r="A1661">
        <v>2433</v>
      </c>
      <c r="B1661" t="s">
        <v>27</v>
      </c>
      <c r="C1661">
        <v>477000</v>
      </c>
      <c r="D16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61">
        <f>IF(moras[[#This Row],[SALARIO]]="",'2-Resumen'!$B$7, moras[[#This Row],[SALARIO]])</f>
        <v>477000</v>
      </c>
      <c r="F1661">
        <f>STANDARDIZE(moras[[#This Row],[SALARIO]],'2-Resumen'!$B$2,'2-Resumen'!$B$3)</f>
        <v>-0.36767955993494567</v>
      </c>
      <c r="G1661" t="str">
        <f>IF(ABS(moras[[#This Row],[Z-CORE]])&gt; 1.96,"Sí", "No")</f>
        <v>No</v>
      </c>
      <c r="H1661" t="s">
        <v>33</v>
      </c>
      <c r="I1661" t="str">
        <f>IF(moras[[#This Row],[TIPO_ASEGURAMIENTO]] = "", '2-Resumen'!$F$4, moras[[#This Row],[TIPO_ASEGURAMIENTO]])</f>
        <v>ASALARIADO</v>
      </c>
      <c r="J1661" t="s">
        <v>29</v>
      </c>
      <c r="K1661" t="s">
        <v>30</v>
      </c>
      <c r="L1661" t="s">
        <v>31</v>
      </c>
      <c r="M1661" t="s">
        <v>31</v>
      </c>
      <c r="N1661">
        <v>34</v>
      </c>
      <c r="O1661">
        <f>IF(moras[[#This Row],[EDAD]]="", '2-Resumen'!$C$7, moras[[#This Row],[EDAD]])</f>
        <v>34</v>
      </c>
      <c r="P1661">
        <f>FLOOR(moras[[#This Row],[EDAD_SIN_NA´S]],10)</f>
        <v>30</v>
      </c>
      <c r="Q1661">
        <f>STANDARDIZE(moras[[#This Row],[EDAD]],'2-Resumen'!$C$2, '2-Resumen'!$C$3)</f>
        <v>-0.55799282383180893</v>
      </c>
      <c r="R1661" t="str">
        <f>IF(ABS(moras[[#This Row],[Z-CORE E]]) &gt; 1.96, "Sí", "No")</f>
        <v>No</v>
      </c>
    </row>
    <row r="1662" spans="1:18">
      <c r="A1662">
        <v>2434</v>
      </c>
      <c r="B1662" t="s">
        <v>32</v>
      </c>
      <c r="C1662">
        <v>416418177</v>
      </c>
      <c r="D16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62">
        <f>IF(moras[[#This Row],[SALARIO]]="",'2-Resumen'!$B$7, moras[[#This Row],[SALARIO]])</f>
        <v>416418177</v>
      </c>
      <c r="F1662">
        <f>STANDARDIZE(moras[[#This Row],[SALARIO]],'2-Resumen'!$B$2,'2-Resumen'!$B$3)</f>
        <v>6.5531826376193809</v>
      </c>
      <c r="G1662" t="str">
        <f>IF(ABS(moras[[#This Row],[Z-CORE]])&gt; 1.96,"Sí", "No")</f>
        <v>Sí</v>
      </c>
      <c r="H1662" t="s">
        <v>33</v>
      </c>
      <c r="I1662" t="str">
        <f>IF(moras[[#This Row],[TIPO_ASEGURAMIENTO]] = "", '2-Resumen'!$F$4, moras[[#This Row],[TIPO_ASEGURAMIENTO]])</f>
        <v>ASALARIADO</v>
      </c>
      <c r="J1662" t="s">
        <v>29</v>
      </c>
      <c r="K1662" t="s">
        <v>30</v>
      </c>
      <c r="L1662" t="s">
        <v>31</v>
      </c>
      <c r="M1662" t="s">
        <v>31</v>
      </c>
      <c r="N1662">
        <v>35</v>
      </c>
      <c r="O1662">
        <f>IF(moras[[#This Row],[EDAD]]="", '2-Resumen'!$C$7, moras[[#This Row],[EDAD]])</f>
        <v>35</v>
      </c>
      <c r="P1662">
        <f>FLOOR(moras[[#This Row],[EDAD_SIN_NA´S]],10)</f>
        <v>30</v>
      </c>
      <c r="Q1662">
        <f>STANDARDIZE(moras[[#This Row],[EDAD]],'2-Resumen'!$C$2, '2-Resumen'!$C$3)</f>
        <v>-0.48741749375467142</v>
      </c>
      <c r="R1662" t="str">
        <f>IF(ABS(moras[[#This Row],[Z-CORE E]]) &gt; 1.96, "Sí", "No")</f>
        <v>No</v>
      </c>
    </row>
    <row r="1663" spans="1:18">
      <c r="A1663">
        <v>2437</v>
      </c>
      <c r="B1663" t="s">
        <v>32</v>
      </c>
      <c r="C1663">
        <v>5348155</v>
      </c>
      <c r="D16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63">
        <f>IF(moras[[#This Row],[SALARIO]]="",'2-Resumen'!$B$7, moras[[#This Row],[SALARIO]])</f>
        <v>5348155</v>
      </c>
      <c r="F1663">
        <f>STANDARDIZE(moras[[#This Row],[SALARIO]],'2-Resumen'!$B$2,'2-Resumen'!$B$3)</f>
        <v>-0.28662821334531058</v>
      </c>
      <c r="G1663" t="str">
        <f>IF(ABS(moras[[#This Row],[Z-CORE]])&gt; 1.96,"Sí", "No")</f>
        <v>No</v>
      </c>
      <c r="H1663" t="s">
        <v>33</v>
      </c>
      <c r="I1663" t="str">
        <f>IF(moras[[#This Row],[TIPO_ASEGURAMIENTO]] = "", '2-Resumen'!$F$4, moras[[#This Row],[TIPO_ASEGURAMIENTO]])</f>
        <v>ASALARIADO</v>
      </c>
      <c r="J1663" t="s">
        <v>34</v>
      </c>
      <c r="K1663" t="s">
        <v>30</v>
      </c>
      <c r="L1663" t="s">
        <v>31</v>
      </c>
      <c r="M1663" t="s">
        <v>31</v>
      </c>
      <c r="N1663">
        <v>26</v>
      </c>
      <c r="O1663">
        <f>IF(moras[[#This Row],[EDAD]]="", '2-Resumen'!$C$7, moras[[#This Row],[EDAD]])</f>
        <v>26</v>
      </c>
      <c r="P1663">
        <f>FLOOR(moras[[#This Row],[EDAD_SIN_NA´S]],10)</f>
        <v>20</v>
      </c>
      <c r="Q1663">
        <f>STANDARDIZE(moras[[#This Row],[EDAD]],'2-Resumen'!$C$2, '2-Resumen'!$C$3)</f>
        <v>-1.1225954644489089</v>
      </c>
      <c r="R1663" t="str">
        <f>IF(ABS(moras[[#This Row],[Z-CORE E]]) &gt; 1.96, "Sí", "No")</f>
        <v>No</v>
      </c>
    </row>
    <row r="1664" spans="1:18">
      <c r="A1664">
        <v>2438</v>
      </c>
      <c r="B1664" t="s">
        <v>32</v>
      </c>
      <c r="C1664">
        <v>2767500</v>
      </c>
      <c r="D16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64">
        <f>IF(moras[[#This Row],[SALARIO]]="",'2-Resumen'!$B$7, moras[[#This Row],[SALARIO]])</f>
        <v>2767500</v>
      </c>
      <c r="F1664">
        <f>STANDARDIZE(moras[[#This Row],[SALARIO]],'2-Resumen'!$B$2,'2-Resumen'!$B$3)</f>
        <v>-0.32956783707587856</v>
      </c>
      <c r="G1664" t="str">
        <f>IF(ABS(moras[[#This Row],[Z-CORE]])&gt; 1.96,"Sí", "No")</f>
        <v>No</v>
      </c>
      <c r="H1664" t="s">
        <v>33</v>
      </c>
      <c r="I1664" t="str">
        <f>IF(moras[[#This Row],[TIPO_ASEGURAMIENTO]] = "", '2-Resumen'!$F$4, moras[[#This Row],[TIPO_ASEGURAMIENTO]])</f>
        <v>ASALARIADO</v>
      </c>
      <c r="J1664" t="s">
        <v>29</v>
      </c>
      <c r="K1664" t="s">
        <v>30</v>
      </c>
      <c r="L1664" t="s">
        <v>31</v>
      </c>
      <c r="M1664" t="s">
        <v>31</v>
      </c>
      <c r="N1664">
        <v>24</v>
      </c>
      <c r="O1664">
        <f>IF(moras[[#This Row],[EDAD]]="", '2-Resumen'!$C$7, moras[[#This Row],[EDAD]])</f>
        <v>24</v>
      </c>
      <c r="P1664">
        <f>FLOOR(moras[[#This Row],[EDAD_SIN_NA´S]],10)</f>
        <v>20</v>
      </c>
      <c r="Q1664">
        <f>STANDARDIZE(moras[[#This Row],[EDAD]],'2-Resumen'!$C$2, '2-Resumen'!$C$3)</f>
        <v>-1.263746124603184</v>
      </c>
      <c r="R1664" t="str">
        <f>IF(ABS(moras[[#This Row],[Z-CORE E]]) &gt; 1.96, "Sí", "No")</f>
        <v>No</v>
      </c>
    </row>
    <row r="1665" spans="1:18">
      <c r="A1665">
        <v>2442</v>
      </c>
      <c r="B1665" t="s">
        <v>27</v>
      </c>
      <c r="C1665">
        <v>734801</v>
      </c>
      <c r="D16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65">
        <f>IF(moras[[#This Row],[SALARIO]]="",'2-Resumen'!$B$7, moras[[#This Row],[SALARIO]])</f>
        <v>734801</v>
      </c>
      <c r="F1665">
        <f>STANDARDIZE(moras[[#This Row],[SALARIO]],'2-Resumen'!$B$2,'2-Resumen'!$B$3)</f>
        <v>-0.36338999858816967</v>
      </c>
      <c r="G1665" t="str">
        <f>IF(ABS(moras[[#This Row],[Z-CORE]])&gt; 1.96,"Sí", "No")</f>
        <v>No</v>
      </c>
      <c r="H1665" t="s">
        <v>33</v>
      </c>
      <c r="I1665" t="str">
        <f>IF(moras[[#This Row],[TIPO_ASEGURAMIENTO]] = "", '2-Resumen'!$F$4, moras[[#This Row],[TIPO_ASEGURAMIENTO]])</f>
        <v>ASALARIADO</v>
      </c>
      <c r="J1665" t="s">
        <v>34</v>
      </c>
      <c r="K1665" t="s">
        <v>30</v>
      </c>
      <c r="L1665" t="s">
        <v>31</v>
      </c>
      <c r="M1665" t="s">
        <v>31</v>
      </c>
      <c r="N1665">
        <v>43</v>
      </c>
      <c r="O1665">
        <f>IF(moras[[#This Row],[EDAD]]="", '2-Resumen'!$C$7, moras[[#This Row],[EDAD]])</f>
        <v>43</v>
      </c>
      <c r="P1665">
        <f>FLOOR(moras[[#This Row],[EDAD_SIN_NA´S]],10)</f>
        <v>40</v>
      </c>
      <c r="Q1665">
        <f>STANDARDIZE(moras[[#This Row],[EDAD]],'2-Resumen'!$C$2, '2-Resumen'!$C$3)</f>
        <v>7.7185146862428639E-2</v>
      </c>
      <c r="R1665" t="str">
        <f>IF(ABS(moras[[#This Row],[Z-CORE E]]) &gt; 1.96, "Sí", "No")</f>
        <v>No</v>
      </c>
    </row>
    <row r="1666" spans="1:18">
      <c r="A1666">
        <v>2444</v>
      </c>
      <c r="B1666" t="s">
        <v>27</v>
      </c>
      <c r="C1666">
        <v>45489951</v>
      </c>
      <c r="D16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66">
        <f>IF(moras[[#This Row],[SALARIO]]="",'2-Resumen'!$B$7, moras[[#This Row],[SALARIO]])</f>
        <v>45489951</v>
      </c>
      <c r="F1666">
        <f>STANDARDIZE(moras[[#This Row],[SALARIO]],'2-Resumen'!$B$2,'2-Resumen'!$B$3)</f>
        <v>0.3812927664482757</v>
      </c>
      <c r="G1666" t="str">
        <f>IF(ABS(moras[[#This Row],[Z-CORE]])&gt; 1.96,"Sí", "No")</f>
        <v>No</v>
      </c>
      <c r="H1666" t="s">
        <v>33</v>
      </c>
      <c r="I1666" t="str">
        <f>IF(moras[[#This Row],[TIPO_ASEGURAMIENTO]] = "", '2-Resumen'!$F$4, moras[[#This Row],[TIPO_ASEGURAMIENTO]])</f>
        <v>ASALARIADO</v>
      </c>
      <c r="J1666" t="s">
        <v>34</v>
      </c>
      <c r="K1666" t="s">
        <v>30</v>
      </c>
      <c r="L1666" t="s">
        <v>31</v>
      </c>
      <c r="M1666" t="s">
        <v>31</v>
      </c>
      <c r="N1666">
        <v>59</v>
      </c>
      <c r="O1666">
        <f>IF(moras[[#This Row],[EDAD]]="", '2-Resumen'!$C$7, moras[[#This Row],[EDAD]])</f>
        <v>59</v>
      </c>
      <c r="P1666">
        <f>FLOOR(moras[[#This Row],[EDAD_SIN_NA´S]],10)</f>
        <v>50</v>
      </c>
      <c r="Q1666">
        <f>STANDARDIZE(moras[[#This Row],[EDAD]],'2-Resumen'!$C$2, '2-Resumen'!$C$3)</f>
        <v>1.2063904280966287</v>
      </c>
      <c r="R1666" t="str">
        <f>IF(ABS(moras[[#This Row],[Z-CORE E]]) &gt; 1.96, "Sí", "No")</f>
        <v>No</v>
      </c>
    </row>
    <row r="1667" spans="1:18">
      <c r="A1667">
        <v>2445</v>
      </c>
      <c r="B1667" t="s">
        <v>27</v>
      </c>
      <c r="C1667">
        <v>362208485</v>
      </c>
      <c r="D16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67">
        <f>IF(moras[[#This Row],[SALARIO]]="",'2-Resumen'!$B$7, moras[[#This Row],[SALARIO]])</f>
        <v>362208485</v>
      </c>
      <c r="F1667">
        <f>STANDARDIZE(moras[[#This Row],[SALARIO]],'2-Resumen'!$B$2,'2-Resumen'!$B$3)</f>
        <v>5.6511853628848741</v>
      </c>
      <c r="G1667" t="str">
        <f>IF(ABS(moras[[#This Row],[Z-CORE]])&gt; 1.96,"Sí", "No")</f>
        <v>Sí</v>
      </c>
      <c r="H1667" t="s">
        <v>33</v>
      </c>
      <c r="I1667" t="str">
        <f>IF(moras[[#This Row],[TIPO_ASEGURAMIENTO]] = "", '2-Resumen'!$F$4, moras[[#This Row],[TIPO_ASEGURAMIENTO]])</f>
        <v>ASALARIADO</v>
      </c>
      <c r="J1667" t="s">
        <v>29</v>
      </c>
      <c r="K1667" t="s">
        <v>30</v>
      </c>
      <c r="L1667" t="s">
        <v>31</v>
      </c>
      <c r="M1667" t="s">
        <v>31</v>
      </c>
      <c r="N1667">
        <v>35</v>
      </c>
      <c r="O1667">
        <f>IF(moras[[#This Row],[EDAD]]="", '2-Resumen'!$C$7, moras[[#This Row],[EDAD]])</f>
        <v>35</v>
      </c>
      <c r="P1667">
        <f>FLOOR(moras[[#This Row],[EDAD_SIN_NA´S]],10)</f>
        <v>30</v>
      </c>
      <c r="Q1667">
        <f>STANDARDIZE(moras[[#This Row],[EDAD]],'2-Resumen'!$C$2, '2-Resumen'!$C$3)</f>
        <v>-0.48741749375467142</v>
      </c>
      <c r="R1667" t="str">
        <f>IF(ABS(moras[[#This Row],[Z-CORE E]]) &gt; 1.96, "Sí", "No")</f>
        <v>No</v>
      </c>
    </row>
    <row r="1668" spans="1:18">
      <c r="A1668">
        <v>2446</v>
      </c>
      <c r="B1668" t="s">
        <v>32</v>
      </c>
      <c r="C1668">
        <v>360000</v>
      </c>
      <c r="D16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68">
        <f>IF(moras[[#This Row],[SALARIO]]="",'2-Resumen'!$B$7, moras[[#This Row],[SALARIO]])</f>
        <v>360000</v>
      </c>
      <c r="F1668">
        <f>STANDARDIZE(moras[[#This Row],[SALARIO]],'2-Resumen'!$B$2,'2-Resumen'!$B$3)</f>
        <v>-0.36962632770377818</v>
      </c>
      <c r="G1668" t="str">
        <f>IF(ABS(moras[[#This Row],[Z-CORE]])&gt; 1.96,"Sí", "No")</f>
        <v>No</v>
      </c>
      <c r="H1668" t="s">
        <v>33</v>
      </c>
      <c r="I1668" t="str">
        <f>IF(moras[[#This Row],[TIPO_ASEGURAMIENTO]] = "", '2-Resumen'!$F$4, moras[[#This Row],[TIPO_ASEGURAMIENTO]])</f>
        <v>ASALARIADO</v>
      </c>
      <c r="J1668" t="s">
        <v>29</v>
      </c>
      <c r="K1668" t="s">
        <v>30</v>
      </c>
      <c r="L1668" t="s">
        <v>31</v>
      </c>
      <c r="M1668" t="s">
        <v>31</v>
      </c>
      <c r="N1668">
        <v>37</v>
      </c>
      <c r="O1668">
        <f>IF(moras[[#This Row],[EDAD]]="", '2-Resumen'!$C$7, moras[[#This Row],[EDAD]])</f>
        <v>37</v>
      </c>
      <c r="P1668">
        <f>FLOOR(moras[[#This Row],[EDAD_SIN_NA´S]],10)</f>
        <v>30</v>
      </c>
      <c r="Q1668">
        <f>STANDARDIZE(moras[[#This Row],[EDAD]],'2-Resumen'!$C$2, '2-Resumen'!$C$3)</f>
        <v>-0.3462668336003964</v>
      </c>
      <c r="R1668" t="str">
        <f>IF(ABS(moras[[#This Row],[Z-CORE E]]) &gt; 1.96, "Sí", "No")</f>
        <v>No</v>
      </c>
    </row>
    <row r="1669" spans="1:18">
      <c r="A1669">
        <v>2447</v>
      </c>
      <c r="B1669" t="s">
        <v>27</v>
      </c>
      <c r="C1669">
        <v>1064830</v>
      </c>
      <c r="D16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69">
        <f>IF(moras[[#This Row],[SALARIO]]="",'2-Resumen'!$B$7, moras[[#This Row],[SALARIO]])</f>
        <v>1064830</v>
      </c>
      <c r="F1669">
        <f>STANDARDIZE(moras[[#This Row],[SALARIO]],'2-Resumen'!$B$2,'2-Resumen'!$B$3)</f>
        <v>-0.35789863260543447</v>
      </c>
      <c r="G1669" t="str">
        <f>IF(ABS(moras[[#This Row],[Z-CORE]])&gt; 1.96,"Sí", "No")</f>
        <v>No</v>
      </c>
      <c r="H1669" t="s">
        <v>33</v>
      </c>
      <c r="I1669" t="str">
        <f>IF(moras[[#This Row],[TIPO_ASEGURAMIENTO]] = "", '2-Resumen'!$F$4, moras[[#This Row],[TIPO_ASEGURAMIENTO]])</f>
        <v>ASALARIADO</v>
      </c>
      <c r="J1669" t="s">
        <v>34</v>
      </c>
      <c r="K1669" t="s">
        <v>30</v>
      </c>
      <c r="L1669" t="s">
        <v>31</v>
      </c>
      <c r="M1669" t="s">
        <v>30</v>
      </c>
      <c r="N1669">
        <v>51</v>
      </c>
      <c r="O1669">
        <f>IF(moras[[#This Row],[EDAD]]="", '2-Resumen'!$C$7, moras[[#This Row],[EDAD]])</f>
        <v>51</v>
      </c>
      <c r="P1669">
        <f>FLOOR(moras[[#This Row],[EDAD_SIN_NA´S]],10)</f>
        <v>50</v>
      </c>
      <c r="Q1669">
        <f>STANDARDIZE(moras[[#This Row],[EDAD]],'2-Resumen'!$C$2, '2-Resumen'!$C$3)</f>
        <v>0.64178778747952869</v>
      </c>
      <c r="R1669" t="str">
        <f>IF(ABS(moras[[#This Row],[Z-CORE E]]) &gt; 1.96, "Sí", "No")</f>
        <v>No</v>
      </c>
    </row>
    <row r="1670" spans="1:18">
      <c r="A1670">
        <v>2448</v>
      </c>
      <c r="B1670" t="s">
        <v>27</v>
      </c>
      <c r="C1670">
        <v>624029</v>
      </c>
      <c r="D16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70">
        <f>IF(moras[[#This Row],[SALARIO]]="",'2-Resumen'!$B$7, moras[[#This Row],[SALARIO]])</f>
        <v>624029</v>
      </c>
      <c r="F1670">
        <f>STANDARDIZE(moras[[#This Row],[SALARIO]],'2-Resumen'!$B$2,'2-Resumen'!$B$3)</f>
        <v>-0.36523313841115357</v>
      </c>
      <c r="G1670" t="str">
        <f>IF(ABS(moras[[#This Row],[Z-CORE]])&gt; 1.96,"Sí", "No")</f>
        <v>No</v>
      </c>
      <c r="H1670" t="s">
        <v>33</v>
      </c>
      <c r="I1670" t="str">
        <f>IF(moras[[#This Row],[TIPO_ASEGURAMIENTO]] = "", '2-Resumen'!$F$4, moras[[#This Row],[TIPO_ASEGURAMIENTO]])</f>
        <v>ASALARIADO</v>
      </c>
      <c r="J1670" t="s">
        <v>29</v>
      </c>
      <c r="K1670" t="s">
        <v>30</v>
      </c>
      <c r="L1670" t="s">
        <v>31</v>
      </c>
      <c r="M1670" t="s">
        <v>31</v>
      </c>
      <c r="N1670">
        <v>21</v>
      </c>
      <c r="O1670">
        <f>IF(moras[[#This Row],[EDAD]]="", '2-Resumen'!$C$7, moras[[#This Row],[EDAD]])</f>
        <v>21</v>
      </c>
      <c r="P1670">
        <f>FLOOR(moras[[#This Row],[EDAD_SIN_NA´S]],10)</f>
        <v>20</v>
      </c>
      <c r="Q1670">
        <f>STANDARDIZE(moras[[#This Row],[EDAD]],'2-Resumen'!$C$2, '2-Resumen'!$C$3)</f>
        <v>-1.4754721148345964</v>
      </c>
      <c r="R1670" t="str">
        <f>IF(ABS(moras[[#This Row],[Z-CORE E]]) &gt; 1.96, "Sí", "No")</f>
        <v>No</v>
      </c>
    </row>
    <row r="1671" spans="1:18">
      <c r="A1671">
        <v>2450</v>
      </c>
      <c r="B1671" t="s">
        <v>27</v>
      </c>
      <c r="C1671">
        <v>338125</v>
      </c>
      <c r="D16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71">
        <f>IF(moras[[#This Row],[SALARIO]]="",'2-Resumen'!$B$7, moras[[#This Row],[SALARIO]])</f>
        <v>338125</v>
      </c>
      <c r="F1671">
        <f>STANDARDIZE(moras[[#This Row],[SALARIO]],'2-Resumen'!$B$2,'2-Resumen'!$B$3)</f>
        <v>-0.3699903067203868</v>
      </c>
      <c r="G1671" t="str">
        <f>IF(ABS(moras[[#This Row],[Z-CORE]])&gt; 1.96,"Sí", "No")</f>
        <v>No</v>
      </c>
      <c r="H1671" t="s">
        <v>33</v>
      </c>
      <c r="I1671" t="str">
        <f>IF(moras[[#This Row],[TIPO_ASEGURAMIENTO]] = "", '2-Resumen'!$F$4, moras[[#This Row],[TIPO_ASEGURAMIENTO]])</f>
        <v>ASALARIADO</v>
      </c>
      <c r="J1671" t="s">
        <v>29</v>
      </c>
      <c r="K1671" t="s">
        <v>30</v>
      </c>
      <c r="L1671" t="s">
        <v>31</v>
      </c>
      <c r="M1671" t="s">
        <v>31</v>
      </c>
      <c r="N1671">
        <v>50</v>
      </c>
      <c r="O1671">
        <f>IF(moras[[#This Row],[EDAD]]="", '2-Resumen'!$C$7, moras[[#This Row],[EDAD]])</f>
        <v>50</v>
      </c>
      <c r="P1671">
        <f>FLOOR(moras[[#This Row],[EDAD_SIN_NA´S]],10)</f>
        <v>50</v>
      </c>
      <c r="Q1671">
        <f>STANDARDIZE(moras[[#This Row],[EDAD]],'2-Resumen'!$C$2, '2-Resumen'!$C$3)</f>
        <v>0.57121245740239113</v>
      </c>
      <c r="R1671" t="str">
        <f>IF(ABS(moras[[#This Row],[Z-CORE E]]) &gt; 1.96, "Sí", "No")</f>
        <v>No</v>
      </c>
    </row>
    <row r="1672" spans="1:18">
      <c r="A1672">
        <v>2452</v>
      </c>
      <c r="B1672" t="s">
        <v>32</v>
      </c>
      <c r="C1672">
        <v>75000</v>
      </c>
      <c r="D16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72">
        <f>IF(moras[[#This Row],[SALARIO]]="",'2-Resumen'!$B$7, moras[[#This Row],[SALARIO]])</f>
        <v>75000</v>
      </c>
      <c r="F1672">
        <f>STANDARDIZE(moras[[#This Row],[SALARIO]],'2-Resumen'!$B$2,'2-Resumen'!$B$3)</f>
        <v>-0.37436845432016502</v>
      </c>
      <c r="G1672" t="str">
        <f>IF(ABS(moras[[#This Row],[Z-CORE]])&gt; 1.96,"Sí", "No")</f>
        <v>No</v>
      </c>
      <c r="H1672" t="s">
        <v>33</v>
      </c>
      <c r="I1672" t="str">
        <f>IF(moras[[#This Row],[TIPO_ASEGURAMIENTO]] = "", '2-Resumen'!$F$4, moras[[#This Row],[TIPO_ASEGURAMIENTO]])</f>
        <v>ASALARIADO</v>
      </c>
      <c r="J1672" t="s">
        <v>29</v>
      </c>
      <c r="K1672" t="s">
        <v>30</v>
      </c>
      <c r="L1672" t="s">
        <v>31</v>
      </c>
      <c r="M1672" t="s">
        <v>30</v>
      </c>
      <c r="N1672">
        <v>28</v>
      </c>
      <c r="O1672">
        <f>IF(moras[[#This Row],[EDAD]]="", '2-Resumen'!$C$7, moras[[#This Row],[EDAD]])</f>
        <v>28</v>
      </c>
      <c r="P1672">
        <f>FLOOR(moras[[#This Row],[EDAD_SIN_NA´S]],10)</f>
        <v>20</v>
      </c>
      <c r="Q1672">
        <f>STANDARDIZE(moras[[#This Row],[EDAD]],'2-Resumen'!$C$2, '2-Resumen'!$C$3)</f>
        <v>-0.98144480429463388</v>
      </c>
      <c r="R1672" t="str">
        <f>IF(ABS(moras[[#This Row],[Z-CORE E]]) &gt; 1.96, "Sí", "No")</f>
        <v>No</v>
      </c>
    </row>
    <row r="1673" spans="1:18">
      <c r="A1673">
        <v>2453</v>
      </c>
      <c r="B1673" t="s">
        <v>32</v>
      </c>
      <c r="C1673">
        <v>318000</v>
      </c>
      <c r="D16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73">
        <f>IF(moras[[#This Row],[SALARIO]]="",'2-Resumen'!$B$7, moras[[#This Row],[SALARIO]])</f>
        <v>318000</v>
      </c>
      <c r="F1673">
        <f>STANDARDIZE(moras[[#This Row],[SALARIO]],'2-Resumen'!$B$2,'2-Resumen'!$B$3)</f>
        <v>-0.37032516741566679</v>
      </c>
      <c r="G1673" t="str">
        <f>IF(ABS(moras[[#This Row],[Z-CORE]])&gt; 1.96,"Sí", "No")</f>
        <v>No</v>
      </c>
      <c r="H1673" t="s">
        <v>33</v>
      </c>
      <c r="I1673" t="str">
        <f>IF(moras[[#This Row],[TIPO_ASEGURAMIENTO]] = "", '2-Resumen'!$F$4, moras[[#This Row],[TIPO_ASEGURAMIENTO]])</f>
        <v>ASALARIADO</v>
      </c>
      <c r="J1673" t="s">
        <v>29</v>
      </c>
      <c r="K1673" t="s">
        <v>30</v>
      </c>
      <c r="L1673" t="s">
        <v>31</v>
      </c>
      <c r="M1673" t="s">
        <v>30</v>
      </c>
      <c r="N1673">
        <v>50</v>
      </c>
      <c r="O1673">
        <f>IF(moras[[#This Row],[EDAD]]="", '2-Resumen'!$C$7, moras[[#This Row],[EDAD]])</f>
        <v>50</v>
      </c>
      <c r="P1673">
        <f>FLOOR(moras[[#This Row],[EDAD_SIN_NA´S]],10)</f>
        <v>50</v>
      </c>
      <c r="Q1673">
        <f>STANDARDIZE(moras[[#This Row],[EDAD]],'2-Resumen'!$C$2, '2-Resumen'!$C$3)</f>
        <v>0.57121245740239113</v>
      </c>
      <c r="R1673" t="str">
        <f>IF(ABS(moras[[#This Row],[Z-CORE E]]) &gt; 1.96, "Sí", "No")</f>
        <v>No</v>
      </c>
    </row>
    <row r="1674" spans="1:18">
      <c r="A1674">
        <v>2455</v>
      </c>
      <c r="B1674" t="s">
        <v>27</v>
      </c>
      <c r="C1674">
        <v>102388795</v>
      </c>
      <c r="D16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74">
        <f>IF(moras[[#This Row],[SALARIO]]="",'2-Resumen'!$B$7, moras[[#This Row],[SALARIO]])</f>
        <v>102388795</v>
      </c>
      <c r="F1674">
        <f>STANDARDIZE(moras[[#This Row],[SALARIO]],'2-Resumen'!$B$2,'2-Resumen'!$B$3)</f>
        <v>1.3280349509186071</v>
      </c>
      <c r="G1674" t="str">
        <f>IF(ABS(moras[[#This Row],[Z-CORE]])&gt; 1.96,"Sí", "No")</f>
        <v>No</v>
      </c>
      <c r="H1674" t="s">
        <v>33</v>
      </c>
      <c r="I1674" t="str">
        <f>IF(moras[[#This Row],[TIPO_ASEGURAMIENTO]] = "", '2-Resumen'!$F$4, moras[[#This Row],[TIPO_ASEGURAMIENTO]])</f>
        <v>ASALARIADO</v>
      </c>
      <c r="J1674" t="s">
        <v>34</v>
      </c>
      <c r="K1674" t="s">
        <v>30</v>
      </c>
      <c r="L1674" t="s">
        <v>31</v>
      </c>
      <c r="M1674" t="s">
        <v>31</v>
      </c>
      <c r="N1674">
        <v>33</v>
      </c>
      <c r="O1674">
        <f>IF(moras[[#This Row],[EDAD]]="", '2-Resumen'!$C$7, moras[[#This Row],[EDAD]])</f>
        <v>33</v>
      </c>
      <c r="P1674">
        <f>FLOOR(moras[[#This Row],[EDAD_SIN_NA´S]],10)</f>
        <v>30</v>
      </c>
      <c r="Q1674">
        <f>STANDARDIZE(moras[[#This Row],[EDAD]],'2-Resumen'!$C$2, '2-Resumen'!$C$3)</f>
        <v>-0.62856815390894638</v>
      </c>
      <c r="R1674" t="str">
        <f>IF(ABS(moras[[#This Row],[Z-CORE E]]) &gt; 1.96, "Sí", "No")</f>
        <v>No</v>
      </c>
    </row>
    <row r="1675" spans="1:18">
      <c r="A1675">
        <v>2457</v>
      </c>
      <c r="B1675" t="s">
        <v>27</v>
      </c>
      <c r="C1675">
        <v>937593</v>
      </c>
      <c r="D16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75">
        <f>IF(moras[[#This Row],[SALARIO]]="",'2-Resumen'!$B$7, moras[[#This Row],[SALARIO]])</f>
        <v>937593</v>
      </c>
      <c r="F1675">
        <f>STANDARDIZE(moras[[#This Row],[SALARIO]],'2-Resumen'!$B$2,'2-Resumen'!$B$3)</f>
        <v>-0.36001573423451944</v>
      </c>
      <c r="G1675" t="str">
        <f>IF(ABS(moras[[#This Row],[Z-CORE]])&gt; 1.96,"Sí", "No")</f>
        <v>No</v>
      </c>
      <c r="H1675" t="s">
        <v>33</v>
      </c>
      <c r="I1675" t="str">
        <f>IF(moras[[#This Row],[TIPO_ASEGURAMIENTO]] = "", '2-Resumen'!$F$4, moras[[#This Row],[TIPO_ASEGURAMIENTO]])</f>
        <v>ASALARIADO</v>
      </c>
      <c r="J1675" t="s">
        <v>34</v>
      </c>
      <c r="K1675" t="s">
        <v>30</v>
      </c>
      <c r="L1675" t="s">
        <v>31</v>
      </c>
      <c r="M1675" t="s">
        <v>31</v>
      </c>
      <c r="N1675">
        <v>56</v>
      </c>
      <c r="O1675">
        <f>IF(moras[[#This Row],[EDAD]]="", '2-Resumen'!$C$7, moras[[#This Row],[EDAD]])</f>
        <v>56</v>
      </c>
      <c r="P1675">
        <f>FLOOR(moras[[#This Row],[EDAD_SIN_NA´S]],10)</f>
        <v>50</v>
      </c>
      <c r="Q1675">
        <f>STANDARDIZE(moras[[#This Row],[EDAD]],'2-Resumen'!$C$2, '2-Resumen'!$C$3)</f>
        <v>0.99466443786521619</v>
      </c>
      <c r="R1675" t="str">
        <f>IF(ABS(moras[[#This Row],[Z-CORE E]]) &gt; 1.96, "Sí", "No")</f>
        <v>No</v>
      </c>
    </row>
    <row r="1676" spans="1:18">
      <c r="A1676">
        <v>2458</v>
      </c>
      <c r="B1676" t="s">
        <v>27</v>
      </c>
      <c r="C1676">
        <v>69761629</v>
      </c>
      <c r="D16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76">
        <f>IF(moras[[#This Row],[SALARIO]]="",'2-Resumen'!$B$7, moras[[#This Row],[SALARIO]])</f>
        <v>69761629</v>
      </c>
      <c r="F1676">
        <f>STANDARDIZE(moras[[#This Row],[SALARIO]],'2-Resumen'!$B$2,'2-Resumen'!$B$3)</f>
        <v>0.78515020598572027</v>
      </c>
      <c r="G1676" t="str">
        <f>IF(ABS(moras[[#This Row],[Z-CORE]])&gt; 1.96,"Sí", "No")</f>
        <v>No</v>
      </c>
      <c r="H1676" t="s">
        <v>33</v>
      </c>
      <c r="I1676" t="str">
        <f>IF(moras[[#This Row],[TIPO_ASEGURAMIENTO]] = "", '2-Resumen'!$F$4, moras[[#This Row],[TIPO_ASEGURAMIENTO]])</f>
        <v>ASALARIADO</v>
      </c>
      <c r="J1676" t="s">
        <v>29</v>
      </c>
      <c r="K1676" t="s">
        <v>30</v>
      </c>
      <c r="L1676" t="s">
        <v>31</v>
      </c>
      <c r="M1676" t="s">
        <v>31</v>
      </c>
      <c r="N1676">
        <v>34</v>
      </c>
      <c r="O1676">
        <f>IF(moras[[#This Row],[EDAD]]="", '2-Resumen'!$C$7, moras[[#This Row],[EDAD]])</f>
        <v>34</v>
      </c>
      <c r="P1676">
        <f>FLOOR(moras[[#This Row],[EDAD_SIN_NA´S]],10)</f>
        <v>30</v>
      </c>
      <c r="Q1676">
        <f>STANDARDIZE(moras[[#This Row],[EDAD]],'2-Resumen'!$C$2, '2-Resumen'!$C$3)</f>
        <v>-0.55799282383180893</v>
      </c>
      <c r="R1676" t="str">
        <f>IF(ABS(moras[[#This Row],[Z-CORE E]]) &gt; 1.96, "Sí", "No")</f>
        <v>No</v>
      </c>
    </row>
    <row r="1677" spans="1:18">
      <c r="A1677">
        <v>2459</v>
      </c>
      <c r="B1677" t="s">
        <v>32</v>
      </c>
      <c r="C1677">
        <v>620581</v>
      </c>
      <c r="D16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77">
        <f>IF(moras[[#This Row],[SALARIO]]="",'2-Resumen'!$B$7, moras[[#This Row],[SALARIO]])</f>
        <v>620581</v>
      </c>
      <c r="F1677">
        <f>STANDARDIZE(moras[[#This Row],[SALARIO]],'2-Resumen'!$B$2,'2-Resumen'!$B$3)</f>
        <v>-0.36529050982369149</v>
      </c>
      <c r="G1677" t="str">
        <f>IF(ABS(moras[[#This Row],[Z-CORE]])&gt; 1.96,"Sí", "No")</f>
        <v>No</v>
      </c>
      <c r="H1677" t="s">
        <v>33</v>
      </c>
      <c r="I1677" t="str">
        <f>IF(moras[[#This Row],[TIPO_ASEGURAMIENTO]] = "", '2-Resumen'!$F$4, moras[[#This Row],[TIPO_ASEGURAMIENTO]])</f>
        <v>ASALARIADO</v>
      </c>
      <c r="J1677" t="s">
        <v>34</v>
      </c>
      <c r="K1677" t="s">
        <v>30</v>
      </c>
      <c r="L1677" t="s">
        <v>31</v>
      </c>
      <c r="M1677" t="s">
        <v>31</v>
      </c>
      <c r="N1677">
        <v>24</v>
      </c>
      <c r="O1677">
        <f>IF(moras[[#This Row],[EDAD]]="", '2-Resumen'!$C$7, moras[[#This Row],[EDAD]])</f>
        <v>24</v>
      </c>
      <c r="P1677">
        <f>FLOOR(moras[[#This Row],[EDAD_SIN_NA´S]],10)</f>
        <v>20</v>
      </c>
      <c r="Q1677">
        <f>STANDARDIZE(moras[[#This Row],[EDAD]],'2-Resumen'!$C$2, '2-Resumen'!$C$3)</f>
        <v>-1.263746124603184</v>
      </c>
      <c r="R1677" t="str">
        <f>IF(ABS(moras[[#This Row],[Z-CORE E]]) &gt; 1.96, "Sí", "No")</f>
        <v>No</v>
      </c>
    </row>
    <row r="1678" spans="1:18">
      <c r="A1678">
        <v>2462</v>
      </c>
      <c r="B1678" t="s">
        <v>32</v>
      </c>
      <c r="C1678">
        <v>458490</v>
      </c>
      <c r="D16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78">
        <f>IF(moras[[#This Row],[SALARIO]]="",'2-Resumen'!$B$7, moras[[#This Row],[SALARIO]])</f>
        <v>458490</v>
      </c>
      <c r="F1678">
        <f>STANDARDIZE(moras[[#This Row],[SALARIO]],'2-Resumen'!$B$2,'2-Resumen'!$B$3)</f>
        <v>-0.36798754857939941</v>
      </c>
      <c r="G1678" t="str">
        <f>IF(ABS(moras[[#This Row],[Z-CORE]])&gt; 1.96,"Sí", "No")</f>
        <v>No</v>
      </c>
      <c r="H1678" t="s">
        <v>33</v>
      </c>
      <c r="I1678" t="str">
        <f>IF(moras[[#This Row],[TIPO_ASEGURAMIENTO]] = "", '2-Resumen'!$F$4, moras[[#This Row],[TIPO_ASEGURAMIENTO]])</f>
        <v>ASALARIADO</v>
      </c>
      <c r="J1678" t="s">
        <v>29</v>
      </c>
      <c r="K1678" t="s">
        <v>30</v>
      </c>
      <c r="L1678" t="s">
        <v>31</v>
      </c>
      <c r="M1678" t="s">
        <v>31</v>
      </c>
      <c r="N1678">
        <v>27</v>
      </c>
      <c r="O1678">
        <f>IF(moras[[#This Row],[EDAD]]="", '2-Resumen'!$C$7, moras[[#This Row],[EDAD]])</f>
        <v>27</v>
      </c>
      <c r="P1678">
        <f>FLOOR(moras[[#This Row],[EDAD_SIN_NA´S]],10)</f>
        <v>20</v>
      </c>
      <c r="Q1678">
        <f>STANDARDIZE(moras[[#This Row],[EDAD]],'2-Resumen'!$C$2, '2-Resumen'!$C$3)</f>
        <v>-1.0520201343717714</v>
      </c>
      <c r="R1678" t="str">
        <f>IF(ABS(moras[[#This Row],[Z-CORE E]]) &gt; 1.96, "Sí", "No")</f>
        <v>No</v>
      </c>
    </row>
    <row r="1679" spans="1:18">
      <c r="A1679">
        <v>2465</v>
      </c>
      <c r="B1679" t="s">
        <v>27</v>
      </c>
      <c r="C1679">
        <v>70088278</v>
      </c>
      <c r="D16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79">
        <f>IF(moras[[#This Row],[SALARIO]]="",'2-Resumen'!$B$7, moras[[#This Row],[SALARIO]])</f>
        <v>70088278</v>
      </c>
      <c r="F1679">
        <f>STANDARDIZE(moras[[#This Row],[SALARIO]],'2-Resumen'!$B$2,'2-Resumen'!$B$3)</f>
        <v>0.79058533201068915</v>
      </c>
      <c r="G1679" t="str">
        <f>IF(ABS(moras[[#This Row],[Z-CORE]])&gt; 1.96,"Sí", "No")</f>
        <v>No</v>
      </c>
      <c r="H1679" t="s">
        <v>33</v>
      </c>
      <c r="I1679" t="str">
        <f>IF(moras[[#This Row],[TIPO_ASEGURAMIENTO]] = "", '2-Resumen'!$F$4, moras[[#This Row],[TIPO_ASEGURAMIENTO]])</f>
        <v>ASALARIADO</v>
      </c>
      <c r="J1679" t="s">
        <v>29</v>
      </c>
      <c r="K1679" t="s">
        <v>30</v>
      </c>
      <c r="L1679" t="s">
        <v>31</v>
      </c>
      <c r="M1679" t="s">
        <v>31</v>
      </c>
      <c r="N1679">
        <v>44</v>
      </c>
      <c r="O1679">
        <f>IF(moras[[#This Row],[EDAD]]="", '2-Resumen'!$C$7, moras[[#This Row],[EDAD]])</f>
        <v>44</v>
      </c>
      <c r="P1679">
        <f>FLOOR(moras[[#This Row],[EDAD_SIN_NA´S]],10)</f>
        <v>40</v>
      </c>
      <c r="Q1679">
        <f>STANDARDIZE(moras[[#This Row],[EDAD]],'2-Resumen'!$C$2, '2-Resumen'!$C$3)</f>
        <v>0.14776047693956615</v>
      </c>
      <c r="R1679" t="str">
        <f>IF(ABS(moras[[#This Row],[Z-CORE E]]) &gt; 1.96, "Sí", "No")</f>
        <v>No</v>
      </c>
    </row>
    <row r="1680" spans="1:18">
      <c r="A1680">
        <v>2467</v>
      </c>
      <c r="B1680" t="s">
        <v>27</v>
      </c>
      <c r="C1680">
        <v>6973095</v>
      </c>
      <c r="D16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80">
        <f>IF(moras[[#This Row],[SALARIO]]="",'2-Resumen'!$B$7, moras[[#This Row],[SALARIO]])</f>
        <v>6973095</v>
      </c>
      <c r="F1680">
        <f>STANDARDIZE(moras[[#This Row],[SALARIO]],'2-Resumen'!$B$2,'2-Resumen'!$B$3)</f>
        <v>-0.25959077045397133</v>
      </c>
      <c r="G1680" t="str">
        <f>IF(ABS(moras[[#This Row],[Z-CORE]])&gt; 1.96,"Sí", "No")</f>
        <v>No</v>
      </c>
      <c r="H1680" t="s">
        <v>33</v>
      </c>
      <c r="I1680" t="str">
        <f>IF(moras[[#This Row],[TIPO_ASEGURAMIENTO]] = "", '2-Resumen'!$F$4, moras[[#This Row],[TIPO_ASEGURAMIENTO]])</f>
        <v>ASALARIADO</v>
      </c>
      <c r="J1680" t="s">
        <v>34</v>
      </c>
      <c r="K1680" t="s">
        <v>30</v>
      </c>
      <c r="L1680" t="s">
        <v>31</v>
      </c>
      <c r="M1680" t="s">
        <v>31</v>
      </c>
      <c r="N1680">
        <v>55</v>
      </c>
      <c r="O1680">
        <f>IF(moras[[#This Row],[EDAD]]="", '2-Resumen'!$C$7, moras[[#This Row],[EDAD]])</f>
        <v>55</v>
      </c>
      <c r="P1680">
        <f>FLOOR(moras[[#This Row],[EDAD_SIN_NA´S]],10)</f>
        <v>50</v>
      </c>
      <c r="Q1680">
        <f>STANDARDIZE(moras[[#This Row],[EDAD]],'2-Resumen'!$C$2, '2-Resumen'!$C$3)</f>
        <v>0.92408910778807873</v>
      </c>
      <c r="R1680" t="str">
        <f>IF(ABS(moras[[#This Row],[Z-CORE E]]) &gt; 1.96, "Sí", "No")</f>
        <v>No</v>
      </c>
    </row>
    <row r="1681" spans="1:18">
      <c r="A1681">
        <v>2469</v>
      </c>
      <c r="B1681" t="s">
        <v>27</v>
      </c>
      <c r="C1681">
        <v>8886155</v>
      </c>
      <c r="D16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81">
        <f>IF(moras[[#This Row],[SALARIO]]="",'2-Resumen'!$B$7, moras[[#This Row],[SALARIO]])</f>
        <v>8886155</v>
      </c>
      <c r="F1681">
        <f>STANDARDIZE(moras[[#This Row],[SALARIO]],'2-Resumen'!$B$2,'2-Resumen'!$B$3)</f>
        <v>-0.22775928713907637</v>
      </c>
      <c r="G1681" t="str">
        <f>IF(ABS(moras[[#This Row],[Z-CORE]])&gt; 1.96,"Sí", "No")</f>
        <v>No</v>
      </c>
      <c r="H1681" t="s">
        <v>33</v>
      </c>
      <c r="I1681" t="str">
        <f>IF(moras[[#This Row],[TIPO_ASEGURAMIENTO]] = "", '2-Resumen'!$F$4, moras[[#This Row],[TIPO_ASEGURAMIENTO]])</f>
        <v>ASALARIADO</v>
      </c>
      <c r="J1681" t="s">
        <v>29</v>
      </c>
      <c r="K1681" t="s">
        <v>30</v>
      </c>
      <c r="L1681" t="s">
        <v>31</v>
      </c>
      <c r="M1681" t="s">
        <v>31</v>
      </c>
      <c r="N1681">
        <v>39</v>
      </c>
      <c r="O1681">
        <f>IF(moras[[#This Row],[EDAD]]="", '2-Resumen'!$C$7, moras[[#This Row],[EDAD]])</f>
        <v>39</v>
      </c>
      <c r="P1681">
        <f>FLOOR(moras[[#This Row],[EDAD_SIN_NA´S]],10)</f>
        <v>30</v>
      </c>
      <c r="Q1681">
        <f>STANDARDIZE(moras[[#This Row],[EDAD]],'2-Resumen'!$C$2, '2-Resumen'!$C$3)</f>
        <v>-0.20511617344612137</v>
      </c>
      <c r="R1681" t="str">
        <f>IF(ABS(moras[[#This Row],[Z-CORE E]]) &gt; 1.96, "Sí", "No")</f>
        <v>No</v>
      </c>
    </row>
    <row r="1682" spans="1:18">
      <c r="A1682">
        <v>2471</v>
      </c>
      <c r="B1682" t="s">
        <v>27</v>
      </c>
      <c r="C1682">
        <v>130000</v>
      </c>
      <c r="D16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82">
        <f>IF(moras[[#This Row],[SALARIO]]="",'2-Resumen'!$B$7, moras[[#This Row],[SALARIO]])</f>
        <v>130000</v>
      </c>
      <c r="F1682">
        <f>STANDARDIZE(moras[[#This Row],[SALARIO]],'2-Resumen'!$B$2,'2-Resumen'!$B$3)</f>
        <v>-0.37345330707840618</v>
      </c>
      <c r="G1682" t="str">
        <f>IF(ABS(moras[[#This Row],[Z-CORE]])&gt; 1.96,"Sí", "No")</f>
        <v>No</v>
      </c>
      <c r="H1682" t="s">
        <v>33</v>
      </c>
      <c r="I1682" t="str">
        <f>IF(moras[[#This Row],[TIPO_ASEGURAMIENTO]] = "", '2-Resumen'!$F$4, moras[[#This Row],[TIPO_ASEGURAMIENTO]])</f>
        <v>ASALARIADO</v>
      </c>
      <c r="J1682" t="s">
        <v>29</v>
      </c>
      <c r="K1682" t="s">
        <v>30</v>
      </c>
      <c r="L1682" t="s">
        <v>31</v>
      </c>
      <c r="M1682" t="s">
        <v>30</v>
      </c>
      <c r="N1682">
        <v>33</v>
      </c>
      <c r="O1682">
        <f>IF(moras[[#This Row],[EDAD]]="", '2-Resumen'!$C$7, moras[[#This Row],[EDAD]])</f>
        <v>33</v>
      </c>
      <c r="P1682">
        <f>FLOOR(moras[[#This Row],[EDAD_SIN_NA´S]],10)</f>
        <v>30</v>
      </c>
      <c r="Q1682">
        <f>STANDARDIZE(moras[[#This Row],[EDAD]],'2-Resumen'!$C$2, '2-Resumen'!$C$3)</f>
        <v>-0.62856815390894638</v>
      </c>
      <c r="R1682" t="str">
        <f>IF(ABS(moras[[#This Row],[Z-CORE E]]) &gt; 1.96, "Sí", "No")</f>
        <v>No</v>
      </c>
    </row>
    <row r="1683" spans="1:18">
      <c r="A1683">
        <v>2473</v>
      </c>
      <c r="B1683" t="s">
        <v>32</v>
      </c>
      <c r="C1683">
        <v>8424044</v>
      </c>
      <c r="D16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83">
        <f>IF(moras[[#This Row],[SALARIO]]="",'2-Resumen'!$B$7, moras[[#This Row],[SALARIO]])</f>
        <v>8424044</v>
      </c>
      <c r="F1683">
        <f>STANDARDIZE(moras[[#This Row],[SALARIO]],'2-Resumen'!$B$2,'2-Resumen'!$B$3)</f>
        <v>-0.23544837090337514</v>
      </c>
      <c r="G1683" t="str">
        <f>IF(ABS(moras[[#This Row],[Z-CORE]])&gt; 1.96,"Sí", "No")</f>
        <v>No</v>
      </c>
      <c r="H1683" t="s">
        <v>33</v>
      </c>
      <c r="I1683" t="str">
        <f>IF(moras[[#This Row],[TIPO_ASEGURAMIENTO]] = "", '2-Resumen'!$F$4, moras[[#This Row],[TIPO_ASEGURAMIENTO]])</f>
        <v>ASALARIADO</v>
      </c>
      <c r="J1683" t="s">
        <v>34</v>
      </c>
      <c r="K1683" t="s">
        <v>30</v>
      </c>
      <c r="L1683" t="s">
        <v>31</v>
      </c>
      <c r="M1683" t="s">
        <v>31</v>
      </c>
      <c r="N1683">
        <v>57</v>
      </c>
      <c r="O1683">
        <f>IF(moras[[#This Row],[EDAD]]="", '2-Resumen'!$C$7, moras[[#This Row],[EDAD]])</f>
        <v>57</v>
      </c>
      <c r="P1683">
        <f>FLOOR(moras[[#This Row],[EDAD_SIN_NA´S]],10)</f>
        <v>50</v>
      </c>
      <c r="Q1683">
        <f>STANDARDIZE(moras[[#This Row],[EDAD]],'2-Resumen'!$C$2, '2-Resumen'!$C$3)</f>
        <v>1.0652397679423538</v>
      </c>
      <c r="R1683" t="str">
        <f>IF(ABS(moras[[#This Row],[Z-CORE E]]) &gt; 1.96, "Sí", "No")</f>
        <v>No</v>
      </c>
    </row>
    <row r="1684" spans="1:18">
      <c r="A1684">
        <v>2474</v>
      </c>
      <c r="B1684" t="s">
        <v>27</v>
      </c>
      <c r="C1684">
        <v>287616</v>
      </c>
      <c r="D16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84">
        <f>IF(moras[[#This Row],[SALARIO]]="",'2-Resumen'!$B$7, moras[[#This Row],[SALARIO]])</f>
        <v>287616</v>
      </c>
      <c r="F1684">
        <f>STANDARDIZE(moras[[#This Row],[SALARIO]],'2-Resumen'!$B$2,'2-Resumen'!$B$3)</f>
        <v>-0.37083072803009587</v>
      </c>
      <c r="G1684" t="str">
        <f>IF(ABS(moras[[#This Row],[Z-CORE]])&gt; 1.96,"Sí", "No")</f>
        <v>No</v>
      </c>
      <c r="H1684" t="s">
        <v>33</v>
      </c>
      <c r="I1684" t="str">
        <f>IF(moras[[#This Row],[TIPO_ASEGURAMIENTO]] = "", '2-Resumen'!$F$4, moras[[#This Row],[TIPO_ASEGURAMIENTO]])</f>
        <v>ASALARIADO</v>
      </c>
      <c r="J1684" t="s">
        <v>29</v>
      </c>
      <c r="K1684" t="s">
        <v>30</v>
      </c>
      <c r="L1684" t="s">
        <v>31</v>
      </c>
      <c r="M1684" t="s">
        <v>31</v>
      </c>
      <c r="N1684">
        <v>24</v>
      </c>
      <c r="O1684">
        <f>IF(moras[[#This Row],[EDAD]]="", '2-Resumen'!$C$7, moras[[#This Row],[EDAD]])</f>
        <v>24</v>
      </c>
      <c r="P1684">
        <f>FLOOR(moras[[#This Row],[EDAD_SIN_NA´S]],10)</f>
        <v>20</v>
      </c>
      <c r="Q1684">
        <f>STANDARDIZE(moras[[#This Row],[EDAD]],'2-Resumen'!$C$2, '2-Resumen'!$C$3)</f>
        <v>-1.263746124603184</v>
      </c>
      <c r="R1684" t="str">
        <f>IF(ABS(moras[[#This Row],[Z-CORE E]]) &gt; 1.96, "Sí", "No")</f>
        <v>No</v>
      </c>
    </row>
    <row r="1685" spans="1:18">
      <c r="A1685">
        <v>2475</v>
      </c>
      <c r="B1685" t="s">
        <v>32</v>
      </c>
      <c r="C1685">
        <v>205612</v>
      </c>
      <c r="D16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85">
        <f>IF(moras[[#This Row],[SALARIO]]="",'2-Resumen'!$B$7, moras[[#This Row],[SALARIO]])</f>
        <v>205612</v>
      </c>
      <c r="F1685">
        <f>STANDARDIZE(moras[[#This Row],[SALARIO]],'2-Resumen'!$B$2,'2-Resumen'!$B$3)</f>
        <v>-0.37219519592851757</v>
      </c>
      <c r="G1685" t="str">
        <f>IF(ABS(moras[[#This Row],[Z-CORE]])&gt; 1.96,"Sí", "No")</f>
        <v>No</v>
      </c>
      <c r="H1685" t="s">
        <v>33</v>
      </c>
      <c r="I1685" t="str">
        <f>IF(moras[[#This Row],[TIPO_ASEGURAMIENTO]] = "", '2-Resumen'!$F$4, moras[[#This Row],[TIPO_ASEGURAMIENTO]])</f>
        <v>ASALARIADO</v>
      </c>
      <c r="J1685" t="s">
        <v>29</v>
      </c>
      <c r="K1685" t="s">
        <v>30</v>
      </c>
      <c r="L1685" t="s">
        <v>31</v>
      </c>
      <c r="M1685" t="s">
        <v>31</v>
      </c>
      <c r="N1685">
        <v>33</v>
      </c>
      <c r="O1685">
        <f>IF(moras[[#This Row],[EDAD]]="", '2-Resumen'!$C$7, moras[[#This Row],[EDAD]])</f>
        <v>33</v>
      </c>
      <c r="P1685">
        <f>FLOOR(moras[[#This Row],[EDAD_SIN_NA´S]],10)</f>
        <v>30</v>
      </c>
      <c r="Q1685">
        <f>STANDARDIZE(moras[[#This Row],[EDAD]],'2-Resumen'!$C$2, '2-Resumen'!$C$3)</f>
        <v>-0.62856815390894638</v>
      </c>
      <c r="R1685" t="str">
        <f>IF(ABS(moras[[#This Row],[Z-CORE E]]) &gt; 1.96, "Sí", "No")</f>
        <v>No</v>
      </c>
    </row>
    <row r="1686" spans="1:18">
      <c r="A1686">
        <v>2476</v>
      </c>
      <c r="B1686" t="s">
        <v>32</v>
      </c>
      <c r="C1686">
        <v>37772994</v>
      </c>
      <c r="D16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86">
        <f>IF(moras[[#This Row],[SALARIO]]="",'2-Resumen'!$B$7, moras[[#This Row],[SALARIO]])</f>
        <v>37772994</v>
      </c>
      <c r="F1686">
        <f>STANDARDIZE(moras[[#This Row],[SALARIO]],'2-Resumen'!$B$2,'2-Resumen'!$B$3)</f>
        <v>0.25289000438787923</v>
      </c>
      <c r="G1686" t="str">
        <f>IF(ABS(moras[[#This Row],[Z-CORE]])&gt; 1.96,"Sí", "No")</f>
        <v>No</v>
      </c>
      <c r="H1686" t="s">
        <v>33</v>
      </c>
      <c r="I1686" t="str">
        <f>IF(moras[[#This Row],[TIPO_ASEGURAMIENTO]] = "", '2-Resumen'!$F$4, moras[[#This Row],[TIPO_ASEGURAMIENTO]])</f>
        <v>ASALARIADO</v>
      </c>
      <c r="J1686" t="s">
        <v>29</v>
      </c>
      <c r="K1686" t="s">
        <v>30</v>
      </c>
      <c r="L1686" t="s">
        <v>31</v>
      </c>
      <c r="M1686" t="s">
        <v>31</v>
      </c>
      <c r="N1686">
        <v>63</v>
      </c>
      <c r="O1686">
        <f>IF(moras[[#This Row],[EDAD]]="", '2-Resumen'!$C$7, moras[[#This Row],[EDAD]])</f>
        <v>63</v>
      </c>
      <c r="P1686">
        <f>FLOOR(moras[[#This Row],[EDAD_SIN_NA´S]],10)</f>
        <v>60</v>
      </c>
      <c r="Q1686">
        <f>STANDARDIZE(moras[[#This Row],[EDAD]],'2-Resumen'!$C$2, '2-Resumen'!$C$3)</f>
        <v>1.4886917484051787</v>
      </c>
      <c r="R1686" t="str">
        <f>IF(ABS(moras[[#This Row],[Z-CORE E]]) &gt; 1.96, "Sí", "No")</f>
        <v>No</v>
      </c>
    </row>
    <row r="1687" spans="1:18">
      <c r="A1687">
        <v>2477</v>
      </c>
      <c r="B1687" t="s">
        <v>27</v>
      </c>
      <c r="C1687">
        <v>212000</v>
      </c>
      <c r="D16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87">
        <f>IF(moras[[#This Row],[SALARIO]]="",'2-Resumen'!$B$7, moras[[#This Row],[SALARIO]])</f>
        <v>212000</v>
      </c>
      <c r="F1687">
        <f>STANDARDIZE(moras[[#This Row],[SALARIO]],'2-Resumen'!$B$2,'2-Resumen'!$B$3)</f>
        <v>-0.3720889057361475</v>
      </c>
      <c r="G1687" t="str">
        <f>IF(ABS(moras[[#This Row],[Z-CORE]])&gt; 1.96,"Sí", "No")</f>
        <v>No</v>
      </c>
      <c r="H1687" t="s">
        <v>33</v>
      </c>
      <c r="I1687" t="str">
        <f>IF(moras[[#This Row],[TIPO_ASEGURAMIENTO]] = "", '2-Resumen'!$F$4, moras[[#This Row],[TIPO_ASEGURAMIENTO]])</f>
        <v>ASALARIADO</v>
      </c>
      <c r="J1687" t="s">
        <v>29</v>
      </c>
      <c r="K1687" t="s">
        <v>30</v>
      </c>
      <c r="L1687" t="s">
        <v>31</v>
      </c>
      <c r="M1687" t="s">
        <v>31</v>
      </c>
      <c r="N1687">
        <v>55</v>
      </c>
      <c r="O1687">
        <f>IF(moras[[#This Row],[EDAD]]="", '2-Resumen'!$C$7, moras[[#This Row],[EDAD]])</f>
        <v>55</v>
      </c>
      <c r="P1687">
        <f>FLOOR(moras[[#This Row],[EDAD_SIN_NA´S]],10)</f>
        <v>50</v>
      </c>
      <c r="Q1687">
        <f>STANDARDIZE(moras[[#This Row],[EDAD]],'2-Resumen'!$C$2, '2-Resumen'!$C$3)</f>
        <v>0.92408910778807873</v>
      </c>
      <c r="R1687" t="str">
        <f>IF(ABS(moras[[#This Row],[Z-CORE E]]) &gt; 1.96, "Sí", "No")</f>
        <v>No</v>
      </c>
    </row>
    <row r="1688" spans="1:18">
      <c r="A1688">
        <v>2483</v>
      </c>
      <c r="B1688" t="s">
        <v>32</v>
      </c>
      <c r="C1688">
        <v>176400</v>
      </c>
      <c r="D16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88">
        <f>IF(moras[[#This Row],[SALARIO]]="",'2-Resumen'!$B$7, moras[[#This Row],[SALARIO]])</f>
        <v>176400</v>
      </c>
      <c r="F1688">
        <f>STANDARDIZE(moras[[#This Row],[SALARIO]],'2-Resumen'!$B$2,'2-Resumen'!$B$3)</f>
        <v>-0.37268125558717685</v>
      </c>
      <c r="G1688" t="str">
        <f>IF(ABS(moras[[#This Row],[Z-CORE]])&gt; 1.96,"Sí", "No")</f>
        <v>No</v>
      </c>
      <c r="H1688" t="s">
        <v>33</v>
      </c>
      <c r="I1688" t="str">
        <f>IF(moras[[#This Row],[TIPO_ASEGURAMIENTO]] = "", '2-Resumen'!$F$4, moras[[#This Row],[TIPO_ASEGURAMIENTO]])</f>
        <v>ASALARIADO</v>
      </c>
      <c r="J1688" t="s">
        <v>29</v>
      </c>
      <c r="K1688" t="s">
        <v>30</v>
      </c>
      <c r="L1688" t="s">
        <v>31</v>
      </c>
      <c r="M1688" t="s">
        <v>31</v>
      </c>
      <c r="N1688">
        <v>27</v>
      </c>
      <c r="O1688">
        <f>IF(moras[[#This Row],[EDAD]]="", '2-Resumen'!$C$7, moras[[#This Row],[EDAD]])</f>
        <v>27</v>
      </c>
      <c r="P1688">
        <f>FLOOR(moras[[#This Row],[EDAD_SIN_NA´S]],10)</f>
        <v>20</v>
      </c>
      <c r="Q1688">
        <f>STANDARDIZE(moras[[#This Row],[EDAD]],'2-Resumen'!$C$2, '2-Resumen'!$C$3)</f>
        <v>-1.0520201343717714</v>
      </c>
      <c r="R1688" t="str">
        <f>IF(ABS(moras[[#This Row],[Z-CORE E]]) &gt; 1.96, "Sí", "No")</f>
        <v>No</v>
      </c>
    </row>
    <row r="1689" spans="1:18">
      <c r="A1689">
        <v>2484</v>
      </c>
      <c r="B1689" t="s">
        <v>27</v>
      </c>
      <c r="C1689">
        <v>80894775</v>
      </c>
      <c r="D16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89">
        <f>IF(moras[[#This Row],[SALARIO]]="",'2-Resumen'!$B$7, moras[[#This Row],[SALARIO]])</f>
        <v>80894775</v>
      </c>
      <c r="F1689">
        <f>STANDARDIZE(moras[[#This Row],[SALARIO]],'2-Resumen'!$B$2,'2-Resumen'!$B$3)</f>
        <v>0.97039507605842568</v>
      </c>
      <c r="G1689" t="str">
        <f>IF(ABS(moras[[#This Row],[Z-CORE]])&gt; 1.96,"Sí", "No")</f>
        <v>No</v>
      </c>
      <c r="H1689" t="s">
        <v>33</v>
      </c>
      <c r="I1689" t="str">
        <f>IF(moras[[#This Row],[TIPO_ASEGURAMIENTO]] = "", '2-Resumen'!$F$4, moras[[#This Row],[TIPO_ASEGURAMIENTO]])</f>
        <v>ASALARIADO</v>
      </c>
      <c r="J1689" t="s">
        <v>34</v>
      </c>
      <c r="K1689" t="s">
        <v>30</v>
      </c>
      <c r="L1689" t="s">
        <v>31</v>
      </c>
      <c r="M1689" t="s">
        <v>31</v>
      </c>
      <c r="N1689">
        <v>58</v>
      </c>
      <c r="O1689">
        <f>IF(moras[[#This Row],[EDAD]]="", '2-Resumen'!$C$7, moras[[#This Row],[EDAD]])</f>
        <v>58</v>
      </c>
      <c r="P1689">
        <f>FLOOR(moras[[#This Row],[EDAD_SIN_NA´S]],10)</f>
        <v>50</v>
      </c>
      <c r="Q1689">
        <f>STANDARDIZE(moras[[#This Row],[EDAD]],'2-Resumen'!$C$2, '2-Resumen'!$C$3)</f>
        <v>1.1358150980194912</v>
      </c>
      <c r="R1689" t="str">
        <f>IF(ABS(moras[[#This Row],[Z-CORE E]]) &gt; 1.96, "Sí", "No")</f>
        <v>No</v>
      </c>
    </row>
    <row r="1690" spans="1:18">
      <c r="A1690">
        <v>2485</v>
      </c>
      <c r="B1690" t="s">
        <v>27</v>
      </c>
      <c r="C1690">
        <v>4133335</v>
      </c>
      <c r="D16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90">
        <f>IF(moras[[#This Row],[SALARIO]]="",'2-Resumen'!$B$7, moras[[#This Row],[SALARIO]])</f>
        <v>4133335</v>
      </c>
      <c r="F1690">
        <f>STANDARDIZE(moras[[#This Row],[SALARIO]],'2-Resumen'!$B$2,'2-Resumen'!$B$3)</f>
        <v>-0.30684165284046533</v>
      </c>
      <c r="G1690" t="str">
        <f>IF(ABS(moras[[#This Row],[Z-CORE]])&gt; 1.96,"Sí", "No")</f>
        <v>No</v>
      </c>
      <c r="H1690" t="s">
        <v>33</v>
      </c>
      <c r="I1690" t="str">
        <f>IF(moras[[#This Row],[TIPO_ASEGURAMIENTO]] = "", '2-Resumen'!$F$4, moras[[#This Row],[TIPO_ASEGURAMIENTO]])</f>
        <v>ASALARIADO</v>
      </c>
      <c r="J1690" t="s">
        <v>29</v>
      </c>
      <c r="K1690" t="s">
        <v>30</v>
      </c>
      <c r="L1690" t="s">
        <v>31</v>
      </c>
      <c r="M1690" t="s">
        <v>31</v>
      </c>
      <c r="N1690">
        <v>25</v>
      </c>
      <c r="O1690">
        <f>IF(moras[[#This Row],[EDAD]]="", '2-Resumen'!$C$7, moras[[#This Row],[EDAD]])</f>
        <v>25</v>
      </c>
      <c r="P1690">
        <f>FLOOR(moras[[#This Row],[EDAD_SIN_NA´S]],10)</f>
        <v>20</v>
      </c>
      <c r="Q1690">
        <f>STANDARDIZE(moras[[#This Row],[EDAD]],'2-Resumen'!$C$2, '2-Resumen'!$C$3)</f>
        <v>-1.1931707945260464</v>
      </c>
      <c r="R1690" t="str">
        <f>IF(ABS(moras[[#This Row],[Z-CORE E]]) &gt; 1.96, "Sí", "No")</f>
        <v>No</v>
      </c>
    </row>
    <row r="1691" spans="1:18">
      <c r="A1691">
        <v>2487</v>
      </c>
      <c r="B1691" t="s">
        <v>32</v>
      </c>
      <c r="C1691">
        <v>54400192</v>
      </c>
      <c r="D16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91">
        <f>IF(moras[[#This Row],[SALARIO]]="",'2-Resumen'!$B$7, moras[[#This Row],[SALARIO]])</f>
        <v>54400192</v>
      </c>
      <c r="F1691">
        <f>STANDARDIZE(moras[[#This Row],[SALARIO]],'2-Resumen'!$B$2,'2-Resumen'!$B$3)</f>
        <v>0.52955062962203558</v>
      </c>
      <c r="G1691" t="str">
        <f>IF(ABS(moras[[#This Row],[Z-CORE]])&gt; 1.96,"Sí", "No")</f>
        <v>No</v>
      </c>
      <c r="H1691" t="s">
        <v>33</v>
      </c>
      <c r="I1691" t="str">
        <f>IF(moras[[#This Row],[TIPO_ASEGURAMIENTO]] = "", '2-Resumen'!$F$4, moras[[#This Row],[TIPO_ASEGURAMIENTO]])</f>
        <v>ASALARIADO</v>
      </c>
      <c r="J1691" t="s">
        <v>29</v>
      </c>
      <c r="K1691" t="s">
        <v>30</v>
      </c>
      <c r="L1691" t="s">
        <v>31</v>
      </c>
      <c r="M1691" t="s">
        <v>31</v>
      </c>
      <c r="N1691">
        <v>22</v>
      </c>
      <c r="O1691">
        <f>IF(moras[[#This Row],[EDAD]]="", '2-Resumen'!$C$7, moras[[#This Row],[EDAD]])</f>
        <v>22</v>
      </c>
      <c r="P1691">
        <f>FLOOR(moras[[#This Row],[EDAD_SIN_NA´S]],10)</f>
        <v>20</v>
      </c>
      <c r="Q1691">
        <f>STANDARDIZE(moras[[#This Row],[EDAD]],'2-Resumen'!$C$2, '2-Resumen'!$C$3)</f>
        <v>-1.4048967847574589</v>
      </c>
      <c r="R1691" t="str">
        <f>IF(ABS(moras[[#This Row],[Z-CORE E]]) &gt; 1.96, "Sí", "No")</f>
        <v>No</v>
      </c>
    </row>
    <row r="1692" spans="1:18">
      <c r="A1692">
        <v>2488</v>
      </c>
      <c r="B1692" t="s">
        <v>27</v>
      </c>
      <c r="C1692">
        <v>8544175</v>
      </c>
      <c r="D16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92">
        <f>IF(moras[[#This Row],[SALARIO]]="",'2-Resumen'!$B$7, moras[[#This Row],[SALARIO]])</f>
        <v>8544175</v>
      </c>
      <c r="F1692">
        <f>STANDARDIZE(moras[[#This Row],[SALARIO]],'2-Resumen'!$B$2,'2-Resumen'!$B$3)</f>
        <v>-0.23344950629792544</v>
      </c>
      <c r="G1692" t="str">
        <f>IF(ABS(moras[[#This Row],[Z-CORE]])&gt; 1.96,"Sí", "No")</f>
        <v>No</v>
      </c>
      <c r="H1692" t="s">
        <v>33</v>
      </c>
      <c r="I1692" t="str">
        <f>IF(moras[[#This Row],[TIPO_ASEGURAMIENTO]] = "", '2-Resumen'!$F$4, moras[[#This Row],[TIPO_ASEGURAMIENTO]])</f>
        <v>ASALARIADO</v>
      </c>
      <c r="J1692" t="s">
        <v>29</v>
      </c>
      <c r="K1692" t="s">
        <v>30</v>
      </c>
      <c r="L1692" t="s">
        <v>31</v>
      </c>
      <c r="M1692" t="s">
        <v>31</v>
      </c>
      <c r="N1692">
        <v>26</v>
      </c>
      <c r="O1692">
        <f>IF(moras[[#This Row],[EDAD]]="", '2-Resumen'!$C$7, moras[[#This Row],[EDAD]])</f>
        <v>26</v>
      </c>
      <c r="P1692">
        <f>FLOOR(moras[[#This Row],[EDAD_SIN_NA´S]],10)</f>
        <v>20</v>
      </c>
      <c r="Q1692">
        <f>STANDARDIZE(moras[[#This Row],[EDAD]],'2-Resumen'!$C$2, '2-Resumen'!$C$3)</f>
        <v>-1.1225954644489089</v>
      </c>
      <c r="R1692" t="str">
        <f>IF(ABS(moras[[#This Row],[Z-CORE E]]) &gt; 1.96, "Sí", "No")</f>
        <v>No</v>
      </c>
    </row>
    <row r="1693" spans="1:18">
      <c r="A1693">
        <v>2489</v>
      </c>
      <c r="B1693" t="s">
        <v>32</v>
      </c>
      <c r="C1693">
        <v>216000</v>
      </c>
      <c r="D16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93">
        <f>IF(moras[[#This Row],[SALARIO]]="",'2-Resumen'!$B$7, moras[[#This Row],[SALARIO]])</f>
        <v>216000</v>
      </c>
      <c r="F1693">
        <f>STANDARDIZE(moras[[#This Row],[SALARIO]],'2-Resumen'!$B$2,'2-Resumen'!$B$3)</f>
        <v>-0.37202234957311048</v>
      </c>
      <c r="G1693" t="str">
        <f>IF(ABS(moras[[#This Row],[Z-CORE]])&gt; 1.96,"Sí", "No")</f>
        <v>No</v>
      </c>
      <c r="H1693" t="s">
        <v>33</v>
      </c>
      <c r="I1693" t="str">
        <f>IF(moras[[#This Row],[TIPO_ASEGURAMIENTO]] = "", '2-Resumen'!$F$4, moras[[#This Row],[TIPO_ASEGURAMIENTO]])</f>
        <v>ASALARIADO</v>
      </c>
      <c r="J1693" t="s">
        <v>29</v>
      </c>
      <c r="K1693" t="s">
        <v>30</v>
      </c>
      <c r="L1693" t="s">
        <v>31</v>
      </c>
      <c r="M1693" t="s">
        <v>30</v>
      </c>
      <c r="N1693">
        <v>71</v>
      </c>
      <c r="O1693">
        <f>IF(moras[[#This Row],[EDAD]]="", '2-Resumen'!$C$7, moras[[#This Row],[EDAD]])</f>
        <v>71</v>
      </c>
      <c r="P1693">
        <f>FLOOR(moras[[#This Row],[EDAD_SIN_NA´S]],10)</f>
        <v>70</v>
      </c>
      <c r="Q1693">
        <f>STANDARDIZE(moras[[#This Row],[EDAD]],'2-Resumen'!$C$2, '2-Resumen'!$C$3)</f>
        <v>2.0532943890222786</v>
      </c>
      <c r="R1693" t="str">
        <f>IF(ABS(moras[[#This Row],[Z-CORE E]]) &gt; 1.96, "Sí", "No")</f>
        <v>Sí</v>
      </c>
    </row>
    <row r="1694" spans="1:18">
      <c r="A1694">
        <v>2490</v>
      </c>
      <c r="B1694" t="s">
        <v>32</v>
      </c>
      <c r="C1694">
        <v>51689785</v>
      </c>
      <c r="D16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94">
        <f>IF(moras[[#This Row],[SALARIO]]="",'2-Resumen'!$B$7, moras[[#This Row],[SALARIO]])</f>
        <v>51689785</v>
      </c>
      <c r="F1694">
        <f>STANDARDIZE(moras[[#This Row],[SALARIO]],'2-Resumen'!$B$2,'2-Resumen'!$B$3)</f>
        <v>0.48445205707487321</v>
      </c>
      <c r="G1694" t="str">
        <f>IF(ABS(moras[[#This Row],[Z-CORE]])&gt; 1.96,"Sí", "No")</f>
        <v>No</v>
      </c>
      <c r="H1694" t="s">
        <v>33</v>
      </c>
      <c r="I1694" t="str">
        <f>IF(moras[[#This Row],[TIPO_ASEGURAMIENTO]] = "", '2-Resumen'!$F$4, moras[[#This Row],[TIPO_ASEGURAMIENTO]])</f>
        <v>ASALARIADO</v>
      </c>
      <c r="J1694" t="s">
        <v>29</v>
      </c>
      <c r="K1694" t="s">
        <v>30</v>
      </c>
      <c r="L1694" t="s">
        <v>31</v>
      </c>
      <c r="M1694" t="s">
        <v>31</v>
      </c>
      <c r="N1694">
        <v>61</v>
      </c>
      <c r="O1694">
        <f>IF(moras[[#This Row],[EDAD]]="", '2-Resumen'!$C$7, moras[[#This Row],[EDAD]])</f>
        <v>61</v>
      </c>
      <c r="P1694">
        <f>FLOOR(moras[[#This Row],[EDAD_SIN_NA´S]],10)</f>
        <v>60</v>
      </c>
      <c r="Q1694">
        <f>STANDARDIZE(moras[[#This Row],[EDAD]],'2-Resumen'!$C$2, '2-Resumen'!$C$3)</f>
        <v>1.3475410882509038</v>
      </c>
      <c r="R1694" t="str">
        <f>IF(ABS(moras[[#This Row],[Z-CORE E]]) &gt; 1.96, "Sí", "No")</f>
        <v>No</v>
      </c>
    </row>
    <row r="1695" spans="1:18">
      <c r="A1695">
        <v>2491</v>
      </c>
      <c r="B1695" t="s">
        <v>32</v>
      </c>
      <c r="C1695">
        <v>76112215</v>
      </c>
      <c r="D16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95">
        <f>IF(moras[[#This Row],[SALARIO]]="",'2-Resumen'!$B$7, moras[[#This Row],[SALARIO]])</f>
        <v>76112215</v>
      </c>
      <c r="F1695">
        <f>STANDARDIZE(moras[[#This Row],[SALARIO]],'2-Resumen'!$B$2,'2-Resumen'!$B$3)</f>
        <v>0.89081786528485651</v>
      </c>
      <c r="G1695" t="str">
        <f>IF(ABS(moras[[#This Row],[Z-CORE]])&gt; 1.96,"Sí", "No")</f>
        <v>No</v>
      </c>
      <c r="H1695" t="s">
        <v>33</v>
      </c>
      <c r="I1695" t="str">
        <f>IF(moras[[#This Row],[TIPO_ASEGURAMIENTO]] = "", '2-Resumen'!$F$4, moras[[#This Row],[TIPO_ASEGURAMIENTO]])</f>
        <v>ASALARIADO</v>
      </c>
      <c r="J1695" t="s">
        <v>34</v>
      </c>
      <c r="K1695" t="s">
        <v>30</v>
      </c>
      <c r="L1695" t="s">
        <v>31</v>
      </c>
      <c r="M1695" t="s">
        <v>31</v>
      </c>
      <c r="N1695">
        <v>30</v>
      </c>
      <c r="O1695">
        <f>IF(moras[[#This Row],[EDAD]]="", '2-Resumen'!$C$7, moras[[#This Row],[EDAD]])</f>
        <v>30</v>
      </c>
      <c r="P1695">
        <f>FLOOR(moras[[#This Row],[EDAD_SIN_NA´S]],10)</f>
        <v>30</v>
      </c>
      <c r="Q1695">
        <f>STANDARDIZE(moras[[#This Row],[EDAD]],'2-Resumen'!$C$2, '2-Resumen'!$C$3)</f>
        <v>-0.84029414414035897</v>
      </c>
      <c r="R1695" t="str">
        <f>IF(ABS(moras[[#This Row],[Z-CORE E]]) &gt; 1.96, "Sí", "No")</f>
        <v>No</v>
      </c>
    </row>
    <row r="1696" spans="1:18">
      <c r="A1696">
        <v>2492</v>
      </c>
      <c r="B1696" t="s">
        <v>32</v>
      </c>
      <c r="C1696">
        <v>546215</v>
      </c>
      <c r="D16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696">
        <f>IF(moras[[#This Row],[SALARIO]]="",'2-Resumen'!$B$7, moras[[#This Row],[SALARIO]])</f>
        <v>546215</v>
      </c>
      <c r="F1696">
        <f>STANDARDIZE(moras[[#This Row],[SALARIO]],'2-Resumen'!$B$2,'2-Resumen'!$B$3)</f>
        <v>-0.36652788872879405</v>
      </c>
      <c r="G1696" t="str">
        <f>IF(ABS(moras[[#This Row],[Z-CORE]])&gt; 1.96,"Sí", "No")</f>
        <v>No</v>
      </c>
      <c r="H1696" t="s">
        <v>33</v>
      </c>
      <c r="I1696" t="str">
        <f>IF(moras[[#This Row],[TIPO_ASEGURAMIENTO]] = "", '2-Resumen'!$F$4, moras[[#This Row],[TIPO_ASEGURAMIENTO]])</f>
        <v>ASALARIADO</v>
      </c>
      <c r="J1696" t="s">
        <v>29</v>
      </c>
      <c r="K1696" t="s">
        <v>30</v>
      </c>
      <c r="L1696" t="s">
        <v>31</v>
      </c>
      <c r="M1696" t="s">
        <v>31</v>
      </c>
      <c r="N1696">
        <v>23</v>
      </c>
      <c r="O1696">
        <f>IF(moras[[#This Row],[EDAD]]="", '2-Resumen'!$C$7, moras[[#This Row],[EDAD]])</f>
        <v>23</v>
      </c>
      <c r="P1696">
        <f>FLOOR(moras[[#This Row],[EDAD_SIN_NA´S]],10)</f>
        <v>20</v>
      </c>
      <c r="Q1696">
        <f>STANDARDIZE(moras[[#This Row],[EDAD]],'2-Resumen'!$C$2, '2-Resumen'!$C$3)</f>
        <v>-1.3343214546803215</v>
      </c>
      <c r="R1696" t="str">
        <f>IF(ABS(moras[[#This Row],[Z-CORE E]]) &gt; 1.96, "Sí", "No")</f>
        <v>No</v>
      </c>
    </row>
    <row r="1697" spans="1:18">
      <c r="A1697">
        <v>2493</v>
      </c>
      <c r="B1697" t="s">
        <v>27</v>
      </c>
      <c r="C1697">
        <v>186486572</v>
      </c>
      <c r="D16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697">
        <f>IF(moras[[#This Row],[SALARIO]]="",'2-Resumen'!$B$7, moras[[#This Row],[SALARIO]])</f>
        <v>186486572</v>
      </c>
      <c r="F1697">
        <f>STANDARDIZE(moras[[#This Row],[SALARIO]],'2-Resumen'!$B$2,'2-Resumen'!$B$3)</f>
        <v>2.7273412901841079</v>
      </c>
      <c r="G1697" t="str">
        <f>IF(ABS(moras[[#This Row],[Z-CORE]])&gt; 1.96,"Sí", "No")</f>
        <v>Sí</v>
      </c>
      <c r="H1697" t="s">
        <v>33</v>
      </c>
      <c r="I1697" t="str">
        <f>IF(moras[[#This Row],[TIPO_ASEGURAMIENTO]] = "", '2-Resumen'!$F$4, moras[[#This Row],[TIPO_ASEGURAMIENTO]])</f>
        <v>ASALARIADO</v>
      </c>
      <c r="J1697" t="s">
        <v>34</v>
      </c>
      <c r="K1697" t="s">
        <v>30</v>
      </c>
      <c r="L1697" t="s">
        <v>31</v>
      </c>
      <c r="M1697" t="s">
        <v>31</v>
      </c>
      <c r="N1697">
        <v>34</v>
      </c>
      <c r="O1697">
        <f>IF(moras[[#This Row],[EDAD]]="", '2-Resumen'!$C$7, moras[[#This Row],[EDAD]])</f>
        <v>34</v>
      </c>
      <c r="P1697">
        <f>FLOOR(moras[[#This Row],[EDAD_SIN_NA´S]],10)</f>
        <v>30</v>
      </c>
      <c r="Q1697">
        <f>STANDARDIZE(moras[[#This Row],[EDAD]],'2-Resumen'!$C$2, '2-Resumen'!$C$3)</f>
        <v>-0.55799282383180893</v>
      </c>
      <c r="R1697" t="str">
        <f>IF(ABS(moras[[#This Row],[Z-CORE E]]) &gt; 1.96, "Sí", "No")</f>
        <v>No</v>
      </c>
    </row>
    <row r="1698" spans="1:18">
      <c r="A1698">
        <v>2494</v>
      </c>
      <c r="B1698" t="s">
        <v>32</v>
      </c>
      <c r="C1698">
        <v>60000</v>
      </c>
      <c r="D16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698">
        <f>IF(moras[[#This Row],[SALARIO]]="",'2-Resumen'!$B$7, moras[[#This Row],[SALARIO]])</f>
        <v>60000</v>
      </c>
      <c r="F1698">
        <f>STANDARDIZE(moras[[#This Row],[SALARIO]],'2-Resumen'!$B$2,'2-Resumen'!$B$3)</f>
        <v>-0.37461803993155385</v>
      </c>
      <c r="G1698" t="str">
        <f>IF(ABS(moras[[#This Row],[Z-CORE]])&gt; 1.96,"Sí", "No")</f>
        <v>No</v>
      </c>
      <c r="H1698" t="s">
        <v>33</v>
      </c>
      <c r="I1698" t="str">
        <f>IF(moras[[#This Row],[TIPO_ASEGURAMIENTO]] = "", '2-Resumen'!$F$4, moras[[#This Row],[TIPO_ASEGURAMIENTO]])</f>
        <v>ASALARIADO</v>
      </c>
      <c r="J1698" t="s">
        <v>29</v>
      </c>
      <c r="K1698" t="s">
        <v>30</v>
      </c>
      <c r="L1698" t="s">
        <v>30</v>
      </c>
      <c r="M1698" t="s">
        <v>31</v>
      </c>
      <c r="N1698">
        <v>38</v>
      </c>
      <c r="O1698">
        <f>IF(moras[[#This Row],[EDAD]]="", '2-Resumen'!$C$7, moras[[#This Row],[EDAD]])</f>
        <v>38</v>
      </c>
      <c r="P1698">
        <f>FLOOR(moras[[#This Row],[EDAD_SIN_NA´S]],10)</f>
        <v>30</v>
      </c>
      <c r="Q1698">
        <f>STANDARDIZE(moras[[#This Row],[EDAD]],'2-Resumen'!$C$2, '2-Resumen'!$C$3)</f>
        <v>-0.27569150352325889</v>
      </c>
      <c r="R1698" t="str">
        <f>IF(ABS(moras[[#This Row],[Z-CORE E]]) &gt; 1.96, "Sí", "No")</f>
        <v>No</v>
      </c>
    </row>
    <row r="1699" spans="1:18">
      <c r="A1699">
        <v>2497</v>
      </c>
      <c r="B1699" t="s">
        <v>27</v>
      </c>
      <c r="C1699">
        <v>2755981</v>
      </c>
      <c r="D16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699">
        <f>IF(moras[[#This Row],[SALARIO]]="",'2-Resumen'!$B$7, moras[[#This Row],[SALARIO]])</f>
        <v>2755981</v>
      </c>
      <c r="F1699">
        <f>STANDARDIZE(moras[[#This Row],[SALARIO]],'2-Resumen'!$B$2,'2-Resumen'!$B$3)</f>
        <v>-0.32975950218638439</v>
      </c>
      <c r="G1699" t="str">
        <f>IF(ABS(moras[[#This Row],[Z-CORE]])&gt; 1.96,"Sí", "No")</f>
        <v>No</v>
      </c>
      <c r="H1699" t="s">
        <v>33</v>
      </c>
      <c r="I1699" t="str">
        <f>IF(moras[[#This Row],[TIPO_ASEGURAMIENTO]] = "", '2-Resumen'!$F$4, moras[[#This Row],[TIPO_ASEGURAMIENTO]])</f>
        <v>ASALARIADO</v>
      </c>
      <c r="J1699" t="s">
        <v>29</v>
      </c>
      <c r="K1699" t="s">
        <v>30</v>
      </c>
      <c r="L1699" t="s">
        <v>31</v>
      </c>
      <c r="M1699" t="s">
        <v>31</v>
      </c>
      <c r="N1699">
        <v>52</v>
      </c>
      <c r="O1699">
        <f>IF(moras[[#This Row],[EDAD]]="", '2-Resumen'!$C$7, moras[[#This Row],[EDAD]])</f>
        <v>52</v>
      </c>
      <c r="P1699">
        <f>FLOOR(moras[[#This Row],[EDAD_SIN_NA´S]],10)</f>
        <v>50</v>
      </c>
      <c r="Q1699">
        <f>STANDARDIZE(moras[[#This Row],[EDAD]],'2-Resumen'!$C$2, '2-Resumen'!$C$3)</f>
        <v>0.71236311755666615</v>
      </c>
      <c r="R1699" t="str">
        <f>IF(ABS(moras[[#This Row],[Z-CORE E]]) &gt; 1.96, "Sí", "No")</f>
        <v>No</v>
      </c>
    </row>
    <row r="1700" spans="1:18">
      <c r="A1700">
        <v>2498</v>
      </c>
      <c r="B1700" t="s">
        <v>32</v>
      </c>
      <c r="C1700">
        <v>338655</v>
      </c>
      <c r="D17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00">
        <f>IF(moras[[#This Row],[SALARIO]]="",'2-Resumen'!$B$7, moras[[#This Row],[SALARIO]])</f>
        <v>338655</v>
      </c>
      <c r="F1700">
        <f>STANDARDIZE(moras[[#This Row],[SALARIO]],'2-Resumen'!$B$2,'2-Resumen'!$B$3)</f>
        <v>-0.36998148802878439</v>
      </c>
      <c r="G1700" t="str">
        <f>IF(ABS(moras[[#This Row],[Z-CORE]])&gt; 1.96,"Sí", "No")</f>
        <v>No</v>
      </c>
      <c r="H1700" t="s">
        <v>33</v>
      </c>
      <c r="I1700" t="str">
        <f>IF(moras[[#This Row],[TIPO_ASEGURAMIENTO]] = "", '2-Resumen'!$F$4, moras[[#This Row],[TIPO_ASEGURAMIENTO]])</f>
        <v>ASALARIADO</v>
      </c>
      <c r="J1700" t="s">
        <v>29</v>
      </c>
      <c r="K1700" t="s">
        <v>30</v>
      </c>
      <c r="L1700" t="s">
        <v>31</v>
      </c>
      <c r="M1700" t="s">
        <v>31</v>
      </c>
      <c r="N1700">
        <v>36</v>
      </c>
      <c r="O1700">
        <f>IF(moras[[#This Row],[EDAD]]="", '2-Resumen'!$C$7, moras[[#This Row],[EDAD]])</f>
        <v>36</v>
      </c>
      <c r="P1700">
        <f>FLOOR(moras[[#This Row],[EDAD_SIN_NA´S]],10)</f>
        <v>30</v>
      </c>
      <c r="Q1700">
        <f>STANDARDIZE(moras[[#This Row],[EDAD]],'2-Resumen'!$C$2, '2-Resumen'!$C$3)</f>
        <v>-0.41684216367753391</v>
      </c>
      <c r="R1700" t="str">
        <f>IF(ABS(moras[[#This Row],[Z-CORE E]]) &gt; 1.96, "Sí", "No")</f>
        <v>No</v>
      </c>
    </row>
    <row r="1701" spans="1:18">
      <c r="A1701">
        <v>2500</v>
      </c>
      <c r="B1701" t="s">
        <v>32</v>
      </c>
      <c r="C1701">
        <v>258000</v>
      </c>
      <c r="D17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01">
        <f>IF(moras[[#This Row],[SALARIO]]="",'2-Resumen'!$B$7, moras[[#This Row],[SALARIO]])</f>
        <v>258000</v>
      </c>
      <c r="F1701">
        <f>STANDARDIZE(moras[[#This Row],[SALARIO]],'2-Resumen'!$B$2,'2-Resumen'!$B$3)</f>
        <v>-0.37132350986122187</v>
      </c>
      <c r="G1701" t="str">
        <f>IF(ABS(moras[[#This Row],[Z-CORE]])&gt; 1.96,"Sí", "No")</f>
        <v>No</v>
      </c>
      <c r="H1701" t="s">
        <v>33</v>
      </c>
      <c r="I1701" t="str">
        <f>IF(moras[[#This Row],[TIPO_ASEGURAMIENTO]] = "", '2-Resumen'!$F$4, moras[[#This Row],[TIPO_ASEGURAMIENTO]])</f>
        <v>ASALARIADO</v>
      </c>
      <c r="J1701" t="s">
        <v>29</v>
      </c>
      <c r="K1701" t="s">
        <v>30</v>
      </c>
      <c r="L1701" t="s">
        <v>30</v>
      </c>
      <c r="M1701" t="s">
        <v>30</v>
      </c>
      <c r="N1701">
        <v>41</v>
      </c>
      <c r="O1701">
        <f>IF(moras[[#This Row],[EDAD]]="", '2-Resumen'!$C$7, moras[[#This Row],[EDAD]])</f>
        <v>41</v>
      </c>
      <c r="P1701">
        <f>FLOOR(moras[[#This Row],[EDAD_SIN_NA´S]],10)</f>
        <v>40</v>
      </c>
      <c r="Q1701">
        <f>STANDARDIZE(moras[[#This Row],[EDAD]],'2-Resumen'!$C$2, '2-Resumen'!$C$3)</f>
        <v>-6.3965513291846368E-2</v>
      </c>
      <c r="R1701" t="str">
        <f>IF(ABS(moras[[#This Row],[Z-CORE E]]) &gt; 1.96, "Sí", "No")</f>
        <v>No</v>
      </c>
    </row>
    <row r="1702" spans="1:18">
      <c r="A1702">
        <v>2501</v>
      </c>
      <c r="B1702" t="s">
        <v>32</v>
      </c>
      <c r="C1702">
        <v>428100</v>
      </c>
      <c r="D17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02">
        <f>IF(moras[[#This Row],[SALARIO]]="",'2-Resumen'!$B$7, moras[[#This Row],[SALARIO]])</f>
        <v>428100</v>
      </c>
      <c r="F1702">
        <f>STANDARDIZE(moras[[#This Row],[SALARIO]],'2-Resumen'!$B$2,'2-Resumen'!$B$3)</f>
        <v>-0.36849320902807309</v>
      </c>
      <c r="G1702" t="str">
        <f>IF(ABS(moras[[#This Row],[Z-CORE]])&gt; 1.96,"Sí", "No")</f>
        <v>No</v>
      </c>
      <c r="H1702" t="s">
        <v>33</v>
      </c>
      <c r="I1702" t="str">
        <f>IF(moras[[#This Row],[TIPO_ASEGURAMIENTO]] = "", '2-Resumen'!$F$4, moras[[#This Row],[TIPO_ASEGURAMIENTO]])</f>
        <v>ASALARIADO</v>
      </c>
      <c r="J1702" t="s">
        <v>34</v>
      </c>
      <c r="K1702" t="s">
        <v>30</v>
      </c>
      <c r="L1702" t="s">
        <v>31</v>
      </c>
      <c r="M1702" t="s">
        <v>31</v>
      </c>
      <c r="N1702">
        <v>36</v>
      </c>
      <c r="O1702">
        <f>IF(moras[[#This Row],[EDAD]]="", '2-Resumen'!$C$7, moras[[#This Row],[EDAD]])</f>
        <v>36</v>
      </c>
      <c r="P1702">
        <f>FLOOR(moras[[#This Row],[EDAD_SIN_NA´S]],10)</f>
        <v>30</v>
      </c>
      <c r="Q1702">
        <f>STANDARDIZE(moras[[#This Row],[EDAD]],'2-Resumen'!$C$2, '2-Resumen'!$C$3)</f>
        <v>-0.41684216367753391</v>
      </c>
      <c r="R1702" t="str">
        <f>IF(ABS(moras[[#This Row],[Z-CORE E]]) &gt; 1.96, "Sí", "No")</f>
        <v>No</v>
      </c>
    </row>
    <row r="1703" spans="1:18">
      <c r="A1703">
        <v>2502</v>
      </c>
      <c r="B1703" t="s">
        <v>32</v>
      </c>
      <c r="C1703">
        <v>1814153</v>
      </c>
      <c r="D17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03">
        <f>IF(moras[[#This Row],[SALARIO]]="",'2-Resumen'!$B$7, moras[[#This Row],[SALARIO]])</f>
        <v>1814153</v>
      </c>
      <c r="F1703">
        <f>STANDARDIZE(moras[[#This Row],[SALARIO]],'2-Resumen'!$B$2,'2-Resumen'!$B$3)</f>
        <v>-0.34543061666658931</v>
      </c>
      <c r="G1703" t="str">
        <f>IF(ABS(moras[[#This Row],[Z-CORE]])&gt; 1.96,"Sí", "No")</f>
        <v>No</v>
      </c>
      <c r="H1703" t="s">
        <v>33</v>
      </c>
      <c r="I1703" t="str">
        <f>IF(moras[[#This Row],[TIPO_ASEGURAMIENTO]] = "", '2-Resumen'!$F$4, moras[[#This Row],[TIPO_ASEGURAMIENTO]])</f>
        <v>ASALARIADO</v>
      </c>
      <c r="J1703" t="s">
        <v>34</v>
      </c>
      <c r="K1703" t="s">
        <v>30</v>
      </c>
      <c r="L1703" t="s">
        <v>31</v>
      </c>
      <c r="M1703" t="s">
        <v>30</v>
      </c>
      <c r="N1703">
        <v>35</v>
      </c>
      <c r="O1703">
        <f>IF(moras[[#This Row],[EDAD]]="", '2-Resumen'!$C$7, moras[[#This Row],[EDAD]])</f>
        <v>35</v>
      </c>
      <c r="P1703">
        <f>FLOOR(moras[[#This Row],[EDAD_SIN_NA´S]],10)</f>
        <v>30</v>
      </c>
      <c r="Q1703">
        <f>STANDARDIZE(moras[[#This Row],[EDAD]],'2-Resumen'!$C$2, '2-Resumen'!$C$3)</f>
        <v>-0.48741749375467142</v>
      </c>
      <c r="R1703" t="str">
        <f>IF(ABS(moras[[#This Row],[Z-CORE E]]) &gt; 1.96, "Sí", "No")</f>
        <v>No</v>
      </c>
    </row>
    <row r="1704" spans="1:18">
      <c r="A1704">
        <v>2503</v>
      </c>
      <c r="B1704" t="s">
        <v>27</v>
      </c>
      <c r="C1704">
        <v>599078</v>
      </c>
      <c r="D17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04">
        <f>IF(moras[[#This Row],[SALARIO]]="",'2-Resumen'!$B$7, moras[[#This Row],[SALARIO]])</f>
        <v>599078</v>
      </c>
      <c r="F1704">
        <f>STANDARDIZE(moras[[#This Row],[SALARIO]],'2-Resumen'!$B$2,'2-Resumen'!$B$3)</f>
        <v>-0.3656482991171377</v>
      </c>
      <c r="G1704" t="str">
        <f>IF(ABS(moras[[#This Row],[Z-CORE]])&gt; 1.96,"Sí", "No")</f>
        <v>No</v>
      </c>
      <c r="H1704" t="s">
        <v>33</v>
      </c>
      <c r="I1704" t="str">
        <f>IF(moras[[#This Row],[TIPO_ASEGURAMIENTO]] = "", '2-Resumen'!$F$4, moras[[#This Row],[TIPO_ASEGURAMIENTO]])</f>
        <v>ASALARIADO</v>
      </c>
      <c r="J1704" t="s">
        <v>34</v>
      </c>
      <c r="K1704" t="s">
        <v>30</v>
      </c>
      <c r="L1704" t="s">
        <v>31</v>
      </c>
      <c r="M1704" t="s">
        <v>31</v>
      </c>
      <c r="N1704">
        <v>63</v>
      </c>
      <c r="O1704">
        <f>IF(moras[[#This Row],[EDAD]]="", '2-Resumen'!$C$7, moras[[#This Row],[EDAD]])</f>
        <v>63</v>
      </c>
      <c r="P1704">
        <f>FLOOR(moras[[#This Row],[EDAD_SIN_NA´S]],10)</f>
        <v>60</v>
      </c>
      <c r="Q1704">
        <f>STANDARDIZE(moras[[#This Row],[EDAD]],'2-Resumen'!$C$2, '2-Resumen'!$C$3)</f>
        <v>1.4886917484051787</v>
      </c>
      <c r="R1704" t="str">
        <f>IF(ABS(moras[[#This Row],[Z-CORE E]]) &gt; 1.96, "Sí", "No")</f>
        <v>No</v>
      </c>
    </row>
    <row r="1705" spans="1:18">
      <c r="A1705">
        <v>2504</v>
      </c>
      <c r="B1705" t="s">
        <v>32</v>
      </c>
      <c r="C1705">
        <v>24252681</v>
      </c>
      <c r="D17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05">
        <f>IF(moras[[#This Row],[SALARIO]]="",'2-Resumen'!$B$7, moras[[#This Row],[SALARIO]])</f>
        <v>24252681</v>
      </c>
      <c r="F1705">
        <f>STANDARDIZE(moras[[#This Row],[SALARIO]],'2-Resumen'!$B$2,'2-Resumen'!$B$3)</f>
        <v>2.7924965303032061E-2</v>
      </c>
      <c r="G1705" t="str">
        <f>IF(ABS(moras[[#This Row],[Z-CORE]])&gt; 1.96,"Sí", "No")</f>
        <v>No</v>
      </c>
      <c r="H1705" t="s">
        <v>33</v>
      </c>
      <c r="I1705" t="str">
        <f>IF(moras[[#This Row],[TIPO_ASEGURAMIENTO]] = "", '2-Resumen'!$F$4, moras[[#This Row],[TIPO_ASEGURAMIENTO]])</f>
        <v>ASALARIADO</v>
      </c>
      <c r="J1705" t="s">
        <v>34</v>
      </c>
      <c r="K1705" t="s">
        <v>30</v>
      </c>
      <c r="L1705" t="s">
        <v>31</v>
      </c>
      <c r="M1705" t="s">
        <v>31</v>
      </c>
      <c r="N1705">
        <v>60</v>
      </c>
      <c r="O1705">
        <f>IF(moras[[#This Row],[EDAD]]="", '2-Resumen'!$C$7, moras[[#This Row],[EDAD]])</f>
        <v>60</v>
      </c>
      <c r="P1705">
        <f>FLOOR(moras[[#This Row],[EDAD_SIN_NA´S]],10)</f>
        <v>60</v>
      </c>
      <c r="Q1705">
        <f>STANDARDIZE(moras[[#This Row],[EDAD]],'2-Resumen'!$C$2, '2-Resumen'!$C$3)</f>
        <v>1.2769657581737661</v>
      </c>
      <c r="R1705" t="str">
        <f>IF(ABS(moras[[#This Row],[Z-CORE E]]) &gt; 1.96, "Sí", "No")</f>
        <v>No</v>
      </c>
    </row>
    <row r="1706" spans="1:18">
      <c r="A1706">
        <v>2505</v>
      </c>
      <c r="B1706" t="s">
        <v>32</v>
      </c>
      <c r="C1706">
        <v>17564935</v>
      </c>
      <c r="D17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06">
        <f>IF(moras[[#This Row],[SALARIO]]="",'2-Resumen'!$B$7, moras[[#This Row],[SALARIO]])</f>
        <v>17564935</v>
      </c>
      <c r="F1706">
        <f>STANDARDIZE(moras[[#This Row],[SALARIO]],'2-Resumen'!$B$2,'2-Resumen'!$B$3)</f>
        <v>-8.3352712978493698E-2</v>
      </c>
      <c r="G1706" t="str">
        <f>IF(ABS(moras[[#This Row],[Z-CORE]])&gt; 1.96,"Sí", "No")</f>
        <v>No</v>
      </c>
      <c r="H1706" t="s">
        <v>33</v>
      </c>
      <c r="I1706" t="str">
        <f>IF(moras[[#This Row],[TIPO_ASEGURAMIENTO]] = "", '2-Resumen'!$F$4, moras[[#This Row],[TIPO_ASEGURAMIENTO]])</f>
        <v>ASALARIADO</v>
      </c>
      <c r="J1706" t="s">
        <v>34</v>
      </c>
      <c r="K1706" t="s">
        <v>30</v>
      </c>
      <c r="L1706" t="s">
        <v>31</v>
      </c>
      <c r="M1706" t="s">
        <v>31</v>
      </c>
      <c r="N1706">
        <v>31</v>
      </c>
      <c r="O1706">
        <f>IF(moras[[#This Row],[EDAD]]="", '2-Resumen'!$C$7, moras[[#This Row],[EDAD]])</f>
        <v>31</v>
      </c>
      <c r="P1706">
        <f>FLOOR(moras[[#This Row],[EDAD_SIN_NA´S]],10)</f>
        <v>30</v>
      </c>
      <c r="Q1706">
        <f>STANDARDIZE(moras[[#This Row],[EDAD]],'2-Resumen'!$C$2, '2-Resumen'!$C$3)</f>
        <v>-0.7697188140632214</v>
      </c>
      <c r="R1706" t="str">
        <f>IF(ABS(moras[[#This Row],[Z-CORE E]]) &gt; 1.96, "Sí", "No")</f>
        <v>No</v>
      </c>
    </row>
    <row r="1707" spans="1:18">
      <c r="A1707">
        <v>2506</v>
      </c>
      <c r="B1707" t="s">
        <v>27</v>
      </c>
      <c r="C1707">
        <v>1185569</v>
      </c>
      <c r="D17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07">
        <f>IF(moras[[#This Row],[SALARIO]]="",'2-Resumen'!$B$7, moras[[#This Row],[SALARIO]])</f>
        <v>1185569</v>
      </c>
      <c r="F1707">
        <f>STANDARDIZE(moras[[#This Row],[SALARIO]],'2-Resumen'!$B$2,'2-Resumen'!$B$3)</f>
        <v>-0.35588965146320312</v>
      </c>
      <c r="G1707" t="str">
        <f>IF(ABS(moras[[#This Row],[Z-CORE]])&gt; 1.96,"Sí", "No")</f>
        <v>No</v>
      </c>
      <c r="H1707" t="s">
        <v>33</v>
      </c>
      <c r="I1707" t="str">
        <f>IF(moras[[#This Row],[TIPO_ASEGURAMIENTO]] = "", '2-Resumen'!$F$4, moras[[#This Row],[TIPO_ASEGURAMIENTO]])</f>
        <v>ASALARIADO</v>
      </c>
      <c r="J1707" t="s">
        <v>29</v>
      </c>
      <c r="K1707" t="s">
        <v>30</v>
      </c>
      <c r="L1707" t="s">
        <v>31</v>
      </c>
      <c r="M1707" t="s">
        <v>31</v>
      </c>
      <c r="N1707">
        <v>42</v>
      </c>
      <c r="O1707">
        <f>IF(moras[[#This Row],[EDAD]]="", '2-Resumen'!$C$7, moras[[#This Row],[EDAD]])</f>
        <v>42</v>
      </c>
      <c r="P1707">
        <f>FLOOR(moras[[#This Row],[EDAD_SIN_NA´S]],10)</f>
        <v>40</v>
      </c>
      <c r="Q1707">
        <f>STANDARDIZE(moras[[#This Row],[EDAD]],'2-Resumen'!$C$2, '2-Resumen'!$C$3)</f>
        <v>6.6098167852911317E-3</v>
      </c>
      <c r="R1707" t="str">
        <f>IF(ABS(moras[[#This Row],[Z-CORE E]]) &gt; 1.96, "Sí", "No")</f>
        <v>No</v>
      </c>
    </row>
    <row r="1708" spans="1:18">
      <c r="A1708">
        <v>2507</v>
      </c>
      <c r="B1708" t="s">
        <v>32</v>
      </c>
      <c r="C1708">
        <v>103133208</v>
      </c>
      <c r="D17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08">
        <f>IF(moras[[#This Row],[SALARIO]]="",'2-Resumen'!$B$7, moras[[#This Row],[SALARIO]])</f>
        <v>103133208</v>
      </c>
      <c r="F1708">
        <f>STANDARDIZE(moras[[#This Row],[SALARIO]],'2-Resumen'!$B$2,'2-Resumen'!$B$3)</f>
        <v>1.3404212691673243</v>
      </c>
      <c r="G1708" t="str">
        <f>IF(ABS(moras[[#This Row],[Z-CORE]])&gt; 1.96,"Sí", "No")</f>
        <v>No</v>
      </c>
      <c r="H1708" t="s">
        <v>33</v>
      </c>
      <c r="I1708" t="str">
        <f>IF(moras[[#This Row],[TIPO_ASEGURAMIENTO]] = "", '2-Resumen'!$F$4, moras[[#This Row],[TIPO_ASEGURAMIENTO]])</f>
        <v>ASALARIADO</v>
      </c>
      <c r="J1708" t="s">
        <v>29</v>
      </c>
      <c r="K1708" t="s">
        <v>30</v>
      </c>
      <c r="L1708" t="s">
        <v>31</v>
      </c>
      <c r="M1708" t="s">
        <v>31</v>
      </c>
      <c r="N1708">
        <v>29</v>
      </c>
      <c r="O1708">
        <f>IF(moras[[#This Row],[EDAD]]="", '2-Resumen'!$C$7, moras[[#This Row],[EDAD]])</f>
        <v>29</v>
      </c>
      <c r="P1708">
        <f>FLOOR(moras[[#This Row],[EDAD_SIN_NA´S]],10)</f>
        <v>20</v>
      </c>
      <c r="Q1708">
        <f>STANDARDIZE(moras[[#This Row],[EDAD]],'2-Resumen'!$C$2, '2-Resumen'!$C$3)</f>
        <v>-0.91086947421749642</v>
      </c>
      <c r="R1708" t="str">
        <f>IF(ABS(moras[[#This Row],[Z-CORE E]]) &gt; 1.96, "Sí", "No")</f>
        <v>No</v>
      </c>
    </row>
    <row r="1709" spans="1:18">
      <c r="A1709">
        <v>2508</v>
      </c>
      <c r="B1709" t="s">
        <v>32</v>
      </c>
      <c r="C1709">
        <v>27677319</v>
      </c>
      <c r="D17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09">
        <f>IF(moras[[#This Row],[SALARIO]]="",'2-Resumen'!$B$7, moras[[#This Row],[SALARIO]])</f>
        <v>27677319</v>
      </c>
      <c r="F1709">
        <f>STANDARDIZE(moras[[#This Row],[SALARIO]],'2-Resumen'!$B$2,'2-Resumen'!$B$3)</f>
        <v>8.4907656570715945E-2</v>
      </c>
      <c r="G1709" t="str">
        <f>IF(ABS(moras[[#This Row],[Z-CORE]])&gt; 1.96,"Sí", "No")</f>
        <v>No</v>
      </c>
      <c r="H1709" t="s">
        <v>33</v>
      </c>
      <c r="I1709" t="str">
        <f>IF(moras[[#This Row],[TIPO_ASEGURAMIENTO]] = "", '2-Resumen'!$F$4, moras[[#This Row],[TIPO_ASEGURAMIENTO]])</f>
        <v>ASALARIADO</v>
      </c>
      <c r="J1709" t="s">
        <v>29</v>
      </c>
      <c r="K1709" t="s">
        <v>30</v>
      </c>
      <c r="L1709" t="s">
        <v>31</v>
      </c>
      <c r="M1709" t="s">
        <v>31</v>
      </c>
      <c r="N1709">
        <v>47</v>
      </c>
      <c r="O1709">
        <f>IF(moras[[#This Row],[EDAD]]="", '2-Resumen'!$C$7, moras[[#This Row],[EDAD]])</f>
        <v>47</v>
      </c>
      <c r="P1709">
        <f>FLOOR(moras[[#This Row],[EDAD_SIN_NA´S]],10)</f>
        <v>40</v>
      </c>
      <c r="Q1709">
        <f>STANDARDIZE(moras[[#This Row],[EDAD]],'2-Resumen'!$C$2, '2-Resumen'!$C$3)</f>
        <v>0.35948646717097865</v>
      </c>
      <c r="R1709" t="str">
        <f>IF(ABS(moras[[#This Row],[Z-CORE E]]) &gt; 1.96, "Sí", "No")</f>
        <v>No</v>
      </c>
    </row>
    <row r="1710" spans="1:18">
      <c r="A1710">
        <v>2509</v>
      </c>
      <c r="B1710" t="s">
        <v>27</v>
      </c>
      <c r="C1710">
        <v>1930775</v>
      </c>
      <c r="D17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10">
        <f>IF(moras[[#This Row],[SALARIO]]="",'2-Resumen'!$B$7, moras[[#This Row],[SALARIO]])</f>
        <v>1930775</v>
      </c>
      <c r="F1710">
        <f>STANDARDIZE(moras[[#This Row],[SALARIO]],'2-Resumen'!$B$2,'2-Resumen'!$B$3)</f>
        <v>-0.3434901384551638</v>
      </c>
      <c r="G1710" t="str">
        <f>IF(ABS(moras[[#This Row],[Z-CORE]])&gt; 1.96,"Sí", "No")</f>
        <v>No</v>
      </c>
      <c r="H1710" t="s">
        <v>33</v>
      </c>
      <c r="I1710" t="str">
        <f>IF(moras[[#This Row],[TIPO_ASEGURAMIENTO]] = "", '2-Resumen'!$F$4, moras[[#This Row],[TIPO_ASEGURAMIENTO]])</f>
        <v>ASALARIADO</v>
      </c>
      <c r="J1710" t="s">
        <v>29</v>
      </c>
      <c r="K1710" t="s">
        <v>30</v>
      </c>
      <c r="L1710" t="s">
        <v>31</v>
      </c>
      <c r="M1710" t="s">
        <v>31</v>
      </c>
      <c r="N1710">
        <v>52</v>
      </c>
      <c r="O1710">
        <f>IF(moras[[#This Row],[EDAD]]="", '2-Resumen'!$C$7, moras[[#This Row],[EDAD]])</f>
        <v>52</v>
      </c>
      <c r="P1710">
        <f>FLOOR(moras[[#This Row],[EDAD_SIN_NA´S]],10)</f>
        <v>50</v>
      </c>
      <c r="Q1710">
        <f>STANDARDIZE(moras[[#This Row],[EDAD]],'2-Resumen'!$C$2, '2-Resumen'!$C$3)</f>
        <v>0.71236311755666615</v>
      </c>
      <c r="R1710" t="str">
        <f>IF(ABS(moras[[#This Row],[Z-CORE E]]) &gt; 1.96, "Sí", "No")</f>
        <v>No</v>
      </c>
    </row>
    <row r="1711" spans="1:18">
      <c r="A1711">
        <v>2510</v>
      </c>
      <c r="B1711" t="s">
        <v>32</v>
      </c>
      <c r="C1711">
        <v>246175</v>
      </c>
      <c r="D17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11">
        <f>IF(moras[[#This Row],[SALARIO]]="",'2-Resumen'!$B$7, moras[[#This Row],[SALARIO]])</f>
        <v>246175</v>
      </c>
      <c r="F1711">
        <f>STANDARDIZE(moras[[#This Row],[SALARIO]],'2-Resumen'!$B$2,'2-Resumen'!$B$3)</f>
        <v>-0.37152026651820003</v>
      </c>
      <c r="G1711" t="str">
        <f>IF(ABS(moras[[#This Row],[Z-CORE]])&gt; 1.96,"Sí", "No")</f>
        <v>No</v>
      </c>
      <c r="H1711" t="s">
        <v>33</v>
      </c>
      <c r="I1711" t="str">
        <f>IF(moras[[#This Row],[TIPO_ASEGURAMIENTO]] = "", '2-Resumen'!$F$4, moras[[#This Row],[TIPO_ASEGURAMIENTO]])</f>
        <v>ASALARIADO</v>
      </c>
      <c r="J1711" t="s">
        <v>29</v>
      </c>
      <c r="K1711" t="s">
        <v>30</v>
      </c>
      <c r="L1711" t="s">
        <v>31</v>
      </c>
      <c r="M1711" t="s">
        <v>31</v>
      </c>
      <c r="N1711">
        <v>54</v>
      </c>
      <c r="O1711">
        <f>IF(moras[[#This Row],[EDAD]]="", '2-Resumen'!$C$7, moras[[#This Row],[EDAD]])</f>
        <v>54</v>
      </c>
      <c r="P1711">
        <f>FLOOR(moras[[#This Row],[EDAD_SIN_NA´S]],10)</f>
        <v>50</v>
      </c>
      <c r="Q1711">
        <f>STANDARDIZE(moras[[#This Row],[EDAD]],'2-Resumen'!$C$2, '2-Resumen'!$C$3)</f>
        <v>0.85351377771094117</v>
      </c>
      <c r="R1711" t="str">
        <f>IF(ABS(moras[[#This Row],[Z-CORE E]]) &gt; 1.96, "Sí", "No")</f>
        <v>No</v>
      </c>
    </row>
    <row r="1712" spans="1:18">
      <c r="A1712">
        <v>2511</v>
      </c>
      <c r="B1712" t="s">
        <v>32</v>
      </c>
      <c r="C1712">
        <v>39475525</v>
      </c>
      <c r="D17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12">
        <f>IF(moras[[#This Row],[SALARIO]]="",'2-Resumen'!$B$7, moras[[#This Row],[SALARIO]])</f>
        <v>39475525</v>
      </c>
      <c r="F1712">
        <f>STANDARDIZE(moras[[#This Row],[SALARIO]],'2-Resumen'!$B$2,'2-Resumen'!$B$3)</f>
        <v>0.28121848709076963</v>
      </c>
      <c r="G1712" t="str">
        <f>IF(ABS(moras[[#This Row],[Z-CORE]])&gt; 1.96,"Sí", "No")</f>
        <v>No</v>
      </c>
      <c r="H1712" t="s">
        <v>33</v>
      </c>
      <c r="I1712" t="str">
        <f>IF(moras[[#This Row],[TIPO_ASEGURAMIENTO]] = "", '2-Resumen'!$F$4, moras[[#This Row],[TIPO_ASEGURAMIENTO]])</f>
        <v>ASALARIADO</v>
      </c>
      <c r="J1712" t="s">
        <v>29</v>
      </c>
      <c r="K1712" t="s">
        <v>30</v>
      </c>
      <c r="L1712" t="s">
        <v>31</v>
      </c>
      <c r="M1712" t="s">
        <v>31</v>
      </c>
      <c r="N1712">
        <v>37</v>
      </c>
      <c r="O1712">
        <f>IF(moras[[#This Row],[EDAD]]="", '2-Resumen'!$C$7, moras[[#This Row],[EDAD]])</f>
        <v>37</v>
      </c>
      <c r="P1712">
        <f>FLOOR(moras[[#This Row],[EDAD_SIN_NA´S]],10)</f>
        <v>30</v>
      </c>
      <c r="Q1712">
        <f>STANDARDIZE(moras[[#This Row],[EDAD]],'2-Resumen'!$C$2, '2-Resumen'!$C$3)</f>
        <v>-0.3462668336003964</v>
      </c>
      <c r="R1712" t="str">
        <f>IF(ABS(moras[[#This Row],[Z-CORE E]]) &gt; 1.96, "Sí", "No")</f>
        <v>No</v>
      </c>
    </row>
    <row r="1713" spans="1:18">
      <c r="A1713">
        <v>2512</v>
      </c>
      <c r="B1713" t="s">
        <v>27</v>
      </c>
      <c r="C1713">
        <v>500000</v>
      </c>
      <c r="D17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13">
        <f>IF(moras[[#This Row],[SALARIO]]="",'2-Resumen'!$B$7, moras[[#This Row],[SALARIO]])</f>
        <v>500000</v>
      </c>
      <c r="F1713">
        <f>STANDARDIZE(moras[[#This Row],[SALARIO]],'2-Resumen'!$B$2,'2-Resumen'!$B$3)</f>
        <v>-0.36729686199748285</v>
      </c>
      <c r="G1713" t="str">
        <f>IF(ABS(moras[[#This Row],[Z-CORE]])&gt; 1.96,"Sí", "No")</f>
        <v>No</v>
      </c>
      <c r="H1713" t="s">
        <v>33</v>
      </c>
      <c r="I1713" t="str">
        <f>IF(moras[[#This Row],[TIPO_ASEGURAMIENTO]] = "", '2-Resumen'!$F$4, moras[[#This Row],[TIPO_ASEGURAMIENTO]])</f>
        <v>ASALARIADO</v>
      </c>
      <c r="J1713" t="s">
        <v>29</v>
      </c>
      <c r="K1713" t="s">
        <v>30</v>
      </c>
      <c r="L1713" t="s">
        <v>31</v>
      </c>
      <c r="M1713" t="s">
        <v>31</v>
      </c>
      <c r="N1713">
        <v>40</v>
      </c>
      <c r="O1713">
        <f>IF(moras[[#This Row],[EDAD]]="", '2-Resumen'!$C$7, moras[[#This Row],[EDAD]])</f>
        <v>40</v>
      </c>
      <c r="P1713">
        <f>FLOOR(moras[[#This Row],[EDAD_SIN_NA´S]],10)</f>
        <v>40</v>
      </c>
      <c r="Q1713">
        <f>STANDARDIZE(moras[[#This Row],[EDAD]],'2-Resumen'!$C$2, '2-Resumen'!$C$3)</f>
        <v>-0.13454084336898386</v>
      </c>
      <c r="R1713" t="str">
        <f>IF(ABS(moras[[#This Row],[Z-CORE E]]) &gt; 1.96, "Sí", "No")</f>
        <v>No</v>
      </c>
    </row>
    <row r="1714" spans="1:18">
      <c r="A1714">
        <v>2516</v>
      </c>
      <c r="B1714" t="s">
        <v>32</v>
      </c>
      <c r="C1714">
        <v>4477896</v>
      </c>
      <c r="D17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14">
        <f>IF(moras[[#This Row],[SALARIO]]="",'2-Resumen'!$B$7, moras[[#This Row],[SALARIO]])</f>
        <v>4477896</v>
      </c>
      <c r="F1714">
        <f>STANDARDIZE(moras[[#This Row],[SALARIO]],'2-Resumen'!$B$2,'2-Resumen'!$B$3)</f>
        <v>-0.30110848831741666</v>
      </c>
      <c r="G1714" t="str">
        <f>IF(ABS(moras[[#This Row],[Z-CORE]])&gt; 1.96,"Sí", "No")</f>
        <v>No</v>
      </c>
      <c r="H1714" t="s">
        <v>33</v>
      </c>
      <c r="I1714" t="str">
        <f>IF(moras[[#This Row],[TIPO_ASEGURAMIENTO]] = "", '2-Resumen'!$F$4, moras[[#This Row],[TIPO_ASEGURAMIENTO]])</f>
        <v>ASALARIADO</v>
      </c>
      <c r="J1714" t="s">
        <v>34</v>
      </c>
      <c r="K1714" t="s">
        <v>30</v>
      </c>
      <c r="L1714" t="s">
        <v>31</v>
      </c>
      <c r="M1714" t="s">
        <v>31</v>
      </c>
      <c r="N1714">
        <v>31</v>
      </c>
      <c r="O1714">
        <f>IF(moras[[#This Row],[EDAD]]="", '2-Resumen'!$C$7, moras[[#This Row],[EDAD]])</f>
        <v>31</v>
      </c>
      <c r="P1714">
        <f>FLOOR(moras[[#This Row],[EDAD_SIN_NA´S]],10)</f>
        <v>30</v>
      </c>
      <c r="Q1714">
        <f>STANDARDIZE(moras[[#This Row],[EDAD]],'2-Resumen'!$C$2, '2-Resumen'!$C$3)</f>
        <v>-0.7697188140632214</v>
      </c>
      <c r="R1714" t="str">
        <f>IF(ABS(moras[[#This Row],[Z-CORE E]]) &gt; 1.96, "Sí", "No")</f>
        <v>No</v>
      </c>
    </row>
    <row r="1715" spans="1:18">
      <c r="A1715">
        <v>2518</v>
      </c>
      <c r="B1715" t="s">
        <v>27</v>
      </c>
      <c r="C1715">
        <v>111007917</v>
      </c>
      <c r="D17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15">
        <f>IF(moras[[#This Row],[SALARIO]]="",'2-Resumen'!$B$7, moras[[#This Row],[SALARIO]])</f>
        <v>111007917</v>
      </c>
      <c r="F1715">
        <f>STANDARDIZE(moras[[#This Row],[SALARIO]],'2-Resumen'!$B$2,'2-Resumen'!$B$3)</f>
        <v>1.4714488731855744</v>
      </c>
      <c r="G1715" t="str">
        <f>IF(ABS(moras[[#This Row],[Z-CORE]])&gt; 1.96,"Sí", "No")</f>
        <v>No</v>
      </c>
      <c r="H1715" t="s">
        <v>33</v>
      </c>
      <c r="I1715" t="str">
        <f>IF(moras[[#This Row],[TIPO_ASEGURAMIENTO]] = "", '2-Resumen'!$F$4, moras[[#This Row],[TIPO_ASEGURAMIENTO]])</f>
        <v>ASALARIADO</v>
      </c>
      <c r="J1715" t="s">
        <v>29</v>
      </c>
      <c r="K1715" t="s">
        <v>30</v>
      </c>
      <c r="L1715" t="s">
        <v>31</v>
      </c>
      <c r="M1715" t="s">
        <v>31</v>
      </c>
      <c r="N1715">
        <v>24</v>
      </c>
      <c r="O1715">
        <f>IF(moras[[#This Row],[EDAD]]="", '2-Resumen'!$C$7, moras[[#This Row],[EDAD]])</f>
        <v>24</v>
      </c>
      <c r="P1715">
        <f>FLOOR(moras[[#This Row],[EDAD_SIN_NA´S]],10)</f>
        <v>20</v>
      </c>
      <c r="Q1715">
        <f>STANDARDIZE(moras[[#This Row],[EDAD]],'2-Resumen'!$C$2, '2-Resumen'!$C$3)</f>
        <v>-1.263746124603184</v>
      </c>
      <c r="R1715" t="str">
        <f>IF(ABS(moras[[#This Row],[Z-CORE E]]) &gt; 1.96, "Sí", "No")</f>
        <v>No</v>
      </c>
    </row>
    <row r="1716" spans="1:18">
      <c r="A1716">
        <v>2519</v>
      </c>
      <c r="B1716" t="s">
        <v>32</v>
      </c>
      <c r="C1716">
        <v>347500</v>
      </c>
      <c r="D17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16">
        <f>IF(moras[[#This Row],[SALARIO]]="",'2-Resumen'!$B$7, moras[[#This Row],[SALARIO]])</f>
        <v>347500</v>
      </c>
      <c r="F1716">
        <f>STANDARDIZE(moras[[#This Row],[SALARIO]],'2-Resumen'!$B$2,'2-Resumen'!$B$3)</f>
        <v>-0.3698343157132688</v>
      </c>
      <c r="G1716" t="str">
        <f>IF(ABS(moras[[#This Row],[Z-CORE]])&gt; 1.96,"Sí", "No")</f>
        <v>No</v>
      </c>
      <c r="H1716" t="s">
        <v>33</v>
      </c>
      <c r="I1716" t="str">
        <f>IF(moras[[#This Row],[TIPO_ASEGURAMIENTO]] = "", '2-Resumen'!$F$4, moras[[#This Row],[TIPO_ASEGURAMIENTO]])</f>
        <v>ASALARIADO</v>
      </c>
      <c r="J1716" t="s">
        <v>29</v>
      </c>
      <c r="K1716" t="s">
        <v>30</v>
      </c>
      <c r="L1716" t="s">
        <v>31</v>
      </c>
      <c r="M1716" t="s">
        <v>31</v>
      </c>
      <c r="N1716">
        <v>42</v>
      </c>
      <c r="O1716">
        <f>IF(moras[[#This Row],[EDAD]]="", '2-Resumen'!$C$7, moras[[#This Row],[EDAD]])</f>
        <v>42</v>
      </c>
      <c r="P1716">
        <f>FLOOR(moras[[#This Row],[EDAD_SIN_NA´S]],10)</f>
        <v>40</v>
      </c>
      <c r="Q1716">
        <f>STANDARDIZE(moras[[#This Row],[EDAD]],'2-Resumen'!$C$2, '2-Resumen'!$C$3)</f>
        <v>6.6098167852911317E-3</v>
      </c>
      <c r="R1716" t="str">
        <f>IF(ABS(moras[[#This Row],[Z-CORE E]]) &gt; 1.96, "Sí", "No")</f>
        <v>No</v>
      </c>
    </row>
    <row r="1717" spans="1:18">
      <c r="A1717">
        <v>2520</v>
      </c>
      <c r="B1717" t="s">
        <v>27</v>
      </c>
      <c r="C1717">
        <v>134141564</v>
      </c>
      <c r="D17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17">
        <f>IF(moras[[#This Row],[SALARIO]]="",'2-Resumen'!$B$7, moras[[#This Row],[SALARIO]])</f>
        <v>134141564</v>
      </c>
      <c r="F1717">
        <f>STANDARDIZE(moras[[#This Row],[SALARIO]],'2-Resumen'!$B$2,'2-Resumen'!$B$3)</f>
        <v>1.8563705685287264</v>
      </c>
      <c r="G1717" t="str">
        <f>IF(ABS(moras[[#This Row],[Z-CORE]])&gt; 1.96,"Sí", "No")</f>
        <v>No</v>
      </c>
      <c r="H1717" t="s">
        <v>33</v>
      </c>
      <c r="I1717" t="str">
        <f>IF(moras[[#This Row],[TIPO_ASEGURAMIENTO]] = "", '2-Resumen'!$F$4, moras[[#This Row],[TIPO_ASEGURAMIENTO]])</f>
        <v>ASALARIADO</v>
      </c>
      <c r="J1717" t="s">
        <v>29</v>
      </c>
      <c r="K1717" t="s">
        <v>30</v>
      </c>
      <c r="L1717" t="s">
        <v>31</v>
      </c>
      <c r="M1717" t="s">
        <v>31</v>
      </c>
      <c r="N1717">
        <v>38</v>
      </c>
      <c r="O1717">
        <f>IF(moras[[#This Row],[EDAD]]="", '2-Resumen'!$C$7, moras[[#This Row],[EDAD]])</f>
        <v>38</v>
      </c>
      <c r="P1717">
        <f>FLOOR(moras[[#This Row],[EDAD_SIN_NA´S]],10)</f>
        <v>30</v>
      </c>
      <c r="Q1717">
        <f>STANDARDIZE(moras[[#This Row],[EDAD]],'2-Resumen'!$C$2, '2-Resumen'!$C$3)</f>
        <v>-0.27569150352325889</v>
      </c>
      <c r="R1717" t="str">
        <f>IF(ABS(moras[[#This Row],[Z-CORE E]]) &gt; 1.96, "Sí", "No")</f>
        <v>No</v>
      </c>
    </row>
    <row r="1718" spans="1:18">
      <c r="A1718">
        <v>2521</v>
      </c>
      <c r="B1718" t="s">
        <v>27</v>
      </c>
      <c r="C1718">
        <v>31957536</v>
      </c>
      <c r="D17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18">
        <f>IF(moras[[#This Row],[SALARIO]]="",'2-Resumen'!$B$7, moras[[#This Row],[SALARIO]])</f>
        <v>31957536</v>
      </c>
      <c r="F1718">
        <f>STANDARDIZE(moras[[#This Row],[SALARIO]],'2-Resumen'!$B$2,'2-Resumen'!$B$3)</f>
        <v>0.15612636169216004</v>
      </c>
      <c r="G1718" t="str">
        <f>IF(ABS(moras[[#This Row],[Z-CORE]])&gt; 1.96,"Sí", "No")</f>
        <v>No</v>
      </c>
      <c r="H1718" t="s">
        <v>33</v>
      </c>
      <c r="I1718" t="str">
        <f>IF(moras[[#This Row],[TIPO_ASEGURAMIENTO]] = "", '2-Resumen'!$F$4, moras[[#This Row],[TIPO_ASEGURAMIENTO]])</f>
        <v>ASALARIADO</v>
      </c>
      <c r="J1718" t="s">
        <v>29</v>
      </c>
      <c r="K1718" t="s">
        <v>30</v>
      </c>
      <c r="L1718" t="s">
        <v>31</v>
      </c>
      <c r="M1718" t="s">
        <v>31</v>
      </c>
      <c r="N1718">
        <v>64</v>
      </c>
      <c r="O1718">
        <f>IF(moras[[#This Row],[EDAD]]="", '2-Resumen'!$C$7, moras[[#This Row],[EDAD]])</f>
        <v>64</v>
      </c>
      <c r="P1718">
        <f>FLOOR(moras[[#This Row],[EDAD_SIN_NA´S]],10)</f>
        <v>60</v>
      </c>
      <c r="Q1718">
        <f>STANDARDIZE(moras[[#This Row],[EDAD]],'2-Resumen'!$C$2, '2-Resumen'!$C$3)</f>
        <v>1.5592670784823162</v>
      </c>
      <c r="R1718" t="str">
        <f>IF(ABS(moras[[#This Row],[Z-CORE E]]) &gt; 1.96, "Sí", "No")</f>
        <v>No</v>
      </c>
    </row>
    <row r="1719" spans="1:18">
      <c r="A1719">
        <v>2523</v>
      </c>
      <c r="B1719" t="s">
        <v>27</v>
      </c>
      <c r="C1719">
        <v>405000</v>
      </c>
      <c r="D17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19">
        <f>IF(moras[[#This Row],[SALARIO]]="",'2-Resumen'!$B$7, moras[[#This Row],[SALARIO]])</f>
        <v>405000</v>
      </c>
      <c r="F1719">
        <f>STANDARDIZE(moras[[#This Row],[SALARIO]],'2-Resumen'!$B$2,'2-Resumen'!$B$3)</f>
        <v>-0.36887757086961181</v>
      </c>
      <c r="G1719" t="str">
        <f>IF(ABS(moras[[#This Row],[Z-CORE]])&gt; 1.96,"Sí", "No")</f>
        <v>No</v>
      </c>
      <c r="H1719" t="s">
        <v>33</v>
      </c>
      <c r="I1719" t="str">
        <f>IF(moras[[#This Row],[TIPO_ASEGURAMIENTO]] = "", '2-Resumen'!$F$4, moras[[#This Row],[TIPO_ASEGURAMIENTO]])</f>
        <v>ASALARIADO</v>
      </c>
      <c r="J1719" t="s">
        <v>29</v>
      </c>
      <c r="K1719" t="s">
        <v>30</v>
      </c>
      <c r="L1719" t="s">
        <v>31</v>
      </c>
      <c r="M1719" t="s">
        <v>30</v>
      </c>
      <c r="N1719">
        <v>34</v>
      </c>
      <c r="O1719">
        <f>IF(moras[[#This Row],[EDAD]]="", '2-Resumen'!$C$7, moras[[#This Row],[EDAD]])</f>
        <v>34</v>
      </c>
      <c r="P1719">
        <f>FLOOR(moras[[#This Row],[EDAD_SIN_NA´S]],10)</f>
        <v>30</v>
      </c>
      <c r="Q1719">
        <f>STANDARDIZE(moras[[#This Row],[EDAD]],'2-Resumen'!$C$2, '2-Resumen'!$C$3)</f>
        <v>-0.55799282383180893</v>
      </c>
      <c r="R1719" t="str">
        <f>IF(ABS(moras[[#This Row],[Z-CORE E]]) &gt; 1.96, "Sí", "No")</f>
        <v>No</v>
      </c>
    </row>
    <row r="1720" spans="1:18">
      <c r="A1720">
        <v>2526</v>
      </c>
      <c r="B1720" t="s">
        <v>27</v>
      </c>
      <c r="C1720">
        <v>1221155</v>
      </c>
      <c r="D17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20">
        <f>IF(moras[[#This Row],[SALARIO]]="",'2-Resumen'!$B$7, moras[[#This Row],[SALARIO]])</f>
        <v>1221155</v>
      </c>
      <c r="F1720">
        <f>STANDARDIZE(moras[[#This Row],[SALARIO]],'2-Resumen'!$B$2,'2-Resumen'!$B$3)</f>
        <v>-0.35529753455874435</v>
      </c>
      <c r="G1720" t="str">
        <f>IF(ABS(moras[[#This Row],[Z-CORE]])&gt; 1.96,"Sí", "No")</f>
        <v>No</v>
      </c>
      <c r="H1720" t="s">
        <v>33</v>
      </c>
      <c r="I1720" t="str">
        <f>IF(moras[[#This Row],[TIPO_ASEGURAMIENTO]] = "", '2-Resumen'!$F$4, moras[[#This Row],[TIPO_ASEGURAMIENTO]])</f>
        <v>ASALARIADO</v>
      </c>
      <c r="J1720" t="s">
        <v>34</v>
      </c>
      <c r="K1720" t="s">
        <v>30</v>
      </c>
      <c r="L1720" t="s">
        <v>31</v>
      </c>
      <c r="M1720" t="s">
        <v>30</v>
      </c>
      <c r="N1720">
        <v>54</v>
      </c>
      <c r="O1720">
        <f>IF(moras[[#This Row],[EDAD]]="", '2-Resumen'!$C$7, moras[[#This Row],[EDAD]])</f>
        <v>54</v>
      </c>
      <c r="P1720">
        <f>FLOOR(moras[[#This Row],[EDAD_SIN_NA´S]],10)</f>
        <v>50</v>
      </c>
      <c r="Q1720">
        <f>STANDARDIZE(moras[[#This Row],[EDAD]],'2-Resumen'!$C$2, '2-Resumen'!$C$3)</f>
        <v>0.85351377771094117</v>
      </c>
      <c r="R1720" t="str">
        <f>IF(ABS(moras[[#This Row],[Z-CORE E]]) &gt; 1.96, "Sí", "No")</f>
        <v>No</v>
      </c>
    </row>
    <row r="1721" spans="1:18">
      <c r="A1721">
        <v>2528</v>
      </c>
      <c r="B1721" t="s">
        <v>32</v>
      </c>
      <c r="C1721">
        <v>90735522</v>
      </c>
      <c r="D17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21">
        <f>IF(moras[[#This Row],[SALARIO]]="",'2-Resumen'!$B$7, moras[[#This Row],[SALARIO]])</f>
        <v>90735522</v>
      </c>
      <c r="F1721">
        <f>STANDARDIZE(moras[[#This Row],[SALARIO]],'2-Resumen'!$B$2,'2-Resumen'!$B$3)</f>
        <v>1.1341356664929141</v>
      </c>
      <c r="G1721" t="str">
        <f>IF(ABS(moras[[#This Row],[Z-CORE]])&gt; 1.96,"Sí", "No")</f>
        <v>No</v>
      </c>
      <c r="H1721" t="s">
        <v>33</v>
      </c>
      <c r="I1721" t="str">
        <f>IF(moras[[#This Row],[TIPO_ASEGURAMIENTO]] = "", '2-Resumen'!$F$4, moras[[#This Row],[TIPO_ASEGURAMIENTO]])</f>
        <v>ASALARIADO</v>
      </c>
      <c r="J1721" t="s">
        <v>29</v>
      </c>
      <c r="K1721" t="s">
        <v>30</v>
      </c>
      <c r="L1721" t="s">
        <v>31</v>
      </c>
      <c r="M1721" t="s">
        <v>31</v>
      </c>
      <c r="N1721">
        <v>37</v>
      </c>
      <c r="O1721">
        <f>IF(moras[[#This Row],[EDAD]]="", '2-Resumen'!$C$7, moras[[#This Row],[EDAD]])</f>
        <v>37</v>
      </c>
      <c r="P1721">
        <f>FLOOR(moras[[#This Row],[EDAD_SIN_NA´S]],10)</f>
        <v>30</v>
      </c>
      <c r="Q1721">
        <f>STANDARDIZE(moras[[#This Row],[EDAD]],'2-Resumen'!$C$2, '2-Resumen'!$C$3)</f>
        <v>-0.3462668336003964</v>
      </c>
      <c r="R1721" t="str">
        <f>IF(ABS(moras[[#This Row],[Z-CORE E]]) &gt; 1.96, "Sí", "No")</f>
        <v>No</v>
      </c>
    </row>
    <row r="1722" spans="1:18">
      <c r="A1722">
        <v>2530</v>
      </c>
      <c r="B1722" t="s">
        <v>32</v>
      </c>
      <c r="C1722">
        <v>6507796</v>
      </c>
      <c r="D17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22">
        <f>IF(moras[[#This Row],[SALARIO]]="",'2-Resumen'!$B$7, moras[[#This Row],[SALARIO]])</f>
        <v>6507796</v>
      </c>
      <c r="F1722">
        <f>STANDARDIZE(moras[[#This Row],[SALARIO]],'2-Resumen'!$B$2,'2-Resumen'!$B$3)</f>
        <v>-0.26733289948021061</v>
      </c>
      <c r="G1722" t="str">
        <f>IF(ABS(moras[[#This Row],[Z-CORE]])&gt; 1.96,"Sí", "No")</f>
        <v>No</v>
      </c>
      <c r="H1722" t="s">
        <v>33</v>
      </c>
      <c r="I1722" t="str">
        <f>IF(moras[[#This Row],[TIPO_ASEGURAMIENTO]] = "", '2-Resumen'!$F$4, moras[[#This Row],[TIPO_ASEGURAMIENTO]])</f>
        <v>ASALARIADO</v>
      </c>
      <c r="J1722" t="s">
        <v>29</v>
      </c>
      <c r="K1722" t="s">
        <v>30</v>
      </c>
      <c r="L1722" t="s">
        <v>31</v>
      </c>
      <c r="M1722" t="s">
        <v>31</v>
      </c>
      <c r="N1722">
        <v>38</v>
      </c>
      <c r="O1722">
        <f>IF(moras[[#This Row],[EDAD]]="", '2-Resumen'!$C$7, moras[[#This Row],[EDAD]])</f>
        <v>38</v>
      </c>
      <c r="P1722">
        <f>FLOOR(moras[[#This Row],[EDAD_SIN_NA´S]],10)</f>
        <v>30</v>
      </c>
      <c r="Q1722">
        <f>STANDARDIZE(moras[[#This Row],[EDAD]],'2-Resumen'!$C$2, '2-Resumen'!$C$3)</f>
        <v>-0.27569150352325889</v>
      </c>
      <c r="R1722" t="str">
        <f>IF(ABS(moras[[#This Row],[Z-CORE E]]) &gt; 1.96, "Sí", "No")</f>
        <v>No</v>
      </c>
    </row>
    <row r="1723" spans="1:18">
      <c r="A1723">
        <v>2531</v>
      </c>
      <c r="B1723" t="s">
        <v>32</v>
      </c>
      <c r="C1723">
        <v>334008625</v>
      </c>
      <c r="D17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23">
        <f>IF(moras[[#This Row],[SALARIO]]="",'2-Resumen'!$B$7, moras[[#This Row],[SALARIO]])</f>
        <v>334008625</v>
      </c>
      <c r="F1723">
        <f>STANDARDIZE(moras[[#This Row],[SALARIO]],'2-Resumen'!$B$2,'2-Resumen'!$B$3)</f>
        <v>5.181966742939669</v>
      </c>
      <c r="G1723" t="str">
        <f>IF(ABS(moras[[#This Row],[Z-CORE]])&gt; 1.96,"Sí", "No")</f>
        <v>Sí</v>
      </c>
      <c r="H1723" t="s">
        <v>33</v>
      </c>
      <c r="I1723" t="str">
        <f>IF(moras[[#This Row],[TIPO_ASEGURAMIENTO]] = "", '2-Resumen'!$F$4, moras[[#This Row],[TIPO_ASEGURAMIENTO]])</f>
        <v>ASALARIADO</v>
      </c>
      <c r="J1723" t="s">
        <v>34</v>
      </c>
      <c r="K1723" t="s">
        <v>30</v>
      </c>
      <c r="L1723" t="s">
        <v>31</v>
      </c>
      <c r="M1723" t="s">
        <v>31</v>
      </c>
      <c r="N1723">
        <v>42</v>
      </c>
      <c r="O1723">
        <f>IF(moras[[#This Row],[EDAD]]="", '2-Resumen'!$C$7, moras[[#This Row],[EDAD]])</f>
        <v>42</v>
      </c>
      <c r="P1723">
        <f>FLOOR(moras[[#This Row],[EDAD_SIN_NA´S]],10)</f>
        <v>40</v>
      </c>
      <c r="Q1723">
        <f>STANDARDIZE(moras[[#This Row],[EDAD]],'2-Resumen'!$C$2, '2-Resumen'!$C$3)</f>
        <v>6.6098167852911317E-3</v>
      </c>
      <c r="R1723" t="str">
        <f>IF(ABS(moras[[#This Row],[Z-CORE E]]) &gt; 1.96, "Sí", "No")</f>
        <v>No</v>
      </c>
    </row>
    <row r="1724" spans="1:18">
      <c r="A1724">
        <v>2532</v>
      </c>
      <c r="B1724" t="s">
        <v>32</v>
      </c>
      <c r="C1724">
        <v>303386</v>
      </c>
      <c r="D17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24">
        <f>IF(moras[[#This Row],[SALARIO]]="",'2-Resumen'!$B$7, moras[[#This Row],[SALARIO]])</f>
        <v>303386</v>
      </c>
      <c r="F1724">
        <f>STANDARDIZE(moras[[#This Row],[SALARIO]],'2-Resumen'!$B$2,'2-Resumen'!$B$3)</f>
        <v>-0.37056833035732245</v>
      </c>
      <c r="G1724" t="str">
        <f>IF(ABS(moras[[#This Row],[Z-CORE]])&gt; 1.96,"Sí", "No")</f>
        <v>No</v>
      </c>
      <c r="H1724" t="s">
        <v>33</v>
      </c>
      <c r="I1724" t="str">
        <f>IF(moras[[#This Row],[TIPO_ASEGURAMIENTO]] = "", '2-Resumen'!$F$4, moras[[#This Row],[TIPO_ASEGURAMIENTO]])</f>
        <v>ASALARIADO</v>
      </c>
      <c r="J1724" t="s">
        <v>29</v>
      </c>
      <c r="K1724" t="s">
        <v>30</v>
      </c>
      <c r="L1724" t="s">
        <v>30</v>
      </c>
      <c r="M1724" t="s">
        <v>31</v>
      </c>
      <c r="N1724">
        <v>35</v>
      </c>
      <c r="O1724">
        <f>IF(moras[[#This Row],[EDAD]]="", '2-Resumen'!$C$7, moras[[#This Row],[EDAD]])</f>
        <v>35</v>
      </c>
      <c r="P1724">
        <f>FLOOR(moras[[#This Row],[EDAD_SIN_NA´S]],10)</f>
        <v>30</v>
      </c>
      <c r="Q1724">
        <f>STANDARDIZE(moras[[#This Row],[EDAD]],'2-Resumen'!$C$2, '2-Resumen'!$C$3)</f>
        <v>-0.48741749375467142</v>
      </c>
      <c r="R1724" t="str">
        <f>IF(ABS(moras[[#This Row],[Z-CORE E]]) &gt; 1.96, "Sí", "No")</f>
        <v>No</v>
      </c>
    </row>
    <row r="1725" spans="1:18">
      <c r="A1725">
        <v>2533</v>
      </c>
      <c r="B1725" t="s">
        <v>32</v>
      </c>
      <c r="C1725">
        <v>320000</v>
      </c>
      <c r="D17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25">
        <f>IF(moras[[#This Row],[SALARIO]]="",'2-Resumen'!$B$7, moras[[#This Row],[SALARIO]])</f>
        <v>320000</v>
      </c>
      <c r="F1725">
        <f>STANDARDIZE(moras[[#This Row],[SALARIO]],'2-Resumen'!$B$2,'2-Resumen'!$B$3)</f>
        <v>-0.37029188933414825</v>
      </c>
      <c r="G1725" t="str">
        <f>IF(ABS(moras[[#This Row],[Z-CORE]])&gt; 1.96,"Sí", "No")</f>
        <v>No</v>
      </c>
      <c r="H1725" t="s">
        <v>33</v>
      </c>
      <c r="I1725" t="str">
        <f>IF(moras[[#This Row],[TIPO_ASEGURAMIENTO]] = "", '2-Resumen'!$F$4, moras[[#This Row],[TIPO_ASEGURAMIENTO]])</f>
        <v>ASALARIADO</v>
      </c>
      <c r="J1725" t="s">
        <v>29</v>
      </c>
      <c r="K1725" t="s">
        <v>30</v>
      </c>
      <c r="L1725" t="s">
        <v>31</v>
      </c>
      <c r="M1725" t="s">
        <v>30</v>
      </c>
      <c r="N1725">
        <v>22</v>
      </c>
      <c r="O1725">
        <f>IF(moras[[#This Row],[EDAD]]="", '2-Resumen'!$C$7, moras[[#This Row],[EDAD]])</f>
        <v>22</v>
      </c>
      <c r="P1725">
        <f>FLOOR(moras[[#This Row],[EDAD_SIN_NA´S]],10)</f>
        <v>20</v>
      </c>
      <c r="Q1725">
        <f>STANDARDIZE(moras[[#This Row],[EDAD]],'2-Resumen'!$C$2, '2-Resumen'!$C$3)</f>
        <v>-1.4048967847574589</v>
      </c>
      <c r="R1725" t="str">
        <f>IF(ABS(moras[[#This Row],[Z-CORE E]]) &gt; 1.96, "Sí", "No")</f>
        <v>No</v>
      </c>
    </row>
    <row r="1726" spans="1:18">
      <c r="A1726">
        <v>2535</v>
      </c>
      <c r="B1726" t="s">
        <v>27</v>
      </c>
      <c r="C1726">
        <v>248190046</v>
      </c>
      <c r="D17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26">
        <f>IF(moras[[#This Row],[SALARIO]]="",'2-Resumen'!$B$7, moras[[#This Row],[SALARIO]])</f>
        <v>248190046</v>
      </c>
      <c r="F1726">
        <f>STANDARDIZE(moras[[#This Row],[SALARIO]],'2-Resumen'!$B$2,'2-Resumen'!$B$3)</f>
        <v>3.7540279090575654</v>
      </c>
      <c r="G1726" t="str">
        <f>IF(ABS(moras[[#This Row],[Z-CORE]])&gt; 1.96,"Sí", "No")</f>
        <v>Sí</v>
      </c>
      <c r="H1726" t="s">
        <v>33</v>
      </c>
      <c r="I1726" t="str">
        <f>IF(moras[[#This Row],[TIPO_ASEGURAMIENTO]] = "", '2-Resumen'!$F$4, moras[[#This Row],[TIPO_ASEGURAMIENTO]])</f>
        <v>ASALARIADO</v>
      </c>
      <c r="J1726" t="s">
        <v>29</v>
      </c>
      <c r="K1726" t="s">
        <v>30</v>
      </c>
      <c r="L1726" t="s">
        <v>31</v>
      </c>
      <c r="M1726" t="s">
        <v>31</v>
      </c>
      <c r="N1726">
        <v>33</v>
      </c>
      <c r="O1726">
        <f>IF(moras[[#This Row],[EDAD]]="", '2-Resumen'!$C$7, moras[[#This Row],[EDAD]])</f>
        <v>33</v>
      </c>
      <c r="P1726">
        <f>FLOOR(moras[[#This Row],[EDAD_SIN_NA´S]],10)</f>
        <v>30</v>
      </c>
      <c r="Q1726">
        <f>STANDARDIZE(moras[[#This Row],[EDAD]],'2-Resumen'!$C$2, '2-Resumen'!$C$3)</f>
        <v>-0.62856815390894638</v>
      </c>
      <c r="R1726" t="str">
        <f>IF(ABS(moras[[#This Row],[Z-CORE E]]) &gt; 1.96, "Sí", "No")</f>
        <v>No</v>
      </c>
    </row>
    <row r="1727" spans="1:18">
      <c r="A1727">
        <v>2536</v>
      </c>
      <c r="B1727" t="s">
        <v>27</v>
      </c>
      <c r="C1727">
        <v>336584</v>
      </c>
      <c r="D17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27">
        <f>IF(moras[[#This Row],[SALARIO]]="",'2-Resumen'!$B$7, moras[[#This Row],[SALARIO]])</f>
        <v>336584</v>
      </c>
      <c r="F1727">
        <f>STANDARDIZE(moras[[#This Row],[SALARIO]],'2-Resumen'!$B$2,'2-Resumen'!$B$3)</f>
        <v>-0.37001594748219679</v>
      </c>
      <c r="G1727" t="str">
        <f>IF(ABS(moras[[#This Row],[Z-CORE]])&gt; 1.96,"Sí", "No")</f>
        <v>No</v>
      </c>
      <c r="H1727" t="s">
        <v>33</v>
      </c>
      <c r="I1727" t="str">
        <f>IF(moras[[#This Row],[TIPO_ASEGURAMIENTO]] = "", '2-Resumen'!$F$4, moras[[#This Row],[TIPO_ASEGURAMIENTO]])</f>
        <v>ASALARIADO</v>
      </c>
      <c r="J1727" t="s">
        <v>34</v>
      </c>
      <c r="K1727" t="s">
        <v>30</v>
      </c>
      <c r="L1727" t="s">
        <v>31</v>
      </c>
      <c r="M1727" t="s">
        <v>31</v>
      </c>
      <c r="N1727">
        <v>58</v>
      </c>
      <c r="O1727">
        <f>IF(moras[[#This Row],[EDAD]]="", '2-Resumen'!$C$7, moras[[#This Row],[EDAD]])</f>
        <v>58</v>
      </c>
      <c r="P1727">
        <f>FLOOR(moras[[#This Row],[EDAD_SIN_NA´S]],10)</f>
        <v>50</v>
      </c>
      <c r="Q1727">
        <f>STANDARDIZE(moras[[#This Row],[EDAD]],'2-Resumen'!$C$2, '2-Resumen'!$C$3)</f>
        <v>1.1358150980194912</v>
      </c>
      <c r="R1727" t="str">
        <f>IF(ABS(moras[[#This Row],[Z-CORE E]]) &gt; 1.96, "Sí", "No")</f>
        <v>No</v>
      </c>
    </row>
    <row r="1728" spans="1:18">
      <c r="A1728">
        <v>2538</v>
      </c>
      <c r="B1728" t="s">
        <v>27</v>
      </c>
      <c r="C1728">
        <v>85500</v>
      </c>
      <c r="D17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28">
        <f>IF(moras[[#This Row],[SALARIO]]="",'2-Resumen'!$B$7, moras[[#This Row],[SALARIO]])</f>
        <v>85500</v>
      </c>
      <c r="F1728">
        <f>STANDARDIZE(moras[[#This Row],[SALARIO]],'2-Resumen'!$B$2,'2-Resumen'!$B$3)</f>
        <v>-0.37419374439219288</v>
      </c>
      <c r="G1728" t="str">
        <f>IF(ABS(moras[[#This Row],[Z-CORE]])&gt; 1.96,"Sí", "No")</f>
        <v>No</v>
      </c>
      <c r="H1728" t="s">
        <v>33</v>
      </c>
      <c r="I1728" t="str">
        <f>IF(moras[[#This Row],[TIPO_ASEGURAMIENTO]] = "", '2-Resumen'!$F$4, moras[[#This Row],[TIPO_ASEGURAMIENTO]])</f>
        <v>ASALARIADO</v>
      </c>
      <c r="J1728" t="s">
        <v>29</v>
      </c>
      <c r="K1728" t="s">
        <v>30</v>
      </c>
      <c r="L1728" t="s">
        <v>31</v>
      </c>
      <c r="M1728" t="s">
        <v>30</v>
      </c>
      <c r="N1728">
        <v>27</v>
      </c>
      <c r="O1728">
        <f>IF(moras[[#This Row],[EDAD]]="", '2-Resumen'!$C$7, moras[[#This Row],[EDAD]])</f>
        <v>27</v>
      </c>
      <c r="P1728">
        <f>FLOOR(moras[[#This Row],[EDAD_SIN_NA´S]],10)</f>
        <v>20</v>
      </c>
      <c r="Q1728">
        <f>STANDARDIZE(moras[[#This Row],[EDAD]],'2-Resumen'!$C$2, '2-Resumen'!$C$3)</f>
        <v>-1.0520201343717714</v>
      </c>
      <c r="R1728" t="str">
        <f>IF(ABS(moras[[#This Row],[Z-CORE E]]) &gt; 1.96, "Sí", "No")</f>
        <v>No</v>
      </c>
    </row>
    <row r="1729" spans="1:18">
      <c r="A1729">
        <v>2539</v>
      </c>
      <c r="B1729" t="s">
        <v>32</v>
      </c>
      <c r="C1729">
        <v>508656</v>
      </c>
      <c r="D17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29">
        <f>IF(moras[[#This Row],[SALARIO]]="",'2-Resumen'!$B$7, moras[[#This Row],[SALARIO]])</f>
        <v>508656</v>
      </c>
      <c r="F1729">
        <f>STANDARDIZE(moras[[#This Row],[SALARIO]],'2-Resumen'!$B$2,'2-Resumen'!$B$3)</f>
        <v>-0.36715283446067076</v>
      </c>
      <c r="G1729" t="str">
        <f>IF(ABS(moras[[#This Row],[Z-CORE]])&gt; 1.96,"Sí", "No")</f>
        <v>No</v>
      </c>
      <c r="H1729" t="s">
        <v>33</v>
      </c>
      <c r="I1729" t="str">
        <f>IF(moras[[#This Row],[TIPO_ASEGURAMIENTO]] = "", '2-Resumen'!$F$4, moras[[#This Row],[TIPO_ASEGURAMIENTO]])</f>
        <v>ASALARIADO</v>
      </c>
      <c r="J1729" t="s">
        <v>29</v>
      </c>
      <c r="K1729" t="s">
        <v>30</v>
      </c>
      <c r="L1729" t="s">
        <v>31</v>
      </c>
      <c r="M1729" t="s">
        <v>31</v>
      </c>
      <c r="N1729">
        <v>49</v>
      </c>
      <c r="O1729">
        <f>IF(moras[[#This Row],[EDAD]]="", '2-Resumen'!$C$7, moras[[#This Row],[EDAD]])</f>
        <v>49</v>
      </c>
      <c r="P1729">
        <f>FLOOR(moras[[#This Row],[EDAD_SIN_NA´S]],10)</f>
        <v>40</v>
      </c>
      <c r="Q1729">
        <f>STANDARDIZE(moras[[#This Row],[EDAD]],'2-Resumen'!$C$2, '2-Resumen'!$C$3)</f>
        <v>0.50063712732525367</v>
      </c>
      <c r="R1729" t="str">
        <f>IF(ABS(moras[[#This Row],[Z-CORE E]]) &gt; 1.96, "Sí", "No")</f>
        <v>No</v>
      </c>
    </row>
    <row r="1730" spans="1:18">
      <c r="A1730">
        <v>2540</v>
      </c>
      <c r="B1730" t="s">
        <v>27</v>
      </c>
      <c r="C1730">
        <v>402500</v>
      </c>
      <c r="D17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30">
        <f>IF(moras[[#This Row],[SALARIO]]="",'2-Resumen'!$B$7, moras[[#This Row],[SALARIO]])</f>
        <v>402500</v>
      </c>
      <c r="F1730">
        <f>STANDARDIZE(moras[[#This Row],[SALARIO]],'2-Resumen'!$B$2,'2-Resumen'!$B$3)</f>
        <v>-0.36891916847150996</v>
      </c>
      <c r="G1730" t="str">
        <f>IF(ABS(moras[[#This Row],[Z-CORE]])&gt; 1.96,"Sí", "No")</f>
        <v>No</v>
      </c>
      <c r="H1730" t="s">
        <v>33</v>
      </c>
      <c r="I1730" t="str">
        <f>IF(moras[[#This Row],[TIPO_ASEGURAMIENTO]] = "", '2-Resumen'!$F$4, moras[[#This Row],[TIPO_ASEGURAMIENTO]])</f>
        <v>ASALARIADO</v>
      </c>
      <c r="J1730" t="s">
        <v>29</v>
      </c>
      <c r="K1730" t="s">
        <v>30</v>
      </c>
      <c r="L1730" t="s">
        <v>31</v>
      </c>
      <c r="M1730" t="s">
        <v>30</v>
      </c>
      <c r="N1730">
        <v>41</v>
      </c>
      <c r="O1730">
        <f>IF(moras[[#This Row],[EDAD]]="", '2-Resumen'!$C$7, moras[[#This Row],[EDAD]])</f>
        <v>41</v>
      </c>
      <c r="P1730">
        <f>FLOOR(moras[[#This Row],[EDAD_SIN_NA´S]],10)</f>
        <v>40</v>
      </c>
      <c r="Q1730">
        <f>STANDARDIZE(moras[[#This Row],[EDAD]],'2-Resumen'!$C$2, '2-Resumen'!$C$3)</f>
        <v>-6.3965513291846368E-2</v>
      </c>
      <c r="R1730" t="str">
        <f>IF(ABS(moras[[#This Row],[Z-CORE E]]) &gt; 1.96, "Sí", "No")</f>
        <v>No</v>
      </c>
    </row>
    <row r="1731" spans="1:18">
      <c r="A1731">
        <v>2541</v>
      </c>
      <c r="B1731" t="s">
        <v>27</v>
      </c>
      <c r="C1731">
        <v>461014</v>
      </c>
      <c r="D17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31">
        <f>IF(moras[[#This Row],[SALARIO]]="",'2-Resumen'!$B$7, moras[[#This Row],[SALARIO]])</f>
        <v>461014</v>
      </c>
      <c r="F1731">
        <f>STANDARDIZE(moras[[#This Row],[SALARIO]],'2-Resumen'!$B$2,'2-Resumen'!$B$3)</f>
        <v>-0.36794555164052306</v>
      </c>
      <c r="G1731" t="str">
        <f>IF(ABS(moras[[#This Row],[Z-CORE]])&gt; 1.96,"Sí", "No")</f>
        <v>No</v>
      </c>
      <c r="H1731" t="s">
        <v>33</v>
      </c>
      <c r="I1731" t="str">
        <f>IF(moras[[#This Row],[TIPO_ASEGURAMIENTO]] = "", '2-Resumen'!$F$4, moras[[#This Row],[TIPO_ASEGURAMIENTO]])</f>
        <v>ASALARIADO</v>
      </c>
      <c r="J1731" t="s">
        <v>34</v>
      </c>
      <c r="K1731" t="s">
        <v>30</v>
      </c>
      <c r="L1731" t="s">
        <v>31</v>
      </c>
      <c r="M1731" t="s">
        <v>30</v>
      </c>
      <c r="N1731">
        <v>52</v>
      </c>
      <c r="O1731">
        <f>IF(moras[[#This Row],[EDAD]]="", '2-Resumen'!$C$7, moras[[#This Row],[EDAD]])</f>
        <v>52</v>
      </c>
      <c r="P1731">
        <f>FLOOR(moras[[#This Row],[EDAD_SIN_NA´S]],10)</f>
        <v>50</v>
      </c>
      <c r="Q1731">
        <f>STANDARDIZE(moras[[#This Row],[EDAD]],'2-Resumen'!$C$2, '2-Resumen'!$C$3)</f>
        <v>0.71236311755666615</v>
      </c>
      <c r="R1731" t="str">
        <f>IF(ABS(moras[[#This Row],[Z-CORE E]]) &gt; 1.96, "Sí", "No")</f>
        <v>No</v>
      </c>
    </row>
    <row r="1732" spans="1:18">
      <c r="A1732">
        <v>2542</v>
      </c>
      <c r="B1732" t="s">
        <v>27</v>
      </c>
      <c r="C1732">
        <v>529279</v>
      </c>
      <c r="D17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32">
        <f>IF(moras[[#This Row],[SALARIO]]="",'2-Resumen'!$B$7, moras[[#This Row],[SALARIO]])</f>
        <v>529279</v>
      </c>
      <c r="F1732">
        <f>STANDARDIZE(moras[[#This Row],[SALARIO]],'2-Resumen'!$B$2,'2-Resumen'!$B$3)</f>
        <v>-0.36680968752309273</v>
      </c>
      <c r="G1732" t="str">
        <f>IF(ABS(moras[[#This Row],[Z-CORE]])&gt; 1.96,"Sí", "No")</f>
        <v>No</v>
      </c>
      <c r="H1732" t="s">
        <v>33</v>
      </c>
      <c r="I1732" t="str">
        <f>IF(moras[[#This Row],[TIPO_ASEGURAMIENTO]] = "", '2-Resumen'!$F$4, moras[[#This Row],[TIPO_ASEGURAMIENTO]])</f>
        <v>ASALARIADO</v>
      </c>
      <c r="J1732" t="s">
        <v>34</v>
      </c>
      <c r="K1732" t="s">
        <v>30</v>
      </c>
      <c r="L1732" t="s">
        <v>31</v>
      </c>
      <c r="M1732" t="s">
        <v>30</v>
      </c>
      <c r="N1732">
        <v>23</v>
      </c>
      <c r="O1732">
        <f>IF(moras[[#This Row],[EDAD]]="", '2-Resumen'!$C$7, moras[[#This Row],[EDAD]])</f>
        <v>23</v>
      </c>
      <c r="P1732">
        <f>FLOOR(moras[[#This Row],[EDAD_SIN_NA´S]],10)</f>
        <v>20</v>
      </c>
      <c r="Q1732">
        <f>STANDARDIZE(moras[[#This Row],[EDAD]],'2-Resumen'!$C$2, '2-Resumen'!$C$3)</f>
        <v>-1.3343214546803215</v>
      </c>
      <c r="R1732" t="str">
        <f>IF(ABS(moras[[#This Row],[Z-CORE E]]) &gt; 1.96, "Sí", "No")</f>
        <v>No</v>
      </c>
    </row>
    <row r="1733" spans="1:18">
      <c r="A1733">
        <v>2543</v>
      </c>
      <c r="B1733" t="s">
        <v>27</v>
      </c>
      <c r="C1733">
        <v>75959767</v>
      </c>
      <c r="D17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33">
        <f>IF(moras[[#This Row],[SALARIO]]="",'2-Resumen'!$B$7, moras[[#This Row],[SALARIO]])</f>
        <v>75959767</v>
      </c>
      <c r="F1733">
        <f>STANDARDIZE(moras[[#This Row],[SALARIO]],'2-Resumen'!$B$2,'2-Resumen'!$B$3)</f>
        <v>0.88828127679919</v>
      </c>
      <c r="G1733" t="str">
        <f>IF(ABS(moras[[#This Row],[Z-CORE]])&gt; 1.96,"Sí", "No")</f>
        <v>No</v>
      </c>
      <c r="H1733" t="s">
        <v>33</v>
      </c>
      <c r="I1733" t="str">
        <f>IF(moras[[#This Row],[TIPO_ASEGURAMIENTO]] = "", '2-Resumen'!$F$4, moras[[#This Row],[TIPO_ASEGURAMIENTO]])</f>
        <v>ASALARIADO</v>
      </c>
      <c r="J1733" t="s">
        <v>34</v>
      </c>
      <c r="K1733" t="s">
        <v>30</v>
      </c>
      <c r="L1733" t="s">
        <v>31</v>
      </c>
      <c r="M1733" t="s">
        <v>31</v>
      </c>
      <c r="N1733">
        <v>27</v>
      </c>
      <c r="O1733">
        <f>IF(moras[[#This Row],[EDAD]]="", '2-Resumen'!$C$7, moras[[#This Row],[EDAD]])</f>
        <v>27</v>
      </c>
      <c r="P1733">
        <f>FLOOR(moras[[#This Row],[EDAD_SIN_NA´S]],10)</f>
        <v>20</v>
      </c>
      <c r="Q1733">
        <f>STANDARDIZE(moras[[#This Row],[EDAD]],'2-Resumen'!$C$2, '2-Resumen'!$C$3)</f>
        <v>-1.0520201343717714</v>
      </c>
      <c r="R1733" t="str">
        <f>IF(ABS(moras[[#This Row],[Z-CORE E]]) &gt; 1.96, "Sí", "No")</f>
        <v>No</v>
      </c>
    </row>
    <row r="1734" spans="1:18">
      <c r="A1734">
        <v>2544</v>
      </c>
      <c r="B1734" t="s">
        <v>27</v>
      </c>
      <c r="C1734">
        <v>6880852</v>
      </c>
      <c r="D17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34">
        <f>IF(moras[[#This Row],[SALARIO]]="",'2-Resumen'!$B$7, moras[[#This Row],[SALARIO]])</f>
        <v>6880852</v>
      </c>
      <c r="F1734">
        <f>STANDARDIZE(moras[[#This Row],[SALARIO]],'2-Resumen'!$B$2,'2-Resumen'!$B$3)</f>
        <v>-0.26112560549072705</v>
      </c>
      <c r="G1734" t="str">
        <f>IF(ABS(moras[[#This Row],[Z-CORE]])&gt; 1.96,"Sí", "No")</f>
        <v>No</v>
      </c>
      <c r="H1734" t="s">
        <v>33</v>
      </c>
      <c r="I1734" t="str">
        <f>IF(moras[[#This Row],[TIPO_ASEGURAMIENTO]] = "", '2-Resumen'!$F$4, moras[[#This Row],[TIPO_ASEGURAMIENTO]])</f>
        <v>ASALARIADO</v>
      </c>
      <c r="J1734" t="s">
        <v>34</v>
      </c>
      <c r="K1734" t="s">
        <v>30</v>
      </c>
      <c r="L1734" t="s">
        <v>31</v>
      </c>
      <c r="M1734" t="s">
        <v>31</v>
      </c>
      <c r="N1734">
        <v>36</v>
      </c>
      <c r="O1734">
        <f>IF(moras[[#This Row],[EDAD]]="", '2-Resumen'!$C$7, moras[[#This Row],[EDAD]])</f>
        <v>36</v>
      </c>
      <c r="P1734">
        <f>FLOOR(moras[[#This Row],[EDAD_SIN_NA´S]],10)</f>
        <v>30</v>
      </c>
      <c r="Q1734">
        <f>STANDARDIZE(moras[[#This Row],[EDAD]],'2-Resumen'!$C$2, '2-Resumen'!$C$3)</f>
        <v>-0.41684216367753391</v>
      </c>
      <c r="R1734" t="str">
        <f>IF(ABS(moras[[#This Row],[Z-CORE E]]) &gt; 1.96, "Sí", "No")</f>
        <v>No</v>
      </c>
    </row>
    <row r="1735" spans="1:18">
      <c r="A1735">
        <v>2545</v>
      </c>
      <c r="B1735" t="s">
        <v>32</v>
      </c>
      <c r="C1735">
        <v>3616667</v>
      </c>
      <c r="D17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35">
        <f>IF(moras[[#This Row],[SALARIO]]="",'2-Resumen'!$B$7, moras[[#This Row],[SALARIO]])</f>
        <v>3616667</v>
      </c>
      <c r="F1735">
        <f>STANDARDIZE(moras[[#This Row],[SALARIO]],'2-Resumen'!$B$2,'2-Resumen'!$B$3)</f>
        <v>-0.31543851275146662</v>
      </c>
      <c r="G1735" t="str">
        <f>IF(ABS(moras[[#This Row],[Z-CORE]])&gt; 1.96,"Sí", "No")</f>
        <v>No</v>
      </c>
      <c r="H1735" t="s">
        <v>33</v>
      </c>
      <c r="I1735" t="str">
        <f>IF(moras[[#This Row],[TIPO_ASEGURAMIENTO]] = "", '2-Resumen'!$F$4, moras[[#This Row],[TIPO_ASEGURAMIENTO]])</f>
        <v>ASALARIADO</v>
      </c>
      <c r="J1735" t="s">
        <v>29</v>
      </c>
      <c r="K1735" t="s">
        <v>30</v>
      </c>
      <c r="L1735" t="s">
        <v>30</v>
      </c>
      <c r="M1735" t="s">
        <v>31</v>
      </c>
      <c r="N1735">
        <v>37</v>
      </c>
      <c r="O1735">
        <f>IF(moras[[#This Row],[EDAD]]="", '2-Resumen'!$C$7, moras[[#This Row],[EDAD]])</f>
        <v>37</v>
      </c>
      <c r="P1735">
        <f>FLOOR(moras[[#This Row],[EDAD_SIN_NA´S]],10)</f>
        <v>30</v>
      </c>
      <c r="Q1735">
        <f>STANDARDIZE(moras[[#This Row],[EDAD]],'2-Resumen'!$C$2, '2-Resumen'!$C$3)</f>
        <v>-0.3462668336003964</v>
      </c>
      <c r="R1735" t="str">
        <f>IF(ABS(moras[[#This Row],[Z-CORE E]]) &gt; 1.96, "Sí", "No")</f>
        <v>No</v>
      </c>
    </row>
    <row r="1736" spans="1:18">
      <c r="A1736">
        <v>2547</v>
      </c>
      <c r="B1736" t="s">
        <v>27</v>
      </c>
      <c r="C1736">
        <v>30914336</v>
      </c>
      <c r="D17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36">
        <f>IF(moras[[#This Row],[SALARIO]]="",'2-Resumen'!$B$7, moras[[#This Row],[SALARIO]])</f>
        <v>30914336</v>
      </c>
      <c r="F1736">
        <f>STANDARDIZE(moras[[#This Row],[SALARIO]],'2-Resumen'!$B$2,'2-Resumen'!$B$3)</f>
        <v>0.13876851437210816</v>
      </c>
      <c r="G1736" t="str">
        <f>IF(ABS(moras[[#This Row],[Z-CORE]])&gt; 1.96,"Sí", "No")</f>
        <v>No</v>
      </c>
      <c r="H1736" t="s">
        <v>33</v>
      </c>
      <c r="I1736" t="str">
        <f>IF(moras[[#This Row],[TIPO_ASEGURAMIENTO]] = "", '2-Resumen'!$F$4, moras[[#This Row],[TIPO_ASEGURAMIENTO]])</f>
        <v>ASALARIADO</v>
      </c>
      <c r="J1736" t="s">
        <v>29</v>
      </c>
      <c r="K1736" t="s">
        <v>30</v>
      </c>
      <c r="L1736" t="s">
        <v>30</v>
      </c>
      <c r="M1736" t="s">
        <v>31</v>
      </c>
      <c r="N1736">
        <v>55</v>
      </c>
      <c r="O1736">
        <f>IF(moras[[#This Row],[EDAD]]="", '2-Resumen'!$C$7, moras[[#This Row],[EDAD]])</f>
        <v>55</v>
      </c>
      <c r="P1736">
        <f>FLOOR(moras[[#This Row],[EDAD_SIN_NA´S]],10)</f>
        <v>50</v>
      </c>
      <c r="Q1736">
        <f>STANDARDIZE(moras[[#This Row],[EDAD]],'2-Resumen'!$C$2, '2-Resumen'!$C$3)</f>
        <v>0.92408910778807873</v>
      </c>
      <c r="R1736" t="str">
        <f>IF(ABS(moras[[#This Row],[Z-CORE E]]) &gt; 1.96, "Sí", "No")</f>
        <v>No</v>
      </c>
    </row>
    <row r="1737" spans="1:18">
      <c r="A1737">
        <v>2548</v>
      </c>
      <c r="B1737" t="s">
        <v>32</v>
      </c>
      <c r="C1737">
        <v>360000</v>
      </c>
      <c r="D17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37">
        <f>IF(moras[[#This Row],[SALARIO]]="",'2-Resumen'!$B$7, moras[[#This Row],[SALARIO]])</f>
        <v>360000</v>
      </c>
      <c r="F1737">
        <f>STANDARDIZE(moras[[#This Row],[SALARIO]],'2-Resumen'!$B$2,'2-Resumen'!$B$3)</f>
        <v>-0.36962632770377818</v>
      </c>
      <c r="G1737" t="str">
        <f>IF(ABS(moras[[#This Row],[Z-CORE]])&gt; 1.96,"Sí", "No")</f>
        <v>No</v>
      </c>
      <c r="H1737" t="s">
        <v>33</v>
      </c>
      <c r="I1737" t="str">
        <f>IF(moras[[#This Row],[TIPO_ASEGURAMIENTO]] = "", '2-Resumen'!$F$4, moras[[#This Row],[TIPO_ASEGURAMIENTO]])</f>
        <v>ASALARIADO</v>
      </c>
      <c r="J1737" t="s">
        <v>29</v>
      </c>
      <c r="K1737" t="s">
        <v>30</v>
      </c>
      <c r="L1737" t="s">
        <v>31</v>
      </c>
      <c r="M1737" t="s">
        <v>30</v>
      </c>
      <c r="N1737">
        <v>32</v>
      </c>
      <c r="O1737">
        <f>IF(moras[[#This Row],[EDAD]]="", '2-Resumen'!$C$7, moras[[#This Row],[EDAD]])</f>
        <v>32</v>
      </c>
      <c r="P1737">
        <f>FLOOR(moras[[#This Row],[EDAD_SIN_NA´S]],10)</f>
        <v>30</v>
      </c>
      <c r="Q1737">
        <f>STANDARDIZE(moras[[#This Row],[EDAD]],'2-Resumen'!$C$2, '2-Resumen'!$C$3)</f>
        <v>-0.69914348398608395</v>
      </c>
      <c r="R1737" t="str">
        <f>IF(ABS(moras[[#This Row],[Z-CORE E]]) &gt; 1.96, "Sí", "No")</f>
        <v>No</v>
      </c>
    </row>
    <row r="1738" spans="1:18">
      <c r="A1738">
        <v>2549</v>
      </c>
      <c r="B1738" t="s">
        <v>32</v>
      </c>
      <c r="C1738">
        <v>600000</v>
      </c>
      <c r="D17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38">
        <f>IF(moras[[#This Row],[SALARIO]]="",'2-Resumen'!$B$7, moras[[#This Row],[SALARIO]])</f>
        <v>600000</v>
      </c>
      <c r="F1738">
        <f>STANDARDIZE(moras[[#This Row],[SALARIO]],'2-Resumen'!$B$2,'2-Resumen'!$B$3)</f>
        <v>-0.36563295792155764</v>
      </c>
      <c r="G1738" t="str">
        <f>IF(ABS(moras[[#This Row],[Z-CORE]])&gt; 1.96,"Sí", "No")</f>
        <v>No</v>
      </c>
      <c r="H1738" t="s">
        <v>33</v>
      </c>
      <c r="I1738" t="str">
        <f>IF(moras[[#This Row],[TIPO_ASEGURAMIENTO]] = "", '2-Resumen'!$F$4, moras[[#This Row],[TIPO_ASEGURAMIENTO]])</f>
        <v>ASALARIADO</v>
      </c>
      <c r="J1738" t="s">
        <v>29</v>
      </c>
      <c r="K1738" t="s">
        <v>30</v>
      </c>
      <c r="L1738" t="s">
        <v>31</v>
      </c>
      <c r="M1738" t="s">
        <v>30</v>
      </c>
      <c r="N1738">
        <v>50</v>
      </c>
      <c r="O1738">
        <f>IF(moras[[#This Row],[EDAD]]="", '2-Resumen'!$C$7, moras[[#This Row],[EDAD]])</f>
        <v>50</v>
      </c>
      <c r="P1738">
        <f>FLOOR(moras[[#This Row],[EDAD_SIN_NA´S]],10)</f>
        <v>50</v>
      </c>
      <c r="Q1738">
        <f>STANDARDIZE(moras[[#This Row],[EDAD]],'2-Resumen'!$C$2, '2-Resumen'!$C$3)</f>
        <v>0.57121245740239113</v>
      </c>
      <c r="R1738" t="str">
        <f>IF(ABS(moras[[#This Row],[Z-CORE E]]) &gt; 1.96, "Sí", "No")</f>
        <v>No</v>
      </c>
    </row>
    <row r="1739" spans="1:18">
      <c r="A1739">
        <v>2551</v>
      </c>
      <c r="B1739" t="s">
        <v>32</v>
      </c>
      <c r="C1739">
        <v>25123063</v>
      </c>
      <c r="D17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39">
        <f>IF(moras[[#This Row],[SALARIO]]="",'2-Resumen'!$B$7, moras[[#This Row],[SALARIO]])</f>
        <v>25123063</v>
      </c>
      <c r="F1739">
        <f>STANDARDIZE(moras[[#This Row],[SALARIO]],'2-Resumen'!$B$2,'2-Resumen'!$B$3)</f>
        <v>4.2407286877151493E-2</v>
      </c>
      <c r="G1739" t="str">
        <f>IF(ABS(moras[[#This Row],[Z-CORE]])&gt; 1.96,"Sí", "No")</f>
        <v>No</v>
      </c>
      <c r="H1739" t="s">
        <v>33</v>
      </c>
      <c r="I1739" t="str">
        <f>IF(moras[[#This Row],[TIPO_ASEGURAMIENTO]] = "", '2-Resumen'!$F$4, moras[[#This Row],[TIPO_ASEGURAMIENTO]])</f>
        <v>ASALARIADO</v>
      </c>
      <c r="J1739" t="s">
        <v>29</v>
      </c>
      <c r="K1739" t="s">
        <v>30</v>
      </c>
      <c r="L1739" t="s">
        <v>31</v>
      </c>
      <c r="M1739" t="s">
        <v>31</v>
      </c>
      <c r="N1739">
        <v>44</v>
      </c>
      <c r="O1739">
        <f>IF(moras[[#This Row],[EDAD]]="", '2-Resumen'!$C$7, moras[[#This Row],[EDAD]])</f>
        <v>44</v>
      </c>
      <c r="P1739">
        <f>FLOOR(moras[[#This Row],[EDAD_SIN_NA´S]],10)</f>
        <v>40</v>
      </c>
      <c r="Q1739">
        <f>STANDARDIZE(moras[[#This Row],[EDAD]],'2-Resumen'!$C$2, '2-Resumen'!$C$3)</f>
        <v>0.14776047693956615</v>
      </c>
      <c r="R1739" t="str">
        <f>IF(ABS(moras[[#This Row],[Z-CORE E]]) &gt; 1.96, "Sí", "No")</f>
        <v>No</v>
      </c>
    </row>
    <row r="1740" spans="1:18">
      <c r="A1740">
        <v>2552</v>
      </c>
      <c r="B1740" t="s">
        <v>27</v>
      </c>
      <c r="C1740">
        <v>50000</v>
      </c>
      <c r="D17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40">
        <f>IF(moras[[#This Row],[SALARIO]]="",'2-Resumen'!$B$7, moras[[#This Row],[SALARIO]])</f>
        <v>50000</v>
      </c>
      <c r="F1740">
        <f>STANDARDIZE(moras[[#This Row],[SALARIO]],'2-Resumen'!$B$2,'2-Resumen'!$B$3)</f>
        <v>-0.37478443033914632</v>
      </c>
      <c r="G1740" t="str">
        <f>IF(ABS(moras[[#This Row],[Z-CORE]])&gt; 1.96,"Sí", "No")</f>
        <v>No</v>
      </c>
      <c r="H1740" t="s">
        <v>33</v>
      </c>
      <c r="I1740" t="str">
        <f>IF(moras[[#This Row],[TIPO_ASEGURAMIENTO]] = "", '2-Resumen'!$F$4, moras[[#This Row],[TIPO_ASEGURAMIENTO]])</f>
        <v>ASALARIADO</v>
      </c>
      <c r="J1740" t="s">
        <v>29</v>
      </c>
      <c r="K1740" t="s">
        <v>30</v>
      </c>
      <c r="L1740" t="s">
        <v>31</v>
      </c>
      <c r="M1740" t="s">
        <v>31</v>
      </c>
      <c r="N1740">
        <v>20</v>
      </c>
      <c r="O1740">
        <f>IF(moras[[#This Row],[EDAD]]="", '2-Resumen'!$C$7, moras[[#This Row],[EDAD]])</f>
        <v>20</v>
      </c>
      <c r="P1740">
        <f>FLOOR(moras[[#This Row],[EDAD_SIN_NA´S]],10)</f>
        <v>20</v>
      </c>
      <c r="Q1740">
        <f>STANDARDIZE(moras[[#This Row],[EDAD]],'2-Resumen'!$C$2, '2-Resumen'!$C$3)</f>
        <v>-1.5460474449117341</v>
      </c>
      <c r="R1740" t="str">
        <f>IF(ABS(moras[[#This Row],[Z-CORE E]]) &gt; 1.96, "Sí", "No")</f>
        <v>No</v>
      </c>
    </row>
    <row r="1741" spans="1:18">
      <c r="A1741">
        <v>2553</v>
      </c>
      <c r="B1741" t="s">
        <v>27</v>
      </c>
      <c r="C1741">
        <v>358500</v>
      </c>
      <c r="D17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41">
        <f>IF(moras[[#This Row],[SALARIO]]="",'2-Resumen'!$B$7, moras[[#This Row],[SALARIO]])</f>
        <v>358500</v>
      </c>
      <c r="F1741">
        <f>STANDARDIZE(moras[[#This Row],[SALARIO]],'2-Resumen'!$B$2,'2-Resumen'!$B$3)</f>
        <v>-0.36965128626491706</v>
      </c>
      <c r="G1741" t="str">
        <f>IF(ABS(moras[[#This Row],[Z-CORE]])&gt; 1.96,"Sí", "No")</f>
        <v>No</v>
      </c>
      <c r="H1741" t="s">
        <v>33</v>
      </c>
      <c r="I1741" t="str">
        <f>IF(moras[[#This Row],[TIPO_ASEGURAMIENTO]] = "", '2-Resumen'!$F$4, moras[[#This Row],[TIPO_ASEGURAMIENTO]])</f>
        <v>ASALARIADO</v>
      </c>
      <c r="J1741" t="s">
        <v>29</v>
      </c>
      <c r="K1741" t="s">
        <v>30</v>
      </c>
      <c r="L1741" t="s">
        <v>31</v>
      </c>
      <c r="M1741" t="s">
        <v>31</v>
      </c>
      <c r="N1741">
        <v>41</v>
      </c>
      <c r="O1741">
        <f>IF(moras[[#This Row],[EDAD]]="", '2-Resumen'!$C$7, moras[[#This Row],[EDAD]])</f>
        <v>41</v>
      </c>
      <c r="P1741">
        <f>FLOOR(moras[[#This Row],[EDAD_SIN_NA´S]],10)</f>
        <v>40</v>
      </c>
      <c r="Q1741">
        <f>STANDARDIZE(moras[[#This Row],[EDAD]],'2-Resumen'!$C$2, '2-Resumen'!$C$3)</f>
        <v>-6.3965513291846368E-2</v>
      </c>
      <c r="R1741" t="str">
        <f>IF(ABS(moras[[#This Row],[Z-CORE E]]) &gt; 1.96, "Sí", "No")</f>
        <v>No</v>
      </c>
    </row>
    <row r="1742" spans="1:18">
      <c r="A1742">
        <v>2554</v>
      </c>
      <c r="B1742" t="s">
        <v>32</v>
      </c>
      <c r="C1742">
        <v>456792</v>
      </c>
      <c r="D17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42">
        <f>IF(moras[[#This Row],[SALARIO]]="",'2-Resumen'!$B$7, moras[[#This Row],[SALARIO]])</f>
        <v>456792</v>
      </c>
      <c r="F1742">
        <f>STANDARDIZE(moras[[#This Row],[SALARIO]],'2-Resumen'!$B$2,'2-Resumen'!$B$3)</f>
        <v>-0.36801580167060866</v>
      </c>
      <c r="G1742" t="str">
        <f>IF(ABS(moras[[#This Row],[Z-CORE]])&gt; 1.96,"Sí", "No")</f>
        <v>No</v>
      </c>
      <c r="H1742" t="s">
        <v>33</v>
      </c>
      <c r="I1742" t="str">
        <f>IF(moras[[#This Row],[TIPO_ASEGURAMIENTO]] = "", '2-Resumen'!$F$4, moras[[#This Row],[TIPO_ASEGURAMIENTO]])</f>
        <v>ASALARIADO</v>
      </c>
      <c r="J1742" t="s">
        <v>29</v>
      </c>
      <c r="K1742" t="s">
        <v>30</v>
      </c>
      <c r="L1742" t="s">
        <v>31</v>
      </c>
      <c r="M1742" t="s">
        <v>31</v>
      </c>
      <c r="N1742">
        <v>41</v>
      </c>
      <c r="O1742">
        <f>IF(moras[[#This Row],[EDAD]]="", '2-Resumen'!$C$7, moras[[#This Row],[EDAD]])</f>
        <v>41</v>
      </c>
      <c r="P1742">
        <f>FLOOR(moras[[#This Row],[EDAD_SIN_NA´S]],10)</f>
        <v>40</v>
      </c>
      <c r="Q1742">
        <f>STANDARDIZE(moras[[#This Row],[EDAD]],'2-Resumen'!$C$2, '2-Resumen'!$C$3)</f>
        <v>-6.3965513291846368E-2</v>
      </c>
      <c r="R1742" t="str">
        <f>IF(ABS(moras[[#This Row],[Z-CORE E]]) &gt; 1.96, "Sí", "No")</f>
        <v>No</v>
      </c>
    </row>
    <row r="1743" spans="1:18">
      <c r="A1743">
        <v>2555</v>
      </c>
      <c r="B1743" t="s">
        <v>32</v>
      </c>
      <c r="C1743">
        <v>381590</v>
      </c>
      <c r="D17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43">
        <f>IF(moras[[#This Row],[SALARIO]]="",'2-Resumen'!$B$7, moras[[#This Row],[SALARIO]])</f>
        <v>381590</v>
      </c>
      <c r="F1743">
        <f>STANDARDIZE(moras[[#This Row],[SALARIO]],'2-Resumen'!$B$2,'2-Resumen'!$B$3)</f>
        <v>-0.36926709081378589</v>
      </c>
      <c r="G1743" t="str">
        <f>IF(ABS(moras[[#This Row],[Z-CORE]])&gt; 1.96,"Sí", "No")</f>
        <v>No</v>
      </c>
      <c r="H1743" t="s">
        <v>33</v>
      </c>
      <c r="I1743" t="str">
        <f>IF(moras[[#This Row],[TIPO_ASEGURAMIENTO]] = "", '2-Resumen'!$F$4, moras[[#This Row],[TIPO_ASEGURAMIENTO]])</f>
        <v>ASALARIADO</v>
      </c>
      <c r="J1743" t="s">
        <v>29</v>
      </c>
      <c r="K1743" t="s">
        <v>30</v>
      </c>
      <c r="L1743" t="s">
        <v>31</v>
      </c>
      <c r="M1743" t="s">
        <v>31</v>
      </c>
      <c r="N1743">
        <v>21</v>
      </c>
      <c r="O1743">
        <f>IF(moras[[#This Row],[EDAD]]="", '2-Resumen'!$C$7, moras[[#This Row],[EDAD]])</f>
        <v>21</v>
      </c>
      <c r="P1743">
        <f>FLOOR(moras[[#This Row],[EDAD_SIN_NA´S]],10)</f>
        <v>20</v>
      </c>
      <c r="Q1743">
        <f>STANDARDIZE(moras[[#This Row],[EDAD]],'2-Resumen'!$C$2, '2-Resumen'!$C$3)</f>
        <v>-1.4754721148345964</v>
      </c>
      <c r="R1743" t="str">
        <f>IF(ABS(moras[[#This Row],[Z-CORE E]]) &gt; 1.96, "Sí", "No")</f>
        <v>No</v>
      </c>
    </row>
    <row r="1744" spans="1:18">
      <c r="A1744">
        <v>2556</v>
      </c>
      <c r="B1744" t="s">
        <v>32</v>
      </c>
      <c r="C1744">
        <v>330000</v>
      </c>
      <c r="D17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44">
        <f>IF(moras[[#This Row],[SALARIO]]="",'2-Resumen'!$B$7, moras[[#This Row],[SALARIO]])</f>
        <v>330000</v>
      </c>
      <c r="F1744">
        <f>STANDARDIZE(moras[[#This Row],[SALARIO]],'2-Resumen'!$B$2,'2-Resumen'!$B$3)</f>
        <v>-0.37012549892655572</v>
      </c>
      <c r="G1744" t="str">
        <f>IF(ABS(moras[[#This Row],[Z-CORE]])&gt; 1.96,"Sí", "No")</f>
        <v>No</v>
      </c>
      <c r="H1744" t="s">
        <v>33</v>
      </c>
      <c r="I1744" t="str">
        <f>IF(moras[[#This Row],[TIPO_ASEGURAMIENTO]] = "", '2-Resumen'!$F$4, moras[[#This Row],[TIPO_ASEGURAMIENTO]])</f>
        <v>ASALARIADO</v>
      </c>
      <c r="J1744" t="s">
        <v>29</v>
      </c>
      <c r="K1744" t="s">
        <v>30</v>
      </c>
      <c r="L1744" t="s">
        <v>31</v>
      </c>
      <c r="M1744" t="s">
        <v>31</v>
      </c>
      <c r="N1744">
        <v>59</v>
      </c>
      <c r="O1744">
        <f>IF(moras[[#This Row],[EDAD]]="", '2-Resumen'!$C$7, moras[[#This Row],[EDAD]])</f>
        <v>59</v>
      </c>
      <c r="P1744">
        <f>FLOOR(moras[[#This Row],[EDAD_SIN_NA´S]],10)</f>
        <v>50</v>
      </c>
      <c r="Q1744">
        <f>STANDARDIZE(moras[[#This Row],[EDAD]],'2-Resumen'!$C$2, '2-Resumen'!$C$3)</f>
        <v>1.2063904280966287</v>
      </c>
      <c r="R1744" t="str">
        <f>IF(ABS(moras[[#This Row],[Z-CORE E]]) &gt; 1.96, "Sí", "No")</f>
        <v>No</v>
      </c>
    </row>
    <row r="1745" spans="1:18">
      <c r="A1745">
        <v>2557</v>
      </c>
      <c r="B1745" t="s">
        <v>27</v>
      </c>
      <c r="C1745">
        <v>976390</v>
      </c>
      <c r="D17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45">
        <f>IF(moras[[#This Row],[SALARIO]]="",'2-Resumen'!$B$7, moras[[#This Row],[SALARIO]])</f>
        <v>976390</v>
      </c>
      <c r="F1745">
        <f>STANDARDIZE(moras[[#This Row],[SALARIO]],'2-Resumen'!$B$2,'2-Resumen'!$B$3)</f>
        <v>-0.35937018937018272</v>
      </c>
      <c r="G1745" t="str">
        <f>IF(ABS(moras[[#This Row],[Z-CORE]])&gt; 1.96,"Sí", "No")</f>
        <v>No</v>
      </c>
      <c r="H1745" t="s">
        <v>33</v>
      </c>
      <c r="I1745" t="str">
        <f>IF(moras[[#This Row],[TIPO_ASEGURAMIENTO]] = "", '2-Resumen'!$F$4, moras[[#This Row],[TIPO_ASEGURAMIENTO]])</f>
        <v>ASALARIADO</v>
      </c>
      <c r="J1745" t="s">
        <v>34</v>
      </c>
      <c r="K1745" t="s">
        <v>30</v>
      </c>
      <c r="L1745" t="s">
        <v>31</v>
      </c>
      <c r="M1745" t="s">
        <v>31</v>
      </c>
      <c r="N1745">
        <v>35</v>
      </c>
      <c r="O1745">
        <f>IF(moras[[#This Row],[EDAD]]="", '2-Resumen'!$C$7, moras[[#This Row],[EDAD]])</f>
        <v>35</v>
      </c>
      <c r="P1745">
        <f>FLOOR(moras[[#This Row],[EDAD_SIN_NA´S]],10)</f>
        <v>30</v>
      </c>
      <c r="Q1745">
        <f>STANDARDIZE(moras[[#This Row],[EDAD]],'2-Resumen'!$C$2, '2-Resumen'!$C$3)</f>
        <v>-0.48741749375467142</v>
      </c>
      <c r="R1745" t="str">
        <f>IF(ABS(moras[[#This Row],[Z-CORE E]]) &gt; 1.96, "Sí", "No")</f>
        <v>No</v>
      </c>
    </row>
    <row r="1746" spans="1:18">
      <c r="A1746">
        <v>2559</v>
      </c>
      <c r="B1746" t="s">
        <v>32</v>
      </c>
      <c r="C1746">
        <v>3498528</v>
      </c>
      <c r="D17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46">
        <f>IF(moras[[#This Row],[SALARIO]]="",'2-Resumen'!$B$7, moras[[#This Row],[SALARIO]])</f>
        <v>3498528</v>
      </c>
      <c r="F1746">
        <f>STANDARDIZE(moras[[#This Row],[SALARIO]],'2-Resumen'!$B$2,'2-Resumen'!$B$3)</f>
        <v>-0.31740423238772392</v>
      </c>
      <c r="G1746" t="str">
        <f>IF(ABS(moras[[#This Row],[Z-CORE]])&gt; 1.96,"Sí", "No")</f>
        <v>No</v>
      </c>
      <c r="H1746" t="s">
        <v>33</v>
      </c>
      <c r="I1746" t="str">
        <f>IF(moras[[#This Row],[TIPO_ASEGURAMIENTO]] = "", '2-Resumen'!$F$4, moras[[#This Row],[TIPO_ASEGURAMIENTO]])</f>
        <v>ASALARIADO</v>
      </c>
      <c r="J1746" t="s">
        <v>29</v>
      </c>
      <c r="K1746" t="s">
        <v>30</v>
      </c>
      <c r="L1746" t="s">
        <v>30</v>
      </c>
      <c r="M1746" t="s">
        <v>31</v>
      </c>
      <c r="N1746">
        <v>40</v>
      </c>
      <c r="O1746">
        <f>IF(moras[[#This Row],[EDAD]]="", '2-Resumen'!$C$7, moras[[#This Row],[EDAD]])</f>
        <v>40</v>
      </c>
      <c r="P1746">
        <f>FLOOR(moras[[#This Row],[EDAD_SIN_NA´S]],10)</f>
        <v>40</v>
      </c>
      <c r="Q1746">
        <f>STANDARDIZE(moras[[#This Row],[EDAD]],'2-Resumen'!$C$2, '2-Resumen'!$C$3)</f>
        <v>-0.13454084336898386</v>
      </c>
      <c r="R1746" t="str">
        <f>IF(ABS(moras[[#This Row],[Z-CORE E]]) &gt; 1.96, "Sí", "No")</f>
        <v>No</v>
      </c>
    </row>
    <row r="1747" spans="1:18">
      <c r="A1747">
        <v>2561</v>
      </c>
      <c r="B1747" t="s">
        <v>32</v>
      </c>
      <c r="C1747">
        <v>4861623</v>
      </c>
      <c r="D17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47">
        <f>IF(moras[[#This Row],[SALARIO]]="",'2-Resumen'!$B$7, moras[[#This Row],[SALARIO]])</f>
        <v>4861623</v>
      </c>
      <c r="F1747">
        <f>STANDARDIZE(moras[[#This Row],[SALARIO]],'2-Resumen'!$B$2,'2-Resumen'!$B$3)</f>
        <v>-0.29472363912399108</v>
      </c>
      <c r="G1747" t="str">
        <f>IF(ABS(moras[[#This Row],[Z-CORE]])&gt; 1.96,"Sí", "No")</f>
        <v>No</v>
      </c>
      <c r="H1747" t="s">
        <v>33</v>
      </c>
      <c r="I1747" t="str">
        <f>IF(moras[[#This Row],[TIPO_ASEGURAMIENTO]] = "", '2-Resumen'!$F$4, moras[[#This Row],[TIPO_ASEGURAMIENTO]])</f>
        <v>ASALARIADO</v>
      </c>
      <c r="J1747" t="s">
        <v>29</v>
      </c>
      <c r="K1747" t="s">
        <v>30</v>
      </c>
      <c r="L1747" t="s">
        <v>30</v>
      </c>
      <c r="M1747" t="s">
        <v>31</v>
      </c>
      <c r="N1747">
        <v>35</v>
      </c>
      <c r="O1747">
        <f>IF(moras[[#This Row],[EDAD]]="", '2-Resumen'!$C$7, moras[[#This Row],[EDAD]])</f>
        <v>35</v>
      </c>
      <c r="P1747">
        <f>FLOOR(moras[[#This Row],[EDAD_SIN_NA´S]],10)</f>
        <v>30</v>
      </c>
      <c r="Q1747">
        <f>STANDARDIZE(moras[[#This Row],[EDAD]],'2-Resumen'!$C$2, '2-Resumen'!$C$3)</f>
        <v>-0.48741749375467142</v>
      </c>
      <c r="R1747" t="str">
        <f>IF(ABS(moras[[#This Row],[Z-CORE E]]) &gt; 1.96, "Sí", "No")</f>
        <v>No</v>
      </c>
    </row>
    <row r="1748" spans="1:18">
      <c r="A1748">
        <v>2562</v>
      </c>
      <c r="B1748" t="s">
        <v>32</v>
      </c>
      <c r="C1748">
        <v>589097</v>
      </c>
      <c r="D17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48">
        <f>IF(moras[[#This Row],[SALARIO]]="",'2-Resumen'!$B$7, moras[[#This Row],[SALARIO]])</f>
        <v>589097</v>
      </c>
      <c r="F1748">
        <f>STANDARDIZE(moras[[#This Row],[SALARIO]],'2-Resumen'!$B$2,'2-Resumen'!$B$3)</f>
        <v>-0.36581437338295575</v>
      </c>
      <c r="G1748" t="str">
        <f>IF(ABS(moras[[#This Row],[Z-CORE]])&gt; 1.96,"Sí", "No")</f>
        <v>No</v>
      </c>
      <c r="H1748" t="s">
        <v>33</v>
      </c>
      <c r="I1748" t="str">
        <f>IF(moras[[#This Row],[TIPO_ASEGURAMIENTO]] = "", '2-Resumen'!$F$4, moras[[#This Row],[TIPO_ASEGURAMIENTO]])</f>
        <v>ASALARIADO</v>
      </c>
      <c r="J1748" t="s">
        <v>29</v>
      </c>
      <c r="K1748" t="s">
        <v>30</v>
      </c>
      <c r="L1748" t="s">
        <v>31</v>
      </c>
      <c r="M1748" t="s">
        <v>31</v>
      </c>
      <c r="N1748">
        <v>54</v>
      </c>
      <c r="O1748">
        <f>IF(moras[[#This Row],[EDAD]]="", '2-Resumen'!$C$7, moras[[#This Row],[EDAD]])</f>
        <v>54</v>
      </c>
      <c r="P1748">
        <f>FLOOR(moras[[#This Row],[EDAD_SIN_NA´S]],10)</f>
        <v>50</v>
      </c>
      <c r="Q1748">
        <f>STANDARDIZE(moras[[#This Row],[EDAD]],'2-Resumen'!$C$2, '2-Resumen'!$C$3)</f>
        <v>0.85351377771094117</v>
      </c>
      <c r="R1748" t="str">
        <f>IF(ABS(moras[[#This Row],[Z-CORE E]]) &gt; 1.96, "Sí", "No")</f>
        <v>No</v>
      </c>
    </row>
    <row r="1749" spans="1:18">
      <c r="A1749">
        <v>2563</v>
      </c>
      <c r="B1749" t="s">
        <v>32</v>
      </c>
      <c r="C1749">
        <v>4461495</v>
      </c>
      <c r="D17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49">
        <f>IF(moras[[#This Row],[SALARIO]]="",'2-Resumen'!$B$7, moras[[#This Row],[SALARIO]])</f>
        <v>4461495</v>
      </c>
      <c r="F1749">
        <f>STANDARDIZE(moras[[#This Row],[SALARIO]],'2-Resumen'!$B$2,'2-Resumen'!$B$3)</f>
        <v>-0.30138138522490915</v>
      </c>
      <c r="G1749" t="str">
        <f>IF(ABS(moras[[#This Row],[Z-CORE]])&gt; 1.96,"Sí", "No")</f>
        <v>No</v>
      </c>
      <c r="H1749" t="s">
        <v>33</v>
      </c>
      <c r="I1749" t="str">
        <f>IF(moras[[#This Row],[TIPO_ASEGURAMIENTO]] = "", '2-Resumen'!$F$4, moras[[#This Row],[TIPO_ASEGURAMIENTO]])</f>
        <v>ASALARIADO</v>
      </c>
      <c r="J1749" t="s">
        <v>34</v>
      </c>
      <c r="K1749" t="s">
        <v>30</v>
      </c>
      <c r="L1749" t="s">
        <v>31</v>
      </c>
      <c r="M1749" t="s">
        <v>31</v>
      </c>
      <c r="N1749">
        <v>57</v>
      </c>
      <c r="O1749">
        <f>IF(moras[[#This Row],[EDAD]]="", '2-Resumen'!$C$7, moras[[#This Row],[EDAD]])</f>
        <v>57</v>
      </c>
      <c r="P1749">
        <f>FLOOR(moras[[#This Row],[EDAD_SIN_NA´S]],10)</f>
        <v>50</v>
      </c>
      <c r="Q1749">
        <f>STANDARDIZE(moras[[#This Row],[EDAD]],'2-Resumen'!$C$2, '2-Resumen'!$C$3)</f>
        <v>1.0652397679423538</v>
      </c>
      <c r="R1749" t="str">
        <f>IF(ABS(moras[[#This Row],[Z-CORE E]]) &gt; 1.96, "Sí", "No")</f>
        <v>No</v>
      </c>
    </row>
    <row r="1750" spans="1:18">
      <c r="A1750">
        <v>2564</v>
      </c>
      <c r="B1750" t="s">
        <v>27</v>
      </c>
      <c r="C1750">
        <v>681819</v>
      </c>
      <c r="D17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50">
        <f>IF(moras[[#This Row],[SALARIO]]="",'2-Resumen'!$B$7, moras[[#This Row],[SALARIO]])</f>
        <v>681819</v>
      </c>
      <c r="F1750">
        <f>STANDARDIZE(moras[[#This Row],[SALARIO]],'2-Resumen'!$B$2,'2-Resumen'!$B$3)</f>
        <v>-0.36427156824567641</v>
      </c>
      <c r="G1750" t="str">
        <f>IF(ABS(moras[[#This Row],[Z-CORE]])&gt; 1.96,"Sí", "No")</f>
        <v>No</v>
      </c>
      <c r="H1750" t="s">
        <v>33</v>
      </c>
      <c r="I1750" t="str">
        <f>IF(moras[[#This Row],[TIPO_ASEGURAMIENTO]] = "", '2-Resumen'!$F$4, moras[[#This Row],[TIPO_ASEGURAMIENTO]])</f>
        <v>ASALARIADO</v>
      </c>
      <c r="J1750" t="s">
        <v>34</v>
      </c>
      <c r="K1750" t="s">
        <v>30</v>
      </c>
      <c r="L1750" t="s">
        <v>31</v>
      </c>
      <c r="M1750" t="s">
        <v>31</v>
      </c>
      <c r="N1750">
        <v>40</v>
      </c>
      <c r="O1750">
        <f>IF(moras[[#This Row],[EDAD]]="", '2-Resumen'!$C$7, moras[[#This Row],[EDAD]])</f>
        <v>40</v>
      </c>
      <c r="P1750">
        <f>FLOOR(moras[[#This Row],[EDAD_SIN_NA´S]],10)</f>
        <v>40</v>
      </c>
      <c r="Q1750">
        <f>STANDARDIZE(moras[[#This Row],[EDAD]],'2-Resumen'!$C$2, '2-Resumen'!$C$3)</f>
        <v>-0.13454084336898386</v>
      </c>
      <c r="R1750" t="str">
        <f>IF(ABS(moras[[#This Row],[Z-CORE E]]) &gt; 1.96, "Sí", "No")</f>
        <v>No</v>
      </c>
    </row>
    <row r="1751" spans="1:18">
      <c r="A1751">
        <v>2565</v>
      </c>
      <c r="B1751" t="s">
        <v>32</v>
      </c>
      <c r="C1751">
        <v>28760993</v>
      </c>
      <c r="D17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51">
        <f>IF(moras[[#This Row],[SALARIO]]="",'2-Resumen'!$B$7, moras[[#This Row],[SALARIO]])</f>
        <v>28760993</v>
      </c>
      <c r="F1751">
        <f>STANDARDIZE(moras[[#This Row],[SALARIO]],'2-Resumen'!$B$2,'2-Resumen'!$B$3)</f>
        <v>0.1029389524264578</v>
      </c>
      <c r="G1751" t="str">
        <f>IF(ABS(moras[[#This Row],[Z-CORE]])&gt; 1.96,"Sí", "No")</f>
        <v>No</v>
      </c>
      <c r="H1751" t="s">
        <v>33</v>
      </c>
      <c r="I1751" t="str">
        <f>IF(moras[[#This Row],[TIPO_ASEGURAMIENTO]] = "", '2-Resumen'!$F$4, moras[[#This Row],[TIPO_ASEGURAMIENTO]])</f>
        <v>ASALARIADO</v>
      </c>
      <c r="J1751" t="s">
        <v>29</v>
      </c>
      <c r="K1751" t="s">
        <v>30</v>
      </c>
      <c r="L1751" t="s">
        <v>31</v>
      </c>
      <c r="M1751" t="s">
        <v>31</v>
      </c>
      <c r="N1751">
        <v>33</v>
      </c>
      <c r="O1751">
        <f>IF(moras[[#This Row],[EDAD]]="", '2-Resumen'!$C$7, moras[[#This Row],[EDAD]])</f>
        <v>33</v>
      </c>
      <c r="P1751">
        <f>FLOOR(moras[[#This Row],[EDAD_SIN_NA´S]],10)</f>
        <v>30</v>
      </c>
      <c r="Q1751">
        <f>STANDARDIZE(moras[[#This Row],[EDAD]],'2-Resumen'!$C$2, '2-Resumen'!$C$3)</f>
        <v>-0.62856815390894638</v>
      </c>
      <c r="R1751" t="str">
        <f>IF(ABS(moras[[#This Row],[Z-CORE E]]) &gt; 1.96, "Sí", "No")</f>
        <v>No</v>
      </c>
    </row>
    <row r="1752" spans="1:18">
      <c r="A1752">
        <v>2566</v>
      </c>
      <c r="B1752" t="s">
        <v>32</v>
      </c>
      <c r="C1752">
        <v>7114606</v>
      </c>
      <c r="D17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52">
        <f>IF(moras[[#This Row],[SALARIO]]="",'2-Resumen'!$B$7, moras[[#This Row],[SALARIO]])</f>
        <v>7114606</v>
      </c>
      <c r="F1752">
        <f>STANDARDIZE(moras[[#This Row],[SALARIO]],'2-Resumen'!$B$2,'2-Resumen'!$B$3)</f>
        <v>-0.2572361631570888</v>
      </c>
      <c r="G1752" t="str">
        <f>IF(ABS(moras[[#This Row],[Z-CORE]])&gt; 1.96,"Sí", "No")</f>
        <v>No</v>
      </c>
      <c r="H1752" t="s">
        <v>33</v>
      </c>
      <c r="I1752" t="str">
        <f>IF(moras[[#This Row],[TIPO_ASEGURAMIENTO]] = "", '2-Resumen'!$F$4, moras[[#This Row],[TIPO_ASEGURAMIENTO]])</f>
        <v>ASALARIADO</v>
      </c>
      <c r="J1752" t="s">
        <v>34</v>
      </c>
      <c r="K1752" t="s">
        <v>30</v>
      </c>
      <c r="L1752" t="s">
        <v>31</v>
      </c>
      <c r="M1752" t="s">
        <v>31</v>
      </c>
      <c r="N1752">
        <v>43</v>
      </c>
      <c r="O1752">
        <f>IF(moras[[#This Row],[EDAD]]="", '2-Resumen'!$C$7, moras[[#This Row],[EDAD]])</f>
        <v>43</v>
      </c>
      <c r="P1752">
        <f>FLOOR(moras[[#This Row],[EDAD_SIN_NA´S]],10)</f>
        <v>40</v>
      </c>
      <c r="Q1752">
        <f>STANDARDIZE(moras[[#This Row],[EDAD]],'2-Resumen'!$C$2, '2-Resumen'!$C$3)</f>
        <v>7.7185146862428639E-2</v>
      </c>
      <c r="R1752" t="str">
        <f>IF(ABS(moras[[#This Row],[Z-CORE E]]) &gt; 1.96, "Sí", "No")</f>
        <v>No</v>
      </c>
    </row>
    <row r="1753" spans="1:18">
      <c r="A1753">
        <v>2569</v>
      </c>
      <c r="B1753" t="s">
        <v>32</v>
      </c>
      <c r="C1753">
        <v>145000</v>
      </c>
      <c r="D17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53">
        <f>IF(moras[[#This Row],[SALARIO]]="",'2-Resumen'!$B$7, moras[[#This Row],[SALARIO]])</f>
        <v>145000</v>
      </c>
      <c r="F1753">
        <f>STANDARDIZE(moras[[#This Row],[SALARIO]],'2-Resumen'!$B$2,'2-Resumen'!$B$3)</f>
        <v>-0.37320372146701741</v>
      </c>
      <c r="G1753" t="str">
        <f>IF(ABS(moras[[#This Row],[Z-CORE]])&gt; 1.96,"Sí", "No")</f>
        <v>No</v>
      </c>
      <c r="H1753" t="s">
        <v>33</v>
      </c>
      <c r="I1753" t="str">
        <f>IF(moras[[#This Row],[TIPO_ASEGURAMIENTO]] = "", '2-Resumen'!$F$4, moras[[#This Row],[TIPO_ASEGURAMIENTO]])</f>
        <v>ASALARIADO</v>
      </c>
      <c r="J1753" t="s">
        <v>29</v>
      </c>
      <c r="K1753" t="s">
        <v>30</v>
      </c>
      <c r="L1753" t="s">
        <v>31</v>
      </c>
      <c r="M1753" t="s">
        <v>31</v>
      </c>
      <c r="N1753">
        <v>63</v>
      </c>
      <c r="O1753">
        <f>IF(moras[[#This Row],[EDAD]]="", '2-Resumen'!$C$7, moras[[#This Row],[EDAD]])</f>
        <v>63</v>
      </c>
      <c r="P1753">
        <f>FLOOR(moras[[#This Row],[EDAD_SIN_NA´S]],10)</f>
        <v>60</v>
      </c>
      <c r="Q1753">
        <f>STANDARDIZE(moras[[#This Row],[EDAD]],'2-Resumen'!$C$2, '2-Resumen'!$C$3)</f>
        <v>1.4886917484051787</v>
      </c>
      <c r="R1753" t="str">
        <f>IF(ABS(moras[[#This Row],[Z-CORE E]]) &gt; 1.96, "Sí", "No")</f>
        <v>No</v>
      </c>
    </row>
    <row r="1754" spans="1:18">
      <c r="A1754">
        <v>2571</v>
      </c>
      <c r="B1754" t="s">
        <v>27</v>
      </c>
      <c r="C1754">
        <v>547200</v>
      </c>
      <c r="D17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54">
        <f>IF(moras[[#This Row],[SALARIO]]="",'2-Resumen'!$B$7, moras[[#This Row],[SALARIO]])</f>
        <v>547200</v>
      </c>
      <c r="F1754">
        <f>STANDARDIZE(moras[[#This Row],[SALARIO]],'2-Resumen'!$B$2,'2-Resumen'!$B$3)</f>
        <v>-0.36651149927364618</v>
      </c>
      <c r="G1754" t="str">
        <f>IF(ABS(moras[[#This Row],[Z-CORE]])&gt; 1.96,"Sí", "No")</f>
        <v>No</v>
      </c>
      <c r="H1754" t="s">
        <v>33</v>
      </c>
      <c r="I1754" t="str">
        <f>IF(moras[[#This Row],[TIPO_ASEGURAMIENTO]] = "", '2-Resumen'!$F$4, moras[[#This Row],[TIPO_ASEGURAMIENTO]])</f>
        <v>ASALARIADO</v>
      </c>
      <c r="J1754" t="s">
        <v>29</v>
      </c>
      <c r="K1754" t="s">
        <v>30</v>
      </c>
      <c r="L1754" t="s">
        <v>31</v>
      </c>
      <c r="M1754" t="s">
        <v>31</v>
      </c>
      <c r="N1754">
        <v>48</v>
      </c>
      <c r="O1754">
        <f>IF(moras[[#This Row],[EDAD]]="", '2-Resumen'!$C$7, moras[[#This Row],[EDAD]])</f>
        <v>48</v>
      </c>
      <c r="P1754">
        <f>FLOOR(moras[[#This Row],[EDAD_SIN_NA´S]],10)</f>
        <v>40</v>
      </c>
      <c r="Q1754">
        <f>STANDARDIZE(moras[[#This Row],[EDAD]],'2-Resumen'!$C$2, '2-Resumen'!$C$3)</f>
        <v>0.43006179724811616</v>
      </c>
      <c r="R1754" t="str">
        <f>IF(ABS(moras[[#This Row],[Z-CORE E]]) &gt; 1.96, "Sí", "No")</f>
        <v>No</v>
      </c>
    </row>
    <row r="1755" spans="1:18">
      <c r="A1755">
        <v>2572</v>
      </c>
      <c r="B1755" t="s">
        <v>27</v>
      </c>
      <c r="C1755">
        <v>1044273</v>
      </c>
      <c r="D17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55">
        <f>IF(moras[[#This Row],[SALARIO]]="",'2-Resumen'!$B$7, moras[[#This Row],[SALARIO]])</f>
        <v>1044273</v>
      </c>
      <c r="F1755">
        <f>STANDARDIZE(moras[[#This Row],[SALARIO]],'2-Resumen'!$B$2,'2-Resumen'!$B$3)</f>
        <v>-0.35824068136632242</v>
      </c>
      <c r="G1755" t="str">
        <f>IF(ABS(moras[[#This Row],[Z-CORE]])&gt; 1.96,"Sí", "No")</f>
        <v>No</v>
      </c>
      <c r="H1755" t="s">
        <v>33</v>
      </c>
      <c r="I1755" t="str">
        <f>IF(moras[[#This Row],[TIPO_ASEGURAMIENTO]] = "", '2-Resumen'!$F$4, moras[[#This Row],[TIPO_ASEGURAMIENTO]])</f>
        <v>ASALARIADO</v>
      </c>
      <c r="J1755" t="s">
        <v>34</v>
      </c>
      <c r="K1755" t="s">
        <v>30</v>
      </c>
      <c r="L1755" t="s">
        <v>31</v>
      </c>
      <c r="M1755" t="s">
        <v>30</v>
      </c>
      <c r="N1755">
        <v>33</v>
      </c>
      <c r="O1755">
        <f>IF(moras[[#This Row],[EDAD]]="", '2-Resumen'!$C$7, moras[[#This Row],[EDAD]])</f>
        <v>33</v>
      </c>
      <c r="P1755">
        <f>FLOOR(moras[[#This Row],[EDAD_SIN_NA´S]],10)</f>
        <v>30</v>
      </c>
      <c r="Q1755">
        <f>STANDARDIZE(moras[[#This Row],[EDAD]],'2-Resumen'!$C$2, '2-Resumen'!$C$3)</f>
        <v>-0.62856815390894638</v>
      </c>
      <c r="R1755" t="str">
        <f>IF(ABS(moras[[#This Row],[Z-CORE E]]) &gt; 1.96, "Sí", "No")</f>
        <v>No</v>
      </c>
    </row>
    <row r="1756" spans="1:18">
      <c r="A1756">
        <v>2573</v>
      </c>
      <c r="B1756" t="s">
        <v>32</v>
      </c>
      <c r="C1756">
        <v>32983681</v>
      </c>
      <c r="D17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56">
        <f>IF(moras[[#This Row],[SALARIO]]="",'2-Resumen'!$B$7, moras[[#This Row],[SALARIO]])</f>
        <v>32983681</v>
      </c>
      <c r="F1756">
        <f>STANDARDIZE(moras[[#This Row],[SALARIO]],'2-Resumen'!$B$2,'2-Resumen'!$B$3)</f>
        <v>0.17320043017206288</v>
      </c>
      <c r="G1756" t="str">
        <f>IF(ABS(moras[[#This Row],[Z-CORE]])&gt; 1.96,"Sí", "No")</f>
        <v>No</v>
      </c>
      <c r="H1756" t="s">
        <v>33</v>
      </c>
      <c r="I1756" t="str">
        <f>IF(moras[[#This Row],[TIPO_ASEGURAMIENTO]] = "", '2-Resumen'!$F$4, moras[[#This Row],[TIPO_ASEGURAMIENTO]])</f>
        <v>ASALARIADO</v>
      </c>
      <c r="J1756" t="s">
        <v>29</v>
      </c>
      <c r="K1756" t="s">
        <v>30</v>
      </c>
      <c r="L1756" t="s">
        <v>31</v>
      </c>
      <c r="M1756" t="s">
        <v>31</v>
      </c>
      <c r="N1756">
        <v>55</v>
      </c>
      <c r="O1756">
        <f>IF(moras[[#This Row],[EDAD]]="", '2-Resumen'!$C$7, moras[[#This Row],[EDAD]])</f>
        <v>55</v>
      </c>
      <c r="P1756">
        <f>FLOOR(moras[[#This Row],[EDAD_SIN_NA´S]],10)</f>
        <v>50</v>
      </c>
      <c r="Q1756">
        <f>STANDARDIZE(moras[[#This Row],[EDAD]],'2-Resumen'!$C$2, '2-Resumen'!$C$3)</f>
        <v>0.92408910778807873</v>
      </c>
      <c r="R1756" t="str">
        <f>IF(ABS(moras[[#This Row],[Z-CORE E]]) &gt; 1.96, "Sí", "No")</f>
        <v>No</v>
      </c>
    </row>
    <row r="1757" spans="1:18">
      <c r="A1757">
        <v>2575</v>
      </c>
      <c r="B1757" t="s">
        <v>32</v>
      </c>
      <c r="C1757">
        <v>47082331</v>
      </c>
      <c r="D17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57">
        <f>IF(moras[[#This Row],[SALARIO]]="",'2-Resumen'!$B$7, moras[[#This Row],[SALARIO]])</f>
        <v>47082331</v>
      </c>
      <c r="F1757">
        <f>STANDARDIZE(moras[[#This Row],[SALARIO]],'2-Resumen'!$B$2,'2-Resumen'!$B$3)</f>
        <v>0.40778844217249366</v>
      </c>
      <c r="G1757" t="str">
        <f>IF(ABS(moras[[#This Row],[Z-CORE]])&gt; 1.96,"Sí", "No")</f>
        <v>No</v>
      </c>
      <c r="H1757" t="s">
        <v>33</v>
      </c>
      <c r="I1757" t="str">
        <f>IF(moras[[#This Row],[TIPO_ASEGURAMIENTO]] = "", '2-Resumen'!$F$4, moras[[#This Row],[TIPO_ASEGURAMIENTO]])</f>
        <v>ASALARIADO</v>
      </c>
      <c r="J1757" t="s">
        <v>29</v>
      </c>
      <c r="K1757" t="s">
        <v>30</v>
      </c>
      <c r="L1757" t="s">
        <v>31</v>
      </c>
      <c r="M1757" t="s">
        <v>31</v>
      </c>
      <c r="N1757">
        <v>34</v>
      </c>
      <c r="O1757">
        <f>IF(moras[[#This Row],[EDAD]]="", '2-Resumen'!$C$7, moras[[#This Row],[EDAD]])</f>
        <v>34</v>
      </c>
      <c r="P1757">
        <f>FLOOR(moras[[#This Row],[EDAD_SIN_NA´S]],10)</f>
        <v>30</v>
      </c>
      <c r="Q1757">
        <f>STANDARDIZE(moras[[#This Row],[EDAD]],'2-Resumen'!$C$2, '2-Resumen'!$C$3)</f>
        <v>-0.55799282383180893</v>
      </c>
      <c r="R1757" t="str">
        <f>IF(ABS(moras[[#This Row],[Z-CORE E]]) &gt; 1.96, "Sí", "No")</f>
        <v>No</v>
      </c>
    </row>
    <row r="1758" spans="1:18">
      <c r="A1758">
        <v>2576</v>
      </c>
      <c r="B1758" t="s">
        <v>27</v>
      </c>
      <c r="C1758">
        <v>100290002</v>
      </c>
      <c r="D17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58">
        <f>IF(moras[[#This Row],[SALARIO]]="",'2-Resumen'!$B$7, moras[[#This Row],[SALARIO]])</f>
        <v>100290002</v>
      </c>
      <c r="F1758">
        <f>STANDARDIZE(moras[[#This Row],[SALARIO]],'2-Resumen'!$B$2,'2-Resumen'!$B$3)</f>
        <v>1.293113048646374</v>
      </c>
      <c r="G1758" t="str">
        <f>IF(ABS(moras[[#This Row],[Z-CORE]])&gt; 1.96,"Sí", "No")</f>
        <v>No</v>
      </c>
      <c r="H1758" t="s">
        <v>33</v>
      </c>
      <c r="I1758" t="str">
        <f>IF(moras[[#This Row],[TIPO_ASEGURAMIENTO]] = "", '2-Resumen'!$F$4, moras[[#This Row],[TIPO_ASEGURAMIENTO]])</f>
        <v>ASALARIADO</v>
      </c>
      <c r="J1758" t="s">
        <v>34</v>
      </c>
      <c r="K1758" t="s">
        <v>30</v>
      </c>
      <c r="L1758" t="s">
        <v>31</v>
      </c>
      <c r="M1758" t="s">
        <v>31</v>
      </c>
      <c r="N1758">
        <v>46</v>
      </c>
      <c r="O1758">
        <f>IF(moras[[#This Row],[EDAD]]="", '2-Resumen'!$C$7, moras[[#This Row],[EDAD]])</f>
        <v>46</v>
      </c>
      <c r="P1758">
        <f>FLOOR(moras[[#This Row],[EDAD_SIN_NA´S]],10)</f>
        <v>40</v>
      </c>
      <c r="Q1758">
        <f>STANDARDIZE(moras[[#This Row],[EDAD]],'2-Resumen'!$C$2, '2-Resumen'!$C$3)</f>
        <v>0.28891113709384114</v>
      </c>
      <c r="R1758" t="str">
        <f>IF(ABS(moras[[#This Row],[Z-CORE E]]) &gt; 1.96, "Sí", "No")</f>
        <v>No</v>
      </c>
    </row>
    <row r="1759" spans="1:18">
      <c r="A1759">
        <v>2577</v>
      </c>
      <c r="B1759" t="s">
        <v>32</v>
      </c>
      <c r="C1759">
        <v>49014074</v>
      </c>
      <c r="D17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59">
        <f>IF(moras[[#This Row],[SALARIO]]="",'2-Resumen'!$B$7, moras[[#This Row],[SALARIO]])</f>
        <v>49014074</v>
      </c>
      <c r="F1759">
        <f>STANDARDIZE(moras[[#This Row],[SALARIO]],'2-Resumen'!$B$2,'2-Resumen'!$B$3)</f>
        <v>0.4399307926858938</v>
      </c>
      <c r="G1759" t="str">
        <f>IF(ABS(moras[[#This Row],[Z-CORE]])&gt; 1.96,"Sí", "No")</f>
        <v>No</v>
      </c>
      <c r="H1759" t="s">
        <v>33</v>
      </c>
      <c r="I1759" t="str">
        <f>IF(moras[[#This Row],[TIPO_ASEGURAMIENTO]] = "", '2-Resumen'!$F$4, moras[[#This Row],[TIPO_ASEGURAMIENTO]])</f>
        <v>ASALARIADO</v>
      </c>
      <c r="J1759" t="s">
        <v>29</v>
      </c>
      <c r="K1759" t="s">
        <v>30</v>
      </c>
      <c r="L1759" t="s">
        <v>31</v>
      </c>
      <c r="M1759" t="s">
        <v>31</v>
      </c>
      <c r="N1759">
        <v>22</v>
      </c>
      <c r="O1759">
        <f>IF(moras[[#This Row],[EDAD]]="", '2-Resumen'!$C$7, moras[[#This Row],[EDAD]])</f>
        <v>22</v>
      </c>
      <c r="P1759">
        <f>FLOOR(moras[[#This Row],[EDAD_SIN_NA´S]],10)</f>
        <v>20</v>
      </c>
      <c r="Q1759">
        <f>STANDARDIZE(moras[[#This Row],[EDAD]],'2-Resumen'!$C$2, '2-Resumen'!$C$3)</f>
        <v>-1.4048967847574589</v>
      </c>
      <c r="R1759" t="str">
        <f>IF(ABS(moras[[#This Row],[Z-CORE E]]) &gt; 1.96, "Sí", "No")</f>
        <v>No</v>
      </c>
    </row>
    <row r="1760" spans="1:18">
      <c r="A1760">
        <v>2578</v>
      </c>
      <c r="B1760" t="s">
        <v>32</v>
      </c>
      <c r="C1760">
        <v>386489</v>
      </c>
      <c r="D17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60">
        <f>IF(moras[[#This Row],[SALARIO]]="",'2-Resumen'!$B$7, moras[[#This Row],[SALARIO]])</f>
        <v>386489</v>
      </c>
      <c r="F1760">
        <f>STANDARDIZE(moras[[#This Row],[SALARIO]],'2-Resumen'!$B$2,'2-Resumen'!$B$3)</f>
        <v>-0.36918557615310632</v>
      </c>
      <c r="G1760" t="str">
        <f>IF(ABS(moras[[#This Row],[Z-CORE]])&gt; 1.96,"Sí", "No")</f>
        <v>No</v>
      </c>
      <c r="H1760" t="s">
        <v>33</v>
      </c>
      <c r="I1760" t="str">
        <f>IF(moras[[#This Row],[TIPO_ASEGURAMIENTO]] = "", '2-Resumen'!$F$4, moras[[#This Row],[TIPO_ASEGURAMIENTO]])</f>
        <v>ASALARIADO</v>
      </c>
      <c r="J1760" t="s">
        <v>29</v>
      </c>
      <c r="K1760" t="s">
        <v>30</v>
      </c>
      <c r="L1760" t="s">
        <v>31</v>
      </c>
      <c r="M1760" t="s">
        <v>31</v>
      </c>
      <c r="N1760">
        <v>23</v>
      </c>
      <c r="O1760">
        <f>IF(moras[[#This Row],[EDAD]]="", '2-Resumen'!$C$7, moras[[#This Row],[EDAD]])</f>
        <v>23</v>
      </c>
      <c r="P1760">
        <f>FLOOR(moras[[#This Row],[EDAD_SIN_NA´S]],10)</f>
        <v>20</v>
      </c>
      <c r="Q1760">
        <f>STANDARDIZE(moras[[#This Row],[EDAD]],'2-Resumen'!$C$2, '2-Resumen'!$C$3)</f>
        <v>-1.3343214546803215</v>
      </c>
      <c r="R1760" t="str">
        <f>IF(ABS(moras[[#This Row],[Z-CORE E]]) &gt; 1.96, "Sí", "No")</f>
        <v>No</v>
      </c>
    </row>
    <row r="1761" spans="1:18">
      <c r="A1761">
        <v>2579</v>
      </c>
      <c r="B1761" t="s">
        <v>27</v>
      </c>
      <c r="C1761">
        <v>15978723</v>
      </c>
      <c r="D17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61">
        <f>IF(moras[[#This Row],[SALARIO]]="",'2-Resumen'!$B$7, moras[[#This Row],[SALARIO]])</f>
        <v>15978723</v>
      </c>
      <c r="F1761">
        <f>STANDARDIZE(moras[[#This Row],[SALARIO]],'2-Resumen'!$B$2,'2-Resumen'!$B$3)</f>
        <v>-0.10974575909930862</v>
      </c>
      <c r="G1761" t="str">
        <f>IF(ABS(moras[[#This Row],[Z-CORE]])&gt; 1.96,"Sí", "No")</f>
        <v>No</v>
      </c>
      <c r="H1761" t="s">
        <v>33</v>
      </c>
      <c r="I1761" t="str">
        <f>IF(moras[[#This Row],[TIPO_ASEGURAMIENTO]] = "", '2-Resumen'!$F$4, moras[[#This Row],[TIPO_ASEGURAMIENTO]])</f>
        <v>ASALARIADO</v>
      </c>
      <c r="J1761" t="s">
        <v>29</v>
      </c>
      <c r="K1761" t="s">
        <v>30</v>
      </c>
      <c r="L1761" t="s">
        <v>31</v>
      </c>
      <c r="M1761" t="s">
        <v>31</v>
      </c>
      <c r="N1761">
        <v>44</v>
      </c>
      <c r="O1761">
        <f>IF(moras[[#This Row],[EDAD]]="", '2-Resumen'!$C$7, moras[[#This Row],[EDAD]])</f>
        <v>44</v>
      </c>
      <c r="P1761">
        <f>FLOOR(moras[[#This Row],[EDAD_SIN_NA´S]],10)</f>
        <v>40</v>
      </c>
      <c r="Q1761">
        <f>STANDARDIZE(moras[[#This Row],[EDAD]],'2-Resumen'!$C$2, '2-Resumen'!$C$3)</f>
        <v>0.14776047693956615</v>
      </c>
      <c r="R1761" t="str">
        <f>IF(ABS(moras[[#This Row],[Z-CORE E]]) &gt; 1.96, "Sí", "No")</f>
        <v>No</v>
      </c>
    </row>
    <row r="1762" spans="1:18">
      <c r="A1762">
        <v>2581</v>
      </c>
      <c r="B1762" t="s">
        <v>27</v>
      </c>
      <c r="C1762">
        <v>66186611</v>
      </c>
      <c r="D17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62">
        <f>IF(moras[[#This Row],[SALARIO]]="",'2-Resumen'!$B$7, moras[[#This Row],[SALARIO]])</f>
        <v>66186611</v>
      </c>
      <c r="F1762">
        <f>STANDARDIZE(moras[[#This Row],[SALARIO]],'2-Resumen'!$B$2,'2-Resumen'!$B$3)</f>
        <v>0.72566533576865999</v>
      </c>
      <c r="G1762" t="str">
        <f>IF(ABS(moras[[#This Row],[Z-CORE]])&gt; 1.96,"Sí", "No")</f>
        <v>No</v>
      </c>
      <c r="H1762" t="s">
        <v>33</v>
      </c>
      <c r="I1762" t="str">
        <f>IF(moras[[#This Row],[TIPO_ASEGURAMIENTO]] = "", '2-Resumen'!$F$4, moras[[#This Row],[TIPO_ASEGURAMIENTO]])</f>
        <v>ASALARIADO</v>
      </c>
      <c r="J1762" t="s">
        <v>29</v>
      </c>
      <c r="K1762" t="s">
        <v>30</v>
      </c>
      <c r="L1762" t="s">
        <v>31</v>
      </c>
      <c r="M1762" t="s">
        <v>31</v>
      </c>
      <c r="N1762">
        <v>28</v>
      </c>
      <c r="O1762">
        <f>IF(moras[[#This Row],[EDAD]]="", '2-Resumen'!$C$7, moras[[#This Row],[EDAD]])</f>
        <v>28</v>
      </c>
      <c r="P1762">
        <f>FLOOR(moras[[#This Row],[EDAD_SIN_NA´S]],10)</f>
        <v>20</v>
      </c>
      <c r="Q1762">
        <f>STANDARDIZE(moras[[#This Row],[EDAD]],'2-Resumen'!$C$2, '2-Resumen'!$C$3)</f>
        <v>-0.98144480429463388</v>
      </c>
      <c r="R1762" t="str">
        <f>IF(ABS(moras[[#This Row],[Z-CORE E]]) &gt; 1.96, "Sí", "No")</f>
        <v>No</v>
      </c>
    </row>
    <row r="1763" spans="1:18">
      <c r="A1763">
        <v>2585</v>
      </c>
      <c r="B1763" t="s">
        <v>32</v>
      </c>
      <c r="C1763">
        <v>912169</v>
      </c>
      <c r="D17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63">
        <f>IF(moras[[#This Row],[SALARIO]]="",'2-Resumen'!$B$7, moras[[#This Row],[SALARIO]])</f>
        <v>912169</v>
      </c>
      <c r="F1763">
        <f>STANDARDIZE(moras[[#This Row],[SALARIO]],'2-Resumen'!$B$2,'2-Resumen'!$B$3)</f>
        <v>-0.36043876520678264</v>
      </c>
      <c r="G1763" t="str">
        <f>IF(ABS(moras[[#This Row],[Z-CORE]])&gt; 1.96,"Sí", "No")</f>
        <v>No</v>
      </c>
      <c r="H1763" t="s">
        <v>33</v>
      </c>
      <c r="I1763" t="str">
        <f>IF(moras[[#This Row],[TIPO_ASEGURAMIENTO]] = "", '2-Resumen'!$F$4, moras[[#This Row],[TIPO_ASEGURAMIENTO]])</f>
        <v>ASALARIADO</v>
      </c>
      <c r="J1763" t="s">
        <v>34</v>
      </c>
      <c r="K1763" t="s">
        <v>30</v>
      </c>
      <c r="L1763" t="s">
        <v>31</v>
      </c>
      <c r="M1763" t="s">
        <v>30</v>
      </c>
      <c r="N1763">
        <v>36</v>
      </c>
      <c r="O1763">
        <f>IF(moras[[#This Row],[EDAD]]="", '2-Resumen'!$C$7, moras[[#This Row],[EDAD]])</f>
        <v>36</v>
      </c>
      <c r="P1763">
        <f>FLOOR(moras[[#This Row],[EDAD_SIN_NA´S]],10)</f>
        <v>30</v>
      </c>
      <c r="Q1763">
        <f>STANDARDIZE(moras[[#This Row],[EDAD]],'2-Resumen'!$C$2, '2-Resumen'!$C$3)</f>
        <v>-0.41684216367753391</v>
      </c>
      <c r="R1763" t="str">
        <f>IF(ABS(moras[[#This Row],[Z-CORE E]]) &gt; 1.96, "Sí", "No")</f>
        <v>No</v>
      </c>
    </row>
    <row r="1764" spans="1:18">
      <c r="A1764">
        <v>2586</v>
      </c>
      <c r="B1764" t="s">
        <v>32</v>
      </c>
      <c r="C1764">
        <v>933638</v>
      </c>
      <c r="D17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64">
        <f>IF(moras[[#This Row],[SALARIO]]="",'2-Resumen'!$B$7, moras[[#This Row],[SALARIO]])</f>
        <v>933638</v>
      </c>
      <c r="F1764">
        <f>STANDARDIZE(moras[[#This Row],[SALARIO]],'2-Resumen'!$B$2,'2-Resumen'!$B$3)</f>
        <v>-0.36008154164072226</v>
      </c>
      <c r="G1764" t="str">
        <f>IF(ABS(moras[[#This Row],[Z-CORE]])&gt; 1.96,"Sí", "No")</f>
        <v>No</v>
      </c>
      <c r="H1764" t="s">
        <v>33</v>
      </c>
      <c r="I1764" t="str">
        <f>IF(moras[[#This Row],[TIPO_ASEGURAMIENTO]] = "", '2-Resumen'!$F$4, moras[[#This Row],[TIPO_ASEGURAMIENTO]])</f>
        <v>ASALARIADO</v>
      </c>
      <c r="J1764" t="s">
        <v>29</v>
      </c>
      <c r="K1764" t="s">
        <v>30</v>
      </c>
      <c r="L1764" t="s">
        <v>31</v>
      </c>
      <c r="M1764" t="s">
        <v>31</v>
      </c>
      <c r="N1764">
        <v>46</v>
      </c>
      <c r="O1764">
        <f>IF(moras[[#This Row],[EDAD]]="", '2-Resumen'!$C$7, moras[[#This Row],[EDAD]])</f>
        <v>46</v>
      </c>
      <c r="P1764">
        <f>FLOOR(moras[[#This Row],[EDAD_SIN_NA´S]],10)</f>
        <v>40</v>
      </c>
      <c r="Q1764">
        <f>STANDARDIZE(moras[[#This Row],[EDAD]],'2-Resumen'!$C$2, '2-Resumen'!$C$3)</f>
        <v>0.28891113709384114</v>
      </c>
      <c r="R1764" t="str">
        <f>IF(ABS(moras[[#This Row],[Z-CORE E]]) &gt; 1.96, "Sí", "No")</f>
        <v>No</v>
      </c>
    </row>
    <row r="1765" spans="1:18">
      <c r="A1765">
        <v>2587</v>
      </c>
      <c r="B1765" t="s">
        <v>32</v>
      </c>
      <c r="C1765">
        <v>762828</v>
      </c>
      <c r="D17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65">
        <f>IF(moras[[#This Row],[SALARIO]]="",'2-Resumen'!$B$7, moras[[#This Row],[SALARIO]])</f>
        <v>762828</v>
      </c>
      <c r="F1765">
        <f>STANDARDIZE(moras[[#This Row],[SALARIO]],'2-Resumen'!$B$2,'2-Resumen'!$B$3)</f>
        <v>-0.36292365619281014</v>
      </c>
      <c r="G1765" t="str">
        <f>IF(ABS(moras[[#This Row],[Z-CORE]])&gt; 1.96,"Sí", "No")</f>
        <v>No</v>
      </c>
      <c r="H1765" t="s">
        <v>33</v>
      </c>
      <c r="I1765" t="str">
        <f>IF(moras[[#This Row],[TIPO_ASEGURAMIENTO]] = "", '2-Resumen'!$F$4, moras[[#This Row],[TIPO_ASEGURAMIENTO]])</f>
        <v>ASALARIADO</v>
      </c>
      <c r="J1765" t="s">
        <v>34</v>
      </c>
      <c r="K1765" t="s">
        <v>30</v>
      </c>
      <c r="L1765" t="s">
        <v>31</v>
      </c>
      <c r="M1765" t="s">
        <v>30</v>
      </c>
      <c r="N1765">
        <v>60</v>
      </c>
      <c r="O1765">
        <f>IF(moras[[#This Row],[EDAD]]="", '2-Resumen'!$C$7, moras[[#This Row],[EDAD]])</f>
        <v>60</v>
      </c>
      <c r="P1765">
        <f>FLOOR(moras[[#This Row],[EDAD_SIN_NA´S]],10)</f>
        <v>60</v>
      </c>
      <c r="Q1765">
        <f>STANDARDIZE(moras[[#This Row],[EDAD]],'2-Resumen'!$C$2, '2-Resumen'!$C$3)</f>
        <v>1.2769657581737661</v>
      </c>
      <c r="R1765" t="str">
        <f>IF(ABS(moras[[#This Row],[Z-CORE E]]) &gt; 1.96, "Sí", "No")</f>
        <v>No</v>
      </c>
    </row>
    <row r="1766" spans="1:18">
      <c r="A1766">
        <v>2589</v>
      </c>
      <c r="B1766" t="s">
        <v>27</v>
      </c>
      <c r="C1766">
        <v>38898792</v>
      </c>
      <c r="D17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66">
        <f>IF(moras[[#This Row],[SALARIO]]="",'2-Resumen'!$B$7, moras[[#This Row],[SALARIO]])</f>
        <v>38898792</v>
      </c>
      <c r="F1766">
        <f>STANDARDIZE(moras[[#This Row],[SALARIO]],'2-Resumen'!$B$2,'2-Resumen'!$B$3)</f>
        <v>0.27162220319656383</v>
      </c>
      <c r="G1766" t="str">
        <f>IF(ABS(moras[[#This Row],[Z-CORE]])&gt; 1.96,"Sí", "No")</f>
        <v>No</v>
      </c>
      <c r="H1766" t="s">
        <v>33</v>
      </c>
      <c r="I1766" t="str">
        <f>IF(moras[[#This Row],[TIPO_ASEGURAMIENTO]] = "", '2-Resumen'!$F$4, moras[[#This Row],[TIPO_ASEGURAMIENTO]])</f>
        <v>ASALARIADO</v>
      </c>
      <c r="J1766" t="s">
        <v>34</v>
      </c>
      <c r="K1766" t="s">
        <v>30</v>
      </c>
      <c r="L1766" t="s">
        <v>31</v>
      </c>
      <c r="M1766" t="s">
        <v>31</v>
      </c>
      <c r="N1766">
        <v>25</v>
      </c>
      <c r="O1766">
        <f>IF(moras[[#This Row],[EDAD]]="", '2-Resumen'!$C$7, moras[[#This Row],[EDAD]])</f>
        <v>25</v>
      </c>
      <c r="P1766">
        <f>FLOOR(moras[[#This Row],[EDAD_SIN_NA´S]],10)</f>
        <v>20</v>
      </c>
      <c r="Q1766">
        <f>STANDARDIZE(moras[[#This Row],[EDAD]],'2-Resumen'!$C$2, '2-Resumen'!$C$3)</f>
        <v>-1.1931707945260464</v>
      </c>
      <c r="R1766" t="str">
        <f>IF(ABS(moras[[#This Row],[Z-CORE E]]) &gt; 1.96, "Sí", "No")</f>
        <v>No</v>
      </c>
    </row>
    <row r="1767" spans="1:18">
      <c r="A1767">
        <v>2590</v>
      </c>
      <c r="B1767" t="s">
        <v>32</v>
      </c>
      <c r="C1767">
        <v>348650</v>
      </c>
      <c r="D17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67">
        <f>IF(moras[[#This Row],[SALARIO]]="",'2-Resumen'!$B$7, moras[[#This Row],[SALARIO]])</f>
        <v>348650</v>
      </c>
      <c r="F1767">
        <f>STANDARDIZE(moras[[#This Row],[SALARIO]],'2-Resumen'!$B$2,'2-Resumen'!$B$3)</f>
        <v>-0.36981518081639569</v>
      </c>
      <c r="G1767" t="str">
        <f>IF(ABS(moras[[#This Row],[Z-CORE]])&gt; 1.96,"Sí", "No")</f>
        <v>No</v>
      </c>
      <c r="H1767" t="s">
        <v>33</v>
      </c>
      <c r="I1767" t="str">
        <f>IF(moras[[#This Row],[TIPO_ASEGURAMIENTO]] = "", '2-Resumen'!$F$4, moras[[#This Row],[TIPO_ASEGURAMIENTO]])</f>
        <v>ASALARIADO</v>
      </c>
      <c r="J1767" t="s">
        <v>29</v>
      </c>
      <c r="K1767" t="s">
        <v>30</v>
      </c>
      <c r="L1767" t="s">
        <v>30</v>
      </c>
      <c r="M1767" t="s">
        <v>31</v>
      </c>
      <c r="N1767">
        <v>52</v>
      </c>
      <c r="O1767">
        <f>IF(moras[[#This Row],[EDAD]]="", '2-Resumen'!$C$7, moras[[#This Row],[EDAD]])</f>
        <v>52</v>
      </c>
      <c r="P1767">
        <f>FLOOR(moras[[#This Row],[EDAD_SIN_NA´S]],10)</f>
        <v>50</v>
      </c>
      <c r="Q1767">
        <f>STANDARDIZE(moras[[#This Row],[EDAD]],'2-Resumen'!$C$2, '2-Resumen'!$C$3)</f>
        <v>0.71236311755666615</v>
      </c>
      <c r="R1767" t="str">
        <f>IF(ABS(moras[[#This Row],[Z-CORE E]]) &gt; 1.96, "Sí", "No")</f>
        <v>No</v>
      </c>
    </row>
    <row r="1768" spans="1:18">
      <c r="A1768">
        <v>2591</v>
      </c>
      <c r="B1768" t="s">
        <v>32</v>
      </c>
      <c r="C1768">
        <v>520560</v>
      </c>
      <c r="D17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68">
        <f>IF(moras[[#This Row],[SALARIO]]="",'2-Resumen'!$B$7, moras[[#This Row],[SALARIO]])</f>
        <v>520560</v>
      </c>
      <c r="F1768">
        <f>STANDARDIZE(moras[[#This Row],[SALARIO]],'2-Resumen'!$B$2,'2-Resumen'!$B$3)</f>
        <v>-0.36695476331947263</v>
      </c>
      <c r="G1768" t="str">
        <f>IF(ABS(moras[[#This Row],[Z-CORE]])&gt; 1.96,"Sí", "No")</f>
        <v>No</v>
      </c>
      <c r="H1768" t="s">
        <v>33</v>
      </c>
      <c r="I1768" t="str">
        <f>IF(moras[[#This Row],[TIPO_ASEGURAMIENTO]] = "", '2-Resumen'!$F$4, moras[[#This Row],[TIPO_ASEGURAMIENTO]])</f>
        <v>ASALARIADO</v>
      </c>
      <c r="J1768" t="s">
        <v>29</v>
      </c>
      <c r="K1768" t="s">
        <v>30</v>
      </c>
      <c r="L1768" t="s">
        <v>31</v>
      </c>
      <c r="M1768" t="s">
        <v>31</v>
      </c>
      <c r="N1768">
        <v>40</v>
      </c>
      <c r="O1768">
        <f>IF(moras[[#This Row],[EDAD]]="", '2-Resumen'!$C$7, moras[[#This Row],[EDAD]])</f>
        <v>40</v>
      </c>
      <c r="P1768">
        <f>FLOOR(moras[[#This Row],[EDAD_SIN_NA´S]],10)</f>
        <v>40</v>
      </c>
      <c r="Q1768">
        <f>STANDARDIZE(moras[[#This Row],[EDAD]],'2-Resumen'!$C$2, '2-Resumen'!$C$3)</f>
        <v>-0.13454084336898386</v>
      </c>
      <c r="R1768" t="str">
        <f>IF(ABS(moras[[#This Row],[Z-CORE E]]) &gt; 1.96, "Sí", "No")</f>
        <v>No</v>
      </c>
    </row>
    <row r="1769" spans="1:18">
      <c r="A1769">
        <v>2592</v>
      </c>
      <c r="B1769" t="s">
        <v>32</v>
      </c>
      <c r="C1769">
        <v>369500</v>
      </c>
      <c r="D17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69">
        <f>IF(moras[[#This Row],[SALARIO]]="",'2-Resumen'!$B$7, moras[[#This Row],[SALARIO]])</f>
        <v>369500</v>
      </c>
      <c r="F1769">
        <f>STANDARDIZE(moras[[#This Row],[SALARIO]],'2-Resumen'!$B$2,'2-Resumen'!$B$3)</f>
        <v>-0.36946825681656525</v>
      </c>
      <c r="G1769" t="str">
        <f>IF(ABS(moras[[#This Row],[Z-CORE]])&gt; 1.96,"Sí", "No")</f>
        <v>No</v>
      </c>
      <c r="H1769" t="s">
        <v>33</v>
      </c>
      <c r="I1769" t="str">
        <f>IF(moras[[#This Row],[TIPO_ASEGURAMIENTO]] = "", '2-Resumen'!$F$4, moras[[#This Row],[TIPO_ASEGURAMIENTO]])</f>
        <v>ASALARIADO</v>
      </c>
      <c r="J1769" t="s">
        <v>29</v>
      </c>
      <c r="K1769" t="s">
        <v>30</v>
      </c>
      <c r="L1769" t="s">
        <v>31</v>
      </c>
      <c r="M1769" t="s">
        <v>31</v>
      </c>
      <c r="N1769">
        <v>43</v>
      </c>
      <c r="O1769">
        <f>IF(moras[[#This Row],[EDAD]]="", '2-Resumen'!$C$7, moras[[#This Row],[EDAD]])</f>
        <v>43</v>
      </c>
      <c r="P1769">
        <f>FLOOR(moras[[#This Row],[EDAD_SIN_NA´S]],10)</f>
        <v>40</v>
      </c>
      <c r="Q1769">
        <f>STANDARDIZE(moras[[#This Row],[EDAD]],'2-Resumen'!$C$2, '2-Resumen'!$C$3)</f>
        <v>7.7185146862428639E-2</v>
      </c>
      <c r="R1769" t="str">
        <f>IF(ABS(moras[[#This Row],[Z-CORE E]]) &gt; 1.96, "Sí", "No")</f>
        <v>No</v>
      </c>
    </row>
    <row r="1770" spans="1:18">
      <c r="A1770">
        <v>2593</v>
      </c>
      <c r="B1770" t="s">
        <v>32</v>
      </c>
      <c r="C1770">
        <v>1013518</v>
      </c>
      <c r="D17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70">
        <f>IF(moras[[#This Row],[SALARIO]]="",'2-Resumen'!$B$7, moras[[#This Row],[SALARIO]])</f>
        <v>1013518</v>
      </c>
      <c r="F1770">
        <f>STANDARDIZE(moras[[#This Row],[SALARIO]],'2-Resumen'!$B$2,'2-Resumen'!$B$3)</f>
        <v>-0.35875241506487321</v>
      </c>
      <c r="G1770" t="str">
        <f>IF(ABS(moras[[#This Row],[Z-CORE]])&gt; 1.96,"Sí", "No")</f>
        <v>No</v>
      </c>
      <c r="H1770" t="s">
        <v>33</v>
      </c>
      <c r="I1770" t="str">
        <f>IF(moras[[#This Row],[TIPO_ASEGURAMIENTO]] = "", '2-Resumen'!$F$4, moras[[#This Row],[TIPO_ASEGURAMIENTO]])</f>
        <v>ASALARIADO</v>
      </c>
      <c r="J1770" t="s">
        <v>29</v>
      </c>
      <c r="K1770" t="s">
        <v>30</v>
      </c>
      <c r="L1770" t="s">
        <v>31</v>
      </c>
      <c r="M1770" t="s">
        <v>31</v>
      </c>
      <c r="N1770">
        <v>25</v>
      </c>
      <c r="O1770">
        <f>IF(moras[[#This Row],[EDAD]]="", '2-Resumen'!$C$7, moras[[#This Row],[EDAD]])</f>
        <v>25</v>
      </c>
      <c r="P1770">
        <f>FLOOR(moras[[#This Row],[EDAD_SIN_NA´S]],10)</f>
        <v>20</v>
      </c>
      <c r="Q1770">
        <f>STANDARDIZE(moras[[#This Row],[EDAD]],'2-Resumen'!$C$2, '2-Resumen'!$C$3)</f>
        <v>-1.1931707945260464</v>
      </c>
      <c r="R1770" t="str">
        <f>IF(ABS(moras[[#This Row],[Z-CORE E]]) &gt; 1.96, "Sí", "No")</f>
        <v>No</v>
      </c>
    </row>
    <row r="1771" spans="1:18">
      <c r="A1771">
        <v>2594</v>
      </c>
      <c r="B1771" t="s">
        <v>32</v>
      </c>
      <c r="C1771">
        <v>308076752</v>
      </c>
      <c r="D17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71">
        <f>IF(moras[[#This Row],[SALARIO]]="",'2-Resumen'!$B$7, moras[[#This Row],[SALARIO]])</f>
        <v>308076752</v>
      </c>
      <c r="F1771">
        <f>STANDARDIZE(moras[[#This Row],[SALARIO]],'2-Resumen'!$B$2,'2-Resumen'!$B$3)</f>
        <v>4.750485251128918</v>
      </c>
      <c r="G1771" t="str">
        <f>IF(ABS(moras[[#This Row],[Z-CORE]])&gt; 1.96,"Sí", "No")</f>
        <v>Sí</v>
      </c>
      <c r="H1771" t="s">
        <v>33</v>
      </c>
      <c r="I1771" t="str">
        <f>IF(moras[[#This Row],[TIPO_ASEGURAMIENTO]] = "", '2-Resumen'!$F$4, moras[[#This Row],[TIPO_ASEGURAMIENTO]])</f>
        <v>ASALARIADO</v>
      </c>
      <c r="J1771" t="s">
        <v>34</v>
      </c>
      <c r="K1771" t="s">
        <v>30</v>
      </c>
      <c r="L1771" t="s">
        <v>31</v>
      </c>
      <c r="M1771" t="s">
        <v>31</v>
      </c>
      <c r="N1771">
        <v>42</v>
      </c>
      <c r="O1771">
        <f>IF(moras[[#This Row],[EDAD]]="", '2-Resumen'!$C$7, moras[[#This Row],[EDAD]])</f>
        <v>42</v>
      </c>
      <c r="P1771">
        <f>FLOOR(moras[[#This Row],[EDAD_SIN_NA´S]],10)</f>
        <v>40</v>
      </c>
      <c r="Q1771">
        <f>STANDARDIZE(moras[[#This Row],[EDAD]],'2-Resumen'!$C$2, '2-Resumen'!$C$3)</f>
        <v>6.6098167852911317E-3</v>
      </c>
      <c r="R1771" t="str">
        <f>IF(ABS(moras[[#This Row],[Z-CORE E]]) &gt; 1.96, "Sí", "No")</f>
        <v>No</v>
      </c>
    </row>
    <row r="1772" spans="1:18">
      <c r="A1772">
        <v>2596</v>
      </c>
      <c r="B1772" t="s">
        <v>27</v>
      </c>
      <c r="C1772">
        <v>285000</v>
      </c>
      <c r="D17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72">
        <f>IF(moras[[#This Row],[SALARIO]]="",'2-Resumen'!$B$7, moras[[#This Row],[SALARIO]])</f>
        <v>285000</v>
      </c>
      <c r="F1772">
        <f>STANDARDIZE(moras[[#This Row],[SALARIO]],'2-Resumen'!$B$2,'2-Resumen'!$B$3)</f>
        <v>-0.37087425576072208</v>
      </c>
      <c r="G1772" t="str">
        <f>IF(ABS(moras[[#This Row],[Z-CORE]])&gt; 1.96,"Sí", "No")</f>
        <v>No</v>
      </c>
      <c r="H1772" t="s">
        <v>33</v>
      </c>
      <c r="I1772" t="str">
        <f>IF(moras[[#This Row],[TIPO_ASEGURAMIENTO]] = "", '2-Resumen'!$F$4, moras[[#This Row],[TIPO_ASEGURAMIENTO]])</f>
        <v>ASALARIADO</v>
      </c>
      <c r="J1772" t="s">
        <v>29</v>
      </c>
      <c r="K1772" t="s">
        <v>30</v>
      </c>
      <c r="L1772" t="s">
        <v>31</v>
      </c>
      <c r="M1772" t="s">
        <v>31</v>
      </c>
      <c r="N1772">
        <v>42</v>
      </c>
      <c r="O1772">
        <f>IF(moras[[#This Row],[EDAD]]="", '2-Resumen'!$C$7, moras[[#This Row],[EDAD]])</f>
        <v>42</v>
      </c>
      <c r="P1772">
        <f>FLOOR(moras[[#This Row],[EDAD_SIN_NA´S]],10)</f>
        <v>40</v>
      </c>
      <c r="Q1772">
        <f>STANDARDIZE(moras[[#This Row],[EDAD]],'2-Resumen'!$C$2, '2-Resumen'!$C$3)</f>
        <v>6.6098167852911317E-3</v>
      </c>
      <c r="R1772" t="str">
        <f>IF(ABS(moras[[#This Row],[Z-CORE E]]) &gt; 1.96, "Sí", "No")</f>
        <v>No</v>
      </c>
    </row>
    <row r="1773" spans="1:18">
      <c r="A1773">
        <v>2597</v>
      </c>
      <c r="B1773" t="s">
        <v>32</v>
      </c>
      <c r="C1773">
        <v>169374</v>
      </c>
      <c r="D17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73">
        <f>IF(moras[[#This Row],[SALARIO]]="",'2-Resumen'!$B$7, moras[[#This Row],[SALARIO]])</f>
        <v>169374</v>
      </c>
      <c r="F1773">
        <f>STANDARDIZE(moras[[#This Row],[SALARIO]],'2-Resumen'!$B$2,'2-Resumen'!$B$3)</f>
        <v>-0.3727981614875514</v>
      </c>
      <c r="G1773" t="str">
        <f>IF(ABS(moras[[#This Row],[Z-CORE]])&gt; 1.96,"Sí", "No")</f>
        <v>No</v>
      </c>
      <c r="H1773" t="s">
        <v>33</v>
      </c>
      <c r="I1773" t="str">
        <f>IF(moras[[#This Row],[TIPO_ASEGURAMIENTO]] = "", '2-Resumen'!$F$4, moras[[#This Row],[TIPO_ASEGURAMIENTO]])</f>
        <v>ASALARIADO</v>
      </c>
      <c r="J1773" t="s">
        <v>29</v>
      </c>
      <c r="K1773" t="s">
        <v>30</v>
      </c>
      <c r="L1773" t="s">
        <v>30</v>
      </c>
      <c r="M1773" t="s">
        <v>30</v>
      </c>
      <c r="N1773">
        <v>44</v>
      </c>
      <c r="O1773">
        <f>IF(moras[[#This Row],[EDAD]]="", '2-Resumen'!$C$7, moras[[#This Row],[EDAD]])</f>
        <v>44</v>
      </c>
      <c r="P1773">
        <f>FLOOR(moras[[#This Row],[EDAD_SIN_NA´S]],10)</f>
        <v>40</v>
      </c>
      <c r="Q1773">
        <f>STANDARDIZE(moras[[#This Row],[EDAD]],'2-Resumen'!$C$2, '2-Resumen'!$C$3)</f>
        <v>0.14776047693956615</v>
      </c>
      <c r="R1773" t="str">
        <f>IF(ABS(moras[[#This Row],[Z-CORE E]]) &gt; 1.96, "Sí", "No")</f>
        <v>No</v>
      </c>
    </row>
    <row r="1774" spans="1:18">
      <c r="A1774">
        <v>2598</v>
      </c>
      <c r="B1774" t="s">
        <v>32</v>
      </c>
      <c r="C1774">
        <v>359250</v>
      </c>
      <c r="D17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74">
        <f>IF(moras[[#This Row],[SALARIO]]="",'2-Resumen'!$B$7, moras[[#This Row],[SALARIO]])</f>
        <v>359250</v>
      </c>
      <c r="F1774">
        <f>STANDARDIZE(moras[[#This Row],[SALARIO]],'2-Resumen'!$B$2,'2-Resumen'!$B$3)</f>
        <v>-0.36963880698434759</v>
      </c>
      <c r="G1774" t="str">
        <f>IF(ABS(moras[[#This Row],[Z-CORE]])&gt; 1.96,"Sí", "No")</f>
        <v>No</v>
      </c>
      <c r="H1774" t="s">
        <v>33</v>
      </c>
      <c r="I1774" t="str">
        <f>IF(moras[[#This Row],[TIPO_ASEGURAMIENTO]] = "", '2-Resumen'!$F$4, moras[[#This Row],[TIPO_ASEGURAMIENTO]])</f>
        <v>ASALARIADO</v>
      </c>
      <c r="J1774" t="s">
        <v>29</v>
      </c>
      <c r="K1774" t="s">
        <v>30</v>
      </c>
      <c r="L1774" t="s">
        <v>31</v>
      </c>
      <c r="M1774" t="s">
        <v>31</v>
      </c>
      <c r="N1774">
        <v>24</v>
      </c>
      <c r="O1774">
        <f>IF(moras[[#This Row],[EDAD]]="", '2-Resumen'!$C$7, moras[[#This Row],[EDAD]])</f>
        <v>24</v>
      </c>
      <c r="P1774">
        <f>FLOOR(moras[[#This Row],[EDAD_SIN_NA´S]],10)</f>
        <v>20</v>
      </c>
      <c r="Q1774">
        <f>STANDARDIZE(moras[[#This Row],[EDAD]],'2-Resumen'!$C$2, '2-Resumen'!$C$3)</f>
        <v>-1.263746124603184</v>
      </c>
      <c r="R1774" t="str">
        <f>IF(ABS(moras[[#This Row],[Z-CORE E]]) &gt; 1.96, "Sí", "No")</f>
        <v>No</v>
      </c>
    </row>
    <row r="1775" spans="1:18">
      <c r="A1775">
        <v>2601</v>
      </c>
      <c r="B1775" t="s">
        <v>32</v>
      </c>
      <c r="C1775">
        <v>300366</v>
      </c>
      <c r="D17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75">
        <f>IF(moras[[#This Row],[SALARIO]]="",'2-Resumen'!$B$7, moras[[#This Row],[SALARIO]])</f>
        <v>300366</v>
      </c>
      <c r="F1775">
        <f>STANDARDIZE(moras[[#This Row],[SALARIO]],'2-Resumen'!$B$2,'2-Resumen'!$B$3)</f>
        <v>-0.37061858026041544</v>
      </c>
      <c r="G1775" t="str">
        <f>IF(ABS(moras[[#This Row],[Z-CORE]])&gt; 1.96,"Sí", "No")</f>
        <v>No</v>
      </c>
      <c r="H1775" t="s">
        <v>33</v>
      </c>
      <c r="I1775" t="str">
        <f>IF(moras[[#This Row],[TIPO_ASEGURAMIENTO]] = "", '2-Resumen'!$F$4, moras[[#This Row],[TIPO_ASEGURAMIENTO]])</f>
        <v>ASALARIADO</v>
      </c>
      <c r="J1775" t="s">
        <v>29</v>
      </c>
      <c r="K1775" t="s">
        <v>30</v>
      </c>
      <c r="L1775" t="s">
        <v>30</v>
      </c>
      <c r="M1775" t="s">
        <v>31</v>
      </c>
      <c r="N1775">
        <v>25</v>
      </c>
      <c r="O1775">
        <f>IF(moras[[#This Row],[EDAD]]="", '2-Resumen'!$C$7, moras[[#This Row],[EDAD]])</f>
        <v>25</v>
      </c>
      <c r="P1775">
        <f>FLOOR(moras[[#This Row],[EDAD_SIN_NA´S]],10)</f>
        <v>20</v>
      </c>
      <c r="Q1775">
        <f>STANDARDIZE(moras[[#This Row],[EDAD]],'2-Resumen'!$C$2, '2-Resumen'!$C$3)</f>
        <v>-1.1931707945260464</v>
      </c>
      <c r="R1775" t="str">
        <f>IF(ABS(moras[[#This Row],[Z-CORE E]]) &gt; 1.96, "Sí", "No")</f>
        <v>No</v>
      </c>
    </row>
    <row r="1776" spans="1:18">
      <c r="A1776">
        <v>2603</v>
      </c>
      <c r="B1776" t="s">
        <v>27</v>
      </c>
      <c r="C1776">
        <v>1214327</v>
      </c>
      <c r="D17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76">
        <f>IF(moras[[#This Row],[SALARIO]]="",'2-Resumen'!$B$7, moras[[#This Row],[SALARIO]])</f>
        <v>1214327</v>
      </c>
      <c r="F1776">
        <f>STANDARDIZE(moras[[#This Row],[SALARIO]],'2-Resumen'!$B$2,'2-Resumen'!$B$3)</f>
        <v>-0.35541114592904854</v>
      </c>
      <c r="G1776" t="str">
        <f>IF(ABS(moras[[#This Row],[Z-CORE]])&gt; 1.96,"Sí", "No")</f>
        <v>No</v>
      </c>
      <c r="H1776" t="s">
        <v>33</v>
      </c>
      <c r="I1776" t="str">
        <f>IF(moras[[#This Row],[TIPO_ASEGURAMIENTO]] = "", '2-Resumen'!$F$4, moras[[#This Row],[TIPO_ASEGURAMIENTO]])</f>
        <v>ASALARIADO</v>
      </c>
      <c r="J1776" t="s">
        <v>34</v>
      </c>
      <c r="K1776" t="s">
        <v>30</v>
      </c>
      <c r="L1776" t="s">
        <v>31</v>
      </c>
      <c r="M1776" t="s">
        <v>31</v>
      </c>
      <c r="N1776">
        <v>56</v>
      </c>
      <c r="O1776">
        <f>IF(moras[[#This Row],[EDAD]]="", '2-Resumen'!$C$7, moras[[#This Row],[EDAD]])</f>
        <v>56</v>
      </c>
      <c r="P1776">
        <f>FLOOR(moras[[#This Row],[EDAD_SIN_NA´S]],10)</f>
        <v>50</v>
      </c>
      <c r="Q1776">
        <f>STANDARDIZE(moras[[#This Row],[EDAD]],'2-Resumen'!$C$2, '2-Resumen'!$C$3)</f>
        <v>0.99466443786521619</v>
      </c>
      <c r="R1776" t="str">
        <f>IF(ABS(moras[[#This Row],[Z-CORE E]]) &gt; 1.96, "Sí", "No")</f>
        <v>No</v>
      </c>
    </row>
    <row r="1777" spans="1:18">
      <c r="A1777">
        <v>2604</v>
      </c>
      <c r="B1777" t="s">
        <v>27</v>
      </c>
      <c r="C1777">
        <v>353400</v>
      </c>
      <c r="D17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77">
        <f>IF(moras[[#This Row],[SALARIO]]="",'2-Resumen'!$B$7, moras[[#This Row],[SALARIO]])</f>
        <v>353400</v>
      </c>
      <c r="F1777">
        <f>STANDARDIZE(moras[[#This Row],[SALARIO]],'2-Resumen'!$B$2,'2-Resumen'!$B$3)</f>
        <v>-0.36973614537278926</v>
      </c>
      <c r="G1777" t="str">
        <f>IF(ABS(moras[[#This Row],[Z-CORE]])&gt; 1.96,"Sí", "No")</f>
        <v>No</v>
      </c>
      <c r="H1777" t="s">
        <v>33</v>
      </c>
      <c r="I1777" t="str">
        <f>IF(moras[[#This Row],[TIPO_ASEGURAMIENTO]] = "", '2-Resumen'!$F$4, moras[[#This Row],[TIPO_ASEGURAMIENTO]])</f>
        <v>ASALARIADO</v>
      </c>
      <c r="J1777" t="s">
        <v>29</v>
      </c>
      <c r="K1777" t="s">
        <v>30</v>
      </c>
      <c r="L1777" t="s">
        <v>30</v>
      </c>
      <c r="M1777" t="s">
        <v>31</v>
      </c>
      <c r="N1777">
        <v>47</v>
      </c>
      <c r="O1777">
        <f>IF(moras[[#This Row],[EDAD]]="", '2-Resumen'!$C$7, moras[[#This Row],[EDAD]])</f>
        <v>47</v>
      </c>
      <c r="P1777">
        <f>FLOOR(moras[[#This Row],[EDAD_SIN_NA´S]],10)</f>
        <v>40</v>
      </c>
      <c r="Q1777">
        <f>STANDARDIZE(moras[[#This Row],[EDAD]],'2-Resumen'!$C$2, '2-Resumen'!$C$3)</f>
        <v>0.35948646717097865</v>
      </c>
      <c r="R1777" t="str">
        <f>IF(ABS(moras[[#This Row],[Z-CORE E]]) &gt; 1.96, "Sí", "No")</f>
        <v>No</v>
      </c>
    </row>
    <row r="1778" spans="1:18">
      <c r="A1778">
        <v>2606</v>
      </c>
      <c r="B1778" t="s">
        <v>27</v>
      </c>
      <c r="C1778">
        <v>1488158</v>
      </c>
      <c r="D17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78">
        <f>IF(moras[[#This Row],[SALARIO]]="",'2-Resumen'!$B$7, moras[[#This Row],[SALARIO]])</f>
        <v>1488158</v>
      </c>
      <c r="F1778">
        <f>STANDARDIZE(moras[[#This Row],[SALARIO]],'2-Resumen'!$B$2,'2-Resumen'!$B$3)</f>
        <v>-0.35085486075890177</v>
      </c>
      <c r="G1778" t="str">
        <f>IF(ABS(moras[[#This Row],[Z-CORE]])&gt; 1.96,"Sí", "No")</f>
        <v>No</v>
      </c>
      <c r="H1778" t="s">
        <v>33</v>
      </c>
      <c r="I1778" t="str">
        <f>IF(moras[[#This Row],[TIPO_ASEGURAMIENTO]] = "", '2-Resumen'!$F$4, moras[[#This Row],[TIPO_ASEGURAMIENTO]])</f>
        <v>ASALARIADO</v>
      </c>
      <c r="J1778" t="s">
        <v>34</v>
      </c>
      <c r="K1778" t="s">
        <v>30</v>
      </c>
      <c r="L1778" t="s">
        <v>31</v>
      </c>
      <c r="M1778" t="s">
        <v>30</v>
      </c>
      <c r="N1778">
        <v>41</v>
      </c>
      <c r="O1778">
        <f>IF(moras[[#This Row],[EDAD]]="", '2-Resumen'!$C$7, moras[[#This Row],[EDAD]])</f>
        <v>41</v>
      </c>
      <c r="P1778">
        <f>FLOOR(moras[[#This Row],[EDAD_SIN_NA´S]],10)</f>
        <v>40</v>
      </c>
      <c r="Q1778">
        <f>STANDARDIZE(moras[[#This Row],[EDAD]],'2-Resumen'!$C$2, '2-Resumen'!$C$3)</f>
        <v>-6.3965513291846368E-2</v>
      </c>
      <c r="R1778" t="str">
        <f>IF(ABS(moras[[#This Row],[Z-CORE E]]) &gt; 1.96, "Sí", "No")</f>
        <v>No</v>
      </c>
    </row>
    <row r="1779" spans="1:18">
      <c r="A1779">
        <v>2608</v>
      </c>
      <c r="B1779" t="s">
        <v>32</v>
      </c>
      <c r="C1779">
        <v>819375</v>
      </c>
      <c r="D17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79">
        <f>IF(moras[[#This Row],[SALARIO]]="",'2-Resumen'!$B$7, moras[[#This Row],[SALARIO]])</f>
        <v>819375</v>
      </c>
      <c r="F1779">
        <f>STANDARDIZE(moras[[#This Row],[SALARIO]],'2-Resumen'!$B$2,'2-Resumen'!$B$3)</f>
        <v>-0.36198276835499671</v>
      </c>
      <c r="G1779" t="str">
        <f>IF(ABS(moras[[#This Row],[Z-CORE]])&gt; 1.96,"Sí", "No")</f>
        <v>No</v>
      </c>
      <c r="H1779" t="s">
        <v>33</v>
      </c>
      <c r="I1779" t="str">
        <f>IF(moras[[#This Row],[TIPO_ASEGURAMIENTO]] = "", '2-Resumen'!$F$4, moras[[#This Row],[TIPO_ASEGURAMIENTO]])</f>
        <v>ASALARIADO</v>
      </c>
      <c r="J1779" t="s">
        <v>29</v>
      </c>
      <c r="K1779" t="s">
        <v>30</v>
      </c>
      <c r="L1779" t="s">
        <v>31</v>
      </c>
      <c r="M1779" t="s">
        <v>31</v>
      </c>
      <c r="N1779">
        <v>41</v>
      </c>
      <c r="O1779">
        <f>IF(moras[[#This Row],[EDAD]]="", '2-Resumen'!$C$7, moras[[#This Row],[EDAD]])</f>
        <v>41</v>
      </c>
      <c r="P1779">
        <f>FLOOR(moras[[#This Row],[EDAD_SIN_NA´S]],10)</f>
        <v>40</v>
      </c>
      <c r="Q1779">
        <f>STANDARDIZE(moras[[#This Row],[EDAD]],'2-Resumen'!$C$2, '2-Resumen'!$C$3)</f>
        <v>-6.3965513291846368E-2</v>
      </c>
      <c r="R1779" t="str">
        <f>IF(ABS(moras[[#This Row],[Z-CORE E]]) &gt; 1.96, "Sí", "No")</f>
        <v>No</v>
      </c>
    </row>
    <row r="1780" spans="1:18">
      <c r="A1780">
        <v>2609</v>
      </c>
      <c r="B1780" t="s">
        <v>27</v>
      </c>
      <c r="C1780">
        <v>1389523</v>
      </c>
      <c r="D17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80">
        <f>IF(moras[[#This Row],[SALARIO]]="",'2-Resumen'!$B$7, moras[[#This Row],[SALARIO]])</f>
        <v>1389523</v>
      </c>
      <c r="F1780">
        <f>STANDARDIZE(moras[[#This Row],[SALARIO]],'2-Resumen'!$B$2,'2-Resumen'!$B$3)</f>
        <v>-0.35249605254419059</v>
      </c>
      <c r="G1780" t="str">
        <f>IF(ABS(moras[[#This Row],[Z-CORE]])&gt; 1.96,"Sí", "No")</f>
        <v>No</v>
      </c>
      <c r="H1780" t="s">
        <v>33</v>
      </c>
      <c r="I1780" t="str">
        <f>IF(moras[[#This Row],[TIPO_ASEGURAMIENTO]] = "", '2-Resumen'!$F$4, moras[[#This Row],[TIPO_ASEGURAMIENTO]])</f>
        <v>ASALARIADO</v>
      </c>
      <c r="J1780" t="s">
        <v>34</v>
      </c>
      <c r="K1780" t="s">
        <v>30</v>
      </c>
      <c r="L1780" t="s">
        <v>31</v>
      </c>
      <c r="M1780" t="s">
        <v>30</v>
      </c>
      <c r="N1780">
        <v>48</v>
      </c>
      <c r="O1780">
        <f>IF(moras[[#This Row],[EDAD]]="", '2-Resumen'!$C$7, moras[[#This Row],[EDAD]])</f>
        <v>48</v>
      </c>
      <c r="P1780">
        <f>FLOOR(moras[[#This Row],[EDAD_SIN_NA´S]],10)</f>
        <v>40</v>
      </c>
      <c r="Q1780">
        <f>STANDARDIZE(moras[[#This Row],[EDAD]],'2-Resumen'!$C$2, '2-Resumen'!$C$3)</f>
        <v>0.43006179724811616</v>
      </c>
      <c r="R1780" t="str">
        <f>IF(ABS(moras[[#This Row],[Z-CORE E]]) &gt; 1.96, "Sí", "No")</f>
        <v>No</v>
      </c>
    </row>
    <row r="1781" spans="1:18">
      <c r="A1781">
        <v>2610</v>
      </c>
      <c r="B1781" t="s">
        <v>32</v>
      </c>
      <c r="C1781">
        <v>284326</v>
      </c>
      <c r="D17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81">
        <f>IF(moras[[#This Row],[SALARIO]]="",'2-Resumen'!$B$7, moras[[#This Row],[SALARIO]])</f>
        <v>284326</v>
      </c>
      <c r="F1781">
        <f>STANDARDIZE(moras[[#This Row],[SALARIO]],'2-Resumen'!$B$2,'2-Resumen'!$B$3)</f>
        <v>-0.37088547047419385</v>
      </c>
      <c r="G1781" t="str">
        <f>IF(ABS(moras[[#This Row],[Z-CORE]])&gt; 1.96,"Sí", "No")</f>
        <v>No</v>
      </c>
      <c r="H1781" t="s">
        <v>33</v>
      </c>
      <c r="I1781" t="str">
        <f>IF(moras[[#This Row],[TIPO_ASEGURAMIENTO]] = "", '2-Resumen'!$F$4, moras[[#This Row],[TIPO_ASEGURAMIENTO]])</f>
        <v>ASALARIADO</v>
      </c>
      <c r="J1781" t="s">
        <v>29</v>
      </c>
      <c r="K1781" t="s">
        <v>30</v>
      </c>
      <c r="L1781" t="s">
        <v>31</v>
      </c>
      <c r="M1781" t="s">
        <v>31</v>
      </c>
      <c r="N1781">
        <v>28</v>
      </c>
      <c r="O1781">
        <f>IF(moras[[#This Row],[EDAD]]="", '2-Resumen'!$C$7, moras[[#This Row],[EDAD]])</f>
        <v>28</v>
      </c>
      <c r="P1781">
        <f>FLOOR(moras[[#This Row],[EDAD_SIN_NA´S]],10)</f>
        <v>20</v>
      </c>
      <c r="Q1781">
        <f>STANDARDIZE(moras[[#This Row],[EDAD]],'2-Resumen'!$C$2, '2-Resumen'!$C$3)</f>
        <v>-0.98144480429463388</v>
      </c>
      <c r="R1781" t="str">
        <f>IF(ABS(moras[[#This Row],[Z-CORE E]]) &gt; 1.96, "Sí", "No")</f>
        <v>No</v>
      </c>
    </row>
    <row r="1782" spans="1:18">
      <c r="A1782">
        <v>2611</v>
      </c>
      <c r="B1782" t="s">
        <v>32</v>
      </c>
      <c r="C1782">
        <v>133302248</v>
      </c>
      <c r="D17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82">
        <f>IF(moras[[#This Row],[SALARIO]]="",'2-Resumen'!$B$7, moras[[#This Row],[SALARIO]])</f>
        <v>133302248</v>
      </c>
      <c r="F1782">
        <f>STANDARDIZE(moras[[#This Row],[SALARIO]],'2-Resumen'!$B$2,'2-Resumen'!$B$3)</f>
        <v>1.842405155394834</v>
      </c>
      <c r="G1782" t="str">
        <f>IF(ABS(moras[[#This Row],[Z-CORE]])&gt; 1.96,"Sí", "No")</f>
        <v>No</v>
      </c>
      <c r="H1782" t="s">
        <v>33</v>
      </c>
      <c r="I1782" t="str">
        <f>IF(moras[[#This Row],[TIPO_ASEGURAMIENTO]] = "", '2-Resumen'!$F$4, moras[[#This Row],[TIPO_ASEGURAMIENTO]])</f>
        <v>ASALARIADO</v>
      </c>
      <c r="J1782" t="s">
        <v>34</v>
      </c>
      <c r="K1782" t="s">
        <v>30</v>
      </c>
      <c r="L1782" t="s">
        <v>31</v>
      </c>
      <c r="M1782" t="s">
        <v>31</v>
      </c>
      <c r="N1782">
        <v>40</v>
      </c>
      <c r="O1782">
        <f>IF(moras[[#This Row],[EDAD]]="", '2-Resumen'!$C$7, moras[[#This Row],[EDAD]])</f>
        <v>40</v>
      </c>
      <c r="P1782">
        <f>FLOOR(moras[[#This Row],[EDAD_SIN_NA´S]],10)</f>
        <v>40</v>
      </c>
      <c r="Q1782">
        <f>STANDARDIZE(moras[[#This Row],[EDAD]],'2-Resumen'!$C$2, '2-Resumen'!$C$3)</f>
        <v>-0.13454084336898386</v>
      </c>
      <c r="R1782" t="str">
        <f>IF(ABS(moras[[#This Row],[Z-CORE E]]) &gt; 1.96, "Sí", "No")</f>
        <v>No</v>
      </c>
    </row>
    <row r="1783" spans="1:18">
      <c r="A1783">
        <v>2612</v>
      </c>
      <c r="B1783" t="s">
        <v>32</v>
      </c>
      <c r="C1783">
        <v>2157206</v>
      </c>
      <c r="D17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83">
        <f>IF(moras[[#This Row],[SALARIO]]="",'2-Resumen'!$B$7, moras[[#This Row],[SALARIO]])</f>
        <v>2157206</v>
      </c>
      <c r="F1783">
        <f>STANDARDIZE(moras[[#This Row],[SALARIO]],'2-Resumen'!$B$2,'2-Resumen'!$B$3)</f>
        <v>-0.33972254381700562</v>
      </c>
      <c r="G1783" t="str">
        <f>IF(ABS(moras[[#This Row],[Z-CORE]])&gt; 1.96,"Sí", "No")</f>
        <v>No</v>
      </c>
      <c r="H1783" t="s">
        <v>33</v>
      </c>
      <c r="I1783" t="str">
        <f>IF(moras[[#This Row],[TIPO_ASEGURAMIENTO]] = "", '2-Resumen'!$F$4, moras[[#This Row],[TIPO_ASEGURAMIENTO]])</f>
        <v>ASALARIADO</v>
      </c>
      <c r="J1783" t="s">
        <v>29</v>
      </c>
      <c r="K1783" t="s">
        <v>30</v>
      </c>
      <c r="L1783" t="s">
        <v>31</v>
      </c>
      <c r="M1783" t="s">
        <v>31</v>
      </c>
      <c r="N1783">
        <v>30</v>
      </c>
      <c r="O1783">
        <f>IF(moras[[#This Row],[EDAD]]="", '2-Resumen'!$C$7, moras[[#This Row],[EDAD]])</f>
        <v>30</v>
      </c>
      <c r="P1783">
        <f>FLOOR(moras[[#This Row],[EDAD_SIN_NA´S]],10)</f>
        <v>30</v>
      </c>
      <c r="Q1783">
        <f>STANDARDIZE(moras[[#This Row],[EDAD]],'2-Resumen'!$C$2, '2-Resumen'!$C$3)</f>
        <v>-0.84029414414035897</v>
      </c>
      <c r="R1783" t="str">
        <f>IF(ABS(moras[[#This Row],[Z-CORE E]]) &gt; 1.96, "Sí", "No")</f>
        <v>No</v>
      </c>
    </row>
    <row r="1784" spans="1:18">
      <c r="A1784">
        <v>2613</v>
      </c>
      <c r="B1784" t="s">
        <v>32</v>
      </c>
      <c r="C1784">
        <v>32770914</v>
      </c>
      <c r="D17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84">
        <f>IF(moras[[#This Row],[SALARIO]]="",'2-Resumen'!$B$7, moras[[#This Row],[SALARIO]])</f>
        <v>32770914</v>
      </c>
      <c r="F1784">
        <f>STANDARDIZE(moras[[#This Row],[SALARIO]],'2-Resumen'!$B$2,'2-Resumen'!$B$3)</f>
        <v>0.16966019138683908</v>
      </c>
      <c r="G1784" t="str">
        <f>IF(ABS(moras[[#This Row],[Z-CORE]])&gt; 1.96,"Sí", "No")</f>
        <v>No</v>
      </c>
      <c r="H1784" t="s">
        <v>33</v>
      </c>
      <c r="I1784" t="str">
        <f>IF(moras[[#This Row],[TIPO_ASEGURAMIENTO]] = "", '2-Resumen'!$F$4, moras[[#This Row],[TIPO_ASEGURAMIENTO]])</f>
        <v>ASALARIADO</v>
      </c>
      <c r="J1784" t="s">
        <v>29</v>
      </c>
      <c r="K1784" t="s">
        <v>30</v>
      </c>
      <c r="L1784" t="s">
        <v>31</v>
      </c>
      <c r="M1784" t="s">
        <v>31</v>
      </c>
      <c r="N1784">
        <v>21</v>
      </c>
      <c r="O1784">
        <f>IF(moras[[#This Row],[EDAD]]="", '2-Resumen'!$C$7, moras[[#This Row],[EDAD]])</f>
        <v>21</v>
      </c>
      <c r="P1784">
        <f>FLOOR(moras[[#This Row],[EDAD_SIN_NA´S]],10)</f>
        <v>20</v>
      </c>
      <c r="Q1784">
        <f>STANDARDIZE(moras[[#This Row],[EDAD]],'2-Resumen'!$C$2, '2-Resumen'!$C$3)</f>
        <v>-1.4754721148345964</v>
      </c>
      <c r="R1784" t="str">
        <f>IF(ABS(moras[[#This Row],[Z-CORE E]]) &gt; 1.96, "Sí", "No")</f>
        <v>No</v>
      </c>
    </row>
    <row r="1785" spans="1:18">
      <c r="A1785">
        <v>2614</v>
      </c>
      <c r="B1785" t="s">
        <v>32</v>
      </c>
      <c r="C1785">
        <v>342027</v>
      </c>
      <c r="D17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85">
        <f>IF(moras[[#This Row],[SALARIO]]="",'2-Resumen'!$B$7, moras[[#This Row],[SALARIO]])</f>
        <v>342027</v>
      </c>
      <c r="F1785">
        <f>STANDARDIZE(moras[[#This Row],[SALARIO]],'2-Resumen'!$B$2,'2-Resumen'!$B$3)</f>
        <v>-0.36992538118334423</v>
      </c>
      <c r="G1785" t="str">
        <f>IF(ABS(moras[[#This Row],[Z-CORE]])&gt; 1.96,"Sí", "No")</f>
        <v>No</v>
      </c>
      <c r="H1785" t="s">
        <v>33</v>
      </c>
      <c r="I1785" t="str">
        <f>IF(moras[[#This Row],[TIPO_ASEGURAMIENTO]] = "", '2-Resumen'!$F$4, moras[[#This Row],[TIPO_ASEGURAMIENTO]])</f>
        <v>ASALARIADO</v>
      </c>
      <c r="J1785" t="s">
        <v>29</v>
      </c>
      <c r="K1785" t="s">
        <v>30</v>
      </c>
      <c r="L1785" t="s">
        <v>31</v>
      </c>
      <c r="M1785" t="s">
        <v>31</v>
      </c>
      <c r="N1785">
        <v>37</v>
      </c>
      <c r="O1785">
        <f>IF(moras[[#This Row],[EDAD]]="", '2-Resumen'!$C$7, moras[[#This Row],[EDAD]])</f>
        <v>37</v>
      </c>
      <c r="P1785">
        <f>FLOOR(moras[[#This Row],[EDAD_SIN_NA´S]],10)</f>
        <v>30</v>
      </c>
      <c r="Q1785">
        <f>STANDARDIZE(moras[[#This Row],[EDAD]],'2-Resumen'!$C$2, '2-Resumen'!$C$3)</f>
        <v>-0.3462668336003964</v>
      </c>
      <c r="R1785" t="str">
        <f>IF(ABS(moras[[#This Row],[Z-CORE E]]) &gt; 1.96, "Sí", "No")</f>
        <v>No</v>
      </c>
    </row>
    <row r="1786" spans="1:18">
      <c r="A1786">
        <v>2615</v>
      </c>
      <c r="B1786" t="s">
        <v>27</v>
      </c>
      <c r="C1786">
        <v>1688298</v>
      </c>
      <c r="D17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86">
        <f>IF(moras[[#This Row],[SALARIO]]="",'2-Resumen'!$B$7, moras[[#This Row],[SALARIO]])</f>
        <v>1688298</v>
      </c>
      <c r="F1786">
        <f>STANDARDIZE(moras[[#This Row],[SALARIO]],'2-Resumen'!$B$2,'2-Resumen'!$B$3)</f>
        <v>-0.34752472314134503</v>
      </c>
      <c r="G1786" t="str">
        <f>IF(ABS(moras[[#This Row],[Z-CORE]])&gt; 1.96,"Sí", "No")</f>
        <v>No</v>
      </c>
      <c r="H1786" t="s">
        <v>33</v>
      </c>
      <c r="I1786" t="str">
        <f>IF(moras[[#This Row],[TIPO_ASEGURAMIENTO]] = "", '2-Resumen'!$F$4, moras[[#This Row],[TIPO_ASEGURAMIENTO]])</f>
        <v>ASALARIADO</v>
      </c>
      <c r="J1786" t="s">
        <v>34</v>
      </c>
      <c r="K1786" t="s">
        <v>30</v>
      </c>
      <c r="L1786" t="s">
        <v>31</v>
      </c>
      <c r="M1786" t="s">
        <v>31</v>
      </c>
      <c r="N1786">
        <v>48</v>
      </c>
      <c r="O1786">
        <f>IF(moras[[#This Row],[EDAD]]="", '2-Resumen'!$C$7, moras[[#This Row],[EDAD]])</f>
        <v>48</v>
      </c>
      <c r="P1786">
        <f>FLOOR(moras[[#This Row],[EDAD_SIN_NA´S]],10)</f>
        <v>40</v>
      </c>
      <c r="Q1786">
        <f>STANDARDIZE(moras[[#This Row],[EDAD]],'2-Resumen'!$C$2, '2-Resumen'!$C$3)</f>
        <v>0.43006179724811616</v>
      </c>
      <c r="R1786" t="str">
        <f>IF(ABS(moras[[#This Row],[Z-CORE E]]) &gt; 1.96, "Sí", "No")</f>
        <v>No</v>
      </c>
    </row>
    <row r="1787" spans="1:18">
      <c r="A1787">
        <v>2616</v>
      </c>
      <c r="B1787" t="s">
        <v>32</v>
      </c>
      <c r="C1787">
        <v>1000000</v>
      </c>
      <c r="D17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87">
        <f>IF(moras[[#This Row],[SALARIO]]="",'2-Resumen'!$B$7, moras[[#This Row],[SALARIO]])</f>
        <v>1000000</v>
      </c>
      <c r="F1787">
        <f>STANDARDIZE(moras[[#This Row],[SALARIO]],'2-Resumen'!$B$2,'2-Resumen'!$B$3)</f>
        <v>-0.35897734161785677</v>
      </c>
      <c r="G1787" t="str">
        <f>IF(ABS(moras[[#This Row],[Z-CORE]])&gt; 1.96,"Sí", "No")</f>
        <v>No</v>
      </c>
      <c r="H1787" t="s">
        <v>33</v>
      </c>
      <c r="I1787" t="str">
        <f>IF(moras[[#This Row],[TIPO_ASEGURAMIENTO]] = "", '2-Resumen'!$F$4, moras[[#This Row],[TIPO_ASEGURAMIENTO]])</f>
        <v>ASALARIADO</v>
      </c>
      <c r="J1787" t="s">
        <v>29</v>
      </c>
      <c r="K1787" t="s">
        <v>30</v>
      </c>
      <c r="L1787" t="s">
        <v>31</v>
      </c>
      <c r="M1787" t="s">
        <v>31</v>
      </c>
      <c r="N1787">
        <v>29</v>
      </c>
      <c r="O1787">
        <f>IF(moras[[#This Row],[EDAD]]="", '2-Resumen'!$C$7, moras[[#This Row],[EDAD]])</f>
        <v>29</v>
      </c>
      <c r="P1787">
        <f>FLOOR(moras[[#This Row],[EDAD_SIN_NA´S]],10)</f>
        <v>20</v>
      </c>
      <c r="Q1787">
        <f>STANDARDIZE(moras[[#This Row],[EDAD]],'2-Resumen'!$C$2, '2-Resumen'!$C$3)</f>
        <v>-0.91086947421749642</v>
      </c>
      <c r="R1787" t="str">
        <f>IF(ABS(moras[[#This Row],[Z-CORE E]]) &gt; 1.96, "Sí", "No")</f>
        <v>No</v>
      </c>
    </row>
    <row r="1788" spans="1:18">
      <c r="A1788">
        <v>2617</v>
      </c>
      <c r="B1788" t="s">
        <v>27</v>
      </c>
      <c r="C1788">
        <v>280000</v>
      </c>
      <c r="D17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88">
        <f>IF(moras[[#This Row],[SALARIO]]="",'2-Resumen'!$B$7, moras[[#This Row],[SALARIO]])</f>
        <v>280000</v>
      </c>
      <c r="F1788">
        <f>STANDARDIZE(moras[[#This Row],[SALARIO]],'2-Resumen'!$B$2,'2-Resumen'!$B$3)</f>
        <v>-0.37095745096451832</v>
      </c>
      <c r="G1788" t="str">
        <f>IF(ABS(moras[[#This Row],[Z-CORE]])&gt; 1.96,"Sí", "No")</f>
        <v>No</v>
      </c>
      <c r="H1788" t="s">
        <v>33</v>
      </c>
      <c r="I1788" t="str">
        <f>IF(moras[[#This Row],[TIPO_ASEGURAMIENTO]] = "", '2-Resumen'!$F$4, moras[[#This Row],[TIPO_ASEGURAMIENTO]])</f>
        <v>ASALARIADO</v>
      </c>
      <c r="J1788" t="s">
        <v>29</v>
      </c>
      <c r="K1788" t="s">
        <v>30</v>
      </c>
      <c r="L1788" t="s">
        <v>30</v>
      </c>
      <c r="M1788" t="s">
        <v>31</v>
      </c>
      <c r="N1788">
        <v>25</v>
      </c>
      <c r="O1788">
        <f>IF(moras[[#This Row],[EDAD]]="", '2-Resumen'!$C$7, moras[[#This Row],[EDAD]])</f>
        <v>25</v>
      </c>
      <c r="P1788">
        <f>FLOOR(moras[[#This Row],[EDAD_SIN_NA´S]],10)</f>
        <v>20</v>
      </c>
      <c r="Q1788">
        <f>STANDARDIZE(moras[[#This Row],[EDAD]],'2-Resumen'!$C$2, '2-Resumen'!$C$3)</f>
        <v>-1.1931707945260464</v>
      </c>
      <c r="R1788" t="str">
        <f>IF(ABS(moras[[#This Row],[Z-CORE E]]) &gt; 1.96, "Sí", "No")</f>
        <v>No</v>
      </c>
    </row>
    <row r="1789" spans="1:18">
      <c r="A1789">
        <v>2618</v>
      </c>
      <c r="B1789" t="s">
        <v>32</v>
      </c>
      <c r="C1789">
        <v>24650481</v>
      </c>
      <c r="D17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89">
        <f>IF(moras[[#This Row],[SALARIO]]="",'2-Resumen'!$B$7, moras[[#This Row],[SALARIO]])</f>
        <v>24650481</v>
      </c>
      <c r="F1789">
        <f>STANDARDIZE(moras[[#This Row],[SALARIO]],'2-Resumen'!$B$2,'2-Resumen'!$B$3)</f>
        <v>3.4543975717062581E-2</v>
      </c>
      <c r="G1789" t="str">
        <f>IF(ABS(moras[[#This Row],[Z-CORE]])&gt; 1.96,"Sí", "No")</f>
        <v>No</v>
      </c>
      <c r="H1789" t="s">
        <v>33</v>
      </c>
      <c r="I1789" t="str">
        <f>IF(moras[[#This Row],[TIPO_ASEGURAMIENTO]] = "", '2-Resumen'!$F$4, moras[[#This Row],[TIPO_ASEGURAMIENTO]])</f>
        <v>ASALARIADO</v>
      </c>
      <c r="J1789" t="s">
        <v>29</v>
      </c>
      <c r="K1789" t="s">
        <v>30</v>
      </c>
      <c r="L1789" t="s">
        <v>31</v>
      </c>
      <c r="M1789" t="s">
        <v>31</v>
      </c>
      <c r="N1789">
        <v>19</v>
      </c>
      <c r="O1789">
        <f>IF(moras[[#This Row],[EDAD]]="", '2-Resumen'!$C$7, moras[[#This Row],[EDAD]])</f>
        <v>19</v>
      </c>
      <c r="P1789">
        <f>FLOOR(moras[[#This Row],[EDAD_SIN_NA´S]],10)</f>
        <v>10</v>
      </c>
      <c r="Q1789">
        <f>STANDARDIZE(moras[[#This Row],[EDAD]],'2-Resumen'!$C$2, '2-Resumen'!$C$3)</f>
        <v>-1.6166227749888715</v>
      </c>
      <c r="R1789" t="str">
        <f>IF(ABS(moras[[#This Row],[Z-CORE E]]) &gt; 1.96, "Sí", "No")</f>
        <v>No</v>
      </c>
    </row>
    <row r="1790" spans="1:18">
      <c r="A1790">
        <v>2619</v>
      </c>
      <c r="B1790" t="s">
        <v>27</v>
      </c>
      <c r="C1790">
        <v>2128000</v>
      </c>
      <c r="D17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90">
        <f>IF(moras[[#This Row],[SALARIO]]="",'2-Resumen'!$B$7, moras[[#This Row],[SALARIO]])</f>
        <v>2128000</v>
      </c>
      <c r="F1790">
        <f>STANDARDIZE(moras[[#This Row],[SALARIO]],'2-Resumen'!$B$2,'2-Resumen'!$B$3)</f>
        <v>-0.3402085036414203</v>
      </c>
      <c r="G1790" t="str">
        <f>IF(ABS(moras[[#This Row],[Z-CORE]])&gt; 1.96,"Sí", "No")</f>
        <v>No</v>
      </c>
      <c r="H1790" t="s">
        <v>33</v>
      </c>
      <c r="I1790" t="str">
        <f>IF(moras[[#This Row],[TIPO_ASEGURAMIENTO]] = "", '2-Resumen'!$F$4, moras[[#This Row],[TIPO_ASEGURAMIENTO]])</f>
        <v>ASALARIADO</v>
      </c>
      <c r="J1790" t="s">
        <v>29</v>
      </c>
      <c r="K1790" t="s">
        <v>30</v>
      </c>
      <c r="L1790" t="s">
        <v>31</v>
      </c>
      <c r="M1790" t="s">
        <v>31</v>
      </c>
      <c r="N1790">
        <v>37</v>
      </c>
      <c r="O1790">
        <f>IF(moras[[#This Row],[EDAD]]="", '2-Resumen'!$C$7, moras[[#This Row],[EDAD]])</f>
        <v>37</v>
      </c>
      <c r="P1790">
        <f>FLOOR(moras[[#This Row],[EDAD_SIN_NA´S]],10)</f>
        <v>30</v>
      </c>
      <c r="Q1790">
        <f>STANDARDIZE(moras[[#This Row],[EDAD]],'2-Resumen'!$C$2, '2-Resumen'!$C$3)</f>
        <v>-0.3462668336003964</v>
      </c>
      <c r="R1790" t="str">
        <f>IF(ABS(moras[[#This Row],[Z-CORE E]]) &gt; 1.96, "Sí", "No")</f>
        <v>No</v>
      </c>
    </row>
    <row r="1791" spans="1:18">
      <c r="A1791">
        <v>2620</v>
      </c>
      <c r="B1791" t="s">
        <v>32</v>
      </c>
      <c r="C1791">
        <v>6084143</v>
      </c>
      <c r="D17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91">
        <f>IF(moras[[#This Row],[SALARIO]]="",'2-Resumen'!$B$7, moras[[#This Row],[SALARIO]])</f>
        <v>6084143</v>
      </c>
      <c r="F1791">
        <f>STANDARDIZE(moras[[#This Row],[SALARIO]],'2-Resumen'!$B$2,'2-Resumen'!$B$3)</f>
        <v>-0.27438207901499012</v>
      </c>
      <c r="G1791" t="str">
        <f>IF(ABS(moras[[#This Row],[Z-CORE]])&gt; 1.96,"Sí", "No")</f>
        <v>No</v>
      </c>
      <c r="H1791" t="s">
        <v>33</v>
      </c>
      <c r="I1791" t="str">
        <f>IF(moras[[#This Row],[TIPO_ASEGURAMIENTO]] = "", '2-Resumen'!$F$4, moras[[#This Row],[TIPO_ASEGURAMIENTO]])</f>
        <v>ASALARIADO</v>
      </c>
      <c r="J1791" t="s">
        <v>34</v>
      </c>
      <c r="K1791" t="s">
        <v>30</v>
      </c>
      <c r="L1791" t="s">
        <v>31</v>
      </c>
      <c r="M1791" t="s">
        <v>31</v>
      </c>
      <c r="N1791">
        <v>38</v>
      </c>
      <c r="O1791">
        <f>IF(moras[[#This Row],[EDAD]]="", '2-Resumen'!$C$7, moras[[#This Row],[EDAD]])</f>
        <v>38</v>
      </c>
      <c r="P1791">
        <f>FLOOR(moras[[#This Row],[EDAD_SIN_NA´S]],10)</f>
        <v>30</v>
      </c>
      <c r="Q1791">
        <f>STANDARDIZE(moras[[#This Row],[EDAD]],'2-Resumen'!$C$2, '2-Resumen'!$C$3)</f>
        <v>-0.27569150352325889</v>
      </c>
      <c r="R1791" t="str">
        <f>IF(ABS(moras[[#This Row],[Z-CORE E]]) &gt; 1.96, "Sí", "No")</f>
        <v>No</v>
      </c>
    </row>
    <row r="1792" spans="1:18">
      <c r="A1792">
        <v>2623</v>
      </c>
      <c r="B1792" t="s">
        <v>27</v>
      </c>
      <c r="C1792">
        <v>60000</v>
      </c>
      <c r="D17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92">
        <f>IF(moras[[#This Row],[SALARIO]]="",'2-Resumen'!$B$7, moras[[#This Row],[SALARIO]])</f>
        <v>60000</v>
      </c>
      <c r="F1792">
        <f>STANDARDIZE(moras[[#This Row],[SALARIO]],'2-Resumen'!$B$2,'2-Resumen'!$B$3)</f>
        <v>-0.37461803993155385</v>
      </c>
      <c r="G1792" t="str">
        <f>IF(ABS(moras[[#This Row],[Z-CORE]])&gt; 1.96,"Sí", "No")</f>
        <v>No</v>
      </c>
      <c r="H1792" t="s">
        <v>33</v>
      </c>
      <c r="I1792" t="str">
        <f>IF(moras[[#This Row],[TIPO_ASEGURAMIENTO]] = "", '2-Resumen'!$F$4, moras[[#This Row],[TIPO_ASEGURAMIENTO]])</f>
        <v>ASALARIADO</v>
      </c>
      <c r="J1792" t="s">
        <v>29</v>
      </c>
      <c r="K1792" t="s">
        <v>30</v>
      </c>
      <c r="L1792" t="s">
        <v>30</v>
      </c>
      <c r="M1792" t="s">
        <v>31</v>
      </c>
      <c r="N1792">
        <v>35</v>
      </c>
      <c r="O1792">
        <f>IF(moras[[#This Row],[EDAD]]="", '2-Resumen'!$C$7, moras[[#This Row],[EDAD]])</f>
        <v>35</v>
      </c>
      <c r="P1792">
        <f>FLOOR(moras[[#This Row],[EDAD_SIN_NA´S]],10)</f>
        <v>30</v>
      </c>
      <c r="Q1792">
        <f>STANDARDIZE(moras[[#This Row],[EDAD]],'2-Resumen'!$C$2, '2-Resumen'!$C$3)</f>
        <v>-0.48741749375467142</v>
      </c>
      <c r="R1792" t="str">
        <f>IF(ABS(moras[[#This Row],[Z-CORE E]]) &gt; 1.96, "Sí", "No")</f>
        <v>No</v>
      </c>
    </row>
    <row r="1793" spans="1:18">
      <c r="A1793">
        <v>2624</v>
      </c>
      <c r="B1793" t="s">
        <v>32</v>
      </c>
      <c r="C1793">
        <v>51223488</v>
      </c>
      <c r="D17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93">
        <f>IF(moras[[#This Row],[SALARIO]]="",'2-Resumen'!$B$7, moras[[#This Row],[SALARIO]])</f>
        <v>51223488</v>
      </c>
      <c r="F1793">
        <f>STANDARDIZE(moras[[#This Row],[SALARIO]],'2-Resumen'!$B$2,'2-Resumen'!$B$3)</f>
        <v>0.47669332228595618</v>
      </c>
      <c r="G1793" t="str">
        <f>IF(ABS(moras[[#This Row],[Z-CORE]])&gt; 1.96,"Sí", "No")</f>
        <v>No</v>
      </c>
      <c r="H1793" t="s">
        <v>33</v>
      </c>
      <c r="I1793" t="str">
        <f>IF(moras[[#This Row],[TIPO_ASEGURAMIENTO]] = "", '2-Resumen'!$F$4, moras[[#This Row],[TIPO_ASEGURAMIENTO]])</f>
        <v>ASALARIADO</v>
      </c>
      <c r="J1793" t="s">
        <v>29</v>
      </c>
      <c r="K1793" t="s">
        <v>30</v>
      </c>
      <c r="L1793" t="s">
        <v>31</v>
      </c>
      <c r="M1793" t="s">
        <v>31</v>
      </c>
      <c r="N1793">
        <v>28</v>
      </c>
      <c r="O1793">
        <f>IF(moras[[#This Row],[EDAD]]="", '2-Resumen'!$C$7, moras[[#This Row],[EDAD]])</f>
        <v>28</v>
      </c>
      <c r="P1793">
        <f>FLOOR(moras[[#This Row],[EDAD_SIN_NA´S]],10)</f>
        <v>20</v>
      </c>
      <c r="Q1793">
        <f>STANDARDIZE(moras[[#This Row],[EDAD]],'2-Resumen'!$C$2, '2-Resumen'!$C$3)</f>
        <v>-0.98144480429463388</v>
      </c>
      <c r="R1793" t="str">
        <f>IF(ABS(moras[[#This Row],[Z-CORE E]]) &gt; 1.96, "Sí", "No")</f>
        <v>No</v>
      </c>
    </row>
    <row r="1794" spans="1:18">
      <c r="A1794">
        <v>2625</v>
      </c>
      <c r="B1794" t="s">
        <v>32</v>
      </c>
      <c r="C1794">
        <v>84231004</v>
      </c>
      <c r="D17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794">
        <f>IF(moras[[#This Row],[SALARIO]]="",'2-Resumen'!$B$7, moras[[#This Row],[SALARIO]])</f>
        <v>84231004</v>
      </c>
      <c r="F1794">
        <f>STANDARDIZE(moras[[#This Row],[SALARIO]],'2-Resumen'!$B$2,'2-Resumen'!$B$3)</f>
        <v>1.0259067263716248</v>
      </c>
      <c r="G1794" t="str">
        <f>IF(ABS(moras[[#This Row],[Z-CORE]])&gt; 1.96,"Sí", "No")</f>
        <v>No</v>
      </c>
      <c r="H1794" t="s">
        <v>33</v>
      </c>
      <c r="I1794" t="str">
        <f>IF(moras[[#This Row],[TIPO_ASEGURAMIENTO]] = "", '2-Resumen'!$F$4, moras[[#This Row],[TIPO_ASEGURAMIENTO]])</f>
        <v>ASALARIADO</v>
      </c>
      <c r="J1794" t="s">
        <v>29</v>
      </c>
      <c r="K1794" t="s">
        <v>30</v>
      </c>
      <c r="L1794" t="s">
        <v>31</v>
      </c>
      <c r="M1794" t="s">
        <v>31</v>
      </c>
      <c r="N1794">
        <v>43</v>
      </c>
      <c r="O1794">
        <f>IF(moras[[#This Row],[EDAD]]="", '2-Resumen'!$C$7, moras[[#This Row],[EDAD]])</f>
        <v>43</v>
      </c>
      <c r="P1794">
        <f>FLOOR(moras[[#This Row],[EDAD_SIN_NA´S]],10)</f>
        <v>40</v>
      </c>
      <c r="Q1794">
        <f>STANDARDIZE(moras[[#This Row],[EDAD]],'2-Resumen'!$C$2, '2-Resumen'!$C$3)</f>
        <v>7.7185146862428639E-2</v>
      </c>
      <c r="R1794" t="str">
        <f>IF(ABS(moras[[#This Row],[Z-CORE E]]) &gt; 1.96, "Sí", "No")</f>
        <v>No</v>
      </c>
    </row>
    <row r="1795" spans="1:18">
      <c r="A1795">
        <v>2626</v>
      </c>
      <c r="B1795" t="s">
        <v>27</v>
      </c>
      <c r="C1795">
        <v>378558</v>
      </c>
      <c r="D17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95">
        <f>IF(moras[[#This Row],[SALARIO]]="",'2-Resumen'!$B$7, moras[[#This Row],[SALARIO]])</f>
        <v>378558</v>
      </c>
      <c r="F1795">
        <f>STANDARDIZE(moras[[#This Row],[SALARIO]],'2-Resumen'!$B$2,'2-Resumen'!$B$3)</f>
        <v>-0.36931754038536796</v>
      </c>
      <c r="G1795" t="str">
        <f>IF(ABS(moras[[#This Row],[Z-CORE]])&gt; 1.96,"Sí", "No")</f>
        <v>No</v>
      </c>
      <c r="H1795" t="s">
        <v>33</v>
      </c>
      <c r="I1795" t="str">
        <f>IF(moras[[#This Row],[TIPO_ASEGURAMIENTO]] = "", '2-Resumen'!$F$4, moras[[#This Row],[TIPO_ASEGURAMIENTO]])</f>
        <v>ASALARIADO</v>
      </c>
      <c r="J1795" t="s">
        <v>34</v>
      </c>
      <c r="K1795" t="s">
        <v>30</v>
      </c>
      <c r="L1795" t="s">
        <v>31</v>
      </c>
      <c r="M1795" t="s">
        <v>30</v>
      </c>
      <c r="N1795">
        <v>34</v>
      </c>
      <c r="O1795">
        <f>IF(moras[[#This Row],[EDAD]]="", '2-Resumen'!$C$7, moras[[#This Row],[EDAD]])</f>
        <v>34</v>
      </c>
      <c r="P1795">
        <f>FLOOR(moras[[#This Row],[EDAD_SIN_NA´S]],10)</f>
        <v>30</v>
      </c>
      <c r="Q1795">
        <f>STANDARDIZE(moras[[#This Row],[EDAD]],'2-Resumen'!$C$2, '2-Resumen'!$C$3)</f>
        <v>-0.55799282383180893</v>
      </c>
      <c r="R1795" t="str">
        <f>IF(ABS(moras[[#This Row],[Z-CORE E]]) &gt; 1.96, "Sí", "No")</f>
        <v>No</v>
      </c>
    </row>
    <row r="1796" spans="1:18">
      <c r="A1796">
        <v>2627</v>
      </c>
      <c r="B1796" t="s">
        <v>32</v>
      </c>
      <c r="C1796">
        <v>290000</v>
      </c>
      <c r="D17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796">
        <f>IF(moras[[#This Row],[SALARIO]]="",'2-Resumen'!$B$7, moras[[#This Row],[SALARIO]])</f>
        <v>290000</v>
      </c>
      <c r="F1796">
        <f>STANDARDIZE(moras[[#This Row],[SALARIO]],'2-Resumen'!$B$2,'2-Resumen'!$B$3)</f>
        <v>-0.37079106055692584</v>
      </c>
      <c r="G1796" t="str">
        <f>IF(ABS(moras[[#This Row],[Z-CORE]])&gt; 1.96,"Sí", "No")</f>
        <v>No</v>
      </c>
      <c r="H1796" t="s">
        <v>33</v>
      </c>
      <c r="I1796" t="str">
        <f>IF(moras[[#This Row],[TIPO_ASEGURAMIENTO]] = "", '2-Resumen'!$F$4, moras[[#This Row],[TIPO_ASEGURAMIENTO]])</f>
        <v>ASALARIADO</v>
      </c>
      <c r="J1796" t="s">
        <v>29</v>
      </c>
      <c r="K1796" t="s">
        <v>30</v>
      </c>
      <c r="L1796" t="s">
        <v>31</v>
      </c>
      <c r="M1796" t="s">
        <v>31</v>
      </c>
      <c r="N1796">
        <v>38</v>
      </c>
      <c r="O1796">
        <f>IF(moras[[#This Row],[EDAD]]="", '2-Resumen'!$C$7, moras[[#This Row],[EDAD]])</f>
        <v>38</v>
      </c>
      <c r="P1796">
        <f>FLOOR(moras[[#This Row],[EDAD_SIN_NA´S]],10)</f>
        <v>30</v>
      </c>
      <c r="Q1796">
        <f>STANDARDIZE(moras[[#This Row],[EDAD]],'2-Resumen'!$C$2, '2-Resumen'!$C$3)</f>
        <v>-0.27569150352325889</v>
      </c>
      <c r="R1796" t="str">
        <f>IF(ABS(moras[[#This Row],[Z-CORE E]]) &gt; 1.96, "Sí", "No")</f>
        <v>No</v>
      </c>
    </row>
    <row r="1797" spans="1:18">
      <c r="A1797">
        <v>2629</v>
      </c>
      <c r="B1797" t="s">
        <v>32</v>
      </c>
      <c r="C1797">
        <v>634725</v>
      </c>
      <c r="D17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797">
        <f>IF(moras[[#This Row],[SALARIO]]="",'2-Resumen'!$B$7, moras[[#This Row],[SALARIO]])</f>
        <v>634725</v>
      </c>
      <c r="F1797">
        <f>STANDARDIZE(moras[[#This Row],[SALARIO]],'2-Resumen'!$B$2,'2-Resumen'!$B$3)</f>
        <v>-0.36505516723119263</v>
      </c>
      <c r="G1797" t="str">
        <f>IF(ABS(moras[[#This Row],[Z-CORE]])&gt; 1.96,"Sí", "No")</f>
        <v>No</v>
      </c>
      <c r="H1797" t="s">
        <v>33</v>
      </c>
      <c r="I1797" t="str">
        <f>IF(moras[[#This Row],[TIPO_ASEGURAMIENTO]] = "", '2-Resumen'!$F$4, moras[[#This Row],[TIPO_ASEGURAMIENTO]])</f>
        <v>ASALARIADO</v>
      </c>
      <c r="J1797" t="s">
        <v>29</v>
      </c>
      <c r="K1797" t="s">
        <v>30</v>
      </c>
      <c r="L1797" t="s">
        <v>31</v>
      </c>
      <c r="M1797" t="s">
        <v>31</v>
      </c>
      <c r="N1797">
        <v>34</v>
      </c>
      <c r="O1797">
        <f>IF(moras[[#This Row],[EDAD]]="", '2-Resumen'!$C$7, moras[[#This Row],[EDAD]])</f>
        <v>34</v>
      </c>
      <c r="P1797">
        <f>FLOOR(moras[[#This Row],[EDAD_SIN_NA´S]],10)</f>
        <v>30</v>
      </c>
      <c r="Q1797">
        <f>STANDARDIZE(moras[[#This Row],[EDAD]],'2-Resumen'!$C$2, '2-Resumen'!$C$3)</f>
        <v>-0.55799282383180893</v>
      </c>
      <c r="R1797" t="str">
        <f>IF(ABS(moras[[#This Row],[Z-CORE E]]) &gt; 1.96, "Sí", "No")</f>
        <v>No</v>
      </c>
    </row>
    <row r="1798" spans="1:18">
      <c r="A1798">
        <v>2630</v>
      </c>
      <c r="B1798" t="s">
        <v>32</v>
      </c>
      <c r="C1798">
        <v>4709745</v>
      </c>
      <c r="D17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98">
        <f>IF(moras[[#This Row],[SALARIO]]="",'2-Resumen'!$B$7, moras[[#This Row],[SALARIO]])</f>
        <v>4709745</v>
      </c>
      <c r="F1798">
        <f>STANDARDIZE(moras[[#This Row],[SALARIO]],'2-Resumen'!$B$2,'2-Resumen'!$B$3)</f>
        <v>-0.29725074335642476</v>
      </c>
      <c r="G1798" t="str">
        <f>IF(ABS(moras[[#This Row],[Z-CORE]])&gt; 1.96,"Sí", "No")</f>
        <v>No</v>
      </c>
      <c r="H1798" t="s">
        <v>33</v>
      </c>
      <c r="I1798" t="str">
        <f>IF(moras[[#This Row],[TIPO_ASEGURAMIENTO]] = "", '2-Resumen'!$F$4, moras[[#This Row],[TIPO_ASEGURAMIENTO]])</f>
        <v>ASALARIADO</v>
      </c>
      <c r="J1798" t="s">
        <v>29</v>
      </c>
      <c r="K1798" t="s">
        <v>30</v>
      </c>
      <c r="L1798" t="s">
        <v>31</v>
      </c>
      <c r="M1798" t="s">
        <v>31</v>
      </c>
      <c r="N1798">
        <v>36</v>
      </c>
      <c r="O1798">
        <f>IF(moras[[#This Row],[EDAD]]="", '2-Resumen'!$C$7, moras[[#This Row],[EDAD]])</f>
        <v>36</v>
      </c>
      <c r="P1798">
        <f>FLOOR(moras[[#This Row],[EDAD_SIN_NA´S]],10)</f>
        <v>30</v>
      </c>
      <c r="Q1798">
        <f>STANDARDIZE(moras[[#This Row],[EDAD]],'2-Resumen'!$C$2, '2-Resumen'!$C$3)</f>
        <v>-0.41684216367753391</v>
      </c>
      <c r="R1798" t="str">
        <f>IF(ABS(moras[[#This Row],[Z-CORE E]]) &gt; 1.96, "Sí", "No")</f>
        <v>No</v>
      </c>
    </row>
    <row r="1799" spans="1:18">
      <c r="A1799">
        <v>2631</v>
      </c>
      <c r="B1799" t="s">
        <v>32</v>
      </c>
      <c r="C1799">
        <v>5505905</v>
      </c>
      <c r="D17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799">
        <f>IF(moras[[#This Row],[SALARIO]]="",'2-Resumen'!$B$7, moras[[#This Row],[SALARIO]])</f>
        <v>5505905</v>
      </c>
      <c r="F1799">
        <f>STANDARDIZE(moras[[#This Row],[SALARIO]],'2-Resumen'!$B$2,'2-Resumen'!$B$3)</f>
        <v>-0.28400340466553858</v>
      </c>
      <c r="G1799" t="str">
        <f>IF(ABS(moras[[#This Row],[Z-CORE]])&gt; 1.96,"Sí", "No")</f>
        <v>No</v>
      </c>
      <c r="H1799" t="s">
        <v>33</v>
      </c>
      <c r="I1799" t="str">
        <f>IF(moras[[#This Row],[TIPO_ASEGURAMIENTO]] = "", '2-Resumen'!$F$4, moras[[#This Row],[TIPO_ASEGURAMIENTO]])</f>
        <v>ASALARIADO</v>
      </c>
      <c r="J1799" t="s">
        <v>34</v>
      </c>
      <c r="K1799" t="s">
        <v>30</v>
      </c>
      <c r="L1799" t="s">
        <v>31</v>
      </c>
      <c r="M1799" t="s">
        <v>31</v>
      </c>
      <c r="N1799">
        <v>24</v>
      </c>
      <c r="O1799">
        <f>IF(moras[[#This Row],[EDAD]]="", '2-Resumen'!$C$7, moras[[#This Row],[EDAD]])</f>
        <v>24</v>
      </c>
      <c r="P1799">
        <f>FLOOR(moras[[#This Row],[EDAD_SIN_NA´S]],10)</f>
        <v>20</v>
      </c>
      <c r="Q1799">
        <f>STANDARDIZE(moras[[#This Row],[EDAD]],'2-Resumen'!$C$2, '2-Resumen'!$C$3)</f>
        <v>-1.263746124603184</v>
      </c>
      <c r="R1799" t="str">
        <f>IF(ABS(moras[[#This Row],[Z-CORE E]]) &gt; 1.96, "Sí", "No")</f>
        <v>No</v>
      </c>
    </row>
    <row r="1800" spans="1:18">
      <c r="A1800">
        <v>2634</v>
      </c>
      <c r="B1800" t="s">
        <v>32</v>
      </c>
      <c r="C1800">
        <v>369875</v>
      </c>
      <c r="D18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00">
        <f>IF(moras[[#This Row],[SALARIO]]="",'2-Resumen'!$B$7, moras[[#This Row],[SALARIO]])</f>
        <v>369875</v>
      </c>
      <c r="F1800">
        <f>STANDARDIZE(moras[[#This Row],[SALARIO]],'2-Resumen'!$B$2,'2-Resumen'!$B$3)</f>
        <v>-0.36946201717628058</v>
      </c>
      <c r="G1800" t="str">
        <f>IF(ABS(moras[[#This Row],[Z-CORE]])&gt; 1.96,"Sí", "No")</f>
        <v>No</v>
      </c>
      <c r="H1800" t="s">
        <v>33</v>
      </c>
      <c r="I1800" t="str">
        <f>IF(moras[[#This Row],[TIPO_ASEGURAMIENTO]] = "", '2-Resumen'!$F$4, moras[[#This Row],[TIPO_ASEGURAMIENTO]])</f>
        <v>ASALARIADO</v>
      </c>
      <c r="J1800" t="s">
        <v>29</v>
      </c>
      <c r="K1800" t="s">
        <v>30</v>
      </c>
      <c r="L1800" t="s">
        <v>31</v>
      </c>
      <c r="M1800" t="s">
        <v>31</v>
      </c>
      <c r="N1800">
        <v>28</v>
      </c>
      <c r="O1800">
        <f>IF(moras[[#This Row],[EDAD]]="", '2-Resumen'!$C$7, moras[[#This Row],[EDAD]])</f>
        <v>28</v>
      </c>
      <c r="P1800">
        <f>FLOOR(moras[[#This Row],[EDAD_SIN_NA´S]],10)</f>
        <v>20</v>
      </c>
      <c r="Q1800">
        <f>STANDARDIZE(moras[[#This Row],[EDAD]],'2-Resumen'!$C$2, '2-Resumen'!$C$3)</f>
        <v>-0.98144480429463388</v>
      </c>
      <c r="R1800" t="str">
        <f>IF(ABS(moras[[#This Row],[Z-CORE E]]) &gt; 1.96, "Sí", "No")</f>
        <v>No</v>
      </c>
    </row>
    <row r="1801" spans="1:18">
      <c r="A1801">
        <v>2635</v>
      </c>
      <c r="B1801" t="s">
        <v>27</v>
      </c>
      <c r="C1801">
        <v>386020</v>
      </c>
      <c r="D18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01">
        <f>IF(moras[[#This Row],[SALARIO]]="",'2-Resumen'!$B$7, moras[[#This Row],[SALARIO]])</f>
        <v>386020</v>
      </c>
      <c r="F1801">
        <f>STANDARDIZE(moras[[#This Row],[SALARIO]],'2-Resumen'!$B$2,'2-Resumen'!$B$3)</f>
        <v>-0.36919337986322243</v>
      </c>
      <c r="G1801" t="str">
        <f>IF(ABS(moras[[#This Row],[Z-CORE]])&gt; 1.96,"Sí", "No")</f>
        <v>No</v>
      </c>
      <c r="H1801" t="s">
        <v>33</v>
      </c>
      <c r="I1801" t="str">
        <f>IF(moras[[#This Row],[TIPO_ASEGURAMIENTO]] = "", '2-Resumen'!$F$4, moras[[#This Row],[TIPO_ASEGURAMIENTO]])</f>
        <v>ASALARIADO</v>
      </c>
      <c r="J1801" t="s">
        <v>29</v>
      </c>
      <c r="K1801" t="s">
        <v>30</v>
      </c>
      <c r="L1801" t="s">
        <v>31</v>
      </c>
      <c r="M1801" t="s">
        <v>31</v>
      </c>
      <c r="N1801">
        <v>59</v>
      </c>
      <c r="O1801">
        <f>IF(moras[[#This Row],[EDAD]]="", '2-Resumen'!$C$7, moras[[#This Row],[EDAD]])</f>
        <v>59</v>
      </c>
      <c r="P1801">
        <f>FLOOR(moras[[#This Row],[EDAD_SIN_NA´S]],10)</f>
        <v>50</v>
      </c>
      <c r="Q1801">
        <f>STANDARDIZE(moras[[#This Row],[EDAD]],'2-Resumen'!$C$2, '2-Resumen'!$C$3)</f>
        <v>1.2063904280966287</v>
      </c>
      <c r="R1801" t="str">
        <f>IF(ABS(moras[[#This Row],[Z-CORE E]]) &gt; 1.96, "Sí", "No")</f>
        <v>No</v>
      </c>
    </row>
    <row r="1802" spans="1:18">
      <c r="A1802">
        <v>2636</v>
      </c>
      <c r="B1802" t="s">
        <v>27</v>
      </c>
      <c r="C1802">
        <v>539036</v>
      </c>
      <c r="D18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02">
        <f>IF(moras[[#This Row],[SALARIO]]="",'2-Resumen'!$B$7, moras[[#This Row],[SALARIO]])</f>
        <v>539036</v>
      </c>
      <c r="F1802">
        <f>STANDARDIZE(moras[[#This Row],[SALARIO]],'2-Resumen'!$B$2,'2-Resumen'!$B$3)</f>
        <v>-0.36664734040240471</v>
      </c>
      <c r="G1802" t="str">
        <f>IF(ABS(moras[[#This Row],[Z-CORE]])&gt; 1.96,"Sí", "No")</f>
        <v>No</v>
      </c>
      <c r="H1802" t="s">
        <v>33</v>
      </c>
      <c r="I1802" t="str">
        <f>IF(moras[[#This Row],[TIPO_ASEGURAMIENTO]] = "", '2-Resumen'!$F$4, moras[[#This Row],[TIPO_ASEGURAMIENTO]])</f>
        <v>ASALARIADO</v>
      </c>
      <c r="J1802" t="s">
        <v>34</v>
      </c>
      <c r="K1802" t="s">
        <v>30</v>
      </c>
      <c r="L1802" t="s">
        <v>31</v>
      </c>
      <c r="M1802" t="s">
        <v>31</v>
      </c>
      <c r="N1802">
        <v>32</v>
      </c>
      <c r="O1802">
        <f>IF(moras[[#This Row],[EDAD]]="", '2-Resumen'!$C$7, moras[[#This Row],[EDAD]])</f>
        <v>32</v>
      </c>
      <c r="P1802">
        <f>FLOOR(moras[[#This Row],[EDAD_SIN_NA´S]],10)</f>
        <v>30</v>
      </c>
      <c r="Q1802">
        <f>STANDARDIZE(moras[[#This Row],[EDAD]],'2-Resumen'!$C$2, '2-Resumen'!$C$3)</f>
        <v>-0.69914348398608395</v>
      </c>
      <c r="R1802" t="str">
        <f>IF(ABS(moras[[#This Row],[Z-CORE E]]) &gt; 1.96, "Sí", "No")</f>
        <v>No</v>
      </c>
    </row>
    <row r="1803" spans="1:18">
      <c r="A1803">
        <v>2637</v>
      </c>
      <c r="B1803" t="s">
        <v>32</v>
      </c>
      <c r="C1803">
        <v>623700</v>
      </c>
      <c r="D18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03">
        <f>IF(moras[[#This Row],[SALARIO]]="",'2-Resumen'!$B$7, moras[[#This Row],[SALARIO]])</f>
        <v>623700</v>
      </c>
      <c r="F1803">
        <f>STANDARDIZE(moras[[#This Row],[SALARIO]],'2-Resumen'!$B$2,'2-Resumen'!$B$3)</f>
        <v>-0.36523861265556334</v>
      </c>
      <c r="G1803" t="str">
        <f>IF(ABS(moras[[#This Row],[Z-CORE]])&gt; 1.96,"Sí", "No")</f>
        <v>No</v>
      </c>
      <c r="H1803" t="s">
        <v>33</v>
      </c>
      <c r="I1803" t="str">
        <f>IF(moras[[#This Row],[TIPO_ASEGURAMIENTO]] = "", '2-Resumen'!$F$4, moras[[#This Row],[TIPO_ASEGURAMIENTO]])</f>
        <v>ASALARIADO</v>
      </c>
      <c r="J1803" t="s">
        <v>29</v>
      </c>
      <c r="K1803" t="s">
        <v>30</v>
      </c>
      <c r="L1803" t="s">
        <v>31</v>
      </c>
      <c r="M1803" t="s">
        <v>31</v>
      </c>
      <c r="N1803">
        <v>35</v>
      </c>
      <c r="O1803">
        <f>IF(moras[[#This Row],[EDAD]]="", '2-Resumen'!$C$7, moras[[#This Row],[EDAD]])</f>
        <v>35</v>
      </c>
      <c r="P1803">
        <f>FLOOR(moras[[#This Row],[EDAD_SIN_NA´S]],10)</f>
        <v>30</v>
      </c>
      <c r="Q1803">
        <f>STANDARDIZE(moras[[#This Row],[EDAD]],'2-Resumen'!$C$2, '2-Resumen'!$C$3)</f>
        <v>-0.48741749375467142</v>
      </c>
      <c r="R1803" t="str">
        <f>IF(ABS(moras[[#This Row],[Z-CORE E]]) &gt; 1.96, "Sí", "No")</f>
        <v>No</v>
      </c>
    </row>
    <row r="1804" spans="1:18">
      <c r="A1804">
        <v>2639</v>
      </c>
      <c r="B1804" t="s">
        <v>27</v>
      </c>
      <c r="C1804">
        <v>8175747</v>
      </c>
      <c r="D18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04">
        <f>IF(moras[[#This Row],[SALARIO]]="",'2-Resumen'!$B$7, moras[[#This Row],[SALARIO]])</f>
        <v>8175747</v>
      </c>
      <c r="F1804">
        <f>STANDARDIZE(moras[[#This Row],[SALARIO]],'2-Resumen'!$B$2,'2-Resumen'!$B$3)</f>
        <v>-0.23957979480677519</v>
      </c>
      <c r="G1804" t="str">
        <f>IF(ABS(moras[[#This Row],[Z-CORE]])&gt; 1.96,"Sí", "No")</f>
        <v>No</v>
      </c>
      <c r="H1804" t="s">
        <v>33</v>
      </c>
      <c r="I1804" t="str">
        <f>IF(moras[[#This Row],[TIPO_ASEGURAMIENTO]] = "", '2-Resumen'!$F$4, moras[[#This Row],[TIPO_ASEGURAMIENTO]])</f>
        <v>ASALARIADO</v>
      </c>
      <c r="J1804" t="s">
        <v>29</v>
      </c>
      <c r="K1804" t="s">
        <v>30</v>
      </c>
      <c r="L1804" t="s">
        <v>31</v>
      </c>
      <c r="M1804" t="s">
        <v>31</v>
      </c>
      <c r="N1804">
        <v>22</v>
      </c>
      <c r="O1804">
        <f>IF(moras[[#This Row],[EDAD]]="", '2-Resumen'!$C$7, moras[[#This Row],[EDAD]])</f>
        <v>22</v>
      </c>
      <c r="P1804">
        <f>FLOOR(moras[[#This Row],[EDAD_SIN_NA´S]],10)</f>
        <v>20</v>
      </c>
      <c r="Q1804">
        <f>STANDARDIZE(moras[[#This Row],[EDAD]],'2-Resumen'!$C$2, '2-Resumen'!$C$3)</f>
        <v>-1.4048967847574589</v>
      </c>
      <c r="R1804" t="str">
        <f>IF(ABS(moras[[#This Row],[Z-CORE E]]) &gt; 1.96, "Sí", "No")</f>
        <v>No</v>
      </c>
    </row>
    <row r="1805" spans="1:18">
      <c r="A1805">
        <v>2640</v>
      </c>
      <c r="B1805" t="s">
        <v>32</v>
      </c>
      <c r="C1805">
        <v>70376613</v>
      </c>
      <c r="D18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05">
        <f>IF(moras[[#This Row],[SALARIO]]="",'2-Resumen'!$B$7, moras[[#This Row],[SALARIO]])</f>
        <v>70376613</v>
      </c>
      <c r="F1805">
        <f>STANDARDIZE(moras[[#This Row],[SALARIO]],'2-Resumen'!$B$2,'2-Resumen'!$B$3)</f>
        <v>0.79538294982800817</v>
      </c>
      <c r="G1805" t="str">
        <f>IF(ABS(moras[[#This Row],[Z-CORE]])&gt; 1.96,"Sí", "No")</f>
        <v>No</v>
      </c>
      <c r="H1805" t="s">
        <v>33</v>
      </c>
      <c r="I1805" t="str">
        <f>IF(moras[[#This Row],[TIPO_ASEGURAMIENTO]] = "", '2-Resumen'!$F$4, moras[[#This Row],[TIPO_ASEGURAMIENTO]])</f>
        <v>ASALARIADO</v>
      </c>
      <c r="J1805" t="s">
        <v>29</v>
      </c>
      <c r="K1805" t="s">
        <v>30</v>
      </c>
      <c r="L1805" t="s">
        <v>31</v>
      </c>
      <c r="M1805" t="s">
        <v>31</v>
      </c>
      <c r="N1805">
        <v>45</v>
      </c>
      <c r="O1805">
        <f>IF(moras[[#This Row],[EDAD]]="", '2-Resumen'!$C$7, moras[[#This Row],[EDAD]])</f>
        <v>45</v>
      </c>
      <c r="P1805">
        <f>FLOOR(moras[[#This Row],[EDAD_SIN_NA´S]],10)</f>
        <v>40</v>
      </c>
      <c r="Q1805">
        <f>STANDARDIZE(moras[[#This Row],[EDAD]],'2-Resumen'!$C$2, '2-Resumen'!$C$3)</f>
        <v>0.21833580701670366</v>
      </c>
      <c r="R1805" t="str">
        <f>IF(ABS(moras[[#This Row],[Z-CORE E]]) &gt; 1.96, "Sí", "No")</f>
        <v>No</v>
      </c>
    </row>
    <row r="1806" spans="1:18">
      <c r="A1806">
        <v>2642</v>
      </c>
      <c r="B1806" t="s">
        <v>27</v>
      </c>
      <c r="C1806">
        <v>33072257</v>
      </c>
      <c r="D18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06">
        <f>IF(moras[[#This Row],[SALARIO]]="",'2-Resumen'!$B$7, moras[[#This Row],[SALARIO]])</f>
        <v>33072257</v>
      </c>
      <c r="F1806">
        <f>STANDARDIZE(moras[[#This Row],[SALARIO]],'2-Resumen'!$B$2,'2-Resumen'!$B$3)</f>
        <v>0.17467424984635441</v>
      </c>
      <c r="G1806" t="str">
        <f>IF(ABS(moras[[#This Row],[Z-CORE]])&gt; 1.96,"Sí", "No")</f>
        <v>No</v>
      </c>
      <c r="H1806" t="s">
        <v>33</v>
      </c>
      <c r="I1806" t="str">
        <f>IF(moras[[#This Row],[TIPO_ASEGURAMIENTO]] = "", '2-Resumen'!$F$4, moras[[#This Row],[TIPO_ASEGURAMIENTO]])</f>
        <v>ASALARIADO</v>
      </c>
      <c r="J1806" t="s">
        <v>29</v>
      </c>
      <c r="K1806" t="s">
        <v>30</v>
      </c>
      <c r="L1806" t="s">
        <v>31</v>
      </c>
      <c r="M1806" t="s">
        <v>31</v>
      </c>
      <c r="N1806">
        <v>37</v>
      </c>
      <c r="O1806">
        <f>IF(moras[[#This Row],[EDAD]]="", '2-Resumen'!$C$7, moras[[#This Row],[EDAD]])</f>
        <v>37</v>
      </c>
      <c r="P1806">
        <f>FLOOR(moras[[#This Row],[EDAD_SIN_NA´S]],10)</f>
        <v>30</v>
      </c>
      <c r="Q1806">
        <f>STANDARDIZE(moras[[#This Row],[EDAD]],'2-Resumen'!$C$2, '2-Resumen'!$C$3)</f>
        <v>-0.3462668336003964</v>
      </c>
      <c r="R1806" t="str">
        <f>IF(ABS(moras[[#This Row],[Z-CORE E]]) &gt; 1.96, "Sí", "No")</f>
        <v>No</v>
      </c>
    </row>
    <row r="1807" spans="1:18">
      <c r="A1807">
        <v>2644</v>
      </c>
      <c r="B1807" t="s">
        <v>27</v>
      </c>
      <c r="C1807">
        <v>199067</v>
      </c>
      <c r="D18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07">
        <f>IF(moras[[#This Row],[SALARIO]]="",'2-Resumen'!$B$7, moras[[#This Row],[SALARIO]])</f>
        <v>199067</v>
      </c>
      <c r="F1807">
        <f>STANDARDIZE(moras[[#This Row],[SALARIO]],'2-Resumen'!$B$2,'2-Resumen'!$B$3)</f>
        <v>-0.37230409845028689</v>
      </c>
      <c r="G1807" t="str">
        <f>IF(ABS(moras[[#This Row],[Z-CORE]])&gt; 1.96,"Sí", "No")</f>
        <v>No</v>
      </c>
      <c r="H1807" t="s">
        <v>33</v>
      </c>
      <c r="I1807" t="str">
        <f>IF(moras[[#This Row],[TIPO_ASEGURAMIENTO]] = "", '2-Resumen'!$F$4, moras[[#This Row],[TIPO_ASEGURAMIENTO]])</f>
        <v>ASALARIADO</v>
      </c>
      <c r="J1807" t="s">
        <v>34</v>
      </c>
      <c r="K1807" t="s">
        <v>30</v>
      </c>
      <c r="L1807" t="s">
        <v>31</v>
      </c>
      <c r="M1807" t="s">
        <v>30</v>
      </c>
      <c r="N1807">
        <v>25</v>
      </c>
      <c r="O1807">
        <f>IF(moras[[#This Row],[EDAD]]="", '2-Resumen'!$C$7, moras[[#This Row],[EDAD]])</f>
        <v>25</v>
      </c>
      <c r="P1807">
        <f>FLOOR(moras[[#This Row],[EDAD_SIN_NA´S]],10)</f>
        <v>20</v>
      </c>
      <c r="Q1807">
        <f>STANDARDIZE(moras[[#This Row],[EDAD]],'2-Resumen'!$C$2, '2-Resumen'!$C$3)</f>
        <v>-1.1931707945260464</v>
      </c>
      <c r="R1807" t="str">
        <f>IF(ABS(moras[[#This Row],[Z-CORE E]]) &gt; 1.96, "Sí", "No")</f>
        <v>No</v>
      </c>
    </row>
    <row r="1808" spans="1:18">
      <c r="A1808">
        <v>2645</v>
      </c>
      <c r="B1808" t="s">
        <v>32</v>
      </c>
      <c r="C1808">
        <v>14615055</v>
      </c>
      <c r="D18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08">
        <f>IF(moras[[#This Row],[SALARIO]]="",'2-Resumen'!$B$7, moras[[#This Row],[SALARIO]])</f>
        <v>14615055</v>
      </c>
      <c r="F1808">
        <f>STANDARDIZE(moras[[#This Row],[SALARIO]],'2-Resumen'!$B$2,'2-Resumen'!$B$3)</f>
        <v>-0.13243588653339652</v>
      </c>
      <c r="G1808" t="str">
        <f>IF(ABS(moras[[#This Row],[Z-CORE]])&gt; 1.96,"Sí", "No")</f>
        <v>No</v>
      </c>
      <c r="H1808" t="s">
        <v>33</v>
      </c>
      <c r="I1808" t="str">
        <f>IF(moras[[#This Row],[TIPO_ASEGURAMIENTO]] = "", '2-Resumen'!$F$4, moras[[#This Row],[TIPO_ASEGURAMIENTO]])</f>
        <v>ASALARIADO</v>
      </c>
      <c r="J1808" t="s">
        <v>29</v>
      </c>
      <c r="K1808" t="s">
        <v>30</v>
      </c>
      <c r="L1808" t="s">
        <v>31</v>
      </c>
      <c r="M1808" t="s">
        <v>31</v>
      </c>
      <c r="N1808">
        <v>46</v>
      </c>
      <c r="O1808">
        <f>IF(moras[[#This Row],[EDAD]]="", '2-Resumen'!$C$7, moras[[#This Row],[EDAD]])</f>
        <v>46</v>
      </c>
      <c r="P1808">
        <f>FLOOR(moras[[#This Row],[EDAD_SIN_NA´S]],10)</f>
        <v>40</v>
      </c>
      <c r="Q1808">
        <f>STANDARDIZE(moras[[#This Row],[EDAD]],'2-Resumen'!$C$2, '2-Resumen'!$C$3)</f>
        <v>0.28891113709384114</v>
      </c>
      <c r="R1808" t="str">
        <f>IF(ABS(moras[[#This Row],[Z-CORE E]]) &gt; 1.96, "Sí", "No")</f>
        <v>No</v>
      </c>
    </row>
    <row r="1809" spans="1:18">
      <c r="A1809">
        <v>2646</v>
      </c>
      <c r="B1809" t="s">
        <v>32</v>
      </c>
      <c r="C1809">
        <v>74539294</v>
      </c>
      <c r="D18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09">
        <f>IF(moras[[#This Row],[SALARIO]]="",'2-Resumen'!$B$7, moras[[#This Row],[SALARIO]])</f>
        <v>74539294</v>
      </c>
      <c r="F1809">
        <f>STANDARDIZE(moras[[#This Row],[SALARIO]],'2-Resumen'!$B$2,'2-Resumen'!$B$3)</f>
        <v>0.86464596865477283</v>
      </c>
      <c r="G1809" t="str">
        <f>IF(ABS(moras[[#This Row],[Z-CORE]])&gt; 1.96,"Sí", "No")</f>
        <v>No</v>
      </c>
      <c r="H1809" t="s">
        <v>33</v>
      </c>
      <c r="I1809" t="str">
        <f>IF(moras[[#This Row],[TIPO_ASEGURAMIENTO]] = "", '2-Resumen'!$F$4, moras[[#This Row],[TIPO_ASEGURAMIENTO]])</f>
        <v>ASALARIADO</v>
      </c>
      <c r="J1809" t="s">
        <v>29</v>
      </c>
      <c r="K1809" t="s">
        <v>30</v>
      </c>
      <c r="L1809" t="s">
        <v>31</v>
      </c>
      <c r="M1809" t="s">
        <v>31</v>
      </c>
      <c r="N1809">
        <v>56</v>
      </c>
      <c r="O1809">
        <f>IF(moras[[#This Row],[EDAD]]="", '2-Resumen'!$C$7, moras[[#This Row],[EDAD]])</f>
        <v>56</v>
      </c>
      <c r="P1809">
        <f>FLOOR(moras[[#This Row],[EDAD_SIN_NA´S]],10)</f>
        <v>50</v>
      </c>
      <c r="Q1809">
        <f>STANDARDIZE(moras[[#This Row],[EDAD]],'2-Resumen'!$C$2, '2-Resumen'!$C$3)</f>
        <v>0.99466443786521619</v>
      </c>
      <c r="R1809" t="str">
        <f>IF(ABS(moras[[#This Row],[Z-CORE E]]) &gt; 1.96, "Sí", "No")</f>
        <v>No</v>
      </c>
    </row>
    <row r="1810" spans="1:18">
      <c r="A1810">
        <v>2649</v>
      </c>
      <c r="B1810" t="s">
        <v>27</v>
      </c>
      <c r="C1810">
        <v>360000</v>
      </c>
      <c r="D18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10">
        <f>IF(moras[[#This Row],[SALARIO]]="",'2-Resumen'!$B$7, moras[[#This Row],[SALARIO]])</f>
        <v>360000</v>
      </c>
      <c r="F1810">
        <f>STANDARDIZE(moras[[#This Row],[SALARIO]],'2-Resumen'!$B$2,'2-Resumen'!$B$3)</f>
        <v>-0.36962632770377818</v>
      </c>
      <c r="G1810" t="str">
        <f>IF(ABS(moras[[#This Row],[Z-CORE]])&gt; 1.96,"Sí", "No")</f>
        <v>No</v>
      </c>
      <c r="H1810" t="s">
        <v>33</v>
      </c>
      <c r="I1810" t="str">
        <f>IF(moras[[#This Row],[TIPO_ASEGURAMIENTO]] = "", '2-Resumen'!$F$4, moras[[#This Row],[TIPO_ASEGURAMIENTO]])</f>
        <v>ASALARIADO</v>
      </c>
      <c r="J1810" t="s">
        <v>29</v>
      </c>
      <c r="K1810" t="s">
        <v>30</v>
      </c>
      <c r="L1810" t="s">
        <v>31</v>
      </c>
      <c r="M1810" t="s">
        <v>31</v>
      </c>
      <c r="N1810">
        <v>30</v>
      </c>
      <c r="O1810">
        <f>IF(moras[[#This Row],[EDAD]]="", '2-Resumen'!$C$7, moras[[#This Row],[EDAD]])</f>
        <v>30</v>
      </c>
      <c r="P1810">
        <f>FLOOR(moras[[#This Row],[EDAD_SIN_NA´S]],10)</f>
        <v>30</v>
      </c>
      <c r="Q1810">
        <f>STANDARDIZE(moras[[#This Row],[EDAD]],'2-Resumen'!$C$2, '2-Resumen'!$C$3)</f>
        <v>-0.84029414414035897</v>
      </c>
      <c r="R1810" t="str">
        <f>IF(ABS(moras[[#This Row],[Z-CORE E]]) &gt; 1.96, "Sí", "No")</f>
        <v>No</v>
      </c>
    </row>
    <row r="1811" spans="1:18">
      <c r="A1811">
        <v>2651</v>
      </c>
      <c r="B1811" t="s">
        <v>27</v>
      </c>
      <c r="C1811">
        <v>200000</v>
      </c>
      <c r="D18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11">
        <f>IF(moras[[#This Row],[SALARIO]]="",'2-Resumen'!$B$7, moras[[#This Row],[SALARIO]])</f>
        <v>200000</v>
      </c>
      <c r="F1811">
        <f>STANDARDIZE(moras[[#This Row],[SALARIO]],'2-Resumen'!$B$2,'2-Resumen'!$B$3)</f>
        <v>-0.37228857422525852</v>
      </c>
      <c r="G1811" t="str">
        <f>IF(ABS(moras[[#This Row],[Z-CORE]])&gt; 1.96,"Sí", "No")</f>
        <v>No</v>
      </c>
      <c r="H1811" t="s">
        <v>33</v>
      </c>
      <c r="I1811" t="str">
        <f>IF(moras[[#This Row],[TIPO_ASEGURAMIENTO]] = "", '2-Resumen'!$F$4, moras[[#This Row],[TIPO_ASEGURAMIENTO]])</f>
        <v>ASALARIADO</v>
      </c>
      <c r="J1811" t="s">
        <v>29</v>
      </c>
      <c r="K1811" t="s">
        <v>30</v>
      </c>
      <c r="L1811" t="s">
        <v>30</v>
      </c>
      <c r="M1811" t="s">
        <v>30</v>
      </c>
      <c r="N1811">
        <v>42</v>
      </c>
      <c r="O1811">
        <f>IF(moras[[#This Row],[EDAD]]="", '2-Resumen'!$C$7, moras[[#This Row],[EDAD]])</f>
        <v>42</v>
      </c>
      <c r="P1811">
        <f>FLOOR(moras[[#This Row],[EDAD_SIN_NA´S]],10)</f>
        <v>40</v>
      </c>
      <c r="Q1811">
        <f>STANDARDIZE(moras[[#This Row],[EDAD]],'2-Resumen'!$C$2, '2-Resumen'!$C$3)</f>
        <v>6.6098167852911317E-3</v>
      </c>
      <c r="R1811" t="str">
        <f>IF(ABS(moras[[#This Row],[Z-CORE E]]) &gt; 1.96, "Sí", "No")</f>
        <v>No</v>
      </c>
    </row>
    <row r="1812" spans="1:18">
      <c r="A1812">
        <v>2652</v>
      </c>
      <c r="B1812" t="s">
        <v>27</v>
      </c>
      <c r="C1812">
        <v>799000</v>
      </c>
      <c r="D18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12">
        <f>IF(moras[[#This Row],[SALARIO]]="",'2-Resumen'!$B$7, moras[[#This Row],[SALARIO]])</f>
        <v>799000</v>
      </c>
      <c r="F1812">
        <f>STANDARDIZE(moras[[#This Row],[SALARIO]],'2-Resumen'!$B$2,'2-Resumen'!$B$3)</f>
        <v>-0.36232178881046645</v>
      </c>
      <c r="G1812" t="str">
        <f>IF(ABS(moras[[#This Row],[Z-CORE]])&gt; 1.96,"Sí", "No")</f>
        <v>No</v>
      </c>
      <c r="H1812" t="s">
        <v>33</v>
      </c>
      <c r="I1812" t="str">
        <f>IF(moras[[#This Row],[TIPO_ASEGURAMIENTO]] = "", '2-Resumen'!$F$4, moras[[#This Row],[TIPO_ASEGURAMIENTO]])</f>
        <v>ASALARIADO</v>
      </c>
      <c r="J1812" t="s">
        <v>29</v>
      </c>
      <c r="K1812" t="s">
        <v>30</v>
      </c>
      <c r="L1812" t="s">
        <v>31</v>
      </c>
      <c r="M1812" t="s">
        <v>30</v>
      </c>
      <c r="N1812">
        <v>24</v>
      </c>
      <c r="O1812">
        <f>IF(moras[[#This Row],[EDAD]]="", '2-Resumen'!$C$7, moras[[#This Row],[EDAD]])</f>
        <v>24</v>
      </c>
      <c r="P1812">
        <f>FLOOR(moras[[#This Row],[EDAD_SIN_NA´S]],10)</f>
        <v>20</v>
      </c>
      <c r="Q1812">
        <f>STANDARDIZE(moras[[#This Row],[EDAD]],'2-Resumen'!$C$2, '2-Resumen'!$C$3)</f>
        <v>-1.263746124603184</v>
      </c>
      <c r="R1812" t="str">
        <f>IF(ABS(moras[[#This Row],[Z-CORE E]]) &gt; 1.96, "Sí", "No")</f>
        <v>No</v>
      </c>
    </row>
    <row r="1813" spans="1:18">
      <c r="A1813">
        <v>2653</v>
      </c>
      <c r="B1813" t="s">
        <v>27</v>
      </c>
      <c r="C1813">
        <v>39750445</v>
      </c>
      <c r="D18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13">
        <f>IF(moras[[#This Row],[SALARIO]]="",'2-Resumen'!$B$7, moras[[#This Row],[SALARIO]])</f>
        <v>39750445</v>
      </c>
      <c r="F1813">
        <f>STANDARDIZE(moras[[#This Row],[SALARIO]],'2-Resumen'!$B$2,'2-Resumen'!$B$3)</f>
        <v>0.28579289217630321</v>
      </c>
      <c r="G1813" t="str">
        <f>IF(ABS(moras[[#This Row],[Z-CORE]])&gt; 1.96,"Sí", "No")</f>
        <v>No</v>
      </c>
      <c r="H1813" t="s">
        <v>33</v>
      </c>
      <c r="I1813" t="str">
        <f>IF(moras[[#This Row],[TIPO_ASEGURAMIENTO]] = "", '2-Resumen'!$F$4, moras[[#This Row],[TIPO_ASEGURAMIENTO]])</f>
        <v>ASALARIADO</v>
      </c>
      <c r="J1813" t="s">
        <v>29</v>
      </c>
      <c r="K1813" t="s">
        <v>30</v>
      </c>
      <c r="L1813" t="s">
        <v>31</v>
      </c>
      <c r="M1813" t="s">
        <v>31</v>
      </c>
      <c r="N1813">
        <v>22</v>
      </c>
      <c r="O1813">
        <f>IF(moras[[#This Row],[EDAD]]="", '2-Resumen'!$C$7, moras[[#This Row],[EDAD]])</f>
        <v>22</v>
      </c>
      <c r="P1813">
        <f>FLOOR(moras[[#This Row],[EDAD_SIN_NA´S]],10)</f>
        <v>20</v>
      </c>
      <c r="Q1813">
        <f>STANDARDIZE(moras[[#This Row],[EDAD]],'2-Resumen'!$C$2, '2-Resumen'!$C$3)</f>
        <v>-1.4048967847574589</v>
      </c>
      <c r="R1813" t="str">
        <f>IF(ABS(moras[[#This Row],[Z-CORE E]]) &gt; 1.96, "Sí", "No")</f>
        <v>No</v>
      </c>
    </row>
    <row r="1814" spans="1:18">
      <c r="A1814">
        <v>2655</v>
      </c>
      <c r="B1814" t="s">
        <v>32</v>
      </c>
      <c r="C1814">
        <v>360585</v>
      </c>
      <c r="D18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14">
        <f>IF(moras[[#This Row],[SALARIO]]="",'2-Resumen'!$B$7, moras[[#This Row],[SALARIO]])</f>
        <v>360585</v>
      </c>
      <c r="F1814">
        <f>STANDARDIZE(moras[[#This Row],[SALARIO]],'2-Resumen'!$B$2,'2-Resumen'!$B$3)</f>
        <v>-0.36961659386493401</v>
      </c>
      <c r="G1814" t="str">
        <f>IF(ABS(moras[[#This Row],[Z-CORE]])&gt; 1.96,"Sí", "No")</f>
        <v>No</v>
      </c>
      <c r="H1814" t="s">
        <v>33</v>
      </c>
      <c r="I1814" t="str">
        <f>IF(moras[[#This Row],[TIPO_ASEGURAMIENTO]] = "", '2-Resumen'!$F$4, moras[[#This Row],[TIPO_ASEGURAMIENTO]])</f>
        <v>ASALARIADO</v>
      </c>
      <c r="J1814" t="s">
        <v>29</v>
      </c>
      <c r="K1814" t="s">
        <v>30</v>
      </c>
      <c r="L1814" t="s">
        <v>31</v>
      </c>
      <c r="M1814" t="s">
        <v>31</v>
      </c>
      <c r="N1814">
        <v>48</v>
      </c>
      <c r="O1814">
        <f>IF(moras[[#This Row],[EDAD]]="", '2-Resumen'!$C$7, moras[[#This Row],[EDAD]])</f>
        <v>48</v>
      </c>
      <c r="P1814">
        <f>FLOOR(moras[[#This Row],[EDAD_SIN_NA´S]],10)</f>
        <v>40</v>
      </c>
      <c r="Q1814">
        <f>STANDARDIZE(moras[[#This Row],[EDAD]],'2-Resumen'!$C$2, '2-Resumen'!$C$3)</f>
        <v>0.43006179724811616</v>
      </c>
      <c r="R1814" t="str">
        <f>IF(ABS(moras[[#This Row],[Z-CORE E]]) &gt; 1.96, "Sí", "No")</f>
        <v>No</v>
      </c>
    </row>
    <row r="1815" spans="1:18">
      <c r="A1815">
        <v>2656</v>
      </c>
      <c r="B1815" t="s">
        <v>32</v>
      </c>
      <c r="C1815">
        <v>639605</v>
      </c>
      <c r="D18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15">
        <f>IF(moras[[#This Row],[SALARIO]]="",'2-Resumen'!$B$7, moras[[#This Row],[SALARIO]])</f>
        <v>639605</v>
      </c>
      <c r="F1815">
        <f>STANDARDIZE(moras[[#This Row],[SALARIO]],'2-Resumen'!$B$2,'2-Resumen'!$B$3)</f>
        <v>-0.36497396871228749</v>
      </c>
      <c r="G1815" t="str">
        <f>IF(ABS(moras[[#This Row],[Z-CORE]])&gt; 1.96,"Sí", "No")</f>
        <v>No</v>
      </c>
      <c r="H1815" t="s">
        <v>33</v>
      </c>
      <c r="I1815" t="str">
        <f>IF(moras[[#This Row],[TIPO_ASEGURAMIENTO]] = "", '2-Resumen'!$F$4, moras[[#This Row],[TIPO_ASEGURAMIENTO]])</f>
        <v>ASALARIADO</v>
      </c>
      <c r="J1815" t="s">
        <v>34</v>
      </c>
      <c r="K1815" t="s">
        <v>30</v>
      </c>
      <c r="L1815" t="s">
        <v>31</v>
      </c>
      <c r="M1815" t="s">
        <v>31</v>
      </c>
      <c r="N1815">
        <v>45</v>
      </c>
      <c r="O1815">
        <f>IF(moras[[#This Row],[EDAD]]="", '2-Resumen'!$C$7, moras[[#This Row],[EDAD]])</f>
        <v>45</v>
      </c>
      <c r="P1815">
        <f>FLOOR(moras[[#This Row],[EDAD_SIN_NA´S]],10)</f>
        <v>40</v>
      </c>
      <c r="Q1815">
        <f>STANDARDIZE(moras[[#This Row],[EDAD]],'2-Resumen'!$C$2, '2-Resumen'!$C$3)</f>
        <v>0.21833580701670366</v>
      </c>
      <c r="R1815" t="str">
        <f>IF(ABS(moras[[#This Row],[Z-CORE E]]) &gt; 1.96, "Sí", "No")</f>
        <v>No</v>
      </c>
    </row>
    <row r="1816" spans="1:18">
      <c r="A1816">
        <v>2657</v>
      </c>
      <c r="B1816" t="s">
        <v>27</v>
      </c>
      <c r="C1816">
        <v>1644679</v>
      </c>
      <c r="D18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16">
        <f>IF(moras[[#This Row],[SALARIO]]="",'2-Resumen'!$B$7, moras[[#This Row],[SALARIO]])</f>
        <v>1644679</v>
      </c>
      <c r="F1816">
        <f>STANDARDIZE(moras[[#This Row],[SALARIO]],'2-Resumen'!$B$2,'2-Resumen'!$B$3)</f>
        <v>-0.34825050146022285</v>
      </c>
      <c r="G1816" t="str">
        <f>IF(ABS(moras[[#This Row],[Z-CORE]])&gt; 1.96,"Sí", "No")</f>
        <v>No</v>
      </c>
      <c r="H1816" t="s">
        <v>33</v>
      </c>
      <c r="I1816" t="str">
        <f>IF(moras[[#This Row],[TIPO_ASEGURAMIENTO]] = "", '2-Resumen'!$F$4, moras[[#This Row],[TIPO_ASEGURAMIENTO]])</f>
        <v>ASALARIADO</v>
      </c>
      <c r="J1816" t="s">
        <v>34</v>
      </c>
      <c r="K1816" t="s">
        <v>30</v>
      </c>
      <c r="L1816" t="s">
        <v>31</v>
      </c>
      <c r="M1816" t="s">
        <v>30</v>
      </c>
      <c r="N1816">
        <v>36</v>
      </c>
      <c r="O1816">
        <f>IF(moras[[#This Row],[EDAD]]="", '2-Resumen'!$C$7, moras[[#This Row],[EDAD]])</f>
        <v>36</v>
      </c>
      <c r="P1816">
        <f>FLOOR(moras[[#This Row],[EDAD_SIN_NA´S]],10)</f>
        <v>30</v>
      </c>
      <c r="Q1816">
        <f>STANDARDIZE(moras[[#This Row],[EDAD]],'2-Resumen'!$C$2, '2-Resumen'!$C$3)</f>
        <v>-0.41684216367753391</v>
      </c>
      <c r="R1816" t="str">
        <f>IF(ABS(moras[[#This Row],[Z-CORE E]]) &gt; 1.96, "Sí", "No")</f>
        <v>No</v>
      </c>
    </row>
    <row r="1817" spans="1:18">
      <c r="A1817">
        <v>2658</v>
      </c>
      <c r="B1817" t="s">
        <v>32</v>
      </c>
      <c r="C1817">
        <v>42165026</v>
      </c>
      <c r="D18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17">
        <f>IF(moras[[#This Row],[SALARIO]]="",'2-Resumen'!$B$7, moras[[#This Row],[SALARIO]])</f>
        <v>42165026</v>
      </c>
      <c r="F1817">
        <f>STANDARDIZE(moras[[#This Row],[SALARIO]],'2-Resumen'!$B$2,'2-Resumen'!$B$3)</f>
        <v>0.3259692038518191</v>
      </c>
      <c r="G1817" t="str">
        <f>IF(ABS(moras[[#This Row],[Z-CORE]])&gt; 1.96,"Sí", "No")</f>
        <v>No</v>
      </c>
      <c r="H1817" t="s">
        <v>33</v>
      </c>
      <c r="I1817" t="str">
        <f>IF(moras[[#This Row],[TIPO_ASEGURAMIENTO]] = "", '2-Resumen'!$F$4, moras[[#This Row],[TIPO_ASEGURAMIENTO]])</f>
        <v>ASALARIADO</v>
      </c>
      <c r="J1817" t="s">
        <v>29</v>
      </c>
      <c r="K1817" t="s">
        <v>30</v>
      </c>
      <c r="L1817" t="s">
        <v>31</v>
      </c>
      <c r="M1817" t="s">
        <v>31</v>
      </c>
      <c r="N1817">
        <v>37</v>
      </c>
      <c r="O1817">
        <f>IF(moras[[#This Row],[EDAD]]="", '2-Resumen'!$C$7, moras[[#This Row],[EDAD]])</f>
        <v>37</v>
      </c>
      <c r="P1817">
        <f>FLOOR(moras[[#This Row],[EDAD_SIN_NA´S]],10)</f>
        <v>30</v>
      </c>
      <c r="Q1817">
        <f>STANDARDIZE(moras[[#This Row],[EDAD]],'2-Resumen'!$C$2, '2-Resumen'!$C$3)</f>
        <v>-0.3462668336003964</v>
      </c>
      <c r="R1817" t="str">
        <f>IF(ABS(moras[[#This Row],[Z-CORE E]]) &gt; 1.96, "Sí", "No")</f>
        <v>No</v>
      </c>
    </row>
    <row r="1818" spans="1:18">
      <c r="A1818">
        <v>2659</v>
      </c>
      <c r="B1818" t="s">
        <v>32</v>
      </c>
      <c r="C1818">
        <v>6785314</v>
      </c>
      <c r="D18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18">
        <f>IF(moras[[#This Row],[SALARIO]]="",'2-Resumen'!$B$7, moras[[#This Row],[SALARIO]])</f>
        <v>6785314</v>
      </c>
      <c r="F1818">
        <f>STANDARDIZE(moras[[#This Row],[SALARIO]],'2-Resumen'!$B$2,'2-Resumen'!$B$3)</f>
        <v>-0.26271526616678448</v>
      </c>
      <c r="G1818" t="str">
        <f>IF(ABS(moras[[#This Row],[Z-CORE]])&gt; 1.96,"Sí", "No")</f>
        <v>No</v>
      </c>
      <c r="H1818" t="s">
        <v>33</v>
      </c>
      <c r="I1818" t="str">
        <f>IF(moras[[#This Row],[TIPO_ASEGURAMIENTO]] = "", '2-Resumen'!$F$4, moras[[#This Row],[TIPO_ASEGURAMIENTO]])</f>
        <v>ASALARIADO</v>
      </c>
      <c r="J1818" t="s">
        <v>34</v>
      </c>
      <c r="K1818" t="s">
        <v>30</v>
      </c>
      <c r="L1818" t="s">
        <v>31</v>
      </c>
      <c r="M1818" t="s">
        <v>31</v>
      </c>
      <c r="N1818">
        <v>48</v>
      </c>
      <c r="O1818">
        <f>IF(moras[[#This Row],[EDAD]]="", '2-Resumen'!$C$7, moras[[#This Row],[EDAD]])</f>
        <v>48</v>
      </c>
      <c r="P1818">
        <f>FLOOR(moras[[#This Row],[EDAD_SIN_NA´S]],10)</f>
        <v>40</v>
      </c>
      <c r="Q1818">
        <f>STANDARDIZE(moras[[#This Row],[EDAD]],'2-Resumen'!$C$2, '2-Resumen'!$C$3)</f>
        <v>0.43006179724811616</v>
      </c>
      <c r="R1818" t="str">
        <f>IF(ABS(moras[[#This Row],[Z-CORE E]]) &gt; 1.96, "Sí", "No")</f>
        <v>No</v>
      </c>
    </row>
    <row r="1819" spans="1:18">
      <c r="A1819">
        <v>2660</v>
      </c>
      <c r="B1819" t="s">
        <v>32</v>
      </c>
      <c r="C1819">
        <v>17536776</v>
      </c>
      <c r="D18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19">
        <f>IF(moras[[#This Row],[SALARIO]]="",'2-Resumen'!$B$7, moras[[#This Row],[SALARIO]])</f>
        <v>17536776</v>
      </c>
      <c r="F1819">
        <f>STANDARDIZE(moras[[#This Row],[SALARIO]],'2-Resumen'!$B$2,'2-Resumen'!$B$3)</f>
        <v>-8.3821251727233481E-2</v>
      </c>
      <c r="G1819" t="str">
        <f>IF(ABS(moras[[#This Row],[Z-CORE]])&gt; 1.96,"Sí", "No")</f>
        <v>No</v>
      </c>
      <c r="H1819" t="s">
        <v>33</v>
      </c>
      <c r="I1819" t="str">
        <f>IF(moras[[#This Row],[TIPO_ASEGURAMIENTO]] = "", '2-Resumen'!$F$4, moras[[#This Row],[TIPO_ASEGURAMIENTO]])</f>
        <v>ASALARIADO</v>
      </c>
      <c r="J1819" t="s">
        <v>29</v>
      </c>
      <c r="K1819" t="s">
        <v>30</v>
      </c>
      <c r="L1819" t="s">
        <v>31</v>
      </c>
      <c r="M1819" t="s">
        <v>31</v>
      </c>
      <c r="N1819">
        <v>36</v>
      </c>
      <c r="O1819">
        <f>IF(moras[[#This Row],[EDAD]]="", '2-Resumen'!$C$7, moras[[#This Row],[EDAD]])</f>
        <v>36</v>
      </c>
      <c r="P1819">
        <f>FLOOR(moras[[#This Row],[EDAD_SIN_NA´S]],10)</f>
        <v>30</v>
      </c>
      <c r="Q1819">
        <f>STANDARDIZE(moras[[#This Row],[EDAD]],'2-Resumen'!$C$2, '2-Resumen'!$C$3)</f>
        <v>-0.41684216367753391</v>
      </c>
      <c r="R1819" t="str">
        <f>IF(ABS(moras[[#This Row],[Z-CORE E]]) &gt; 1.96, "Sí", "No")</f>
        <v>No</v>
      </c>
    </row>
    <row r="1820" spans="1:18">
      <c r="A1820">
        <v>2661</v>
      </c>
      <c r="B1820" t="s">
        <v>27</v>
      </c>
      <c r="C1820">
        <v>52290695</v>
      </c>
      <c r="D18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20">
        <f>IF(moras[[#This Row],[SALARIO]]="",'2-Resumen'!$B$7, moras[[#This Row],[SALARIO]])</f>
        <v>52290695</v>
      </c>
      <c r="F1820">
        <f>STANDARDIZE(moras[[#This Row],[SALARIO]],'2-Resumen'!$B$2,'2-Resumen'!$B$3)</f>
        <v>0.49445062305751541</v>
      </c>
      <c r="G1820" t="str">
        <f>IF(ABS(moras[[#This Row],[Z-CORE]])&gt; 1.96,"Sí", "No")</f>
        <v>No</v>
      </c>
      <c r="H1820" t="s">
        <v>33</v>
      </c>
      <c r="I1820" t="str">
        <f>IF(moras[[#This Row],[TIPO_ASEGURAMIENTO]] = "", '2-Resumen'!$F$4, moras[[#This Row],[TIPO_ASEGURAMIENTO]])</f>
        <v>ASALARIADO</v>
      </c>
      <c r="J1820" t="s">
        <v>29</v>
      </c>
      <c r="K1820" t="s">
        <v>30</v>
      </c>
      <c r="L1820" t="s">
        <v>30</v>
      </c>
      <c r="M1820" t="s">
        <v>31</v>
      </c>
      <c r="N1820">
        <v>37</v>
      </c>
      <c r="O1820">
        <f>IF(moras[[#This Row],[EDAD]]="", '2-Resumen'!$C$7, moras[[#This Row],[EDAD]])</f>
        <v>37</v>
      </c>
      <c r="P1820">
        <f>FLOOR(moras[[#This Row],[EDAD_SIN_NA´S]],10)</f>
        <v>30</v>
      </c>
      <c r="Q1820">
        <f>STANDARDIZE(moras[[#This Row],[EDAD]],'2-Resumen'!$C$2, '2-Resumen'!$C$3)</f>
        <v>-0.3462668336003964</v>
      </c>
      <c r="R1820" t="str">
        <f>IF(ABS(moras[[#This Row],[Z-CORE E]]) &gt; 1.96, "Sí", "No")</f>
        <v>No</v>
      </c>
    </row>
    <row r="1821" spans="1:18">
      <c r="A1821">
        <v>2662</v>
      </c>
      <c r="B1821" t="s">
        <v>32</v>
      </c>
      <c r="C1821">
        <v>69925107</v>
      </c>
      <c r="D18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21">
        <f>IF(moras[[#This Row],[SALARIO]]="",'2-Resumen'!$B$7, moras[[#This Row],[SALARIO]])</f>
        <v>69925107</v>
      </c>
      <c r="F1821">
        <f>STANDARDIZE(moras[[#This Row],[SALARIO]],'2-Resumen'!$B$2,'2-Resumen'!$B$3)</f>
        <v>0.78787032309096128</v>
      </c>
      <c r="G1821" t="str">
        <f>IF(ABS(moras[[#This Row],[Z-CORE]])&gt; 1.96,"Sí", "No")</f>
        <v>No</v>
      </c>
      <c r="H1821" t="s">
        <v>33</v>
      </c>
      <c r="I1821" t="str">
        <f>IF(moras[[#This Row],[TIPO_ASEGURAMIENTO]] = "", '2-Resumen'!$F$4, moras[[#This Row],[TIPO_ASEGURAMIENTO]])</f>
        <v>ASALARIADO</v>
      </c>
      <c r="J1821" t="s">
        <v>29</v>
      </c>
      <c r="K1821" t="s">
        <v>30</v>
      </c>
      <c r="L1821" t="s">
        <v>31</v>
      </c>
      <c r="M1821" t="s">
        <v>31</v>
      </c>
      <c r="N1821">
        <v>24</v>
      </c>
      <c r="O1821">
        <f>IF(moras[[#This Row],[EDAD]]="", '2-Resumen'!$C$7, moras[[#This Row],[EDAD]])</f>
        <v>24</v>
      </c>
      <c r="P1821">
        <f>FLOOR(moras[[#This Row],[EDAD_SIN_NA´S]],10)</f>
        <v>20</v>
      </c>
      <c r="Q1821">
        <f>STANDARDIZE(moras[[#This Row],[EDAD]],'2-Resumen'!$C$2, '2-Resumen'!$C$3)</f>
        <v>-1.263746124603184</v>
      </c>
      <c r="R1821" t="str">
        <f>IF(ABS(moras[[#This Row],[Z-CORE E]]) &gt; 1.96, "Sí", "No")</f>
        <v>No</v>
      </c>
    </row>
    <row r="1822" spans="1:18">
      <c r="A1822">
        <v>2663</v>
      </c>
      <c r="B1822" t="s">
        <v>27</v>
      </c>
      <c r="C1822">
        <v>23384277</v>
      </c>
      <c r="D18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22">
        <f>IF(moras[[#This Row],[SALARIO]]="",'2-Resumen'!$B$7, moras[[#This Row],[SALARIO]])</f>
        <v>23384277</v>
      </c>
      <c r="F1822">
        <f>STANDARDIZE(moras[[#This Row],[SALARIO]],'2-Resumen'!$B$2,'2-Resumen'!$B$3)</f>
        <v>1.3475555751534427E-2</v>
      </c>
      <c r="G1822" t="str">
        <f>IF(ABS(moras[[#This Row],[Z-CORE]])&gt; 1.96,"Sí", "No")</f>
        <v>No</v>
      </c>
      <c r="H1822" t="s">
        <v>33</v>
      </c>
      <c r="I1822" t="str">
        <f>IF(moras[[#This Row],[TIPO_ASEGURAMIENTO]] = "", '2-Resumen'!$F$4, moras[[#This Row],[TIPO_ASEGURAMIENTO]])</f>
        <v>ASALARIADO</v>
      </c>
      <c r="J1822" t="s">
        <v>29</v>
      </c>
      <c r="K1822" t="s">
        <v>30</v>
      </c>
      <c r="L1822" t="s">
        <v>31</v>
      </c>
      <c r="M1822" t="s">
        <v>31</v>
      </c>
      <c r="N1822">
        <v>22</v>
      </c>
      <c r="O1822">
        <f>IF(moras[[#This Row],[EDAD]]="", '2-Resumen'!$C$7, moras[[#This Row],[EDAD]])</f>
        <v>22</v>
      </c>
      <c r="P1822">
        <f>FLOOR(moras[[#This Row],[EDAD_SIN_NA´S]],10)</f>
        <v>20</v>
      </c>
      <c r="Q1822">
        <f>STANDARDIZE(moras[[#This Row],[EDAD]],'2-Resumen'!$C$2, '2-Resumen'!$C$3)</f>
        <v>-1.4048967847574589</v>
      </c>
      <c r="R1822" t="str">
        <f>IF(ABS(moras[[#This Row],[Z-CORE E]]) &gt; 1.96, "Sí", "No")</f>
        <v>No</v>
      </c>
    </row>
    <row r="1823" spans="1:18">
      <c r="A1823">
        <v>2666</v>
      </c>
      <c r="B1823" t="s">
        <v>32</v>
      </c>
      <c r="C1823">
        <v>40557335</v>
      </c>
      <c r="D18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23">
        <f>IF(moras[[#This Row],[SALARIO]]="",'2-Resumen'!$B$7, moras[[#This Row],[SALARIO]])</f>
        <v>40557335</v>
      </c>
      <c r="F1823">
        <f>STANDARDIZE(moras[[#This Row],[SALARIO]],'2-Resumen'!$B$2,'2-Resumen'!$B$3)</f>
        <v>0.29921876777453621</v>
      </c>
      <c r="G1823" t="str">
        <f>IF(ABS(moras[[#This Row],[Z-CORE]])&gt; 1.96,"Sí", "No")</f>
        <v>No</v>
      </c>
      <c r="H1823" t="s">
        <v>33</v>
      </c>
      <c r="I1823" t="str">
        <f>IF(moras[[#This Row],[TIPO_ASEGURAMIENTO]] = "", '2-Resumen'!$F$4, moras[[#This Row],[TIPO_ASEGURAMIENTO]])</f>
        <v>ASALARIADO</v>
      </c>
      <c r="J1823" t="s">
        <v>29</v>
      </c>
      <c r="K1823" t="s">
        <v>30</v>
      </c>
      <c r="L1823" t="s">
        <v>31</v>
      </c>
      <c r="M1823" t="s">
        <v>31</v>
      </c>
      <c r="N1823">
        <v>24</v>
      </c>
      <c r="O1823">
        <f>IF(moras[[#This Row],[EDAD]]="", '2-Resumen'!$C$7, moras[[#This Row],[EDAD]])</f>
        <v>24</v>
      </c>
      <c r="P1823">
        <f>FLOOR(moras[[#This Row],[EDAD_SIN_NA´S]],10)</f>
        <v>20</v>
      </c>
      <c r="Q1823">
        <f>STANDARDIZE(moras[[#This Row],[EDAD]],'2-Resumen'!$C$2, '2-Resumen'!$C$3)</f>
        <v>-1.263746124603184</v>
      </c>
      <c r="R1823" t="str">
        <f>IF(ABS(moras[[#This Row],[Z-CORE E]]) &gt; 1.96, "Sí", "No")</f>
        <v>No</v>
      </c>
    </row>
    <row r="1824" spans="1:18">
      <c r="A1824">
        <v>2668</v>
      </c>
      <c r="B1824" t="s">
        <v>32</v>
      </c>
      <c r="C1824">
        <v>410402</v>
      </c>
      <c r="D18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24">
        <f>IF(moras[[#This Row],[SALARIO]]="",'2-Resumen'!$B$7, moras[[#This Row],[SALARIO]])</f>
        <v>410402</v>
      </c>
      <c r="F1824">
        <f>STANDARDIZE(moras[[#This Row],[SALARIO]],'2-Resumen'!$B$2,'2-Resumen'!$B$3)</f>
        <v>-0.36878768677143037</v>
      </c>
      <c r="G1824" t="str">
        <f>IF(ABS(moras[[#This Row],[Z-CORE]])&gt; 1.96,"Sí", "No")</f>
        <v>No</v>
      </c>
      <c r="H1824" t="s">
        <v>33</v>
      </c>
      <c r="I1824" t="str">
        <f>IF(moras[[#This Row],[TIPO_ASEGURAMIENTO]] = "", '2-Resumen'!$F$4, moras[[#This Row],[TIPO_ASEGURAMIENTO]])</f>
        <v>ASALARIADO</v>
      </c>
      <c r="J1824" t="s">
        <v>29</v>
      </c>
      <c r="K1824" t="s">
        <v>30</v>
      </c>
      <c r="L1824" t="s">
        <v>31</v>
      </c>
      <c r="M1824" t="s">
        <v>31</v>
      </c>
      <c r="N1824">
        <v>45</v>
      </c>
      <c r="O1824">
        <f>IF(moras[[#This Row],[EDAD]]="", '2-Resumen'!$C$7, moras[[#This Row],[EDAD]])</f>
        <v>45</v>
      </c>
      <c r="P1824">
        <f>FLOOR(moras[[#This Row],[EDAD_SIN_NA´S]],10)</f>
        <v>40</v>
      </c>
      <c r="Q1824">
        <f>STANDARDIZE(moras[[#This Row],[EDAD]],'2-Resumen'!$C$2, '2-Resumen'!$C$3)</f>
        <v>0.21833580701670366</v>
      </c>
      <c r="R1824" t="str">
        <f>IF(ABS(moras[[#This Row],[Z-CORE E]]) &gt; 1.96, "Sí", "No")</f>
        <v>No</v>
      </c>
    </row>
    <row r="1825" spans="1:18">
      <c r="A1825">
        <v>2669</v>
      </c>
      <c r="B1825" t="s">
        <v>32</v>
      </c>
      <c r="C1825">
        <v>51611273</v>
      </c>
      <c r="D18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25">
        <f>IF(moras[[#This Row],[SALARIO]]="",'2-Resumen'!$B$7, moras[[#This Row],[SALARIO]])</f>
        <v>51611273</v>
      </c>
      <c r="F1825">
        <f>STANDARDIZE(moras[[#This Row],[SALARIO]],'2-Resumen'!$B$2,'2-Resumen'!$B$3)</f>
        <v>0.48314569270678281</v>
      </c>
      <c r="G1825" t="str">
        <f>IF(ABS(moras[[#This Row],[Z-CORE]])&gt; 1.96,"Sí", "No")</f>
        <v>No</v>
      </c>
      <c r="H1825" t="s">
        <v>33</v>
      </c>
      <c r="I1825" t="str">
        <f>IF(moras[[#This Row],[TIPO_ASEGURAMIENTO]] = "", '2-Resumen'!$F$4, moras[[#This Row],[TIPO_ASEGURAMIENTO]])</f>
        <v>ASALARIADO</v>
      </c>
      <c r="J1825" t="s">
        <v>29</v>
      </c>
      <c r="K1825" t="s">
        <v>30</v>
      </c>
      <c r="L1825" t="s">
        <v>31</v>
      </c>
      <c r="M1825" t="s">
        <v>31</v>
      </c>
      <c r="N1825">
        <v>27</v>
      </c>
      <c r="O1825">
        <f>IF(moras[[#This Row],[EDAD]]="", '2-Resumen'!$C$7, moras[[#This Row],[EDAD]])</f>
        <v>27</v>
      </c>
      <c r="P1825">
        <f>FLOOR(moras[[#This Row],[EDAD_SIN_NA´S]],10)</f>
        <v>20</v>
      </c>
      <c r="Q1825">
        <f>STANDARDIZE(moras[[#This Row],[EDAD]],'2-Resumen'!$C$2, '2-Resumen'!$C$3)</f>
        <v>-1.0520201343717714</v>
      </c>
      <c r="R1825" t="str">
        <f>IF(ABS(moras[[#This Row],[Z-CORE E]]) &gt; 1.96, "Sí", "No")</f>
        <v>No</v>
      </c>
    </row>
    <row r="1826" spans="1:18">
      <c r="A1826">
        <v>2670</v>
      </c>
      <c r="B1826" t="s">
        <v>32</v>
      </c>
      <c r="C1826">
        <v>35668625</v>
      </c>
      <c r="D18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26">
        <f>IF(moras[[#This Row],[SALARIO]]="",'2-Resumen'!$B$7, moras[[#This Row],[SALARIO]])</f>
        <v>35668625</v>
      </c>
      <c r="F1826">
        <f>STANDARDIZE(moras[[#This Row],[SALARIO]],'2-Resumen'!$B$2,'2-Resumen'!$B$3)</f>
        <v>0.21787532282437247</v>
      </c>
      <c r="G1826" t="str">
        <f>IF(ABS(moras[[#This Row],[Z-CORE]])&gt; 1.96,"Sí", "No")</f>
        <v>No</v>
      </c>
      <c r="H1826" t="s">
        <v>33</v>
      </c>
      <c r="I1826" t="str">
        <f>IF(moras[[#This Row],[TIPO_ASEGURAMIENTO]] = "", '2-Resumen'!$F$4, moras[[#This Row],[TIPO_ASEGURAMIENTO]])</f>
        <v>ASALARIADO</v>
      </c>
      <c r="J1826" t="s">
        <v>29</v>
      </c>
      <c r="K1826" t="s">
        <v>30</v>
      </c>
      <c r="L1826" t="s">
        <v>31</v>
      </c>
      <c r="M1826" t="s">
        <v>31</v>
      </c>
      <c r="N1826">
        <v>38</v>
      </c>
      <c r="O1826">
        <f>IF(moras[[#This Row],[EDAD]]="", '2-Resumen'!$C$7, moras[[#This Row],[EDAD]])</f>
        <v>38</v>
      </c>
      <c r="P1826">
        <f>FLOOR(moras[[#This Row],[EDAD_SIN_NA´S]],10)</f>
        <v>30</v>
      </c>
      <c r="Q1826">
        <f>STANDARDIZE(moras[[#This Row],[EDAD]],'2-Resumen'!$C$2, '2-Resumen'!$C$3)</f>
        <v>-0.27569150352325889</v>
      </c>
      <c r="R1826" t="str">
        <f>IF(ABS(moras[[#This Row],[Z-CORE E]]) &gt; 1.96, "Sí", "No")</f>
        <v>No</v>
      </c>
    </row>
    <row r="1827" spans="1:18">
      <c r="A1827">
        <v>2671</v>
      </c>
      <c r="B1827" t="s">
        <v>27</v>
      </c>
      <c r="C1827">
        <v>1794936</v>
      </c>
      <c r="D18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27">
        <f>IF(moras[[#This Row],[SALARIO]]="",'2-Resumen'!$B$7, moras[[#This Row],[SALARIO]])</f>
        <v>1794936</v>
      </c>
      <c r="F1827">
        <f>STANDARDIZE(moras[[#This Row],[SALARIO]],'2-Resumen'!$B$2,'2-Resumen'!$B$3)</f>
        <v>-0.34575036911285989</v>
      </c>
      <c r="G1827" t="str">
        <f>IF(ABS(moras[[#This Row],[Z-CORE]])&gt; 1.96,"Sí", "No")</f>
        <v>No</v>
      </c>
      <c r="H1827" t="s">
        <v>33</v>
      </c>
      <c r="I1827" t="str">
        <f>IF(moras[[#This Row],[TIPO_ASEGURAMIENTO]] = "", '2-Resumen'!$F$4, moras[[#This Row],[TIPO_ASEGURAMIENTO]])</f>
        <v>ASALARIADO</v>
      </c>
      <c r="J1827" t="s">
        <v>29</v>
      </c>
      <c r="K1827" t="s">
        <v>30</v>
      </c>
      <c r="L1827" t="s">
        <v>31</v>
      </c>
      <c r="M1827" t="s">
        <v>31</v>
      </c>
      <c r="N1827">
        <v>29</v>
      </c>
      <c r="O1827">
        <f>IF(moras[[#This Row],[EDAD]]="", '2-Resumen'!$C$7, moras[[#This Row],[EDAD]])</f>
        <v>29</v>
      </c>
      <c r="P1827">
        <f>FLOOR(moras[[#This Row],[EDAD_SIN_NA´S]],10)</f>
        <v>20</v>
      </c>
      <c r="Q1827">
        <f>STANDARDIZE(moras[[#This Row],[EDAD]],'2-Resumen'!$C$2, '2-Resumen'!$C$3)</f>
        <v>-0.91086947421749642</v>
      </c>
      <c r="R1827" t="str">
        <f>IF(ABS(moras[[#This Row],[Z-CORE E]]) &gt; 1.96, "Sí", "No")</f>
        <v>No</v>
      </c>
    </row>
    <row r="1828" spans="1:18">
      <c r="A1828">
        <v>2672</v>
      </c>
      <c r="B1828" t="s">
        <v>32</v>
      </c>
      <c r="C1828">
        <v>6837165</v>
      </c>
      <c r="D18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28">
        <f>IF(moras[[#This Row],[SALARIO]]="",'2-Resumen'!$B$7, moras[[#This Row],[SALARIO]])</f>
        <v>6837165</v>
      </c>
      <c r="F1828">
        <f>STANDARDIZE(moras[[#This Row],[SALARIO]],'2-Resumen'!$B$2,'2-Resumen'!$B$3)</f>
        <v>-0.26185251526437647</v>
      </c>
      <c r="G1828" t="str">
        <f>IF(ABS(moras[[#This Row],[Z-CORE]])&gt; 1.96,"Sí", "No")</f>
        <v>No</v>
      </c>
      <c r="H1828" t="s">
        <v>33</v>
      </c>
      <c r="I1828" t="str">
        <f>IF(moras[[#This Row],[TIPO_ASEGURAMIENTO]] = "", '2-Resumen'!$F$4, moras[[#This Row],[TIPO_ASEGURAMIENTO]])</f>
        <v>ASALARIADO</v>
      </c>
      <c r="J1828" t="s">
        <v>34</v>
      </c>
      <c r="K1828" t="s">
        <v>30</v>
      </c>
      <c r="L1828" t="s">
        <v>31</v>
      </c>
      <c r="M1828" t="s">
        <v>31</v>
      </c>
      <c r="N1828">
        <v>42</v>
      </c>
      <c r="O1828">
        <f>IF(moras[[#This Row],[EDAD]]="", '2-Resumen'!$C$7, moras[[#This Row],[EDAD]])</f>
        <v>42</v>
      </c>
      <c r="P1828">
        <f>FLOOR(moras[[#This Row],[EDAD_SIN_NA´S]],10)</f>
        <v>40</v>
      </c>
      <c r="Q1828">
        <f>STANDARDIZE(moras[[#This Row],[EDAD]],'2-Resumen'!$C$2, '2-Resumen'!$C$3)</f>
        <v>6.6098167852911317E-3</v>
      </c>
      <c r="R1828" t="str">
        <f>IF(ABS(moras[[#This Row],[Z-CORE E]]) &gt; 1.96, "Sí", "No")</f>
        <v>No</v>
      </c>
    </row>
    <row r="1829" spans="1:18">
      <c r="A1829">
        <v>2673</v>
      </c>
      <c r="B1829" t="s">
        <v>32</v>
      </c>
      <c r="C1829">
        <v>186718</v>
      </c>
      <c r="D18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29">
        <f>IF(moras[[#This Row],[SALARIO]]="",'2-Resumen'!$B$7, moras[[#This Row],[SALARIO]])</f>
        <v>186718</v>
      </c>
      <c r="F1829">
        <f>STANDARDIZE(moras[[#This Row],[SALARIO]],'2-Resumen'!$B$2,'2-Resumen'!$B$3)</f>
        <v>-0.37250957396462292</v>
      </c>
      <c r="G1829" t="str">
        <f>IF(ABS(moras[[#This Row],[Z-CORE]])&gt; 1.96,"Sí", "No")</f>
        <v>No</v>
      </c>
      <c r="H1829" t="s">
        <v>33</v>
      </c>
      <c r="I1829" t="str">
        <f>IF(moras[[#This Row],[TIPO_ASEGURAMIENTO]] = "", '2-Resumen'!$F$4, moras[[#This Row],[TIPO_ASEGURAMIENTO]])</f>
        <v>ASALARIADO</v>
      </c>
      <c r="J1829" t="s">
        <v>29</v>
      </c>
      <c r="K1829" t="s">
        <v>30</v>
      </c>
      <c r="L1829" t="s">
        <v>31</v>
      </c>
      <c r="M1829" t="s">
        <v>31</v>
      </c>
      <c r="N1829">
        <v>31</v>
      </c>
      <c r="O1829">
        <f>IF(moras[[#This Row],[EDAD]]="", '2-Resumen'!$C$7, moras[[#This Row],[EDAD]])</f>
        <v>31</v>
      </c>
      <c r="P1829">
        <f>FLOOR(moras[[#This Row],[EDAD_SIN_NA´S]],10)</f>
        <v>30</v>
      </c>
      <c r="Q1829">
        <f>STANDARDIZE(moras[[#This Row],[EDAD]],'2-Resumen'!$C$2, '2-Resumen'!$C$3)</f>
        <v>-0.7697188140632214</v>
      </c>
      <c r="R1829" t="str">
        <f>IF(ABS(moras[[#This Row],[Z-CORE E]]) &gt; 1.96, "Sí", "No")</f>
        <v>No</v>
      </c>
    </row>
    <row r="1830" spans="1:18">
      <c r="A1830">
        <v>2674</v>
      </c>
      <c r="B1830" t="s">
        <v>32</v>
      </c>
      <c r="C1830">
        <v>39960316</v>
      </c>
      <c r="D18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30">
        <f>IF(moras[[#This Row],[SALARIO]]="",'2-Resumen'!$B$7, moras[[#This Row],[SALARIO]])</f>
        <v>39960316</v>
      </c>
      <c r="F1830">
        <f>STANDARDIZE(moras[[#This Row],[SALARIO]],'2-Resumen'!$B$2,'2-Resumen'!$B$3)</f>
        <v>0.28928494429948826</v>
      </c>
      <c r="G1830" t="str">
        <f>IF(ABS(moras[[#This Row],[Z-CORE]])&gt; 1.96,"Sí", "No")</f>
        <v>No</v>
      </c>
      <c r="H1830" t="s">
        <v>33</v>
      </c>
      <c r="I1830" t="str">
        <f>IF(moras[[#This Row],[TIPO_ASEGURAMIENTO]] = "", '2-Resumen'!$F$4, moras[[#This Row],[TIPO_ASEGURAMIENTO]])</f>
        <v>ASALARIADO</v>
      </c>
      <c r="J1830" t="s">
        <v>29</v>
      </c>
      <c r="K1830" t="s">
        <v>30</v>
      </c>
      <c r="L1830" t="s">
        <v>31</v>
      </c>
      <c r="M1830" t="s">
        <v>31</v>
      </c>
      <c r="N1830">
        <v>43</v>
      </c>
      <c r="O1830">
        <f>IF(moras[[#This Row],[EDAD]]="", '2-Resumen'!$C$7, moras[[#This Row],[EDAD]])</f>
        <v>43</v>
      </c>
      <c r="P1830">
        <f>FLOOR(moras[[#This Row],[EDAD_SIN_NA´S]],10)</f>
        <v>40</v>
      </c>
      <c r="Q1830">
        <f>STANDARDIZE(moras[[#This Row],[EDAD]],'2-Resumen'!$C$2, '2-Resumen'!$C$3)</f>
        <v>7.7185146862428639E-2</v>
      </c>
      <c r="R1830" t="str">
        <f>IF(ABS(moras[[#This Row],[Z-CORE E]]) &gt; 1.96, "Sí", "No")</f>
        <v>No</v>
      </c>
    </row>
    <row r="1831" spans="1:18">
      <c r="A1831">
        <v>2676</v>
      </c>
      <c r="B1831" t="s">
        <v>27</v>
      </c>
      <c r="C1831">
        <v>4258296</v>
      </c>
      <c r="D18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31">
        <f>IF(moras[[#This Row],[SALARIO]]="",'2-Resumen'!$B$7, moras[[#This Row],[SALARIO]])</f>
        <v>4258296</v>
      </c>
      <c r="F1831">
        <f>STANDARDIZE(moras[[#This Row],[SALARIO]],'2-Resumen'!$B$2,'2-Resumen'!$B$3)</f>
        <v>-0.30476242166814843</v>
      </c>
      <c r="G1831" t="str">
        <f>IF(ABS(moras[[#This Row],[Z-CORE]])&gt; 1.96,"Sí", "No")</f>
        <v>No</v>
      </c>
      <c r="H1831" t="s">
        <v>33</v>
      </c>
      <c r="I1831" t="str">
        <f>IF(moras[[#This Row],[TIPO_ASEGURAMIENTO]] = "", '2-Resumen'!$F$4, moras[[#This Row],[TIPO_ASEGURAMIENTO]])</f>
        <v>ASALARIADO</v>
      </c>
      <c r="J1831" t="s">
        <v>29</v>
      </c>
      <c r="K1831" t="s">
        <v>30</v>
      </c>
      <c r="L1831" t="s">
        <v>31</v>
      </c>
      <c r="M1831" t="s">
        <v>31</v>
      </c>
      <c r="N1831">
        <v>19</v>
      </c>
      <c r="O1831">
        <f>IF(moras[[#This Row],[EDAD]]="", '2-Resumen'!$C$7, moras[[#This Row],[EDAD]])</f>
        <v>19</v>
      </c>
      <c r="P1831">
        <f>FLOOR(moras[[#This Row],[EDAD_SIN_NA´S]],10)</f>
        <v>10</v>
      </c>
      <c r="Q1831">
        <f>STANDARDIZE(moras[[#This Row],[EDAD]],'2-Resumen'!$C$2, '2-Resumen'!$C$3)</f>
        <v>-1.6166227749888715</v>
      </c>
      <c r="R1831" t="str">
        <f>IF(ABS(moras[[#This Row],[Z-CORE E]]) &gt; 1.96, "Sí", "No")</f>
        <v>No</v>
      </c>
    </row>
    <row r="1832" spans="1:18">
      <c r="A1832">
        <v>2679</v>
      </c>
      <c r="B1832" t="s">
        <v>27</v>
      </c>
      <c r="C1832">
        <v>7492353</v>
      </c>
      <c r="D18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32">
        <f>IF(moras[[#This Row],[SALARIO]]="",'2-Resumen'!$B$7, moras[[#This Row],[SALARIO]])</f>
        <v>7492353</v>
      </c>
      <c r="F1832">
        <f>STANDARDIZE(moras[[#This Row],[SALARIO]],'2-Resumen'!$B$2,'2-Resumen'!$B$3)</f>
        <v>-0.25095081542740361</v>
      </c>
      <c r="G1832" t="str">
        <f>IF(ABS(moras[[#This Row],[Z-CORE]])&gt; 1.96,"Sí", "No")</f>
        <v>No</v>
      </c>
      <c r="H1832" t="s">
        <v>33</v>
      </c>
      <c r="I1832" t="str">
        <f>IF(moras[[#This Row],[TIPO_ASEGURAMIENTO]] = "", '2-Resumen'!$F$4, moras[[#This Row],[TIPO_ASEGURAMIENTO]])</f>
        <v>ASALARIADO</v>
      </c>
      <c r="J1832" t="s">
        <v>29</v>
      </c>
      <c r="K1832" t="s">
        <v>30</v>
      </c>
      <c r="L1832" t="s">
        <v>31</v>
      </c>
      <c r="M1832" t="s">
        <v>31</v>
      </c>
      <c r="N1832">
        <v>40</v>
      </c>
      <c r="O1832">
        <f>IF(moras[[#This Row],[EDAD]]="", '2-Resumen'!$C$7, moras[[#This Row],[EDAD]])</f>
        <v>40</v>
      </c>
      <c r="P1832">
        <f>FLOOR(moras[[#This Row],[EDAD_SIN_NA´S]],10)</f>
        <v>40</v>
      </c>
      <c r="Q1832">
        <f>STANDARDIZE(moras[[#This Row],[EDAD]],'2-Resumen'!$C$2, '2-Resumen'!$C$3)</f>
        <v>-0.13454084336898386</v>
      </c>
      <c r="R1832" t="str">
        <f>IF(ABS(moras[[#This Row],[Z-CORE E]]) &gt; 1.96, "Sí", "No")</f>
        <v>No</v>
      </c>
    </row>
    <row r="1833" spans="1:18">
      <c r="A1833">
        <v>2680</v>
      </c>
      <c r="B1833" t="s">
        <v>32</v>
      </c>
      <c r="C1833">
        <v>36649532</v>
      </c>
      <c r="D18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33">
        <f>IF(moras[[#This Row],[SALARIO]]="",'2-Resumen'!$B$7, moras[[#This Row],[SALARIO]])</f>
        <v>36649532</v>
      </c>
      <c r="F1833">
        <f>STANDARDIZE(moras[[#This Row],[SALARIO]],'2-Resumen'!$B$2,'2-Resumen'!$B$3)</f>
        <v>0.23419667437840827</v>
      </c>
      <c r="G1833" t="str">
        <f>IF(ABS(moras[[#This Row],[Z-CORE]])&gt; 1.96,"Sí", "No")</f>
        <v>No</v>
      </c>
      <c r="H1833" t="s">
        <v>33</v>
      </c>
      <c r="I1833" t="str">
        <f>IF(moras[[#This Row],[TIPO_ASEGURAMIENTO]] = "", '2-Resumen'!$F$4, moras[[#This Row],[TIPO_ASEGURAMIENTO]])</f>
        <v>ASALARIADO</v>
      </c>
      <c r="J1833" t="s">
        <v>29</v>
      </c>
      <c r="K1833" t="s">
        <v>30</v>
      </c>
      <c r="L1833" t="s">
        <v>31</v>
      </c>
      <c r="M1833" t="s">
        <v>31</v>
      </c>
      <c r="N1833">
        <v>22</v>
      </c>
      <c r="O1833">
        <f>IF(moras[[#This Row],[EDAD]]="", '2-Resumen'!$C$7, moras[[#This Row],[EDAD]])</f>
        <v>22</v>
      </c>
      <c r="P1833">
        <f>FLOOR(moras[[#This Row],[EDAD_SIN_NA´S]],10)</f>
        <v>20</v>
      </c>
      <c r="Q1833">
        <f>STANDARDIZE(moras[[#This Row],[EDAD]],'2-Resumen'!$C$2, '2-Resumen'!$C$3)</f>
        <v>-1.4048967847574589</v>
      </c>
      <c r="R1833" t="str">
        <f>IF(ABS(moras[[#This Row],[Z-CORE E]]) &gt; 1.96, "Sí", "No")</f>
        <v>No</v>
      </c>
    </row>
    <row r="1834" spans="1:18">
      <c r="A1834">
        <v>2681</v>
      </c>
      <c r="B1834" t="s">
        <v>32</v>
      </c>
      <c r="C1834">
        <v>80000</v>
      </c>
      <c r="D18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34">
        <f>IF(moras[[#This Row],[SALARIO]]="",'2-Resumen'!$B$7, moras[[#This Row],[SALARIO]])</f>
        <v>80000</v>
      </c>
      <c r="F1834">
        <f>STANDARDIZE(moras[[#This Row],[SALARIO]],'2-Resumen'!$B$2,'2-Resumen'!$B$3)</f>
        <v>-0.37428525911636878</v>
      </c>
      <c r="G1834" t="str">
        <f>IF(ABS(moras[[#This Row],[Z-CORE]])&gt; 1.96,"Sí", "No")</f>
        <v>No</v>
      </c>
      <c r="H1834" t="s">
        <v>33</v>
      </c>
      <c r="I1834" t="str">
        <f>IF(moras[[#This Row],[TIPO_ASEGURAMIENTO]] = "", '2-Resumen'!$F$4, moras[[#This Row],[TIPO_ASEGURAMIENTO]])</f>
        <v>ASALARIADO</v>
      </c>
      <c r="J1834" t="s">
        <v>29</v>
      </c>
      <c r="K1834" t="s">
        <v>30</v>
      </c>
      <c r="L1834" t="s">
        <v>30</v>
      </c>
      <c r="M1834" t="s">
        <v>31</v>
      </c>
      <c r="N1834">
        <v>21</v>
      </c>
      <c r="O1834">
        <f>IF(moras[[#This Row],[EDAD]]="", '2-Resumen'!$C$7, moras[[#This Row],[EDAD]])</f>
        <v>21</v>
      </c>
      <c r="P1834">
        <f>FLOOR(moras[[#This Row],[EDAD_SIN_NA´S]],10)</f>
        <v>20</v>
      </c>
      <c r="Q1834">
        <f>STANDARDIZE(moras[[#This Row],[EDAD]],'2-Resumen'!$C$2, '2-Resumen'!$C$3)</f>
        <v>-1.4754721148345964</v>
      </c>
      <c r="R1834" t="str">
        <f>IF(ABS(moras[[#This Row],[Z-CORE E]]) &gt; 1.96, "Sí", "No")</f>
        <v>No</v>
      </c>
    </row>
    <row r="1835" spans="1:18">
      <c r="A1835">
        <v>2682</v>
      </c>
      <c r="B1835" t="s">
        <v>32</v>
      </c>
      <c r="C1835">
        <v>31696469</v>
      </c>
      <c r="D18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35">
        <f>IF(moras[[#This Row],[SALARIO]]="",'2-Resumen'!$B$7, moras[[#This Row],[SALARIO]])</f>
        <v>31696469</v>
      </c>
      <c r="F1835">
        <f>STANDARDIZE(moras[[#This Row],[SALARIO]],'2-Resumen'!$B$2,'2-Resumen'!$B$3)</f>
        <v>0.15178245723826436</v>
      </c>
      <c r="G1835" t="str">
        <f>IF(ABS(moras[[#This Row],[Z-CORE]])&gt; 1.96,"Sí", "No")</f>
        <v>No</v>
      </c>
      <c r="H1835" t="s">
        <v>33</v>
      </c>
      <c r="I1835" t="str">
        <f>IF(moras[[#This Row],[TIPO_ASEGURAMIENTO]] = "", '2-Resumen'!$F$4, moras[[#This Row],[TIPO_ASEGURAMIENTO]])</f>
        <v>ASALARIADO</v>
      </c>
      <c r="J1835" t="s">
        <v>29</v>
      </c>
      <c r="K1835" t="s">
        <v>30</v>
      </c>
      <c r="L1835" t="s">
        <v>31</v>
      </c>
      <c r="M1835" t="s">
        <v>31</v>
      </c>
      <c r="N1835">
        <v>20</v>
      </c>
      <c r="O1835">
        <f>IF(moras[[#This Row],[EDAD]]="", '2-Resumen'!$C$7, moras[[#This Row],[EDAD]])</f>
        <v>20</v>
      </c>
      <c r="P1835">
        <f>FLOOR(moras[[#This Row],[EDAD_SIN_NA´S]],10)</f>
        <v>20</v>
      </c>
      <c r="Q1835">
        <f>STANDARDIZE(moras[[#This Row],[EDAD]],'2-Resumen'!$C$2, '2-Resumen'!$C$3)</f>
        <v>-1.5460474449117341</v>
      </c>
      <c r="R1835" t="str">
        <f>IF(ABS(moras[[#This Row],[Z-CORE E]]) &gt; 1.96, "Sí", "No")</f>
        <v>No</v>
      </c>
    </row>
    <row r="1836" spans="1:18">
      <c r="A1836">
        <v>2683</v>
      </c>
      <c r="B1836" t="s">
        <v>27</v>
      </c>
      <c r="C1836">
        <v>370500</v>
      </c>
      <c r="D18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36">
        <f>IF(moras[[#This Row],[SALARIO]]="",'2-Resumen'!$B$7, moras[[#This Row],[SALARIO]])</f>
        <v>370500</v>
      </c>
      <c r="F1836">
        <f>STANDARDIZE(moras[[#This Row],[SALARIO]],'2-Resumen'!$B$2,'2-Resumen'!$B$3)</f>
        <v>-0.36945161777580604</v>
      </c>
      <c r="G1836" t="str">
        <f>IF(ABS(moras[[#This Row],[Z-CORE]])&gt; 1.96,"Sí", "No")</f>
        <v>No</v>
      </c>
      <c r="H1836" t="s">
        <v>33</v>
      </c>
      <c r="I1836" t="str">
        <f>IF(moras[[#This Row],[TIPO_ASEGURAMIENTO]] = "", '2-Resumen'!$F$4, moras[[#This Row],[TIPO_ASEGURAMIENTO]])</f>
        <v>ASALARIADO</v>
      </c>
      <c r="J1836" t="s">
        <v>29</v>
      </c>
      <c r="K1836" t="s">
        <v>30</v>
      </c>
      <c r="L1836" t="s">
        <v>31</v>
      </c>
      <c r="M1836" t="s">
        <v>31</v>
      </c>
      <c r="N1836">
        <v>28</v>
      </c>
      <c r="O1836">
        <f>IF(moras[[#This Row],[EDAD]]="", '2-Resumen'!$C$7, moras[[#This Row],[EDAD]])</f>
        <v>28</v>
      </c>
      <c r="P1836">
        <f>FLOOR(moras[[#This Row],[EDAD_SIN_NA´S]],10)</f>
        <v>20</v>
      </c>
      <c r="Q1836">
        <f>STANDARDIZE(moras[[#This Row],[EDAD]],'2-Resumen'!$C$2, '2-Resumen'!$C$3)</f>
        <v>-0.98144480429463388</v>
      </c>
      <c r="R1836" t="str">
        <f>IF(ABS(moras[[#This Row],[Z-CORE E]]) &gt; 1.96, "Sí", "No")</f>
        <v>No</v>
      </c>
    </row>
    <row r="1837" spans="1:18">
      <c r="A1837">
        <v>2684</v>
      </c>
      <c r="B1837" t="s">
        <v>32</v>
      </c>
      <c r="C1837">
        <v>10817096</v>
      </c>
      <c r="D18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37">
        <f>IF(moras[[#This Row],[SALARIO]]="",'2-Resumen'!$B$7, moras[[#This Row],[SALARIO]])</f>
        <v>10817096</v>
      </c>
      <c r="F1837">
        <f>STANDARDIZE(moras[[#This Row],[SALARIO]],'2-Resumen'!$B$2,'2-Resumen'!$B$3)</f>
        <v>-0.19563028113636519</v>
      </c>
      <c r="G1837" t="str">
        <f>IF(ABS(moras[[#This Row],[Z-CORE]])&gt; 1.96,"Sí", "No")</f>
        <v>No</v>
      </c>
      <c r="H1837" t="s">
        <v>33</v>
      </c>
      <c r="I1837" t="str">
        <f>IF(moras[[#This Row],[TIPO_ASEGURAMIENTO]] = "", '2-Resumen'!$F$4, moras[[#This Row],[TIPO_ASEGURAMIENTO]])</f>
        <v>ASALARIADO</v>
      </c>
      <c r="J1837" t="s">
        <v>34</v>
      </c>
      <c r="K1837" t="s">
        <v>30</v>
      </c>
      <c r="L1837" t="s">
        <v>31</v>
      </c>
      <c r="M1837" t="s">
        <v>31</v>
      </c>
      <c r="N1837">
        <v>59</v>
      </c>
      <c r="O1837">
        <f>IF(moras[[#This Row],[EDAD]]="", '2-Resumen'!$C$7, moras[[#This Row],[EDAD]])</f>
        <v>59</v>
      </c>
      <c r="P1837">
        <f>FLOOR(moras[[#This Row],[EDAD_SIN_NA´S]],10)</f>
        <v>50</v>
      </c>
      <c r="Q1837">
        <f>STANDARDIZE(moras[[#This Row],[EDAD]],'2-Resumen'!$C$2, '2-Resumen'!$C$3)</f>
        <v>1.2063904280966287</v>
      </c>
      <c r="R1837" t="str">
        <f>IF(ABS(moras[[#This Row],[Z-CORE E]]) &gt; 1.96, "Sí", "No")</f>
        <v>No</v>
      </c>
    </row>
    <row r="1838" spans="1:18">
      <c r="A1838">
        <v>2685</v>
      </c>
      <c r="B1838" t="s">
        <v>27</v>
      </c>
      <c r="C1838">
        <v>6984267</v>
      </c>
      <c r="D18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38">
        <f>IF(moras[[#This Row],[SALARIO]]="",'2-Resumen'!$B$7, moras[[#This Row],[SALARIO]])</f>
        <v>6984267</v>
      </c>
      <c r="F1838">
        <f>STANDARDIZE(moras[[#This Row],[SALARIO]],'2-Resumen'!$B$2,'2-Resumen'!$B$3)</f>
        <v>-0.259404879090609</v>
      </c>
      <c r="G1838" t="str">
        <f>IF(ABS(moras[[#This Row],[Z-CORE]])&gt; 1.96,"Sí", "No")</f>
        <v>No</v>
      </c>
      <c r="H1838" t="s">
        <v>33</v>
      </c>
      <c r="I1838" t="str">
        <f>IF(moras[[#This Row],[TIPO_ASEGURAMIENTO]] = "", '2-Resumen'!$F$4, moras[[#This Row],[TIPO_ASEGURAMIENTO]])</f>
        <v>ASALARIADO</v>
      </c>
      <c r="J1838" t="s">
        <v>34</v>
      </c>
      <c r="K1838" t="s">
        <v>30</v>
      </c>
      <c r="L1838" t="s">
        <v>31</v>
      </c>
      <c r="M1838" t="s">
        <v>31</v>
      </c>
      <c r="N1838">
        <v>35</v>
      </c>
      <c r="O1838">
        <f>IF(moras[[#This Row],[EDAD]]="", '2-Resumen'!$C$7, moras[[#This Row],[EDAD]])</f>
        <v>35</v>
      </c>
      <c r="P1838">
        <f>FLOOR(moras[[#This Row],[EDAD_SIN_NA´S]],10)</f>
        <v>30</v>
      </c>
      <c r="Q1838">
        <f>STANDARDIZE(moras[[#This Row],[EDAD]],'2-Resumen'!$C$2, '2-Resumen'!$C$3)</f>
        <v>-0.48741749375467142</v>
      </c>
      <c r="R1838" t="str">
        <f>IF(ABS(moras[[#This Row],[Z-CORE E]]) &gt; 1.96, "Sí", "No")</f>
        <v>No</v>
      </c>
    </row>
    <row r="1839" spans="1:18">
      <c r="A1839">
        <v>2686</v>
      </c>
      <c r="B1839" t="s">
        <v>32</v>
      </c>
      <c r="C1839">
        <v>431290</v>
      </c>
      <c r="D18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39">
        <f>IF(moras[[#This Row],[SALARIO]]="",'2-Resumen'!$B$7, moras[[#This Row],[SALARIO]])</f>
        <v>431290</v>
      </c>
      <c r="F1839">
        <f>STANDARDIZE(moras[[#This Row],[SALARIO]],'2-Resumen'!$B$2,'2-Resumen'!$B$3)</f>
        <v>-0.36844013048805108</v>
      </c>
      <c r="G1839" t="str">
        <f>IF(ABS(moras[[#This Row],[Z-CORE]])&gt; 1.96,"Sí", "No")</f>
        <v>No</v>
      </c>
      <c r="H1839" t="s">
        <v>33</v>
      </c>
      <c r="I1839" t="str">
        <f>IF(moras[[#This Row],[TIPO_ASEGURAMIENTO]] = "", '2-Resumen'!$F$4, moras[[#This Row],[TIPO_ASEGURAMIENTO]])</f>
        <v>ASALARIADO</v>
      </c>
      <c r="J1839" t="s">
        <v>29</v>
      </c>
      <c r="K1839" t="s">
        <v>30</v>
      </c>
      <c r="L1839" t="s">
        <v>31</v>
      </c>
      <c r="M1839" t="s">
        <v>31</v>
      </c>
      <c r="N1839">
        <v>60</v>
      </c>
      <c r="O1839">
        <f>IF(moras[[#This Row],[EDAD]]="", '2-Resumen'!$C$7, moras[[#This Row],[EDAD]])</f>
        <v>60</v>
      </c>
      <c r="P1839">
        <f>FLOOR(moras[[#This Row],[EDAD_SIN_NA´S]],10)</f>
        <v>60</v>
      </c>
      <c r="Q1839">
        <f>STANDARDIZE(moras[[#This Row],[EDAD]],'2-Resumen'!$C$2, '2-Resumen'!$C$3)</f>
        <v>1.2769657581737661</v>
      </c>
      <c r="R1839" t="str">
        <f>IF(ABS(moras[[#This Row],[Z-CORE E]]) &gt; 1.96, "Sí", "No")</f>
        <v>No</v>
      </c>
    </row>
    <row r="1840" spans="1:18">
      <c r="A1840">
        <v>2688</v>
      </c>
      <c r="B1840" t="s">
        <v>32</v>
      </c>
      <c r="C1840">
        <v>610312</v>
      </c>
      <c r="D18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40">
        <f>IF(moras[[#This Row],[SALARIO]]="",'2-Resumen'!$B$7, moras[[#This Row],[SALARIO]])</f>
        <v>610312</v>
      </c>
      <c r="F1840">
        <f>STANDARDIZE(moras[[#This Row],[SALARIO]],'2-Resumen'!$B$2,'2-Resumen'!$B$3)</f>
        <v>-0.36546137613324825</v>
      </c>
      <c r="G1840" t="str">
        <f>IF(ABS(moras[[#This Row],[Z-CORE]])&gt; 1.96,"Sí", "No")</f>
        <v>No</v>
      </c>
      <c r="H1840" t="s">
        <v>33</v>
      </c>
      <c r="I1840" t="str">
        <f>IF(moras[[#This Row],[TIPO_ASEGURAMIENTO]] = "", '2-Resumen'!$F$4, moras[[#This Row],[TIPO_ASEGURAMIENTO]])</f>
        <v>ASALARIADO</v>
      </c>
      <c r="J1840" t="s">
        <v>29</v>
      </c>
      <c r="K1840" t="s">
        <v>30</v>
      </c>
      <c r="L1840" t="s">
        <v>31</v>
      </c>
      <c r="M1840" t="s">
        <v>31</v>
      </c>
      <c r="N1840">
        <v>33</v>
      </c>
      <c r="O1840">
        <f>IF(moras[[#This Row],[EDAD]]="", '2-Resumen'!$C$7, moras[[#This Row],[EDAD]])</f>
        <v>33</v>
      </c>
      <c r="P1840">
        <f>FLOOR(moras[[#This Row],[EDAD_SIN_NA´S]],10)</f>
        <v>30</v>
      </c>
      <c r="Q1840">
        <f>STANDARDIZE(moras[[#This Row],[EDAD]],'2-Resumen'!$C$2, '2-Resumen'!$C$3)</f>
        <v>-0.62856815390894638</v>
      </c>
      <c r="R1840" t="str">
        <f>IF(ABS(moras[[#This Row],[Z-CORE E]]) &gt; 1.96, "Sí", "No")</f>
        <v>No</v>
      </c>
    </row>
    <row r="1841" spans="1:18">
      <c r="A1841">
        <v>2689</v>
      </c>
      <c r="B1841" t="s">
        <v>27</v>
      </c>
      <c r="C1841">
        <v>550022</v>
      </c>
      <c r="D18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41">
        <f>IF(moras[[#This Row],[SALARIO]]="",'2-Resumen'!$B$7, moras[[#This Row],[SALARIO]])</f>
        <v>550022</v>
      </c>
      <c r="F1841">
        <f>STANDARDIZE(moras[[#This Row],[SALARIO]],'2-Resumen'!$B$2,'2-Resumen'!$B$3)</f>
        <v>-0.36646454390062355</v>
      </c>
      <c r="G1841" t="str">
        <f>IF(ABS(moras[[#This Row],[Z-CORE]])&gt; 1.96,"Sí", "No")</f>
        <v>No</v>
      </c>
      <c r="H1841" t="s">
        <v>33</v>
      </c>
      <c r="I1841" t="str">
        <f>IF(moras[[#This Row],[TIPO_ASEGURAMIENTO]] = "", '2-Resumen'!$F$4, moras[[#This Row],[TIPO_ASEGURAMIENTO]])</f>
        <v>ASALARIADO</v>
      </c>
      <c r="J1841" t="s">
        <v>29</v>
      </c>
      <c r="K1841" t="s">
        <v>30</v>
      </c>
      <c r="L1841" t="s">
        <v>30</v>
      </c>
      <c r="M1841" t="s">
        <v>31</v>
      </c>
      <c r="N1841">
        <v>29</v>
      </c>
      <c r="O1841">
        <f>IF(moras[[#This Row],[EDAD]]="", '2-Resumen'!$C$7, moras[[#This Row],[EDAD]])</f>
        <v>29</v>
      </c>
      <c r="P1841">
        <f>FLOOR(moras[[#This Row],[EDAD_SIN_NA´S]],10)</f>
        <v>20</v>
      </c>
      <c r="Q1841">
        <f>STANDARDIZE(moras[[#This Row],[EDAD]],'2-Resumen'!$C$2, '2-Resumen'!$C$3)</f>
        <v>-0.91086947421749642</v>
      </c>
      <c r="R1841" t="str">
        <f>IF(ABS(moras[[#This Row],[Z-CORE E]]) &gt; 1.96, "Sí", "No")</f>
        <v>No</v>
      </c>
    </row>
    <row r="1842" spans="1:18">
      <c r="A1842">
        <v>2690</v>
      </c>
      <c r="B1842" t="s">
        <v>27</v>
      </c>
      <c r="C1842">
        <v>1264065</v>
      </c>
      <c r="D18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42">
        <f>IF(moras[[#This Row],[SALARIO]]="",'2-Resumen'!$B$7, moras[[#This Row],[SALARIO]])</f>
        <v>1264065</v>
      </c>
      <c r="F1842">
        <f>STANDARDIZE(moras[[#This Row],[SALARIO]],'2-Resumen'!$B$2,'2-Resumen'!$B$3)</f>
        <v>-0.35458355331976482</v>
      </c>
      <c r="G1842" t="str">
        <f>IF(ABS(moras[[#This Row],[Z-CORE]])&gt; 1.96,"Sí", "No")</f>
        <v>No</v>
      </c>
      <c r="H1842" t="s">
        <v>33</v>
      </c>
      <c r="I1842" t="str">
        <f>IF(moras[[#This Row],[TIPO_ASEGURAMIENTO]] = "", '2-Resumen'!$F$4, moras[[#This Row],[TIPO_ASEGURAMIENTO]])</f>
        <v>ASALARIADO</v>
      </c>
      <c r="J1842" t="s">
        <v>34</v>
      </c>
      <c r="K1842" t="s">
        <v>30</v>
      </c>
      <c r="L1842" t="s">
        <v>31</v>
      </c>
      <c r="M1842" t="s">
        <v>31</v>
      </c>
      <c r="N1842">
        <v>49</v>
      </c>
      <c r="O1842">
        <f>IF(moras[[#This Row],[EDAD]]="", '2-Resumen'!$C$7, moras[[#This Row],[EDAD]])</f>
        <v>49</v>
      </c>
      <c r="P1842">
        <f>FLOOR(moras[[#This Row],[EDAD_SIN_NA´S]],10)</f>
        <v>40</v>
      </c>
      <c r="Q1842">
        <f>STANDARDIZE(moras[[#This Row],[EDAD]],'2-Resumen'!$C$2, '2-Resumen'!$C$3)</f>
        <v>0.50063712732525367</v>
      </c>
      <c r="R1842" t="str">
        <f>IF(ABS(moras[[#This Row],[Z-CORE E]]) &gt; 1.96, "Sí", "No")</f>
        <v>No</v>
      </c>
    </row>
    <row r="1843" spans="1:18">
      <c r="A1843">
        <v>2691</v>
      </c>
      <c r="B1843" t="s">
        <v>27</v>
      </c>
      <c r="C1843">
        <v>9119825</v>
      </c>
      <c r="D18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43">
        <f>IF(moras[[#This Row],[SALARIO]]="",'2-Resumen'!$B$7, moras[[#This Row],[SALARIO]])</f>
        <v>9119825</v>
      </c>
      <c r="F1843">
        <f>STANDARDIZE(moras[[#This Row],[SALARIO]],'2-Resumen'!$B$2,'2-Resumen'!$B$3)</f>
        <v>-0.2238712424848619</v>
      </c>
      <c r="G1843" t="str">
        <f>IF(ABS(moras[[#This Row],[Z-CORE]])&gt; 1.96,"Sí", "No")</f>
        <v>No</v>
      </c>
      <c r="H1843" t="s">
        <v>33</v>
      </c>
      <c r="I1843" t="str">
        <f>IF(moras[[#This Row],[TIPO_ASEGURAMIENTO]] = "", '2-Resumen'!$F$4, moras[[#This Row],[TIPO_ASEGURAMIENTO]])</f>
        <v>ASALARIADO</v>
      </c>
      <c r="J1843" t="s">
        <v>34</v>
      </c>
      <c r="K1843" t="s">
        <v>30</v>
      </c>
      <c r="L1843" t="s">
        <v>31</v>
      </c>
      <c r="M1843" t="s">
        <v>31</v>
      </c>
      <c r="N1843">
        <v>29</v>
      </c>
      <c r="O1843">
        <f>IF(moras[[#This Row],[EDAD]]="", '2-Resumen'!$C$7, moras[[#This Row],[EDAD]])</f>
        <v>29</v>
      </c>
      <c r="P1843">
        <f>FLOOR(moras[[#This Row],[EDAD_SIN_NA´S]],10)</f>
        <v>20</v>
      </c>
      <c r="Q1843">
        <f>STANDARDIZE(moras[[#This Row],[EDAD]],'2-Resumen'!$C$2, '2-Resumen'!$C$3)</f>
        <v>-0.91086947421749642</v>
      </c>
      <c r="R1843" t="str">
        <f>IF(ABS(moras[[#This Row],[Z-CORE E]]) &gt; 1.96, "Sí", "No")</f>
        <v>No</v>
      </c>
    </row>
    <row r="1844" spans="1:18">
      <c r="A1844">
        <v>2692</v>
      </c>
      <c r="B1844" t="s">
        <v>32</v>
      </c>
      <c r="C1844">
        <v>40800</v>
      </c>
      <c r="D18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44">
        <f>IF(moras[[#This Row],[SALARIO]]="",'2-Resumen'!$B$7, moras[[#This Row],[SALARIO]])</f>
        <v>40800</v>
      </c>
      <c r="F1844">
        <f>STANDARDIZE(moras[[#This Row],[SALARIO]],'2-Resumen'!$B$2,'2-Resumen'!$B$3)</f>
        <v>-0.37493750951413146</v>
      </c>
      <c r="G1844" t="str">
        <f>IF(ABS(moras[[#This Row],[Z-CORE]])&gt; 1.96,"Sí", "No")</f>
        <v>No</v>
      </c>
      <c r="H1844" t="s">
        <v>33</v>
      </c>
      <c r="I1844" t="str">
        <f>IF(moras[[#This Row],[TIPO_ASEGURAMIENTO]] = "", '2-Resumen'!$F$4, moras[[#This Row],[TIPO_ASEGURAMIENTO]])</f>
        <v>ASALARIADO</v>
      </c>
      <c r="J1844" t="s">
        <v>29</v>
      </c>
      <c r="K1844" t="s">
        <v>30</v>
      </c>
      <c r="L1844" t="s">
        <v>31</v>
      </c>
      <c r="M1844" t="s">
        <v>31</v>
      </c>
      <c r="N1844">
        <v>25</v>
      </c>
      <c r="O1844">
        <f>IF(moras[[#This Row],[EDAD]]="", '2-Resumen'!$C$7, moras[[#This Row],[EDAD]])</f>
        <v>25</v>
      </c>
      <c r="P1844">
        <f>FLOOR(moras[[#This Row],[EDAD_SIN_NA´S]],10)</f>
        <v>20</v>
      </c>
      <c r="Q1844">
        <f>STANDARDIZE(moras[[#This Row],[EDAD]],'2-Resumen'!$C$2, '2-Resumen'!$C$3)</f>
        <v>-1.1931707945260464</v>
      </c>
      <c r="R1844" t="str">
        <f>IF(ABS(moras[[#This Row],[Z-CORE E]]) &gt; 1.96, "Sí", "No")</f>
        <v>No</v>
      </c>
    </row>
    <row r="1845" spans="1:18">
      <c r="A1845">
        <v>2694</v>
      </c>
      <c r="B1845" t="s">
        <v>27</v>
      </c>
      <c r="C1845">
        <v>439474</v>
      </c>
      <c r="D18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45">
        <f>IF(moras[[#This Row],[SALARIO]]="",'2-Resumen'!$B$7, moras[[#This Row],[SALARIO]])</f>
        <v>439474</v>
      </c>
      <c r="F1845">
        <f>STANDARDIZE(moras[[#This Row],[SALARIO]],'2-Resumen'!$B$2,'2-Resumen'!$B$3)</f>
        <v>-0.36830395657847737</v>
      </c>
      <c r="G1845" t="str">
        <f>IF(ABS(moras[[#This Row],[Z-CORE]])&gt; 1.96,"Sí", "No")</f>
        <v>No</v>
      </c>
      <c r="H1845" t="s">
        <v>33</v>
      </c>
      <c r="I1845" t="str">
        <f>IF(moras[[#This Row],[TIPO_ASEGURAMIENTO]] = "", '2-Resumen'!$F$4, moras[[#This Row],[TIPO_ASEGURAMIENTO]])</f>
        <v>ASALARIADO</v>
      </c>
      <c r="J1845" t="s">
        <v>34</v>
      </c>
      <c r="K1845" t="s">
        <v>30</v>
      </c>
      <c r="L1845" t="s">
        <v>31</v>
      </c>
      <c r="M1845" t="s">
        <v>30</v>
      </c>
      <c r="N1845">
        <v>57</v>
      </c>
      <c r="O1845">
        <f>IF(moras[[#This Row],[EDAD]]="", '2-Resumen'!$C$7, moras[[#This Row],[EDAD]])</f>
        <v>57</v>
      </c>
      <c r="P1845">
        <f>FLOOR(moras[[#This Row],[EDAD_SIN_NA´S]],10)</f>
        <v>50</v>
      </c>
      <c r="Q1845">
        <f>STANDARDIZE(moras[[#This Row],[EDAD]],'2-Resumen'!$C$2, '2-Resumen'!$C$3)</f>
        <v>1.0652397679423538</v>
      </c>
      <c r="R1845" t="str">
        <f>IF(ABS(moras[[#This Row],[Z-CORE E]]) &gt; 1.96, "Sí", "No")</f>
        <v>No</v>
      </c>
    </row>
    <row r="1846" spans="1:18">
      <c r="A1846">
        <v>2695</v>
      </c>
      <c r="B1846" t="s">
        <v>32</v>
      </c>
      <c r="C1846">
        <v>3500000</v>
      </c>
      <c r="D18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46">
        <f>IF(moras[[#This Row],[SALARIO]]="",'2-Resumen'!$B$7, moras[[#This Row],[SALARIO]])</f>
        <v>3500000</v>
      </c>
      <c r="F1846">
        <f>STANDARDIZE(moras[[#This Row],[SALARIO]],'2-Resumen'!$B$2,'2-Resumen'!$B$3)</f>
        <v>-0.31737973971972633</v>
      </c>
      <c r="G1846" t="str">
        <f>IF(ABS(moras[[#This Row],[Z-CORE]])&gt; 1.96,"Sí", "No")</f>
        <v>No</v>
      </c>
      <c r="H1846" t="s">
        <v>33</v>
      </c>
      <c r="I1846" t="str">
        <f>IF(moras[[#This Row],[TIPO_ASEGURAMIENTO]] = "", '2-Resumen'!$F$4, moras[[#This Row],[TIPO_ASEGURAMIENTO]])</f>
        <v>ASALARIADO</v>
      </c>
      <c r="J1846" t="s">
        <v>29</v>
      </c>
      <c r="K1846" t="s">
        <v>30</v>
      </c>
      <c r="L1846" t="s">
        <v>31</v>
      </c>
      <c r="M1846" t="s">
        <v>31</v>
      </c>
      <c r="N1846">
        <v>60</v>
      </c>
      <c r="O1846">
        <f>IF(moras[[#This Row],[EDAD]]="", '2-Resumen'!$C$7, moras[[#This Row],[EDAD]])</f>
        <v>60</v>
      </c>
      <c r="P1846">
        <f>FLOOR(moras[[#This Row],[EDAD_SIN_NA´S]],10)</f>
        <v>60</v>
      </c>
      <c r="Q1846">
        <f>STANDARDIZE(moras[[#This Row],[EDAD]],'2-Resumen'!$C$2, '2-Resumen'!$C$3)</f>
        <v>1.2769657581737661</v>
      </c>
      <c r="R1846" t="str">
        <f>IF(ABS(moras[[#This Row],[Z-CORE E]]) &gt; 1.96, "Sí", "No")</f>
        <v>No</v>
      </c>
    </row>
    <row r="1847" spans="1:18">
      <c r="A1847">
        <v>2696</v>
      </c>
      <c r="B1847" t="s">
        <v>32</v>
      </c>
      <c r="C1847">
        <v>517500</v>
      </c>
      <c r="D18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47">
        <f>IF(moras[[#This Row],[SALARIO]]="",'2-Resumen'!$B$7, moras[[#This Row],[SALARIO]])</f>
        <v>517500</v>
      </c>
      <c r="F1847">
        <f>STANDARDIZE(moras[[#This Row],[SALARIO]],'2-Resumen'!$B$2,'2-Resumen'!$B$3)</f>
        <v>-0.36700567878419593</v>
      </c>
      <c r="G1847" t="str">
        <f>IF(ABS(moras[[#This Row],[Z-CORE]])&gt; 1.96,"Sí", "No")</f>
        <v>No</v>
      </c>
      <c r="H1847" t="s">
        <v>33</v>
      </c>
      <c r="I1847" t="str">
        <f>IF(moras[[#This Row],[TIPO_ASEGURAMIENTO]] = "", '2-Resumen'!$F$4, moras[[#This Row],[TIPO_ASEGURAMIENTO]])</f>
        <v>ASALARIADO</v>
      </c>
      <c r="J1847" t="s">
        <v>29</v>
      </c>
      <c r="K1847" t="s">
        <v>30</v>
      </c>
      <c r="L1847" t="s">
        <v>31</v>
      </c>
      <c r="M1847" t="s">
        <v>31</v>
      </c>
      <c r="N1847">
        <v>31</v>
      </c>
      <c r="O1847">
        <f>IF(moras[[#This Row],[EDAD]]="", '2-Resumen'!$C$7, moras[[#This Row],[EDAD]])</f>
        <v>31</v>
      </c>
      <c r="P1847">
        <f>FLOOR(moras[[#This Row],[EDAD_SIN_NA´S]],10)</f>
        <v>30</v>
      </c>
      <c r="Q1847">
        <f>STANDARDIZE(moras[[#This Row],[EDAD]],'2-Resumen'!$C$2, '2-Resumen'!$C$3)</f>
        <v>-0.7697188140632214</v>
      </c>
      <c r="R1847" t="str">
        <f>IF(ABS(moras[[#This Row],[Z-CORE E]]) &gt; 1.96, "Sí", "No")</f>
        <v>No</v>
      </c>
    </row>
    <row r="1848" spans="1:18">
      <c r="A1848">
        <v>2697</v>
      </c>
      <c r="B1848" t="s">
        <v>27</v>
      </c>
      <c r="C1848">
        <v>376000</v>
      </c>
      <c r="D18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48">
        <f>IF(moras[[#This Row],[SALARIO]]="",'2-Resumen'!$B$7, moras[[#This Row],[SALARIO]])</f>
        <v>376000</v>
      </c>
      <c r="F1848">
        <f>STANDARDIZE(moras[[#This Row],[SALARIO]],'2-Resumen'!$B$2,'2-Resumen'!$B$3)</f>
        <v>-0.36936010305163014</v>
      </c>
      <c r="G1848" t="str">
        <f>IF(ABS(moras[[#This Row],[Z-CORE]])&gt; 1.96,"Sí", "No")</f>
        <v>No</v>
      </c>
      <c r="H1848" t="s">
        <v>33</v>
      </c>
      <c r="I1848" t="str">
        <f>IF(moras[[#This Row],[TIPO_ASEGURAMIENTO]] = "", '2-Resumen'!$F$4, moras[[#This Row],[TIPO_ASEGURAMIENTO]])</f>
        <v>ASALARIADO</v>
      </c>
      <c r="J1848" t="s">
        <v>29</v>
      </c>
      <c r="K1848" t="s">
        <v>30</v>
      </c>
      <c r="L1848" t="s">
        <v>31</v>
      </c>
      <c r="M1848" t="s">
        <v>31</v>
      </c>
      <c r="N1848">
        <v>32</v>
      </c>
      <c r="O1848">
        <f>IF(moras[[#This Row],[EDAD]]="", '2-Resumen'!$C$7, moras[[#This Row],[EDAD]])</f>
        <v>32</v>
      </c>
      <c r="P1848">
        <f>FLOOR(moras[[#This Row],[EDAD_SIN_NA´S]],10)</f>
        <v>30</v>
      </c>
      <c r="Q1848">
        <f>STANDARDIZE(moras[[#This Row],[EDAD]],'2-Resumen'!$C$2, '2-Resumen'!$C$3)</f>
        <v>-0.69914348398608395</v>
      </c>
      <c r="R1848" t="str">
        <f>IF(ABS(moras[[#This Row],[Z-CORE E]]) &gt; 1.96, "Sí", "No")</f>
        <v>No</v>
      </c>
    </row>
    <row r="1849" spans="1:18">
      <c r="A1849">
        <v>2698</v>
      </c>
      <c r="B1849" t="s">
        <v>32</v>
      </c>
      <c r="C1849">
        <v>297230</v>
      </c>
      <c r="D18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49">
        <f>IF(moras[[#This Row],[SALARIO]]="",'2-Resumen'!$B$7, moras[[#This Row],[SALARIO]])</f>
        <v>297230</v>
      </c>
      <c r="F1849">
        <f>STANDARDIZE(moras[[#This Row],[SALARIO]],'2-Resumen'!$B$2,'2-Resumen'!$B$3)</f>
        <v>-0.37067076029223645</v>
      </c>
      <c r="G1849" t="str">
        <f>IF(ABS(moras[[#This Row],[Z-CORE]])&gt; 1.96,"Sí", "No")</f>
        <v>No</v>
      </c>
      <c r="H1849" t="s">
        <v>33</v>
      </c>
      <c r="I1849" t="str">
        <f>IF(moras[[#This Row],[TIPO_ASEGURAMIENTO]] = "", '2-Resumen'!$F$4, moras[[#This Row],[TIPO_ASEGURAMIENTO]])</f>
        <v>ASALARIADO</v>
      </c>
      <c r="J1849" t="s">
        <v>29</v>
      </c>
      <c r="K1849" t="s">
        <v>30</v>
      </c>
      <c r="L1849" t="s">
        <v>31</v>
      </c>
      <c r="M1849" t="s">
        <v>31</v>
      </c>
      <c r="N1849">
        <v>24</v>
      </c>
      <c r="O1849">
        <f>IF(moras[[#This Row],[EDAD]]="", '2-Resumen'!$C$7, moras[[#This Row],[EDAD]])</f>
        <v>24</v>
      </c>
      <c r="P1849">
        <f>FLOOR(moras[[#This Row],[EDAD_SIN_NA´S]],10)</f>
        <v>20</v>
      </c>
      <c r="Q1849">
        <f>STANDARDIZE(moras[[#This Row],[EDAD]],'2-Resumen'!$C$2, '2-Resumen'!$C$3)</f>
        <v>-1.263746124603184</v>
      </c>
      <c r="R1849" t="str">
        <f>IF(ABS(moras[[#This Row],[Z-CORE E]]) &gt; 1.96, "Sí", "No")</f>
        <v>No</v>
      </c>
    </row>
    <row r="1850" spans="1:18">
      <c r="A1850">
        <v>2699</v>
      </c>
      <c r="B1850" t="s">
        <v>27</v>
      </c>
      <c r="C1850">
        <v>300000</v>
      </c>
      <c r="D18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50">
        <f>IF(moras[[#This Row],[SALARIO]]="",'2-Resumen'!$B$7, moras[[#This Row],[SALARIO]])</f>
        <v>300000</v>
      </c>
      <c r="F1850">
        <f>STANDARDIZE(moras[[#This Row],[SALARIO]],'2-Resumen'!$B$2,'2-Resumen'!$B$3)</f>
        <v>-0.37062467014933331</v>
      </c>
      <c r="G1850" t="str">
        <f>IF(ABS(moras[[#This Row],[Z-CORE]])&gt; 1.96,"Sí", "No")</f>
        <v>No</v>
      </c>
      <c r="H1850" t="s">
        <v>33</v>
      </c>
      <c r="I1850" t="str">
        <f>IF(moras[[#This Row],[TIPO_ASEGURAMIENTO]] = "", '2-Resumen'!$F$4, moras[[#This Row],[TIPO_ASEGURAMIENTO]])</f>
        <v>ASALARIADO</v>
      </c>
      <c r="J1850" t="s">
        <v>29</v>
      </c>
      <c r="K1850" t="s">
        <v>30</v>
      </c>
      <c r="L1850" t="s">
        <v>31</v>
      </c>
      <c r="M1850" t="s">
        <v>31</v>
      </c>
      <c r="N1850">
        <v>32</v>
      </c>
      <c r="O1850">
        <f>IF(moras[[#This Row],[EDAD]]="", '2-Resumen'!$C$7, moras[[#This Row],[EDAD]])</f>
        <v>32</v>
      </c>
      <c r="P1850">
        <f>FLOOR(moras[[#This Row],[EDAD_SIN_NA´S]],10)</f>
        <v>30</v>
      </c>
      <c r="Q1850">
        <f>STANDARDIZE(moras[[#This Row],[EDAD]],'2-Resumen'!$C$2, '2-Resumen'!$C$3)</f>
        <v>-0.69914348398608395</v>
      </c>
      <c r="R1850" t="str">
        <f>IF(ABS(moras[[#This Row],[Z-CORE E]]) &gt; 1.96, "Sí", "No")</f>
        <v>No</v>
      </c>
    </row>
    <row r="1851" spans="1:18">
      <c r="A1851">
        <v>2700</v>
      </c>
      <c r="B1851" t="s">
        <v>27</v>
      </c>
      <c r="C1851">
        <v>4301039</v>
      </c>
      <c r="D18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51">
        <f>IF(moras[[#This Row],[SALARIO]]="",'2-Resumen'!$B$7, moras[[#This Row],[SALARIO]])</f>
        <v>4301039</v>
      </c>
      <c r="F1851">
        <f>STANDARDIZE(moras[[#This Row],[SALARIO]],'2-Resumen'!$B$2,'2-Resumen'!$B$3)</f>
        <v>-0.3040512191489757</v>
      </c>
      <c r="G1851" t="str">
        <f>IF(ABS(moras[[#This Row],[Z-CORE]])&gt; 1.96,"Sí", "No")</f>
        <v>No</v>
      </c>
      <c r="H1851" t="s">
        <v>33</v>
      </c>
      <c r="I1851" t="str">
        <f>IF(moras[[#This Row],[TIPO_ASEGURAMIENTO]] = "", '2-Resumen'!$F$4, moras[[#This Row],[TIPO_ASEGURAMIENTO]])</f>
        <v>ASALARIADO</v>
      </c>
      <c r="J1851" t="s">
        <v>29</v>
      </c>
      <c r="K1851" t="s">
        <v>30</v>
      </c>
      <c r="L1851" t="s">
        <v>31</v>
      </c>
      <c r="M1851" t="s">
        <v>31</v>
      </c>
      <c r="N1851">
        <v>22</v>
      </c>
      <c r="O1851">
        <f>IF(moras[[#This Row],[EDAD]]="", '2-Resumen'!$C$7, moras[[#This Row],[EDAD]])</f>
        <v>22</v>
      </c>
      <c r="P1851">
        <f>FLOOR(moras[[#This Row],[EDAD_SIN_NA´S]],10)</f>
        <v>20</v>
      </c>
      <c r="Q1851">
        <f>STANDARDIZE(moras[[#This Row],[EDAD]],'2-Resumen'!$C$2, '2-Resumen'!$C$3)</f>
        <v>-1.4048967847574589</v>
      </c>
      <c r="R1851" t="str">
        <f>IF(ABS(moras[[#This Row],[Z-CORE E]]) &gt; 1.96, "Sí", "No")</f>
        <v>No</v>
      </c>
    </row>
    <row r="1852" spans="1:18">
      <c r="A1852">
        <v>2701</v>
      </c>
      <c r="B1852" t="s">
        <v>32</v>
      </c>
      <c r="C1852">
        <v>858401</v>
      </c>
      <c r="D18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52">
        <f>IF(moras[[#This Row],[SALARIO]]="",'2-Resumen'!$B$7, moras[[#This Row],[SALARIO]])</f>
        <v>858401</v>
      </c>
      <c r="F1852">
        <f>STANDARDIZE(moras[[#This Row],[SALARIO]],'2-Resumen'!$B$2,'2-Resumen'!$B$3)</f>
        <v>-0.36133341315032613</v>
      </c>
      <c r="G1852" t="str">
        <f>IF(ABS(moras[[#This Row],[Z-CORE]])&gt; 1.96,"Sí", "No")</f>
        <v>No</v>
      </c>
      <c r="H1852" t="s">
        <v>33</v>
      </c>
      <c r="I1852" t="str">
        <f>IF(moras[[#This Row],[TIPO_ASEGURAMIENTO]] = "", '2-Resumen'!$F$4, moras[[#This Row],[TIPO_ASEGURAMIENTO]])</f>
        <v>ASALARIADO</v>
      </c>
      <c r="J1852" t="s">
        <v>29</v>
      </c>
      <c r="K1852" t="s">
        <v>30</v>
      </c>
      <c r="L1852" t="s">
        <v>31</v>
      </c>
      <c r="M1852" t="s">
        <v>31</v>
      </c>
      <c r="N1852">
        <v>32</v>
      </c>
      <c r="O1852">
        <f>IF(moras[[#This Row],[EDAD]]="", '2-Resumen'!$C$7, moras[[#This Row],[EDAD]])</f>
        <v>32</v>
      </c>
      <c r="P1852">
        <f>FLOOR(moras[[#This Row],[EDAD_SIN_NA´S]],10)</f>
        <v>30</v>
      </c>
      <c r="Q1852">
        <f>STANDARDIZE(moras[[#This Row],[EDAD]],'2-Resumen'!$C$2, '2-Resumen'!$C$3)</f>
        <v>-0.69914348398608395</v>
      </c>
      <c r="R1852" t="str">
        <f>IF(ABS(moras[[#This Row],[Z-CORE E]]) &gt; 1.96, "Sí", "No")</f>
        <v>No</v>
      </c>
    </row>
    <row r="1853" spans="1:18">
      <c r="A1853">
        <v>2703</v>
      </c>
      <c r="B1853" t="s">
        <v>27</v>
      </c>
      <c r="C1853">
        <v>358838</v>
      </c>
      <c r="D18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53">
        <f>IF(moras[[#This Row],[SALARIO]]="",'2-Resumen'!$B$7, moras[[#This Row],[SALARIO]])</f>
        <v>358838</v>
      </c>
      <c r="F1853">
        <f>STANDARDIZE(moras[[#This Row],[SALARIO]],'2-Resumen'!$B$2,'2-Resumen'!$B$3)</f>
        <v>-0.36964566226914042</v>
      </c>
      <c r="G1853" t="str">
        <f>IF(ABS(moras[[#This Row],[Z-CORE]])&gt; 1.96,"Sí", "No")</f>
        <v>No</v>
      </c>
      <c r="H1853" t="s">
        <v>33</v>
      </c>
      <c r="I1853" t="str">
        <f>IF(moras[[#This Row],[TIPO_ASEGURAMIENTO]] = "", '2-Resumen'!$F$4, moras[[#This Row],[TIPO_ASEGURAMIENTO]])</f>
        <v>ASALARIADO</v>
      </c>
      <c r="J1853" t="s">
        <v>34</v>
      </c>
      <c r="K1853" t="s">
        <v>30</v>
      </c>
      <c r="L1853" t="s">
        <v>31</v>
      </c>
      <c r="M1853" t="s">
        <v>31</v>
      </c>
      <c r="N1853">
        <v>38</v>
      </c>
      <c r="O1853">
        <f>IF(moras[[#This Row],[EDAD]]="", '2-Resumen'!$C$7, moras[[#This Row],[EDAD]])</f>
        <v>38</v>
      </c>
      <c r="P1853">
        <f>FLOOR(moras[[#This Row],[EDAD_SIN_NA´S]],10)</f>
        <v>30</v>
      </c>
      <c r="Q1853">
        <f>STANDARDIZE(moras[[#This Row],[EDAD]],'2-Resumen'!$C$2, '2-Resumen'!$C$3)</f>
        <v>-0.27569150352325889</v>
      </c>
      <c r="R1853" t="str">
        <f>IF(ABS(moras[[#This Row],[Z-CORE E]]) &gt; 1.96, "Sí", "No")</f>
        <v>No</v>
      </c>
    </row>
    <row r="1854" spans="1:18">
      <c r="A1854">
        <v>2704</v>
      </c>
      <c r="B1854" t="s">
        <v>32</v>
      </c>
      <c r="C1854">
        <v>35690347</v>
      </c>
      <c r="D18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54">
        <f>IF(moras[[#This Row],[SALARIO]]="",'2-Resumen'!$B$7, moras[[#This Row],[SALARIO]])</f>
        <v>35690347</v>
      </c>
      <c r="F1854">
        <f>STANDARDIZE(moras[[#This Row],[SALARIO]],'2-Resumen'!$B$2,'2-Resumen'!$B$3)</f>
        <v>0.21823675606774495</v>
      </c>
      <c r="G1854" t="str">
        <f>IF(ABS(moras[[#This Row],[Z-CORE]])&gt; 1.96,"Sí", "No")</f>
        <v>No</v>
      </c>
      <c r="H1854" t="s">
        <v>33</v>
      </c>
      <c r="I1854" t="str">
        <f>IF(moras[[#This Row],[TIPO_ASEGURAMIENTO]] = "", '2-Resumen'!$F$4, moras[[#This Row],[TIPO_ASEGURAMIENTO]])</f>
        <v>ASALARIADO</v>
      </c>
      <c r="J1854" t="s">
        <v>29</v>
      </c>
      <c r="K1854" t="s">
        <v>30</v>
      </c>
      <c r="L1854" t="s">
        <v>31</v>
      </c>
      <c r="M1854" t="s">
        <v>31</v>
      </c>
      <c r="N1854">
        <v>49</v>
      </c>
      <c r="O1854">
        <f>IF(moras[[#This Row],[EDAD]]="", '2-Resumen'!$C$7, moras[[#This Row],[EDAD]])</f>
        <v>49</v>
      </c>
      <c r="P1854">
        <f>FLOOR(moras[[#This Row],[EDAD_SIN_NA´S]],10)</f>
        <v>40</v>
      </c>
      <c r="Q1854">
        <f>STANDARDIZE(moras[[#This Row],[EDAD]],'2-Resumen'!$C$2, '2-Resumen'!$C$3)</f>
        <v>0.50063712732525367</v>
      </c>
      <c r="R1854" t="str">
        <f>IF(ABS(moras[[#This Row],[Z-CORE E]]) &gt; 1.96, "Sí", "No")</f>
        <v>No</v>
      </c>
    </row>
    <row r="1855" spans="1:18">
      <c r="A1855">
        <v>2706</v>
      </c>
      <c r="B1855" t="s">
        <v>27</v>
      </c>
      <c r="C1855">
        <v>10619465</v>
      </c>
      <c r="D18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55">
        <f>IF(moras[[#This Row],[SALARIO]]="",'2-Resumen'!$B$7, moras[[#This Row],[SALARIO]])</f>
        <v>10619465</v>
      </c>
      <c r="F1855">
        <f>STANDARDIZE(moras[[#This Row],[SALARIO]],'2-Resumen'!$B$2,'2-Resumen'!$B$3)</f>
        <v>-0.19891867140065697</v>
      </c>
      <c r="G1855" t="str">
        <f>IF(ABS(moras[[#This Row],[Z-CORE]])&gt; 1.96,"Sí", "No")</f>
        <v>No</v>
      </c>
      <c r="H1855" t="s">
        <v>33</v>
      </c>
      <c r="I1855" t="str">
        <f>IF(moras[[#This Row],[TIPO_ASEGURAMIENTO]] = "", '2-Resumen'!$F$4, moras[[#This Row],[TIPO_ASEGURAMIENTO]])</f>
        <v>ASALARIADO</v>
      </c>
      <c r="J1855" t="s">
        <v>34</v>
      </c>
      <c r="K1855" t="s">
        <v>30</v>
      </c>
      <c r="L1855" t="s">
        <v>31</v>
      </c>
      <c r="M1855" t="s">
        <v>31</v>
      </c>
      <c r="N1855">
        <v>29</v>
      </c>
      <c r="O1855">
        <f>IF(moras[[#This Row],[EDAD]]="", '2-Resumen'!$C$7, moras[[#This Row],[EDAD]])</f>
        <v>29</v>
      </c>
      <c r="P1855">
        <f>FLOOR(moras[[#This Row],[EDAD_SIN_NA´S]],10)</f>
        <v>20</v>
      </c>
      <c r="Q1855">
        <f>STANDARDIZE(moras[[#This Row],[EDAD]],'2-Resumen'!$C$2, '2-Resumen'!$C$3)</f>
        <v>-0.91086947421749642</v>
      </c>
      <c r="R1855" t="str">
        <f>IF(ABS(moras[[#This Row],[Z-CORE E]]) &gt; 1.96, "Sí", "No")</f>
        <v>No</v>
      </c>
    </row>
    <row r="1856" spans="1:18">
      <c r="A1856">
        <v>2707</v>
      </c>
      <c r="B1856" t="s">
        <v>32</v>
      </c>
      <c r="C1856">
        <v>79597532</v>
      </c>
      <c r="D18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56">
        <f>IF(moras[[#This Row],[SALARIO]]="",'2-Resumen'!$B$7, moras[[#This Row],[SALARIO]])</f>
        <v>79597532</v>
      </c>
      <c r="F1856">
        <f>STANDARDIZE(moras[[#This Row],[SALARIO]],'2-Resumen'!$B$2,'2-Resumen'!$B$3)</f>
        <v>0.94881019690677104</v>
      </c>
      <c r="G1856" t="str">
        <f>IF(ABS(moras[[#This Row],[Z-CORE]])&gt; 1.96,"Sí", "No")</f>
        <v>No</v>
      </c>
      <c r="H1856" t="s">
        <v>33</v>
      </c>
      <c r="I1856" t="str">
        <f>IF(moras[[#This Row],[TIPO_ASEGURAMIENTO]] = "", '2-Resumen'!$F$4, moras[[#This Row],[TIPO_ASEGURAMIENTO]])</f>
        <v>ASALARIADO</v>
      </c>
      <c r="J1856" t="s">
        <v>34</v>
      </c>
      <c r="K1856" t="s">
        <v>30</v>
      </c>
      <c r="L1856" t="s">
        <v>31</v>
      </c>
      <c r="M1856" t="s">
        <v>31</v>
      </c>
      <c r="N1856">
        <v>38</v>
      </c>
      <c r="O1856">
        <f>IF(moras[[#This Row],[EDAD]]="", '2-Resumen'!$C$7, moras[[#This Row],[EDAD]])</f>
        <v>38</v>
      </c>
      <c r="P1856">
        <f>FLOOR(moras[[#This Row],[EDAD_SIN_NA´S]],10)</f>
        <v>30</v>
      </c>
      <c r="Q1856">
        <f>STANDARDIZE(moras[[#This Row],[EDAD]],'2-Resumen'!$C$2, '2-Resumen'!$C$3)</f>
        <v>-0.27569150352325889</v>
      </c>
      <c r="R1856" t="str">
        <f>IF(ABS(moras[[#This Row],[Z-CORE E]]) &gt; 1.96, "Sí", "No")</f>
        <v>No</v>
      </c>
    </row>
    <row r="1857" spans="1:18">
      <c r="A1857">
        <v>2708</v>
      </c>
      <c r="B1857" t="s">
        <v>32</v>
      </c>
      <c r="C1857">
        <v>3852002</v>
      </c>
      <c r="D18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57">
        <f>IF(moras[[#This Row],[SALARIO]]="",'2-Resumen'!$B$7, moras[[#This Row],[SALARIO]])</f>
        <v>3852002</v>
      </c>
      <c r="F1857">
        <f>STANDARDIZE(moras[[#This Row],[SALARIO]],'2-Resumen'!$B$2,'2-Resumen'!$B$3)</f>
        <v>-0.311522764094388</v>
      </c>
      <c r="G1857" t="str">
        <f>IF(ABS(moras[[#This Row],[Z-CORE]])&gt; 1.96,"Sí", "No")</f>
        <v>No</v>
      </c>
      <c r="H1857" t="s">
        <v>33</v>
      </c>
      <c r="I1857" t="str">
        <f>IF(moras[[#This Row],[TIPO_ASEGURAMIENTO]] = "", '2-Resumen'!$F$4, moras[[#This Row],[TIPO_ASEGURAMIENTO]])</f>
        <v>ASALARIADO</v>
      </c>
      <c r="J1857" t="s">
        <v>29</v>
      </c>
      <c r="K1857" t="s">
        <v>30</v>
      </c>
      <c r="L1857" t="s">
        <v>31</v>
      </c>
      <c r="M1857" t="s">
        <v>31</v>
      </c>
      <c r="N1857">
        <v>27</v>
      </c>
      <c r="O1857">
        <f>IF(moras[[#This Row],[EDAD]]="", '2-Resumen'!$C$7, moras[[#This Row],[EDAD]])</f>
        <v>27</v>
      </c>
      <c r="P1857">
        <f>FLOOR(moras[[#This Row],[EDAD_SIN_NA´S]],10)</f>
        <v>20</v>
      </c>
      <c r="Q1857">
        <f>STANDARDIZE(moras[[#This Row],[EDAD]],'2-Resumen'!$C$2, '2-Resumen'!$C$3)</f>
        <v>-1.0520201343717714</v>
      </c>
      <c r="R1857" t="str">
        <f>IF(ABS(moras[[#This Row],[Z-CORE E]]) &gt; 1.96, "Sí", "No")</f>
        <v>No</v>
      </c>
    </row>
    <row r="1858" spans="1:18">
      <c r="A1858">
        <v>2710</v>
      </c>
      <c r="B1858" t="s">
        <v>32</v>
      </c>
      <c r="C1858">
        <v>1196608</v>
      </c>
      <c r="D18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58">
        <f>IF(moras[[#This Row],[SALARIO]]="",'2-Resumen'!$B$7, moras[[#This Row],[SALARIO]])</f>
        <v>1196608</v>
      </c>
      <c r="F1858">
        <f>STANDARDIZE(moras[[#This Row],[SALARIO]],'2-Resumen'!$B$2,'2-Resumen'!$B$3)</f>
        <v>-0.35570597309226171</v>
      </c>
      <c r="G1858" t="str">
        <f>IF(ABS(moras[[#This Row],[Z-CORE]])&gt; 1.96,"Sí", "No")</f>
        <v>No</v>
      </c>
      <c r="H1858" t="s">
        <v>33</v>
      </c>
      <c r="I1858" t="str">
        <f>IF(moras[[#This Row],[TIPO_ASEGURAMIENTO]] = "", '2-Resumen'!$F$4, moras[[#This Row],[TIPO_ASEGURAMIENTO]])</f>
        <v>ASALARIADO</v>
      </c>
      <c r="J1858" t="s">
        <v>29</v>
      </c>
      <c r="K1858" t="s">
        <v>30</v>
      </c>
      <c r="L1858" t="s">
        <v>31</v>
      </c>
      <c r="M1858" t="s">
        <v>31</v>
      </c>
      <c r="N1858">
        <v>33</v>
      </c>
      <c r="O1858">
        <f>IF(moras[[#This Row],[EDAD]]="", '2-Resumen'!$C$7, moras[[#This Row],[EDAD]])</f>
        <v>33</v>
      </c>
      <c r="P1858">
        <f>FLOOR(moras[[#This Row],[EDAD_SIN_NA´S]],10)</f>
        <v>30</v>
      </c>
      <c r="Q1858">
        <f>STANDARDIZE(moras[[#This Row],[EDAD]],'2-Resumen'!$C$2, '2-Resumen'!$C$3)</f>
        <v>-0.62856815390894638</v>
      </c>
      <c r="R1858" t="str">
        <f>IF(ABS(moras[[#This Row],[Z-CORE E]]) &gt; 1.96, "Sí", "No")</f>
        <v>No</v>
      </c>
    </row>
    <row r="1859" spans="1:18">
      <c r="A1859">
        <v>2711</v>
      </c>
      <c r="B1859" t="s">
        <v>32</v>
      </c>
      <c r="C1859">
        <v>38831575</v>
      </c>
      <c r="D18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59">
        <f>IF(moras[[#This Row],[SALARIO]]="",'2-Resumen'!$B$7, moras[[#This Row],[SALARIO]])</f>
        <v>38831575</v>
      </c>
      <c r="F1859">
        <f>STANDARDIZE(moras[[#This Row],[SALARIO]],'2-Resumen'!$B$2,'2-Resumen'!$B$3)</f>
        <v>0.27050377679384918</v>
      </c>
      <c r="G1859" t="str">
        <f>IF(ABS(moras[[#This Row],[Z-CORE]])&gt; 1.96,"Sí", "No")</f>
        <v>No</v>
      </c>
      <c r="H1859" t="s">
        <v>33</v>
      </c>
      <c r="I1859" t="str">
        <f>IF(moras[[#This Row],[TIPO_ASEGURAMIENTO]] = "", '2-Resumen'!$F$4, moras[[#This Row],[TIPO_ASEGURAMIENTO]])</f>
        <v>ASALARIADO</v>
      </c>
      <c r="J1859" t="s">
        <v>29</v>
      </c>
      <c r="K1859" t="s">
        <v>30</v>
      </c>
      <c r="L1859" t="s">
        <v>31</v>
      </c>
      <c r="M1859" t="s">
        <v>31</v>
      </c>
      <c r="N1859">
        <v>59</v>
      </c>
      <c r="O1859">
        <f>IF(moras[[#This Row],[EDAD]]="", '2-Resumen'!$C$7, moras[[#This Row],[EDAD]])</f>
        <v>59</v>
      </c>
      <c r="P1859">
        <f>FLOOR(moras[[#This Row],[EDAD_SIN_NA´S]],10)</f>
        <v>50</v>
      </c>
      <c r="Q1859">
        <f>STANDARDIZE(moras[[#This Row],[EDAD]],'2-Resumen'!$C$2, '2-Resumen'!$C$3)</f>
        <v>1.2063904280966287</v>
      </c>
      <c r="R1859" t="str">
        <f>IF(ABS(moras[[#This Row],[Z-CORE E]]) &gt; 1.96, "Sí", "No")</f>
        <v>No</v>
      </c>
    </row>
    <row r="1860" spans="1:18">
      <c r="A1860">
        <v>2712</v>
      </c>
      <c r="B1860" t="s">
        <v>27</v>
      </c>
      <c r="C1860">
        <v>210952285</v>
      </c>
      <c r="D18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60">
        <f>IF(moras[[#This Row],[SALARIO]]="",'2-Resumen'!$B$7, moras[[#This Row],[SALARIO]])</f>
        <v>210952285</v>
      </c>
      <c r="F1860">
        <f>STANDARDIZE(moras[[#This Row],[SALARIO]],'2-Resumen'!$B$2,'2-Resumen'!$B$3)</f>
        <v>3.1344272859952742</v>
      </c>
      <c r="G1860" t="str">
        <f>IF(ABS(moras[[#This Row],[Z-CORE]])&gt; 1.96,"Sí", "No")</f>
        <v>Sí</v>
      </c>
      <c r="H1860" t="s">
        <v>33</v>
      </c>
      <c r="I1860" t="str">
        <f>IF(moras[[#This Row],[TIPO_ASEGURAMIENTO]] = "", '2-Resumen'!$F$4, moras[[#This Row],[TIPO_ASEGURAMIENTO]])</f>
        <v>ASALARIADO</v>
      </c>
      <c r="J1860" t="s">
        <v>34</v>
      </c>
      <c r="K1860" t="s">
        <v>30</v>
      </c>
      <c r="L1860" t="s">
        <v>31</v>
      </c>
      <c r="M1860" t="s">
        <v>31</v>
      </c>
      <c r="N1860">
        <v>45</v>
      </c>
      <c r="O1860">
        <f>IF(moras[[#This Row],[EDAD]]="", '2-Resumen'!$C$7, moras[[#This Row],[EDAD]])</f>
        <v>45</v>
      </c>
      <c r="P1860">
        <f>FLOOR(moras[[#This Row],[EDAD_SIN_NA´S]],10)</f>
        <v>40</v>
      </c>
      <c r="Q1860">
        <f>STANDARDIZE(moras[[#This Row],[EDAD]],'2-Resumen'!$C$2, '2-Resumen'!$C$3)</f>
        <v>0.21833580701670366</v>
      </c>
      <c r="R1860" t="str">
        <f>IF(ABS(moras[[#This Row],[Z-CORE E]]) &gt; 1.96, "Sí", "No")</f>
        <v>No</v>
      </c>
    </row>
    <row r="1861" spans="1:18">
      <c r="A1861">
        <v>2714</v>
      </c>
      <c r="B1861" t="s">
        <v>32</v>
      </c>
      <c r="C1861">
        <v>389232</v>
      </c>
      <c r="D18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61">
        <f>IF(moras[[#This Row],[SALARIO]]="",'2-Resumen'!$B$7, moras[[#This Row],[SALARIO]])</f>
        <v>389232</v>
      </c>
      <c r="F1861">
        <f>STANDARDIZE(moras[[#This Row],[SALARIO]],'2-Resumen'!$B$2,'2-Resumen'!$B$3)</f>
        <v>-0.36913993526430372</v>
      </c>
      <c r="G1861" t="str">
        <f>IF(ABS(moras[[#This Row],[Z-CORE]])&gt; 1.96,"Sí", "No")</f>
        <v>No</v>
      </c>
      <c r="H1861" t="s">
        <v>33</v>
      </c>
      <c r="I1861" t="str">
        <f>IF(moras[[#This Row],[TIPO_ASEGURAMIENTO]] = "", '2-Resumen'!$F$4, moras[[#This Row],[TIPO_ASEGURAMIENTO]])</f>
        <v>ASALARIADO</v>
      </c>
      <c r="J1861" t="s">
        <v>29</v>
      </c>
      <c r="K1861" t="s">
        <v>30</v>
      </c>
      <c r="L1861" t="s">
        <v>31</v>
      </c>
      <c r="M1861" t="s">
        <v>31</v>
      </c>
      <c r="N1861">
        <v>39</v>
      </c>
      <c r="O1861">
        <f>IF(moras[[#This Row],[EDAD]]="", '2-Resumen'!$C$7, moras[[#This Row],[EDAD]])</f>
        <v>39</v>
      </c>
      <c r="P1861">
        <f>FLOOR(moras[[#This Row],[EDAD_SIN_NA´S]],10)</f>
        <v>30</v>
      </c>
      <c r="Q1861">
        <f>STANDARDIZE(moras[[#This Row],[EDAD]],'2-Resumen'!$C$2, '2-Resumen'!$C$3)</f>
        <v>-0.20511617344612137</v>
      </c>
      <c r="R1861" t="str">
        <f>IF(ABS(moras[[#This Row],[Z-CORE E]]) &gt; 1.96, "Sí", "No")</f>
        <v>No</v>
      </c>
    </row>
    <row r="1862" spans="1:18">
      <c r="A1862">
        <v>2715</v>
      </c>
      <c r="B1862" t="s">
        <v>27</v>
      </c>
      <c r="C1862">
        <v>746903</v>
      </c>
      <c r="D18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62">
        <f>IF(moras[[#This Row],[SALARIO]]="",'2-Resumen'!$B$7, moras[[#This Row],[SALARIO]])</f>
        <v>746903</v>
      </c>
      <c r="F1862">
        <f>STANDARDIZE(moras[[#This Row],[SALARIO]],'2-Resumen'!$B$2,'2-Resumen'!$B$3)</f>
        <v>-0.36318863291690123</v>
      </c>
      <c r="G1862" t="str">
        <f>IF(ABS(moras[[#This Row],[Z-CORE]])&gt; 1.96,"Sí", "No")</f>
        <v>No</v>
      </c>
      <c r="H1862" t="s">
        <v>33</v>
      </c>
      <c r="I1862" t="str">
        <f>IF(moras[[#This Row],[TIPO_ASEGURAMIENTO]] = "", '2-Resumen'!$F$4, moras[[#This Row],[TIPO_ASEGURAMIENTO]])</f>
        <v>ASALARIADO</v>
      </c>
      <c r="J1862" t="s">
        <v>34</v>
      </c>
      <c r="K1862" t="s">
        <v>30</v>
      </c>
      <c r="L1862" t="s">
        <v>31</v>
      </c>
      <c r="M1862" t="s">
        <v>30</v>
      </c>
      <c r="N1862">
        <v>31</v>
      </c>
      <c r="O1862">
        <f>IF(moras[[#This Row],[EDAD]]="", '2-Resumen'!$C$7, moras[[#This Row],[EDAD]])</f>
        <v>31</v>
      </c>
      <c r="P1862">
        <f>FLOOR(moras[[#This Row],[EDAD_SIN_NA´S]],10)</f>
        <v>30</v>
      </c>
      <c r="Q1862">
        <f>STANDARDIZE(moras[[#This Row],[EDAD]],'2-Resumen'!$C$2, '2-Resumen'!$C$3)</f>
        <v>-0.7697188140632214</v>
      </c>
      <c r="R1862" t="str">
        <f>IF(ABS(moras[[#This Row],[Z-CORE E]]) &gt; 1.96, "Sí", "No")</f>
        <v>No</v>
      </c>
    </row>
    <row r="1863" spans="1:18">
      <c r="A1863">
        <v>2716</v>
      </c>
      <c r="B1863" t="s">
        <v>32</v>
      </c>
      <c r="C1863">
        <v>362250</v>
      </c>
      <c r="D18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63">
        <f>IF(moras[[#This Row],[SALARIO]]="",'2-Resumen'!$B$7, moras[[#This Row],[SALARIO]])</f>
        <v>362250</v>
      </c>
      <c r="F1863">
        <f>STANDARDIZE(moras[[#This Row],[SALARIO]],'2-Resumen'!$B$2,'2-Resumen'!$B$3)</f>
        <v>-0.36958888986206984</v>
      </c>
      <c r="G1863" t="str">
        <f>IF(ABS(moras[[#This Row],[Z-CORE]])&gt; 1.96,"Sí", "No")</f>
        <v>No</v>
      </c>
      <c r="H1863" t="s">
        <v>33</v>
      </c>
      <c r="I1863" t="str">
        <f>IF(moras[[#This Row],[TIPO_ASEGURAMIENTO]] = "", '2-Resumen'!$F$4, moras[[#This Row],[TIPO_ASEGURAMIENTO]])</f>
        <v>ASALARIADO</v>
      </c>
      <c r="J1863" t="s">
        <v>29</v>
      </c>
      <c r="K1863" t="s">
        <v>30</v>
      </c>
      <c r="L1863" t="s">
        <v>31</v>
      </c>
      <c r="M1863" t="s">
        <v>31</v>
      </c>
      <c r="N1863">
        <v>44</v>
      </c>
      <c r="O1863">
        <f>IF(moras[[#This Row],[EDAD]]="", '2-Resumen'!$C$7, moras[[#This Row],[EDAD]])</f>
        <v>44</v>
      </c>
      <c r="P1863">
        <f>FLOOR(moras[[#This Row],[EDAD_SIN_NA´S]],10)</f>
        <v>40</v>
      </c>
      <c r="Q1863">
        <f>STANDARDIZE(moras[[#This Row],[EDAD]],'2-Resumen'!$C$2, '2-Resumen'!$C$3)</f>
        <v>0.14776047693956615</v>
      </c>
      <c r="R1863" t="str">
        <f>IF(ABS(moras[[#This Row],[Z-CORE E]]) &gt; 1.96, "Sí", "No")</f>
        <v>No</v>
      </c>
    </row>
    <row r="1864" spans="1:18">
      <c r="A1864">
        <v>2718</v>
      </c>
      <c r="B1864" t="s">
        <v>27</v>
      </c>
      <c r="C1864">
        <v>250000</v>
      </c>
      <c r="D18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64">
        <f>IF(moras[[#This Row],[SALARIO]]="",'2-Resumen'!$B$7, moras[[#This Row],[SALARIO]])</f>
        <v>250000</v>
      </c>
      <c r="F1864">
        <f>STANDARDIZE(moras[[#This Row],[SALARIO]],'2-Resumen'!$B$2,'2-Resumen'!$B$3)</f>
        <v>-0.37145662218729592</v>
      </c>
      <c r="G1864" t="str">
        <f>IF(ABS(moras[[#This Row],[Z-CORE]])&gt; 1.96,"Sí", "No")</f>
        <v>No</v>
      </c>
      <c r="H1864" t="s">
        <v>33</v>
      </c>
      <c r="I1864" t="str">
        <f>IF(moras[[#This Row],[TIPO_ASEGURAMIENTO]] = "", '2-Resumen'!$F$4, moras[[#This Row],[TIPO_ASEGURAMIENTO]])</f>
        <v>ASALARIADO</v>
      </c>
      <c r="J1864" t="s">
        <v>29</v>
      </c>
      <c r="K1864" t="s">
        <v>30</v>
      </c>
      <c r="L1864" t="s">
        <v>30</v>
      </c>
      <c r="M1864" t="s">
        <v>30</v>
      </c>
      <c r="N1864">
        <v>54</v>
      </c>
      <c r="O1864">
        <f>IF(moras[[#This Row],[EDAD]]="", '2-Resumen'!$C$7, moras[[#This Row],[EDAD]])</f>
        <v>54</v>
      </c>
      <c r="P1864">
        <f>FLOOR(moras[[#This Row],[EDAD_SIN_NA´S]],10)</f>
        <v>50</v>
      </c>
      <c r="Q1864">
        <f>STANDARDIZE(moras[[#This Row],[EDAD]],'2-Resumen'!$C$2, '2-Resumen'!$C$3)</f>
        <v>0.85351377771094117</v>
      </c>
      <c r="R1864" t="str">
        <f>IF(ABS(moras[[#This Row],[Z-CORE E]]) &gt; 1.96, "Sí", "No")</f>
        <v>No</v>
      </c>
    </row>
    <row r="1865" spans="1:18">
      <c r="A1865">
        <v>2720</v>
      </c>
      <c r="B1865" t="s">
        <v>27</v>
      </c>
      <c r="C1865">
        <v>120000</v>
      </c>
      <c r="D18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65">
        <f>IF(moras[[#This Row],[SALARIO]]="",'2-Resumen'!$B$7, moras[[#This Row],[SALARIO]])</f>
        <v>120000</v>
      </c>
      <c r="F1865">
        <f>STANDARDIZE(moras[[#This Row],[SALARIO]],'2-Resumen'!$B$2,'2-Resumen'!$B$3)</f>
        <v>-0.37361969748599871</v>
      </c>
      <c r="G1865" t="str">
        <f>IF(ABS(moras[[#This Row],[Z-CORE]])&gt; 1.96,"Sí", "No")</f>
        <v>No</v>
      </c>
      <c r="H1865" t="s">
        <v>33</v>
      </c>
      <c r="I1865" t="str">
        <f>IF(moras[[#This Row],[TIPO_ASEGURAMIENTO]] = "", '2-Resumen'!$F$4, moras[[#This Row],[TIPO_ASEGURAMIENTO]])</f>
        <v>ASALARIADO</v>
      </c>
      <c r="J1865" t="s">
        <v>29</v>
      </c>
      <c r="K1865" t="s">
        <v>30</v>
      </c>
      <c r="L1865" t="s">
        <v>31</v>
      </c>
      <c r="M1865" t="s">
        <v>30</v>
      </c>
      <c r="N1865">
        <v>55</v>
      </c>
      <c r="O1865">
        <f>IF(moras[[#This Row],[EDAD]]="", '2-Resumen'!$C$7, moras[[#This Row],[EDAD]])</f>
        <v>55</v>
      </c>
      <c r="P1865">
        <f>FLOOR(moras[[#This Row],[EDAD_SIN_NA´S]],10)</f>
        <v>50</v>
      </c>
      <c r="Q1865">
        <f>STANDARDIZE(moras[[#This Row],[EDAD]],'2-Resumen'!$C$2, '2-Resumen'!$C$3)</f>
        <v>0.92408910778807873</v>
      </c>
      <c r="R1865" t="str">
        <f>IF(ABS(moras[[#This Row],[Z-CORE E]]) &gt; 1.96, "Sí", "No")</f>
        <v>No</v>
      </c>
    </row>
    <row r="1866" spans="1:18">
      <c r="A1866">
        <v>2722</v>
      </c>
      <c r="B1866" t="s">
        <v>32</v>
      </c>
      <c r="C1866">
        <v>103418315</v>
      </c>
      <c r="D18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66">
        <f>IF(moras[[#This Row],[SALARIO]]="",'2-Resumen'!$B$7, moras[[#This Row],[SALARIO]])</f>
        <v>103418315</v>
      </c>
      <c r="F1866">
        <f>STANDARDIZE(moras[[#This Row],[SALARIO]],'2-Resumen'!$B$2,'2-Resumen'!$B$3)</f>
        <v>1.3451651761610726</v>
      </c>
      <c r="G1866" t="str">
        <f>IF(ABS(moras[[#This Row],[Z-CORE]])&gt; 1.96,"Sí", "No")</f>
        <v>No</v>
      </c>
      <c r="H1866" t="s">
        <v>33</v>
      </c>
      <c r="I1866" t="str">
        <f>IF(moras[[#This Row],[TIPO_ASEGURAMIENTO]] = "", '2-Resumen'!$F$4, moras[[#This Row],[TIPO_ASEGURAMIENTO]])</f>
        <v>ASALARIADO</v>
      </c>
      <c r="J1866" t="s">
        <v>29</v>
      </c>
      <c r="K1866" t="s">
        <v>30</v>
      </c>
      <c r="L1866" t="s">
        <v>31</v>
      </c>
      <c r="M1866" t="s">
        <v>31</v>
      </c>
      <c r="N1866">
        <v>28</v>
      </c>
      <c r="O1866">
        <f>IF(moras[[#This Row],[EDAD]]="", '2-Resumen'!$C$7, moras[[#This Row],[EDAD]])</f>
        <v>28</v>
      </c>
      <c r="P1866">
        <f>FLOOR(moras[[#This Row],[EDAD_SIN_NA´S]],10)</f>
        <v>20</v>
      </c>
      <c r="Q1866">
        <f>STANDARDIZE(moras[[#This Row],[EDAD]],'2-Resumen'!$C$2, '2-Resumen'!$C$3)</f>
        <v>-0.98144480429463388</v>
      </c>
      <c r="R1866" t="str">
        <f>IF(ABS(moras[[#This Row],[Z-CORE E]]) &gt; 1.96, "Sí", "No")</f>
        <v>No</v>
      </c>
    </row>
    <row r="1867" spans="1:18">
      <c r="A1867">
        <v>2723</v>
      </c>
      <c r="B1867" t="s">
        <v>32</v>
      </c>
      <c r="C1867">
        <v>48402245</v>
      </c>
      <c r="D18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67">
        <f>IF(moras[[#This Row],[SALARIO]]="",'2-Resumen'!$B$7, moras[[#This Row],[SALARIO]])</f>
        <v>48402245</v>
      </c>
      <c r="F1867">
        <f>STANDARDIZE(moras[[#This Row],[SALARIO]],'2-Resumen'!$B$2,'2-Resumen'!$B$3)</f>
        <v>0.42975054501720128</v>
      </c>
      <c r="G1867" t="str">
        <f>IF(ABS(moras[[#This Row],[Z-CORE]])&gt; 1.96,"Sí", "No")</f>
        <v>No</v>
      </c>
      <c r="H1867" t="s">
        <v>33</v>
      </c>
      <c r="I1867" t="str">
        <f>IF(moras[[#This Row],[TIPO_ASEGURAMIENTO]] = "", '2-Resumen'!$F$4, moras[[#This Row],[TIPO_ASEGURAMIENTO]])</f>
        <v>ASALARIADO</v>
      </c>
      <c r="J1867" t="s">
        <v>29</v>
      </c>
      <c r="K1867" t="s">
        <v>30</v>
      </c>
      <c r="L1867" t="s">
        <v>31</v>
      </c>
      <c r="M1867" t="s">
        <v>31</v>
      </c>
      <c r="N1867">
        <v>42</v>
      </c>
      <c r="O1867">
        <f>IF(moras[[#This Row],[EDAD]]="", '2-Resumen'!$C$7, moras[[#This Row],[EDAD]])</f>
        <v>42</v>
      </c>
      <c r="P1867">
        <f>FLOOR(moras[[#This Row],[EDAD_SIN_NA´S]],10)</f>
        <v>40</v>
      </c>
      <c r="Q1867">
        <f>STANDARDIZE(moras[[#This Row],[EDAD]],'2-Resumen'!$C$2, '2-Resumen'!$C$3)</f>
        <v>6.6098167852911317E-3</v>
      </c>
      <c r="R1867" t="str">
        <f>IF(ABS(moras[[#This Row],[Z-CORE E]]) &gt; 1.96, "Sí", "No")</f>
        <v>No</v>
      </c>
    </row>
    <row r="1868" spans="1:18">
      <c r="A1868">
        <v>2724</v>
      </c>
      <c r="B1868" t="s">
        <v>27</v>
      </c>
      <c r="C1868">
        <v>200000</v>
      </c>
      <c r="D18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68">
        <f>IF(moras[[#This Row],[SALARIO]]="",'2-Resumen'!$B$7, moras[[#This Row],[SALARIO]])</f>
        <v>200000</v>
      </c>
      <c r="F1868">
        <f>STANDARDIZE(moras[[#This Row],[SALARIO]],'2-Resumen'!$B$2,'2-Resumen'!$B$3)</f>
        <v>-0.37228857422525852</v>
      </c>
      <c r="G1868" t="str">
        <f>IF(ABS(moras[[#This Row],[Z-CORE]])&gt; 1.96,"Sí", "No")</f>
        <v>No</v>
      </c>
      <c r="H1868" t="s">
        <v>33</v>
      </c>
      <c r="I1868" t="str">
        <f>IF(moras[[#This Row],[TIPO_ASEGURAMIENTO]] = "", '2-Resumen'!$F$4, moras[[#This Row],[TIPO_ASEGURAMIENTO]])</f>
        <v>ASALARIADO</v>
      </c>
      <c r="J1868" t="s">
        <v>29</v>
      </c>
      <c r="K1868" t="s">
        <v>30</v>
      </c>
      <c r="L1868" t="s">
        <v>30</v>
      </c>
      <c r="M1868" t="s">
        <v>31</v>
      </c>
      <c r="N1868">
        <v>53</v>
      </c>
      <c r="O1868">
        <f>IF(moras[[#This Row],[EDAD]]="", '2-Resumen'!$C$7, moras[[#This Row],[EDAD]])</f>
        <v>53</v>
      </c>
      <c r="P1868">
        <f>FLOOR(moras[[#This Row],[EDAD_SIN_NA´S]],10)</f>
        <v>50</v>
      </c>
      <c r="Q1868">
        <f>STANDARDIZE(moras[[#This Row],[EDAD]],'2-Resumen'!$C$2, '2-Resumen'!$C$3)</f>
        <v>0.78293844763380371</v>
      </c>
      <c r="R1868" t="str">
        <f>IF(ABS(moras[[#This Row],[Z-CORE E]]) &gt; 1.96, "Sí", "No")</f>
        <v>No</v>
      </c>
    </row>
    <row r="1869" spans="1:18">
      <c r="A1869">
        <v>2726</v>
      </c>
      <c r="B1869" t="s">
        <v>32</v>
      </c>
      <c r="C1869">
        <v>50195024</v>
      </c>
      <c r="D18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69">
        <f>IF(moras[[#This Row],[SALARIO]]="",'2-Resumen'!$B$7, moras[[#This Row],[SALARIO]])</f>
        <v>50195024</v>
      </c>
      <c r="F1869">
        <f>STANDARDIZE(moras[[#This Row],[SALARIO]],'2-Resumen'!$B$2,'2-Resumen'!$B$3)</f>
        <v>0.45958066787053264</v>
      </c>
      <c r="G1869" t="str">
        <f>IF(ABS(moras[[#This Row],[Z-CORE]])&gt; 1.96,"Sí", "No")</f>
        <v>No</v>
      </c>
      <c r="H1869" t="s">
        <v>33</v>
      </c>
      <c r="I1869" t="str">
        <f>IF(moras[[#This Row],[TIPO_ASEGURAMIENTO]] = "", '2-Resumen'!$F$4, moras[[#This Row],[TIPO_ASEGURAMIENTO]])</f>
        <v>ASALARIADO</v>
      </c>
      <c r="J1869" t="s">
        <v>29</v>
      </c>
      <c r="K1869" t="s">
        <v>30</v>
      </c>
      <c r="L1869" t="s">
        <v>31</v>
      </c>
      <c r="M1869" t="s">
        <v>31</v>
      </c>
      <c r="N1869">
        <v>46</v>
      </c>
      <c r="O1869">
        <f>IF(moras[[#This Row],[EDAD]]="", '2-Resumen'!$C$7, moras[[#This Row],[EDAD]])</f>
        <v>46</v>
      </c>
      <c r="P1869">
        <f>FLOOR(moras[[#This Row],[EDAD_SIN_NA´S]],10)</f>
        <v>40</v>
      </c>
      <c r="Q1869">
        <f>STANDARDIZE(moras[[#This Row],[EDAD]],'2-Resumen'!$C$2, '2-Resumen'!$C$3)</f>
        <v>0.28891113709384114</v>
      </c>
      <c r="R1869" t="str">
        <f>IF(ABS(moras[[#This Row],[Z-CORE E]]) &gt; 1.96, "Sí", "No")</f>
        <v>No</v>
      </c>
    </row>
    <row r="1870" spans="1:18">
      <c r="A1870">
        <v>2728</v>
      </c>
      <c r="B1870" t="s">
        <v>32</v>
      </c>
      <c r="C1870">
        <v>360061</v>
      </c>
      <c r="D18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70">
        <f>IF(moras[[#This Row],[SALARIO]]="",'2-Resumen'!$B$7, moras[[#This Row],[SALARIO]])</f>
        <v>360061</v>
      </c>
      <c r="F1870">
        <f>STANDARDIZE(moras[[#This Row],[SALARIO]],'2-Resumen'!$B$2,'2-Resumen'!$B$3)</f>
        <v>-0.36962531272229188</v>
      </c>
      <c r="G1870" t="str">
        <f>IF(ABS(moras[[#This Row],[Z-CORE]])&gt; 1.96,"Sí", "No")</f>
        <v>No</v>
      </c>
      <c r="H1870" t="s">
        <v>33</v>
      </c>
      <c r="I1870" t="str">
        <f>IF(moras[[#This Row],[TIPO_ASEGURAMIENTO]] = "", '2-Resumen'!$F$4, moras[[#This Row],[TIPO_ASEGURAMIENTO]])</f>
        <v>ASALARIADO</v>
      </c>
      <c r="J1870" t="s">
        <v>29</v>
      </c>
      <c r="K1870" t="s">
        <v>30</v>
      </c>
      <c r="L1870" t="s">
        <v>31</v>
      </c>
      <c r="M1870" t="s">
        <v>31</v>
      </c>
      <c r="N1870">
        <v>32</v>
      </c>
      <c r="O1870">
        <f>IF(moras[[#This Row],[EDAD]]="", '2-Resumen'!$C$7, moras[[#This Row],[EDAD]])</f>
        <v>32</v>
      </c>
      <c r="P1870">
        <f>FLOOR(moras[[#This Row],[EDAD_SIN_NA´S]],10)</f>
        <v>30</v>
      </c>
      <c r="Q1870">
        <f>STANDARDIZE(moras[[#This Row],[EDAD]],'2-Resumen'!$C$2, '2-Resumen'!$C$3)</f>
        <v>-0.69914348398608395</v>
      </c>
      <c r="R1870" t="str">
        <f>IF(ABS(moras[[#This Row],[Z-CORE E]]) &gt; 1.96, "Sí", "No")</f>
        <v>No</v>
      </c>
    </row>
    <row r="1871" spans="1:18">
      <c r="A1871">
        <v>2729</v>
      </c>
      <c r="B1871" t="s">
        <v>27</v>
      </c>
      <c r="C1871">
        <v>350325</v>
      </c>
      <c r="D18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71">
        <f>IF(moras[[#This Row],[SALARIO]]="",'2-Resumen'!$B$7, moras[[#This Row],[SALARIO]])</f>
        <v>350325</v>
      </c>
      <c r="F1871">
        <f>STANDARDIZE(moras[[#This Row],[SALARIO]],'2-Resumen'!$B$2,'2-Resumen'!$B$3)</f>
        <v>-0.36978731042312396</v>
      </c>
      <c r="G1871" t="str">
        <f>IF(ABS(moras[[#This Row],[Z-CORE]])&gt; 1.96,"Sí", "No")</f>
        <v>No</v>
      </c>
      <c r="H1871" t="s">
        <v>33</v>
      </c>
      <c r="I1871" t="str">
        <f>IF(moras[[#This Row],[TIPO_ASEGURAMIENTO]] = "", '2-Resumen'!$F$4, moras[[#This Row],[TIPO_ASEGURAMIENTO]])</f>
        <v>ASALARIADO</v>
      </c>
      <c r="J1871" t="s">
        <v>29</v>
      </c>
      <c r="K1871" t="s">
        <v>30</v>
      </c>
      <c r="L1871" t="s">
        <v>31</v>
      </c>
      <c r="M1871" t="s">
        <v>31</v>
      </c>
      <c r="N1871">
        <v>27</v>
      </c>
      <c r="O1871">
        <f>IF(moras[[#This Row],[EDAD]]="", '2-Resumen'!$C$7, moras[[#This Row],[EDAD]])</f>
        <v>27</v>
      </c>
      <c r="P1871">
        <f>FLOOR(moras[[#This Row],[EDAD_SIN_NA´S]],10)</f>
        <v>20</v>
      </c>
      <c r="Q1871">
        <f>STANDARDIZE(moras[[#This Row],[EDAD]],'2-Resumen'!$C$2, '2-Resumen'!$C$3)</f>
        <v>-1.0520201343717714</v>
      </c>
      <c r="R1871" t="str">
        <f>IF(ABS(moras[[#This Row],[Z-CORE E]]) &gt; 1.96, "Sí", "No")</f>
        <v>No</v>
      </c>
    </row>
    <row r="1872" spans="1:18">
      <c r="A1872">
        <v>2730</v>
      </c>
      <c r="B1872" t="s">
        <v>32</v>
      </c>
      <c r="C1872">
        <v>68780261</v>
      </c>
      <c r="D18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72">
        <f>IF(moras[[#This Row],[SALARIO]]="",'2-Resumen'!$B$7, moras[[#This Row],[SALARIO]])</f>
        <v>68780261</v>
      </c>
      <c r="F1872">
        <f>STANDARDIZE(moras[[#This Row],[SALARIO]],'2-Resumen'!$B$2,'2-Resumen'!$B$3)</f>
        <v>0.76882118383389442</v>
      </c>
      <c r="G1872" t="str">
        <f>IF(ABS(moras[[#This Row],[Z-CORE]])&gt; 1.96,"Sí", "No")</f>
        <v>No</v>
      </c>
      <c r="H1872" t="s">
        <v>33</v>
      </c>
      <c r="I1872" t="str">
        <f>IF(moras[[#This Row],[TIPO_ASEGURAMIENTO]] = "", '2-Resumen'!$F$4, moras[[#This Row],[TIPO_ASEGURAMIENTO]])</f>
        <v>ASALARIADO</v>
      </c>
      <c r="J1872" t="s">
        <v>29</v>
      </c>
      <c r="K1872" t="s">
        <v>30</v>
      </c>
      <c r="L1872" t="s">
        <v>30</v>
      </c>
      <c r="M1872" t="s">
        <v>31</v>
      </c>
      <c r="N1872">
        <v>47</v>
      </c>
      <c r="O1872">
        <f>IF(moras[[#This Row],[EDAD]]="", '2-Resumen'!$C$7, moras[[#This Row],[EDAD]])</f>
        <v>47</v>
      </c>
      <c r="P1872">
        <f>FLOOR(moras[[#This Row],[EDAD_SIN_NA´S]],10)</f>
        <v>40</v>
      </c>
      <c r="Q1872">
        <f>STANDARDIZE(moras[[#This Row],[EDAD]],'2-Resumen'!$C$2, '2-Resumen'!$C$3)</f>
        <v>0.35948646717097865</v>
      </c>
      <c r="R1872" t="str">
        <f>IF(ABS(moras[[#This Row],[Z-CORE E]]) &gt; 1.96, "Sí", "No")</f>
        <v>No</v>
      </c>
    </row>
    <row r="1873" spans="1:18">
      <c r="A1873">
        <v>2731</v>
      </c>
      <c r="B1873" t="s">
        <v>27</v>
      </c>
      <c r="C1873">
        <v>300000</v>
      </c>
      <c r="D18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73">
        <f>IF(moras[[#This Row],[SALARIO]]="",'2-Resumen'!$B$7, moras[[#This Row],[SALARIO]])</f>
        <v>300000</v>
      </c>
      <c r="F1873">
        <f>STANDARDIZE(moras[[#This Row],[SALARIO]],'2-Resumen'!$B$2,'2-Resumen'!$B$3)</f>
        <v>-0.37062467014933331</v>
      </c>
      <c r="G1873" t="str">
        <f>IF(ABS(moras[[#This Row],[Z-CORE]])&gt; 1.96,"Sí", "No")</f>
        <v>No</v>
      </c>
      <c r="H1873" t="s">
        <v>33</v>
      </c>
      <c r="I1873" t="str">
        <f>IF(moras[[#This Row],[TIPO_ASEGURAMIENTO]] = "", '2-Resumen'!$F$4, moras[[#This Row],[TIPO_ASEGURAMIENTO]])</f>
        <v>ASALARIADO</v>
      </c>
      <c r="J1873" t="s">
        <v>29</v>
      </c>
      <c r="K1873" t="s">
        <v>30</v>
      </c>
      <c r="L1873" t="s">
        <v>31</v>
      </c>
      <c r="M1873" t="s">
        <v>31</v>
      </c>
      <c r="N1873">
        <v>43</v>
      </c>
      <c r="O1873">
        <f>IF(moras[[#This Row],[EDAD]]="", '2-Resumen'!$C$7, moras[[#This Row],[EDAD]])</f>
        <v>43</v>
      </c>
      <c r="P1873">
        <f>FLOOR(moras[[#This Row],[EDAD_SIN_NA´S]],10)</f>
        <v>40</v>
      </c>
      <c r="Q1873">
        <f>STANDARDIZE(moras[[#This Row],[EDAD]],'2-Resumen'!$C$2, '2-Resumen'!$C$3)</f>
        <v>7.7185146862428639E-2</v>
      </c>
      <c r="R1873" t="str">
        <f>IF(ABS(moras[[#This Row],[Z-CORE E]]) &gt; 1.96, "Sí", "No")</f>
        <v>No</v>
      </c>
    </row>
    <row r="1874" spans="1:18">
      <c r="A1874">
        <v>2732</v>
      </c>
      <c r="B1874" t="s">
        <v>32</v>
      </c>
      <c r="C1874">
        <v>4735279</v>
      </c>
      <c r="D18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74">
        <f>IF(moras[[#This Row],[SALARIO]]="",'2-Resumen'!$B$7, moras[[#This Row],[SALARIO]])</f>
        <v>4735279</v>
      </c>
      <c r="F1874">
        <f>STANDARDIZE(moras[[#This Row],[SALARIO]],'2-Resumen'!$B$2,'2-Resumen'!$B$3)</f>
        <v>-0.29682588208967803</v>
      </c>
      <c r="G1874" t="str">
        <f>IF(ABS(moras[[#This Row],[Z-CORE]])&gt; 1.96,"Sí", "No")</f>
        <v>No</v>
      </c>
      <c r="H1874" t="s">
        <v>33</v>
      </c>
      <c r="I1874" t="str">
        <f>IF(moras[[#This Row],[TIPO_ASEGURAMIENTO]] = "", '2-Resumen'!$F$4, moras[[#This Row],[TIPO_ASEGURAMIENTO]])</f>
        <v>ASALARIADO</v>
      </c>
      <c r="J1874" t="s">
        <v>29</v>
      </c>
      <c r="K1874" t="s">
        <v>30</v>
      </c>
      <c r="L1874" t="s">
        <v>31</v>
      </c>
      <c r="M1874" t="s">
        <v>31</v>
      </c>
      <c r="N1874">
        <v>29</v>
      </c>
      <c r="O1874">
        <f>IF(moras[[#This Row],[EDAD]]="", '2-Resumen'!$C$7, moras[[#This Row],[EDAD]])</f>
        <v>29</v>
      </c>
      <c r="P1874">
        <f>FLOOR(moras[[#This Row],[EDAD_SIN_NA´S]],10)</f>
        <v>20</v>
      </c>
      <c r="Q1874">
        <f>STANDARDIZE(moras[[#This Row],[EDAD]],'2-Resumen'!$C$2, '2-Resumen'!$C$3)</f>
        <v>-0.91086947421749642</v>
      </c>
      <c r="R1874" t="str">
        <f>IF(ABS(moras[[#This Row],[Z-CORE E]]) &gt; 1.96, "Sí", "No")</f>
        <v>No</v>
      </c>
    </row>
    <row r="1875" spans="1:18">
      <c r="A1875">
        <v>2734</v>
      </c>
      <c r="B1875" t="s">
        <v>27</v>
      </c>
      <c r="C1875">
        <v>68195886</v>
      </c>
      <c r="D18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75">
        <f>IF(moras[[#This Row],[SALARIO]]="",'2-Resumen'!$B$7, moras[[#This Row],[SALARIO]])</f>
        <v>68195886</v>
      </c>
      <c r="F1875">
        <f>STANDARDIZE(moras[[#This Row],[SALARIO]],'2-Resumen'!$B$2,'2-Resumen'!$B$3)</f>
        <v>0.75909774439020639</v>
      </c>
      <c r="G1875" t="str">
        <f>IF(ABS(moras[[#This Row],[Z-CORE]])&gt; 1.96,"Sí", "No")</f>
        <v>No</v>
      </c>
      <c r="H1875" t="s">
        <v>33</v>
      </c>
      <c r="I1875" t="str">
        <f>IF(moras[[#This Row],[TIPO_ASEGURAMIENTO]] = "", '2-Resumen'!$F$4, moras[[#This Row],[TIPO_ASEGURAMIENTO]])</f>
        <v>ASALARIADO</v>
      </c>
      <c r="J1875" t="s">
        <v>29</v>
      </c>
      <c r="K1875" t="s">
        <v>30</v>
      </c>
      <c r="L1875" t="s">
        <v>31</v>
      </c>
      <c r="M1875" t="s">
        <v>31</v>
      </c>
      <c r="N1875">
        <v>28</v>
      </c>
      <c r="O1875">
        <f>IF(moras[[#This Row],[EDAD]]="", '2-Resumen'!$C$7, moras[[#This Row],[EDAD]])</f>
        <v>28</v>
      </c>
      <c r="P1875">
        <f>FLOOR(moras[[#This Row],[EDAD_SIN_NA´S]],10)</f>
        <v>20</v>
      </c>
      <c r="Q1875">
        <f>STANDARDIZE(moras[[#This Row],[EDAD]],'2-Resumen'!$C$2, '2-Resumen'!$C$3)</f>
        <v>-0.98144480429463388</v>
      </c>
      <c r="R1875" t="str">
        <f>IF(ABS(moras[[#This Row],[Z-CORE E]]) &gt; 1.96, "Sí", "No")</f>
        <v>No</v>
      </c>
    </row>
    <row r="1876" spans="1:18">
      <c r="A1876">
        <v>2735</v>
      </c>
      <c r="B1876" t="s">
        <v>32</v>
      </c>
      <c r="C1876">
        <v>1109112</v>
      </c>
      <c r="D18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76">
        <f>IF(moras[[#This Row],[SALARIO]]="",'2-Resumen'!$B$7, moras[[#This Row],[SALARIO]])</f>
        <v>1109112</v>
      </c>
      <c r="F1876">
        <f>STANDARDIZE(moras[[#This Row],[SALARIO]],'2-Resumen'!$B$2,'2-Resumen'!$B$3)</f>
        <v>-0.35716182260253326</v>
      </c>
      <c r="G1876" t="str">
        <f>IF(ABS(moras[[#This Row],[Z-CORE]])&gt; 1.96,"Sí", "No")</f>
        <v>No</v>
      </c>
      <c r="H1876" t="s">
        <v>33</v>
      </c>
      <c r="I1876" t="str">
        <f>IF(moras[[#This Row],[TIPO_ASEGURAMIENTO]] = "", '2-Resumen'!$F$4, moras[[#This Row],[TIPO_ASEGURAMIENTO]])</f>
        <v>ASALARIADO</v>
      </c>
      <c r="J1876" t="s">
        <v>34</v>
      </c>
      <c r="K1876" t="s">
        <v>30</v>
      </c>
      <c r="L1876" t="s">
        <v>31</v>
      </c>
      <c r="M1876" t="s">
        <v>31</v>
      </c>
      <c r="N1876">
        <v>32</v>
      </c>
      <c r="O1876">
        <f>IF(moras[[#This Row],[EDAD]]="", '2-Resumen'!$C$7, moras[[#This Row],[EDAD]])</f>
        <v>32</v>
      </c>
      <c r="P1876">
        <f>FLOOR(moras[[#This Row],[EDAD_SIN_NA´S]],10)</f>
        <v>30</v>
      </c>
      <c r="Q1876">
        <f>STANDARDIZE(moras[[#This Row],[EDAD]],'2-Resumen'!$C$2, '2-Resumen'!$C$3)</f>
        <v>-0.69914348398608395</v>
      </c>
      <c r="R1876" t="str">
        <f>IF(ABS(moras[[#This Row],[Z-CORE E]]) &gt; 1.96, "Sí", "No")</f>
        <v>No</v>
      </c>
    </row>
    <row r="1877" spans="1:18">
      <c r="A1877">
        <v>2736</v>
      </c>
      <c r="B1877" t="s">
        <v>32</v>
      </c>
      <c r="C1877">
        <v>356025</v>
      </c>
      <c r="D18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77">
        <f>IF(moras[[#This Row],[SALARIO]]="",'2-Resumen'!$B$7, moras[[#This Row],[SALARIO]])</f>
        <v>356025</v>
      </c>
      <c r="F1877">
        <f>STANDARDIZE(moras[[#This Row],[SALARIO]],'2-Resumen'!$B$2,'2-Resumen'!$B$3)</f>
        <v>-0.36969246789079618</v>
      </c>
      <c r="G1877" t="str">
        <f>IF(ABS(moras[[#This Row],[Z-CORE]])&gt; 1.96,"Sí", "No")</f>
        <v>No</v>
      </c>
      <c r="H1877" t="s">
        <v>33</v>
      </c>
      <c r="I1877" t="str">
        <f>IF(moras[[#This Row],[TIPO_ASEGURAMIENTO]] = "", '2-Resumen'!$F$4, moras[[#This Row],[TIPO_ASEGURAMIENTO]])</f>
        <v>ASALARIADO</v>
      </c>
      <c r="J1877" t="s">
        <v>29</v>
      </c>
      <c r="K1877" t="s">
        <v>30</v>
      </c>
      <c r="L1877" t="s">
        <v>31</v>
      </c>
      <c r="M1877" t="s">
        <v>31</v>
      </c>
      <c r="N1877">
        <v>22</v>
      </c>
      <c r="O1877">
        <f>IF(moras[[#This Row],[EDAD]]="", '2-Resumen'!$C$7, moras[[#This Row],[EDAD]])</f>
        <v>22</v>
      </c>
      <c r="P1877">
        <f>FLOOR(moras[[#This Row],[EDAD_SIN_NA´S]],10)</f>
        <v>20</v>
      </c>
      <c r="Q1877">
        <f>STANDARDIZE(moras[[#This Row],[EDAD]],'2-Resumen'!$C$2, '2-Resumen'!$C$3)</f>
        <v>-1.4048967847574589</v>
      </c>
      <c r="R1877" t="str">
        <f>IF(ABS(moras[[#This Row],[Z-CORE E]]) &gt; 1.96, "Sí", "No")</f>
        <v>No</v>
      </c>
    </row>
    <row r="1878" spans="1:18">
      <c r="A1878">
        <v>2737</v>
      </c>
      <c r="B1878" t="s">
        <v>32</v>
      </c>
      <c r="C1878">
        <v>51323895</v>
      </c>
      <c r="D18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78">
        <f>IF(moras[[#This Row],[SALARIO]]="",'2-Resumen'!$B$7, moras[[#This Row],[SALARIO]])</f>
        <v>51323895</v>
      </c>
      <c r="F1878">
        <f>STANDARDIZE(moras[[#This Row],[SALARIO]],'2-Resumen'!$B$2,'2-Resumen'!$B$3)</f>
        <v>0.47836399845147043</v>
      </c>
      <c r="G1878" t="str">
        <f>IF(ABS(moras[[#This Row],[Z-CORE]])&gt; 1.96,"Sí", "No")</f>
        <v>No</v>
      </c>
      <c r="H1878" t="s">
        <v>33</v>
      </c>
      <c r="I1878" t="str">
        <f>IF(moras[[#This Row],[TIPO_ASEGURAMIENTO]] = "", '2-Resumen'!$F$4, moras[[#This Row],[TIPO_ASEGURAMIENTO]])</f>
        <v>ASALARIADO</v>
      </c>
      <c r="J1878" t="s">
        <v>29</v>
      </c>
      <c r="K1878" t="s">
        <v>30</v>
      </c>
      <c r="L1878" t="s">
        <v>31</v>
      </c>
      <c r="M1878" t="s">
        <v>31</v>
      </c>
      <c r="N1878">
        <v>34</v>
      </c>
      <c r="O1878">
        <f>IF(moras[[#This Row],[EDAD]]="", '2-Resumen'!$C$7, moras[[#This Row],[EDAD]])</f>
        <v>34</v>
      </c>
      <c r="P1878">
        <f>FLOOR(moras[[#This Row],[EDAD_SIN_NA´S]],10)</f>
        <v>30</v>
      </c>
      <c r="Q1878">
        <f>STANDARDIZE(moras[[#This Row],[EDAD]],'2-Resumen'!$C$2, '2-Resumen'!$C$3)</f>
        <v>-0.55799282383180893</v>
      </c>
      <c r="R1878" t="str">
        <f>IF(ABS(moras[[#This Row],[Z-CORE E]]) &gt; 1.96, "Sí", "No")</f>
        <v>No</v>
      </c>
    </row>
    <row r="1879" spans="1:18">
      <c r="A1879">
        <v>2740</v>
      </c>
      <c r="B1879" t="s">
        <v>27</v>
      </c>
      <c r="C1879">
        <v>135000</v>
      </c>
      <c r="D18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79">
        <f>IF(moras[[#This Row],[SALARIO]]="",'2-Resumen'!$B$7, moras[[#This Row],[SALARIO]])</f>
        <v>135000</v>
      </c>
      <c r="F1879">
        <f>STANDARDIZE(moras[[#This Row],[SALARIO]],'2-Resumen'!$B$2,'2-Resumen'!$B$3)</f>
        <v>-0.37337011187460989</v>
      </c>
      <c r="G1879" t="str">
        <f>IF(ABS(moras[[#This Row],[Z-CORE]])&gt; 1.96,"Sí", "No")</f>
        <v>No</v>
      </c>
      <c r="H1879" t="s">
        <v>33</v>
      </c>
      <c r="I1879" t="str">
        <f>IF(moras[[#This Row],[TIPO_ASEGURAMIENTO]] = "", '2-Resumen'!$F$4, moras[[#This Row],[TIPO_ASEGURAMIENTO]])</f>
        <v>ASALARIADO</v>
      </c>
      <c r="J1879" t="s">
        <v>29</v>
      </c>
      <c r="K1879" t="s">
        <v>30</v>
      </c>
      <c r="L1879" t="s">
        <v>31</v>
      </c>
      <c r="M1879" t="s">
        <v>30</v>
      </c>
      <c r="N1879">
        <v>37</v>
      </c>
      <c r="O1879">
        <f>IF(moras[[#This Row],[EDAD]]="", '2-Resumen'!$C$7, moras[[#This Row],[EDAD]])</f>
        <v>37</v>
      </c>
      <c r="P1879">
        <f>FLOOR(moras[[#This Row],[EDAD_SIN_NA´S]],10)</f>
        <v>30</v>
      </c>
      <c r="Q1879">
        <f>STANDARDIZE(moras[[#This Row],[EDAD]],'2-Resumen'!$C$2, '2-Resumen'!$C$3)</f>
        <v>-0.3462668336003964</v>
      </c>
      <c r="R1879" t="str">
        <f>IF(ABS(moras[[#This Row],[Z-CORE E]]) &gt; 1.96, "Sí", "No")</f>
        <v>No</v>
      </c>
    </row>
    <row r="1880" spans="1:18">
      <c r="A1880">
        <v>2741</v>
      </c>
      <c r="B1880" t="s">
        <v>32</v>
      </c>
      <c r="C1880">
        <v>678710452</v>
      </c>
      <c r="D18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80">
        <f>IF(moras[[#This Row],[SALARIO]]="",'2-Resumen'!$B$7, moras[[#This Row],[SALARIO]])</f>
        <v>678710452</v>
      </c>
      <c r="F1880">
        <f>STANDARDIZE(moras[[#This Row],[SALARIO]],'2-Resumen'!$B$2,'2-Resumen'!$B$3)</f>
        <v>10.917474492181364</v>
      </c>
      <c r="G1880" t="str">
        <f>IF(ABS(moras[[#This Row],[Z-CORE]])&gt; 1.96,"Sí", "No")</f>
        <v>Sí</v>
      </c>
      <c r="H1880" t="s">
        <v>33</v>
      </c>
      <c r="I1880" t="str">
        <f>IF(moras[[#This Row],[TIPO_ASEGURAMIENTO]] = "", '2-Resumen'!$F$4, moras[[#This Row],[TIPO_ASEGURAMIENTO]])</f>
        <v>ASALARIADO</v>
      </c>
      <c r="J1880" t="s">
        <v>34</v>
      </c>
      <c r="K1880" t="s">
        <v>30</v>
      </c>
      <c r="L1880" t="s">
        <v>31</v>
      </c>
      <c r="M1880" t="s">
        <v>31</v>
      </c>
      <c r="N1880">
        <v>56</v>
      </c>
      <c r="O1880">
        <f>IF(moras[[#This Row],[EDAD]]="", '2-Resumen'!$C$7, moras[[#This Row],[EDAD]])</f>
        <v>56</v>
      </c>
      <c r="P1880">
        <f>FLOOR(moras[[#This Row],[EDAD_SIN_NA´S]],10)</f>
        <v>50</v>
      </c>
      <c r="Q1880">
        <f>STANDARDIZE(moras[[#This Row],[EDAD]],'2-Resumen'!$C$2, '2-Resumen'!$C$3)</f>
        <v>0.99466443786521619</v>
      </c>
      <c r="R1880" t="str">
        <f>IF(ABS(moras[[#This Row],[Z-CORE E]]) &gt; 1.96, "Sí", "No")</f>
        <v>No</v>
      </c>
    </row>
    <row r="1881" spans="1:18">
      <c r="A1881">
        <v>2742</v>
      </c>
      <c r="B1881" t="s">
        <v>27</v>
      </c>
      <c r="C1881">
        <v>77749445</v>
      </c>
      <c r="D18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81">
        <f>IF(moras[[#This Row],[SALARIO]]="",'2-Resumen'!$B$7, moras[[#This Row],[SALARIO]])</f>
        <v>77749445</v>
      </c>
      <c r="F1881">
        <f>STANDARDIZE(moras[[#This Row],[SALARIO]],'2-Resumen'!$B$2,'2-Resumen'!$B$3)</f>
        <v>0.918059801987127</v>
      </c>
      <c r="G1881" t="str">
        <f>IF(ABS(moras[[#This Row],[Z-CORE]])&gt; 1.96,"Sí", "No")</f>
        <v>No</v>
      </c>
      <c r="H1881" t="s">
        <v>33</v>
      </c>
      <c r="I1881" t="str">
        <f>IF(moras[[#This Row],[TIPO_ASEGURAMIENTO]] = "", '2-Resumen'!$F$4, moras[[#This Row],[TIPO_ASEGURAMIENTO]])</f>
        <v>ASALARIADO</v>
      </c>
      <c r="J1881" t="s">
        <v>34</v>
      </c>
      <c r="K1881" t="s">
        <v>30</v>
      </c>
      <c r="L1881" t="s">
        <v>31</v>
      </c>
      <c r="M1881" t="s">
        <v>31</v>
      </c>
      <c r="N1881">
        <v>32</v>
      </c>
      <c r="O1881">
        <f>IF(moras[[#This Row],[EDAD]]="", '2-Resumen'!$C$7, moras[[#This Row],[EDAD]])</f>
        <v>32</v>
      </c>
      <c r="P1881">
        <f>FLOOR(moras[[#This Row],[EDAD_SIN_NA´S]],10)</f>
        <v>30</v>
      </c>
      <c r="Q1881">
        <f>STANDARDIZE(moras[[#This Row],[EDAD]],'2-Resumen'!$C$2, '2-Resumen'!$C$3)</f>
        <v>-0.69914348398608395</v>
      </c>
      <c r="R1881" t="str">
        <f>IF(ABS(moras[[#This Row],[Z-CORE E]]) &gt; 1.96, "Sí", "No")</f>
        <v>No</v>
      </c>
    </row>
    <row r="1882" spans="1:18">
      <c r="A1882">
        <v>2743</v>
      </c>
      <c r="B1882" t="s">
        <v>32</v>
      </c>
      <c r="C1882">
        <v>550491</v>
      </c>
      <c r="D18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82">
        <f>IF(moras[[#This Row],[SALARIO]]="",'2-Resumen'!$B$7, moras[[#This Row],[SALARIO]])</f>
        <v>550491</v>
      </c>
      <c r="F1882">
        <f>STANDARDIZE(moras[[#This Row],[SALARIO]],'2-Resumen'!$B$2,'2-Resumen'!$B$3)</f>
        <v>-0.36645674019050745</v>
      </c>
      <c r="G1882" t="str">
        <f>IF(ABS(moras[[#This Row],[Z-CORE]])&gt; 1.96,"Sí", "No")</f>
        <v>No</v>
      </c>
      <c r="H1882" t="s">
        <v>33</v>
      </c>
      <c r="I1882" t="str">
        <f>IF(moras[[#This Row],[TIPO_ASEGURAMIENTO]] = "", '2-Resumen'!$F$4, moras[[#This Row],[TIPO_ASEGURAMIENTO]])</f>
        <v>ASALARIADO</v>
      </c>
      <c r="J1882" t="s">
        <v>29</v>
      </c>
      <c r="K1882" t="s">
        <v>30</v>
      </c>
      <c r="L1882" t="s">
        <v>31</v>
      </c>
      <c r="M1882" t="s">
        <v>31</v>
      </c>
      <c r="N1882">
        <v>45</v>
      </c>
      <c r="O1882">
        <f>IF(moras[[#This Row],[EDAD]]="", '2-Resumen'!$C$7, moras[[#This Row],[EDAD]])</f>
        <v>45</v>
      </c>
      <c r="P1882">
        <f>FLOOR(moras[[#This Row],[EDAD_SIN_NA´S]],10)</f>
        <v>40</v>
      </c>
      <c r="Q1882">
        <f>STANDARDIZE(moras[[#This Row],[EDAD]],'2-Resumen'!$C$2, '2-Resumen'!$C$3)</f>
        <v>0.21833580701670366</v>
      </c>
      <c r="R1882" t="str">
        <f>IF(ABS(moras[[#This Row],[Z-CORE E]]) &gt; 1.96, "Sí", "No")</f>
        <v>No</v>
      </c>
    </row>
    <row r="1883" spans="1:18">
      <c r="A1883">
        <v>2745</v>
      </c>
      <c r="B1883" t="s">
        <v>32</v>
      </c>
      <c r="C1883">
        <v>802400</v>
      </c>
      <c r="D18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83">
        <f>IF(moras[[#This Row],[SALARIO]]="",'2-Resumen'!$B$7, moras[[#This Row],[SALARIO]])</f>
        <v>802400</v>
      </c>
      <c r="F1883">
        <f>STANDARDIZE(moras[[#This Row],[SALARIO]],'2-Resumen'!$B$2,'2-Resumen'!$B$3)</f>
        <v>-0.362265216071885</v>
      </c>
      <c r="G1883" t="str">
        <f>IF(ABS(moras[[#This Row],[Z-CORE]])&gt; 1.96,"Sí", "No")</f>
        <v>No</v>
      </c>
      <c r="H1883" t="s">
        <v>33</v>
      </c>
      <c r="I1883" t="str">
        <f>IF(moras[[#This Row],[TIPO_ASEGURAMIENTO]] = "", '2-Resumen'!$F$4, moras[[#This Row],[TIPO_ASEGURAMIENTO]])</f>
        <v>ASALARIADO</v>
      </c>
      <c r="J1883" t="s">
        <v>29</v>
      </c>
      <c r="K1883" t="s">
        <v>30</v>
      </c>
      <c r="L1883" t="s">
        <v>31</v>
      </c>
      <c r="M1883" t="s">
        <v>31</v>
      </c>
      <c r="N1883">
        <v>39</v>
      </c>
      <c r="O1883">
        <f>IF(moras[[#This Row],[EDAD]]="", '2-Resumen'!$C$7, moras[[#This Row],[EDAD]])</f>
        <v>39</v>
      </c>
      <c r="P1883">
        <f>FLOOR(moras[[#This Row],[EDAD_SIN_NA´S]],10)</f>
        <v>30</v>
      </c>
      <c r="Q1883">
        <f>STANDARDIZE(moras[[#This Row],[EDAD]],'2-Resumen'!$C$2, '2-Resumen'!$C$3)</f>
        <v>-0.20511617344612137</v>
      </c>
      <c r="R1883" t="str">
        <f>IF(ABS(moras[[#This Row],[Z-CORE E]]) &gt; 1.96, "Sí", "No")</f>
        <v>No</v>
      </c>
    </row>
    <row r="1884" spans="1:18">
      <c r="A1884">
        <v>2746</v>
      </c>
      <c r="B1884" t="s">
        <v>27</v>
      </c>
      <c r="C1884">
        <v>270000</v>
      </c>
      <c r="D18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84">
        <f>IF(moras[[#This Row],[SALARIO]]="",'2-Resumen'!$B$7, moras[[#This Row],[SALARIO]])</f>
        <v>270000</v>
      </c>
      <c r="F1884">
        <f>STANDARDIZE(moras[[#This Row],[SALARIO]],'2-Resumen'!$B$2,'2-Resumen'!$B$3)</f>
        <v>-0.37112384137211085</v>
      </c>
      <c r="G1884" t="str">
        <f>IF(ABS(moras[[#This Row],[Z-CORE]])&gt; 1.96,"Sí", "No")</f>
        <v>No</v>
      </c>
      <c r="H1884" t="s">
        <v>33</v>
      </c>
      <c r="I1884" t="str">
        <f>IF(moras[[#This Row],[TIPO_ASEGURAMIENTO]] = "", '2-Resumen'!$F$4, moras[[#This Row],[TIPO_ASEGURAMIENTO]])</f>
        <v>ASALARIADO</v>
      </c>
      <c r="J1884" t="s">
        <v>29</v>
      </c>
      <c r="K1884" t="s">
        <v>30</v>
      </c>
      <c r="L1884" t="s">
        <v>30</v>
      </c>
      <c r="M1884" t="s">
        <v>31</v>
      </c>
      <c r="N1884">
        <v>28</v>
      </c>
      <c r="O1884">
        <f>IF(moras[[#This Row],[EDAD]]="", '2-Resumen'!$C$7, moras[[#This Row],[EDAD]])</f>
        <v>28</v>
      </c>
      <c r="P1884">
        <f>FLOOR(moras[[#This Row],[EDAD_SIN_NA´S]],10)</f>
        <v>20</v>
      </c>
      <c r="Q1884">
        <f>STANDARDIZE(moras[[#This Row],[EDAD]],'2-Resumen'!$C$2, '2-Resumen'!$C$3)</f>
        <v>-0.98144480429463388</v>
      </c>
      <c r="R1884" t="str">
        <f>IF(ABS(moras[[#This Row],[Z-CORE E]]) &gt; 1.96, "Sí", "No")</f>
        <v>No</v>
      </c>
    </row>
    <row r="1885" spans="1:18">
      <c r="A1885">
        <v>2747</v>
      </c>
      <c r="B1885" t="s">
        <v>32</v>
      </c>
      <c r="C1885">
        <v>296700</v>
      </c>
      <c r="D18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885">
        <f>IF(moras[[#This Row],[SALARIO]]="",'2-Resumen'!$B$7, moras[[#This Row],[SALARIO]])</f>
        <v>296700</v>
      </c>
      <c r="F1885">
        <f>STANDARDIZE(moras[[#This Row],[SALARIO]],'2-Resumen'!$B$2,'2-Resumen'!$B$3)</f>
        <v>-0.37067957898383885</v>
      </c>
      <c r="G1885" t="str">
        <f>IF(ABS(moras[[#This Row],[Z-CORE]])&gt; 1.96,"Sí", "No")</f>
        <v>No</v>
      </c>
      <c r="H1885" t="s">
        <v>33</v>
      </c>
      <c r="I1885" t="str">
        <f>IF(moras[[#This Row],[TIPO_ASEGURAMIENTO]] = "", '2-Resumen'!$F$4, moras[[#This Row],[TIPO_ASEGURAMIENTO]])</f>
        <v>ASALARIADO</v>
      </c>
      <c r="J1885" t="s">
        <v>29</v>
      </c>
      <c r="K1885" t="s">
        <v>30</v>
      </c>
      <c r="L1885" t="s">
        <v>31</v>
      </c>
      <c r="M1885" t="s">
        <v>31</v>
      </c>
      <c r="N1885">
        <v>31</v>
      </c>
      <c r="O1885">
        <f>IF(moras[[#This Row],[EDAD]]="", '2-Resumen'!$C$7, moras[[#This Row],[EDAD]])</f>
        <v>31</v>
      </c>
      <c r="P1885">
        <f>FLOOR(moras[[#This Row],[EDAD_SIN_NA´S]],10)</f>
        <v>30</v>
      </c>
      <c r="Q1885">
        <f>STANDARDIZE(moras[[#This Row],[EDAD]],'2-Resumen'!$C$2, '2-Resumen'!$C$3)</f>
        <v>-0.7697188140632214</v>
      </c>
      <c r="R1885" t="str">
        <f>IF(ABS(moras[[#This Row],[Z-CORE E]]) &gt; 1.96, "Sí", "No")</f>
        <v>No</v>
      </c>
    </row>
    <row r="1886" spans="1:18">
      <c r="A1886">
        <v>2748</v>
      </c>
      <c r="B1886" t="s">
        <v>27</v>
      </c>
      <c r="C1886">
        <v>1332247</v>
      </c>
      <c r="D18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86">
        <f>IF(moras[[#This Row],[SALARIO]]="",'2-Resumen'!$B$7, moras[[#This Row],[SALARIO]])</f>
        <v>1332247</v>
      </c>
      <c r="F1886">
        <f>STANDARDIZE(moras[[#This Row],[SALARIO]],'2-Resumen'!$B$2,'2-Resumen'!$B$3)</f>
        <v>-0.35344907024271749</v>
      </c>
      <c r="G1886" t="str">
        <f>IF(ABS(moras[[#This Row],[Z-CORE]])&gt; 1.96,"Sí", "No")</f>
        <v>No</v>
      </c>
      <c r="H1886" t="s">
        <v>33</v>
      </c>
      <c r="I1886" t="str">
        <f>IF(moras[[#This Row],[TIPO_ASEGURAMIENTO]] = "", '2-Resumen'!$F$4, moras[[#This Row],[TIPO_ASEGURAMIENTO]])</f>
        <v>ASALARIADO</v>
      </c>
      <c r="J1886" t="s">
        <v>34</v>
      </c>
      <c r="K1886" t="s">
        <v>30</v>
      </c>
      <c r="L1886" t="s">
        <v>31</v>
      </c>
      <c r="M1886" t="s">
        <v>31</v>
      </c>
      <c r="N1886">
        <v>33</v>
      </c>
      <c r="O1886">
        <f>IF(moras[[#This Row],[EDAD]]="", '2-Resumen'!$C$7, moras[[#This Row],[EDAD]])</f>
        <v>33</v>
      </c>
      <c r="P1886">
        <f>FLOOR(moras[[#This Row],[EDAD_SIN_NA´S]],10)</f>
        <v>30</v>
      </c>
      <c r="Q1886">
        <f>STANDARDIZE(moras[[#This Row],[EDAD]],'2-Resumen'!$C$2, '2-Resumen'!$C$3)</f>
        <v>-0.62856815390894638</v>
      </c>
      <c r="R1886" t="str">
        <f>IF(ABS(moras[[#This Row],[Z-CORE E]]) &gt; 1.96, "Sí", "No")</f>
        <v>No</v>
      </c>
    </row>
    <row r="1887" spans="1:18">
      <c r="A1887">
        <v>2749</v>
      </c>
      <c r="B1887" t="s">
        <v>27</v>
      </c>
      <c r="C1887">
        <v>327400</v>
      </c>
      <c r="D18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87">
        <f>IF(moras[[#This Row],[SALARIO]]="",'2-Resumen'!$B$7, moras[[#This Row],[SALARIO]])</f>
        <v>327400</v>
      </c>
      <c r="F1887">
        <f>STANDARDIZE(moras[[#This Row],[SALARIO]],'2-Resumen'!$B$2,'2-Resumen'!$B$3)</f>
        <v>-0.37016876043252978</v>
      </c>
      <c r="G1887" t="str">
        <f>IF(ABS(moras[[#This Row],[Z-CORE]])&gt; 1.96,"Sí", "No")</f>
        <v>No</v>
      </c>
      <c r="H1887" t="s">
        <v>33</v>
      </c>
      <c r="I1887" t="str">
        <f>IF(moras[[#This Row],[TIPO_ASEGURAMIENTO]] = "", '2-Resumen'!$F$4, moras[[#This Row],[TIPO_ASEGURAMIENTO]])</f>
        <v>ASALARIADO</v>
      </c>
      <c r="J1887" t="s">
        <v>29</v>
      </c>
      <c r="K1887" t="s">
        <v>30</v>
      </c>
      <c r="L1887" t="s">
        <v>31</v>
      </c>
      <c r="M1887" t="s">
        <v>31</v>
      </c>
      <c r="N1887">
        <v>35</v>
      </c>
      <c r="O1887">
        <f>IF(moras[[#This Row],[EDAD]]="", '2-Resumen'!$C$7, moras[[#This Row],[EDAD]])</f>
        <v>35</v>
      </c>
      <c r="P1887">
        <f>FLOOR(moras[[#This Row],[EDAD_SIN_NA´S]],10)</f>
        <v>30</v>
      </c>
      <c r="Q1887">
        <f>STANDARDIZE(moras[[#This Row],[EDAD]],'2-Resumen'!$C$2, '2-Resumen'!$C$3)</f>
        <v>-0.48741749375467142</v>
      </c>
      <c r="R1887" t="str">
        <f>IF(ABS(moras[[#This Row],[Z-CORE E]]) &gt; 1.96, "Sí", "No")</f>
        <v>No</v>
      </c>
    </row>
    <row r="1888" spans="1:18">
      <c r="A1888">
        <v>2750</v>
      </c>
      <c r="B1888" t="s">
        <v>32</v>
      </c>
      <c r="C1888">
        <v>454803</v>
      </c>
      <c r="D18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88">
        <f>IF(moras[[#This Row],[SALARIO]]="",'2-Resumen'!$B$7, moras[[#This Row],[SALARIO]])</f>
        <v>454803</v>
      </c>
      <c r="F1888">
        <f>STANDARDIZE(moras[[#This Row],[SALARIO]],'2-Resumen'!$B$2,'2-Resumen'!$B$3)</f>
        <v>-0.36804889672267876</v>
      </c>
      <c r="G1888" t="str">
        <f>IF(ABS(moras[[#This Row],[Z-CORE]])&gt; 1.96,"Sí", "No")</f>
        <v>No</v>
      </c>
      <c r="H1888" t="s">
        <v>33</v>
      </c>
      <c r="I1888" t="str">
        <f>IF(moras[[#This Row],[TIPO_ASEGURAMIENTO]] = "", '2-Resumen'!$F$4, moras[[#This Row],[TIPO_ASEGURAMIENTO]])</f>
        <v>ASALARIADO</v>
      </c>
      <c r="J1888" t="s">
        <v>29</v>
      </c>
      <c r="K1888" t="s">
        <v>30</v>
      </c>
      <c r="L1888" t="s">
        <v>31</v>
      </c>
      <c r="M1888" t="s">
        <v>31</v>
      </c>
      <c r="N1888">
        <v>26</v>
      </c>
      <c r="O1888">
        <f>IF(moras[[#This Row],[EDAD]]="", '2-Resumen'!$C$7, moras[[#This Row],[EDAD]])</f>
        <v>26</v>
      </c>
      <c r="P1888">
        <f>FLOOR(moras[[#This Row],[EDAD_SIN_NA´S]],10)</f>
        <v>20</v>
      </c>
      <c r="Q1888">
        <f>STANDARDIZE(moras[[#This Row],[EDAD]],'2-Resumen'!$C$2, '2-Resumen'!$C$3)</f>
        <v>-1.1225954644489089</v>
      </c>
      <c r="R1888" t="str">
        <f>IF(ABS(moras[[#This Row],[Z-CORE E]]) &gt; 1.96, "Sí", "No")</f>
        <v>No</v>
      </c>
    </row>
    <row r="1889" spans="1:18">
      <c r="A1889">
        <v>2753</v>
      </c>
      <c r="B1889" t="s">
        <v>27</v>
      </c>
      <c r="C1889">
        <v>140215095</v>
      </c>
      <c r="D18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89">
        <f>IF(moras[[#This Row],[SALARIO]]="",'2-Resumen'!$B$7, moras[[#This Row],[SALARIO]])</f>
        <v>140215095</v>
      </c>
      <c r="F1889">
        <f>STANDARDIZE(moras[[#This Row],[SALARIO]],'2-Resumen'!$B$2,'2-Resumen'!$B$3)</f>
        <v>1.957428298390308</v>
      </c>
      <c r="G1889" t="str">
        <f>IF(ABS(moras[[#This Row],[Z-CORE]])&gt; 1.96,"Sí", "No")</f>
        <v>No</v>
      </c>
      <c r="H1889" t="s">
        <v>33</v>
      </c>
      <c r="I1889" t="str">
        <f>IF(moras[[#This Row],[TIPO_ASEGURAMIENTO]] = "", '2-Resumen'!$F$4, moras[[#This Row],[TIPO_ASEGURAMIENTO]])</f>
        <v>ASALARIADO</v>
      </c>
      <c r="J1889" t="s">
        <v>29</v>
      </c>
      <c r="K1889" t="s">
        <v>30</v>
      </c>
      <c r="L1889" t="s">
        <v>31</v>
      </c>
      <c r="M1889" t="s">
        <v>31</v>
      </c>
      <c r="N1889">
        <v>32</v>
      </c>
      <c r="O1889">
        <f>IF(moras[[#This Row],[EDAD]]="", '2-Resumen'!$C$7, moras[[#This Row],[EDAD]])</f>
        <v>32</v>
      </c>
      <c r="P1889">
        <f>FLOOR(moras[[#This Row],[EDAD_SIN_NA´S]],10)</f>
        <v>30</v>
      </c>
      <c r="Q1889">
        <f>STANDARDIZE(moras[[#This Row],[EDAD]],'2-Resumen'!$C$2, '2-Resumen'!$C$3)</f>
        <v>-0.69914348398608395</v>
      </c>
      <c r="R1889" t="str">
        <f>IF(ABS(moras[[#This Row],[Z-CORE E]]) &gt; 1.96, "Sí", "No")</f>
        <v>No</v>
      </c>
    </row>
    <row r="1890" spans="1:18">
      <c r="A1890">
        <v>2754</v>
      </c>
      <c r="B1890" t="s">
        <v>27</v>
      </c>
      <c r="C1890">
        <v>812430</v>
      </c>
      <c r="D18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90">
        <f>IF(moras[[#This Row],[SALARIO]]="",'2-Resumen'!$B$7, moras[[#This Row],[SALARIO]])</f>
        <v>812430</v>
      </c>
      <c r="F1890">
        <f>STANDARDIZE(moras[[#This Row],[SALARIO]],'2-Resumen'!$B$2,'2-Resumen'!$B$3)</f>
        <v>-0.36209832649306972</v>
      </c>
      <c r="G1890" t="str">
        <f>IF(ABS(moras[[#This Row],[Z-CORE]])&gt; 1.96,"Sí", "No")</f>
        <v>No</v>
      </c>
      <c r="H1890" t="s">
        <v>33</v>
      </c>
      <c r="I1890" t="str">
        <f>IF(moras[[#This Row],[TIPO_ASEGURAMIENTO]] = "", '2-Resumen'!$F$4, moras[[#This Row],[TIPO_ASEGURAMIENTO]])</f>
        <v>ASALARIADO</v>
      </c>
      <c r="J1890" t="s">
        <v>29</v>
      </c>
      <c r="K1890" t="s">
        <v>30</v>
      </c>
      <c r="L1890" t="s">
        <v>31</v>
      </c>
      <c r="M1890" t="s">
        <v>31</v>
      </c>
      <c r="N1890">
        <v>27</v>
      </c>
      <c r="O1890">
        <f>IF(moras[[#This Row],[EDAD]]="", '2-Resumen'!$C$7, moras[[#This Row],[EDAD]])</f>
        <v>27</v>
      </c>
      <c r="P1890">
        <f>FLOOR(moras[[#This Row],[EDAD_SIN_NA´S]],10)</f>
        <v>20</v>
      </c>
      <c r="Q1890">
        <f>STANDARDIZE(moras[[#This Row],[EDAD]],'2-Resumen'!$C$2, '2-Resumen'!$C$3)</f>
        <v>-1.0520201343717714</v>
      </c>
      <c r="R1890" t="str">
        <f>IF(ABS(moras[[#This Row],[Z-CORE E]]) &gt; 1.96, "Sí", "No")</f>
        <v>No</v>
      </c>
    </row>
    <row r="1891" spans="1:18">
      <c r="A1891">
        <v>2755</v>
      </c>
      <c r="B1891" t="s">
        <v>32</v>
      </c>
      <c r="C1891">
        <v>6102434</v>
      </c>
      <c r="D18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91">
        <f>IF(moras[[#This Row],[SALARIO]]="",'2-Resumen'!$B$7, moras[[#This Row],[SALARIO]])</f>
        <v>6102434</v>
      </c>
      <c r="F1891">
        <f>STANDARDIZE(moras[[#This Row],[SALARIO]],'2-Resumen'!$B$2,'2-Resumen'!$B$3)</f>
        <v>-0.27407773432046262</v>
      </c>
      <c r="G1891" t="str">
        <f>IF(ABS(moras[[#This Row],[Z-CORE]])&gt; 1.96,"Sí", "No")</f>
        <v>No</v>
      </c>
      <c r="H1891" t="s">
        <v>33</v>
      </c>
      <c r="I1891" t="str">
        <f>IF(moras[[#This Row],[TIPO_ASEGURAMIENTO]] = "", '2-Resumen'!$F$4, moras[[#This Row],[TIPO_ASEGURAMIENTO]])</f>
        <v>ASALARIADO</v>
      </c>
      <c r="J1891" t="s">
        <v>29</v>
      </c>
      <c r="K1891" t="s">
        <v>30</v>
      </c>
      <c r="L1891" t="s">
        <v>31</v>
      </c>
      <c r="M1891" t="s">
        <v>31</v>
      </c>
      <c r="N1891">
        <v>52</v>
      </c>
      <c r="O1891">
        <f>IF(moras[[#This Row],[EDAD]]="", '2-Resumen'!$C$7, moras[[#This Row],[EDAD]])</f>
        <v>52</v>
      </c>
      <c r="P1891">
        <f>FLOOR(moras[[#This Row],[EDAD_SIN_NA´S]],10)</f>
        <v>50</v>
      </c>
      <c r="Q1891">
        <f>STANDARDIZE(moras[[#This Row],[EDAD]],'2-Resumen'!$C$2, '2-Resumen'!$C$3)</f>
        <v>0.71236311755666615</v>
      </c>
      <c r="R1891" t="str">
        <f>IF(ABS(moras[[#This Row],[Z-CORE E]]) &gt; 1.96, "Sí", "No")</f>
        <v>No</v>
      </c>
    </row>
    <row r="1892" spans="1:18">
      <c r="A1892">
        <v>2756</v>
      </c>
      <c r="B1892" t="s">
        <v>32</v>
      </c>
      <c r="C1892">
        <v>12913333</v>
      </c>
      <c r="D18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92">
        <f>IF(moras[[#This Row],[SALARIO]]="",'2-Resumen'!$B$7, moras[[#This Row],[SALARIO]])</f>
        <v>12913333</v>
      </c>
      <c r="F1892">
        <f>STANDARDIZE(moras[[#This Row],[SALARIO]],'2-Resumen'!$B$2,'2-Resumen'!$B$3)</f>
        <v>-0.16075090825231267</v>
      </c>
      <c r="G1892" t="str">
        <f>IF(ABS(moras[[#This Row],[Z-CORE]])&gt; 1.96,"Sí", "No")</f>
        <v>No</v>
      </c>
      <c r="H1892" t="s">
        <v>33</v>
      </c>
      <c r="I1892" t="str">
        <f>IF(moras[[#This Row],[TIPO_ASEGURAMIENTO]] = "", '2-Resumen'!$F$4, moras[[#This Row],[TIPO_ASEGURAMIENTO]])</f>
        <v>ASALARIADO</v>
      </c>
      <c r="J1892" t="s">
        <v>29</v>
      </c>
      <c r="K1892" t="s">
        <v>30</v>
      </c>
      <c r="L1892" t="s">
        <v>31</v>
      </c>
      <c r="M1892" t="s">
        <v>31</v>
      </c>
      <c r="N1892">
        <v>35</v>
      </c>
      <c r="O1892">
        <f>IF(moras[[#This Row],[EDAD]]="", '2-Resumen'!$C$7, moras[[#This Row],[EDAD]])</f>
        <v>35</v>
      </c>
      <c r="P1892">
        <f>FLOOR(moras[[#This Row],[EDAD_SIN_NA´S]],10)</f>
        <v>30</v>
      </c>
      <c r="Q1892">
        <f>STANDARDIZE(moras[[#This Row],[EDAD]],'2-Resumen'!$C$2, '2-Resumen'!$C$3)</f>
        <v>-0.48741749375467142</v>
      </c>
      <c r="R1892" t="str">
        <f>IF(ABS(moras[[#This Row],[Z-CORE E]]) &gt; 1.96, "Sí", "No")</f>
        <v>No</v>
      </c>
    </row>
    <row r="1893" spans="1:18">
      <c r="A1893">
        <v>2759</v>
      </c>
      <c r="B1893" t="s">
        <v>27</v>
      </c>
      <c r="C1893">
        <v>325000</v>
      </c>
      <c r="D18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93">
        <f>IF(moras[[#This Row],[SALARIO]]="",'2-Resumen'!$B$7, moras[[#This Row],[SALARIO]])</f>
        <v>325000</v>
      </c>
      <c r="F1893">
        <f>STANDARDIZE(moras[[#This Row],[SALARIO]],'2-Resumen'!$B$2,'2-Resumen'!$B$3)</f>
        <v>-0.37020869413035201</v>
      </c>
      <c r="G1893" t="str">
        <f>IF(ABS(moras[[#This Row],[Z-CORE]])&gt; 1.96,"Sí", "No")</f>
        <v>No</v>
      </c>
      <c r="H1893" t="s">
        <v>33</v>
      </c>
      <c r="I1893" t="str">
        <f>IF(moras[[#This Row],[TIPO_ASEGURAMIENTO]] = "", '2-Resumen'!$F$4, moras[[#This Row],[TIPO_ASEGURAMIENTO]])</f>
        <v>ASALARIADO</v>
      </c>
      <c r="J1893" t="s">
        <v>29</v>
      </c>
      <c r="K1893" t="s">
        <v>30</v>
      </c>
      <c r="L1893" t="s">
        <v>30</v>
      </c>
      <c r="M1893" t="s">
        <v>31</v>
      </c>
      <c r="N1893">
        <v>24</v>
      </c>
      <c r="O1893">
        <f>IF(moras[[#This Row],[EDAD]]="", '2-Resumen'!$C$7, moras[[#This Row],[EDAD]])</f>
        <v>24</v>
      </c>
      <c r="P1893">
        <f>FLOOR(moras[[#This Row],[EDAD_SIN_NA´S]],10)</f>
        <v>20</v>
      </c>
      <c r="Q1893">
        <f>STANDARDIZE(moras[[#This Row],[EDAD]],'2-Resumen'!$C$2, '2-Resumen'!$C$3)</f>
        <v>-1.263746124603184</v>
      </c>
      <c r="R1893" t="str">
        <f>IF(ABS(moras[[#This Row],[Z-CORE E]]) &gt; 1.96, "Sí", "No")</f>
        <v>No</v>
      </c>
    </row>
    <row r="1894" spans="1:18">
      <c r="A1894">
        <v>2762</v>
      </c>
      <c r="B1894" t="s">
        <v>32</v>
      </c>
      <c r="C1894">
        <v>680000</v>
      </c>
      <c r="D18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94">
        <f>IF(moras[[#This Row],[SALARIO]]="",'2-Resumen'!$B$7, moras[[#This Row],[SALARIO]])</f>
        <v>680000</v>
      </c>
      <c r="F1894">
        <f>STANDARDIZE(moras[[#This Row],[SALARIO]],'2-Resumen'!$B$2,'2-Resumen'!$B$3)</f>
        <v>-0.36430183466081745</v>
      </c>
      <c r="G1894" t="str">
        <f>IF(ABS(moras[[#This Row],[Z-CORE]])&gt; 1.96,"Sí", "No")</f>
        <v>No</v>
      </c>
      <c r="H1894" t="s">
        <v>33</v>
      </c>
      <c r="I1894" t="str">
        <f>IF(moras[[#This Row],[TIPO_ASEGURAMIENTO]] = "", '2-Resumen'!$F$4, moras[[#This Row],[TIPO_ASEGURAMIENTO]])</f>
        <v>ASALARIADO</v>
      </c>
      <c r="J1894" t="s">
        <v>29</v>
      </c>
      <c r="K1894" t="s">
        <v>30</v>
      </c>
      <c r="L1894" t="s">
        <v>31</v>
      </c>
      <c r="M1894" t="s">
        <v>31</v>
      </c>
      <c r="N1894">
        <v>33</v>
      </c>
      <c r="O1894">
        <f>IF(moras[[#This Row],[EDAD]]="", '2-Resumen'!$C$7, moras[[#This Row],[EDAD]])</f>
        <v>33</v>
      </c>
      <c r="P1894">
        <f>FLOOR(moras[[#This Row],[EDAD_SIN_NA´S]],10)</f>
        <v>30</v>
      </c>
      <c r="Q1894">
        <f>STANDARDIZE(moras[[#This Row],[EDAD]],'2-Resumen'!$C$2, '2-Resumen'!$C$3)</f>
        <v>-0.62856815390894638</v>
      </c>
      <c r="R1894" t="str">
        <f>IF(ABS(moras[[#This Row],[Z-CORE E]]) &gt; 1.96, "Sí", "No")</f>
        <v>No</v>
      </c>
    </row>
    <row r="1895" spans="1:18">
      <c r="A1895">
        <v>2763</v>
      </c>
      <c r="B1895" t="s">
        <v>27</v>
      </c>
      <c r="C1895">
        <v>610000</v>
      </c>
      <c r="D18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95">
        <f>IF(moras[[#This Row],[SALARIO]]="",'2-Resumen'!$B$7, moras[[#This Row],[SALARIO]])</f>
        <v>610000</v>
      </c>
      <c r="F1895">
        <f>STANDARDIZE(moras[[#This Row],[SALARIO]],'2-Resumen'!$B$2,'2-Resumen'!$B$3)</f>
        <v>-0.36546656751396511</v>
      </c>
      <c r="G1895" t="str">
        <f>IF(ABS(moras[[#This Row],[Z-CORE]])&gt; 1.96,"Sí", "No")</f>
        <v>No</v>
      </c>
      <c r="H1895" t="s">
        <v>33</v>
      </c>
      <c r="I1895" t="str">
        <f>IF(moras[[#This Row],[TIPO_ASEGURAMIENTO]] = "", '2-Resumen'!$F$4, moras[[#This Row],[TIPO_ASEGURAMIENTO]])</f>
        <v>ASALARIADO</v>
      </c>
      <c r="J1895" t="s">
        <v>29</v>
      </c>
      <c r="K1895" t="s">
        <v>30</v>
      </c>
      <c r="L1895" t="s">
        <v>31</v>
      </c>
      <c r="M1895" t="s">
        <v>31</v>
      </c>
      <c r="N1895">
        <v>30</v>
      </c>
      <c r="O1895">
        <f>IF(moras[[#This Row],[EDAD]]="", '2-Resumen'!$C$7, moras[[#This Row],[EDAD]])</f>
        <v>30</v>
      </c>
      <c r="P1895">
        <f>FLOOR(moras[[#This Row],[EDAD_SIN_NA´S]],10)</f>
        <v>30</v>
      </c>
      <c r="Q1895">
        <f>STANDARDIZE(moras[[#This Row],[EDAD]],'2-Resumen'!$C$2, '2-Resumen'!$C$3)</f>
        <v>-0.84029414414035897</v>
      </c>
      <c r="R1895" t="str">
        <f>IF(ABS(moras[[#This Row],[Z-CORE E]]) &gt; 1.96, "Sí", "No")</f>
        <v>No</v>
      </c>
    </row>
    <row r="1896" spans="1:18">
      <c r="A1896">
        <v>2764</v>
      </c>
      <c r="B1896" t="s">
        <v>32</v>
      </c>
      <c r="C1896">
        <v>47730736</v>
      </c>
      <c r="D18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896">
        <f>IF(moras[[#This Row],[SALARIO]]="",'2-Resumen'!$B$7, moras[[#This Row],[SALARIO]])</f>
        <v>47730736</v>
      </c>
      <c r="F1896">
        <f>STANDARDIZE(moras[[#This Row],[SALARIO]],'2-Resumen'!$B$2,'2-Resumen'!$B$3)</f>
        <v>0.41857727939599659</v>
      </c>
      <c r="G1896" t="str">
        <f>IF(ABS(moras[[#This Row],[Z-CORE]])&gt; 1.96,"Sí", "No")</f>
        <v>No</v>
      </c>
      <c r="H1896" t="s">
        <v>33</v>
      </c>
      <c r="I1896" t="str">
        <f>IF(moras[[#This Row],[TIPO_ASEGURAMIENTO]] = "", '2-Resumen'!$F$4, moras[[#This Row],[TIPO_ASEGURAMIENTO]])</f>
        <v>ASALARIADO</v>
      </c>
      <c r="J1896" t="s">
        <v>29</v>
      </c>
      <c r="K1896" t="s">
        <v>30</v>
      </c>
      <c r="L1896" t="s">
        <v>31</v>
      </c>
      <c r="M1896" t="s">
        <v>31</v>
      </c>
      <c r="N1896">
        <v>63</v>
      </c>
      <c r="O1896">
        <f>IF(moras[[#This Row],[EDAD]]="", '2-Resumen'!$C$7, moras[[#This Row],[EDAD]])</f>
        <v>63</v>
      </c>
      <c r="P1896">
        <f>FLOOR(moras[[#This Row],[EDAD_SIN_NA´S]],10)</f>
        <v>60</v>
      </c>
      <c r="Q1896">
        <f>STANDARDIZE(moras[[#This Row],[EDAD]],'2-Resumen'!$C$2, '2-Resumen'!$C$3)</f>
        <v>1.4886917484051787</v>
      </c>
      <c r="R1896" t="str">
        <f>IF(ABS(moras[[#This Row],[Z-CORE E]]) &gt; 1.96, "Sí", "No")</f>
        <v>No</v>
      </c>
    </row>
    <row r="1897" spans="1:18">
      <c r="A1897">
        <v>2765</v>
      </c>
      <c r="B1897" t="s">
        <v>32</v>
      </c>
      <c r="C1897">
        <v>385938</v>
      </c>
      <c r="D18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97">
        <f>IF(moras[[#This Row],[SALARIO]]="",'2-Resumen'!$B$7, moras[[#This Row],[SALARIO]])</f>
        <v>385938</v>
      </c>
      <c r="F1897">
        <f>STANDARDIZE(moras[[#This Row],[SALARIO]],'2-Resumen'!$B$2,'2-Resumen'!$B$3)</f>
        <v>-0.36919474426456467</v>
      </c>
      <c r="G1897" t="str">
        <f>IF(ABS(moras[[#This Row],[Z-CORE]])&gt; 1.96,"Sí", "No")</f>
        <v>No</v>
      </c>
      <c r="H1897" t="s">
        <v>33</v>
      </c>
      <c r="I1897" t="str">
        <f>IF(moras[[#This Row],[TIPO_ASEGURAMIENTO]] = "", '2-Resumen'!$F$4, moras[[#This Row],[TIPO_ASEGURAMIENTO]])</f>
        <v>ASALARIADO</v>
      </c>
      <c r="J1897" t="s">
        <v>29</v>
      </c>
      <c r="K1897" t="s">
        <v>30</v>
      </c>
      <c r="L1897" t="s">
        <v>31</v>
      </c>
      <c r="M1897" t="s">
        <v>30</v>
      </c>
      <c r="N1897">
        <v>51</v>
      </c>
      <c r="O1897">
        <f>IF(moras[[#This Row],[EDAD]]="", '2-Resumen'!$C$7, moras[[#This Row],[EDAD]])</f>
        <v>51</v>
      </c>
      <c r="P1897">
        <f>FLOOR(moras[[#This Row],[EDAD_SIN_NA´S]],10)</f>
        <v>50</v>
      </c>
      <c r="Q1897">
        <f>STANDARDIZE(moras[[#This Row],[EDAD]],'2-Resumen'!$C$2, '2-Resumen'!$C$3)</f>
        <v>0.64178778747952869</v>
      </c>
      <c r="R1897" t="str">
        <f>IF(ABS(moras[[#This Row],[Z-CORE E]]) &gt; 1.96, "Sí", "No")</f>
        <v>No</v>
      </c>
    </row>
    <row r="1898" spans="1:18">
      <c r="A1898">
        <v>2766</v>
      </c>
      <c r="B1898" t="s">
        <v>27</v>
      </c>
      <c r="C1898">
        <v>450000</v>
      </c>
      <c r="D18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898">
        <f>IF(moras[[#This Row],[SALARIO]]="",'2-Resumen'!$B$7, moras[[#This Row],[SALARIO]])</f>
        <v>450000</v>
      </c>
      <c r="F1898">
        <f>STANDARDIZE(moras[[#This Row],[SALARIO]],'2-Resumen'!$B$2,'2-Resumen'!$B$3)</f>
        <v>-0.36812881403544545</v>
      </c>
      <c r="G1898" t="str">
        <f>IF(ABS(moras[[#This Row],[Z-CORE]])&gt; 1.96,"Sí", "No")</f>
        <v>No</v>
      </c>
      <c r="H1898" t="s">
        <v>33</v>
      </c>
      <c r="I1898" t="str">
        <f>IF(moras[[#This Row],[TIPO_ASEGURAMIENTO]] = "", '2-Resumen'!$F$4, moras[[#This Row],[TIPO_ASEGURAMIENTO]])</f>
        <v>ASALARIADO</v>
      </c>
      <c r="J1898" t="s">
        <v>29</v>
      </c>
      <c r="K1898" t="s">
        <v>30</v>
      </c>
      <c r="L1898" t="s">
        <v>30</v>
      </c>
      <c r="M1898" t="s">
        <v>31</v>
      </c>
      <c r="N1898">
        <v>29</v>
      </c>
      <c r="O1898">
        <f>IF(moras[[#This Row],[EDAD]]="", '2-Resumen'!$C$7, moras[[#This Row],[EDAD]])</f>
        <v>29</v>
      </c>
      <c r="P1898">
        <f>FLOOR(moras[[#This Row],[EDAD_SIN_NA´S]],10)</f>
        <v>20</v>
      </c>
      <c r="Q1898">
        <f>STANDARDIZE(moras[[#This Row],[EDAD]],'2-Resumen'!$C$2, '2-Resumen'!$C$3)</f>
        <v>-0.91086947421749642</v>
      </c>
      <c r="R1898" t="str">
        <f>IF(ABS(moras[[#This Row],[Z-CORE E]]) &gt; 1.96, "Sí", "No")</f>
        <v>No</v>
      </c>
    </row>
    <row r="1899" spans="1:18">
      <c r="A1899">
        <v>2768</v>
      </c>
      <c r="B1899" t="s">
        <v>32</v>
      </c>
      <c r="C1899">
        <v>7595696</v>
      </c>
      <c r="D18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899">
        <f>IF(moras[[#This Row],[SALARIO]]="",'2-Resumen'!$B$7, moras[[#This Row],[SALARIO]])</f>
        <v>7595696</v>
      </c>
      <c r="F1899">
        <f>STANDARDIZE(moras[[#This Row],[SALARIO]],'2-Resumen'!$B$2,'2-Resumen'!$B$3)</f>
        <v>-0.24923128703822017</v>
      </c>
      <c r="G1899" t="str">
        <f>IF(ABS(moras[[#This Row],[Z-CORE]])&gt; 1.96,"Sí", "No")</f>
        <v>No</v>
      </c>
      <c r="H1899" t="s">
        <v>33</v>
      </c>
      <c r="I1899" t="str">
        <f>IF(moras[[#This Row],[TIPO_ASEGURAMIENTO]] = "", '2-Resumen'!$F$4, moras[[#This Row],[TIPO_ASEGURAMIENTO]])</f>
        <v>ASALARIADO</v>
      </c>
      <c r="J1899" t="s">
        <v>34</v>
      </c>
      <c r="K1899" t="s">
        <v>30</v>
      </c>
      <c r="L1899" t="s">
        <v>31</v>
      </c>
      <c r="M1899" t="s">
        <v>31</v>
      </c>
      <c r="N1899">
        <v>34</v>
      </c>
      <c r="O1899">
        <f>IF(moras[[#This Row],[EDAD]]="", '2-Resumen'!$C$7, moras[[#This Row],[EDAD]])</f>
        <v>34</v>
      </c>
      <c r="P1899">
        <f>FLOOR(moras[[#This Row],[EDAD_SIN_NA´S]],10)</f>
        <v>30</v>
      </c>
      <c r="Q1899">
        <f>STANDARDIZE(moras[[#This Row],[EDAD]],'2-Resumen'!$C$2, '2-Resumen'!$C$3)</f>
        <v>-0.55799282383180893</v>
      </c>
      <c r="R1899" t="str">
        <f>IF(ABS(moras[[#This Row],[Z-CORE E]]) &gt; 1.96, "Sí", "No")</f>
        <v>No</v>
      </c>
    </row>
    <row r="1900" spans="1:18">
      <c r="A1900">
        <v>2769</v>
      </c>
      <c r="B1900" t="s">
        <v>27</v>
      </c>
      <c r="C1900">
        <v>894532</v>
      </c>
      <c r="D19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00">
        <f>IF(moras[[#This Row],[SALARIO]]="",'2-Resumen'!$B$7, moras[[#This Row],[SALARIO]])</f>
        <v>894532</v>
      </c>
      <c r="F1900">
        <f>STANDARDIZE(moras[[#This Row],[SALARIO]],'2-Resumen'!$B$2,'2-Resumen'!$B$3)</f>
        <v>-0.36073222796865356</v>
      </c>
      <c r="G1900" t="str">
        <f>IF(ABS(moras[[#This Row],[Z-CORE]])&gt; 1.96,"Sí", "No")</f>
        <v>No</v>
      </c>
      <c r="H1900" t="s">
        <v>33</v>
      </c>
      <c r="I1900" t="str">
        <f>IF(moras[[#This Row],[TIPO_ASEGURAMIENTO]] = "", '2-Resumen'!$F$4, moras[[#This Row],[TIPO_ASEGURAMIENTO]])</f>
        <v>ASALARIADO</v>
      </c>
      <c r="J1900" t="s">
        <v>34</v>
      </c>
      <c r="K1900" t="s">
        <v>30</v>
      </c>
      <c r="L1900" t="s">
        <v>31</v>
      </c>
      <c r="M1900" t="s">
        <v>30</v>
      </c>
      <c r="N1900">
        <v>44</v>
      </c>
      <c r="O1900">
        <f>IF(moras[[#This Row],[EDAD]]="", '2-Resumen'!$C$7, moras[[#This Row],[EDAD]])</f>
        <v>44</v>
      </c>
      <c r="P1900">
        <f>FLOOR(moras[[#This Row],[EDAD_SIN_NA´S]],10)</f>
        <v>40</v>
      </c>
      <c r="Q1900">
        <f>STANDARDIZE(moras[[#This Row],[EDAD]],'2-Resumen'!$C$2, '2-Resumen'!$C$3)</f>
        <v>0.14776047693956615</v>
      </c>
      <c r="R1900" t="str">
        <f>IF(ABS(moras[[#This Row],[Z-CORE E]]) &gt; 1.96, "Sí", "No")</f>
        <v>No</v>
      </c>
    </row>
    <row r="1901" spans="1:18">
      <c r="A1901">
        <v>2770</v>
      </c>
      <c r="B1901" t="s">
        <v>32</v>
      </c>
      <c r="C1901">
        <v>11718667</v>
      </c>
      <c r="D19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01">
        <f>IF(moras[[#This Row],[SALARIO]]="",'2-Resumen'!$B$7, moras[[#This Row],[SALARIO]])</f>
        <v>11718667</v>
      </c>
      <c r="F1901">
        <f>STANDARDIZE(moras[[#This Row],[SALARIO]],'2-Resumen'!$B$2,'2-Resumen'!$B$3)</f>
        <v>-0.18062900452000544</v>
      </c>
      <c r="G1901" t="str">
        <f>IF(ABS(moras[[#This Row],[Z-CORE]])&gt; 1.96,"Sí", "No")</f>
        <v>No</v>
      </c>
      <c r="H1901" t="s">
        <v>33</v>
      </c>
      <c r="I1901" t="str">
        <f>IF(moras[[#This Row],[TIPO_ASEGURAMIENTO]] = "", '2-Resumen'!$F$4, moras[[#This Row],[TIPO_ASEGURAMIENTO]])</f>
        <v>ASALARIADO</v>
      </c>
      <c r="J1901" t="s">
        <v>29</v>
      </c>
      <c r="K1901" t="s">
        <v>30</v>
      </c>
      <c r="L1901" t="s">
        <v>31</v>
      </c>
      <c r="M1901" t="s">
        <v>31</v>
      </c>
      <c r="N1901">
        <v>25</v>
      </c>
      <c r="O1901">
        <f>IF(moras[[#This Row],[EDAD]]="", '2-Resumen'!$C$7, moras[[#This Row],[EDAD]])</f>
        <v>25</v>
      </c>
      <c r="P1901">
        <f>FLOOR(moras[[#This Row],[EDAD_SIN_NA´S]],10)</f>
        <v>20</v>
      </c>
      <c r="Q1901">
        <f>STANDARDIZE(moras[[#This Row],[EDAD]],'2-Resumen'!$C$2, '2-Resumen'!$C$3)</f>
        <v>-1.1931707945260464</v>
      </c>
      <c r="R1901" t="str">
        <f>IF(ABS(moras[[#This Row],[Z-CORE E]]) &gt; 1.96, "Sí", "No")</f>
        <v>No</v>
      </c>
    </row>
    <row r="1902" spans="1:18">
      <c r="A1902">
        <v>2771</v>
      </c>
      <c r="B1902" t="s">
        <v>27</v>
      </c>
      <c r="C1902">
        <v>1314609</v>
      </c>
      <c r="D19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02">
        <f>IF(moras[[#This Row],[SALARIO]]="",'2-Resumen'!$B$7, moras[[#This Row],[SALARIO]])</f>
        <v>1314609</v>
      </c>
      <c r="F1902">
        <f>STANDARDIZE(moras[[#This Row],[SALARIO]],'2-Resumen'!$B$2,'2-Resumen'!$B$3)</f>
        <v>-0.35374254964362922</v>
      </c>
      <c r="G1902" t="str">
        <f>IF(ABS(moras[[#This Row],[Z-CORE]])&gt; 1.96,"Sí", "No")</f>
        <v>No</v>
      </c>
      <c r="H1902" t="s">
        <v>33</v>
      </c>
      <c r="I1902" t="str">
        <f>IF(moras[[#This Row],[TIPO_ASEGURAMIENTO]] = "", '2-Resumen'!$F$4, moras[[#This Row],[TIPO_ASEGURAMIENTO]])</f>
        <v>ASALARIADO</v>
      </c>
      <c r="J1902" t="s">
        <v>34</v>
      </c>
      <c r="K1902" t="s">
        <v>30</v>
      </c>
      <c r="L1902" t="s">
        <v>31</v>
      </c>
      <c r="M1902" t="s">
        <v>31</v>
      </c>
      <c r="N1902">
        <v>48</v>
      </c>
      <c r="O1902">
        <f>IF(moras[[#This Row],[EDAD]]="", '2-Resumen'!$C$7, moras[[#This Row],[EDAD]])</f>
        <v>48</v>
      </c>
      <c r="P1902">
        <f>FLOOR(moras[[#This Row],[EDAD_SIN_NA´S]],10)</f>
        <v>40</v>
      </c>
      <c r="Q1902">
        <f>STANDARDIZE(moras[[#This Row],[EDAD]],'2-Resumen'!$C$2, '2-Resumen'!$C$3)</f>
        <v>0.43006179724811616</v>
      </c>
      <c r="R1902" t="str">
        <f>IF(ABS(moras[[#This Row],[Z-CORE E]]) &gt; 1.96, "Sí", "No")</f>
        <v>No</v>
      </c>
    </row>
    <row r="1903" spans="1:18">
      <c r="A1903">
        <v>2773</v>
      </c>
      <c r="B1903" t="s">
        <v>32</v>
      </c>
      <c r="C1903">
        <v>410982</v>
      </c>
      <c r="D19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03">
        <f>IF(moras[[#This Row],[SALARIO]]="",'2-Resumen'!$B$7, moras[[#This Row],[SALARIO]])</f>
        <v>410982</v>
      </c>
      <c r="F1903">
        <f>STANDARDIZE(moras[[#This Row],[SALARIO]],'2-Resumen'!$B$2,'2-Resumen'!$B$3)</f>
        <v>-0.36877803612778998</v>
      </c>
      <c r="G1903" t="str">
        <f>IF(ABS(moras[[#This Row],[Z-CORE]])&gt; 1.96,"Sí", "No")</f>
        <v>No</v>
      </c>
      <c r="H1903" t="s">
        <v>33</v>
      </c>
      <c r="I1903" t="str">
        <f>IF(moras[[#This Row],[TIPO_ASEGURAMIENTO]] = "", '2-Resumen'!$F$4, moras[[#This Row],[TIPO_ASEGURAMIENTO]])</f>
        <v>ASALARIADO</v>
      </c>
      <c r="J1903" t="s">
        <v>29</v>
      </c>
      <c r="K1903" t="s">
        <v>30</v>
      </c>
      <c r="L1903" t="s">
        <v>31</v>
      </c>
      <c r="M1903" t="s">
        <v>31</v>
      </c>
      <c r="N1903">
        <v>30</v>
      </c>
      <c r="O1903">
        <f>IF(moras[[#This Row],[EDAD]]="", '2-Resumen'!$C$7, moras[[#This Row],[EDAD]])</f>
        <v>30</v>
      </c>
      <c r="P1903">
        <f>FLOOR(moras[[#This Row],[EDAD_SIN_NA´S]],10)</f>
        <v>30</v>
      </c>
      <c r="Q1903">
        <f>STANDARDIZE(moras[[#This Row],[EDAD]],'2-Resumen'!$C$2, '2-Resumen'!$C$3)</f>
        <v>-0.84029414414035897</v>
      </c>
      <c r="R1903" t="str">
        <f>IF(ABS(moras[[#This Row],[Z-CORE E]]) &gt; 1.96, "Sí", "No")</f>
        <v>No</v>
      </c>
    </row>
    <row r="1904" spans="1:18">
      <c r="A1904">
        <v>2774</v>
      </c>
      <c r="B1904" t="s">
        <v>27</v>
      </c>
      <c r="C1904">
        <v>1511127</v>
      </c>
      <c r="D19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04">
        <f>IF(moras[[#This Row],[SALARIO]]="",'2-Resumen'!$B$7, moras[[#This Row],[SALARIO]])</f>
        <v>1511127</v>
      </c>
      <c r="F1904">
        <f>STANDARDIZE(moras[[#This Row],[SALARIO]],'2-Resumen'!$B$2,'2-Resumen'!$B$3)</f>
        <v>-0.35047267863170251</v>
      </c>
      <c r="G1904" t="str">
        <f>IF(ABS(moras[[#This Row],[Z-CORE]])&gt; 1.96,"Sí", "No")</f>
        <v>No</v>
      </c>
      <c r="H1904" t="s">
        <v>33</v>
      </c>
      <c r="I1904" t="str">
        <f>IF(moras[[#This Row],[TIPO_ASEGURAMIENTO]] = "", '2-Resumen'!$F$4, moras[[#This Row],[TIPO_ASEGURAMIENTO]])</f>
        <v>ASALARIADO</v>
      </c>
      <c r="J1904" t="s">
        <v>34</v>
      </c>
      <c r="K1904" t="s">
        <v>30</v>
      </c>
      <c r="L1904" t="s">
        <v>31</v>
      </c>
      <c r="M1904" t="s">
        <v>31</v>
      </c>
      <c r="N1904">
        <v>36</v>
      </c>
      <c r="O1904">
        <f>IF(moras[[#This Row],[EDAD]]="", '2-Resumen'!$C$7, moras[[#This Row],[EDAD]])</f>
        <v>36</v>
      </c>
      <c r="P1904">
        <f>FLOOR(moras[[#This Row],[EDAD_SIN_NA´S]],10)</f>
        <v>30</v>
      </c>
      <c r="Q1904">
        <f>STANDARDIZE(moras[[#This Row],[EDAD]],'2-Resumen'!$C$2, '2-Resumen'!$C$3)</f>
        <v>-0.41684216367753391</v>
      </c>
      <c r="R1904" t="str">
        <f>IF(ABS(moras[[#This Row],[Z-CORE E]]) &gt; 1.96, "Sí", "No")</f>
        <v>No</v>
      </c>
    </row>
    <row r="1905" spans="1:18">
      <c r="A1905">
        <v>2775</v>
      </c>
      <c r="B1905" t="s">
        <v>27</v>
      </c>
      <c r="C1905">
        <v>361080</v>
      </c>
      <c r="D19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05">
        <f>IF(moras[[#This Row],[SALARIO]]="",'2-Resumen'!$B$7, moras[[#This Row],[SALARIO]])</f>
        <v>361080</v>
      </c>
      <c r="F1905">
        <f>STANDARDIZE(moras[[#This Row],[SALARIO]],'2-Resumen'!$B$2,'2-Resumen'!$B$3)</f>
        <v>-0.36960835753975818</v>
      </c>
      <c r="G1905" t="str">
        <f>IF(ABS(moras[[#This Row],[Z-CORE]])&gt; 1.96,"Sí", "No")</f>
        <v>No</v>
      </c>
      <c r="H1905" t="s">
        <v>33</v>
      </c>
      <c r="I1905" t="str">
        <f>IF(moras[[#This Row],[TIPO_ASEGURAMIENTO]] = "", '2-Resumen'!$F$4, moras[[#This Row],[TIPO_ASEGURAMIENTO]])</f>
        <v>ASALARIADO</v>
      </c>
      <c r="J1905" t="s">
        <v>29</v>
      </c>
      <c r="K1905" t="s">
        <v>30</v>
      </c>
      <c r="L1905" t="s">
        <v>31</v>
      </c>
      <c r="M1905" t="s">
        <v>31</v>
      </c>
      <c r="N1905">
        <v>29</v>
      </c>
      <c r="O1905">
        <f>IF(moras[[#This Row],[EDAD]]="", '2-Resumen'!$C$7, moras[[#This Row],[EDAD]])</f>
        <v>29</v>
      </c>
      <c r="P1905">
        <f>FLOOR(moras[[#This Row],[EDAD_SIN_NA´S]],10)</f>
        <v>20</v>
      </c>
      <c r="Q1905">
        <f>STANDARDIZE(moras[[#This Row],[EDAD]],'2-Resumen'!$C$2, '2-Resumen'!$C$3)</f>
        <v>-0.91086947421749642</v>
      </c>
      <c r="R1905" t="str">
        <f>IF(ABS(moras[[#This Row],[Z-CORE E]]) &gt; 1.96, "Sí", "No")</f>
        <v>No</v>
      </c>
    </row>
    <row r="1906" spans="1:18">
      <c r="A1906">
        <v>2776</v>
      </c>
      <c r="B1906" t="s">
        <v>32</v>
      </c>
      <c r="C1906">
        <v>267648665</v>
      </c>
      <c r="D19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06">
        <f>IF(moras[[#This Row],[SALARIO]]="",'2-Resumen'!$B$7, moras[[#This Row],[SALARIO]])</f>
        <v>267648665</v>
      </c>
      <c r="F1906">
        <f>STANDARDIZE(moras[[#This Row],[SALARIO]],'2-Resumen'!$B$2,'2-Resumen'!$B$3)</f>
        <v>4.0778006637173245</v>
      </c>
      <c r="G1906" t="str">
        <f>IF(ABS(moras[[#This Row],[Z-CORE]])&gt; 1.96,"Sí", "No")</f>
        <v>Sí</v>
      </c>
      <c r="H1906" t="s">
        <v>33</v>
      </c>
      <c r="I1906" t="str">
        <f>IF(moras[[#This Row],[TIPO_ASEGURAMIENTO]] = "", '2-Resumen'!$F$4, moras[[#This Row],[TIPO_ASEGURAMIENTO]])</f>
        <v>ASALARIADO</v>
      </c>
      <c r="J1906" t="s">
        <v>29</v>
      </c>
      <c r="K1906" t="s">
        <v>30</v>
      </c>
      <c r="L1906" t="s">
        <v>31</v>
      </c>
      <c r="M1906" t="s">
        <v>31</v>
      </c>
      <c r="N1906">
        <v>26</v>
      </c>
      <c r="O1906">
        <f>IF(moras[[#This Row],[EDAD]]="", '2-Resumen'!$C$7, moras[[#This Row],[EDAD]])</f>
        <v>26</v>
      </c>
      <c r="P1906">
        <f>FLOOR(moras[[#This Row],[EDAD_SIN_NA´S]],10)</f>
        <v>20</v>
      </c>
      <c r="Q1906">
        <f>STANDARDIZE(moras[[#This Row],[EDAD]],'2-Resumen'!$C$2, '2-Resumen'!$C$3)</f>
        <v>-1.1225954644489089</v>
      </c>
      <c r="R1906" t="str">
        <f>IF(ABS(moras[[#This Row],[Z-CORE E]]) &gt; 1.96, "Sí", "No")</f>
        <v>No</v>
      </c>
    </row>
    <row r="1907" spans="1:18">
      <c r="A1907">
        <v>2778</v>
      </c>
      <c r="B1907" t="s">
        <v>32</v>
      </c>
      <c r="C1907">
        <v>160363849</v>
      </c>
      <c r="D19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07">
        <f>IF(moras[[#This Row],[SALARIO]]="",'2-Resumen'!$B$7, moras[[#This Row],[SALARIO]])</f>
        <v>160363849</v>
      </c>
      <c r="F1907">
        <f>STANDARDIZE(moras[[#This Row],[SALARIO]],'2-Resumen'!$B$2,'2-Resumen'!$B$3)</f>
        <v>2.2926842374444534</v>
      </c>
      <c r="G1907" t="str">
        <f>IF(ABS(moras[[#This Row],[Z-CORE]])&gt; 1.96,"Sí", "No")</f>
        <v>Sí</v>
      </c>
      <c r="H1907" t="s">
        <v>33</v>
      </c>
      <c r="I1907" t="str">
        <f>IF(moras[[#This Row],[TIPO_ASEGURAMIENTO]] = "", '2-Resumen'!$F$4, moras[[#This Row],[TIPO_ASEGURAMIENTO]])</f>
        <v>ASALARIADO</v>
      </c>
      <c r="J1907" t="s">
        <v>29</v>
      </c>
      <c r="K1907" t="s">
        <v>30</v>
      </c>
      <c r="L1907" t="s">
        <v>31</v>
      </c>
      <c r="M1907" t="s">
        <v>31</v>
      </c>
      <c r="N1907">
        <v>43</v>
      </c>
      <c r="O1907">
        <f>IF(moras[[#This Row],[EDAD]]="", '2-Resumen'!$C$7, moras[[#This Row],[EDAD]])</f>
        <v>43</v>
      </c>
      <c r="P1907">
        <f>FLOOR(moras[[#This Row],[EDAD_SIN_NA´S]],10)</f>
        <v>40</v>
      </c>
      <c r="Q1907">
        <f>STANDARDIZE(moras[[#This Row],[EDAD]],'2-Resumen'!$C$2, '2-Resumen'!$C$3)</f>
        <v>7.7185146862428639E-2</v>
      </c>
      <c r="R1907" t="str">
        <f>IF(ABS(moras[[#This Row],[Z-CORE E]]) &gt; 1.96, "Sí", "No")</f>
        <v>No</v>
      </c>
    </row>
    <row r="1908" spans="1:18">
      <c r="A1908">
        <v>2779</v>
      </c>
      <c r="B1908" t="s">
        <v>32</v>
      </c>
      <c r="C1908">
        <v>75782241</v>
      </c>
      <c r="D19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08">
        <f>IF(moras[[#This Row],[SALARIO]]="",'2-Resumen'!$B$7, moras[[#This Row],[SALARIO]])</f>
        <v>75782241</v>
      </c>
      <c r="F1908">
        <f>STANDARDIZE(moras[[#This Row],[SALARIO]],'2-Resumen'!$B$2,'2-Resumen'!$B$3)</f>
        <v>0.88532741444936303</v>
      </c>
      <c r="G1908" t="str">
        <f>IF(ABS(moras[[#This Row],[Z-CORE]])&gt; 1.96,"Sí", "No")</f>
        <v>No</v>
      </c>
      <c r="H1908" t="s">
        <v>33</v>
      </c>
      <c r="I1908" t="str">
        <f>IF(moras[[#This Row],[TIPO_ASEGURAMIENTO]] = "", '2-Resumen'!$F$4, moras[[#This Row],[TIPO_ASEGURAMIENTO]])</f>
        <v>ASALARIADO</v>
      </c>
      <c r="J1908" t="s">
        <v>29</v>
      </c>
      <c r="K1908" t="s">
        <v>30</v>
      </c>
      <c r="L1908" t="s">
        <v>31</v>
      </c>
      <c r="M1908" t="s">
        <v>31</v>
      </c>
      <c r="N1908">
        <v>31</v>
      </c>
      <c r="O1908">
        <f>IF(moras[[#This Row],[EDAD]]="", '2-Resumen'!$C$7, moras[[#This Row],[EDAD]])</f>
        <v>31</v>
      </c>
      <c r="P1908">
        <f>FLOOR(moras[[#This Row],[EDAD_SIN_NA´S]],10)</f>
        <v>30</v>
      </c>
      <c r="Q1908">
        <f>STANDARDIZE(moras[[#This Row],[EDAD]],'2-Resumen'!$C$2, '2-Resumen'!$C$3)</f>
        <v>-0.7697188140632214</v>
      </c>
      <c r="R1908" t="str">
        <f>IF(ABS(moras[[#This Row],[Z-CORE E]]) &gt; 1.96, "Sí", "No")</f>
        <v>No</v>
      </c>
    </row>
    <row r="1909" spans="1:18">
      <c r="A1909">
        <v>2782</v>
      </c>
      <c r="B1909" t="s">
        <v>32</v>
      </c>
      <c r="C1909">
        <v>65156996</v>
      </c>
      <c r="D19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09">
        <f>IF(moras[[#This Row],[SALARIO]]="",'2-Resumen'!$B$7, moras[[#This Row],[SALARIO]])</f>
        <v>65156996</v>
      </c>
      <c r="F1909">
        <f>STANDARDIZE(moras[[#This Row],[SALARIO]],'2-Resumen'!$B$2,'2-Resumen'!$B$3)</f>
        <v>0.70853352981732254</v>
      </c>
      <c r="G1909" t="str">
        <f>IF(ABS(moras[[#This Row],[Z-CORE]])&gt; 1.96,"Sí", "No")</f>
        <v>No</v>
      </c>
      <c r="H1909" t="s">
        <v>33</v>
      </c>
      <c r="I1909" t="str">
        <f>IF(moras[[#This Row],[TIPO_ASEGURAMIENTO]] = "", '2-Resumen'!$F$4, moras[[#This Row],[TIPO_ASEGURAMIENTO]])</f>
        <v>ASALARIADO</v>
      </c>
      <c r="J1909" t="s">
        <v>29</v>
      </c>
      <c r="K1909" t="s">
        <v>30</v>
      </c>
      <c r="L1909" t="s">
        <v>31</v>
      </c>
      <c r="M1909" t="s">
        <v>31</v>
      </c>
      <c r="N1909">
        <v>33</v>
      </c>
      <c r="O1909">
        <f>IF(moras[[#This Row],[EDAD]]="", '2-Resumen'!$C$7, moras[[#This Row],[EDAD]])</f>
        <v>33</v>
      </c>
      <c r="P1909">
        <f>FLOOR(moras[[#This Row],[EDAD_SIN_NA´S]],10)</f>
        <v>30</v>
      </c>
      <c r="Q1909">
        <f>STANDARDIZE(moras[[#This Row],[EDAD]],'2-Resumen'!$C$2, '2-Resumen'!$C$3)</f>
        <v>-0.62856815390894638</v>
      </c>
      <c r="R1909" t="str">
        <f>IF(ABS(moras[[#This Row],[Z-CORE E]]) &gt; 1.96, "Sí", "No")</f>
        <v>No</v>
      </c>
    </row>
    <row r="1910" spans="1:18">
      <c r="A1910">
        <v>2784</v>
      </c>
      <c r="B1910" t="s">
        <v>27</v>
      </c>
      <c r="C1910">
        <v>554128</v>
      </c>
      <c r="D19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10">
        <f>IF(moras[[#This Row],[SALARIO]]="",'2-Resumen'!$B$7, moras[[#This Row],[SALARIO]])</f>
        <v>554128</v>
      </c>
      <c r="F1910">
        <f>STANDARDIZE(moras[[#This Row],[SALARIO]],'2-Resumen'!$B$2,'2-Resumen'!$B$3)</f>
        <v>-0.36639622399926608</v>
      </c>
      <c r="G1910" t="str">
        <f>IF(ABS(moras[[#This Row],[Z-CORE]])&gt; 1.96,"Sí", "No")</f>
        <v>No</v>
      </c>
      <c r="H1910" t="s">
        <v>33</v>
      </c>
      <c r="I1910" t="str">
        <f>IF(moras[[#This Row],[TIPO_ASEGURAMIENTO]] = "", '2-Resumen'!$F$4, moras[[#This Row],[TIPO_ASEGURAMIENTO]])</f>
        <v>ASALARIADO</v>
      </c>
      <c r="J1910" t="s">
        <v>34</v>
      </c>
      <c r="K1910" t="s">
        <v>30</v>
      </c>
      <c r="L1910" t="s">
        <v>31</v>
      </c>
      <c r="M1910" t="s">
        <v>31</v>
      </c>
      <c r="N1910">
        <v>26</v>
      </c>
      <c r="O1910">
        <f>IF(moras[[#This Row],[EDAD]]="", '2-Resumen'!$C$7, moras[[#This Row],[EDAD]])</f>
        <v>26</v>
      </c>
      <c r="P1910">
        <f>FLOOR(moras[[#This Row],[EDAD_SIN_NA´S]],10)</f>
        <v>20</v>
      </c>
      <c r="Q1910">
        <f>STANDARDIZE(moras[[#This Row],[EDAD]],'2-Resumen'!$C$2, '2-Resumen'!$C$3)</f>
        <v>-1.1225954644489089</v>
      </c>
      <c r="R1910" t="str">
        <f>IF(ABS(moras[[#This Row],[Z-CORE E]]) &gt; 1.96, "Sí", "No")</f>
        <v>No</v>
      </c>
    </row>
    <row r="1911" spans="1:18">
      <c r="A1911">
        <v>2785</v>
      </c>
      <c r="B1911" t="s">
        <v>32</v>
      </c>
      <c r="C1911">
        <v>49335264</v>
      </c>
      <c r="D19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11">
        <f>IF(moras[[#This Row],[SALARIO]]="",'2-Resumen'!$B$7, moras[[#This Row],[SALARIO]])</f>
        <v>49335264</v>
      </c>
      <c r="F1911">
        <f>STANDARDIZE(moras[[#This Row],[SALARIO]],'2-Resumen'!$B$2,'2-Resumen'!$B$3)</f>
        <v>0.445275086187358</v>
      </c>
      <c r="G1911" t="str">
        <f>IF(ABS(moras[[#This Row],[Z-CORE]])&gt; 1.96,"Sí", "No")</f>
        <v>No</v>
      </c>
      <c r="H1911" t="s">
        <v>33</v>
      </c>
      <c r="I1911" t="str">
        <f>IF(moras[[#This Row],[TIPO_ASEGURAMIENTO]] = "", '2-Resumen'!$F$4, moras[[#This Row],[TIPO_ASEGURAMIENTO]])</f>
        <v>ASALARIADO</v>
      </c>
      <c r="J1911" t="s">
        <v>29</v>
      </c>
      <c r="K1911" t="s">
        <v>30</v>
      </c>
      <c r="L1911" t="s">
        <v>31</v>
      </c>
      <c r="M1911" t="s">
        <v>31</v>
      </c>
      <c r="N1911">
        <v>25</v>
      </c>
      <c r="O1911">
        <f>IF(moras[[#This Row],[EDAD]]="", '2-Resumen'!$C$7, moras[[#This Row],[EDAD]])</f>
        <v>25</v>
      </c>
      <c r="P1911">
        <f>FLOOR(moras[[#This Row],[EDAD_SIN_NA´S]],10)</f>
        <v>20</v>
      </c>
      <c r="Q1911">
        <f>STANDARDIZE(moras[[#This Row],[EDAD]],'2-Resumen'!$C$2, '2-Resumen'!$C$3)</f>
        <v>-1.1931707945260464</v>
      </c>
      <c r="R1911" t="str">
        <f>IF(ABS(moras[[#This Row],[Z-CORE E]]) &gt; 1.96, "Sí", "No")</f>
        <v>No</v>
      </c>
    </row>
    <row r="1912" spans="1:18">
      <c r="A1912">
        <v>2786</v>
      </c>
      <c r="B1912" t="s">
        <v>32</v>
      </c>
      <c r="C1912">
        <v>264600</v>
      </c>
      <c r="D19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12">
        <f>IF(moras[[#This Row],[SALARIO]]="",'2-Resumen'!$B$7, moras[[#This Row],[SALARIO]])</f>
        <v>264600</v>
      </c>
      <c r="F1912">
        <f>STANDARDIZE(moras[[#This Row],[SALARIO]],'2-Resumen'!$B$2,'2-Resumen'!$B$3)</f>
        <v>-0.37121369219221084</v>
      </c>
      <c r="G1912" t="str">
        <f>IF(ABS(moras[[#This Row],[Z-CORE]])&gt; 1.96,"Sí", "No")</f>
        <v>No</v>
      </c>
      <c r="H1912" t="s">
        <v>33</v>
      </c>
      <c r="I1912" t="str">
        <f>IF(moras[[#This Row],[TIPO_ASEGURAMIENTO]] = "", '2-Resumen'!$F$4, moras[[#This Row],[TIPO_ASEGURAMIENTO]])</f>
        <v>ASALARIADO</v>
      </c>
      <c r="J1912" t="s">
        <v>29</v>
      </c>
      <c r="K1912" t="s">
        <v>30</v>
      </c>
      <c r="L1912" t="s">
        <v>31</v>
      </c>
      <c r="M1912" t="s">
        <v>31</v>
      </c>
      <c r="N1912">
        <v>30</v>
      </c>
      <c r="O1912">
        <f>IF(moras[[#This Row],[EDAD]]="", '2-Resumen'!$C$7, moras[[#This Row],[EDAD]])</f>
        <v>30</v>
      </c>
      <c r="P1912">
        <f>FLOOR(moras[[#This Row],[EDAD_SIN_NA´S]],10)</f>
        <v>30</v>
      </c>
      <c r="Q1912">
        <f>STANDARDIZE(moras[[#This Row],[EDAD]],'2-Resumen'!$C$2, '2-Resumen'!$C$3)</f>
        <v>-0.84029414414035897</v>
      </c>
      <c r="R1912" t="str">
        <f>IF(ABS(moras[[#This Row],[Z-CORE E]]) &gt; 1.96, "Sí", "No")</f>
        <v>No</v>
      </c>
    </row>
    <row r="1913" spans="1:18">
      <c r="A1913">
        <v>2787</v>
      </c>
      <c r="B1913" t="s">
        <v>27</v>
      </c>
      <c r="C1913">
        <v>68193183</v>
      </c>
      <c r="D19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13">
        <f>IF(moras[[#This Row],[SALARIO]]="",'2-Resumen'!$B$7, moras[[#This Row],[SALARIO]])</f>
        <v>68193183</v>
      </c>
      <c r="F1913">
        <f>STANDARDIZE(moras[[#This Row],[SALARIO]],'2-Resumen'!$B$2,'2-Resumen'!$B$3)</f>
        <v>0.75905276906303421</v>
      </c>
      <c r="G1913" t="str">
        <f>IF(ABS(moras[[#This Row],[Z-CORE]])&gt; 1.96,"Sí", "No")</f>
        <v>No</v>
      </c>
      <c r="H1913" t="s">
        <v>33</v>
      </c>
      <c r="I1913" t="str">
        <f>IF(moras[[#This Row],[TIPO_ASEGURAMIENTO]] = "", '2-Resumen'!$F$4, moras[[#This Row],[TIPO_ASEGURAMIENTO]])</f>
        <v>ASALARIADO</v>
      </c>
      <c r="J1913" t="s">
        <v>29</v>
      </c>
      <c r="K1913" t="s">
        <v>30</v>
      </c>
      <c r="L1913" t="s">
        <v>31</v>
      </c>
      <c r="M1913" t="s">
        <v>31</v>
      </c>
      <c r="N1913">
        <v>34</v>
      </c>
      <c r="O1913">
        <f>IF(moras[[#This Row],[EDAD]]="", '2-Resumen'!$C$7, moras[[#This Row],[EDAD]])</f>
        <v>34</v>
      </c>
      <c r="P1913">
        <f>FLOOR(moras[[#This Row],[EDAD_SIN_NA´S]],10)</f>
        <v>30</v>
      </c>
      <c r="Q1913">
        <f>STANDARDIZE(moras[[#This Row],[EDAD]],'2-Resumen'!$C$2, '2-Resumen'!$C$3)</f>
        <v>-0.55799282383180893</v>
      </c>
      <c r="R1913" t="str">
        <f>IF(ABS(moras[[#This Row],[Z-CORE E]]) &gt; 1.96, "Sí", "No")</f>
        <v>No</v>
      </c>
    </row>
    <row r="1914" spans="1:18">
      <c r="A1914">
        <v>2789</v>
      </c>
      <c r="B1914" t="s">
        <v>27</v>
      </c>
      <c r="C1914">
        <v>1725833</v>
      </c>
      <c r="D19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14">
        <f>IF(moras[[#This Row],[SALARIO]]="",'2-Resumen'!$B$7, moras[[#This Row],[SALARIO]])</f>
        <v>1725833</v>
      </c>
      <c r="F1914">
        <f>STANDARDIZE(moras[[#This Row],[SALARIO]],'2-Resumen'!$B$2,'2-Resumen'!$B$3)</f>
        <v>-0.34690017674644646</v>
      </c>
      <c r="G1914" t="str">
        <f>IF(ABS(moras[[#This Row],[Z-CORE]])&gt; 1.96,"Sí", "No")</f>
        <v>No</v>
      </c>
      <c r="H1914" t="s">
        <v>33</v>
      </c>
      <c r="I1914" t="str">
        <f>IF(moras[[#This Row],[TIPO_ASEGURAMIENTO]] = "", '2-Resumen'!$F$4, moras[[#This Row],[TIPO_ASEGURAMIENTO]])</f>
        <v>ASALARIADO</v>
      </c>
      <c r="J1914" t="s">
        <v>34</v>
      </c>
      <c r="K1914" t="s">
        <v>30</v>
      </c>
      <c r="L1914" t="s">
        <v>31</v>
      </c>
      <c r="M1914" t="s">
        <v>31</v>
      </c>
      <c r="N1914">
        <v>54</v>
      </c>
      <c r="O1914">
        <f>IF(moras[[#This Row],[EDAD]]="", '2-Resumen'!$C$7, moras[[#This Row],[EDAD]])</f>
        <v>54</v>
      </c>
      <c r="P1914">
        <f>FLOOR(moras[[#This Row],[EDAD_SIN_NA´S]],10)</f>
        <v>50</v>
      </c>
      <c r="Q1914">
        <f>STANDARDIZE(moras[[#This Row],[EDAD]],'2-Resumen'!$C$2, '2-Resumen'!$C$3)</f>
        <v>0.85351377771094117</v>
      </c>
      <c r="R1914" t="str">
        <f>IF(ABS(moras[[#This Row],[Z-CORE E]]) &gt; 1.96, "Sí", "No")</f>
        <v>No</v>
      </c>
    </row>
    <row r="1915" spans="1:18">
      <c r="A1915">
        <v>2790</v>
      </c>
      <c r="B1915" t="s">
        <v>32</v>
      </c>
      <c r="C1915">
        <v>12131145</v>
      </c>
      <c r="D19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15">
        <f>IF(moras[[#This Row],[SALARIO]]="",'2-Resumen'!$B$7, moras[[#This Row],[SALARIO]])</f>
        <v>12131145</v>
      </c>
      <c r="F1915">
        <f>STANDARDIZE(moras[[#This Row],[SALARIO]],'2-Resumen'!$B$2,'2-Resumen'!$B$3)</f>
        <v>-0.17376576626571061</v>
      </c>
      <c r="G1915" t="str">
        <f>IF(ABS(moras[[#This Row],[Z-CORE]])&gt; 1.96,"Sí", "No")</f>
        <v>No</v>
      </c>
      <c r="H1915" t="s">
        <v>33</v>
      </c>
      <c r="I1915" t="str">
        <f>IF(moras[[#This Row],[TIPO_ASEGURAMIENTO]] = "", '2-Resumen'!$F$4, moras[[#This Row],[TIPO_ASEGURAMIENTO]])</f>
        <v>ASALARIADO</v>
      </c>
      <c r="J1915" t="s">
        <v>34</v>
      </c>
      <c r="K1915" t="s">
        <v>30</v>
      </c>
      <c r="L1915" t="s">
        <v>31</v>
      </c>
      <c r="M1915" t="s">
        <v>31</v>
      </c>
      <c r="N1915">
        <v>39</v>
      </c>
      <c r="O1915">
        <f>IF(moras[[#This Row],[EDAD]]="", '2-Resumen'!$C$7, moras[[#This Row],[EDAD]])</f>
        <v>39</v>
      </c>
      <c r="P1915">
        <f>FLOOR(moras[[#This Row],[EDAD_SIN_NA´S]],10)</f>
        <v>30</v>
      </c>
      <c r="Q1915">
        <f>STANDARDIZE(moras[[#This Row],[EDAD]],'2-Resumen'!$C$2, '2-Resumen'!$C$3)</f>
        <v>-0.20511617344612137</v>
      </c>
      <c r="R1915" t="str">
        <f>IF(ABS(moras[[#This Row],[Z-CORE E]]) &gt; 1.96, "Sí", "No")</f>
        <v>No</v>
      </c>
    </row>
    <row r="1916" spans="1:18">
      <c r="A1916">
        <v>2791</v>
      </c>
      <c r="B1916" t="s">
        <v>27</v>
      </c>
      <c r="C1916">
        <v>335772</v>
      </c>
      <c r="D19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16">
        <f>IF(moras[[#This Row],[SALARIO]]="",'2-Resumen'!$B$7, moras[[#This Row],[SALARIO]])</f>
        <v>335772</v>
      </c>
      <c r="F1916">
        <f>STANDARDIZE(moras[[#This Row],[SALARIO]],'2-Resumen'!$B$2,'2-Resumen'!$B$3)</f>
        <v>-0.37002945838329332</v>
      </c>
      <c r="G1916" t="str">
        <f>IF(ABS(moras[[#This Row],[Z-CORE]])&gt; 1.96,"Sí", "No")</f>
        <v>No</v>
      </c>
      <c r="H1916" t="s">
        <v>33</v>
      </c>
      <c r="I1916" t="str">
        <f>IF(moras[[#This Row],[TIPO_ASEGURAMIENTO]] = "", '2-Resumen'!$F$4, moras[[#This Row],[TIPO_ASEGURAMIENTO]])</f>
        <v>ASALARIADO</v>
      </c>
      <c r="J1916" t="s">
        <v>34</v>
      </c>
      <c r="K1916" t="s">
        <v>30</v>
      </c>
      <c r="L1916" t="s">
        <v>31</v>
      </c>
      <c r="M1916" t="s">
        <v>30</v>
      </c>
      <c r="N1916">
        <v>51</v>
      </c>
      <c r="O1916">
        <f>IF(moras[[#This Row],[EDAD]]="", '2-Resumen'!$C$7, moras[[#This Row],[EDAD]])</f>
        <v>51</v>
      </c>
      <c r="P1916">
        <f>FLOOR(moras[[#This Row],[EDAD_SIN_NA´S]],10)</f>
        <v>50</v>
      </c>
      <c r="Q1916">
        <f>STANDARDIZE(moras[[#This Row],[EDAD]],'2-Resumen'!$C$2, '2-Resumen'!$C$3)</f>
        <v>0.64178778747952869</v>
      </c>
      <c r="R1916" t="str">
        <f>IF(ABS(moras[[#This Row],[Z-CORE E]]) &gt; 1.96, "Sí", "No")</f>
        <v>No</v>
      </c>
    </row>
    <row r="1917" spans="1:18">
      <c r="A1917">
        <v>2792</v>
      </c>
      <c r="B1917" t="s">
        <v>27</v>
      </c>
      <c r="C1917">
        <v>49784764</v>
      </c>
      <c r="D19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17">
        <f>IF(moras[[#This Row],[SALARIO]]="",'2-Resumen'!$B$7, moras[[#This Row],[SALARIO]])</f>
        <v>49784764</v>
      </c>
      <c r="F1917">
        <f>STANDARDIZE(moras[[#This Row],[SALARIO]],'2-Resumen'!$B$2,'2-Resumen'!$B$3)</f>
        <v>0.45275433500864182</v>
      </c>
      <c r="G1917" t="str">
        <f>IF(ABS(moras[[#This Row],[Z-CORE]])&gt; 1.96,"Sí", "No")</f>
        <v>No</v>
      </c>
      <c r="H1917" t="s">
        <v>33</v>
      </c>
      <c r="I1917" t="str">
        <f>IF(moras[[#This Row],[TIPO_ASEGURAMIENTO]] = "", '2-Resumen'!$F$4, moras[[#This Row],[TIPO_ASEGURAMIENTO]])</f>
        <v>ASALARIADO</v>
      </c>
      <c r="J1917" t="s">
        <v>29</v>
      </c>
      <c r="K1917" t="s">
        <v>30</v>
      </c>
      <c r="L1917" t="s">
        <v>31</v>
      </c>
      <c r="M1917" t="s">
        <v>31</v>
      </c>
      <c r="N1917">
        <v>45</v>
      </c>
      <c r="O1917">
        <f>IF(moras[[#This Row],[EDAD]]="", '2-Resumen'!$C$7, moras[[#This Row],[EDAD]])</f>
        <v>45</v>
      </c>
      <c r="P1917">
        <f>FLOOR(moras[[#This Row],[EDAD_SIN_NA´S]],10)</f>
        <v>40</v>
      </c>
      <c r="Q1917">
        <f>STANDARDIZE(moras[[#This Row],[EDAD]],'2-Resumen'!$C$2, '2-Resumen'!$C$3)</f>
        <v>0.21833580701670366</v>
      </c>
      <c r="R1917" t="str">
        <f>IF(ABS(moras[[#This Row],[Z-CORE E]]) &gt; 1.96, "Sí", "No")</f>
        <v>No</v>
      </c>
    </row>
    <row r="1918" spans="1:18">
      <c r="A1918">
        <v>2793</v>
      </c>
      <c r="B1918" t="s">
        <v>32</v>
      </c>
      <c r="C1918">
        <v>480488</v>
      </c>
      <c r="D19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18">
        <f>IF(moras[[#This Row],[SALARIO]]="",'2-Resumen'!$B$7, moras[[#This Row],[SALARIO]])</f>
        <v>480488</v>
      </c>
      <c r="F1918">
        <f>STANDARDIZE(moras[[#This Row],[SALARIO]],'2-Resumen'!$B$2,'2-Resumen'!$B$3)</f>
        <v>-0.36762152296077738</v>
      </c>
      <c r="G1918" t="str">
        <f>IF(ABS(moras[[#This Row],[Z-CORE]])&gt; 1.96,"Sí", "No")</f>
        <v>No</v>
      </c>
      <c r="H1918" t="s">
        <v>33</v>
      </c>
      <c r="I1918" t="str">
        <f>IF(moras[[#This Row],[TIPO_ASEGURAMIENTO]] = "", '2-Resumen'!$F$4, moras[[#This Row],[TIPO_ASEGURAMIENTO]])</f>
        <v>ASALARIADO</v>
      </c>
      <c r="J1918" t="s">
        <v>29</v>
      </c>
      <c r="K1918" t="s">
        <v>30</v>
      </c>
      <c r="L1918" t="s">
        <v>30</v>
      </c>
      <c r="M1918" t="s">
        <v>31</v>
      </c>
      <c r="N1918">
        <v>23</v>
      </c>
      <c r="O1918">
        <f>IF(moras[[#This Row],[EDAD]]="", '2-Resumen'!$C$7, moras[[#This Row],[EDAD]])</f>
        <v>23</v>
      </c>
      <c r="P1918">
        <f>FLOOR(moras[[#This Row],[EDAD_SIN_NA´S]],10)</f>
        <v>20</v>
      </c>
      <c r="Q1918">
        <f>STANDARDIZE(moras[[#This Row],[EDAD]],'2-Resumen'!$C$2, '2-Resumen'!$C$3)</f>
        <v>-1.3343214546803215</v>
      </c>
      <c r="R1918" t="str">
        <f>IF(ABS(moras[[#This Row],[Z-CORE E]]) &gt; 1.96, "Sí", "No")</f>
        <v>No</v>
      </c>
    </row>
    <row r="1919" spans="1:18">
      <c r="A1919">
        <v>2795</v>
      </c>
      <c r="B1919" t="s">
        <v>27</v>
      </c>
      <c r="C1919">
        <v>602634</v>
      </c>
      <c r="D19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19">
        <f>IF(moras[[#This Row],[SALARIO]]="",'2-Resumen'!$B$7, moras[[#This Row],[SALARIO]])</f>
        <v>602634</v>
      </c>
      <c r="F1919">
        <f>STANDARDIZE(moras[[#This Row],[SALARIO]],'2-Resumen'!$B$2,'2-Resumen'!$B$3)</f>
        <v>-0.36558913068819776</v>
      </c>
      <c r="G1919" t="str">
        <f>IF(ABS(moras[[#This Row],[Z-CORE]])&gt; 1.96,"Sí", "No")</f>
        <v>No</v>
      </c>
      <c r="H1919" t="s">
        <v>33</v>
      </c>
      <c r="I1919" t="str">
        <f>IF(moras[[#This Row],[TIPO_ASEGURAMIENTO]] = "", '2-Resumen'!$F$4, moras[[#This Row],[TIPO_ASEGURAMIENTO]])</f>
        <v>ASALARIADO</v>
      </c>
      <c r="J1919" t="s">
        <v>34</v>
      </c>
      <c r="K1919" t="s">
        <v>30</v>
      </c>
      <c r="L1919" t="s">
        <v>31</v>
      </c>
      <c r="M1919" t="s">
        <v>31</v>
      </c>
      <c r="N1919">
        <v>35</v>
      </c>
      <c r="O1919">
        <f>IF(moras[[#This Row],[EDAD]]="", '2-Resumen'!$C$7, moras[[#This Row],[EDAD]])</f>
        <v>35</v>
      </c>
      <c r="P1919">
        <f>FLOOR(moras[[#This Row],[EDAD_SIN_NA´S]],10)</f>
        <v>30</v>
      </c>
      <c r="Q1919">
        <f>STANDARDIZE(moras[[#This Row],[EDAD]],'2-Resumen'!$C$2, '2-Resumen'!$C$3)</f>
        <v>-0.48741749375467142</v>
      </c>
      <c r="R1919" t="str">
        <f>IF(ABS(moras[[#This Row],[Z-CORE E]]) &gt; 1.96, "Sí", "No")</f>
        <v>No</v>
      </c>
    </row>
    <row r="1920" spans="1:18">
      <c r="A1920">
        <v>2797</v>
      </c>
      <c r="B1920" t="s">
        <v>27</v>
      </c>
      <c r="C1920">
        <v>184014675</v>
      </c>
      <c r="D19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20">
        <f>IF(moras[[#This Row],[SALARIO]]="",'2-Resumen'!$B$7, moras[[#This Row],[SALARIO]])</f>
        <v>184014675</v>
      </c>
      <c r="F1920">
        <f>STANDARDIZE(moras[[#This Row],[SALARIO]],'2-Resumen'!$B$2,'2-Resumen'!$B$3)</f>
        <v>2.6862112952484347</v>
      </c>
      <c r="G1920" t="str">
        <f>IF(ABS(moras[[#This Row],[Z-CORE]])&gt; 1.96,"Sí", "No")</f>
        <v>Sí</v>
      </c>
      <c r="H1920" t="s">
        <v>33</v>
      </c>
      <c r="I1920" t="str">
        <f>IF(moras[[#This Row],[TIPO_ASEGURAMIENTO]] = "", '2-Resumen'!$F$4, moras[[#This Row],[TIPO_ASEGURAMIENTO]])</f>
        <v>ASALARIADO</v>
      </c>
      <c r="J1920" t="s">
        <v>34</v>
      </c>
      <c r="K1920" t="s">
        <v>30</v>
      </c>
      <c r="L1920" t="s">
        <v>31</v>
      </c>
      <c r="M1920" t="s">
        <v>31</v>
      </c>
      <c r="N1920">
        <v>49</v>
      </c>
      <c r="O1920">
        <f>IF(moras[[#This Row],[EDAD]]="", '2-Resumen'!$C$7, moras[[#This Row],[EDAD]])</f>
        <v>49</v>
      </c>
      <c r="P1920">
        <f>FLOOR(moras[[#This Row],[EDAD_SIN_NA´S]],10)</f>
        <v>40</v>
      </c>
      <c r="Q1920">
        <f>STANDARDIZE(moras[[#This Row],[EDAD]],'2-Resumen'!$C$2, '2-Resumen'!$C$3)</f>
        <v>0.50063712732525367</v>
      </c>
      <c r="R1920" t="str">
        <f>IF(ABS(moras[[#This Row],[Z-CORE E]]) &gt; 1.96, "Sí", "No")</f>
        <v>No</v>
      </c>
    </row>
    <row r="1921" spans="1:18">
      <c r="A1921">
        <v>2799</v>
      </c>
      <c r="B1921" t="s">
        <v>27</v>
      </c>
      <c r="C1921">
        <v>358000</v>
      </c>
      <c r="D19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21">
        <f>IF(moras[[#This Row],[SALARIO]]="",'2-Resumen'!$B$7, moras[[#This Row],[SALARIO]])</f>
        <v>358000</v>
      </c>
      <c r="F1921">
        <f>STANDARDIZE(moras[[#This Row],[SALARIO]],'2-Resumen'!$B$2,'2-Resumen'!$B$3)</f>
        <v>-0.36965960578529666</v>
      </c>
      <c r="G1921" t="str">
        <f>IF(ABS(moras[[#This Row],[Z-CORE]])&gt; 1.96,"Sí", "No")</f>
        <v>No</v>
      </c>
      <c r="H1921" t="s">
        <v>33</v>
      </c>
      <c r="I1921" t="str">
        <f>IF(moras[[#This Row],[TIPO_ASEGURAMIENTO]] = "", '2-Resumen'!$F$4, moras[[#This Row],[TIPO_ASEGURAMIENTO]])</f>
        <v>ASALARIADO</v>
      </c>
      <c r="J1921" t="s">
        <v>29</v>
      </c>
      <c r="K1921" t="s">
        <v>30</v>
      </c>
      <c r="L1921" t="s">
        <v>30</v>
      </c>
      <c r="M1921" t="s">
        <v>31</v>
      </c>
      <c r="N1921">
        <v>29</v>
      </c>
      <c r="O1921">
        <f>IF(moras[[#This Row],[EDAD]]="", '2-Resumen'!$C$7, moras[[#This Row],[EDAD]])</f>
        <v>29</v>
      </c>
      <c r="P1921">
        <f>FLOOR(moras[[#This Row],[EDAD_SIN_NA´S]],10)</f>
        <v>20</v>
      </c>
      <c r="Q1921">
        <f>STANDARDIZE(moras[[#This Row],[EDAD]],'2-Resumen'!$C$2, '2-Resumen'!$C$3)</f>
        <v>-0.91086947421749642</v>
      </c>
      <c r="R1921" t="str">
        <f>IF(ABS(moras[[#This Row],[Z-CORE E]]) &gt; 1.96, "Sí", "No")</f>
        <v>No</v>
      </c>
    </row>
    <row r="1922" spans="1:18">
      <c r="A1922">
        <v>2800</v>
      </c>
      <c r="B1922" t="s">
        <v>32</v>
      </c>
      <c r="C1922">
        <v>436134</v>
      </c>
      <c r="D19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22">
        <f>IF(moras[[#This Row],[SALARIO]]="",'2-Resumen'!$B$7, moras[[#This Row],[SALARIO]])</f>
        <v>436134</v>
      </c>
      <c r="F1922">
        <f>STANDARDIZE(moras[[#This Row],[SALARIO]],'2-Resumen'!$B$2,'2-Resumen'!$B$3)</f>
        <v>-0.36835953097461327</v>
      </c>
      <c r="G1922" t="str">
        <f>IF(ABS(moras[[#This Row],[Z-CORE]])&gt; 1.96,"Sí", "No")</f>
        <v>No</v>
      </c>
      <c r="H1922" t="s">
        <v>33</v>
      </c>
      <c r="I1922" t="str">
        <f>IF(moras[[#This Row],[TIPO_ASEGURAMIENTO]] = "", '2-Resumen'!$F$4, moras[[#This Row],[TIPO_ASEGURAMIENTO]])</f>
        <v>ASALARIADO</v>
      </c>
      <c r="J1922" t="s">
        <v>29</v>
      </c>
      <c r="K1922" t="s">
        <v>30</v>
      </c>
      <c r="L1922" t="s">
        <v>31</v>
      </c>
      <c r="M1922" t="s">
        <v>31</v>
      </c>
      <c r="N1922">
        <v>23</v>
      </c>
      <c r="O1922">
        <f>IF(moras[[#This Row],[EDAD]]="", '2-Resumen'!$C$7, moras[[#This Row],[EDAD]])</f>
        <v>23</v>
      </c>
      <c r="P1922">
        <f>FLOOR(moras[[#This Row],[EDAD_SIN_NA´S]],10)</f>
        <v>20</v>
      </c>
      <c r="Q1922">
        <f>STANDARDIZE(moras[[#This Row],[EDAD]],'2-Resumen'!$C$2, '2-Resumen'!$C$3)</f>
        <v>-1.3343214546803215</v>
      </c>
      <c r="R1922" t="str">
        <f>IF(ABS(moras[[#This Row],[Z-CORE E]]) &gt; 1.96, "Sí", "No")</f>
        <v>No</v>
      </c>
    </row>
    <row r="1923" spans="1:18">
      <c r="A1923">
        <v>2801</v>
      </c>
      <c r="B1923" t="s">
        <v>32</v>
      </c>
      <c r="C1923">
        <v>375277</v>
      </c>
      <c r="D19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23">
        <f>IF(moras[[#This Row],[SALARIO]]="",'2-Resumen'!$B$7, moras[[#This Row],[SALARIO]])</f>
        <v>375277</v>
      </c>
      <c r="F1923">
        <f>STANDARDIZE(moras[[#This Row],[SALARIO]],'2-Resumen'!$B$2,'2-Resumen'!$B$3)</f>
        <v>-0.36937213307809907</v>
      </c>
      <c r="G1923" t="str">
        <f>IF(ABS(moras[[#This Row],[Z-CORE]])&gt; 1.96,"Sí", "No")</f>
        <v>No</v>
      </c>
      <c r="H1923" t="s">
        <v>33</v>
      </c>
      <c r="I1923" t="str">
        <f>IF(moras[[#This Row],[TIPO_ASEGURAMIENTO]] = "", '2-Resumen'!$F$4, moras[[#This Row],[TIPO_ASEGURAMIENTO]])</f>
        <v>ASALARIADO</v>
      </c>
      <c r="J1923" t="s">
        <v>34</v>
      </c>
      <c r="K1923" t="s">
        <v>30</v>
      </c>
      <c r="L1923" t="s">
        <v>31</v>
      </c>
      <c r="M1923" t="s">
        <v>30</v>
      </c>
      <c r="N1923">
        <v>54</v>
      </c>
      <c r="O1923">
        <f>IF(moras[[#This Row],[EDAD]]="", '2-Resumen'!$C$7, moras[[#This Row],[EDAD]])</f>
        <v>54</v>
      </c>
      <c r="P1923">
        <f>FLOOR(moras[[#This Row],[EDAD_SIN_NA´S]],10)</f>
        <v>50</v>
      </c>
      <c r="Q1923">
        <f>STANDARDIZE(moras[[#This Row],[EDAD]],'2-Resumen'!$C$2, '2-Resumen'!$C$3)</f>
        <v>0.85351377771094117</v>
      </c>
      <c r="R1923" t="str">
        <f>IF(ABS(moras[[#This Row],[Z-CORE E]]) &gt; 1.96, "Sí", "No")</f>
        <v>No</v>
      </c>
    </row>
    <row r="1924" spans="1:18">
      <c r="A1924">
        <v>2802</v>
      </c>
      <c r="B1924" t="s">
        <v>32</v>
      </c>
      <c r="C1924">
        <v>1037264</v>
      </c>
      <c r="D19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24">
        <f>IF(moras[[#This Row],[SALARIO]]="",'2-Resumen'!$B$7, moras[[#This Row],[SALARIO]])</f>
        <v>1037264</v>
      </c>
      <c r="F1924">
        <f>STANDARDIZE(moras[[#This Row],[SALARIO]],'2-Resumen'!$B$2,'2-Resumen'!$B$3)</f>
        <v>-0.35835730440300401</v>
      </c>
      <c r="G1924" t="str">
        <f>IF(ABS(moras[[#This Row],[Z-CORE]])&gt; 1.96,"Sí", "No")</f>
        <v>No</v>
      </c>
      <c r="H1924" t="s">
        <v>33</v>
      </c>
      <c r="I1924" t="str">
        <f>IF(moras[[#This Row],[TIPO_ASEGURAMIENTO]] = "", '2-Resumen'!$F$4, moras[[#This Row],[TIPO_ASEGURAMIENTO]])</f>
        <v>ASALARIADO</v>
      </c>
      <c r="J1924" t="s">
        <v>29</v>
      </c>
      <c r="K1924" t="s">
        <v>30</v>
      </c>
      <c r="L1924" t="s">
        <v>31</v>
      </c>
      <c r="M1924" t="s">
        <v>31</v>
      </c>
      <c r="N1924">
        <v>36</v>
      </c>
      <c r="O1924">
        <f>IF(moras[[#This Row],[EDAD]]="", '2-Resumen'!$C$7, moras[[#This Row],[EDAD]])</f>
        <v>36</v>
      </c>
      <c r="P1924">
        <f>FLOOR(moras[[#This Row],[EDAD_SIN_NA´S]],10)</f>
        <v>30</v>
      </c>
      <c r="Q1924">
        <f>STANDARDIZE(moras[[#This Row],[EDAD]],'2-Resumen'!$C$2, '2-Resumen'!$C$3)</f>
        <v>-0.41684216367753391</v>
      </c>
      <c r="R1924" t="str">
        <f>IF(ABS(moras[[#This Row],[Z-CORE E]]) &gt; 1.96, "Sí", "No")</f>
        <v>No</v>
      </c>
    </row>
    <row r="1925" spans="1:18">
      <c r="A1925">
        <v>2803</v>
      </c>
      <c r="B1925" t="s">
        <v>32</v>
      </c>
      <c r="C1925">
        <v>70000</v>
      </c>
      <c r="D19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25">
        <f>IF(moras[[#This Row],[SALARIO]]="",'2-Resumen'!$B$7, moras[[#This Row],[SALARIO]])</f>
        <v>70000</v>
      </c>
      <c r="F1925">
        <f>STANDARDIZE(moras[[#This Row],[SALARIO]],'2-Resumen'!$B$2,'2-Resumen'!$B$3)</f>
        <v>-0.37445164952396132</v>
      </c>
      <c r="G1925" t="str">
        <f>IF(ABS(moras[[#This Row],[Z-CORE]])&gt; 1.96,"Sí", "No")</f>
        <v>No</v>
      </c>
      <c r="H1925" t="s">
        <v>33</v>
      </c>
      <c r="I1925" t="str">
        <f>IF(moras[[#This Row],[TIPO_ASEGURAMIENTO]] = "", '2-Resumen'!$F$4, moras[[#This Row],[TIPO_ASEGURAMIENTO]])</f>
        <v>ASALARIADO</v>
      </c>
      <c r="J1925" t="s">
        <v>29</v>
      </c>
      <c r="K1925" t="s">
        <v>30</v>
      </c>
      <c r="L1925" t="s">
        <v>31</v>
      </c>
      <c r="M1925" t="s">
        <v>31</v>
      </c>
      <c r="N1925">
        <v>47</v>
      </c>
      <c r="O1925">
        <f>IF(moras[[#This Row],[EDAD]]="", '2-Resumen'!$C$7, moras[[#This Row],[EDAD]])</f>
        <v>47</v>
      </c>
      <c r="P1925">
        <f>FLOOR(moras[[#This Row],[EDAD_SIN_NA´S]],10)</f>
        <v>40</v>
      </c>
      <c r="Q1925">
        <f>STANDARDIZE(moras[[#This Row],[EDAD]],'2-Resumen'!$C$2, '2-Resumen'!$C$3)</f>
        <v>0.35948646717097865</v>
      </c>
      <c r="R1925" t="str">
        <f>IF(ABS(moras[[#This Row],[Z-CORE E]]) &gt; 1.96, "Sí", "No")</f>
        <v>No</v>
      </c>
    </row>
    <row r="1926" spans="1:18">
      <c r="A1926">
        <v>2804</v>
      </c>
      <c r="B1926" t="s">
        <v>32</v>
      </c>
      <c r="C1926">
        <v>38326576</v>
      </c>
      <c r="D19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26">
        <f>IF(moras[[#This Row],[SALARIO]]="",'2-Resumen'!$B$7, moras[[#This Row],[SALARIO]])</f>
        <v>38326576</v>
      </c>
      <c r="F1926">
        <f>STANDARDIZE(moras[[#This Row],[SALARIO]],'2-Resumen'!$B$2,'2-Resumen'!$B$3)</f>
        <v>0.26210107784946757</v>
      </c>
      <c r="G1926" t="str">
        <f>IF(ABS(moras[[#This Row],[Z-CORE]])&gt; 1.96,"Sí", "No")</f>
        <v>No</v>
      </c>
      <c r="H1926" t="s">
        <v>33</v>
      </c>
      <c r="I1926" t="str">
        <f>IF(moras[[#This Row],[TIPO_ASEGURAMIENTO]] = "", '2-Resumen'!$F$4, moras[[#This Row],[TIPO_ASEGURAMIENTO]])</f>
        <v>ASALARIADO</v>
      </c>
      <c r="J1926" t="s">
        <v>29</v>
      </c>
      <c r="K1926" t="s">
        <v>30</v>
      </c>
      <c r="L1926" t="s">
        <v>31</v>
      </c>
      <c r="M1926" t="s">
        <v>31</v>
      </c>
      <c r="N1926">
        <v>56</v>
      </c>
      <c r="O1926">
        <f>IF(moras[[#This Row],[EDAD]]="", '2-Resumen'!$C$7, moras[[#This Row],[EDAD]])</f>
        <v>56</v>
      </c>
      <c r="P1926">
        <f>FLOOR(moras[[#This Row],[EDAD_SIN_NA´S]],10)</f>
        <v>50</v>
      </c>
      <c r="Q1926">
        <f>STANDARDIZE(moras[[#This Row],[EDAD]],'2-Resumen'!$C$2, '2-Resumen'!$C$3)</f>
        <v>0.99466443786521619</v>
      </c>
      <c r="R1926" t="str">
        <f>IF(ABS(moras[[#This Row],[Z-CORE E]]) &gt; 1.96, "Sí", "No")</f>
        <v>No</v>
      </c>
    </row>
    <row r="1927" spans="1:18">
      <c r="A1927">
        <v>2805</v>
      </c>
      <c r="B1927" t="s">
        <v>32</v>
      </c>
      <c r="C1927">
        <v>1302821</v>
      </c>
      <c r="D19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27">
        <f>IF(moras[[#This Row],[SALARIO]]="",'2-Resumen'!$B$7, moras[[#This Row],[SALARIO]])</f>
        <v>1302821</v>
      </c>
      <c r="F1927">
        <f>STANDARDIZE(moras[[#This Row],[SALARIO]],'2-Resumen'!$B$2,'2-Resumen'!$B$3)</f>
        <v>-0.35393869065609929</v>
      </c>
      <c r="G1927" t="str">
        <f>IF(ABS(moras[[#This Row],[Z-CORE]])&gt; 1.96,"Sí", "No")</f>
        <v>No</v>
      </c>
      <c r="H1927" t="s">
        <v>33</v>
      </c>
      <c r="I1927" t="str">
        <f>IF(moras[[#This Row],[TIPO_ASEGURAMIENTO]] = "", '2-Resumen'!$F$4, moras[[#This Row],[TIPO_ASEGURAMIENTO]])</f>
        <v>ASALARIADO</v>
      </c>
      <c r="J1927" t="s">
        <v>34</v>
      </c>
      <c r="K1927" t="s">
        <v>30</v>
      </c>
      <c r="L1927" t="s">
        <v>31</v>
      </c>
      <c r="M1927" t="s">
        <v>31</v>
      </c>
      <c r="N1927">
        <v>42</v>
      </c>
      <c r="O1927">
        <f>IF(moras[[#This Row],[EDAD]]="", '2-Resumen'!$C$7, moras[[#This Row],[EDAD]])</f>
        <v>42</v>
      </c>
      <c r="P1927">
        <f>FLOOR(moras[[#This Row],[EDAD_SIN_NA´S]],10)</f>
        <v>40</v>
      </c>
      <c r="Q1927">
        <f>STANDARDIZE(moras[[#This Row],[EDAD]],'2-Resumen'!$C$2, '2-Resumen'!$C$3)</f>
        <v>6.6098167852911317E-3</v>
      </c>
      <c r="R1927" t="str">
        <f>IF(ABS(moras[[#This Row],[Z-CORE E]]) &gt; 1.96, "Sí", "No")</f>
        <v>No</v>
      </c>
    </row>
    <row r="1928" spans="1:18">
      <c r="A1928">
        <v>2808</v>
      </c>
      <c r="B1928" t="s">
        <v>32</v>
      </c>
      <c r="C1928">
        <v>500936</v>
      </c>
      <c r="D19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28">
        <f>IF(moras[[#This Row],[SALARIO]]="",'2-Resumen'!$B$7, moras[[#This Row],[SALARIO]])</f>
        <v>500936</v>
      </c>
      <c r="F1928">
        <f>STANDARDIZE(moras[[#This Row],[SALARIO]],'2-Resumen'!$B$2,'2-Resumen'!$B$3)</f>
        <v>-0.36728128785533221</v>
      </c>
      <c r="G1928" t="str">
        <f>IF(ABS(moras[[#This Row],[Z-CORE]])&gt; 1.96,"Sí", "No")</f>
        <v>No</v>
      </c>
      <c r="H1928" t="s">
        <v>33</v>
      </c>
      <c r="I1928" t="str">
        <f>IF(moras[[#This Row],[TIPO_ASEGURAMIENTO]] = "", '2-Resumen'!$F$4, moras[[#This Row],[TIPO_ASEGURAMIENTO]])</f>
        <v>ASALARIADO</v>
      </c>
      <c r="J1928" t="s">
        <v>34</v>
      </c>
      <c r="K1928" t="s">
        <v>30</v>
      </c>
      <c r="L1928" t="s">
        <v>31</v>
      </c>
      <c r="M1928" t="s">
        <v>31</v>
      </c>
      <c r="N1928">
        <v>32</v>
      </c>
      <c r="O1928">
        <f>IF(moras[[#This Row],[EDAD]]="", '2-Resumen'!$C$7, moras[[#This Row],[EDAD]])</f>
        <v>32</v>
      </c>
      <c r="P1928">
        <f>FLOOR(moras[[#This Row],[EDAD_SIN_NA´S]],10)</f>
        <v>30</v>
      </c>
      <c r="Q1928">
        <f>STANDARDIZE(moras[[#This Row],[EDAD]],'2-Resumen'!$C$2, '2-Resumen'!$C$3)</f>
        <v>-0.69914348398608395</v>
      </c>
      <c r="R1928" t="str">
        <f>IF(ABS(moras[[#This Row],[Z-CORE E]]) &gt; 1.96, "Sí", "No")</f>
        <v>No</v>
      </c>
    </row>
    <row r="1929" spans="1:18">
      <c r="A1929">
        <v>2809</v>
      </c>
      <c r="B1929" t="s">
        <v>27</v>
      </c>
      <c r="C1929">
        <v>8600365</v>
      </c>
      <c r="D19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29">
        <f>IF(moras[[#This Row],[SALARIO]]="",'2-Resumen'!$B$7, moras[[#This Row],[SALARIO]])</f>
        <v>8600365</v>
      </c>
      <c r="F1929">
        <f>STANDARDIZE(moras[[#This Row],[SALARIO]],'2-Resumen'!$B$2,'2-Resumen'!$B$3)</f>
        <v>-0.23251455859766304</v>
      </c>
      <c r="G1929" t="str">
        <f>IF(ABS(moras[[#This Row],[Z-CORE]])&gt; 1.96,"Sí", "No")</f>
        <v>No</v>
      </c>
      <c r="H1929" t="s">
        <v>33</v>
      </c>
      <c r="I1929" t="str">
        <f>IF(moras[[#This Row],[TIPO_ASEGURAMIENTO]] = "", '2-Resumen'!$F$4, moras[[#This Row],[TIPO_ASEGURAMIENTO]])</f>
        <v>ASALARIADO</v>
      </c>
      <c r="J1929" t="s">
        <v>34</v>
      </c>
      <c r="K1929" t="s">
        <v>30</v>
      </c>
      <c r="L1929" t="s">
        <v>31</v>
      </c>
      <c r="M1929" t="s">
        <v>31</v>
      </c>
      <c r="N1929">
        <v>49</v>
      </c>
      <c r="O1929">
        <f>IF(moras[[#This Row],[EDAD]]="", '2-Resumen'!$C$7, moras[[#This Row],[EDAD]])</f>
        <v>49</v>
      </c>
      <c r="P1929">
        <f>FLOOR(moras[[#This Row],[EDAD_SIN_NA´S]],10)</f>
        <v>40</v>
      </c>
      <c r="Q1929">
        <f>STANDARDIZE(moras[[#This Row],[EDAD]],'2-Resumen'!$C$2, '2-Resumen'!$C$3)</f>
        <v>0.50063712732525367</v>
      </c>
      <c r="R1929" t="str">
        <f>IF(ABS(moras[[#This Row],[Z-CORE E]]) &gt; 1.96, "Sí", "No")</f>
        <v>No</v>
      </c>
    </row>
    <row r="1930" spans="1:18">
      <c r="A1930">
        <v>2810</v>
      </c>
      <c r="B1930" t="s">
        <v>32</v>
      </c>
      <c r="C1930">
        <v>2734507</v>
      </c>
      <c r="D19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30">
        <f>IF(moras[[#This Row],[SALARIO]]="",'2-Resumen'!$B$7, moras[[#This Row],[SALARIO]])</f>
        <v>2734507</v>
      </c>
      <c r="F1930">
        <f>STANDARDIZE(moras[[#This Row],[SALARIO]],'2-Resumen'!$B$2,'2-Resumen'!$B$3)</f>
        <v>-0.33011680894764855</v>
      </c>
      <c r="G1930" t="str">
        <f>IF(ABS(moras[[#This Row],[Z-CORE]])&gt; 1.96,"Sí", "No")</f>
        <v>No</v>
      </c>
      <c r="H1930" t="s">
        <v>33</v>
      </c>
      <c r="I1930" t="str">
        <f>IF(moras[[#This Row],[TIPO_ASEGURAMIENTO]] = "", '2-Resumen'!$F$4, moras[[#This Row],[TIPO_ASEGURAMIENTO]])</f>
        <v>ASALARIADO</v>
      </c>
      <c r="J1930" t="s">
        <v>29</v>
      </c>
      <c r="K1930" t="s">
        <v>30</v>
      </c>
      <c r="L1930" t="s">
        <v>31</v>
      </c>
      <c r="M1930" t="s">
        <v>31</v>
      </c>
      <c r="N1930">
        <v>18</v>
      </c>
      <c r="O1930">
        <f>IF(moras[[#This Row],[EDAD]]="", '2-Resumen'!$C$7, moras[[#This Row],[EDAD]])</f>
        <v>18</v>
      </c>
      <c r="P1930">
        <f>FLOOR(moras[[#This Row],[EDAD_SIN_NA´S]],10)</f>
        <v>10</v>
      </c>
      <c r="Q1930">
        <f>STANDARDIZE(moras[[#This Row],[EDAD]],'2-Resumen'!$C$2, '2-Resumen'!$C$3)</f>
        <v>-1.687198105066009</v>
      </c>
      <c r="R1930" t="str">
        <f>IF(ABS(moras[[#This Row],[Z-CORE E]]) &gt; 1.96, "Sí", "No")</f>
        <v>No</v>
      </c>
    </row>
    <row r="1931" spans="1:18">
      <c r="A1931">
        <v>2811</v>
      </c>
      <c r="B1931" t="s">
        <v>27</v>
      </c>
      <c r="C1931">
        <v>320000</v>
      </c>
      <c r="D19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31">
        <f>IF(moras[[#This Row],[SALARIO]]="",'2-Resumen'!$B$7, moras[[#This Row],[SALARIO]])</f>
        <v>320000</v>
      </c>
      <c r="F1931">
        <f>STANDARDIZE(moras[[#This Row],[SALARIO]],'2-Resumen'!$B$2,'2-Resumen'!$B$3)</f>
        <v>-0.37029188933414825</v>
      </c>
      <c r="G1931" t="str">
        <f>IF(ABS(moras[[#This Row],[Z-CORE]])&gt; 1.96,"Sí", "No")</f>
        <v>No</v>
      </c>
      <c r="H1931" t="s">
        <v>33</v>
      </c>
      <c r="I1931" t="str">
        <f>IF(moras[[#This Row],[TIPO_ASEGURAMIENTO]] = "", '2-Resumen'!$F$4, moras[[#This Row],[TIPO_ASEGURAMIENTO]])</f>
        <v>ASALARIADO</v>
      </c>
      <c r="J1931" t="s">
        <v>29</v>
      </c>
      <c r="K1931" t="s">
        <v>30</v>
      </c>
      <c r="L1931" t="s">
        <v>31</v>
      </c>
      <c r="M1931" t="s">
        <v>30</v>
      </c>
      <c r="N1931">
        <v>61</v>
      </c>
      <c r="O1931">
        <f>IF(moras[[#This Row],[EDAD]]="", '2-Resumen'!$C$7, moras[[#This Row],[EDAD]])</f>
        <v>61</v>
      </c>
      <c r="P1931">
        <f>FLOOR(moras[[#This Row],[EDAD_SIN_NA´S]],10)</f>
        <v>60</v>
      </c>
      <c r="Q1931">
        <f>STANDARDIZE(moras[[#This Row],[EDAD]],'2-Resumen'!$C$2, '2-Resumen'!$C$3)</f>
        <v>1.3475410882509038</v>
      </c>
      <c r="R1931" t="str">
        <f>IF(ABS(moras[[#This Row],[Z-CORE E]]) &gt; 1.96, "Sí", "No")</f>
        <v>No</v>
      </c>
    </row>
    <row r="1932" spans="1:18">
      <c r="A1932">
        <v>2813</v>
      </c>
      <c r="B1932" t="s">
        <v>27</v>
      </c>
      <c r="C1932">
        <v>208326659</v>
      </c>
      <c r="D19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32">
        <f>IF(moras[[#This Row],[SALARIO]]="",'2-Resumen'!$B$7, moras[[#This Row],[SALARIO]])</f>
        <v>208326659</v>
      </c>
      <c r="F1932">
        <f>STANDARDIZE(moras[[#This Row],[SALARIO]],'2-Resumen'!$B$2,'2-Resumen'!$B$3)</f>
        <v>3.0907393879627216</v>
      </c>
      <c r="G1932" t="str">
        <f>IF(ABS(moras[[#This Row],[Z-CORE]])&gt; 1.96,"Sí", "No")</f>
        <v>Sí</v>
      </c>
      <c r="H1932" t="s">
        <v>33</v>
      </c>
      <c r="I1932" t="str">
        <f>IF(moras[[#This Row],[TIPO_ASEGURAMIENTO]] = "", '2-Resumen'!$F$4, moras[[#This Row],[TIPO_ASEGURAMIENTO]])</f>
        <v>ASALARIADO</v>
      </c>
      <c r="J1932" t="s">
        <v>34</v>
      </c>
      <c r="K1932" t="s">
        <v>30</v>
      </c>
      <c r="L1932" t="s">
        <v>31</v>
      </c>
      <c r="M1932" t="s">
        <v>31</v>
      </c>
      <c r="N1932">
        <v>43</v>
      </c>
      <c r="O1932">
        <f>IF(moras[[#This Row],[EDAD]]="", '2-Resumen'!$C$7, moras[[#This Row],[EDAD]])</f>
        <v>43</v>
      </c>
      <c r="P1932">
        <f>FLOOR(moras[[#This Row],[EDAD_SIN_NA´S]],10)</f>
        <v>40</v>
      </c>
      <c r="Q1932">
        <f>STANDARDIZE(moras[[#This Row],[EDAD]],'2-Resumen'!$C$2, '2-Resumen'!$C$3)</f>
        <v>7.7185146862428639E-2</v>
      </c>
      <c r="R1932" t="str">
        <f>IF(ABS(moras[[#This Row],[Z-CORE E]]) &gt; 1.96, "Sí", "No")</f>
        <v>No</v>
      </c>
    </row>
    <row r="1933" spans="1:18">
      <c r="A1933">
        <v>2814</v>
      </c>
      <c r="B1933" t="s">
        <v>32</v>
      </c>
      <c r="C1933">
        <v>349790</v>
      </c>
      <c r="D19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33">
        <f>IF(moras[[#This Row],[SALARIO]]="",'2-Resumen'!$B$7, moras[[#This Row],[SALARIO]])</f>
        <v>349790</v>
      </c>
      <c r="F1933">
        <f>STANDARDIZE(moras[[#This Row],[SALARIO]],'2-Resumen'!$B$2,'2-Resumen'!$B$3)</f>
        <v>-0.36979621230993015</v>
      </c>
      <c r="G1933" t="str">
        <f>IF(ABS(moras[[#This Row],[Z-CORE]])&gt; 1.96,"Sí", "No")</f>
        <v>No</v>
      </c>
      <c r="H1933" t="s">
        <v>33</v>
      </c>
      <c r="I1933" t="str">
        <f>IF(moras[[#This Row],[TIPO_ASEGURAMIENTO]] = "", '2-Resumen'!$F$4, moras[[#This Row],[TIPO_ASEGURAMIENTO]])</f>
        <v>ASALARIADO</v>
      </c>
      <c r="J1933" t="s">
        <v>29</v>
      </c>
      <c r="K1933" t="s">
        <v>30</v>
      </c>
      <c r="L1933" t="s">
        <v>30</v>
      </c>
      <c r="M1933" t="s">
        <v>31</v>
      </c>
      <c r="N1933">
        <v>20</v>
      </c>
      <c r="O1933">
        <f>IF(moras[[#This Row],[EDAD]]="", '2-Resumen'!$C$7, moras[[#This Row],[EDAD]])</f>
        <v>20</v>
      </c>
      <c r="P1933">
        <f>FLOOR(moras[[#This Row],[EDAD_SIN_NA´S]],10)</f>
        <v>20</v>
      </c>
      <c r="Q1933">
        <f>STANDARDIZE(moras[[#This Row],[EDAD]],'2-Resumen'!$C$2, '2-Resumen'!$C$3)</f>
        <v>-1.5460474449117341</v>
      </c>
      <c r="R1933" t="str">
        <f>IF(ABS(moras[[#This Row],[Z-CORE E]]) &gt; 1.96, "Sí", "No")</f>
        <v>No</v>
      </c>
    </row>
    <row r="1934" spans="1:18">
      <c r="A1934">
        <v>2815</v>
      </c>
      <c r="B1934" t="s">
        <v>27</v>
      </c>
      <c r="C1934">
        <v>682608</v>
      </c>
      <c r="D19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34">
        <f>IF(moras[[#This Row],[SALARIO]]="",'2-Resumen'!$B$7, moras[[#This Row],[SALARIO]])</f>
        <v>682608</v>
      </c>
      <c r="F1934">
        <f>STANDARDIZE(moras[[#This Row],[SALARIO]],'2-Resumen'!$B$2,'2-Resumen'!$B$3)</f>
        <v>-0.36425844004251734</v>
      </c>
      <c r="G1934" t="str">
        <f>IF(ABS(moras[[#This Row],[Z-CORE]])&gt; 1.96,"Sí", "No")</f>
        <v>No</v>
      </c>
      <c r="H1934" t="s">
        <v>33</v>
      </c>
      <c r="I1934" t="str">
        <f>IF(moras[[#This Row],[TIPO_ASEGURAMIENTO]] = "", '2-Resumen'!$F$4, moras[[#This Row],[TIPO_ASEGURAMIENTO]])</f>
        <v>ASALARIADO</v>
      </c>
      <c r="J1934" t="s">
        <v>29</v>
      </c>
      <c r="K1934" t="s">
        <v>30</v>
      </c>
      <c r="L1934" t="s">
        <v>31</v>
      </c>
      <c r="M1934" t="s">
        <v>31</v>
      </c>
      <c r="N1934">
        <v>29</v>
      </c>
      <c r="O1934">
        <f>IF(moras[[#This Row],[EDAD]]="", '2-Resumen'!$C$7, moras[[#This Row],[EDAD]])</f>
        <v>29</v>
      </c>
      <c r="P1934">
        <f>FLOOR(moras[[#This Row],[EDAD_SIN_NA´S]],10)</f>
        <v>20</v>
      </c>
      <c r="Q1934">
        <f>STANDARDIZE(moras[[#This Row],[EDAD]],'2-Resumen'!$C$2, '2-Resumen'!$C$3)</f>
        <v>-0.91086947421749642</v>
      </c>
      <c r="R1934" t="str">
        <f>IF(ABS(moras[[#This Row],[Z-CORE E]]) &gt; 1.96, "Sí", "No")</f>
        <v>No</v>
      </c>
    </row>
    <row r="1935" spans="1:18">
      <c r="A1935">
        <v>2816</v>
      </c>
      <c r="B1935" t="s">
        <v>32</v>
      </c>
      <c r="C1935">
        <v>1203600</v>
      </c>
      <c r="D19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35">
        <f>IF(moras[[#This Row],[SALARIO]]="",'2-Resumen'!$B$7, moras[[#This Row],[SALARIO]])</f>
        <v>1203600</v>
      </c>
      <c r="F1935">
        <f>STANDARDIZE(moras[[#This Row],[SALARIO]],'2-Resumen'!$B$2,'2-Resumen'!$B$3)</f>
        <v>-0.35558963291927304</v>
      </c>
      <c r="G1935" t="str">
        <f>IF(ABS(moras[[#This Row],[Z-CORE]])&gt; 1.96,"Sí", "No")</f>
        <v>No</v>
      </c>
      <c r="H1935" t="s">
        <v>33</v>
      </c>
      <c r="I1935" t="str">
        <f>IF(moras[[#This Row],[TIPO_ASEGURAMIENTO]] = "", '2-Resumen'!$F$4, moras[[#This Row],[TIPO_ASEGURAMIENTO]])</f>
        <v>ASALARIADO</v>
      </c>
      <c r="J1935" t="s">
        <v>29</v>
      </c>
      <c r="K1935" t="s">
        <v>30</v>
      </c>
      <c r="L1935" t="s">
        <v>31</v>
      </c>
      <c r="M1935" t="s">
        <v>31</v>
      </c>
      <c r="N1935">
        <v>41</v>
      </c>
      <c r="O1935">
        <f>IF(moras[[#This Row],[EDAD]]="", '2-Resumen'!$C$7, moras[[#This Row],[EDAD]])</f>
        <v>41</v>
      </c>
      <c r="P1935">
        <f>FLOOR(moras[[#This Row],[EDAD_SIN_NA´S]],10)</f>
        <v>40</v>
      </c>
      <c r="Q1935">
        <f>STANDARDIZE(moras[[#This Row],[EDAD]],'2-Resumen'!$C$2, '2-Resumen'!$C$3)</f>
        <v>-6.3965513291846368E-2</v>
      </c>
      <c r="R1935" t="str">
        <f>IF(ABS(moras[[#This Row],[Z-CORE E]]) &gt; 1.96, "Sí", "No")</f>
        <v>No</v>
      </c>
    </row>
    <row r="1936" spans="1:18">
      <c r="A1936">
        <v>2817</v>
      </c>
      <c r="B1936" t="s">
        <v>27</v>
      </c>
      <c r="C1936">
        <v>72811438</v>
      </c>
      <c r="D19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36">
        <f>IF(moras[[#This Row],[SALARIO]]="",'2-Resumen'!$B$7, moras[[#This Row],[SALARIO]])</f>
        <v>72811438</v>
      </c>
      <c r="F1936">
        <f>STANDARDIZE(moras[[#This Row],[SALARIO]],'2-Resumen'!$B$2,'2-Resumen'!$B$3)</f>
        <v>0.83589610224465438</v>
      </c>
      <c r="G1936" t="str">
        <f>IF(ABS(moras[[#This Row],[Z-CORE]])&gt; 1.96,"Sí", "No")</f>
        <v>No</v>
      </c>
      <c r="H1936" t="s">
        <v>33</v>
      </c>
      <c r="I1936" t="str">
        <f>IF(moras[[#This Row],[TIPO_ASEGURAMIENTO]] = "", '2-Resumen'!$F$4, moras[[#This Row],[TIPO_ASEGURAMIENTO]])</f>
        <v>ASALARIADO</v>
      </c>
      <c r="J1936" t="s">
        <v>29</v>
      </c>
      <c r="K1936" t="s">
        <v>30</v>
      </c>
      <c r="L1936" t="s">
        <v>31</v>
      </c>
      <c r="M1936" t="s">
        <v>31</v>
      </c>
      <c r="N1936">
        <v>46</v>
      </c>
      <c r="O1936">
        <f>IF(moras[[#This Row],[EDAD]]="", '2-Resumen'!$C$7, moras[[#This Row],[EDAD]])</f>
        <v>46</v>
      </c>
      <c r="P1936">
        <f>FLOOR(moras[[#This Row],[EDAD_SIN_NA´S]],10)</f>
        <v>40</v>
      </c>
      <c r="Q1936">
        <f>STANDARDIZE(moras[[#This Row],[EDAD]],'2-Resumen'!$C$2, '2-Resumen'!$C$3)</f>
        <v>0.28891113709384114</v>
      </c>
      <c r="R1936" t="str">
        <f>IF(ABS(moras[[#This Row],[Z-CORE E]]) &gt; 1.96, "Sí", "No")</f>
        <v>No</v>
      </c>
    </row>
    <row r="1937" spans="1:18">
      <c r="A1937">
        <v>2818</v>
      </c>
      <c r="B1937" t="s">
        <v>32</v>
      </c>
      <c r="C1937">
        <v>56833333</v>
      </c>
      <c r="D19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37">
        <f>IF(moras[[#This Row],[SALARIO]]="",'2-Resumen'!$B$7, moras[[#This Row],[SALARIO]])</f>
        <v>56833333</v>
      </c>
      <c r="F1937">
        <f>STANDARDIZE(moras[[#This Row],[SALARIO]],'2-Resumen'!$B$2,'2-Resumen'!$B$3)</f>
        <v>0.57003576189404326</v>
      </c>
      <c r="G1937" t="str">
        <f>IF(ABS(moras[[#This Row],[Z-CORE]])&gt; 1.96,"Sí", "No")</f>
        <v>No</v>
      </c>
      <c r="H1937" t="s">
        <v>33</v>
      </c>
      <c r="I1937" t="str">
        <f>IF(moras[[#This Row],[TIPO_ASEGURAMIENTO]] = "", '2-Resumen'!$F$4, moras[[#This Row],[TIPO_ASEGURAMIENTO]])</f>
        <v>ASALARIADO</v>
      </c>
      <c r="J1937" t="s">
        <v>29</v>
      </c>
      <c r="K1937" t="s">
        <v>30</v>
      </c>
      <c r="L1937" t="s">
        <v>31</v>
      </c>
      <c r="M1937" t="s">
        <v>31</v>
      </c>
      <c r="N1937">
        <v>20</v>
      </c>
      <c r="O1937">
        <f>IF(moras[[#This Row],[EDAD]]="", '2-Resumen'!$C$7, moras[[#This Row],[EDAD]])</f>
        <v>20</v>
      </c>
      <c r="P1937">
        <f>FLOOR(moras[[#This Row],[EDAD_SIN_NA´S]],10)</f>
        <v>20</v>
      </c>
      <c r="Q1937">
        <f>STANDARDIZE(moras[[#This Row],[EDAD]],'2-Resumen'!$C$2, '2-Resumen'!$C$3)</f>
        <v>-1.5460474449117341</v>
      </c>
      <c r="R1937" t="str">
        <f>IF(ABS(moras[[#This Row],[Z-CORE E]]) &gt; 1.96, "Sí", "No")</f>
        <v>No</v>
      </c>
    </row>
    <row r="1938" spans="1:18">
      <c r="A1938">
        <v>2819</v>
      </c>
      <c r="B1938" t="s">
        <v>27</v>
      </c>
      <c r="C1938">
        <v>340654</v>
      </c>
      <c r="D19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38">
        <f>IF(moras[[#This Row],[SALARIO]]="",'2-Resumen'!$B$7, moras[[#This Row],[SALARIO]])</f>
        <v>340654</v>
      </c>
      <c r="F1938">
        <f>STANDARDIZE(moras[[#This Row],[SALARIO]],'2-Resumen'!$B$2,'2-Resumen'!$B$3)</f>
        <v>-0.36994822658630666</v>
      </c>
      <c r="G1938" t="str">
        <f>IF(ABS(moras[[#This Row],[Z-CORE]])&gt; 1.96,"Sí", "No")</f>
        <v>No</v>
      </c>
      <c r="H1938" t="s">
        <v>33</v>
      </c>
      <c r="I1938" t="str">
        <f>IF(moras[[#This Row],[TIPO_ASEGURAMIENTO]] = "", '2-Resumen'!$F$4, moras[[#This Row],[TIPO_ASEGURAMIENTO]])</f>
        <v>ASALARIADO</v>
      </c>
      <c r="J1938" t="s">
        <v>29</v>
      </c>
      <c r="K1938" t="s">
        <v>30</v>
      </c>
      <c r="L1938" t="s">
        <v>31</v>
      </c>
      <c r="M1938" t="s">
        <v>31</v>
      </c>
      <c r="N1938">
        <v>45</v>
      </c>
      <c r="O1938">
        <f>IF(moras[[#This Row],[EDAD]]="", '2-Resumen'!$C$7, moras[[#This Row],[EDAD]])</f>
        <v>45</v>
      </c>
      <c r="P1938">
        <f>FLOOR(moras[[#This Row],[EDAD_SIN_NA´S]],10)</f>
        <v>40</v>
      </c>
      <c r="Q1938">
        <f>STANDARDIZE(moras[[#This Row],[EDAD]],'2-Resumen'!$C$2, '2-Resumen'!$C$3)</f>
        <v>0.21833580701670366</v>
      </c>
      <c r="R1938" t="str">
        <f>IF(ABS(moras[[#This Row],[Z-CORE E]]) &gt; 1.96, "Sí", "No")</f>
        <v>No</v>
      </c>
    </row>
    <row r="1939" spans="1:18">
      <c r="A1939">
        <v>2822</v>
      </c>
      <c r="B1939" t="s">
        <v>32</v>
      </c>
      <c r="C1939">
        <v>76884682</v>
      </c>
      <c r="D19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39">
        <f>IF(moras[[#This Row],[SALARIO]]="",'2-Resumen'!$B$7, moras[[#This Row],[SALARIO]])</f>
        <v>76884682</v>
      </c>
      <c r="F1939">
        <f>STANDARDIZE(moras[[#This Row],[SALARIO]],'2-Resumen'!$B$2,'2-Resumen'!$B$3)</f>
        <v>0.90367097518303374</v>
      </c>
      <c r="G1939" t="str">
        <f>IF(ABS(moras[[#This Row],[Z-CORE]])&gt; 1.96,"Sí", "No")</f>
        <v>No</v>
      </c>
      <c r="H1939" t="s">
        <v>33</v>
      </c>
      <c r="I1939" t="str">
        <f>IF(moras[[#This Row],[TIPO_ASEGURAMIENTO]] = "", '2-Resumen'!$F$4, moras[[#This Row],[TIPO_ASEGURAMIENTO]])</f>
        <v>ASALARIADO</v>
      </c>
      <c r="J1939" t="s">
        <v>29</v>
      </c>
      <c r="K1939" t="s">
        <v>30</v>
      </c>
      <c r="L1939" t="s">
        <v>31</v>
      </c>
      <c r="M1939" t="s">
        <v>31</v>
      </c>
      <c r="N1939">
        <v>32</v>
      </c>
      <c r="O1939">
        <f>IF(moras[[#This Row],[EDAD]]="", '2-Resumen'!$C$7, moras[[#This Row],[EDAD]])</f>
        <v>32</v>
      </c>
      <c r="P1939">
        <f>FLOOR(moras[[#This Row],[EDAD_SIN_NA´S]],10)</f>
        <v>30</v>
      </c>
      <c r="Q1939">
        <f>STANDARDIZE(moras[[#This Row],[EDAD]],'2-Resumen'!$C$2, '2-Resumen'!$C$3)</f>
        <v>-0.69914348398608395</v>
      </c>
      <c r="R1939" t="str">
        <f>IF(ABS(moras[[#This Row],[Z-CORE E]]) &gt; 1.96, "Sí", "No")</f>
        <v>No</v>
      </c>
    </row>
    <row r="1940" spans="1:18">
      <c r="A1940">
        <v>2823</v>
      </c>
      <c r="B1940" t="s">
        <v>27</v>
      </c>
      <c r="C1940">
        <v>1292336</v>
      </c>
      <c r="D19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40">
        <f>IF(moras[[#This Row],[SALARIO]]="",'2-Resumen'!$B$7, moras[[#This Row],[SALARIO]])</f>
        <v>1292336</v>
      </c>
      <c r="F1940">
        <f>STANDARDIZE(moras[[#This Row],[SALARIO]],'2-Resumen'!$B$2,'2-Resumen'!$B$3)</f>
        <v>-0.35411315099846002</v>
      </c>
      <c r="G1940" t="str">
        <f>IF(ABS(moras[[#This Row],[Z-CORE]])&gt; 1.96,"Sí", "No")</f>
        <v>No</v>
      </c>
      <c r="H1940" t="s">
        <v>33</v>
      </c>
      <c r="I1940" t="str">
        <f>IF(moras[[#This Row],[TIPO_ASEGURAMIENTO]] = "", '2-Resumen'!$F$4, moras[[#This Row],[TIPO_ASEGURAMIENTO]])</f>
        <v>ASALARIADO</v>
      </c>
      <c r="J1940" t="s">
        <v>34</v>
      </c>
      <c r="K1940" t="s">
        <v>30</v>
      </c>
      <c r="L1940" t="s">
        <v>31</v>
      </c>
      <c r="M1940" t="s">
        <v>31</v>
      </c>
      <c r="N1940">
        <v>36</v>
      </c>
      <c r="O1940">
        <f>IF(moras[[#This Row],[EDAD]]="", '2-Resumen'!$C$7, moras[[#This Row],[EDAD]])</f>
        <v>36</v>
      </c>
      <c r="P1940">
        <f>FLOOR(moras[[#This Row],[EDAD_SIN_NA´S]],10)</f>
        <v>30</v>
      </c>
      <c r="Q1940">
        <f>STANDARDIZE(moras[[#This Row],[EDAD]],'2-Resumen'!$C$2, '2-Resumen'!$C$3)</f>
        <v>-0.41684216367753391</v>
      </c>
      <c r="R1940" t="str">
        <f>IF(ABS(moras[[#This Row],[Z-CORE E]]) &gt; 1.96, "Sí", "No")</f>
        <v>No</v>
      </c>
    </row>
    <row r="1941" spans="1:18">
      <c r="A1941">
        <v>2824</v>
      </c>
      <c r="B1941" t="s">
        <v>32</v>
      </c>
      <c r="C1941">
        <v>813799</v>
      </c>
      <c r="D19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41">
        <f>IF(moras[[#This Row],[SALARIO]]="",'2-Resumen'!$B$7, moras[[#This Row],[SALARIO]])</f>
        <v>813799</v>
      </c>
      <c r="F1941">
        <f>STANDARDIZE(moras[[#This Row],[SALARIO]],'2-Resumen'!$B$2,'2-Resumen'!$B$3)</f>
        <v>-0.36207554764627031</v>
      </c>
      <c r="G1941" t="str">
        <f>IF(ABS(moras[[#This Row],[Z-CORE]])&gt; 1.96,"Sí", "No")</f>
        <v>No</v>
      </c>
      <c r="H1941" t="s">
        <v>33</v>
      </c>
      <c r="I1941" t="str">
        <f>IF(moras[[#This Row],[TIPO_ASEGURAMIENTO]] = "", '2-Resumen'!$F$4, moras[[#This Row],[TIPO_ASEGURAMIENTO]])</f>
        <v>ASALARIADO</v>
      </c>
      <c r="J1941" t="s">
        <v>34</v>
      </c>
      <c r="K1941" t="s">
        <v>30</v>
      </c>
      <c r="L1941" t="s">
        <v>31</v>
      </c>
      <c r="M1941" t="s">
        <v>31</v>
      </c>
      <c r="N1941">
        <v>43</v>
      </c>
      <c r="O1941">
        <f>IF(moras[[#This Row],[EDAD]]="", '2-Resumen'!$C$7, moras[[#This Row],[EDAD]])</f>
        <v>43</v>
      </c>
      <c r="P1941">
        <f>FLOOR(moras[[#This Row],[EDAD_SIN_NA´S]],10)</f>
        <v>40</v>
      </c>
      <c r="Q1941">
        <f>STANDARDIZE(moras[[#This Row],[EDAD]],'2-Resumen'!$C$2, '2-Resumen'!$C$3)</f>
        <v>7.7185146862428639E-2</v>
      </c>
      <c r="R1941" t="str">
        <f>IF(ABS(moras[[#This Row],[Z-CORE E]]) &gt; 1.96, "Sí", "No")</f>
        <v>No</v>
      </c>
    </row>
    <row r="1942" spans="1:18">
      <c r="A1942">
        <v>2825</v>
      </c>
      <c r="B1942" t="s">
        <v>32</v>
      </c>
      <c r="C1942">
        <v>1507112</v>
      </c>
      <c r="D19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42">
        <f>IF(moras[[#This Row],[SALARIO]]="",'2-Resumen'!$B$7, moras[[#This Row],[SALARIO]])</f>
        <v>1507112</v>
      </c>
      <c r="F1942">
        <f>STANDARDIZE(moras[[#This Row],[SALARIO]],'2-Resumen'!$B$2,'2-Resumen'!$B$3)</f>
        <v>-0.35053948438035087</v>
      </c>
      <c r="G1942" t="str">
        <f>IF(ABS(moras[[#This Row],[Z-CORE]])&gt; 1.96,"Sí", "No")</f>
        <v>No</v>
      </c>
      <c r="H1942" t="s">
        <v>33</v>
      </c>
      <c r="I1942" t="str">
        <f>IF(moras[[#This Row],[TIPO_ASEGURAMIENTO]] = "", '2-Resumen'!$F$4, moras[[#This Row],[TIPO_ASEGURAMIENTO]])</f>
        <v>ASALARIADO</v>
      </c>
      <c r="J1942" t="s">
        <v>34</v>
      </c>
      <c r="K1942" t="s">
        <v>30</v>
      </c>
      <c r="L1942" t="s">
        <v>31</v>
      </c>
      <c r="M1942" t="s">
        <v>30</v>
      </c>
      <c r="N1942">
        <v>50</v>
      </c>
      <c r="O1942">
        <f>IF(moras[[#This Row],[EDAD]]="", '2-Resumen'!$C$7, moras[[#This Row],[EDAD]])</f>
        <v>50</v>
      </c>
      <c r="P1942">
        <f>FLOOR(moras[[#This Row],[EDAD_SIN_NA´S]],10)</f>
        <v>50</v>
      </c>
      <c r="Q1942">
        <f>STANDARDIZE(moras[[#This Row],[EDAD]],'2-Resumen'!$C$2, '2-Resumen'!$C$3)</f>
        <v>0.57121245740239113</v>
      </c>
      <c r="R1942" t="str">
        <f>IF(ABS(moras[[#This Row],[Z-CORE E]]) &gt; 1.96, "Sí", "No")</f>
        <v>No</v>
      </c>
    </row>
    <row r="1943" spans="1:18">
      <c r="A1943">
        <v>2826</v>
      </c>
      <c r="B1943" t="s">
        <v>32</v>
      </c>
      <c r="C1943">
        <v>115877694</v>
      </c>
      <c r="D19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43">
        <f>IF(moras[[#This Row],[SALARIO]]="",'2-Resumen'!$B$7, moras[[#This Row],[SALARIO]])</f>
        <v>115877694</v>
      </c>
      <c r="F1943">
        <f>STANDARDIZE(moras[[#This Row],[SALARIO]],'2-Resumen'!$B$2,'2-Resumen'!$B$3)</f>
        <v>1.5524772911770433</v>
      </c>
      <c r="G1943" t="str">
        <f>IF(ABS(moras[[#This Row],[Z-CORE]])&gt; 1.96,"Sí", "No")</f>
        <v>No</v>
      </c>
      <c r="H1943" t="s">
        <v>33</v>
      </c>
      <c r="I1943" t="str">
        <f>IF(moras[[#This Row],[TIPO_ASEGURAMIENTO]] = "", '2-Resumen'!$F$4, moras[[#This Row],[TIPO_ASEGURAMIENTO]])</f>
        <v>ASALARIADO</v>
      </c>
      <c r="J1943" t="s">
        <v>29</v>
      </c>
      <c r="K1943" t="s">
        <v>30</v>
      </c>
      <c r="L1943" t="s">
        <v>31</v>
      </c>
      <c r="M1943" t="s">
        <v>31</v>
      </c>
      <c r="N1943">
        <v>22</v>
      </c>
      <c r="O1943">
        <f>IF(moras[[#This Row],[EDAD]]="", '2-Resumen'!$C$7, moras[[#This Row],[EDAD]])</f>
        <v>22</v>
      </c>
      <c r="P1943">
        <f>FLOOR(moras[[#This Row],[EDAD_SIN_NA´S]],10)</f>
        <v>20</v>
      </c>
      <c r="Q1943">
        <f>STANDARDIZE(moras[[#This Row],[EDAD]],'2-Resumen'!$C$2, '2-Resumen'!$C$3)</f>
        <v>-1.4048967847574589</v>
      </c>
      <c r="R1943" t="str">
        <f>IF(ABS(moras[[#This Row],[Z-CORE E]]) &gt; 1.96, "Sí", "No")</f>
        <v>No</v>
      </c>
    </row>
    <row r="1944" spans="1:18">
      <c r="A1944">
        <v>2827</v>
      </c>
      <c r="B1944" t="s">
        <v>32</v>
      </c>
      <c r="C1944">
        <v>50470531</v>
      </c>
      <c r="D19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44">
        <f>IF(moras[[#This Row],[SALARIO]]="",'2-Resumen'!$B$7, moras[[#This Row],[SALARIO]])</f>
        <v>50470531</v>
      </c>
      <c r="F1944">
        <f>STANDARDIZE(moras[[#This Row],[SALARIO]],'2-Resumen'!$B$2,'2-Resumen'!$B$3)</f>
        <v>0.46416484007299191</v>
      </c>
      <c r="G1944" t="str">
        <f>IF(ABS(moras[[#This Row],[Z-CORE]])&gt; 1.96,"Sí", "No")</f>
        <v>No</v>
      </c>
      <c r="H1944" t="s">
        <v>33</v>
      </c>
      <c r="I1944" t="str">
        <f>IF(moras[[#This Row],[TIPO_ASEGURAMIENTO]] = "", '2-Resumen'!$F$4, moras[[#This Row],[TIPO_ASEGURAMIENTO]])</f>
        <v>ASALARIADO</v>
      </c>
      <c r="J1944" t="s">
        <v>29</v>
      </c>
      <c r="K1944" t="s">
        <v>30</v>
      </c>
      <c r="L1944" t="s">
        <v>31</v>
      </c>
      <c r="M1944" t="s">
        <v>31</v>
      </c>
      <c r="N1944">
        <v>35</v>
      </c>
      <c r="O1944">
        <f>IF(moras[[#This Row],[EDAD]]="", '2-Resumen'!$C$7, moras[[#This Row],[EDAD]])</f>
        <v>35</v>
      </c>
      <c r="P1944">
        <f>FLOOR(moras[[#This Row],[EDAD_SIN_NA´S]],10)</f>
        <v>30</v>
      </c>
      <c r="Q1944">
        <f>STANDARDIZE(moras[[#This Row],[EDAD]],'2-Resumen'!$C$2, '2-Resumen'!$C$3)</f>
        <v>-0.48741749375467142</v>
      </c>
      <c r="R1944" t="str">
        <f>IF(ABS(moras[[#This Row],[Z-CORE E]]) &gt; 1.96, "Sí", "No")</f>
        <v>No</v>
      </c>
    </row>
    <row r="1945" spans="1:18">
      <c r="A1945">
        <v>2828</v>
      </c>
      <c r="B1945" t="s">
        <v>32</v>
      </c>
      <c r="C1945">
        <v>714074</v>
      </c>
      <c r="D19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45">
        <f>IF(moras[[#This Row],[SALARIO]]="",'2-Resumen'!$B$7, moras[[#This Row],[SALARIO]])</f>
        <v>714074</v>
      </c>
      <c r="F1945">
        <f>STANDARDIZE(moras[[#This Row],[SALARIO]],'2-Resumen'!$B$2,'2-Resumen'!$B$3)</f>
        <v>-0.36373487598598669</v>
      </c>
      <c r="G1945" t="str">
        <f>IF(ABS(moras[[#This Row],[Z-CORE]])&gt; 1.96,"Sí", "No")</f>
        <v>No</v>
      </c>
      <c r="H1945" t="s">
        <v>33</v>
      </c>
      <c r="I1945" t="str">
        <f>IF(moras[[#This Row],[TIPO_ASEGURAMIENTO]] = "", '2-Resumen'!$F$4, moras[[#This Row],[TIPO_ASEGURAMIENTO]])</f>
        <v>ASALARIADO</v>
      </c>
      <c r="J1945" t="s">
        <v>29</v>
      </c>
      <c r="K1945" t="s">
        <v>30</v>
      </c>
      <c r="L1945" t="s">
        <v>31</v>
      </c>
      <c r="M1945" t="s">
        <v>31</v>
      </c>
      <c r="N1945">
        <v>37</v>
      </c>
      <c r="O1945">
        <f>IF(moras[[#This Row],[EDAD]]="", '2-Resumen'!$C$7, moras[[#This Row],[EDAD]])</f>
        <v>37</v>
      </c>
      <c r="P1945">
        <f>FLOOR(moras[[#This Row],[EDAD_SIN_NA´S]],10)</f>
        <v>30</v>
      </c>
      <c r="Q1945">
        <f>STANDARDIZE(moras[[#This Row],[EDAD]],'2-Resumen'!$C$2, '2-Resumen'!$C$3)</f>
        <v>-0.3462668336003964</v>
      </c>
      <c r="R1945" t="str">
        <f>IF(ABS(moras[[#This Row],[Z-CORE E]]) &gt; 1.96, "Sí", "No")</f>
        <v>No</v>
      </c>
    </row>
    <row r="1946" spans="1:18">
      <c r="A1946">
        <v>2829</v>
      </c>
      <c r="B1946" t="s">
        <v>32</v>
      </c>
      <c r="C1946">
        <v>28318196</v>
      </c>
      <c r="D19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46">
        <f>IF(moras[[#This Row],[SALARIO]]="",'2-Resumen'!$B$7, moras[[#This Row],[SALARIO]])</f>
        <v>28318196</v>
      </c>
      <c r="F1946">
        <f>STANDARDIZE(moras[[#This Row],[SALARIO]],'2-Resumen'!$B$2,'2-Resumen'!$B$3)</f>
        <v>9.5571235095383206E-2</v>
      </c>
      <c r="G1946" t="str">
        <f>IF(ABS(moras[[#This Row],[Z-CORE]])&gt; 1.96,"Sí", "No")</f>
        <v>No</v>
      </c>
      <c r="H1946" t="s">
        <v>33</v>
      </c>
      <c r="I1946" t="str">
        <f>IF(moras[[#This Row],[TIPO_ASEGURAMIENTO]] = "", '2-Resumen'!$F$4, moras[[#This Row],[TIPO_ASEGURAMIENTO]])</f>
        <v>ASALARIADO</v>
      </c>
      <c r="J1946" t="s">
        <v>29</v>
      </c>
      <c r="K1946" t="s">
        <v>30</v>
      </c>
      <c r="L1946" t="s">
        <v>31</v>
      </c>
      <c r="M1946" t="s">
        <v>31</v>
      </c>
      <c r="N1946">
        <v>50</v>
      </c>
      <c r="O1946">
        <f>IF(moras[[#This Row],[EDAD]]="", '2-Resumen'!$C$7, moras[[#This Row],[EDAD]])</f>
        <v>50</v>
      </c>
      <c r="P1946">
        <f>FLOOR(moras[[#This Row],[EDAD_SIN_NA´S]],10)</f>
        <v>50</v>
      </c>
      <c r="Q1946">
        <f>STANDARDIZE(moras[[#This Row],[EDAD]],'2-Resumen'!$C$2, '2-Resumen'!$C$3)</f>
        <v>0.57121245740239113</v>
      </c>
      <c r="R1946" t="str">
        <f>IF(ABS(moras[[#This Row],[Z-CORE E]]) &gt; 1.96, "Sí", "No")</f>
        <v>No</v>
      </c>
    </row>
    <row r="1947" spans="1:18">
      <c r="A1947">
        <v>2830</v>
      </c>
      <c r="B1947" t="s">
        <v>32</v>
      </c>
      <c r="C1947">
        <v>52897051</v>
      </c>
      <c r="D19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47">
        <f>IF(moras[[#This Row],[SALARIO]]="",'2-Resumen'!$B$7, moras[[#This Row],[SALARIO]])</f>
        <v>52897051</v>
      </c>
      <c r="F1947">
        <f>STANDARDIZE(moras[[#This Row],[SALARIO]],'2-Resumen'!$B$2,'2-Resumen'!$B$3)</f>
        <v>0.50453980525613251</v>
      </c>
      <c r="G1947" t="str">
        <f>IF(ABS(moras[[#This Row],[Z-CORE]])&gt; 1.96,"Sí", "No")</f>
        <v>No</v>
      </c>
      <c r="H1947" t="s">
        <v>33</v>
      </c>
      <c r="I1947" t="str">
        <f>IF(moras[[#This Row],[TIPO_ASEGURAMIENTO]] = "", '2-Resumen'!$F$4, moras[[#This Row],[TIPO_ASEGURAMIENTO]])</f>
        <v>ASALARIADO</v>
      </c>
      <c r="J1947" t="s">
        <v>29</v>
      </c>
      <c r="K1947" t="s">
        <v>30</v>
      </c>
      <c r="L1947" t="s">
        <v>31</v>
      </c>
      <c r="M1947" t="s">
        <v>31</v>
      </c>
      <c r="N1947">
        <v>59</v>
      </c>
      <c r="O1947">
        <f>IF(moras[[#This Row],[EDAD]]="", '2-Resumen'!$C$7, moras[[#This Row],[EDAD]])</f>
        <v>59</v>
      </c>
      <c r="P1947">
        <f>FLOOR(moras[[#This Row],[EDAD_SIN_NA´S]],10)</f>
        <v>50</v>
      </c>
      <c r="Q1947">
        <f>STANDARDIZE(moras[[#This Row],[EDAD]],'2-Resumen'!$C$2, '2-Resumen'!$C$3)</f>
        <v>1.2063904280966287</v>
      </c>
      <c r="R1947" t="str">
        <f>IF(ABS(moras[[#This Row],[Z-CORE E]]) &gt; 1.96, "Sí", "No")</f>
        <v>No</v>
      </c>
    </row>
    <row r="1948" spans="1:18">
      <c r="A1948">
        <v>2832</v>
      </c>
      <c r="B1948" t="s">
        <v>27</v>
      </c>
      <c r="C1948">
        <v>371911</v>
      </c>
      <c r="D19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48">
        <f>IF(moras[[#This Row],[SALARIO]]="",'2-Resumen'!$B$7, moras[[#This Row],[SALARIO]])</f>
        <v>371911</v>
      </c>
      <c r="F1948">
        <f>STANDARDIZE(moras[[#This Row],[SALARIO]],'2-Resumen'!$B$2,'2-Resumen'!$B$3)</f>
        <v>-0.3694281400892947</v>
      </c>
      <c r="G1948" t="str">
        <f>IF(ABS(moras[[#This Row],[Z-CORE]])&gt; 1.96,"Sí", "No")</f>
        <v>No</v>
      </c>
      <c r="H1948" t="s">
        <v>33</v>
      </c>
      <c r="I1948" t="str">
        <f>IF(moras[[#This Row],[TIPO_ASEGURAMIENTO]] = "", '2-Resumen'!$F$4, moras[[#This Row],[TIPO_ASEGURAMIENTO]])</f>
        <v>ASALARIADO</v>
      </c>
      <c r="J1948" t="s">
        <v>34</v>
      </c>
      <c r="K1948" t="s">
        <v>30</v>
      </c>
      <c r="L1948" t="s">
        <v>31</v>
      </c>
      <c r="M1948" t="s">
        <v>31</v>
      </c>
      <c r="N1948">
        <v>33</v>
      </c>
      <c r="O1948">
        <f>IF(moras[[#This Row],[EDAD]]="", '2-Resumen'!$C$7, moras[[#This Row],[EDAD]])</f>
        <v>33</v>
      </c>
      <c r="P1948">
        <f>FLOOR(moras[[#This Row],[EDAD_SIN_NA´S]],10)</f>
        <v>30</v>
      </c>
      <c r="Q1948">
        <f>STANDARDIZE(moras[[#This Row],[EDAD]],'2-Resumen'!$C$2, '2-Resumen'!$C$3)</f>
        <v>-0.62856815390894638</v>
      </c>
      <c r="R1948" t="str">
        <f>IF(ABS(moras[[#This Row],[Z-CORE E]]) &gt; 1.96, "Sí", "No")</f>
        <v>No</v>
      </c>
    </row>
    <row r="1949" spans="1:18">
      <c r="A1949">
        <v>2833</v>
      </c>
      <c r="B1949" t="s">
        <v>32</v>
      </c>
      <c r="C1949">
        <v>220575</v>
      </c>
      <c r="D19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49">
        <f>IF(moras[[#This Row],[SALARIO]]="",'2-Resumen'!$B$7, moras[[#This Row],[SALARIO]])</f>
        <v>220575</v>
      </c>
      <c r="F1949">
        <f>STANDARDIZE(moras[[#This Row],[SALARIO]],'2-Resumen'!$B$2,'2-Resumen'!$B$3)</f>
        <v>-0.3719462259616369</v>
      </c>
      <c r="G1949" t="str">
        <f>IF(ABS(moras[[#This Row],[Z-CORE]])&gt; 1.96,"Sí", "No")</f>
        <v>No</v>
      </c>
      <c r="H1949" t="s">
        <v>33</v>
      </c>
      <c r="I1949" t="str">
        <f>IF(moras[[#This Row],[TIPO_ASEGURAMIENTO]] = "", '2-Resumen'!$F$4, moras[[#This Row],[TIPO_ASEGURAMIENTO]])</f>
        <v>ASALARIADO</v>
      </c>
      <c r="J1949" t="s">
        <v>29</v>
      </c>
      <c r="K1949" t="s">
        <v>30</v>
      </c>
      <c r="L1949" t="s">
        <v>30</v>
      </c>
      <c r="M1949" t="s">
        <v>31</v>
      </c>
      <c r="N1949">
        <v>48</v>
      </c>
      <c r="O1949">
        <f>IF(moras[[#This Row],[EDAD]]="", '2-Resumen'!$C$7, moras[[#This Row],[EDAD]])</f>
        <v>48</v>
      </c>
      <c r="P1949">
        <f>FLOOR(moras[[#This Row],[EDAD_SIN_NA´S]],10)</f>
        <v>40</v>
      </c>
      <c r="Q1949">
        <f>STANDARDIZE(moras[[#This Row],[EDAD]],'2-Resumen'!$C$2, '2-Resumen'!$C$3)</f>
        <v>0.43006179724811616</v>
      </c>
      <c r="R1949" t="str">
        <f>IF(ABS(moras[[#This Row],[Z-CORE E]]) &gt; 1.96, "Sí", "No")</f>
        <v>No</v>
      </c>
    </row>
    <row r="1950" spans="1:18">
      <c r="A1950">
        <v>2834</v>
      </c>
      <c r="B1950" t="s">
        <v>32</v>
      </c>
      <c r="C1950">
        <v>233662</v>
      </c>
      <c r="D19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50">
        <f>IF(moras[[#This Row],[SALARIO]]="",'2-Resumen'!$B$7, moras[[#This Row],[SALARIO]])</f>
        <v>233662</v>
      </c>
      <c r="F1950">
        <f>STANDARDIZE(moras[[#This Row],[SALARIO]],'2-Resumen'!$B$2,'2-Resumen'!$B$3)</f>
        <v>-0.37172847083522059</v>
      </c>
      <c r="G1950" t="str">
        <f>IF(ABS(moras[[#This Row],[Z-CORE]])&gt; 1.96,"Sí", "No")</f>
        <v>No</v>
      </c>
      <c r="H1950" t="s">
        <v>33</v>
      </c>
      <c r="I1950" t="str">
        <f>IF(moras[[#This Row],[TIPO_ASEGURAMIENTO]] = "", '2-Resumen'!$F$4, moras[[#This Row],[TIPO_ASEGURAMIENTO]])</f>
        <v>ASALARIADO</v>
      </c>
      <c r="J1950" t="s">
        <v>29</v>
      </c>
      <c r="K1950" t="s">
        <v>30</v>
      </c>
      <c r="L1950" t="s">
        <v>31</v>
      </c>
      <c r="M1950" t="s">
        <v>30</v>
      </c>
      <c r="N1950">
        <v>32</v>
      </c>
      <c r="O1950">
        <f>IF(moras[[#This Row],[EDAD]]="", '2-Resumen'!$C$7, moras[[#This Row],[EDAD]])</f>
        <v>32</v>
      </c>
      <c r="P1950">
        <f>FLOOR(moras[[#This Row],[EDAD_SIN_NA´S]],10)</f>
        <v>30</v>
      </c>
      <c r="Q1950">
        <f>STANDARDIZE(moras[[#This Row],[EDAD]],'2-Resumen'!$C$2, '2-Resumen'!$C$3)</f>
        <v>-0.69914348398608395</v>
      </c>
      <c r="R1950" t="str">
        <f>IF(ABS(moras[[#This Row],[Z-CORE E]]) &gt; 1.96, "Sí", "No")</f>
        <v>No</v>
      </c>
    </row>
    <row r="1951" spans="1:18">
      <c r="A1951">
        <v>2835</v>
      </c>
      <c r="B1951" t="s">
        <v>32</v>
      </c>
      <c r="C1951">
        <v>448447</v>
      </c>
      <c r="D19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51">
        <f>IF(moras[[#This Row],[SALARIO]]="",'2-Resumen'!$B$7, moras[[#This Row],[SALARIO]])</f>
        <v>448447</v>
      </c>
      <c r="F1951">
        <f>STANDARDIZE(moras[[#This Row],[SALARIO]],'2-Resumen'!$B$2,'2-Resumen'!$B$3)</f>
        <v>-0.36815465446574458</v>
      </c>
      <c r="G1951" t="str">
        <f>IF(ABS(moras[[#This Row],[Z-CORE]])&gt; 1.96,"Sí", "No")</f>
        <v>No</v>
      </c>
      <c r="H1951" t="s">
        <v>33</v>
      </c>
      <c r="I1951" t="str">
        <f>IF(moras[[#This Row],[TIPO_ASEGURAMIENTO]] = "", '2-Resumen'!$F$4, moras[[#This Row],[TIPO_ASEGURAMIENTO]])</f>
        <v>ASALARIADO</v>
      </c>
      <c r="J1951" t="s">
        <v>29</v>
      </c>
      <c r="K1951" t="s">
        <v>30</v>
      </c>
      <c r="L1951" t="s">
        <v>31</v>
      </c>
      <c r="M1951" t="s">
        <v>31</v>
      </c>
      <c r="N1951">
        <v>41</v>
      </c>
      <c r="O1951">
        <f>IF(moras[[#This Row],[EDAD]]="", '2-Resumen'!$C$7, moras[[#This Row],[EDAD]])</f>
        <v>41</v>
      </c>
      <c r="P1951">
        <f>FLOOR(moras[[#This Row],[EDAD_SIN_NA´S]],10)</f>
        <v>40</v>
      </c>
      <c r="Q1951">
        <f>STANDARDIZE(moras[[#This Row],[EDAD]],'2-Resumen'!$C$2, '2-Resumen'!$C$3)</f>
        <v>-6.3965513291846368E-2</v>
      </c>
      <c r="R1951" t="str">
        <f>IF(ABS(moras[[#This Row],[Z-CORE E]]) &gt; 1.96, "Sí", "No")</f>
        <v>No</v>
      </c>
    </row>
    <row r="1952" spans="1:18">
      <c r="A1952">
        <v>2836</v>
      </c>
      <c r="B1952" t="s">
        <v>27</v>
      </c>
      <c r="C1952">
        <v>847616</v>
      </c>
      <c r="D19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52">
        <f>IF(moras[[#This Row],[SALARIO]]="",'2-Resumen'!$B$7, moras[[#This Row],[SALARIO]])</f>
        <v>847616</v>
      </c>
      <c r="F1952">
        <f>STANDARDIZE(moras[[#This Row],[SALARIO]],'2-Resumen'!$B$2,'2-Resumen'!$B$3)</f>
        <v>-0.36151286520491466</v>
      </c>
      <c r="G1952" t="str">
        <f>IF(ABS(moras[[#This Row],[Z-CORE]])&gt; 1.96,"Sí", "No")</f>
        <v>No</v>
      </c>
      <c r="H1952" t="s">
        <v>33</v>
      </c>
      <c r="I1952" t="str">
        <f>IF(moras[[#This Row],[TIPO_ASEGURAMIENTO]] = "", '2-Resumen'!$F$4, moras[[#This Row],[TIPO_ASEGURAMIENTO]])</f>
        <v>ASALARIADO</v>
      </c>
      <c r="J1952" t="s">
        <v>34</v>
      </c>
      <c r="K1952" t="s">
        <v>30</v>
      </c>
      <c r="L1952" t="s">
        <v>31</v>
      </c>
      <c r="M1952" t="s">
        <v>31</v>
      </c>
      <c r="N1952">
        <v>31</v>
      </c>
      <c r="O1952">
        <f>IF(moras[[#This Row],[EDAD]]="", '2-Resumen'!$C$7, moras[[#This Row],[EDAD]])</f>
        <v>31</v>
      </c>
      <c r="P1952">
        <f>FLOOR(moras[[#This Row],[EDAD_SIN_NA´S]],10)</f>
        <v>30</v>
      </c>
      <c r="Q1952">
        <f>STANDARDIZE(moras[[#This Row],[EDAD]],'2-Resumen'!$C$2, '2-Resumen'!$C$3)</f>
        <v>-0.7697188140632214</v>
      </c>
      <c r="R1952" t="str">
        <f>IF(ABS(moras[[#This Row],[Z-CORE E]]) &gt; 1.96, "Sí", "No")</f>
        <v>No</v>
      </c>
    </row>
    <row r="1953" spans="1:18">
      <c r="A1953">
        <v>2839</v>
      </c>
      <c r="B1953" t="s">
        <v>32</v>
      </c>
      <c r="C1953">
        <v>956230</v>
      </c>
      <c r="D19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53">
        <f>IF(moras[[#This Row],[SALARIO]]="",'2-Resumen'!$B$7, moras[[#This Row],[SALARIO]])</f>
        <v>956230</v>
      </c>
      <c r="F1953">
        <f>STANDARDIZE(moras[[#This Row],[SALARIO]],'2-Resumen'!$B$2,'2-Resumen'!$B$3)</f>
        <v>-0.35970563243188924</v>
      </c>
      <c r="G1953" t="str">
        <f>IF(ABS(moras[[#This Row],[Z-CORE]])&gt; 1.96,"Sí", "No")</f>
        <v>No</v>
      </c>
      <c r="H1953" t="s">
        <v>33</v>
      </c>
      <c r="I1953" t="str">
        <f>IF(moras[[#This Row],[TIPO_ASEGURAMIENTO]] = "", '2-Resumen'!$F$4, moras[[#This Row],[TIPO_ASEGURAMIENTO]])</f>
        <v>ASALARIADO</v>
      </c>
      <c r="J1953" t="s">
        <v>34</v>
      </c>
      <c r="K1953" t="s">
        <v>30</v>
      </c>
      <c r="L1953" t="s">
        <v>31</v>
      </c>
      <c r="M1953" t="s">
        <v>30</v>
      </c>
      <c r="N1953">
        <v>60</v>
      </c>
      <c r="O1953">
        <f>IF(moras[[#This Row],[EDAD]]="", '2-Resumen'!$C$7, moras[[#This Row],[EDAD]])</f>
        <v>60</v>
      </c>
      <c r="P1953">
        <f>FLOOR(moras[[#This Row],[EDAD_SIN_NA´S]],10)</f>
        <v>60</v>
      </c>
      <c r="Q1953">
        <f>STANDARDIZE(moras[[#This Row],[EDAD]],'2-Resumen'!$C$2, '2-Resumen'!$C$3)</f>
        <v>1.2769657581737661</v>
      </c>
      <c r="R1953" t="str">
        <f>IF(ABS(moras[[#This Row],[Z-CORE E]]) &gt; 1.96, "Sí", "No")</f>
        <v>No</v>
      </c>
    </row>
    <row r="1954" spans="1:18">
      <c r="A1954">
        <v>2840</v>
      </c>
      <c r="B1954" t="s">
        <v>27</v>
      </c>
      <c r="C1954">
        <v>41073826</v>
      </c>
      <c r="D19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54">
        <f>IF(moras[[#This Row],[SALARIO]]="",'2-Resumen'!$B$7, moras[[#This Row],[SALARIO]])</f>
        <v>41073826</v>
      </c>
      <c r="F1954">
        <f>STANDARDIZE(moras[[#This Row],[SALARIO]],'2-Resumen'!$B$2,'2-Resumen'!$B$3)</f>
        <v>0.30781268257532313</v>
      </c>
      <c r="G1954" t="str">
        <f>IF(ABS(moras[[#This Row],[Z-CORE]])&gt; 1.96,"Sí", "No")</f>
        <v>No</v>
      </c>
      <c r="H1954" t="s">
        <v>33</v>
      </c>
      <c r="I1954" t="str">
        <f>IF(moras[[#This Row],[TIPO_ASEGURAMIENTO]] = "", '2-Resumen'!$F$4, moras[[#This Row],[TIPO_ASEGURAMIENTO]])</f>
        <v>ASALARIADO</v>
      </c>
      <c r="J1954" t="s">
        <v>29</v>
      </c>
      <c r="K1954" t="s">
        <v>30</v>
      </c>
      <c r="L1954" t="s">
        <v>31</v>
      </c>
      <c r="M1954" t="s">
        <v>31</v>
      </c>
      <c r="N1954">
        <v>30</v>
      </c>
      <c r="O1954">
        <f>IF(moras[[#This Row],[EDAD]]="", '2-Resumen'!$C$7, moras[[#This Row],[EDAD]])</f>
        <v>30</v>
      </c>
      <c r="P1954">
        <f>FLOOR(moras[[#This Row],[EDAD_SIN_NA´S]],10)</f>
        <v>30</v>
      </c>
      <c r="Q1954">
        <f>STANDARDIZE(moras[[#This Row],[EDAD]],'2-Resumen'!$C$2, '2-Resumen'!$C$3)</f>
        <v>-0.84029414414035897</v>
      </c>
      <c r="R1954" t="str">
        <f>IF(ABS(moras[[#This Row],[Z-CORE E]]) &gt; 1.96, "Sí", "No")</f>
        <v>No</v>
      </c>
    </row>
    <row r="1955" spans="1:18">
      <c r="A1955">
        <v>2841</v>
      </c>
      <c r="B1955" t="s">
        <v>32</v>
      </c>
      <c r="C1955">
        <v>451015</v>
      </c>
      <c r="D19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55">
        <f>IF(moras[[#This Row],[SALARIO]]="",'2-Resumen'!$B$7, moras[[#This Row],[SALARIO]])</f>
        <v>451015</v>
      </c>
      <c r="F1955">
        <f>STANDARDIZE(moras[[#This Row],[SALARIO]],'2-Resumen'!$B$2,'2-Resumen'!$B$3)</f>
        <v>-0.36811192540907484</v>
      </c>
      <c r="G1955" t="str">
        <f>IF(ABS(moras[[#This Row],[Z-CORE]])&gt; 1.96,"Sí", "No")</f>
        <v>No</v>
      </c>
      <c r="H1955" t="s">
        <v>33</v>
      </c>
      <c r="I1955" t="str">
        <f>IF(moras[[#This Row],[TIPO_ASEGURAMIENTO]] = "", '2-Resumen'!$F$4, moras[[#This Row],[TIPO_ASEGURAMIENTO]])</f>
        <v>ASALARIADO</v>
      </c>
      <c r="J1955" t="s">
        <v>29</v>
      </c>
      <c r="K1955" t="s">
        <v>30</v>
      </c>
      <c r="L1955" t="s">
        <v>31</v>
      </c>
      <c r="M1955" t="s">
        <v>31</v>
      </c>
      <c r="N1955">
        <v>28</v>
      </c>
      <c r="O1955">
        <f>IF(moras[[#This Row],[EDAD]]="", '2-Resumen'!$C$7, moras[[#This Row],[EDAD]])</f>
        <v>28</v>
      </c>
      <c r="P1955">
        <f>FLOOR(moras[[#This Row],[EDAD_SIN_NA´S]],10)</f>
        <v>20</v>
      </c>
      <c r="Q1955">
        <f>STANDARDIZE(moras[[#This Row],[EDAD]],'2-Resumen'!$C$2, '2-Resumen'!$C$3)</f>
        <v>-0.98144480429463388</v>
      </c>
      <c r="R1955" t="str">
        <f>IF(ABS(moras[[#This Row],[Z-CORE E]]) &gt; 1.96, "Sí", "No")</f>
        <v>No</v>
      </c>
    </row>
    <row r="1956" spans="1:18">
      <c r="A1956">
        <v>2842</v>
      </c>
      <c r="B1956" t="s">
        <v>32</v>
      </c>
      <c r="C1956">
        <v>370000</v>
      </c>
      <c r="D19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56">
        <f>IF(moras[[#This Row],[SALARIO]]="",'2-Resumen'!$B$7, moras[[#This Row],[SALARIO]])</f>
        <v>370000</v>
      </c>
      <c r="F1956">
        <f>STANDARDIZE(moras[[#This Row],[SALARIO]],'2-Resumen'!$B$2,'2-Resumen'!$B$3)</f>
        <v>-0.36945993729618565</v>
      </c>
      <c r="G1956" t="str">
        <f>IF(ABS(moras[[#This Row],[Z-CORE]])&gt; 1.96,"Sí", "No")</f>
        <v>No</v>
      </c>
      <c r="H1956" t="s">
        <v>33</v>
      </c>
      <c r="I1956" t="str">
        <f>IF(moras[[#This Row],[TIPO_ASEGURAMIENTO]] = "", '2-Resumen'!$F$4, moras[[#This Row],[TIPO_ASEGURAMIENTO]])</f>
        <v>ASALARIADO</v>
      </c>
      <c r="J1956" t="s">
        <v>29</v>
      </c>
      <c r="K1956" t="s">
        <v>30</v>
      </c>
      <c r="L1956" t="s">
        <v>31</v>
      </c>
      <c r="M1956" t="s">
        <v>31</v>
      </c>
      <c r="N1956">
        <v>45</v>
      </c>
      <c r="O1956">
        <f>IF(moras[[#This Row],[EDAD]]="", '2-Resumen'!$C$7, moras[[#This Row],[EDAD]])</f>
        <v>45</v>
      </c>
      <c r="P1956">
        <f>FLOOR(moras[[#This Row],[EDAD_SIN_NA´S]],10)</f>
        <v>40</v>
      </c>
      <c r="Q1956">
        <f>STANDARDIZE(moras[[#This Row],[EDAD]],'2-Resumen'!$C$2, '2-Resumen'!$C$3)</f>
        <v>0.21833580701670366</v>
      </c>
      <c r="R1956" t="str">
        <f>IF(ABS(moras[[#This Row],[Z-CORE E]]) &gt; 1.96, "Sí", "No")</f>
        <v>No</v>
      </c>
    </row>
    <row r="1957" spans="1:18">
      <c r="A1957">
        <v>2844</v>
      </c>
      <c r="B1957" t="s">
        <v>32</v>
      </c>
      <c r="C1957">
        <v>5194835</v>
      </c>
      <c r="D19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57">
        <f>IF(moras[[#This Row],[SALARIO]]="",'2-Resumen'!$B$7, moras[[#This Row],[SALARIO]])</f>
        <v>5194835</v>
      </c>
      <c r="F1957">
        <f>STANDARDIZE(moras[[#This Row],[SALARIO]],'2-Resumen'!$B$2,'2-Resumen'!$B$3)</f>
        <v>-0.28917931107451916</v>
      </c>
      <c r="G1957" t="str">
        <f>IF(ABS(moras[[#This Row],[Z-CORE]])&gt; 1.96,"Sí", "No")</f>
        <v>No</v>
      </c>
      <c r="H1957" t="s">
        <v>33</v>
      </c>
      <c r="I1957" t="str">
        <f>IF(moras[[#This Row],[TIPO_ASEGURAMIENTO]] = "", '2-Resumen'!$F$4, moras[[#This Row],[TIPO_ASEGURAMIENTO]])</f>
        <v>ASALARIADO</v>
      </c>
      <c r="J1957" t="s">
        <v>29</v>
      </c>
      <c r="K1957" t="s">
        <v>30</v>
      </c>
      <c r="L1957" t="s">
        <v>30</v>
      </c>
      <c r="M1957" t="s">
        <v>30</v>
      </c>
      <c r="N1957">
        <v>37</v>
      </c>
      <c r="O1957">
        <f>IF(moras[[#This Row],[EDAD]]="", '2-Resumen'!$C$7, moras[[#This Row],[EDAD]])</f>
        <v>37</v>
      </c>
      <c r="P1957">
        <f>FLOOR(moras[[#This Row],[EDAD_SIN_NA´S]],10)</f>
        <v>30</v>
      </c>
      <c r="Q1957">
        <f>STANDARDIZE(moras[[#This Row],[EDAD]],'2-Resumen'!$C$2, '2-Resumen'!$C$3)</f>
        <v>-0.3462668336003964</v>
      </c>
      <c r="R1957" t="str">
        <f>IF(ABS(moras[[#This Row],[Z-CORE E]]) &gt; 1.96, "Sí", "No")</f>
        <v>No</v>
      </c>
    </row>
    <row r="1958" spans="1:18">
      <c r="A1958">
        <v>2845</v>
      </c>
      <c r="B1958" t="s">
        <v>27</v>
      </c>
      <c r="C1958">
        <v>221675036</v>
      </c>
      <c r="D19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58">
        <f>IF(moras[[#This Row],[SALARIO]]="",'2-Resumen'!$B$7, moras[[#This Row],[SALARIO]])</f>
        <v>221675036</v>
      </c>
      <c r="F1958">
        <f>STANDARDIZE(moras[[#This Row],[SALARIO]],'2-Resumen'!$B$2,'2-Resumen'!$B$3)</f>
        <v>3.312843576935586</v>
      </c>
      <c r="G1958" t="str">
        <f>IF(ABS(moras[[#This Row],[Z-CORE]])&gt; 1.96,"Sí", "No")</f>
        <v>Sí</v>
      </c>
      <c r="H1958" t="s">
        <v>33</v>
      </c>
      <c r="I1958" t="str">
        <f>IF(moras[[#This Row],[TIPO_ASEGURAMIENTO]] = "", '2-Resumen'!$F$4, moras[[#This Row],[TIPO_ASEGURAMIENTO]])</f>
        <v>ASALARIADO</v>
      </c>
      <c r="J1958" t="s">
        <v>29</v>
      </c>
      <c r="K1958" t="s">
        <v>30</v>
      </c>
      <c r="L1958" t="s">
        <v>30</v>
      </c>
      <c r="M1958" t="s">
        <v>31</v>
      </c>
      <c r="N1958">
        <v>30</v>
      </c>
      <c r="O1958">
        <f>IF(moras[[#This Row],[EDAD]]="", '2-Resumen'!$C$7, moras[[#This Row],[EDAD]])</f>
        <v>30</v>
      </c>
      <c r="P1958">
        <f>FLOOR(moras[[#This Row],[EDAD_SIN_NA´S]],10)</f>
        <v>30</v>
      </c>
      <c r="Q1958">
        <f>STANDARDIZE(moras[[#This Row],[EDAD]],'2-Resumen'!$C$2, '2-Resumen'!$C$3)</f>
        <v>-0.84029414414035897</v>
      </c>
      <c r="R1958" t="str">
        <f>IF(ABS(moras[[#This Row],[Z-CORE E]]) &gt; 1.96, "Sí", "No")</f>
        <v>No</v>
      </c>
    </row>
    <row r="1959" spans="1:18">
      <c r="A1959">
        <v>2846</v>
      </c>
      <c r="B1959" t="s">
        <v>32</v>
      </c>
      <c r="C1959">
        <v>241999</v>
      </c>
      <c r="D19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59">
        <f>IF(moras[[#This Row],[SALARIO]]="",'2-Resumen'!$B$7, moras[[#This Row],[SALARIO]])</f>
        <v>241999</v>
      </c>
      <c r="F1959">
        <f>STANDARDIZE(moras[[#This Row],[SALARIO]],'2-Resumen'!$B$2,'2-Resumen'!$B$3)</f>
        <v>-0.37158975115241066</v>
      </c>
      <c r="G1959" t="str">
        <f>IF(ABS(moras[[#This Row],[Z-CORE]])&gt; 1.96,"Sí", "No")</f>
        <v>No</v>
      </c>
      <c r="H1959" t="s">
        <v>33</v>
      </c>
      <c r="I1959" t="str">
        <f>IF(moras[[#This Row],[TIPO_ASEGURAMIENTO]] = "", '2-Resumen'!$F$4, moras[[#This Row],[TIPO_ASEGURAMIENTO]])</f>
        <v>ASALARIADO</v>
      </c>
      <c r="J1959" t="s">
        <v>29</v>
      </c>
      <c r="K1959" t="s">
        <v>30</v>
      </c>
      <c r="L1959" t="s">
        <v>31</v>
      </c>
      <c r="M1959" t="s">
        <v>30</v>
      </c>
      <c r="N1959">
        <v>45</v>
      </c>
      <c r="O1959">
        <f>IF(moras[[#This Row],[EDAD]]="", '2-Resumen'!$C$7, moras[[#This Row],[EDAD]])</f>
        <v>45</v>
      </c>
      <c r="P1959">
        <f>FLOOR(moras[[#This Row],[EDAD_SIN_NA´S]],10)</f>
        <v>40</v>
      </c>
      <c r="Q1959">
        <f>STANDARDIZE(moras[[#This Row],[EDAD]],'2-Resumen'!$C$2, '2-Resumen'!$C$3)</f>
        <v>0.21833580701670366</v>
      </c>
      <c r="R1959" t="str">
        <f>IF(ABS(moras[[#This Row],[Z-CORE E]]) &gt; 1.96, "Sí", "No")</f>
        <v>No</v>
      </c>
    </row>
    <row r="1960" spans="1:18">
      <c r="A1960">
        <v>2848</v>
      </c>
      <c r="B1960" t="s">
        <v>32</v>
      </c>
      <c r="C1960">
        <v>309288</v>
      </c>
      <c r="D19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60">
        <f>IF(moras[[#This Row],[SALARIO]]="",'2-Resumen'!$B$7, moras[[#This Row],[SALARIO]])</f>
        <v>309288</v>
      </c>
      <c r="F1960">
        <f>STANDARDIZE(moras[[#This Row],[SALARIO]],'2-Resumen'!$B$2,'2-Resumen'!$B$3)</f>
        <v>-0.3704701267387614</v>
      </c>
      <c r="G1960" t="str">
        <f>IF(ABS(moras[[#This Row],[Z-CORE]])&gt; 1.96,"Sí", "No")</f>
        <v>No</v>
      </c>
      <c r="H1960" t="s">
        <v>33</v>
      </c>
      <c r="I1960" t="str">
        <f>IF(moras[[#This Row],[TIPO_ASEGURAMIENTO]] = "", '2-Resumen'!$F$4, moras[[#This Row],[TIPO_ASEGURAMIENTO]])</f>
        <v>ASALARIADO</v>
      </c>
      <c r="J1960" t="s">
        <v>29</v>
      </c>
      <c r="K1960" t="s">
        <v>30</v>
      </c>
      <c r="L1960" t="s">
        <v>31</v>
      </c>
      <c r="M1960" t="s">
        <v>31</v>
      </c>
      <c r="N1960">
        <v>39</v>
      </c>
      <c r="O1960">
        <f>IF(moras[[#This Row],[EDAD]]="", '2-Resumen'!$C$7, moras[[#This Row],[EDAD]])</f>
        <v>39</v>
      </c>
      <c r="P1960">
        <f>FLOOR(moras[[#This Row],[EDAD_SIN_NA´S]],10)</f>
        <v>30</v>
      </c>
      <c r="Q1960">
        <f>STANDARDIZE(moras[[#This Row],[EDAD]],'2-Resumen'!$C$2, '2-Resumen'!$C$3)</f>
        <v>-0.20511617344612137</v>
      </c>
      <c r="R1960" t="str">
        <f>IF(ABS(moras[[#This Row],[Z-CORE E]]) &gt; 1.96, "Sí", "No")</f>
        <v>No</v>
      </c>
    </row>
    <row r="1961" spans="1:18">
      <c r="A1961">
        <v>2849</v>
      </c>
      <c r="B1961" t="s">
        <v>27</v>
      </c>
      <c r="C1961">
        <v>250750</v>
      </c>
      <c r="D19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61">
        <f>IF(moras[[#This Row],[SALARIO]]="",'2-Resumen'!$B$7, moras[[#This Row],[SALARIO]])</f>
        <v>250750</v>
      </c>
      <c r="F1961">
        <f>STANDARDIZE(moras[[#This Row],[SALARIO]],'2-Resumen'!$B$2,'2-Resumen'!$B$3)</f>
        <v>-0.37144414290672645</v>
      </c>
      <c r="G1961" t="str">
        <f>IF(ABS(moras[[#This Row],[Z-CORE]])&gt; 1.96,"Sí", "No")</f>
        <v>No</v>
      </c>
      <c r="H1961" t="s">
        <v>33</v>
      </c>
      <c r="I1961" t="str">
        <f>IF(moras[[#This Row],[TIPO_ASEGURAMIENTO]] = "", '2-Resumen'!$F$4, moras[[#This Row],[TIPO_ASEGURAMIENTO]])</f>
        <v>ASALARIADO</v>
      </c>
      <c r="J1961" t="s">
        <v>29</v>
      </c>
      <c r="K1961" t="s">
        <v>30</v>
      </c>
      <c r="L1961" t="s">
        <v>31</v>
      </c>
      <c r="M1961" t="s">
        <v>31</v>
      </c>
      <c r="N1961">
        <v>31</v>
      </c>
      <c r="O1961">
        <f>IF(moras[[#This Row],[EDAD]]="", '2-Resumen'!$C$7, moras[[#This Row],[EDAD]])</f>
        <v>31</v>
      </c>
      <c r="P1961">
        <f>FLOOR(moras[[#This Row],[EDAD_SIN_NA´S]],10)</f>
        <v>30</v>
      </c>
      <c r="Q1961">
        <f>STANDARDIZE(moras[[#This Row],[EDAD]],'2-Resumen'!$C$2, '2-Resumen'!$C$3)</f>
        <v>-0.7697188140632214</v>
      </c>
      <c r="R1961" t="str">
        <f>IF(ABS(moras[[#This Row],[Z-CORE E]]) &gt; 1.96, "Sí", "No")</f>
        <v>No</v>
      </c>
    </row>
    <row r="1962" spans="1:18">
      <c r="A1962">
        <v>2850</v>
      </c>
      <c r="B1962" t="s">
        <v>27</v>
      </c>
      <c r="C1962">
        <v>155636</v>
      </c>
      <c r="D19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62">
        <f>IF(moras[[#This Row],[SALARIO]]="",'2-Resumen'!$B$7, moras[[#This Row],[SALARIO]])</f>
        <v>155636</v>
      </c>
      <c r="F1962">
        <f>STANDARDIZE(moras[[#This Row],[SALARIO]],'2-Resumen'!$B$2,'2-Resumen'!$B$3)</f>
        <v>-0.37302674862950197</v>
      </c>
      <c r="G1962" t="str">
        <f>IF(ABS(moras[[#This Row],[Z-CORE]])&gt; 1.96,"Sí", "No")</f>
        <v>No</v>
      </c>
      <c r="H1962" t="s">
        <v>33</v>
      </c>
      <c r="I1962" t="str">
        <f>IF(moras[[#This Row],[TIPO_ASEGURAMIENTO]] = "", '2-Resumen'!$F$4, moras[[#This Row],[TIPO_ASEGURAMIENTO]])</f>
        <v>ASALARIADO</v>
      </c>
      <c r="J1962" t="s">
        <v>29</v>
      </c>
      <c r="K1962" t="s">
        <v>30</v>
      </c>
      <c r="L1962" t="s">
        <v>31</v>
      </c>
      <c r="M1962" t="s">
        <v>31</v>
      </c>
      <c r="N1962">
        <v>61</v>
      </c>
      <c r="O1962">
        <f>IF(moras[[#This Row],[EDAD]]="", '2-Resumen'!$C$7, moras[[#This Row],[EDAD]])</f>
        <v>61</v>
      </c>
      <c r="P1962">
        <f>FLOOR(moras[[#This Row],[EDAD_SIN_NA´S]],10)</f>
        <v>60</v>
      </c>
      <c r="Q1962">
        <f>STANDARDIZE(moras[[#This Row],[EDAD]],'2-Resumen'!$C$2, '2-Resumen'!$C$3)</f>
        <v>1.3475410882509038</v>
      </c>
      <c r="R1962" t="str">
        <f>IF(ABS(moras[[#This Row],[Z-CORE E]]) &gt; 1.96, "Sí", "No")</f>
        <v>No</v>
      </c>
    </row>
    <row r="1963" spans="1:18">
      <c r="A1963">
        <v>2851</v>
      </c>
      <c r="B1963" t="s">
        <v>32</v>
      </c>
      <c r="C1963">
        <v>617586</v>
      </c>
      <c r="D19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63">
        <f>IF(moras[[#This Row],[SALARIO]]="",'2-Resumen'!$B$7, moras[[#This Row],[SALARIO]])</f>
        <v>617586</v>
      </c>
      <c r="F1963">
        <f>STANDARDIZE(moras[[#This Row],[SALARIO]],'2-Resumen'!$B$2,'2-Resumen'!$B$3)</f>
        <v>-0.36534034375076546</v>
      </c>
      <c r="G1963" t="str">
        <f>IF(ABS(moras[[#This Row],[Z-CORE]])&gt; 1.96,"Sí", "No")</f>
        <v>No</v>
      </c>
      <c r="H1963" t="s">
        <v>33</v>
      </c>
      <c r="I1963" t="str">
        <f>IF(moras[[#This Row],[TIPO_ASEGURAMIENTO]] = "", '2-Resumen'!$F$4, moras[[#This Row],[TIPO_ASEGURAMIENTO]])</f>
        <v>ASALARIADO</v>
      </c>
      <c r="J1963" t="s">
        <v>29</v>
      </c>
      <c r="K1963" t="s">
        <v>30</v>
      </c>
      <c r="L1963" t="s">
        <v>31</v>
      </c>
      <c r="M1963" t="s">
        <v>30</v>
      </c>
      <c r="N1963">
        <v>36</v>
      </c>
      <c r="O1963">
        <f>IF(moras[[#This Row],[EDAD]]="", '2-Resumen'!$C$7, moras[[#This Row],[EDAD]])</f>
        <v>36</v>
      </c>
      <c r="P1963">
        <f>FLOOR(moras[[#This Row],[EDAD_SIN_NA´S]],10)</f>
        <v>30</v>
      </c>
      <c r="Q1963">
        <f>STANDARDIZE(moras[[#This Row],[EDAD]],'2-Resumen'!$C$2, '2-Resumen'!$C$3)</f>
        <v>-0.41684216367753391</v>
      </c>
      <c r="R1963" t="str">
        <f>IF(ABS(moras[[#This Row],[Z-CORE E]]) &gt; 1.96, "Sí", "No")</f>
        <v>No</v>
      </c>
    </row>
    <row r="1964" spans="1:18">
      <c r="A1964">
        <v>2854</v>
      </c>
      <c r="B1964" t="s">
        <v>32</v>
      </c>
      <c r="C1964">
        <v>446000</v>
      </c>
      <c r="D19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64">
        <f>IF(moras[[#This Row],[SALARIO]]="",'2-Resumen'!$B$7, moras[[#This Row],[SALARIO]])</f>
        <v>446000</v>
      </c>
      <c r="F1964">
        <f>STANDARDIZE(moras[[#This Row],[SALARIO]],'2-Resumen'!$B$2,'2-Resumen'!$B$3)</f>
        <v>-0.36819537019848247</v>
      </c>
      <c r="G1964" t="str">
        <f>IF(ABS(moras[[#This Row],[Z-CORE]])&gt; 1.96,"Sí", "No")</f>
        <v>No</v>
      </c>
      <c r="H1964" t="s">
        <v>33</v>
      </c>
      <c r="I1964" t="str">
        <f>IF(moras[[#This Row],[TIPO_ASEGURAMIENTO]] = "", '2-Resumen'!$F$4, moras[[#This Row],[TIPO_ASEGURAMIENTO]])</f>
        <v>ASALARIADO</v>
      </c>
      <c r="J1964" t="s">
        <v>29</v>
      </c>
      <c r="K1964" t="s">
        <v>30</v>
      </c>
      <c r="L1964" t="s">
        <v>31</v>
      </c>
      <c r="M1964" t="s">
        <v>31</v>
      </c>
      <c r="N1964">
        <v>28</v>
      </c>
      <c r="O1964">
        <f>IF(moras[[#This Row],[EDAD]]="", '2-Resumen'!$C$7, moras[[#This Row],[EDAD]])</f>
        <v>28</v>
      </c>
      <c r="P1964">
        <f>FLOOR(moras[[#This Row],[EDAD_SIN_NA´S]],10)</f>
        <v>20</v>
      </c>
      <c r="Q1964">
        <f>STANDARDIZE(moras[[#This Row],[EDAD]],'2-Resumen'!$C$2, '2-Resumen'!$C$3)</f>
        <v>-0.98144480429463388</v>
      </c>
      <c r="R1964" t="str">
        <f>IF(ABS(moras[[#This Row],[Z-CORE E]]) &gt; 1.96, "Sí", "No")</f>
        <v>No</v>
      </c>
    </row>
    <row r="1965" spans="1:18">
      <c r="A1965">
        <v>2856</v>
      </c>
      <c r="B1965" t="s">
        <v>32</v>
      </c>
      <c r="C1965">
        <v>7995715</v>
      </c>
      <c r="D19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65">
        <f>IF(moras[[#This Row],[SALARIO]]="",'2-Resumen'!$B$7, moras[[#This Row],[SALARIO]])</f>
        <v>7995715</v>
      </c>
      <c r="F1965">
        <f>STANDARDIZE(moras[[#This Row],[SALARIO]],'2-Resumen'!$B$2,'2-Resumen'!$B$3)</f>
        <v>-0.24257535459274487</v>
      </c>
      <c r="G1965" t="str">
        <f>IF(ABS(moras[[#This Row],[Z-CORE]])&gt; 1.96,"Sí", "No")</f>
        <v>No</v>
      </c>
      <c r="H1965" t="s">
        <v>33</v>
      </c>
      <c r="I1965" t="str">
        <f>IF(moras[[#This Row],[TIPO_ASEGURAMIENTO]] = "", '2-Resumen'!$F$4, moras[[#This Row],[TIPO_ASEGURAMIENTO]])</f>
        <v>ASALARIADO</v>
      </c>
      <c r="J1965" t="s">
        <v>29</v>
      </c>
      <c r="K1965" t="s">
        <v>30</v>
      </c>
      <c r="L1965" t="s">
        <v>31</v>
      </c>
      <c r="M1965" t="s">
        <v>31</v>
      </c>
      <c r="N1965">
        <v>22</v>
      </c>
      <c r="O1965">
        <f>IF(moras[[#This Row],[EDAD]]="", '2-Resumen'!$C$7, moras[[#This Row],[EDAD]])</f>
        <v>22</v>
      </c>
      <c r="P1965">
        <f>FLOOR(moras[[#This Row],[EDAD_SIN_NA´S]],10)</f>
        <v>20</v>
      </c>
      <c r="Q1965">
        <f>STANDARDIZE(moras[[#This Row],[EDAD]],'2-Resumen'!$C$2, '2-Resumen'!$C$3)</f>
        <v>-1.4048967847574589</v>
      </c>
      <c r="R1965" t="str">
        <f>IF(ABS(moras[[#This Row],[Z-CORE E]]) &gt; 1.96, "Sí", "No")</f>
        <v>No</v>
      </c>
    </row>
    <row r="1966" spans="1:18">
      <c r="A1966">
        <v>2858</v>
      </c>
      <c r="B1966" t="s">
        <v>27</v>
      </c>
      <c r="C1966">
        <v>130000</v>
      </c>
      <c r="D19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66">
        <f>IF(moras[[#This Row],[SALARIO]]="",'2-Resumen'!$B$7, moras[[#This Row],[SALARIO]])</f>
        <v>130000</v>
      </c>
      <c r="F1966">
        <f>STANDARDIZE(moras[[#This Row],[SALARIO]],'2-Resumen'!$B$2,'2-Resumen'!$B$3)</f>
        <v>-0.37345330707840618</v>
      </c>
      <c r="G1966" t="str">
        <f>IF(ABS(moras[[#This Row],[Z-CORE]])&gt; 1.96,"Sí", "No")</f>
        <v>No</v>
      </c>
      <c r="H1966" t="s">
        <v>33</v>
      </c>
      <c r="I1966" t="str">
        <f>IF(moras[[#This Row],[TIPO_ASEGURAMIENTO]] = "", '2-Resumen'!$F$4, moras[[#This Row],[TIPO_ASEGURAMIENTO]])</f>
        <v>ASALARIADO</v>
      </c>
      <c r="J1966" t="s">
        <v>29</v>
      </c>
      <c r="K1966" t="s">
        <v>30</v>
      </c>
      <c r="L1966" t="s">
        <v>31</v>
      </c>
      <c r="M1966" t="s">
        <v>31</v>
      </c>
      <c r="N1966">
        <v>51</v>
      </c>
      <c r="O1966">
        <f>IF(moras[[#This Row],[EDAD]]="", '2-Resumen'!$C$7, moras[[#This Row],[EDAD]])</f>
        <v>51</v>
      </c>
      <c r="P1966">
        <f>FLOOR(moras[[#This Row],[EDAD_SIN_NA´S]],10)</f>
        <v>50</v>
      </c>
      <c r="Q1966">
        <f>STANDARDIZE(moras[[#This Row],[EDAD]],'2-Resumen'!$C$2, '2-Resumen'!$C$3)</f>
        <v>0.64178778747952869</v>
      </c>
      <c r="R1966" t="str">
        <f>IF(ABS(moras[[#This Row],[Z-CORE E]]) &gt; 1.96, "Sí", "No")</f>
        <v>No</v>
      </c>
    </row>
    <row r="1967" spans="1:18">
      <c r="A1967">
        <v>2859</v>
      </c>
      <c r="B1967" t="s">
        <v>32</v>
      </c>
      <c r="C1967">
        <v>429740</v>
      </c>
      <c r="D19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67">
        <f>IF(moras[[#This Row],[SALARIO]]="",'2-Resumen'!$B$7, moras[[#This Row],[SALARIO]])</f>
        <v>429740</v>
      </c>
      <c r="F1967">
        <f>STANDARDIZE(moras[[#This Row],[SALARIO]],'2-Resumen'!$B$2,'2-Resumen'!$B$3)</f>
        <v>-0.36846592100122794</v>
      </c>
      <c r="G1967" t="str">
        <f>IF(ABS(moras[[#This Row],[Z-CORE]])&gt; 1.96,"Sí", "No")</f>
        <v>No</v>
      </c>
      <c r="H1967" t="s">
        <v>33</v>
      </c>
      <c r="I1967" t="str">
        <f>IF(moras[[#This Row],[TIPO_ASEGURAMIENTO]] = "", '2-Resumen'!$F$4, moras[[#This Row],[TIPO_ASEGURAMIENTO]])</f>
        <v>ASALARIADO</v>
      </c>
      <c r="J1967" t="s">
        <v>29</v>
      </c>
      <c r="K1967" t="s">
        <v>30</v>
      </c>
      <c r="L1967" t="s">
        <v>31</v>
      </c>
      <c r="M1967" t="s">
        <v>31</v>
      </c>
      <c r="N1967">
        <v>27</v>
      </c>
      <c r="O1967">
        <f>IF(moras[[#This Row],[EDAD]]="", '2-Resumen'!$C$7, moras[[#This Row],[EDAD]])</f>
        <v>27</v>
      </c>
      <c r="P1967">
        <f>FLOOR(moras[[#This Row],[EDAD_SIN_NA´S]],10)</f>
        <v>20</v>
      </c>
      <c r="Q1967">
        <f>STANDARDIZE(moras[[#This Row],[EDAD]],'2-Resumen'!$C$2, '2-Resumen'!$C$3)</f>
        <v>-1.0520201343717714</v>
      </c>
      <c r="R1967" t="str">
        <f>IF(ABS(moras[[#This Row],[Z-CORE E]]) &gt; 1.96, "Sí", "No")</f>
        <v>No</v>
      </c>
    </row>
    <row r="1968" spans="1:18">
      <c r="A1968">
        <v>2861</v>
      </c>
      <c r="B1968" t="s">
        <v>27</v>
      </c>
      <c r="C1968">
        <v>375000</v>
      </c>
      <c r="D19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68">
        <f>IF(moras[[#This Row],[SALARIO]]="",'2-Resumen'!$B$7, moras[[#This Row],[SALARIO]])</f>
        <v>375000</v>
      </c>
      <c r="F1968">
        <f>STANDARDIZE(moras[[#This Row],[SALARIO]],'2-Resumen'!$B$2,'2-Resumen'!$B$3)</f>
        <v>-0.36937674209238941</v>
      </c>
      <c r="G1968" t="str">
        <f>IF(ABS(moras[[#This Row],[Z-CORE]])&gt; 1.96,"Sí", "No")</f>
        <v>No</v>
      </c>
      <c r="H1968" t="s">
        <v>33</v>
      </c>
      <c r="I1968" t="str">
        <f>IF(moras[[#This Row],[TIPO_ASEGURAMIENTO]] = "", '2-Resumen'!$F$4, moras[[#This Row],[TIPO_ASEGURAMIENTO]])</f>
        <v>ASALARIADO</v>
      </c>
      <c r="J1968" t="s">
        <v>29</v>
      </c>
      <c r="K1968" t="s">
        <v>30</v>
      </c>
      <c r="L1968" t="s">
        <v>31</v>
      </c>
      <c r="M1968" t="s">
        <v>31</v>
      </c>
      <c r="N1968">
        <v>42</v>
      </c>
      <c r="O1968">
        <f>IF(moras[[#This Row],[EDAD]]="", '2-Resumen'!$C$7, moras[[#This Row],[EDAD]])</f>
        <v>42</v>
      </c>
      <c r="P1968">
        <f>FLOOR(moras[[#This Row],[EDAD_SIN_NA´S]],10)</f>
        <v>40</v>
      </c>
      <c r="Q1968">
        <f>STANDARDIZE(moras[[#This Row],[EDAD]],'2-Resumen'!$C$2, '2-Resumen'!$C$3)</f>
        <v>6.6098167852911317E-3</v>
      </c>
      <c r="R1968" t="str">
        <f>IF(ABS(moras[[#This Row],[Z-CORE E]]) &gt; 1.96, "Sí", "No")</f>
        <v>No</v>
      </c>
    </row>
    <row r="1969" spans="1:18">
      <c r="A1969">
        <v>2862</v>
      </c>
      <c r="B1969" t="s">
        <v>27</v>
      </c>
      <c r="C1969">
        <v>384500</v>
      </c>
      <c r="D19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69">
        <f>IF(moras[[#This Row],[SALARIO]]="",'2-Resumen'!$B$7, moras[[#This Row],[SALARIO]])</f>
        <v>384500</v>
      </c>
      <c r="F1969">
        <f>STANDARDIZE(moras[[#This Row],[SALARIO]],'2-Resumen'!$B$2,'2-Resumen'!$B$3)</f>
        <v>-0.36921867120517649</v>
      </c>
      <c r="G1969" t="str">
        <f>IF(ABS(moras[[#This Row],[Z-CORE]])&gt; 1.96,"Sí", "No")</f>
        <v>No</v>
      </c>
      <c r="H1969" t="s">
        <v>33</v>
      </c>
      <c r="I1969" t="str">
        <f>IF(moras[[#This Row],[TIPO_ASEGURAMIENTO]] = "", '2-Resumen'!$F$4, moras[[#This Row],[TIPO_ASEGURAMIENTO]])</f>
        <v>ASALARIADO</v>
      </c>
      <c r="J1969" t="s">
        <v>29</v>
      </c>
      <c r="K1969" t="s">
        <v>30</v>
      </c>
      <c r="L1969" t="s">
        <v>31</v>
      </c>
      <c r="M1969" t="s">
        <v>31</v>
      </c>
      <c r="N1969">
        <v>33</v>
      </c>
      <c r="O1969">
        <f>IF(moras[[#This Row],[EDAD]]="", '2-Resumen'!$C$7, moras[[#This Row],[EDAD]])</f>
        <v>33</v>
      </c>
      <c r="P1969">
        <f>FLOOR(moras[[#This Row],[EDAD_SIN_NA´S]],10)</f>
        <v>30</v>
      </c>
      <c r="Q1969">
        <f>STANDARDIZE(moras[[#This Row],[EDAD]],'2-Resumen'!$C$2, '2-Resumen'!$C$3)</f>
        <v>-0.62856815390894638</v>
      </c>
      <c r="R1969" t="str">
        <f>IF(ABS(moras[[#This Row],[Z-CORE E]]) &gt; 1.96, "Sí", "No")</f>
        <v>No</v>
      </c>
    </row>
    <row r="1970" spans="1:18">
      <c r="A1970">
        <v>2864</v>
      </c>
      <c r="B1970" t="s">
        <v>32</v>
      </c>
      <c r="C1970">
        <v>258000</v>
      </c>
      <c r="D19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70">
        <f>IF(moras[[#This Row],[SALARIO]]="",'2-Resumen'!$B$7, moras[[#This Row],[SALARIO]])</f>
        <v>258000</v>
      </c>
      <c r="F1970">
        <f>STANDARDIZE(moras[[#This Row],[SALARIO]],'2-Resumen'!$B$2,'2-Resumen'!$B$3)</f>
        <v>-0.37132350986122187</v>
      </c>
      <c r="G1970" t="str">
        <f>IF(ABS(moras[[#This Row],[Z-CORE]])&gt; 1.96,"Sí", "No")</f>
        <v>No</v>
      </c>
      <c r="H1970" t="s">
        <v>33</v>
      </c>
      <c r="I1970" t="str">
        <f>IF(moras[[#This Row],[TIPO_ASEGURAMIENTO]] = "", '2-Resumen'!$F$4, moras[[#This Row],[TIPO_ASEGURAMIENTO]])</f>
        <v>ASALARIADO</v>
      </c>
      <c r="J1970" t="s">
        <v>29</v>
      </c>
      <c r="K1970" t="s">
        <v>30</v>
      </c>
      <c r="L1970" t="s">
        <v>31</v>
      </c>
      <c r="M1970" t="s">
        <v>31</v>
      </c>
      <c r="N1970">
        <v>50</v>
      </c>
      <c r="O1970">
        <f>IF(moras[[#This Row],[EDAD]]="", '2-Resumen'!$C$7, moras[[#This Row],[EDAD]])</f>
        <v>50</v>
      </c>
      <c r="P1970">
        <f>FLOOR(moras[[#This Row],[EDAD_SIN_NA´S]],10)</f>
        <v>50</v>
      </c>
      <c r="Q1970">
        <f>STANDARDIZE(moras[[#This Row],[EDAD]],'2-Resumen'!$C$2, '2-Resumen'!$C$3)</f>
        <v>0.57121245740239113</v>
      </c>
      <c r="R1970" t="str">
        <f>IF(ABS(moras[[#This Row],[Z-CORE E]]) &gt; 1.96, "Sí", "No")</f>
        <v>No</v>
      </c>
    </row>
    <row r="1971" spans="1:18">
      <c r="A1971">
        <v>2865</v>
      </c>
      <c r="B1971" t="s">
        <v>32</v>
      </c>
      <c r="C1971">
        <v>23966572</v>
      </c>
      <c r="D19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71">
        <f>IF(moras[[#This Row],[SALARIO]]="",'2-Resumen'!$B$7, moras[[#This Row],[SALARIO]])</f>
        <v>23966572</v>
      </c>
      <c r="F1971">
        <f>STANDARDIZE(moras[[#This Row],[SALARIO]],'2-Resumen'!$B$2,'2-Resumen'!$B$3)</f>
        <v>2.3164385990443178E-2</v>
      </c>
      <c r="G1971" t="str">
        <f>IF(ABS(moras[[#This Row],[Z-CORE]])&gt; 1.96,"Sí", "No")</f>
        <v>No</v>
      </c>
      <c r="H1971" t="s">
        <v>33</v>
      </c>
      <c r="I1971" t="str">
        <f>IF(moras[[#This Row],[TIPO_ASEGURAMIENTO]] = "", '2-Resumen'!$F$4, moras[[#This Row],[TIPO_ASEGURAMIENTO]])</f>
        <v>ASALARIADO</v>
      </c>
      <c r="J1971" t="s">
        <v>29</v>
      </c>
      <c r="K1971" t="s">
        <v>30</v>
      </c>
      <c r="L1971" t="s">
        <v>31</v>
      </c>
      <c r="M1971" t="s">
        <v>31</v>
      </c>
      <c r="N1971">
        <v>34</v>
      </c>
      <c r="O1971">
        <f>IF(moras[[#This Row],[EDAD]]="", '2-Resumen'!$C$7, moras[[#This Row],[EDAD]])</f>
        <v>34</v>
      </c>
      <c r="P1971">
        <f>FLOOR(moras[[#This Row],[EDAD_SIN_NA´S]],10)</f>
        <v>30</v>
      </c>
      <c r="Q1971">
        <f>STANDARDIZE(moras[[#This Row],[EDAD]],'2-Resumen'!$C$2, '2-Resumen'!$C$3)</f>
        <v>-0.55799282383180893</v>
      </c>
      <c r="R1971" t="str">
        <f>IF(ABS(moras[[#This Row],[Z-CORE E]]) &gt; 1.96, "Sí", "No")</f>
        <v>No</v>
      </c>
    </row>
    <row r="1972" spans="1:18">
      <c r="A1972">
        <v>2867</v>
      </c>
      <c r="B1972" t="s">
        <v>32</v>
      </c>
      <c r="C1972">
        <v>335930</v>
      </c>
      <c r="D19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72">
        <f>IF(moras[[#This Row],[SALARIO]]="",'2-Resumen'!$B$7, moras[[#This Row],[SALARIO]])</f>
        <v>335930</v>
      </c>
      <c r="F1972">
        <f>STANDARDIZE(moras[[#This Row],[SALARIO]],'2-Resumen'!$B$2,'2-Resumen'!$B$3)</f>
        <v>-0.37002682941485338</v>
      </c>
      <c r="G1972" t="str">
        <f>IF(ABS(moras[[#This Row],[Z-CORE]])&gt; 1.96,"Sí", "No")</f>
        <v>No</v>
      </c>
      <c r="H1972" t="s">
        <v>33</v>
      </c>
      <c r="I1972" t="str">
        <f>IF(moras[[#This Row],[TIPO_ASEGURAMIENTO]] = "", '2-Resumen'!$F$4, moras[[#This Row],[TIPO_ASEGURAMIENTO]])</f>
        <v>ASALARIADO</v>
      </c>
      <c r="J1972" t="s">
        <v>29</v>
      </c>
      <c r="K1972" t="s">
        <v>30</v>
      </c>
      <c r="L1972" t="s">
        <v>31</v>
      </c>
      <c r="M1972" t="s">
        <v>31</v>
      </c>
      <c r="N1972">
        <v>49</v>
      </c>
      <c r="O1972">
        <f>IF(moras[[#This Row],[EDAD]]="", '2-Resumen'!$C$7, moras[[#This Row],[EDAD]])</f>
        <v>49</v>
      </c>
      <c r="P1972">
        <f>FLOOR(moras[[#This Row],[EDAD_SIN_NA´S]],10)</f>
        <v>40</v>
      </c>
      <c r="Q1972">
        <f>STANDARDIZE(moras[[#This Row],[EDAD]],'2-Resumen'!$C$2, '2-Resumen'!$C$3)</f>
        <v>0.50063712732525367</v>
      </c>
      <c r="R1972" t="str">
        <f>IF(ABS(moras[[#This Row],[Z-CORE E]]) &gt; 1.96, "Sí", "No")</f>
        <v>No</v>
      </c>
    </row>
    <row r="1973" spans="1:18">
      <c r="A1973">
        <v>2869</v>
      </c>
      <c r="B1973" t="s">
        <v>32</v>
      </c>
      <c r="C1973">
        <v>1739925</v>
      </c>
      <c r="D19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73">
        <f>IF(moras[[#This Row],[SALARIO]]="",'2-Resumen'!$B$7, moras[[#This Row],[SALARIO]])</f>
        <v>1739925</v>
      </c>
      <c r="F1973">
        <f>STANDARDIZE(moras[[#This Row],[SALARIO]],'2-Resumen'!$B$2,'2-Resumen'!$B$3)</f>
        <v>-0.34666569938406711</v>
      </c>
      <c r="G1973" t="str">
        <f>IF(ABS(moras[[#This Row],[Z-CORE]])&gt; 1.96,"Sí", "No")</f>
        <v>No</v>
      </c>
      <c r="H1973" t="s">
        <v>33</v>
      </c>
      <c r="I1973" t="str">
        <f>IF(moras[[#This Row],[TIPO_ASEGURAMIENTO]] = "", '2-Resumen'!$F$4, moras[[#This Row],[TIPO_ASEGURAMIENTO]])</f>
        <v>ASALARIADO</v>
      </c>
      <c r="J1973" t="s">
        <v>29</v>
      </c>
      <c r="K1973" t="s">
        <v>30</v>
      </c>
      <c r="L1973" t="s">
        <v>31</v>
      </c>
      <c r="M1973" t="s">
        <v>31</v>
      </c>
      <c r="N1973">
        <v>43</v>
      </c>
      <c r="O1973">
        <f>IF(moras[[#This Row],[EDAD]]="", '2-Resumen'!$C$7, moras[[#This Row],[EDAD]])</f>
        <v>43</v>
      </c>
      <c r="P1973">
        <f>FLOOR(moras[[#This Row],[EDAD_SIN_NA´S]],10)</f>
        <v>40</v>
      </c>
      <c r="Q1973">
        <f>STANDARDIZE(moras[[#This Row],[EDAD]],'2-Resumen'!$C$2, '2-Resumen'!$C$3)</f>
        <v>7.7185146862428639E-2</v>
      </c>
      <c r="R1973" t="str">
        <f>IF(ABS(moras[[#This Row],[Z-CORE E]]) &gt; 1.96, "Sí", "No")</f>
        <v>No</v>
      </c>
    </row>
    <row r="1974" spans="1:18">
      <c r="A1974">
        <v>2871</v>
      </c>
      <c r="B1974" t="s">
        <v>32</v>
      </c>
      <c r="C1974">
        <v>539969</v>
      </c>
      <c r="D19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74">
        <f>IF(moras[[#This Row],[SALARIO]]="",'2-Resumen'!$B$7, moras[[#This Row],[SALARIO]])</f>
        <v>539969</v>
      </c>
      <c r="F1974">
        <f>STANDARDIZE(moras[[#This Row],[SALARIO]],'2-Resumen'!$B$2,'2-Resumen'!$B$3)</f>
        <v>-0.36663181617737634</v>
      </c>
      <c r="G1974" t="str">
        <f>IF(ABS(moras[[#This Row],[Z-CORE]])&gt; 1.96,"Sí", "No")</f>
        <v>No</v>
      </c>
      <c r="H1974" t="s">
        <v>33</v>
      </c>
      <c r="I1974" t="str">
        <f>IF(moras[[#This Row],[TIPO_ASEGURAMIENTO]] = "", '2-Resumen'!$F$4, moras[[#This Row],[TIPO_ASEGURAMIENTO]])</f>
        <v>ASALARIADO</v>
      </c>
      <c r="J1974" t="s">
        <v>29</v>
      </c>
      <c r="K1974" t="s">
        <v>30</v>
      </c>
      <c r="L1974" t="s">
        <v>31</v>
      </c>
      <c r="M1974" t="s">
        <v>31</v>
      </c>
      <c r="N1974">
        <v>47</v>
      </c>
      <c r="O1974">
        <f>IF(moras[[#This Row],[EDAD]]="", '2-Resumen'!$C$7, moras[[#This Row],[EDAD]])</f>
        <v>47</v>
      </c>
      <c r="P1974">
        <f>FLOOR(moras[[#This Row],[EDAD_SIN_NA´S]],10)</f>
        <v>40</v>
      </c>
      <c r="Q1974">
        <f>STANDARDIZE(moras[[#This Row],[EDAD]],'2-Resumen'!$C$2, '2-Resumen'!$C$3)</f>
        <v>0.35948646717097865</v>
      </c>
      <c r="R1974" t="str">
        <f>IF(ABS(moras[[#This Row],[Z-CORE E]]) &gt; 1.96, "Sí", "No")</f>
        <v>No</v>
      </c>
    </row>
    <row r="1975" spans="1:18">
      <c r="A1975">
        <v>2873</v>
      </c>
      <c r="B1975" t="s">
        <v>32</v>
      </c>
      <c r="C1975">
        <v>747205</v>
      </c>
      <c r="D19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75">
        <f>IF(moras[[#This Row],[SALARIO]]="",'2-Resumen'!$B$7, moras[[#This Row],[SALARIO]])</f>
        <v>747205</v>
      </c>
      <c r="F1975">
        <f>STANDARDIZE(moras[[#This Row],[SALARIO]],'2-Resumen'!$B$2,'2-Resumen'!$B$3)</f>
        <v>-0.36318360792659193</v>
      </c>
      <c r="G1975" t="str">
        <f>IF(ABS(moras[[#This Row],[Z-CORE]])&gt; 1.96,"Sí", "No")</f>
        <v>No</v>
      </c>
      <c r="H1975" t="s">
        <v>33</v>
      </c>
      <c r="I1975" t="str">
        <f>IF(moras[[#This Row],[TIPO_ASEGURAMIENTO]] = "", '2-Resumen'!$F$4, moras[[#This Row],[TIPO_ASEGURAMIENTO]])</f>
        <v>ASALARIADO</v>
      </c>
      <c r="J1975" t="s">
        <v>29</v>
      </c>
      <c r="K1975" t="s">
        <v>30</v>
      </c>
      <c r="L1975" t="s">
        <v>30</v>
      </c>
      <c r="M1975" t="s">
        <v>31</v>
      </c>
      <c r="N1975">
        <v>31</v>
      </c>
      <c r="O1975">
        <f>IF(moras[[#This Row],[EDAD]]="", '2-Resumen'!$C$7, moras[[#This Row],[EDAD]])</f>
        <v>31</v>
      </c>
      <c r="P1975">
        <f>FLOOR(moras[[#This Row],[EDAD_SIN_NA´S]],10)</f>
        <v>30</v>
      </c>
      <c r="Q1975">
        <f>STANDARDIZE(moras[[#This Row],[EDAD]],'2-Resumen'!$C$2, '2-Resumen'!$C$3)</f>
        <v>-0.7697188140632214</v>
      </c>
      <c r="R1975" t="str">
        <f>IF(ABS(moras[[#This Row],[Z-CORE E]]) &gt; 1.96, "Sí", "No")</f>
        <v>No</v>
      </c>
    </row>
    <row r="1976" spans="1:18">
      <c r="A1976">
        <v>2874</v>
      </c>
      <c r="B1976" t="s">
        <v>27</v>
      </c>
      <c r="C1976">
        <v>3901368</v>
      </c>
      <c r="D19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76">
        <f>IF(moras[[#This Row],[SALARIO]]="",'2-Resumen'!$B$7, moras[[#This Row],[SALARIO]])</f>
        <v>3901368</v>
      </c>
      <c r="F1976">
        <f>STANDARDIZE(moras[[#This Row],[SALARIO]],'2-Resumen'!$B$2,'2-Resumen'!$B$3)</f>
        <v>-0.3107013612082668</v>
      </c>
      <c r="G1976" t="str">
        <f>IF(ABS(moras[[#This Row],[Z-CORE]])&gt; 1.96,"Sí", "No")</f>
        <v>No</v>
      </c>
      <c r="H1976" t="s">
        <v>33</v>
      </c>
      <c r="I1976" t="str">
        <f>IF(moras[[#This Row],[TIPO_ASEGURAMIENTO]] = "", '2-Resumen'!$F$4, moras[[#This Row],[TIPO_ASEGURAMIENTO]])</f>
        <v>ASALARIADO</v>
      </c>
      <c r="J1976" t="s">
        <v>29</v>
      </c>
      <c r="K1976" t="s">
        <v>30</v>
      </c>
      <c r="L1976" t="s">
        <v>31</v>
      </c>
      <c r="M1976" t="s">
        <v>31</v>
      </c>
      <c r="N1976">
        <v>25</v>
      </c>
      <c r="O1976">
        <f>IF(moras[[#This Row],[EDAD]]="", '2-Resumen'!$C$7, moras[[#This Row],[EDAD]])</f>
        <v>25</v>
      </c>
      <c r="P1976">
        <f>FLOOR(moras[[#This Row],[EDAD_SIN_NA´S]],10)</f>
        <v>20</v>
      </c>
      <c r="Q1976">
        <f>STANDARDIZE(moras[[#This Row],[EDAD]],'2-Resumen'!$C$2, '2-Resumen'!$C$3)</f>
        <v>-1.1931707945260464</v>
      </c>
      <c r="R1976" t="str">
        <f>IF(ABS(moras[[#This Row],[Z-CORE E]]) &gt; 1.96, "Sí", "No")</f>
        <v>No</v>
      </c>
    </row>
    <row r="1977" spans="1:18">
      <c r="A1977">
        <v>2875</v>
      </c>
      <c r="B1977" t="s">
        <v>27</v>
      </c>
      <c r="C1977">
        <v>338192</v>
      </c>
      <c r="D19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77">
        <f>IF(moras[[#This Row],[SALARIO]]="",'2-Resumen'!$B$7, moras[[#This Row],[SALARIO]])</f>
        <v>338192</v>
      </c>
      <c r="F1977">
        <f>STANDARDIZE(moras[[#This Row],[SALARIO]],'2-Resumen'!$B$2,'2-Resumen'!$B$3)</f>
        <v>-0.36998919190465596</v>
      </c>
      <c r="G1977" t="str">
        <f>IF(ABS(moras[[#This Row],[Z-CORE]])&gt; 1.96,"Sí", "No")</f>
        <v>No</v>
      </c>
      <c r="H1977" t="s">
        <v>33</v>
      </c>
      <c r="I1977" t="str">
        <f>IF(moras[[#This Row],[TIPO_ASEGURAMIENTO]] = "", '2-Resumen'!$F$4, moras[[#This Row],[TIPO_ASEGURAMIENTO]])</f>
        <v>ASALARIADO</v>
      </c>
      <c r="J1977" t="s">
        <v>34</v>
      </c>
      <c r="K1977" t="s">
        <v>30</v>
      </c>
      <c r="L1977" t="s">
        <v>31</v>
      </c>
      <c r="M1977" t="s">
        <v>31</v>
      </c>
      <c r="N1977">
        <v>51</v>
      </c>
      <c r="O1977">
        <f>IF(moras[[#This Row],[EDAD]]="", '2-Resumen'!$C$7, moras[[#This Row],[EDAD]])</f>
        <v>51</v>
      </c>
      <c r="P1977">
        <f>FLOOR(moras[[#This Row],[EDAD_SIN_NA´S]],10)</f>
        <v>50</v>
      </c>
      <c r="Q1977">
        <f>STANDARDIZE(moras[[#This Row],[EDAD]],'2-Resumen'!$C$2, '2-Resumen'!$C$3)</f>
        <v>0.64178778747952869</v>
      </c>
      <c r="R1977" t="str">
        <f>IF(ABS(moras[[#This Row],[Z-CORE E]]) &gt; 1.96, "Sí", "No")</f>
        <v>No</v>
      </c>
    </row>
    <row r="1978" spans="1:18">
      <c r="A1978">
        <v>2876</v>
      </c>
      <c r="B1978" t="s">
        <v>27</v>
      </c>
      <c r="C1978">
        <v>1350000</v>
      </c>
      <c r="D19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78">
        <f>IF(moras[[#This Row],[SALARIO]]="",'2-Resumen'!$B$7, moras[[#This Row],[SALARIO]])</f>
        <v>1350000</v>
      </c>
      <c r="F1978">
        <f>STANDARDIZE(moras[[#This Row],[SALARIO]],'2-Resumen'!$B$2,'2-Resumen'!$B$3)</f>
        <v>-0.3531536773521185</v>
      </c>
      <c r="G1978" t="str">
        <f>IF(ABS(moras[[#This Row],[Z-CORE]])&gt; 1.96,"Sí", "No")</f>
        <v>No</v>
      </c>
      <c r="H1978" t="s">
        <v>33</v>
      </c>
      <c r="I1978" t="str">
        <f>IF(moras[[#This Row],[TIPO_ASEGURAMIENTO]] = "", '2-Resumen'!$F$4, moras[[#This Row],[TIPO_ASEGURAMIENTO]])</f>
        <v>ASALARIADO</v>
      </c>
      <c r="J1978" t="s">
        <v>29</v>
      </c>
      <c r="K1978" t="s">
        <v>30</v>
      </c>
      <c r="L1978" t="s">
        <v>31</v>
      </c>
      <c r="M1978" t="s">
        <v>31</v>
      </c>
      <c r="N1978">
        <v>57</v>
      </c>
      <c r="O1978">
        <f>IF(moras[[#This Row],[EDAD]]="", '2-Resumen'!$C$7, moras[[#This Row],[EDAD]])</f>
        <v>57</v>
      </c>
      <c r="P1978">
        <f>FLOOR(moras[[#This Row],[EDAD_SIN_NA´S]],10)</f>
        <v>50</v>
      </c>
      <c r="Q1978">
        <f>STANDARDIZE(moras[[#This Row],[EDAD]],'2-Resumen'!$C$2, '2-Resumen'!$C$3)</f>
        <v>1.0652397679423538</v>
      </c>
      <c r="R1978" t="str">
        <f>IF(ABS(moras[[#This Row],[Z-CORE E]]) &gt; 1.96, "Sí", "No")</f>
        <v>No</v>
      </c>
    </row>
    <row r="1979" spans="1:18">
      <c r="A1979">
        <v>2877</v>
      </c>
      <c r="B1979" t="s">
        <v>27</v>
      </c>
      <c r="C1979">
        <v>360955414</v>
      </c>
      <c r="D19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79">
        <f>IF(moras[[#This Row],[SALARIO]]="",'2-Resumen'!$B$7, moras[[#This Row],[SALARIO]])</f>
        <v>360955414</v>
      </c>
      <c r="F1979">
        <f>STANDARDIZE(moras[[#This Row],[SALARIO]],'2-Resumen'!$B$2,'2-Resumen'!$B$3)</f>
        <v>5.6303354634416376</v>
      </c>
      <c r="G1979" t="str">
        <f>IF(ABS(moras[[#This Row],[Z-CORE]])&gt; 1.96,"Sí", "No")</f>
        <v>Sí</v>
      </c>
      <c r="H1979" t="s">
        <v>33</v>
      </c>
      <c r="I1979" t="str">
        <f>IF(moras[[#This Row],[TIPO_ASEGURAMIENTO]] = "", '2-Resumen'!$F$4, moras[[#This Row],[TIPO_ASEGURAMIENTO]])</f>
        <v>ASALARIADO</v>
      </c>
      <c r="J1979" t="s">
        <v>34</v>
      </c>
      <c r="K1979" t="s">
        <v>30</v>
      </c>
      <c r="L1979" t="s">
        <v>31</v>
      </c>
      <c r="M1979" t="s">
        <v>31</v>
      </c>
      <c r="N1979">
        <v>55</v>
      </c>
      <c r="O1979">
        <f>IF(moras[[#This Row],[EDAD]]="", '2-Resumen'!$C$7, moras[[#This Row],[EDAD]])</f>
        <v>55</v>
      </c>
      <c r="P1979">
        <f>FLOOR(moras[[#This Row],[EDAD_SIN_NA´S]],10)</f>
        <v>50</v>
      </c>
      <c r="Q1979">
        <f>STANDARDIZE(moras[[#This Row],[EDAD]],'2-Resumen'!$C$2, '2-Resumen'!$C$3)</f>
        <v>0.92408910778807873</v>
      </c>
      <c r="R1979" t="str">
        <f>IF(ABS(moras[[#This Row],[Z-CORE E]]) &gt; 1.96, "Sí", "No")</f>
        <v>No</v>
      </c>
    </row>
    <row r="1980" spans="1:18">
      <c r="A1980">
        <v>2878</v>
      </c>
      <c r="B1980" t="s">
        <v>32</v>
      </c>
      <c r="C1980">
        <v>122041397</v>
      </c>
      <c r="D19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80">
        <f>IF(moras[[#This Row],[SALARIO]]="",'2-Resumen'!$B$7, moras[[#This Row],[SALARIO]])</f>
        <v>122041397</v>
      </c>
      <c r="F1980">
        <f>STANDARDIZE(moras[[#This Row],[SALARIO]],'2-Resumen'!$B$2,'2-Resumen'!$B$3)</f>
        <v>1.6550353966219682</v>
      </c>
      <c r="G1980" t="str">
        <f>IF(ABS(moras[[#This Row],[Z-CORE]])&gt; 1.96,"Sí", "No")</f>
        <v>No</v>
      </c>
      <c r="H1980" t="s">
        <v>33</v>
      </c>
      <c r="I1980" t="str">
        <f>IF(moras[[#This Row],[TIPO_ASEGURAMIENTO]] = "", '2-Resumen'!$F$4, moras[[#This Row],[TIPO_ASEGURAMIENTO]])</f>
        <v>ASALARIADO</v>
      </c>
      <c r="J1980" t="s">
        <v>29</v>
      </c>
      <c r="K1980" t="s">
        <v>30</v>
      </c>
      <c r="L1980" t="s">
        <v>31</v>
      </c>
      <c r="M1980" t="s">
        <v>31</v>
      </c>
      <c r="N1980">
        <v>27</v>
      </c>
      <c r="O1980">
        <f>IF(moras[[#This Row],[EDAD]]="", '2-Resumen'!$C$7, moras[[#This Row],[EDAD]])</f>
        <v>27</v>
      </c>
      <c r="P1980">
        <f>FLOOR(moras[[#This Row],[EDAD_SIN_NA´S]],10)</f>
        <v>20</v>
      </c>
      <c r="Q1980">
        <f>STANDARDIZE(moras[[#This Row],[EDAD]],'2-Resumen'!$C$2, '2-Resumen'!$C$3)</f>
        <v>-1.0520201343717714</v>
      </c>
      <c r="R1980" t="str">
        <f>IF(ABS(moras[[#This Row],[Z-CORE E]]) &gt; 1.96, "Sí", "No")</f>
        <v>No</v>
      </c>
    </row>
    <row r="1981" spans="1:18">
      <c r="A1981">
        <v>2880</v>
      </c>
      <c r="B1981" t="s">
        <v>32</v>
      </c>
      <c r="C1981">
        <v>76279688</v>
      </c>
      <c r="D19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81">
        <f>IF(moras[[#This Row],[SALARIO]]="",'2-Resumen'!$B$7, moras[[#This Row],[SALARIO]])</f>
        <v>76279688</v>
      </c>
      <c r="F1981">
        <f>STANDARDIZE(moras[[#This Row],[SALARIO]],'2-Resumen'!$B$2,'2-Resumen'!$B$3)</f>
        <v>0.89360445535793076</v>
      </c>
      <c r="G1981" t="str">
        <f>IF(ABS(moras[[#This Row],[Z-CORE]])&gt; 1.96,"Sí", "No")</f>
        <v>No</v>
      </c>
      <c r="H1981" t="s">
        <v>33</v>
      </c>
      <c r="I1981" t="str">
        <f>IF(moras[[#This Row],[TIPO_ASEGURAMIENTO]] = "", '2-Resumen'!$F$4, moras[[#This Row],[TIPO_ASEGURAMIENTO]])</f>
        <v>ASALARIADO</v>
      </c>
      <c r="J1981" t="s">
        <v>29</v>
      </c>
      <c r="K1981" t="s">
        <v>30</v>
      </c>
      <c r="L1981" t="s">
        <v>31</v>
      </c>
      <c r="M1981" t="s">
        <v>31</v>
      </c>
      <c r="N1981">
        <v>26</v>
      </c>
      <c r="O1981">
        <f>IF(moras[[#This Row],[EDAD]]="", '2-Resumen'!$C$7, moras[[#This Row],[EDAD]])</f>
        <v>26</v>
      </c>
      <c r="P1981">
        <f>FLOOR(moras[[#This Row],[EDAD_SIN_NA´S]],10)</f>
        <v>20</v>
      </c>
      <c r="Q1981">
        <f>STANDARDIZE(moras[[#This Row],[EDAD]],'2-Resumen'!$C$2, '2-Resumen'!$C$3)</f>
        <v>-1.1225954644489089</v>
      </c>
      <c r="R1981" t="str">
        <f>IF(ABS(moras[[#This Row],[Z-CORE E]]) &gt; 1.96, "Sí", "No")</f>
        <v>No</v>
      </c>
    </row>
    <row r="1982" spans="1:18">
      <c r="A1982">
        <v>2881</v>
      </c>
      <c r="B1982" t="s">
        <v>32</v>
      </c>
      <c r="C1982">
        <v>41375105</v>
      </c>
      <c r="D19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82">
        <f>IF(moras[[#This Row],[SALARIO]]="",'2-Resumen'!$B$7, moras[[#This Row],[SALARIO]])</f>
        <v>41375105</v>
      </c>
      <c r="F1982">
        <f>STANDARDIZE(moras[[#This Row],[SALARIO]],'2-Resumen'!$B$2,'2-Resumen'!$B$3)</f>
        <v>0.31282567613622986</v>
      </c>
      <c r="G1982" t="str">
        <f>IF(ABS(moras[[#This Row],[Z-CORE]])&gt; 1.96,"Sí", "No")</f>
        <v>No</v>
      </c>
      <c r="H1982" t="s">
        <v>33</v>
      </c>
      <c r="I1982" t="str">
        <f>IF(moras[[#This Row],[TIPO_ASEGURAMIENTO]] = "", '2-Resumen'!$F$4, moras[[#This Row],[TIPO_ASEGURAMIENTO]])</f>
        <v>ASALARIADO</v>
      </c>
      <c r="J1982" t="s">
        <v>29</v>
      </c>
      <c r="K1982" t="s">
        <v>30</v>
      </c>
      <c r="L1982" t="s">
        <v>31</v>
      </c>
      <c r="M1982" t="s">
        <v>31</v>
      </c>
      <c r="N1982">
        <v>28</v>
      </c>
      <c r="O1982">
        <f>IF(moras[[#This Row],[EDAD]]="", '2-Resumen'!$C$7, moras[[#This Row],[EDAD]])</f>
        <v>28</v>
      </c>
      <c r="P1982">
        <f>FLOOR(moras[[#This Row],[EDAD_SIN_NA´S]],10)</f>
        <v>20</v>
      </c>
      <c r="Q1982">
        <f>STANDARDIZE(moras[[#This Row],[EDAD]],'2-Resumen'!$C$2, '2-Resumen'!$C$3)</f>
        <v>-0.98144480429463388</v>
      </c>
      <c r="R1982" t="str">
        <f>IF(ABS(moras[[#This Row],[Z-CORE E]]) &gt; 1.96, "Sí", "No")</f>
        <v>No</v>
      </c>
    </row>
    <row r="1983" spans="1:18">
      <c r="A1983">
        <v>2883</v>
      </c>
      <c r="B1983" t="s">
        <v>27</v>
      </c>
      <c r="C1983">
        <v>297044</v>
      </c>
      <c r="D19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83">
        <f>IF(moras[[#This Row],[SALARIO]]="",'2-Resumen'!$B$7, moras[[#This Row],[SALARIO]])</f>
        <v>297044</v>
      </c>
      <c r="F1983">
        <f>STANDARDIZE(moras[[#This Row],[SALARIO]],'2-Resumen'!$B$2,'2-Resumen'!$B$3)</f>
        <v>-0.37067385515381768</v>
      </c>
      <c r="G1983" t="str">
        <f>IF(ABS(moras[[#This Row],[Z-CORE]])&gt; 1.96,"Sí", "No")</f>
        <v>No</v>
      </c>
      <c r="H1983" t="s">
        <v>33</v>
      </c>
      <c r="I1983" t="str">
        <f>IF(moras[[#This Row],[TIPO_ASEGURAMIENTO]] = "", '2-Resumen'!$F$4, moras[[#This Row],[TIPO_ASEGURAMIENTO]])</f>
        <v>ASALARIADO</v>
      </c>
      <c r="J1983" t="s">
        <v>29</v>
      </c>
      <c r="K1983" t="s">
        <v>30</v>
      </c>
      <c r="L1983" t="s">
        <v>31</v>
      </c>
      <c r="M1983" t="s">
        <v>31</v>
      </c>
      <c r="N1983">
        <v>58</v>
      </c>
      <c r="O1983">
        <f>IF(moras[[#This Row],[EDAD]]="", '2-Resumen'!$C$7, moras[[#This Row],[EDAD]])</f>
        <v>58</v>
      </c>
      <c r="P1983">
        <f>FLOOR(moras[[#This Row],[EDAD_SIN_NA´S]],10)</f>
        <v>50</v>
      </c>
      <c r="Q1983">
        <f>STANDARDIZE(moras[[#This Row],[EDAD]],'2-Resumen'!$C$2, '2-Resumen'!$C$3)</f>
        <v>1.1358150980194912</v>
      </c>
      <c r="R1983" t="str">
        <f>IF(ABS(moras[[#This Row],[Z-CORE E]]) &gt; 1.96, "Sí", "No")</f>
        <v>No</v>
      </c>
    </row>
    <row r="1984" spans="1:18">
      <c r="A1984">
        <v>2884</v>
      </c>
      <c r="B1984" t="s">
        <v>32</v>
      </c>
      <c r="C1984">
        <v>2414456</v>
      </c>
      <c r="D19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1984">
        <f>IF(moras[[#This Row],[SALARIO]]="",'2-Resumen'!$B$7, moras[[#This Row],[SALARIO]])</f>
        <v>2414456</v>
      </c>
      <c r="F1984">
        <f>STANDARDIZE(moras[[#This Row],[SALARIO]],'2-Resumen'!$B$2,'2-Resumen'!$B$3)</f>
        <v>-0.33544215058168797</v>
      </c>
      <c r="G1984" t="str">
        <f>IF(ABS(moras[[#This Row],[Z-CORE]])&gt; 1.96,"Sí", "No")</f>
        <v>No</v>
      </c>
      <c r="H1984" t="s">
        <v>33</v>
      </c>
      <c r="I1984" t="str">
        <f>IF(moras[[#This Row],[TIPO_ASEGURAMIENTO]] = "", '2-Resumen'!$F$4, moras[[#This Row],[TIPO_ASEGURAMIENTO]])</f>
        <v>ASALARIADO</v>
      </c>
      <c r="J1984" t="s">
        <v>29</v>
      </c>
      <c r="K1984" t="s">
        <v>30</v>
      </c>
      <c r="L1984" t="s">
        <v>31</v>
      </c>
      <c r="M1984" t="s">
        <v>31</v>
      </c>
      <c r="N1984">
        <v>36</v>
      </c>
      <c r="O1984">
        <f>IF(moras[[#This Row],[EDAD]]="", '2-Resumen'!$C$7, moras[[#This Row],[EDAD]])</f>
        <v>36</v>
      </c>
      <c r="P1984">
        <f>FLOOR(moras[[#This Row],[EDAD_SIN_NA´S]],10)</f>
        <v>30</v>
      </c>
      <c r="Q1984">
        <f>STANDARDIZE(moras[[#This Row],[EDAD]],'2-Resumen'!$C$2, '2-Resumen'!$C$3)</f>
        <v>-0.41684216367753391</v>
      </c>
      <c r="R1984" t="str">
        <f>IF(ABS(moras[[#This Row],[Z-CORE E]]) &gt; 1.96, "Sí", "No")</f>
        <v>No</v>
      </c>
    </row>
    <row r="1985" spans="1:18">
      <c r="A1985">
        <v>2885</v>
      </c>
      <c r="B1985" t="s">
        <v>32</v>
      </c>
      <c r="C1985">
        <v>40665945</v>
      </c>
      <c r="D19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85">
        <f>IF(moras[[#This Row],[SALARIO]]="",'2-Resumen'!$B$7, moras[[#This Row],[SALARIO]])</f>
        <v>40665945</v>
      </c>
      <c r="F1985">
        <f>STANDARDIZE(moras[[#This Row],[SALARIO]],'2-Resumen'!$B$2,'2-Resumen'!$B$3)</f>
        <v>0.3010259339913986</v>
      </c>
      <c r="G1985" t="str">
        <f>IF(ABS(moras[[#This Row],[Z-CORE]])&gt; 1.96,"Sí", "No")</f>
        <v>No</v>
      </c>
      <c r="H1985" t="s">
        <v>33</v>
      </c>
      <c r="I1985" t="str">
        <f>IF(moras[[#This Row],[TIPO_ASEGURAMIENTO]] = "", '2-Resumen'!$F$4, moras[[#This Row],[TIPO_ASEGURAMIENTO]])</f>
        <v>ASALARIADO</v>
      </c>
      <c r="J1985" t="s">
        <v>34</v>
      </c>
      <c r="K1985" t="s">
        <v>30</v>
      </c>
      <c r="L1985" t="s">
        <v>31</v>
      </c>
      <c r="M1985" t="s">
        <v>31</v>
      </c>
      <c r="N1985">
        <v>27</v>
      </c>
      <c r="O1985">
        <f>IF(moras[[#This Row],[EDAD]]="", '2-Resumen'!$C$7, moras[[#This Row],[EDAD]])</f>
        <v>27</v>
      </c>
      <c r="P1985">
        <f>FLOOR(moras[[#This Row],[EDAD_SIN_NA´S]],10)</f>
        <v>20</v>
      </c>
      <c r="Q1985">
        <f>STANDARDIZE(moras[[#This Row],[EDAD]],'2-Resumen'!$C$2, '2-Resumen'!$C$3)</f>
        <v>-1.0520201343717714</v>
      </c>
      <c r="R1985" t="str">
        <f>IF(ABS(moras[[#This Row],[Z-CORE E]]) &gt; 1.96, "Sí", "No")</f>
        <v>No</v>
      </c>
    </row>
    <row r="1986" spans="1:18">
      <c r="A1986">
        <v>2886</v>
      </c>
      <c r="B1986" t="s">
        <v>32</v>
      </c>
      <c r="C1986">
        <v>51443514</v>
      </c>
      <c r="D19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86">
        <f>IF(moras[[#This Row],[SALARIO]]="",'2-Resumen'!$B$7, moras[[#This Row],[SALARIO]])</f>
        <v>51443514</v>
      </c>
      <c r="F1986">
        <f>STANDARDIZE(moras[[#This Row],[SALARIO]],'2-Resumen'!$B$2,'2-Resumen'!$B$3)</f>
        <v>0.48035434386805143</v>
      </c>
      <c r="G1986" t="str">
        <f>IF(ABS(moras[[#This Row],[Z-CORE]])&gt; 1.96,"Sí", "No")</f>
        <v>No</v>
      </c>
      <c r="H1986" t="s">
        <v>33</v>
      </c>
      <c r="I1986" t="str">
        <f>IF(moras[[#This Row],[TIPO_ASEGURAMIENTO]] = "", '2-Resumen'!$F$4, moras[[#This Row],[TIPO_ASEGURAMIENTO]])</f>
        <v>ASALARIADO</v>
      </c>
      <c r="J1986" t="s">
        <v>29</v>
      </c>
      <c r="K1986" t="s">
        <v>30</v>
      </c>
      <c r="L1986" t="s">
        <v>31</v>
      </c>
      <c r="M1986" t="s">
        <v>31</v>
      </c>
      <c r="N1986">
        <v>48</v>
      </c>
      <c r="O1986">
        <f>IF(moras[[#This Row],[EDAD]]="", '2-Resumen'!$C$7, moras[[#This Row],[EDAD]])</f>
        <v>48</v>
      </c>
      <c r="P1986">
        <f>FLOOR(moras[[#This Row],[EDAD_SIN_NA´S]],10)</f>
        <v>40</v>
      </c>
      <c r="Q1986">
        <f>STANDARDIZE(moras[[#This Row],[EDAD]],'2-Resumen'!$C$2, '2-Resumen'!$C$3)</f>
        <v>0.43006179724811616</v>
      </c>
      <c r="R1986" t="str">
        <f>IF(ABS(moras[[#This Row],[Z-CORE E]]) &gt; 1.96, "Sí", "No")</f>
        <v>No</v>
      </c>
    </row>
    <row r="1987" spans="1:18">
      <c r="A1987">
        <v>2887</v>
      </c>
      <c r="B1987" t="s">
        <v>27</v>
      </c>
      <c r="C1987">
        <v>70580713</v>
      </c>
      <c r="D19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87">
        <f>IF(moras[[#This Row],[SALARIO]]="",'2-Resumen'!$B$7, moras[[#This Row],[SALARIO]])</f>
        <v>70580713</v>
      </c>
      <c r="F1987">
        <f>STANDARDIZE(moras[[#This Row],[SALARIO]],'2-Resumen'!$B$2,'2-Resumen'!$B$3)</f>
        <v>0.79877897804697151</v>
      </c>
      <c r="G1987" t="str">
        <f>IF(ABS(moras[[#This Row],[Z-CORE]])&gt; 1.96,"Sí", "No")</f>
        <v>No</v>
      </c>
      <c r="H1987" t="s">
        <v>33</v>
      </c>
      <c r="I1987" t="str">
        <f>IF(moras[[#This Row],[TIPO_ASEGURAMIENTO]] = "", '2-Resumen'!$F$4, moras[[#This Row],[TIPO_ASEGURAMIENTO]])</f>
        <v>ASALARIADO</v>
      </c>
      <c r="J1987" t="s">
        <v>34</v>
      </c>
      <c r="K1987" t="s">
        <v>30</v>
      </c>
      <c r="L1987" t="s">
        <v>31</v>
      </c>
      <c r="M1987" t="s">
        <v>31</v>
      </c>
      <c r="N1987">
        <v>34</v>
      </c>
      <c r="O1987">
        <f>IF(moras[[#This Row],[EDAD]]="", '2-Resumen'!$C$7, moras[[#This Row],[EDAD]])</f>
        <v>34</v>
      </c>
      <c r="P1987">
        <f>FLOOR(moras[[#This Row],[EDAD_SIN_NA´S]],10)</f>
        <v>30</v>
      </c>
      <c r="Q1987">
        <f>STANDARDIZE(moras[[#This Row],[EDAD]],'2-Resumen'!$C$2, '2-Resumen'!$C$3)</f>
        <v>-0.55799282383180893</v>
      </c>
      <c r="R1987" t="str">
        <f>IF(ABS(moras[[#This Row],[Z-CORE E]]) &gt; 1.96, "Sí", "No")</f>
        <v>No</v>
      </c>
    </row>
    <row r="1988" spans="1:18">
      <c r="A1988">
        <v>2888</v>
      </c>
      <c r="B1988" t="s">
        <v>27</v>
      </c>
      <c r="C1988">
        <v>46256985</v>
      </c>
      <c r="D19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88">
        <f>IF(moras[[#This Row],[SALARIO]]="",'2-Resumen'!$B$7, moras[[#This Row],[SALARIO]])</f>
        <v>46256985</v>
      </c>
      <c r="F1988">
        <f>STANDARDIZE(moras[[#This Row],[SALARIO]],'2-Resumen'!$B$2,'2-Resumen'!$B$3)</f>
        <v>0.39405547643800792</v>
      </c>
      <c r="G1988" t="str">
        <f>IF(ABS(moras[[#This Row],[Z-CORE]])&gt; 1.96,"Sí", "No")</f>
        <v>No</v>
      </c>
      <c r="H1988" t="s">
        <v>33</v>
      </c>
      <c r="I1988" t="str">
        <f>IF(moras[[#This Row],[TIPO_ASEGURAMIENTO]] = "", '2-Resumen'!$F$4, moras[[#This Row],[TIPO_ASEGURAMIENTO]])</f>
        <v>ASALARIADO</v>
      </c>
      <c r="J1988" t="s">
        <v>29</v>
      </c>
      <c r="K1988" t="s">
        <v>30</v>
      </c>
      <c r="L1988" t="s">
        <v>31</v>
      </c>
      <c r="M1988" t="s">
        <v>31</v>
      </c>
      <c r="N1988">
        <v>27</v>
      </c>
      <c r="O1988">
        <f>IF(moras[[#This Row],[EDAD]]="", '2-Resumen'!$C$7, moras[[#This Row],[EDAD]])</f>
        <v>27</v>
      </c>
      <c r="P1988">
        <f>FLOOR(moras[[#This Row],[EDAD_SIN_NA´S]],10)</f>
        <v>20</v>
      </c>
      <c r="Q1988">
        <f>STANDARDIZE(moras[[#This Row],[EDAD]],'2-Resumen'!$C$2, '2-Resumen'!$C$3)</f>
        <v>-1.0520201343717714</v>
      </c>
      <c r="R1988" t="str">
        <f>IF(ABS(moras[[#This Row],[Z-CORE E]]) &gt; 1.96, "Sí", "No")</f>
        <v>No</v>
      </c>
    </row>
    <row r="1989" spans="1:18">
      <c r="A1989">
        <v>2889</v>
      </c>
      <c r="B1989" t="s">
        <v>32</v>
      </c>
      <c r="C1989">
        <v>100000</v>
      </c>
      <c r="D19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89">
        <f>IF(moras[[#This Row],[SALARIO]]="",'2-Resumen'!$B$7, moras[[#This Row],[SALARIO]])</f>
        <v>100000</v>
      </c>
      <c r="F1989">
        <f>STANDARDIZE(moras[[#This Row],[SALARIO]],'2-Resumen'!$B$2,'2-Resumen'!$B$3)</f>
        <v>-0.37395247830118372</v>
      </c>
      <c r="G1989" t="str">
        <f>IF(ABS(moras[[#This Row],[Z-CORE]])&gt; 1.96,"Sí", "No")</f>
        <v>No</v>
      </c>
      <c r="H1989" t="s">
        <v>33</v>
      </c>
      <c r="I1989" t="str">
        <f>IF(moras[[#This Row],[TIPO_ASEGURAMIENTO]] = "", '2-Resumen'!$F$4, moras[[#This Row],[TIPO_ASEGURAMIENTO]])</f>
        <v>ASALARIADO</v>
      </c>
      <c r="J1989" t="s">
        <v>29</v>
      </c>
      <c r="K1989" t="s">
        <v>30</v>
      </c>
      <c r="L1989" t="s">
        <v>31</v>
      </c>
      <c r="M1989" t="s">
        <v>31</v>
      </c>
      <c r="N1989">
        <v>24</v>
      </c>
      <c r="O1989">
        <f>IF(moras[[#This Row],[EDAD]]="", '2-Resumen'!$C$7, moras[[#This Row],[EDAD]])</f>
        <v>24</v>
      </c>
      <c r="P1989">
        <f>FLOOR(moras[[#This Row],[EDAD_SIN_NA´S]],10)</f>
        <v>20</v>
      </c>
      <c r="Q1989">
        <f>STANDARDIZE(moras[[#This Row],[EDAD]],'2-Resumen'!$C$2, '2-Resumen'!$C$3)</f>
        <v>-1.263746124603184</v>
      </c>
      <c r="R1989" t="str">
        <f>IF(ABS(moras[[#This Row],[Z-CORE E]]) &gt; 1.96, "Sí", "No")</f>
        <v>No</v>
      </c>
    </row>
    <row r="1990" spans="1:18">
      <c r="A1990">
        <v>2892</v>
      </c>
      <c r="B1990" t="s">
        <v>32</v>
      </c>
      <c r="C1990">
        <v>44438901</v>
      </c>
      <c r="D19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90">
        <f>IF(moras[[#This Row],[SALARIO]]="",'2-Resumen'!$B$7, moras[[#This Row],[SALARIO]])</f>
        <v>44438901</v>
      </c>
      <c r="F1990">
        <f>STANDARDIZE(moras[[#This Row],[SALARIO]],'2-Resumen'!$B$2,'2-Resumen'!$B$3)</f>
        <v>0.36380430265826369</v>
      </c>
      <c r="G1990" t="str">
        <f>IF(ABS(moras[[#This Row],[Z-CORE]])&gt; 1.96,"Sí", "No")</f>
        <v>No</v>
      </c>
      <c r="H1990" t="s">
        <v>33</v>
      </c>
      <c r="I1990" t="str">
        <f>IF(moras[[#This Row],[TIPO_ASEGURAMIENTO]] = "", '2-Resumen'!$F$4, moras[[#This Row],[TIPO_ASEGURAMIENTO]])</f>
        <v>ASALARIADO</v>
      </c>
      <c r="J1990" t="s">
        <v>34</v>
      </c>
      <c r="K1990" t="s">
        <v>30</v>
      </c>
      <c r="L1990" t="s">
        <v>31</v>
      </c>
      <c r="M1990" t="s">
        <v>31</v>
      </c>
      <c r="N1990">
        <v>60</v>
      </c>
      <c r="O1990">
        <f>IF(moras[[#This Row],[EDAD]]="", '2-Resumen'!$C$7, moras[[#This Row],[EDAD]])</f>
        <v>60</v>
      </c>
      <c r="P1990">
        <f>FLOOR(moras[[#This Row],[EDAD_SIN_NA´S]],10)</f>
        <v>60</v>
      </c>
      <c r="Q1990">
        <f>STANDARDIZE(moras[[#This Row],[EDAD]],'2-Resumen'!$C$2, '2-Resumen'!$C$3)</f>
        <v>1.2769657581737661</v>
      </c>
      <c r="R1990" t="str">
        <f>IF(ABS(moras[[#This Row],[Z-CORE E]]) &gt; 1.96, "Sí", "No")</f>
        <v>No</v>
      </c>
    </row>
    <row r="1991" spans="1:18">
      <c r="A1991">
        <v>2894</v>
      </c>
      <c r="B1991" t="s">
        <v>32</v>
      </c>
      <c r="C1991">
        <v>127059665</v>
      </c>
      <c r="D19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91">
        <f>IF(moras[[#This Row],[SALARIO]]="",'2-Resumen'!$B$7, moras[[#This Row],[SALARIO]])</f>
        <v>127059665</v>
      </c>
      <c r="F1991">
        <f>STANDARDIZE(moras[[#This Row],[SALARIO]],'2-Resumen'!$B$2,'2-Resumen'!$B$3)</f>
        <v>1.7385345624148192</v>
      </c>
      <c r="G1991" t="str">
        <f>IF(ABS(moras[[#This Row],[Z-CORE]])&gt; 1.96,"Sí", "No")</f>
        <v>No</v>
      </c>
      <c r="H1991" t="s">
        <v>33</v>
      </c>
      <c r="I1991" t="str">
        <f>IF(moras[[#This Row],[TIPO_ASEGURAMIENTO]] = "", '2-Resumen'!$F$4, moras[[#This Row],[TIPO_ASEGURAMIENTO]])</f>
        <v>ASALARIADO</v>
      </c>
      <c r="J1991" t="s">
        <v>34</v>
      </c>
      <c r="K1991" t="s">
        <v>30</v>
      </c>
      <c r="L1991" t="s">
        <v>31</v>
      </c>
      <c r="M1991" t="s">
        <v>31</v>
      </c>
      <c r="N1991">
        <v>44</v>
      </c>
      <c r="O1991">
        <f>IF(moras[[#This Row],[EDAD]]="", '2-Resumen'!$C$7, moras[[#This Row],[EDAD]])</f>
        <v>44</v>
      </c>
      <c r="P1991">
        <f>FLOOR(moras[[#This Row],[EDAD_SIN_NA´S]],10)</f>
        <v>40</v>
      </c>
      <c r="Q1991">
        <f>STANDARDIZE(moras[[#This Row],[EDAD]],'2-Resumen'!$C$2, '2-Resumen'!$C$3)</f>
        <v>0.14776047693956615</v>
      </c>
      <c r="R1991" t="str">
        <f>IF(ABS(moras[[#This Row],[Z-CORE E]]) &gt; 1.96, "Sí", "No")</f>
        <v>No</v>
      </c>
    </row>
    <row r="1992" spans="1:18">
      <c r="A1992">
        <v>2895</v>
      </c>
      <c r="B1992" t="s">
        <v>32</v>
      </c>
      <c r="C1992">
        <v>92278875</v>
      </c>
      <c r="D19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92">
        <f>IF(moras[[#This Row],[SALARIO]]="",'2-Resumen'!$B$7, moras[[#This Row],[SALARIO]])</f>
        <v>92278875</v>
      </c>
      <c r="F1992">
        <f>STANDARDIZE(moras[[#This Row],[SALARIO]],'2-Resumen'!$B$2,'2-Resumen'!$B$3)</f>
        <v>1.1598155799658283</v>
      </c>
      <c r="G1992" t="str">
        <f>IF(ABS(moras[[#This Row],[Z-CORE]])&gt; 1.96,"Sí", "No")</f>
        <v>No</v>
      </c>
      <c r="H1992" t="s">
        <v>33</v>
      </c>
      <c r="I1992" t="str">
        <f>IF(moras[[#This Row],[TIPO_ASEGURAMIENTO]] = "", '2-Resumen'!$F$4, moras[[#This Row],[TIPO_ASEGURAMIENTO]])</f>
        <v>ASALARIADO</v>
      </c>
      <c r="J1992" t="s">
        <v>29</v>
      </c>
      <c r="K1992" t="s">
        <v>30</v>
      </c>
      <c r="L1992" t="s">
        <v>31</v>
      </c>
      <c r="M1992" t="s">
        <v>31</v>
      </c>
      <c r="N1992">
        <v>25</v>
      </c>
      <c r="O1992">
        <f>IF(moras[[#This Row],[EDAD]]="", '2-Resumen'!$C$7, moras[[#This Row],[EDAD]])</f>
        <v>25</v>
      </c>
      <c r="P1992">
        <f>FLOOR(moras[[#This Row],[EDAD_SIN_NA´S]],10)</f>
        <v>20</v>
      </c>
      <c r="Q1992">
        <f>STANDARDIZE(moras[[#This Row],[EDAD]],'2-Resumen'!$C$2, '2-Resumen'!$C$3)</f>
        <v>-1.1931707945260464</v>
      </c>
      <c r="R1992" t="str">
        <f>IF(ABS(moras[[#This Row],[Z-CORE E]]) &gt; 1.96, "Sí", "No")</f>
        <v>No</v>
      </c>
    </row>
    <row r="1993" spans="1:18">
      <c r="A1993">
        <v>2897</v>
      </c>
      <c r="B1993" t="s">
        <v>27</v>
      </c>
      <c r="C1993">
        <v>105593804</v>
      </c>
      <c r="D19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93">
        <f>IF(moras[[#This Row],[SALARIO]]="",'2-Resumen'!$B$7, moras[[#This Row],[SALARIO]])</f>
        <v>105593804</v>
      </c>
      <c r="F1993">
        <f>STANDARDIZE(moras[[#This Row],[SALARIO]],'2-Resumen'!$B$2,'2-Resumen'!$B$3)</f>
        <v>1.3813632263033773</v>
      </c>
      <c r="G1993" t="str">
        <f>IF(ABS(moras[[#This Row],[Z-CORE]])&gt; 1.96,"Sí", "No")</f>
        <v>No</v>
      </c>
      <c r="H1993" t="s">
        <v>33</v>
      </c>
      <c r="I1993" t="str">
        <f>IF(moras[[#This Row],[TIPO_ASEGURAMIENTO]] = "", '2-Resumen'!$F$4, moras[[#This Row],[TIPO_ASEGURAMIENTO]])</f>
        <v>ASALARIADO</v>
      </c>
      <c r="J1993" t="s">
        <v>34</v>
      </c>
      <c r="K1993" t="s">
        <v>30</v>
      </c>
      <c r="L1993" t="s">
        <v>31</v>
      </c>
      <c r="M1993" t="s">
        <v>31</v>
      </c>
      <c r="N1993">
        <v>30</v>
      </c>
      <c r="O1993">
        <f>IF(moras[[#This Row],[EDAD]]="", '2-Resumen'!$C$7, moras[[#This Row],[EDAD]])</f>
        <v>30</v>
      </c>
      <c r="P1993">
        <f>FLOOR(moras[[#This Row],[EDAD_SIN_NA´S]],10)</f>
        <v>30</v>
      </c>
      <c r="Q1993">
        <f>STANDARDIZE(moras[[#This Row],[EDAD]],'2-Resumen'!$C$2, '2-Resumen'!$C$3)</f>
        <v>-0.84029414414035897</v>
      </c>
      <c r="R1993" t="str">
        <f>IF(ABS(moras[[#This Row],[Z-CORE E]]) &gt; 1.96, "Sí", "No")</f>
        <v>No</v>
      </c>
    </row>
    <row r="1994" spans="1:18">
      <c r="A1994">
        <v>2899</v>
      </c>
      <c r="B1994" t="s">
        <v>32</v>
      </c>
      <c r="C1994">
        <v>38509362</v>
      </c>
      <c r="D19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94">
        <f>IF(moras[[#This Row],[SALARIO]]="",'2-Resumen'!$B$7, moras[[#This Row],[SALARIO]])</f>
        <v>38509362</v>
      </c>
      <c r="F1994">
        <f>STANDARDIZE(moras[[#This Row],[SALARIO]],'2-Resumen'!$B$2,'2-Resumen'!$B$3)</f>
        <v>0.26514246155368826</v>
      </c>
      <c r="G1994" t="str">
        <f>IF(ABS(moras[[#This Row],[Z-CORE]])&gt; 1.96,"Sí", "No")</f>
        <v>No</v>
      </c>
      <c r="H1994" t="s">
        <v>33</v>
      </c>
      <c r="I1994" t="str">
        <f>IF(moras[[#This Row],[TIPO_ASEGURAMIENTO]] = "", '2-Resumen'!$F$4, moras[[#This Row],[TIPO_ASEGURAMIENTO]])</f>
        <v>ASALARIADO</v>
      </c>
      <c r="J1994" t="s">
        <v>29</v>
      </c>
      <c r="K1994" t="s">
        <v>30</v>
      </c>
      <c r="L1994" t="s">
        <v>31</v>
      </c>
      <c r="M1994" t="s">
        <v>31</v>
      </c>
      <c r="N1994">
        <v>44</v>
      </c>
      <c r="O1994">
        <f>IF(moras[[#This Row],[EDAD]]="", '2-Resumen'!$C$7, moras[[#This Row],[EDAD]])</f>
        <v>44</v>
      </c>
      <c r="P1994">
        <f>FLOOR(moras[[#This Row],[EDAD_SIN_NA´S]],10)</f>
        <v>40</v>
      </c>
      <c r="Q1994">
        <f>STANDARDIZE(moras[[#This Row],[EDAD]],'2-Resumen'!$C$2, '2-Resumen'!$C$3)</f>
        <v>0.14776047693956615</v>
      </c>
      <c r="R1994" t="str">
        <f>IF(ABS(moras[[#This Row],[Z-CORE E]]) &gt; 1.96, "Sí", "No")</f>
        <v>No</v>
      </c>
    </row>
    <row r="1995" spans="1:18">
      <c r="A1995">
        <v>2900</v>
      </c>
      <c r="B1995" t="s">
        <v>32</v>
      </c>
      <c r="C1995">
        <v>64625166</v>
      </c>
      <c r="D19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95">
        <f>IF(moras[[#This Row],[SALARIO]]="",'2-Resumen'!$B$7, moras[[#This Row],[SALARIO]])</f>
        <v>64625166</v>
      </c>
      <c r="F1995">
        <f>STANDARDIZE(moras[[#This Row],[SALARIO]],'2-Resumen'!$B$2,'2-Resumen'!$B$3)</f>
        <v>0.69968438877032946</v>
      </c>
      <c r="G1995" t="str">
        <f>IF(ABS(moras[[#This Row],[Z-CORE]])&gt; 1.96,"Sí", "No")</f>
        <v>No</v>
      </c>
      <c r="H1995" t="s">
        <v>33</v>
      </c>
      <c r="I1995" t="str">
        <f>IF(moras[[#This Row],[TIPO_ASEGURAMIENTO]] = "", '2-Resumen'!$F$4, moras[[#This Row],[TIPO_ASEGURAMIENTO]])</f>
        <v>ASALARIADO</v>
      </c>
      <c r="J1995" t="s">
        <v>29</v>
      </c>
      <c r="K1995" t="s">
        <v>30</v>
      </c>
      <c r="L1995" t="s">
        <v>31</v>
      </c>
      <c r="M1995" t="s">
        <v>31</v>
      </c>
      <c r="N1995">
        <v>27</v>
      </c>
      <c r="O1995">
        <f>IF(moras[[#This Row],[EDAD]]="", '2-Resumen'!$C$7, moras[[#This Row],[EDAD]])</f>
        <v>27</v>
      </c>
      <c r="P1995">
        <f>FLOOR(moras[[#This Row],[EDAD_SIN_NA´S]],10)</f>
        <v>20</v>
      </c>
      <c r="Q1995">
        <f>STANDARDIZE(moras[[#This Row],[EDAD]],'2-Resumen'!$C$2, '2-Resumen'!$C$3)</f>
        <v>-1.0520201343717714</v>
      </c>
      <c r="R1995" t="str">
        <f>IF(ABS(moras[[#This Row],[Z-CORE E]]) &gt; 1.96, "Sí", "No")</f>
        <v>No</v>
      </c>
    </row>
    <row r="1996" spans="1:18">
      <c r="A1996">
        <v>2901</v>
      </c>
      <c r="B1996" t="s">
        <v>32</v>
      </c>
      <c r="C1996">
        <v>330000</v>
      </c>
      <c r="D19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1996">
        <f>IF(moras[[#This Row],[SALARIO]]="",'2-Resumen'!$B$7, moras[[#This Row],[SALARIO]])</f>
        <v>330000</v>
      </c>
      <c r="F1996">
        <f>STANDARDIZE(moras[[#This Row],[SALARIO]],'2-Resumen'!$B$2,'2-Resumen'!$B$3)</f>
        <v>-0.37012549892655572</v>
      </c>
      <c r="G1996" t="str">
        <f>IF(ABS(moras[[#This Row],[Z-CORE]])&gt; 1.96,"Sí", "No")</f>
        <v>No</v>
      </c>
      <c r="H1996" t="s">
        <v>33</v>
      </c>
      <c r="I1996" t="str">
        <f>IF(moras[[#This Row],[TIPO_ASEGURAMIENTO]] = "", '2-Resumen'!$F$4, moras[[#This Row],[TIPO_ASEGURAMIENTO]])</f>
        <v>ASALARIADO</v>
      </c>
      <c r="J1996" t="s">
        <v>29</v>
      </c>
      <c r="K1996" t="s">
        <v>30</v>
      </c>
      <c r="L1996" t="s">
        <v>30</v>
      </c>
      <c r="M1996" t="s">
        <v>31</v>
      </c>
      <c r="N1996">
        <v>47</v>
      </c>
      <c r="O1996">
        <f>IF(moras[[#This Row],[EDAD]]="", '2-Resumen'!$C$7, moras[[#This Row],[EDAD]])</f>
        <v>47</v>
      </c>
      <c r="P1996">
        <f>FLOOR(moras[[#This Row],[EDAD_SIN_NA´S]],10)</f>
        <v>40</v>
      </c>
      <c r="Q1996">
        <f>STANDARDIZE(moras[[#This Row],[EDAD]],'2-Resumen'!$C$2, '2-Resumen'!$C$3)</f>
        <v>0.35948646717097865</v>
      </c>
      <c r="R1996" t="str">
        <f>IF(ABS(moras[[#This Row],[Z-CORE E]]) &gt; 1.96, "Sí", "No")</f>
        <v>No</v>
      </c>
    </row>
    <row r="1997" spans="1:18">
      <c r="A1997">
        <v>2903</v>
      </c>
      <c r="B1997" t="s">
        <v>27</v>
      </c>
      <c r="C1997">
        <v>62239465</v>
      </c>
      <c r="D19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97">
        <f>IF(moras[[#This Row],[SALARIO]]="",'2-Resumen'!$B$7, moras[[#This Row],[SALARIO]])</f>
        <v>62239465</v>
      </c>
      <c r="F1997">
        <f>STANDARDIZE(moras[[#This Row],[SALARIO]],'2-Resumen'!$B$2,'2-Resumen'!$B$3)</f>
        <v>0.65998861259194075</v>
      </c>
      <c r="G1997" t="str">
        <f>IF(ABS(moras[[#This Row],[Z-CORE]])&gt; 1.96,"Sí", "No")</f>
        <v>No</v>
      </c>
      <c r="H1997" t="s">
        <v>33</v>
      </c>
      <c r="I1997" t="str">
        <f>IF(moras[[#This Row],[TIPO_ASEGURAMIENTO]] = "", '2-Resumen'!$F$4, moras[[#This Row],[TIPO_ASEGURAMIENTO]])</f>
        <v>ASALARIADO</v>
      </c>
      <c r="J1997" t="s">
        <v>29</v>
      </c>
      <c r="K1997" t="s">
        <v>30</v>
      </c>
      <c r="L1997" t="s">
        <v>31</v>
      </c>
      <c r="M1997" t="s">
        <v>30</v>
      </c>
      <c r="N1997">
        <v>23</v>
      </c>
      <c r="O1997">
        <f>IF(moras[[#This Row],[EDAD]]="", '2-Resumen'!$C$7, moras[[#This Row],[EDAD]])</f>
        <v>23</v>
      </c>
      <c r="P1997">
        <f>FLOOR(moras[[#This Row],[EDAD_SIN_NA´S]],10)</f>
        <v>20</v>
      </c>
      <c r="Q1997">
        <f>STANDARDIZE(moras[[#This Row],[EDAD]],'2-Resumen'!$C$2, '2-Resumen'!$C$3)</f>
        <v>-1.3343214546803215</v>
      </c>
      <c r="R1997" t="str">
        <f>IF(ABS(moras[[#This Row],[Z-CORE E]]) &gt; 1.96, "Sí", "No")</f>
        <v>No</v>
      </c>
    </row>
    <row r="1998" spans="1:18">
      <c r="A1998">
        <v>2904</v>
      </c>
      <c r="B1998" t="s">
        <v>32</v>
      </c>
      <c r="C1998">
        <v>171000</v>
      </c>
      <c r="D19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1998">
        <f>IF(moras[[#This Row],[SALARIO]]="",'2-Resumen'!$B$7, moras[[#This Row],[SALARIO]])</f>
        <v>171000</v>
      </c>
      <c r="F1998">
        <f>STANDARDIZE(moras[[#This Row],[SALARIO]],'2-Resumen'!$B$2,'2-Resumen'!$B$3)</f>
        <v>-0.37277110640727684</v>
      </c>
      <c r="G1998" t="str">
        <f>IF(ABS(moras[[#This Row],[Z-CORE]])&gt; 1.96,"Sí", "No")</f>
        <v>No</v>
      </c>
      <c r="H1998" t="s">
        <v>33</v>
      </c>
      <c r="I1998" t="str">
        <f>IF(moras[[#This Row],[TIPO_ASEGURAMIENTO]] = "", '2-Resumen'!$F$4, moras[[#This Row],[TIPO_ASEGURAMIENTO]])</f>
        <v>ASALARIADO</v>
      </c>
      <c r="J1998" t="s">
        <v>29</v>
      </c>
      <c r="K1998" t="s">
        <v>30</v>
      </c>
      <c r="L1998" t="s">
        <v>31</v>
      </c>
      <c r="M1998" t="s">
        <v>31</v>
      </c>
      <c r="N1998">
        <v>56</v>
      </c>
      <c r="O1998">
        <f>IF(moras[[#This Row],[EDAD]]="", '2-Resumen'!$C$7, moras[[#This Row],[EDAD]])</f>
        <v>56</v>
      </c>
      <c r="P1998">
        <f>FLOOR(moras[[#This Row],[EDAD_SIN_NA´S]],10)</f>
        <v>50</v>
      </c>
      <c r="Q1998">
        <f>STANDARDIZE(moras[[#This Row],[EDAD]],'2-Resumen'!$C$2, '2-Resumen'!$C$3)</f>
        <v>0.99466443786521619</v>
      </c>
      <c r="R1998" t="str">
        <f>IF(ABS(moras[[#This Row],[Z-CORE E]]) &gt; 1.96, "Sí", "No")</f>
        <v>No</v>
      </c>
    </row>
    <row r="1999" spans="1:18">
      <c r="A1999">
        <v>2905</v>
      </c>
      <c r="B1999" t="s">
        <v>27</v>
      </c>
      <c r="C1999">
        <v>38540061</v>
      </c>
      <c r="D19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1999">
        <f>IF(moras[[#This Row],[SALARIO]]="",'2-Resumen'!$B$7, moras[[#This Row],[SALARIO]])</f>
        <v>38540061</v>
      </c>
      <c r="F1999">
        <f>STANDARDIZE(moras[[#This Row],[SALARIO]],'2-Resumen'!$B$2,'2-Resumen'!$B$3)</f>
        <v>0.26565326346595652</v>
      </c>
      <c r="G1999" t="str">
        <f>IF(ABS(moras[[#This Row],[Z-CORE]])&gt; 1.96,"Sí", "No")</f>
        <v>No</v>
      </c>
      <c r="H1999" t="s">
        <v>33</v>
      </c>
      <c r="I1999" t="str">
        <f>IF(moras[[#This Row],[TIPO_ASEGURAMIENTO]] = "", '2-Resumen'!$F$4, moras[[#This Row],[TIPO_ASEGURAMIENTO]])</f>
        <v>ASALARIADO</v>
      </c>
      <c r="J1999" t="s">
        <v>29</v>
      </c>
      <c r="K1999" t="s">
        <v>30</v>
      </c>
      <c r="L1999" t="s">
        <v>30</v>
      </c>
      <c r="M1999" t="s">
        <v>31</v>
      </c>
      <c r="N1999">
        <v>30</v>
      </c>
      <c r="O1999">
        <f>IF(moras[[#This Row],[EDAD]]="", '2-Resumen'!$C$7, moras[[#This Row],[EDAD]])</f>
        <v>30</v>
      </c>
      <c r="P1999">
        <f>FLOOR(moras[[#This Row],[EDAD_SIN_NA´S]],10)</f>
        <v>30</v>
      </c>
      <c r="Q1999">
        <f>STANDARDIZE(moras[[#This Row],[EDAD]],'2-Resumen'!$C$2, '2-Resumen'!$C$3)</f>
        <v>-0.84029414414035897</v>
      </c>
      <c r="R1999" t="str">
        <f>IF(ABS(moras[[#This Row],[Z-CORE E]]) &gt; 1.96, "Sí", "No")</f>
        <v>No</v>
      </c>
    </row>
    <row r="2000" spans="1:18">
      <c r="A2000">
        <v>2906</v>
      </c>
      <c r="B2000" t="s">
        <v>27</v>
      </c>
      <c r="C2000">
        <v>161931326</v>
      </c>
      <c r="D20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00">
        <f>IF(moras[[#This Row],[SALARIO]]="",'2-Resumen'!$B$7, moras[[#This Row],[SALARIO]])</f>
        <v>161931326</v>
      </c>
      <c r="F2000">
        <f>STANDARDIZE(moras[[#This Row],[SALARIO]],'2-Resumen'!$B$2,'2-Resumen'!$B$3)</f>
        <v>2.3187655511366438</v>
      </c>
      <c r="G2000" t="str">
        <f>IF(ABS(moras[[#This Row],[Z-CORE]])&gt; 1.96,"Sí", "No")</f>
        <v>Sí</v>
      </c>
      <c r="H2000" t="s">
        <v>33</v>
      </c>
      <c r="I2000" t="str">
        <f>IF(moras[[#This Row],[TIPO_ASEGURAMIENTO]] = "", '2-Resumen'!$F$4, moras[[#This Row],[TIPO_ASEGURAMIENTO]])</f>
        <v>ASALARIADO</v>
      </c>
      <c r="J2000" t="s">
        <v>29</v>
      </c>
      <c r="K2000" t="s">
        <v>30</v>
      </c>
      <c r="L2000" t="s">
        <v>31</v>
      </c>
      <c r="M2000" t="s">
        <v>31</v>
      </c>
      <c r="N2000">
        <v>33</v>
      </c>
      <c r="O2000">
        <f>IF(moras[[#This Row],[EDAD]]="", '2-Resumen'!$C$7, moras[[#This Row],[EDAD]])</f>
        <v>33</v>
      </c>
      <c r="P2000">
        <f>FLOOR(moras[[#This Row],[EDAD_SIN_NA´S]],10)</f>
        <v>30</v>
      </c>
      <c r="Q2000">
        <f>STANDARDIZE(moras[[#This Row],[EDAD]],'2-Resumen'!$C$2, '2-Resumen'!$C$3)</f>
        <v>-0.62856815390894638</v>
      </c>
      <c r="R2000" t="str">
        <f>IF(ABS(moras[[#This Row],[Z-CORE E]]) &gt; 1.96, "Sí", "No")</f>
        <v>No</v>
      </c>
    </row>
    <row r="2001" spans="1:18">
      <c r="A2001">
        <v>2907</v>
      </c>
      <c r="B2001" t="s">
        <v>32</v>
      </c>
      <c r="C2001">
        <v>40354167</v>
      </c>
      <c r="D20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01">
        <f>IF(moras[[#This Row],[SALARIO]]="",'2-Resumen'!$B$7, moras[[#This Row],[SALARIO]])</f>
        <v>40354167</v>
      </c>
      <c r="F2001">
        <f>STANDARDIZE(moras[[#This Row],[SALARIO]],'2-Resumen'!$B$2,'2-Resumen'!$B$3)</f>
        <v>0.29583824714156048</v>
      </c>
      <c r="G2001" t="str">
        <f>IF(ABS(moras[[#This Row],[Z-CORE]])&gt; 1.96,"Sí", "No")</f>
        <v>No</v>
      </c>
      <c r="H2001" t="s">
        <v>33</v>
      </c>
      <c r="I2001" t="str">
        <f>IF(moras[[#This Row],[TIPO_ASEGURAMIENTO]] = "", '2-Resumen'!$F$4, moras[[#This Row],[TIPO_ASEGURAMIENTO]])</f>
        <v>ASALARIADO</v>
      </c>
      <c r="J2001" t="s">
        <v>29</v>
      </c>
      <c r="K2001" t="s">
        <v>30</v>
      </c>
      <c r="L2001" t="s">
        <v>31</v>
      </c>
      <c r="M2001" t="s">
        <v>31</v>
      </c>
      <c r="N2001">
        <v>43</v>
      </c>
      <c r="O2001">
        <f>IF(moras[[#This Row],[EDAD]]="", '2-Resumen'!$C$7, moras[[#This Row],[EDAD]])</f>
        <v>43</v>
      </c>
      <c r="P2001">
        <f>FLOOR(moras[[#This Row],[EDAD_SIN_NA´S]],10)</f>
        <v>40</v>
      </c>
      <c r="Q2001">
        <f>STANDARDIZE(moras[[#This Row],[EDAD]],'2-Resumen'!$C$2, '2-Resumen'!$C$3)</f>
        <v>7.7185146862428639E-2</v>
      </c>
      <c r="R2001" t="str">
        <f>IF(ABS(moras[[#This Row],[Z-CORE E]]) &gt; 1.96, "Sí", "No")</f>
        <v>No</v>
      </c>
    </row>
    <row r="2002" spans="1:18">
      <c r="A2002">
        <v>2908</v>
      </c>
      <c r="B2002" t="s">
        <v>32</v>
      </c>
      <c r="C2002">
        <v>600000</v>
      </c>
      <c r="D20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02">
        <f>IF(moras[[#This Row],[SALARIO]]="",'2-Resumen'!$B$7, moras[[#This Row],[SALARIO]])</f>
        <v>600000</v>
      </c>
      <c r="F2002">
        <f>STANDARDIZE(moras[[#This Row],[SALARIO]],'2-Resumen'!$B$2,'2-Resumen'!$B$3)</f>
        <v>-0.36563295792155764</v>
      </c>
      <c r="G2002" t="str">
        <f>IF(ABS(moras[[#This Row],[Z-CORE]])&gt; 1.96,"Sí", "No")</f>
        <v>No</v>
      </c>
      <c r="H2002" t="s">
        <v>33</v>
      </c>
      <c r="I2002" t="str">
        <f>IF(moras[[#This Row],[TIPO_ASEGURAMIENTO]] = "", '2-Resumen'!$F$4, moras[[#This Row],[TIPO_ASEGURAMIENTO]])</f>
        <v>ASALARIADO</v>
      </c>
      <c r="J2002" t="s">
        <v>29</v>
      </c>
      <c r="K2002" t="s">
        <v>30</v>
      </c>
      <c r="L2002" t="s">
        <v>31</v>
      </c>
      <c r="M2002" t="s">
        <v>31</v>
      </c>
      <c r="N2002">
        <v>24</v>
      </c>
      <c r="O2002">
        <f>IF(moras[[#This Row],[EDAD]]="", '2-Resumen'!$C$7, moras[[#This Row],[EDAD]])</f>
        <v>24</v>
      </c>
      <c r="P2002">
        <f>FLOOR(moras[[#This Row],[EDAD_SIN_NA´S]],10)</f>
        <v>20</v>
      </c>
      <c r="Q2002">
        <f>STANDARDIZE(moras[[#This Row],[EDAD]],'2-Resumen'!$C$2, '2-Resumen'!$C$3)</f>
        <v>-1.263746124603184</v>
      </c>
      <c r="R2002" t="str">
        <f>IF(ABS(moras[[#This Row],[Z-CORE E]]) &gt; 1.96, "Sí", "No")</f>
        <v>No</v>
      </c>
    </row>
    <row r="2003" spans="1:18">
      <c r="A2003">
        <v>2909</v>
      </c>
      <c r="B2003" t="s">
        <v>32</v>
      </c>
      <c r="C2003">
        <v>319300</v>
      </c>
      <c r="D20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03">
        <f>IF(moras[[#This Row],[SALARIO]]="",'2-Resumen'!$B$7, moras[[#This Row],[SALARIO]])</f>
        <v>319300</v>
      </c>
      <c r="F2003">
        <f>STANDARDIZE(moras[[#This Row],[SALARIO]],'2-Resumen'!$B$2,'2-Resumen'!$B$3)</f>
        <v>-0.37030353666267973</v>
      </c>
      <c r="G2003" t="str">
        <f>IF(ABS(moras[[#This Row],[Z-CORE]])&gt; 1.96,"Sí", "No")</f>
        <v>No</v>
      </c>
      <c r="H2003" t="s">
        <v>33</v>
      </c>
      <c r="I2003" t="str">
        <f>IF(moras[[#This Row],[TIPO_ASEGURAMIENTO]] = "", '2-Resumen'!$F$4, moras[[#This Row],[TIPO_ASEGURAMIENTO]])</f>
        <v>ASALARIADO</v>
      </c>
      <c r="J2003" t="s">
        <v>29</v>
      </c>
      <c r="K2003" t="s">
        <v>30</v>
      </c>
      <c r="L2003" t="s">
        <v>31</v>
      </c>
      <c r="M2003" t="s">
        <v>31</v>
      </c>
      <c r="N2003">
        <v>69</v>
      </c>
      <c r="O2003">
        <f>IF(moras[[#This Row],[EDAD]]="", '2-Resumen'!$C$7, moras[[#This Row],[EDAD]])</f>
        <v>69</v>
      </c>
      <c r="P2003">
        <f>FLOOR(moras[[#This Row],[EDAD_SIN_NA´S]],10)</f>
        <v>60</v>
      </c>
      <c r="Q2003">
        <f>STANDARDIZE(moras[[#This Row],[EDAD]],'2-Resumen'!$C$2, '2-Resumen'!$C$3)</f>
        <v>1.9121437288680037</v>
      </c>
      <c r="R2003" t="str">
        <f>IF(ABS(moras[[#This Row],[Z-CORE E]]) &gt; 1.96, "Sí", "No")</f>
        <v>No</v>
      </c>
    </row>
    <row r="2004" spans="1:18">
      <c r="A2004">
        <v>2911</v>
      </c>
      <c r="B2004" t="s">
        <v>32</v>
      </c>
      <c r="C2004">
        <v>314396</v>
      </c>
      <c r="D20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04">
        <f>IF(moras[[#This Row],[SALARIO]]="",'2-Resumen'!$B$7, moras[[#This Row],[SALARIO]])</f>
        <v>314396</v>
      </c>
      <c r="F2004">
        <f>STANDARDIZE(moras[[#This Row],[SALARIO]],'2-Resumen'!$B$2,'2-Resumen'!$B$3)</f>
        <v>-0.37038513451856309</v>
      </c>
      <c r="G2004" t="str">
        <f>IF(ABS(moras[[#This Row],[Z-CORE]])&gt; 1.96,"Sí", "No")</f>
        <v>No</v>
      </c>
      <c r="H2004" t="s">
        <v>33</v>
      </c>
      <c r="I2004" t="str">
        <f>IF(moras[[#This Row],[TIPO_ASEGURAMIENTO]] = "", '2-Resumen'!$F$4, moras[[#This Row],[TIPO_ASEGURAMIENTO]])</f>
        <v>ASALARIADO</v>
      </c>
      <c r="J2004" t="s">
        <v>34</v>
      </c>
      <c r="K2004" t="s">
        <v>30</v>
      </c>
      <c r="L2004" t="s">
        <v>31</v>
      </c>
      <c r="M2004" t="s">
        <v>30</v>
      </c>
      <c r="N2004">
        <v>53</v>
      </c>
      <c r="O2004">
        <f>IF(moras[[#This Row],[EDAD]]="", '2-Resumen'!$C$7, moras[[#This Row],[EDAD]])</f>
        <v>53</v>
      </c>
      <c r="P2004">
        <f>FLOOR(moras[[#This Row],[EDAD_SIN_NA´S]],10)</f>
        <v>50</v>
      </c>
      <c r="Q2004">
        <f>STANDARDIZE(moras[[#This Row],[EDAD]],'2-Resumen'!$C$2, '2-Resumen'!$C$3)</f>
        <v>0.78293844763380371</v>
      </c>
      <c r="R2004" t="str">
        <f>IF(ABS(moras[[#This Row],[Z-CORE E]]) &gt; 1.96, "Sí", "No")</f>
        <v>No</v>
      </c>
    </row>
    <row r="2005" spans="1:18">
      <c r="A2005">
        <v>2912</v>
      </c>
      <c r="B2005" t="s">
        <v>27</v>
      </c>
      <c r="C2005">
        <v>1165110</v>
      </c>
      <c r="D20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05">
        <f>IF(moras[[#This Row],[SALARIO]]="",'2-Resumen'!$B$7, moras[[#This Row],[SALARIO]])</f>
        <v>1165110</v>
      </c>
      <c r="F2005">
        <f>STANDARDIZE(moras[[#This Row],[SALARIO]],'2-Resumen'!$B$2,'2-Resumen'!$B$3)</f>
        <v>-0.35623006959809667</v>
      </c>
      <c r="G2005" t="str">
        <f>IF(ABS(moras[[#This Row],[Z-CORE]])&gt; 1.96,"Sí", "No")</f>
        <v>No</v>
      </c>
      <c r="H2005" t="s">
        <v>33</v>
      </c>
      <c r="I2005" t="str">
        <f>IF(moras[[#This Row],[TIPO_ASEGURAMIENTO]] = "", '2-Resumen'!$F$4, moras[[#This Row],[TIPO_ASEGURAMIENTO]])</f>
        <v>ASALARIADO</v>
      </c>
      <c r="J2005" t="s">
        <v>34</v>
      </c>
      <c r="K2005" t="s">
        <v>30</v>
      </c>
      <c r="L2005" t="s">
        <v>31</v>
      </c>
      <c r="M2005" t="s">
        <v>30</v>
      </c>
      <c r="N2005">
        <v>38</v>
      </c>
      <c r="O2005">
        <f>IF(moras[[#This Row],[EDAD]]="", '2-Resumen'!$C$7, moras[[#This Row],[EDAD]])</f>
        <v>38</v>
      </c>
      <c r="P2005">
        <f>FLOOR(moras[[#This Row],[EDAD_SIN_NA´S]],10)</f>
        <v>30</v>
      </c>
      <c r="Q2005">
        <f>STANDARDIZE(moras[[#This Row],[EDAD]],'2-Resumen'!$C$2, '2-Resumen'!$C$3)</f>
        <v>-0.27569150352325889</v>
      </c>
      <c r="R2005" t="str">
        <f>IF(ABS(moras[[#This Row],[Z-CORE E]]) &gt; 1.96, "Sí", "No")</f>
        <v>No</v>
      </c>
    </row>
    <row r="2006" spans="1:18">
      <c r="A2006">
        <v>2914</v>
      </c>
      <c r="B2006" t="s">
        <v>27</v>
      </c>
      <c r="C2006">
        <v>65981965</v>
      </c>
      <c r="D20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06">
        <f>IF(moras[[#This Row],[SALARIO]]="",'2-Resumen'!$B$7, moras[[#This Row],[SALARIO]])</f>
        <v>65981965</v>
      </c>
      <c r="F2006">
        <f>STANDARDIZE(moras[[#This Row],[SALARIO]],'2-Resumen'!$B$2,'2-Resumen'!$B$3)</f>
        <v>0.72226022263344203</v>
      </c>
      <c r="G2006" t="str">
        <f>IF(ABS(moras[[#This Row],[Z-CORE]])&gt; 1.96,"Sí", "No")</f>
        <v>No</v>
      </c>
      <c r="H2006" t="s">
        <v>33</v>
      </c>
      <c r="I2006" t="str">
        <f>IF(moras[[#This Row],[TIPO_ASEGURAMIENTO]] = "", '2-Resumen'!$F$4, moras[[#This Row],[TIPO_ASEGURAMIENTO]])</f>
        <v>ASALARIADO</v>
      </c>
      <c r="J2006" t="s">
        <v>34</v>
      </c>
      <c r="K2006" t="s">
        <v>30</v>
      </c>
      <c r="L2006" t="s">
        <v>31</v>
      </c>
      <c r="M2006" t="s">
        <v>31</v>
      </c>
      <c r="N2006">
        <v>26</v>
      </c>
      <c r="O2006">
        <f>IF(moras[[#This Row],[EDAD]]="", '2-Resumen'!$C$7, moras[[#This Row],[EDAD]])</f>
        <v>26</v>
      </c>
      <c r="P2006">
        <f>FLOOR(moras[[#This Row],[EDAD_SIN_NA´S]],10)</f>
        <v>20</v>
      </c>
      <c r="Q2006">
        <f>STANDARDIZE(moras[[#This Row],[EDAD]],'2-Resumen'!$C$2, '2-Resumen'!$C$3)</f>
        <v>-1.1225954644489089</v>
      </c>
      <c r="R2006" t="str">
        <f>IF(ABS(moras[[#This Row],[Z-CORE E]]) &gt; 1.96, "Sí", "No")</f>
        <v>No</v>
      </c>
    </row>
    <row r="2007" spans="1:18">
      <c r="A2007">
        <v>2916</v>
      </c>
      <c r="B2007" t="s">
        <v>32</v>
      </c>
      <c r="C2007">
        <v>75608419</v>
      </c>
      <c r="D20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07">
        <f>IF(moras[[#This Row],[SALARIO]]="",'2-Resumen'!$B$7, moras[[#This Row],[SALARIO]])</f>
        <v>75608419</v>
      </c>
      <c r="F2007">
        <f>STANDARDIZE(moras[[#This Row],[SALARIO]],'2-Resumen'!$B$2,'2-Resumen'!$B$3)</f>
        <v>0.88243518310650826</v>
      </c>
      <c r="G2007" t="str">
        <f>IF(ABS(moras[[#This Row],[Z-CORE]])&gt; 1.96,"Sí", "No")</f>
        <v>No</v>
      </c>
      <c r="H2007" t="s">
        <v>33</v>
      </c>
      <c r="I2007" t="str">
        <f>IF(moras[[#This Row],[TIPO_ASEGURAMIENTO]] = "", '2-Resumen'!$F$4, moras[[#This Row],[TIPO_ASEGURAMIENTO]])</f>
        <v>ASALARIADO</v>
      </c>
      <c r="J2007" t="s">
        <v>29</v>
      </c>
      <c r="K2007" t="s">
        <v>30</v>
      </c>
      <c r="L2007" t="s">
        <v>31</v>
      </c>
      <c r="M2007" t="s">
        <v>31</v>
      </c>
      <c r="N2007">
        <v>21</v>
      </c>
      <c r="O2007">
        <f>IF(moras[[#This Row],[EDAD]]="", '2-Resumen'!$C$7, moras[[#This Row],[EDAD]])</f>
        <v>21</v>
      </c>
      <c r="P2007">
        <f>FLOOR(moras[[#This Row],[EDAD_SIN_NA´S]],10)</f>
        <v>20</v>
      </c>
      <c r="Q2007">
        <f>STANDARDIZE(moras[[#This Row],[EDAD]],'2-Resumen'!$C$2, '2-Resumen'!$C$3)</f>
        <v>-1.4754721148345964</v>
      </c>
      <c r="R2007" t="str">
        <f>IF(ABS(moras[[#This Row],[Z-CORE E]]) &gt; 1.96, "Sí", "No")</f>
        <v>No</v>
      </c>
    </row>
    <row r="2008" spans="1:18">
      <c r="A2008">
        <v>2917</v>
      </c>
      <c r="B2008" t="s">
        <v>27</v>
      </c>
      <c r="C2008">
        <v>3792375</v>
      </c>
      <c r="D20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08">
        <f>IF(moras[[#This Row],[SALARIO]]="",'2-Resumen'!$B$7, moras[[#This Row],[SALARIO]])</f>
        <v>3792375</v>
      </c>
      <c r="F2008">
        <f>STANDARDIZE(moras[[#This Row],[SALARIO]],'2-Resumen'!$B$2,'2-Resumen'!$B$3)</f>
        <v>-0.31251490017773997</v>
      </c>
      <c r="G2008" t="str">
        <f>IF(ABS(moras[[#This Row],[Z-CORE]])&gt; 1.96,"Sí", "No")</f>
        <v>No</v>
      </c>
      <c r="H2008" t="s">
        <v>33</v>
      </c>
      <c r="I2008" t="str">
        <f>IF(moras[[#This Row],[TIPO_ASEGURAMIENTO]] = "", '2-Resumen'!$F$4, moras[[#This Row],[TIPO_ASEGURAMIENTO]])</f>
        <v>ASALARIADO</v>
      </c>
      <c r="J2008" t="s">
        <v>34</v>
      </c>
      <c r="K2008" t="s">
        <v>30</v>
      </c>
      <c r="L2008" t="s">
        <v>31</v>
      </c>
      <c r="M2008" t="s">
        <v>31</v>
      </c>
      <c r="N2008">
        <v>25</v>
      </c>
      <c r="O2008">
        <f>IF(moras[[#This Row],[EDAD]]="", '2-Resumen'!$C$7, moras[[#This Row],[EDAD]])</f>
        <v>25</v>
      </c>
      <c r="P2008">
        <f>FLOOR(moras[[#This Row],[EDAD_SIN_NA´S]],10)</f>
        <v>20</v>
      </c>
      <c r="Q2008">
        <f>STANDARDIZE(moras[[#This Row],[EDAD]],'2-Resumen'!$C$2, '2-Resumen'!$C$3)</f>
        <v>-1.1931707945260464</v>
      </c>
      <c r="R2008" t="str">
        <f>IF(ABS(moras[[#This Row],[Z-CORE E]]) &gt; 1.96, "Sí", "No")</f>
        <v>No</v>
      </c>
    </row>
    <row r="2009" spans="1:18">
      <c r="A2009">
        <v>2918</v>
      </c>
      <c r="B2009" t="s">
        <v>32</v>
      </c>
      <c r="C2009">
        <v>31158504</v>
      </c>
      <c r="D20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09">
        <f>IF(moras[[#This Row],[SALARIO]]="",'2-Resumen'!$B$7, moras[[#This Row],[SALARIO]])</f>
        <v>31158504</v>
      </c>
      <c r="F2009">
        <f>STANDARDIZE(moras[[#This Row],[SALARIO]],'2-Resumen'!$B$2,'2-Resumen'!$B$3)</f>
        <v>0.14283123567621325</v>
      </c>
      <c r="G2009" t="str">
        <f>IF(ABS(moras[[#This Row],[Z-CORE]])&gt; 1.96,"Sí", "No")</f>
        <v>No</v>
      </c>
      <c r="H2009" t="s">
        <v>33</v>
      </c>
      <c r="I2009" t="str">
        <f>IF(moras[[#This Row],[TIPO_ASEGURAMIENTO]] = "", '2-Resumen'!$F$4, moras[[#This Row],[TIPO_ASEGURAMIENTO]])</f>
        <v>ASALARIADO</v>
      </c>
      <c r="J2009" t="s">
        <v>29</v>
      </c>
      <c r="K2009" t="s">
        <v>30</v>
      </c>
      <c r="L2009" t="s">
        <v>31</v>
      </c>
      <c r="M2009" t="s">
        <v>31</v>
      </c>
      <c r="N2009">
        <v>26</v>
      </c>
      <c r="O2009">
        <f>IF(moras[[#This Row],[EDAD]]="", '2-Resumen'!$C$7, moras[[#This Row],[EDAD]])</f>
        <v>26</v>
      </c>
      <c r="P2009">
        <f>FLOOR(moras[[#This Row],[EDAD_SIN_NA´S]],10)</f>
        <v>20</v>
      </c>
      <c r="Q2009">
        <f>STANDARDIZE(moras[[#This Row],[EDAD]],'2-Resumen'!$C$2, '2-Resumen'!$C$3)</f>
        <v>-1.1225954644489089</v>
      </c>
      <c r="R2009" t="str">
        <f>IF(ABS(moras[[#This Row],[Z-CORE E]]) &gt; 1.96, "Sí", "No")</f>
        <v>No</v>
      </c>
    </row>
    <row r="2010" spans="1:18">
      <c r="A2010">
        <v>2919</v>
      </c>
      <c r="B2010" t="s">
        <v>27</v>
      </c>
      <c r="C2010">
        <v>19834605</v>
      </c>
      <c r="D20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10">
        <f>IF(moras[[#This Row],[SALARIO]]="",'2-Resumen'!$B$7, moras[[#This Row],[SALARIO]])</f>
        <v>19834605</v>
      </c>
      <c r="F2010">
        <f>STANDARDIZE(moras[[#This Row],[SALARIO]],'2-Resumen'!$B$2,'2-Resumen'!$B$3)</f>
        <v>-4.5587581338441791E-2</v>
      </c>
      <c r="G2010" t="str">
        <f>IF(ABS(moras[[#This Row],[Z-CORE]])&gt; 1.96,"Sí", "No")</f>
        <v>No</v>
      </c>
      <c r="H2010" t="s">
        <v>33</v>
      </c>
      <c r="I2010" t="str">
        <f>IF(moras[[#This Row],[TIPO_ASEGURAMIENTO]] = "", '2-Resumen'!$F$4, moras[[#This Row],[TIPO_ASEGURAMIENTO]])</f>
        <v>ASALARIADO</v>
      </c>
      <c r="J2010" t="s">
        <v>34</v>
      </c>
      <c r="K2010" t="s">
        <v>30</v>
      </c>
      <c r="L2010" t="s">
        <v>31</v>
      </c>
      <c r="M2010" t="s">
        <v>31</v>
      </c>
      <c r="N2010">
        <v>61</v>
      </c>
      <c r="O2010">
        <f>IF(moras[[#This Row],[EDAD]]="", '2-Resumen'!$C$7, moras[[#This Row],[EDAD]])</f>
        <v>61</v>
      </c>
      <c r="P2010">
        <f>FLOOR(moras[[#This Row],[EDAD_SIN_NA´S]],10)</f>
        <v>60</v>
      </c>
      <c r="Q2010">
        <f>STANDARDIZE(moras[[#This Row],[EDAD]],'2-Resumen'!$C$2, '2-Resumen'!$C$3)</f>
        <v>1.3475410882509038</v>
      </c>
      <c r="R2010" t="str">
        <f>IF(ABS(moras[[#This Row],[Z-CORE E]]) &gt; 1.96, "Sí", "No")</f>
        <v>No</v>
      </c>
    </row>
    <row r="2011" spans="1:18">
      <c r="A2011">
        <v>2920</v>
      </c>
      <c r="B2011" t="s">
        <v>32</v>
      </c>
      <c r="C2011">
        <v>723495</v>
      </c>
      <c r="D20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11">
        <f>IF(moras[[#This Row],[SALARIO]]="",'2-Resumen'!$B$7, moras[[#This Row],[SALARIO]])</f>
        <v>723495</v>
      </c>
      <c r="F2011">
        <f>STANDARDIZE(moras[[#This Row],[SALARIO]],'2-Resumen'!$B$2,'2-Resumen'!$B$3)</f>
        <v>-0.3635781195829938</v>
      </c>
      <c r="G2011" t="str">
        <f>IF(ABS(moras[[#This Row],[Z-CORE]])&gt; 1.96,"Sí", "No")</f>
        <v>No</v>
      </c>
      <c r="H2011" t="s">
        <v>33</v>
      </c>
      <c r="I2011" t="str">
        <f>IF(moras[[#This Row],[TIPO_ASEGURAMIENTO]] = "", '2-Resumen'!$F$4, moras[[#This Row],[TIPO_ASEGURAMIENTO]])</f>
        <v>ASALARIADO</v>
      </c>
      <c r="J2011" t="s">
        <v>34</v>
      </c>
      <c r="K2011" t="s">
        <v>30</v>
      </c>
      <c r="L2011" t="s">
        <v>31</v>
      </c>
      <c r="M2011" t="s">
        <v>31</v>
      </c>
      <c r="N2011">
        <v>37</v>
      </c>
      <c r="O2011">
        <f>IF(moras[[#This Row],[EDAD]]="", '2-Resumen'!$C$7, moras[[#This Row],[EDAD]])</f>
        <v>37</v>
      </c>
      <c r="P2011">
        <f>FLOOR(moras[[#This Row],[EDAD_SIN_NA´S]],10)</f>
        <v>30</v>
      </c>
      <c r="Q2011">
        <f>STANDARDIZE(moras[[#This Row],[EDAD]],'2-Resumen'!$C$2, '2-Resumen'!$C$3)</f>
        <v>-0.3462668336003964</v>
      </c>
      <c r="R2011" t="str">
        <f>IF(ABS(moras[[#This Row],[Z-CORE E]]) &gt; 1.96, "Sí", "No")</f>
        <v>No</v>
      </c>
    </row>
    <row r="2012" spans="1:18">
      <c r="A2012">
        <v>2921</v>
      </c>
      <c r="B2012" t="s">
        <v>32</v>
      </c>
      <c r="C2012">
        <v>42697782</v>
      </c>
      <c r="D20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12">
        <f>IF(moras[[#This Row],[SALARIO]]="",'2-Resumen'!$B$7, moras[[#This Row],[SALARIO]])</f>
        <v>42697782</v>
      </c>
      <c r="F2012">
        <f>STANDARDIZE(moras[[#This Row],[SALARIO]],'2-Resumen'!$B$2,'2-Resumen'!$B$3)</f>
        <v>0.33483375265055526</v>
      </c>
      <c r="G2012" t="str">
        <f>IF(ABS(moras[[#This Row],[Z-CORE]])&gt; 1.96,"Sí", "No")</f>
        <v>No</v>
      </c>
      <c r="H2012" t="s">
        <v>33</v>
      </c>
      <c r="I2012" t="str">
        <f>IF(moras[[#This Row],[TIPO_ASEGURAMIENTO]] = "", '2-Resumen'!$F$4, moras[[#This Row],[TIPO_ASEGURAMIENTO]])</f>
        <v>ASALARIADO</v>
      </c>
      <c r="J2012" t="s">
        <v>29</v>
      </c>
      <c r="K2012" t="s">
        <v>30</v>
      </c>
      <c r="L2012" t="s">
        <v>30</v>
      </c>
      <c r="M2012" t="s">
        <v>31</v>
      </c>
      <c r="N2012">
        <v>53</v>
      </c>
      <c r="O2012">
        <f>IF(moras[[#This Row],[EDAD]]="", '2-Resumen'!$C$7, moras[[#This Row],[EDAD]])</f>
        <v>53</v>
      </c>
      <c r="P2012">
        <f>FLOOR(moras[[#This Row],[EDAD_SIN_NA´S]],10)</f>
        <v>50</v>
      </c>
      <c r="Q2012">
        <f>STANDARDIZE(moras[[#This Row],[EDAD]],'2-Resumen'!$C$2, '2-Resumen'!$C$3)</f>
        <v>0.78293844763380371</v>
      </c>
      <c r="R2012" t="str">
        <f>IF(ABS(moras[[#This Row],[Z-CORE E]]) &gt; 1.96, "Sí", "No")</f>
        <v>No</v>
      </c>
    </row>
    <row r="2013" spans="1:18">
      <c r="A2013">
        <v>2922</v>
      </c>
      <c r="B2013" t="s">
        <v>27</v>
      </c>
      <c r="C2013">
        <v>1459586</v>
      </c>
      <c r="D20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13">
        <f>IF(moras[[#This Row],[SALARIO]]="",'2-Resumen'!$B$7, moras[[#This Row],[SALARIO]])</f>
        <v>1459586</v>
      </c>
      <c r="F2013">
        <f>STANDARDIZE(moras[[#This Row],[SALARIO]],'2-Resumen'!$B$2,'2-Resumen'!$B$3)</f>
        <v>-0.35133027143147511</v>
      </c>
      <c r="G2013" t="str">
        <f>IF(ABS(moras[[#This Row],[Z-CORE]])&gt; 1.96,"Sí", "No")</f>
        <v>No</v>
      </c>
      <c r="H2013" t="s">
        <v>33</v>
      </c>
      <c r="I2013" t="str">
        <f>IF(moras[[#This Row],[TIPO_ASEGURAMIENTO]] = "", '2-Resumen'!$F$4, moras[[#This Row],[TIPO_ASEGURAMIENTO]])</f>
        <v>ASALARIADO</v>
      </c>
      <c r="J2013" t="s">
        <v>34</v>
      </c>
      <c r="K2013" t="s">
        <v>30</v>
      </c>
      <c r="L2013" t="s">
        <v>31</v>
      </c>
      <c r="M2013" t="s">
        <v>31</v>
      </c>
      <c r="N2013">
        <v>47</v>
      </c>
      <c r="O2013">
        <f>IF(moras[[#This Row],[EDAD]]="", '2-Resumen'!$C$7, moras[[#This Row],[EDAD]])</f>
        <v>47</v>
      </c>
      <c r="P2013">
        <f>FLOOR(moras[[#This Row],[EDAD_SIN_NA´S]],10)</f>
        <v>40</v>
      </c>
      <c r="Q2013">
        <f>STANDARDIZE(moras[[#This Row],[EDAD]],'2-Resumen'!$C$2, '2-Resumen'!$C$3)</f>
        <v>0.35948646717097865</v>
      </c>
      <c r="R2013" t="str">
        <f>IF(ABS(moras[[#This Row],[Z-CORE E]]) &gt; 1.96, "Sí", "No")</f>
        <v>No</v>
      </c>
    </row>
    <row r="2014" spans="1:18">
      <c r="A2014">
        <v>2923</v>
      </c>
      <c r="B2014" t="s">
        <v>32</v>
      </c>
      <c r="C2014">
        <v>44782578</v>
      </c>
      <c r="D20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14">
        <f>IF(moras[[#This Row],[SALARIO]]="",'2-Resumen'!$B$7, moras[[#This Row],[SALARIO]])</f>
        <v>44782578</v>
      </c>
      <c r="F2014">
        <f>STANDARDIZE(moras[[#This Row],[SALARIO]],'2-Resumen'!$B$2,'2-Resumen'!$B$3)</f>
        <v>0.36952275826928122</v>
      </c>
      <c r="G2014" t="str">
        <f>IF(ABS(moras[[#This Row],[Z-CORE]])&gt; 1.96,"Sí", "No")</f>
        <v>No</v>
      </c>
      <c r="H2014" t="s">
        <v>33</v>
      </c>
      <c r="I2014" t="str">
        <f>IF(moras[[#This Row],[TIPO_ASEGURAMIENTO]] = "", '2-Resumen'!$F$4, moras[[#This Row],[TIPO_ASEGURAMIENTO]])</f>
        <v>ASALARIADO</v>
      </c>
      <c r="J2014" t="s">
        <v>29</v>
      </c>
      <c r="K2014" t="s">
        <v>30</v>
      </c>
      <c r="L2014" t="s">
        <v>31</v>
      </c>
      <c r="M2014" t="s">
        <v>31</v>
      </c>
      <c r="N2014">
        <v>53</v>
      </c>
      <c r="O2014">
        <f>IF(moras[[#This Row],[EDAD]]="", '2-Resumen'!$C$7, moras[[#This Row],[EDAD]])</f>
        <v>53</v>
      </c>
      <c r="P2014">
        <f>FLOOR(moras[[#This Row],[EDAD_SIN_NA´S]],10)</f>
        <v>50</v>
      </c>
      <c r="Q2014">
        <f>STANDARDIZE(moras[[#This Row],[EDAD]],'2-Resumen'!$C$2, '2-Resumen'!$C$3)</f>
        <v>0.78293844763380371</v>
      </c>
      <c r="R2014" t="str">
        <f>IF(ABS(moras[[#This Row],[Z-CORE E]]) &gt; 1.96, "Sí", "No")</f>
        <v>No</v>
      </c>
    </row>
    <row r="2015" spans="1:18">
      <c r="A2015">
        <v>2925</v>
      </c>
      <c r="B2015" t="s">
        <v>32</v>
      </c>
      <c r="C2015">
        <v>41640624</v>
      </c>
      <c r="D20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15">
        <f>IF(moras[[#This Row],[SALARIO]]="",'2-Resumen'!$B$7, moras[[#This Row],[SALARIO]])</f>
        <v>41640624</v>
      </c>
      <c r="F2015">
        <f>STANDARDIZE(moras[[#This Row],[SALARIO]],'2-Resumen'!$B$2,'2-Resumen'!$B$3)</f>
        <v>0.31724365759958578</v>
      </c>
      <c r="G2015" t="str">
        <f>IF(ABS(moras[[#This Row],[Z-CORE]])&gt; 1.96,"Sí", "No")</f>
        <v>No</v>
      </c>
      <c r="H2015" t="s">
        <v>33</v>
      </c>
      <c r="I2015" t="str">
        <f>IF(moras[[#This Row],[TIPO_ASEGURAMIENTO]] = "", '2-Resumen'!$F$4, moras[[#This Row],[TIPO_ASEGURAMIENTO]])</f>
        <v>ASALARIADO</v>
      </c>
      <c r="J2015" t="s">
        <v>29</v>
      </c>
      <c r="K2015" t="s">
        <v>30</v>
      </c>
      <c r="L2015" t="s">
        <v>31</v>
      </c>
      <c r="M2015" t="s">
        <v>31</v>
      </c>
      <c r="N2015">
        <v>35</v>
      </c>
      <c r="O2015">
        <f>IF(moras[[#This Row],[EDAD]]="", '2-Resumen'!$C$7, moras[[#This Row],[EDAD]])</f>
        <v>35</v>
      </c>
      <c r="P2015">
        <f>FLOOR(moras[[#This Row],[EDAD_SIN_NA´S]],10)</f>
        <v>30</v>
      </c>
      <c r="Q2015">
        <f>STANDARDIZE(moras[[#This Row],[EDAD]],'2-Resumen'!$C$2, '2-Resumen'!$C$3)</f>
        <v>-0.48741749375467142</v>
      </c>
      <c r="R2015" t="str">
        <f>IF(ABS(moras[[#This Row],[Z-CORE E]]) &gt; 1.96, "Sí", "No")</f>
        <v>No</v>
      </c>
    </row>
    <row r="2016" spans="1:18">
      <c r="A2016">
        <v>2926</v>
      </c>
      <c r="B2016" t="s">
        <v>32</v>
      </c>
      <c r="C2016">
        <v>54861175</v>
      </c>
      <c r="D20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16">
        <f>IF(moras[[#This Row],[SALARIO]]="",'2-Resumen'!$B$7, moras[[#This Row],[SALARIO]])</f>
        <v>54861175</v>
      </c>
      <c r="F2016">
        <f>STANDARDIZE(moras[[#This Row],[SALARIO]],'2-Resumen'!$B$2,'2-Resumen'!$B$3)</f>
        <v>0.537220944548358</v>
      </c>
      <c r="G2016" t="str">
        <f>IF(ABS(moras[[#This Row],[Z-CORE]])&gt; 1.96,"Sí", "No")</f>
        <v>No</v>
      </c>
      <c r="H2016" t="s">
        <v>33</v>
      </c>
      <c r="I2016" t="str">
        <f>IF(moras[[#This Row],[TIPO_ASEGURAMIENTO]] = "", '2-Resumen'!$F$4, moras[[#This Row],[TIPO_ASEGURAMIENTO]])</f>
        <v>ASALARIADO</v>
      </c>
      <c r="J2016" t="s">
        <v>29</v>
      </c>
      <c r="K2016" t="s">
        <v>30</v>
      </c>
      <c r="L2016" t="s">
        <v>31</v>
      </c>
      <c r="M2016" t="s">
        <v>31</v>
      </c>
      <c r="N2016">
        <v>27</v>
      </c>
      <c r="O2016">
        <f>IF(moras[[#This Row],[EDAD]]="", '2-Resumen'!$C$7, moras[[#This Row],[EDAD]])</f>
        <v>27</v>
      </c>
      <c r="P2016">
        <f>FLOOR(moras[[#This Row],[EDAD_SIN_NA´S]],10)</f>
        <v>20</v>
      </c>
      <c r="Q2016">
        <f>STANDARDIZE(moras[[#This Row],[EDAD]],'2-Resumen'!$C$2, '2-Resumen'!$C$3)</f>
        <v>-1.0520201343717714</v>
      </c>
      <c r="R2016" t="str">
        <f>IF(ABS(moras[[#This Row],[Z-CORE E]]) &gt; 1.96, "Sí", "No")</f>
        <v>No</v>
      </c>
    </row>
    <row r="2017" spans="1:18">
      <c r="A2017">
        <v>2928</v>
      </c>
      <c r="B2017" t="s">
        <v>27</v>
      </c>
      <c r="C2017">
        <v>918531</v>
      </c>
      <c r="D20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17">
        <f>IF(moras[[#This Row],[SALARIO]]="",'2-Resumen'!$B$7, moras[[#This Row],[SALARIO]])</f>
        <v>918531</v>
      </c>
      <c r="F2017">
        <f>STANDARDIZE(moras[[#This Row],[SALARIO]],'2-Resumen'!$B$2,'2-Resumen'!$B$3)</f>
        <v>-0.36033290762947229</v>
      </c>
      <c r="G2017" t="str">
        <f>IF(ABS(moras[[#This Row],[Z-CORE]])&gt; 1.96,"Sí", "No")</f>
        <v>No</v>
      </c>
      <c r="H2017" t="s">
        <v>33</v>
      </c>
      <c r="I2017" t="str">
        <f>IF(moras[[#This Row],[TIPO_ASEGURAMIENTO]] = "", '2-Resumen'!$F$4, moras[[#This Row],[TIPO_ASEGURAMIENTO]])</f>
        <v>ASALARIADO</v>
      </c>
      <c r="J2017" t="s">
        <v>29</v>
      </c>
      <c r="K2017" t="s">
        <v>30</v>
      </c>
      <c r="L2017" t="s">
        <v>31</v>
      </c>
      <c r="M2017" t="s">
        <v>31</v>
      </c>
      <c r="N2017">
        <v>33</v>
      </c>
      <c r="O2017">
        <f>IF(moras[[#This Row],[EDAD]]="", '2-Resumen'!$C$7, moras[[#This Row],[EDAD]])</f>
        <v>33</v>
      </c>
      <c r="P2017">
        <f>FLOOR(moras[[#This Row],[EDAD_SIN_NA´S]],10)</f>
        <v>30</v>
      </c>
      <c r="Q2017">
        <f>STANDARDIZE(moras[[#This Row],[EDAD]],'2-Resumen'!$C$2, '2-Resumen'!$C$3)</f>
        <v>-0.62856815390894638</v>
      </c>
      <c r="R2017" t="str">
        <f>IF(ABS(moras[[#This Row],[Z-CORE E]]) &gt; 1.96, "Sí", "No")</f>
        <v>No</v>
      </c>
    </row>
    <row r="2018" spans="1:18">
      <c r="A2018">
        <v>2929</v>
      </c>
      <c r="B2018" t="s">
        <v>32</v>
      </c>
      <c r="C2018">
        <v>484083</v>
      </c>
      <c r="D20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18">
        <f>IF(moras[[#This Row],[SALARIO]]="",'2-Resumen'!$B$7, moras[[#This Row],[SALARIO]])</f>
        <v>484083</v>
      </c>
      <c r="F2018">
        <f>STANDARDIZE(moras[[#This Row],[SALARIO]],'2-Resumen'!$B$2,'2-Resumen'!$B$3)</f>
        <v>-0.36756170560924789</v>
      </c>
      <c r="G2018" t="str">
        <f>IF(ABS(moras[[#This Row],[Z-CORE]])&gt; 1.96,"Sí", "No")</f>
        <v>No</v>
      </c>
      <c r="H2018" t="s">
        <v>33</v>
      </c>
      <c r="I2018" t="str">
        <f>IF(moras[[#This Row],[TIPO_ASEGURAMIENTO]] = "", '2-Resumen'!$F$4, moras[[#This Row],[TIPO_ASEGURAMIENTO]])</f>
        <v>ASALARIADO</v>
      </c>
      <c r="J2018" t="s">
        <v>29</v>
      </c>
      <c r="K2018" t="s">
        <v>30</v>
      </c>
      <c r="L2018" t="s">
        <v>31</v>
      </c>
      <c r="M2018" t="s">
        <v>31</v>
      </c>
      <c r="N2018">
        <v>33</v>
      </c>
      <c r="O2018">
        <f>IF(moras[[#This Row],[EDAD]]="", '2-Resumen'!$C$7, moras[[#This Row],[EDAD]])</f>
        <v>33</v>
      </c>
      <c r="P2018">
        <f>FLOOR(moras[[#This Row],[EDAD_SIN_NA´S]],10)</f>
        <v>30</v>
      </c>
      <c r="Q2018">
        <f>STANDARDIZE(moras[[#This Row],[EDAD]],'2-Resumen'!$C$2, '2-Resumen'!$C$3)</f>
        <v>-0.62856815390894638</v>
      </c>
      <c r="R2018" t="str">
        <f>IF(ABS(moras[[#This Row],[Z-CORE E]]) &gt; 1.96, "Sí", "No")</f>
        <v>No</v>
      </c>
    </row>
    <row r="2019" spans="1:18">
      <c r="A2019">
        <v>2930</v>
      </c>
      <c r="B2019" t="s">
        <v>32</v>
      </c>
      <c r="C2019">
        <v>437310</v>
      </c>
      <c r="D20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19">
        <f>IF(moras[[#This Row],[SALARIO]]="",'2-Resumen'!$B$7, moras[[#This Row],[SALARIO]])</f>
        <v>437310</v>
      </c>
      <c r="F2019">
        <f>STANDARDIZE(moras[[#This Row],[SALARIO]],'2-Resumen'!$B$2,'2-Resumen'!$B$3)</f>
        <v>-0.36833996346268039</v>
      </c>
      <c r="G2019" t="str">
        <f>IF(ABS(moras[[#This Row],[Z-CORE]])&gt; 1.96,"Sí", "No")</f>
        <v>No</v>
      </c>
      <c r="H2019" t="s">
        <v>33</v>
      </c>
      <c r="I2019" t="str">
        <f>IF(moras[[#This Row],[TIPO_ASEGURAMIENTO]] = "", '2-Resumen'!$F$4, moras[[#This Row],[TIPO_ASEGURAMIENTO]])</f>
        <v>ASALARIADO</v>
      </c>
      <c r="J2019" t="s">
        <v>29</v>
      </c>
      <c r="K2019" t="s">
        <v>30</v>
      </c>
      <c r="L2019" t="s">
        <v>31</v>
      </c>
      <c r="M2019" t="s">
        <v>31</v>
      </c>
      <c r="N2019">
        <v>31</v>
      </c>
      <c r="O2019">
        <f>IF(moras[[#This Row],[EDAD]]="", '2-Resumen'!$C$7, moras[[#This Row],[EDAD]])</f>
        <v>31</v>
      </c>
      <c r="P2019">
        <f>FLOOR(moras[[#This Row],[EDAD_SIN_NA´S]],10)</f>
        <v>30</v>
      </c>
      <c r="Q2019">
        <f>STANDARDIZE(moras[[#This Row],[EDAD]],'2-Resumen'!$C$2, '2-Resumen'!$C$3)</f>
        <v>-0.7697188140632214</v>
      </c>
      <c r="R2019" t="str">
        <f>IF(ABS(moras[[#This Row],[Z-CORE E]]) &gt; 1.96, "Sí", "No")</f>
        <v>No</v>
      </c>
    </row>
    <row r="2020" spans="1:18">
      <c r="A2020">
        <v>2931</v>
      </c>
      <c r="B2020" t="s">
        <v>32</v>
      </c>
      <c r="C2020">
        <v>33022688</v>
      </c>
      <c r="D20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20">
        <f>IF(moras[[#This Row],[SALARIO]]="",'2-Resumen'!$B$7, moras[[#This Row],[SALARIO]])</f>
        <v>33022688</v>
      </c>
      <c r="F2020">
        <f>STANDARDIZE(moras[[#This Row],[SALARIO]],'2-Resumen'!$B$2,'2-Resumen'!$B$3)</f>
        <v>0.17384946923495903</v>
      </c>
      <c r="G2020" t="str">
        <f>IF(ABS(moras[[#This Row],[Z-CORE]])&gt; 1.96,"Sí", "No")</f>
        <v>No</v>
      </c>
      <c r="H2020" t="s">
        <v>33</v>
      </c>
      <c r="I2020" t="str">
        <f>IF(moras[[#This Row],[TIPO_ASEGURAMIENTO]] = "", '2-Resumen'!$F$4, moras[[#This Row],[TIPO_ASEGURAMIENTO]])</f>
        <v>ASALARIADO</v>
      </c>
      <c r="J2020" t="s">
        <v>29</v>
      </c>
      <c r="K2020" t="s">
        <v>30</v>
      </c>
      <c r="L2020" t="s">
        <v>30</v>
      </c>
      <c r="M2020" t="s">
        <v>31</v>
      </c>
      <c r="N2020">
        <v>49</v>
      </c>
      <c r="O2020">
        <f>IF(moras[[#This Row],[EDAD]]="", '2-Resumen'!$C$7, moras[[#This Row],[EDAD]])</f>
        <v>49</v>
      </c>
      <c r="P2020">
        <f>FLOOR(moras[[#This Row],[EDAD_SIN_NA´S]],10)</f>
        <v>40</v>
      </c>
      <c r="Q2020">
        <f>STANDARDIZE(moras[[#This Row],[EDAD]],'2-Resumen'!$C$2, '2-Resumen'!$C$3)</f>
        <v>0.50063712732525367</v>
      </c>
      <c r="R2020" t="str">
        <f>IF(ABS(moras[[#This Row],[Z-CORE E]]) &gt; 1.96, "Sí", "No")</f>
        <v>No</v>
      </c>
    </row>
    <row r="2021" spans="1:18">
      <c r="A2021">
        <v>2933</v>
      </c>
      <c r="B2021" t="s">
        <v>27</v>
      </c>
      <c r="C2021">
        <v>250000</v>
      </c>
      <c r="D20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21">
        <f>IF(moras[[#This Row],[SALARIO]]="",'2-Resumen'!$B$7, moras[[#This Row],[SALARIO]])</f>
        <v>250000</v>
      </c>
      <c r="F2021">
        <f>STANDARDIZE(moras[[#This Row],[SALARIO]],'2-Resumen'!$B$2,'2-Resumen'!$B$3)</f>
        <v>-0.37145662218729592</v>
      </c>
      <c r="G2021" t="str">
        <f>IF(ABS(moras[[#This Row],[Z-CORE]])&gt; 1.96,"Sí", "No")</f>
        <v>No</v>
      </c>
      <c r="H2021" t="s">
        <v>33</v>
      </c>
      <c r="I2021" t="str">
        <f>IF(moras[[#This Row],[TIPO_ASEGURAMIENTO]] = "", '2-Resumen'!$F$4, moras[[#This Row],[TIPO_ASEGURAMIENTO]])</f>
        <v>ASALARIADO</v>
      </c>
      <c r="J2021" t="s">
        <v>29</v>
      </c>
      <c r="K2021" t="s">
        <v>30</v>
      </c>
      <c r="L2021" t="s">
        <v>30</v>
      </c>
      <c r="M2021" t="s">
        <v>31</v>
      </c>
      <c r="N2021">
        <v>53</v>
      </c>
      <c r="O2021">
        <f>IF(moras[[#This Row],[EDAD]]="", '2-Resumen'!$C$7, moras[[#This Row],[EDAD]])</f>
        <v>53</v>
      </c>
      <c r="P2021">
        <f>FLOOR(moras[[#This Row],[EDAD_SIN_NA´S]],10)</f>
        <v>50</v>
      </c>
      <c r="Q2021">
        <f>STANDARDIZE(moras[[#This Row],[EDAD]],'2-Resumen'!$C$2, '2-Resumen'!$C$3)</f>
        <v>0.78293844763380371</v>
      </c>
      <c r="R2021" t="str">
        <f>IF(ABS(moras[[#This Row],[Z-CORE E]]) &gt; 1.96, "Sí", "No")</f>
        <v>No</v>
      </c>
    </row>
    <row r="2022" spans="1:18">
      <c r="A2022">
        <v>2936</v>
      </c>
      <c r="B2022" t="s">
        <v>32</v>
      </c>
      <c r="C2022">
        <v>9249999</v>
      </c>
      <c r="D20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22">
        <f>IF(moras[[#This Row],[SALARIO]]="",'2-Resumen'!$B$7, moras[[#This Row],[SALARIO]])</f>
        <v>9249999</v>
      </c>
      <c r="F2022">
        <f>STANDARDIZE(moras[[#This Row],[SALARIO]],'2-Resumen'!$B$2,'2-Resumen'!$B$3)</f>
        <v>-0.22170527199306703</v>
      </c>
      <c r="G2022" t="str">
        <f>IF(ABS(moras[[#This Row],[Z-CORE]])&gt; 1.96,"Sí", "No")</f>
        <v>No</v>
      </c>
      <c r="H2022" t="s">
        <v>33</v>
      </c>
      <c r="I2022" t="str">
        <f>IF(moras[[#This Row],[TIPO_ASEGURAMIENTO]] = "", '2-Resumen'!$F$4, moras[[#This Row],[TIPO_ASEGURAMIENTO]])</f>
        <v>ASALARIADO</v>
      </c>
      <c r="J2022" t="s">
        <v>29</v>
      </c>
      <c r="K2022" t="s">
        <v>30</v>
      </c>
      <c r="L2022" t="s">
        <v>31</v>
      </c>
      <c r="M2022" t="s">
        <v>31</v>
      </c>
      <c r="N2022">
        <v>27</v>
      </c>
      <c r="O2022">
        <f>IF(moras[[#This Row],[EDAD]]="", '2-Resumen'!$C$7, moras[[#This Row],[EDAD]])</f>
        <v>27</v>
      </c>
      <c r="P2022">
        <f>FLOOR(moras[[#This Row],[EDAD_SIN_NA´S]],10)</f>
        <v>20</v>
      </c>
      <c r="Q2022">
        <f>STANDARDIZE(moras[[#This Row],[EDAD]],'2-Resumen'!$C$2, '2-Resumen'!$C$3)</f>
        <v>-1.0520201343717714</v>
      </c>
      <c r="R2022" t="str">
        <f>IF(ABS(moras[[#This Row],[Z-CORE E]]) &gt; 1.96, "Sí", "No")</f>
        <v>No</v>
      </c>
    </row>
    <row r="2023" spans="1:18">
      <c r="A2023">
        <v>2938</v>
      </c>
      <c r="B2023" t="s">
        <v>32</v>
      </c>
      <c r="C2023">
        <v>348000</v>
      </c>
      <c r="D20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23">
        <f>IF(moras[[#This Row],[SALARIO]]="",'2-Resumen'!$B$7, moras[[#This Row],[SALARIO]])</f>
        <v>348000</v>
      </c>
      <c r="F2023">
        <f>STANDARDIZE(moras[[#This Row],[SALARIO]],'2-Resumen'!$B$2,'2-Resumen'!$B$3)</f>
        <v>-0.36982599619288919</v>
      </c>
      <c r="G2023" t="str">
        <f>IF(ABS(moras[[#This Row],[Z-CORE]])&gt; 1.96,"Sí", "No")</f>
        <v>No</v>
      </c>
      <c r="H2023" t="s">
        <v>33</v>
      </c>
      <c r="I2023" t="str">
        <f>IF(moras[[#This Row],[TIPO_ASEGURAMIENTO]] = "", '2-Resumen'!$F$4, moras[[#This Row],[TIPO_ASEGURAMIENTO]])</f>
        <v>ASALARIADO</v>
      </c>
      <c r="J2023" t="s">
        <v>29</v>
      </c>
      <c r="K2023" t="s">
        <v>30</v>
      </c>
      <c r="L2023" t="s">
        <v>31</v>
      </c>
      <c r="M2023" t="s">
        <v>30</v>
      </c>
      <c r="N2023">
        <v>19</v>
      </c>
      <c r="O2023">
        <f>IF(moras[[#This Row],[EDAD]]="", '2-Resumen'!$C$7, moras[[#This Row],[EDAD]])</f>
        <v>19</v>
      </c>
      <c r="P2023">
        <f>FLOOR(moras[[#This Row],[EDAD_SIN_NA´S]],10)</f>
        <v>10</v>
      </c>
      <c r="Q2023">
        <f>STANDARDIZE(moras[[#This Row],[EDAD]],'2-Resumen'!$C$2, '2-Resumen'!$C$3)</f>
        <v>-1.6166227749888715</v>
      </c>
      <c r="R2023" t="str">
        <f>IF(ABS(moras[[#This Row],[Z-CORE E]]) &gt; 1.96, "Sí", "No")</f>
        <v>No</v>
      </c>
    </row>
    <row r="2024" spans="1:18">
      <c r="A2024">
        <v>2943</v>
      </c>
      <c r="B2024" t="s">
        <v>32</v>
      </c>
      <c r="C2024">
        <v>25000</v>
      </c>
      <c r="D20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24">
        <f>IF(moras[[#This Row],[SALARIO]]="",'2-Resumen'!$B$7, moras[[#This Row],[SALARIO]])</f>
        <v>25000</v>
      </c>
      <c r="F2024">
        <f>STANDARDIZE(moras[[#This Row],[SALARIO]],'2-Resumen'!$B$2,'2-Resumen'!$B$3)</f>
        <v>-0.37520040635812768</v>
      </c>
      <c r="G2024" t="str">
        <f>IF(ABS(moras[[#This Row],[Z-CORE]])&gt; 1.96,"Sí", "No")</f>
        <v>No</v>
      </c>
      <c r="H2024" t="s">
        <v>33</v>
      </c>
      <c r="I2024" t="str">
        <f>IF(moras[[#This Row],[TIPO_ASEGURAMIENTO]] = "", '2-Resumen'!$F$4, moras[[#This Row],[TIPO_ASEGURAMIENTO]])</f>
        <v>ASALARIADO</v>
      </c>
      <c r="J2024" t="s">
        <v>29</v>
      </c>
      <c r="K2024" t="s">
        <v>30</v>
      </c>
      <c r="L2024" t="s">
        <v>31</v>
      </c>
      <c r="M2024" t="s">
        <v>31</v>
      </c>
      <c r="N2024">
        <v>18</v>
      </c>
      <c r="O2024">
        <f>IF(moras[[#This Row],[EDAD]]="", '2-Resumen'!$C$7, moras[[#This Row],[EDAD]])</f>
        <v>18</v>
      </c>
      <c r="P2024">
        <f>FLOOR(moras[[#This Row],[EDAD_SIN_NA´S]],10)</f>
        <v>10</v>
      </c>
      <c r="Q2024">
        <f>STANDARDIZE(moras[[#This Row],[EDAD]],'2-Resumen'!$C$2, '2-Resumen'!$C$3)</f>
        <v>-1.687198105066009</v>
      </c>
      <c r="R2024" t="str">
        <f>IF(ABS(moras[[#This Row],[Z-CORE E]]) &gt; 1.96, "Sí", "No")</f>
        <v>No</v>
      </c>
    </row>
    <row r="2025" spans="1:18">
      <c r="A2025">
        <v>2944</v>
      </c>
      <c r="B2025" t="s">
        <v>32</v>
      </c>
      <c r="C2025">
        <v>3777301</v>
      </c>
      <c r="D20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25">
        <f>IF(moras[[#This Row],[SALARIO]]="",'2-Resumen'!$B$7, moras[[#This Row],[SALARIO]])</f>
        <v>3777301</v>
      </c>
      <c r="F2025">
        <f>STANDARDIZE(moras[[#This Row],[SALARIO]],'2-Resumen'!$B$2,'2-Resumen'!$B$3)</f>
        <v>-0.31276571707814493</v>
      </c>
      <c r="G2025" t="str">
        <f>IF(ABS(moras[[#This Row],[Z-CORE]])&gt; 1.96,"Sí", "No")</f>
        <v>No</v>
      </c>
      <c r="H2025" t="s">
        <v>33</v>
      </c>
      <c r="I2025" t="str">
        <f>IF(moras[[#This Row],[TIPO_ASEGURAMIENTO]] = "", '2-Resumen'!$F$4, moras[[#This Row],[TIPO_ASEGURAMIENTO]])</f>
        <v>ASALARIADO</v>
      </c>
      <c r="J2025" t="s">
        <v>29</v>
      </c>
      <c r="K2025" t="s">
        <v>30</v>
      </c>
      <c r="L2025" t="s">
        <v>31</v>
      </c>
      <c r="M2025" t="s">
        <v>31</v>
      </c>
      <c r="N2025">
        <v>46</v>
      </c>
      <c r="O2025">
        <f>IF(moras[[#This Row],[EDAD]]="", '2-Resumen'!$C$7, moras[[#This Row],[EDAD]])</f>
        <v>46</v>
      </c>
      <c r="P2025">
        <f>FLOOR(moras[[#This Row],[EDAD_SIN_NA´S]],10)</f>
        <v>40</v>
      </c>
      <c r="Q2025">
        <f>STANDARDIZE(moras[[#This Row],[EDAD]],'2-Resumen'!$C$2, '2-Resumen'!$C$3)</f>
        <v>0.28891113709384114</v>
      </c>
      <c r="R2025" t="str">
        <f>IF(ABS(moras[[#This Row],[Z-CORE E]]) &gt; 1.96, "Sí", "No")</f>
        <v>No</v>
      </c>
    </row>
    <row r="2026" spans="1:18">
      <c r="A2026">
        <v>2945</v>
      </c>
      <c r="B2026" t="s">
        <v>32</v>
      </c>
      <c r="C2026">
        <v>38541182</v>
      </c>
      <c r="D20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26">
        <f>IF(moras[[#This Row],[SALARIO]]="",'2-Resumen'!$B$7, moras[[#This Row],[SALARIO]])</f>
        <v>38541182</v>
      </c>
      <c r="F2026">
        <f>STANDARDIZE(moras[[#This Row],[SALARIO]],'2-Resumen'!$B$2,'2-Resumen'!$B$3)</f>
        <v>0.26567191583064764</v>
      </c>
      <c r="G2026" t="str">
        <f>IF(ABS(moras[[#This Row],[Z-CORE]])&gt; 1.96,"Sí", "No")</f>
        <v>No</v>
      </c>
      <c r="H2026" t="s">
        <v>33</v>
      </c>
      <c r="I2026" t="str">
        <f>IF(moras[[#This Row],[TIPO_ASEGURAMIENTO]] = "", '2-Resumen'!$F$4, moras[[#This Row],[TIPO_ASEGURAMIENTO]])</f>
        <v>ASALARIADO</v>
      </c>
      <c r="J2026" t="s">
        <v>29</v>
      </c>
      <c r="K2026" t="s">
        <v>30</v>
      </c>
      <c r="L2026" t="s">
        <v>31</v>
      </c>
      <c r="M2026" t="s">
        <v>31</v>
      </c>
      <c r="N2026">
        <v>24</v>
      </c>
      <c r="O2026">
        <f>IF(moras[[#This Row],[EDAD]]="", '2-Resumen'!$C$7, moras[[#This Row],[EDAD]])</f>
        <v>24</v>
      </c>
      <c r="P2026">
        <f>FLOOR(moras[[#This Row],[EDAD_SIN_NA´S]],10)</f>
        <v>20</v>
      </c>
      <c r="Q2026">
        <f>STANDARDIZE(moras[[#This Row],[EDAD]],'2-Resumen'!$C$2, '2-Resumen'!$C$3)</f>
        <v>-1.263746124603184</v>
      </c>
      <c r="R2026" t="str">
        <f>IF(ABS(moras[[#This Row],[Z-CORE E]]) &gt; 1.96, "Sí", "No")</f>
        <v>No</v>
      </c>
    </row>
    <row r="2027" spans="1:18">
      <c r="A2027">
        <v>2946</v>
      </c>
      <c r="B2027" t="s">
        <v>27</v>
      </c>
      <c r="C2027">
        <v>1621195</v>
      </c>
      <c r="D20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27">
        <f>IF(moras[[#This Row],[SALARIO]]="",'2-Resumen'!$B$7, moras[[#This Row],[SALARIO]])</f>
        <v>1621195</v>
      </c>
      <c r="F2027">
        <f>STANDARDIZE(moras[[#This Row],[SALARIO]],'2-Resumen'!$B$2,'2-Resumen'!$B$3)</f>
        <v>-0.34864125269341312</v>
      </c>
      <c r="G2027" t="str">
        <f>IF(ABS(moras[[#This Row],[Z-CORE]])&gt; 1.96,"Sí", "No")</f>
        <v>No</v>
      </c>
      <c r="H2027" t="s">
        <v>33</v>
      </c>
      <c r="I2027" t="str">
        <f>IF(moras[[#This Row],[TIPO_ASEGURAMIENTO]] = "", '2-Resumen'!$F$4, moras[[#This Row],[TIPO_ASEGURAMIENTO]])</f>
        <v>ASALARIADO</v>
      </c>
      <c r="J2027" t="s">
        <v>34</v>
      </c>
      <c r="K2027" t="s">
        <v>30</v>
      </c>
      <c r="L2027" t="s">
        <v>31</v>
      </c>
      <c r="M2027" t="s">
        <v>31</v>
      </c>
      <c r="N2027">
        <v>31</v>
      </c>
      <c r="O2027">
        <f>IF(moras[[#This Row],[EDAD]]="", '2-Resumen'!$C$7, moras[[#This Row],[EDAD]])</f>
        <v>31</v>
      </c>
      <c r="P2027">
        <f>FLOOR(moras[[#This Row],[EDAD_SIN_NA´S]],10)</f>
        <v>30</v>
      </c>
      <c r="Q2027">
        <f>STANDARDIZE(moras[[#This Row],[EDAD]],'2-Resumen'!$C$2, '2-Resumen'!$C$3)</f>
        <v>-0.7697188140632214</v>
      </c>
      <c r="R2027" t="str">
        <f>IF(ABS(moras[[#This Row],[Z-CORE E]]) &gt; 1.96, "Sí", "No")</f>
        <v>No</v>
      </c>
    </row>
    <row r="2028" spans="1:18">
      <c r="A2028">
        <v>2947</v>
      </c>
      <c r="B2028" t="s">
        <v>27</v>
      </c>
      <c r="C2028">
        <v>782500</v>
      </c>
      <c r="D20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28">
        <f>IF(moras[[#This Row],[SALARIO]]="",'2-Resumen'!$B$7, moras[[#This Row],[SALARIO]])</f>
        <v>782500</v>
      </c>
      <c r="F2028">
        <f>STANDARDIZE(moras[[#This Row],[SALARIO]],'2-Resumen'!$B$2,'2-Resumen'!$B$3)</f>
        <v>-0.36259633298299415</v>
      </c>
      <c r="G2028" t="str">
        <f>IF(ABS(moras[[#This Row],[Z-CORE]])&gt; 1.96,"Sí", "No")</f>
        <v>No</v>
      </c>
      <c r="H2028" t="s">
        <v>33</v>
      </c>
      <c r="I2028" t="str">
        <f>IF(moras[[#This Row],[TIPO_ASEGURAMIENTO]] = "", '2-Resumen'!$F$4, moras[[#This Row],[TIPO_ASEGURAMIENTO]])</f>
        <v>ASALARIADO</v>
      </c>
      <c r="J2028" t="s">
        <v>34</v>
      </c>
      <c r="K2028" t="s">
        <v>30</v>
      </c>
      <c r="L2028" t="s">
        <v>31</v>
      </c>
      <c r="M2028" t="s">
        <v>31</v>
      </c>
      <c r="N2028">
        <v>28</v>
      </c>
      <c r="O2028">
        <f>IF(moras[[#This Row],[EDAD]]="", '2-Resumen'!$C$7, moras[[#This Row],[EDAD]])</f>
        <v>28</v>
      </c>
      <c r="P2028">
        <f>FLOOR(moras[[#This Row],[EDAD_SIN_NA´S]],10)</f>
        <v>20</v>
      </c>
      <c r="Q2028">
        <f>STANDARDIZE(moras[[#This Row],[EDAD]],'2-Resumen'!$C$2, '2-Resumen'!$C$3)</f>
        <v>-0.98144480429463388</v>
      </c>
      <c r="R2028" t="str">
        <f>IF(ABS(moras[[#This Row],[Z-CORE E]]) &gt; 1.96, "Sí", "No")</f>
        <v>No</v>
      </c>
    </row>
    <row r="2029" spans="1:18">
      <c r="A2029">
        <v>2948</v>
      </c>
      <c r="B2029" t="s">
        <v>32</v>
      </c>
      <c r="C2029">
        <v>467011</v>
      </c>
      <c r="D20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29">
        <f>IF(moras[[#This Row],[SALARIO]]="",'2-Resumen'!$B$7, moras[[#This Row],[SALARIO]])</f>
        <v>467011</v>
      </c>
      <c r="F2029">
        <f>STANDARDIZE(moras[[#This Row],[SALARIO]],'2-Resumen'!$B$2,'2-Resumen'!$B$3)</f>
        <v>-0.36784576731308982</v>
      </c>
      <c r="G2029" t="str">
        <f>IF(ABS(moras[[#This Row],[Z-CORE]])&gt; 1.96,"Sí", "No")</f>
        <v>No</v>
      </c>
      <c r="H2029" t="s">
        <v>33</v>
      </c>
      <c r="I2029" t="str">
        <f>IF(moras[[#This Row],[TIPO_ASEGURAMIENTO]] = "", '2-Resumen'!$F$4, moras[[#This Row],[TIPO_ASEGURAMIENTO]])</f>
        <v>ASALARIADO</v>
      </c>
      <c r="J2029" t="s">
        <v>29</v>
      </c>
      <c r="K2029" t="s">
        <v>30</v>
      </c>
      <c r="L2029" t="s">
        <v>31</v>
      </c>
      <c r="M2029" t="s">
        <v>31</v>
      </c>
      <c r="N2029">
        <v>57</v>
      </c>
      <c r="O2029">
        <f>IF(moras[[#This Row],[EDAD]]="", '2-Resumen'!$C$7, moras[[#This Row],[EDAD]])</f>
        <v>57</v>
      </c>
      <c r="P2029">
        <f>FLOOR(moras[[#This Row],[EDAD_SIN_NA´S]],10)</f>
        <v>50</v>
      </c>
      <c r="Q2029">
        <f>STANDARDIZE(moras[[#This Row],[EDAD]],'2-Resumen'!$C$2, '2-Resumen'!$C$3)</f>
        <v>1.0652397679423538</v>
      </c>
      <c r="R2029" t="str">
        <f>IF(ABS(moras[[#This Row],[Z-CORE E]]) &gt; 1.96, "Sí", "No")</f>
        <v>No</v>
      </c>
    </row>
    <row r="2030" spans="1:18">
      <c r="A2030">
        <v>2949</v>
      </c>
      <c r="B2030" t="s">
        <v>27</v>
      </c>
      <c r="C2030">
        <v>240000</v>
      </c>
      <c r="D20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30">
        <f>IF(moras[[#This Row],[SALARIO]]="",'2-Resumen'!$B$7, moras[[#This Row],[SALARIO]])</f>
        <v>240000</v>
      </c>
      <c r="F2030">
        <f>STANDARDIZE(moras[[#This Row],[SALARIO]],'2-Resumen'!$B$2,'2-Resumen'!$B$3)</f>
        <v>-0.37162301259488845</v>
      </c>
      <c r="G2030" t="str">
        <f>IF(ABS(moras[[#This Row],[Z-CORE]])&gt; 1.96,"Sí", "No")</f>
        <v>No</v>
      </c>
      <c r="H2030" t="s">
        <v>33</v>
      </c>
      <c r="I2030" t="str">
        <f>IF(moras[[#This Row],[TIPO_ASEGURAMIENTO]] = "", '2-Resumen'!$F$4, moras[[#This Row],[TIPO_ASEGURAMIENTO]])</f>
        <v>ASALARIADO</v>
      </c>
      <c r="J2030" t="s">
        <v>29</v>
      </c>
      <c r="K2030" t="s">
        <v>30</v>
      </c>
      <c r="L2030" t="s">
        <v>31</v>
      </c>
      <c r="M2030" t="s">
        <v>31</v>
      </c>
      <c r="N2030">
        <v>41</v>
      </c>
      <c r="O2030">
        <f>IF(moras[[#This Row],[EDAD]]="", '2-Resumen'!$C$7, moras[[#This Row],[EDAD]])</f>
        <v>41</v>
      </c>
      <c r="P2030">
        <f>FLOOR(moras[[#This Row],[EDAD_SIN_NA´S]],10)</f>
        <v>40</v>
      </c>
      <c r="Q2030">
        <f>STANDARDIZE(moras[[#This Row],[EDAD]],'2-Resumen'!$C$2, '2-Resumen'!$C$3)</f>
        <v>-6.3965513291846368E-2</v>
      </c>
      <c r="R2030" t="str">
        <f>IF(ABS(moras[[#This Row],[Z-CORE E]]) &gt; 1.96, "Sí", "No")</f>
        <v>No</v>
      </c>
    </row>
    <row r="2031" spans="1:18">
      <c r="A2031">
        <v>2950</v>
      </c>
      <c r="B2031" t="s">
        <v>27</v>
      </c>
      <c r="C2031">
        <v>80642108</v>
      </c>
      <c r="D20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31">
        <f>IF(moras[[#This Row],[SALARIO]]="",'2-Resumen'!$B$7, moras[[#This Row],[SALARIO]])</f>
        <v>80642108</v>
      </c>
      <c r="F2031">
        <f>STANDARDIZE(moras[[#This Row],[SALARIO]],'2-Resumen'!$B$2,'2-Resumen'!$B$3)</f>
        <v>0.96619093954690771</v>
      </c>
      <c r="G2031" t="str">
        <f>IF(ABS(moras[[#This Row],[Z-CORE]])&gt; 1.96,"Sí", "No")</f>
        <v>No</v>
      </c>
      <c r="H2031" t="s">
        <v>33</v>
      </c>
      <c r="I2031" t="str">
        <f>IF(moras[[#This Row],[TIPO_ASEGURAMIENTO]] = "", '2-Resumen'!$F$4, moras[[#This Row],[TIPO_ASEGURAMIENTO]])</f>
        <v>ASALARIADO</v>
      </c>
      <c r="J2031" t="s">
        <v>29</v>
      </c>
      <c r="K2031" t="s">
        <v>30</v>
      </c>
      <c r="L2031" t="s">
        <v>31</v>
      </c>
      <c r="M2031" t="s">
        <v>31</v>
      </c>
      <c r="N2031">
        <v>58</v>
      </c>
      <c r="O2031">
        <f>IF(moras[[#This Row],[EDAD]]="", '2-Resumen'!$C$7, moras[[#This Row],[EDAD]])</f>
        <v>58</v>
      </c>
      <c r="P2031">
        <f>FLOOR(moras[[#This Row],[EDAD_SIN_NA´S]],10)</f>
        <v>50</v>
      </c>
      <c r="Q2031">
        <f>STANDARDIZE(moras[[#This Row],[EDAD]],'2-Resumen'!$C$2, '2-Resumen'!$C$3)</f>
        <v>1.1358150980194912</v>
      </c>
      <c r="R2031" t="str">
        <f>IF(ABS(moras[[#This Row],[Z-CORE E]]) &gt; 1.96, "Sí", "No")</f>
        <v>No</v>
      </c>
    </row>
    <row r="2032" spans="1:18">
      <c r="A2032">
        <v>2951</v>
      </c>
      <c r="B2032" t="s">
        <v>27</v>
      </c>
      <c r="C2032">
        <v>400000</v>
      </c>
      <c r="D20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32">
        <f>IF(moras[[#This Row],[SALARIO]]="",'2-Resumen'!$B$7, moras[[#This Row],[SALARIO]])</f>
        <v>400000</v>
      </c>
      <c r="F2032">
        <f>STANDARDIZE(moras[[#This Row],[SALARIO]],'2-Resumen'!$B$2,'2-Resumen'!$B$3)</f>
        <v>-0.36896076607340811</v>
      </c>
      <c r="G2032" t="str">
        <f>IF(ABS(moras[[#This Row],[Z-CORE]])&gt; 1.96,"Sí", "No")</f>
        <v>No</v>
      </c>
      <c r="H2032" t="s">
        <v>33</v>
      </c>
      <c r="I2032" t="str">
        <f>IF(moras[[#This Row],[TIPO_ASEGURAMIENTO]] = "", '2-Resumen'!$F$4, moras[[#This Row],[TIPO_ASEGURAMIENTO]])</f>
        <v>ASALARIADO</v>
      </c>
      <c r="J2032" t="s">
        <v>29</v>
      </c>
      <c r="K2032" t="s">
        <v>30</v>
      </c>
      <c r="L2032" t="s">
        <v>31</v>
      </c>
      <c r="M2032" t="s">
        <v>31</v>
      </c>
      <c r="N2032">
        <v>25</v>
      </c>
      <c r="O2032">
        <f>IF(moras[[#This Row],[EDAD]]="", '2-Resumen'!$C$7, moras[[#This Row],[EDAD]])</f>
        <v>25</v>
      </c>
      <c r="P2032">
        <f>FLOOR(moras[[#This Row],[EDAD_SIN_NA´S]],10)</f>
        <v>20</v>
      </c>
      <c r="Q2032">
        <f>STANDARDIZE(moras[[#This Row],[EDAD]],'2-Resumen'!$C$2, '2-Resumen'!$C$3)</f>
        <v>-1.1931707945260464</v>
      </c>
      <c r="R2032" t="str">
        <f>IF(ABS(moras[[#This Row],[Z-CORE E]]) &gt; 1.96, "Sí", "No")</f>
        <v>No</v>
      </c>
    </row>
    <row r="2033" spans="1:18">
      <c r="A2033">
        <v>2953</v>
      </c>
      <c r="B2033" t="s">
        <v>32</v>
      </c>
      <c r="C2033">
        <v>37716437</v>
      </c>
      <c r="D20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33">
        <f>IF(moras[[#This Row],[SALARIO]]="",'2-Resumen'!$B$7, moras[[#This Row],[SALARIO]])</f>
        <v>37716437</v>
      </c>
      <c r="F2033">
        <f>STANDARDIZE(moras[[#This Row],[SALARIO]],'2-Resumen'!$B$2,'2-Resumen'!$B$3)</f>
        <v>0.25194895015965824</v>
      </c>
      <c r="G2033" t="str">
        <f>IF(ABS(moras[[#This Row],[Z-CORE]])&gt; 1.96,"Sí", "No")</f>
        <v>No</v>
      </c>
      <c r="H2033" t="s">
        <v>33</v>
      </c>
      <c r="I2033" t="str">
        <f>IF(moras[[#This Row],[TIPO_ASEGURAMIENTO]] = "", '2-Resumen'!$F$4, moras[[#This Row],[TIPO_ASEGURAMIENTO]])</f>
        <v>ASALARIADO</v>
      </c>
      <c r="J2033" t="s">
        <v>29</v>
      </c>
      <c r="K2033" t="s">
        <v>30</v>
      </c>
      <c r="L2033" t="s">
        <v>31</v>
      </c>
      <c r="M2033" t="s">
        <v>31</v>
      </c>
      <c r="N2033">
        <v>39</v>
      </c>
      <c r="O2033">
        <f>IF(moras[[#This Row],[EDAD]]="", '2-Resumen'!$C$7, moras[[#This Row],[EDAD]])</f>
        <v>39</v>
      </c>
      <c r="P2033">
        <f>FLOOR(moras[[#This Row],[EDAD_SIN_NA´S]],10)</f>
        <v>30</v>
      </c>
      <c r="Q2033">
        <f>STANDARDIZE(moras[[#This Row],[EDAD]],'2-Resumen'!$C$2, '2-Resumen'!$C$3)</f>
        <v>-0.20511617344612137</v>
      </c>
      <c r="R2033" t="str">
        <f>IF(ABS(moras[[#This Row],[Z-CORE E]]) &gt; 1.96, "Sí", "No")</f>
        <v>No</v>
      </c>
    </row>
    <row r="2034" spans="1:18">
      <c r="A2034">
        <v>2954</v>
      </c>
      <c r="B2034" t="s">
        <v>27</v>
      </c>
      <c r="C2034">
        <v>523392</v>
      </c>
      <c r="D20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34">
        <f>IF(moras[[#This Row],[SALARIO]]="",'2-Resumen'!$B$7, moras[[#This Row],[SALARIO]])</f>
        <v>523392</v>
      </c>
      <c r="F2034">
        <f>STANDARDIZE(moras[[#This Row],[SALARIO]],'2-Resumen'!$B$2,'2-Resumen'!$B$3)</f>
        <v>-0.36690764155604244</v>
      </c>
      <c r="G2034" t="str">
        <f>IF(ABS(moras[[#This Row],[Z-CORE]])&gt; 1.96,"Sí", "No")</f>
        <v>No</v>
      </c>
      <c r="H2034" t="s">
        <v>33</v>
      </c>
      <c r="I2034" t="str">
        <f>IF(moras[[#This Row],[TIPO_ASEGURAMIENTO]] = "", '2-Resumen'!$F$4, moras[[#This Row],[TIPO_ASEGURAMIENTO]])</f>
        <v>ASALARIADO</v>
      </c>
      <c r="J2034" t="s">
        <v>29</v>
      </c>
      <c r="K2034" t="s">
        <v>30</v>
      </c>
      <c r="L2034" t="s">
        <v>31</v>
      </c>
      <c r="M2034" t="s">
        <v>31</v>
      </c>
      <c r="N2034">
        <v>21</v>
      </c>
      <c r="O2034">
        <f>IF(moras[[#This Row],[EDAD]]="", '2-Resumen'!$C$7, moras[[#This Row],[EDAD]])</f>
        <v>21</v>
      </c>
      <c r="P2034">
        <f>FLOOR(moras[[#This Row],[EDAD_SIN_NA´S]],10)</f>
        <v>20</v>
      </c>
      <c r="Q2034">
        <f>STANDARDIZE(moras[[#This Row],[EDAD]],'2-Resumen'!$C$2, '2-Resumen'!$C$3)</f>
        <v>-1.4754721148345964</v>
      </c>
      <c r="R2034" t="str">
        <f>IF(ABS(moras[[#This Row],[Z-CORE E]]) &gt; 1.96, "Sí", "No")</f>
        <v>No</v>
      </c>
    </row>
    <row r="2035" spans="1:18">
      <c r="A2035">
        <v>2956</v>
      </c>
      <c r="B2035" t="s">
        <v>27</v>
      </c>
      <c r="C2035">
        <v>3975599</v>
      </c>
      <c r="D20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35">
        <f>IF(moras[[#This Row],[SALARIO]]="",'2-Resumen'!$B$7, moras[[#This Row],[SALARIO]])</f>
        <v>3975599</v>
      </c>
      <c r="F2035">
        <f>STANDARDIZE(moras[[#This Row],[SALARIO]],'2-Resumen'!$B$2,'2-Resumen'!$B$3)</f>
        <v>-0.30946622857366674</v>
      </c>
      <c r="G2035" t="str">
        <f>IF(ABS(moras[[#This Row],[Z-CORE]])&gt; 1.96,"Sí", "No")</f>
        <v>No</v>
      </c>
      <c r="H2035" t="s">
        <v>33</v>
      </c>
      <c r="I2035" t="str">
        <f>IF(moras[[#This Row],[TIPO_ASEGURAMIENTO]] = "", '2-Resumen'!$F$4, moras[[#This Row],[TIPO_ASEGURAMIENTO]])</f>
        <v>ASALARIADO</v>
      </c>
      <c r="J2035" t="s">
        <v>29</v>
      </c>
      <c r="K2035" t="s">
        <v>30</v>
      </c>
      <c r="L2035" t="s">
        <v>30</v>
      </c>
      <c r="M2035" t="s">
        <v>31</v>
      </c>
      <c r="N2035">
        <v>26</v>
      </c>
      <c r="O2035">
        <f>IF(moras[[#This Row],[EDAD]]="", '2-Resumen'!$C$7, moras[[#This Row],[EDAD]])</f>
        <v>26</v>
      </c>
      <c r="P2035">
        <f>FLOOR(moras[[#This Row],[EDAD_SIN_NA´S]],10)</f>
        <v>20</v>
      </c>
      <c r="Q2035">
        <f>STANDARDIZE(moras[[#This Row],[EDAD]],'2-Resumen'!$C$2, '2-Resumen'!$C$3)</f>
        <v>-1.1225954644489089</v>
      </c>
      <c r="R2035" t="str">
        <f>IF(ABS(moras[[#This Row],[Z-CORE E]]) &gt; 1.96, "Sí", "No")</f>
        <v>No</v>
      </c>
    </row>
    <row r="2036" spans="1:18">
      <c r="A2036">
        <v>2957</v>
      </c>
      <c r="B2036" t="s">
        <v>32</v>
      </c>
      <c r="C2036">
        <v>56679541</v>
      </c>
      <c r="D20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36">
        <f>IF(moras[[#This Row],[SALARIO]]="",'2-Resumen'!$B$7, moras[[#This Row],[SALARIO]])</f>
        <v>56679541</v>
      </c>
      <c r="F2036">
        <f>STANDARDIZE(moras[[#This Row],[SALARIO]],'2-Resumen'!$B$2,'2-Resumen'!$B$3)</f>
        <v>0.56747681053759635</v>
      </c>
      <c r="G2036" t="str">
        <f>IF(ABS(moras[[#This Row],[Z-CORE]])&gt; 1.96,"Sí", "No")</f>
        <v>No</v>
      </c>
      <c r="H2036" t="s">
        <v>33</v>
      </c>
      <c r="I2036" t="str">
        <f>IF(moras[[#This Row],[TIPO_ASEGURAMIENTO]] = "", '2-Resumen'!$F$4, moras[[#This Row],[TIPO_ASEGURAMIENTO]])</f>
        <v>ASALARIADO</v>
      </c>
      <c r="J2036" t="s">
        <v>34</v>
      </c>
      <c r="K2036" t="s">
        <v>30</v>
      </c>
      <c r="L2036" t="s">
        <v>31</v>
      </c>
      <c r="M2036" t="s">
        <v>31</v>
      </c>
      <c r="N2036">
        <v>45</v>
      </c>
      <c r="O2036">
        <f>IF(moras[[#This Row],[EDAD]]="", '2-Resumen'!$C$7, moras[[#This Row],[EDAD]])</f>
        <v>45</v>
      </c>
      <c r="P2036">
        <f>FLOOR(moras[[#This Row],[EDAD_SIN_NA´S]],10)</f>
        <v>40</v>
      </c>
      <c r="Q2036">
        <f>STANDARDIZE(moras[[#This Row],[EDAD]],'2-Resumen'!$C$2, '2-Resumen'!$C$3)</f>
        <v>0.21833580701670366</v>
      </c>
      <c r="R2036" t="str">
        <f>IF(ABS(moras[[#This Row],[Z-CORE E]]) &gt; 1.96, "Sí", "No")</f>
        <v>No</v>
      </c>
    </row>
    <row r="2037" spans="1:18">
      <c r="A2037">
        <v>2958</v>
      </c>
      <c r="B2037" t="s">
        <v>32</v>
      </c>
      <c r="C2037">
        <v>5904217</v>
      </c>
      <c r="D20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37">
        <f>IF(moras[[#This Row],[SALARIO]]="",'2-Resumen'!$B$7, moras[[#This Row],[SALARIO]])</f>
        <v>5904217</v>
      </c>
      <c r="F2037">
        <f>STANDARDIZE(moras[[#This Row],[SALARIO]],'2-Resumen'!$B$2,'2-Resumen'!$B$3)</f>
        <v>-0.27737587506263933</v>
      </c>
      <c r="G2037" t="str">
        <f>IF(ABS(moras[[#This Row],[Z-CORE]])&gt; 1.96,"Sí", "No")</f>
        <v>No</v>
      </c>
      <c r="H2037" t="s">
        <v>33</v>
      </c>
      <c r="I2037" t="str">
        <f>IF(moras[[#This Row],[TIPO_ASEGURAMIENTO]] = "", '2-Resumen'!$F$4, moras[[#This Row],[TIPO_ASEGURAMIENTO]])</f>
        <v>ASALARIADO</v>
      </c>
      <c r="J2037" t="s">
        <v>34</v>
      </c>
      <c r="K2037" t="s">
        <v>30</v>
      </c>
      <c r="L2037" t="s">
        <v>31</v>
      </c>
      <c r="M2037" t="s">
        <v>31</v>
      </c>
      <c r="N2037">
        <v>34</v>
      </c>
      <c r="O2037">
        <f>IF(moras[[#This Row],[EDAD]]="", '2-Resumen'!$C$7, moras[[#This Row],[EDAD]])</f>
        <v>34</v>
      </c>
      <c r="P2037">
        <f>FLOOR(moras[[#This Row],[EDAD_SIN_NA´S]],10)</f>
        <v>30</v>
      </c>
      <c r="Q2037">
        <f>STANDARDIZE(moras[[#This Row],[EDAD]],'2-Resumen'!$C$2, '2-Resumen'!$C$3)</f>
        <v>-0.55799282383180893</v>
      </c>
      <c r="R2037" t="str">
        <f>IF(ABS(moras[[#This Row],[Z-CORE E]]) &gt; 1.96, "Sí", "No")</f>
        <v>No</v>
      </c>
    </row>
    <row r="2038" spans="1:18">
      <c r="A2038">
        <v>2959</v>
      </c>
      <c r="B2038" t="s">
        <v>32</v>
      </c>
      <c r="C2038">
        <v>36383334</v>
      </c>
      <c r="D20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38">
        <f>IF(moras[[#This Row],[SALARIO]]="",'2-Resumen'!$B$7, moras[[#This Row],[SALARIO]])</f>
        <v>36383334</v>
      </c>
      <c r="F2038">
        <f>STANDARDIZE(moras[[#This Row],[SALARIO]],'2-Resumen'!$B$2,'2-Resumen'!$B$3)</f>
        <v>0.22976739500637686</v>
      </c>
      <c r="G2038" t="str">
        <f>IF(ABS(moras[[#This Row],[Z-CORE]])&gt; 1.96,"Sí", "No")</f>
        <v>No</v>
      </c>
      <c r="H2038" t="s">
        <v>33</v>
      </c>
      <c r="I2038" t="str">
        <f>IF(moras[[#This Row],[TIPO_ASEGURAMIENTO]] = "", '2-Resumen'!$F$4, moras[[#This Row],[TIPO_ASEGURAMIENTO]])</f>
        <v>ASALARIADO</v>
      </c>
      <c r="J2038" t="s">
        <v>29</v>
      </c>
      <c r="K2038" t="s">
        <v>30</v>
      </c>
      <c r="L2038" t="s">
        <v>31</v>
      </c>
      <c r="M2038" t="s">
        <v>31</v>
      </c>
      <c r="N2038">
        <v>33</v>
      </c>
      <c r="O2038">
        <f>IF(moras[[#This Row],[EDAD]]="", '2-Resumen'!$C$7, moras[[#This Row],[EDAD]])</f>
        <v>33</v>
      </c>
      <c r="P2038">
        <f>FLOOR(moras[[#This Row],[EDAD_SIN_NA´S]],10)</f>
        <v>30</v>
      </c>
      <c r="Q2038">
        <f>STANDARDIZE(moras[[#This Row],[EDAD]],'2-Resumen'!$C$2, '2-Resumen'!$C$3)</f>
        <v>-0.62856815390894638</v>
      </c>
      <c r="R2038" t="str">
        <f>IF(ABS(moras[[#This Row],[Z-CORE E]]) &gt; 1.96, "Sí", "No")</f>
        <v>No</v>
      </c>
    </row>
    <row r="2039" spans="1:18">
      <c r="A2039">
        <v>2961</v>
      </c>
      <c r="B2039" t="s">
        <v>32</v>
      </c>
      <c r="C2039">
        <v>225000</v>
      </c>
      <c r="D20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39">
        <f>IF(moras[[#This Row],[SALARIO]]="",'2-Resumen'!$B$7, moras[[#This Row],[SALARIO]])</f>
        <v>225000</v>
      </c>
      <c r="F2039">
        <f>STANDARDIZE(moras[[#This Row],[SALARIO]],'2-Resumen'!$B$2,'2-Resumen'!$B$3)</f>
        <v>-0.37187259820627722</v>
      </c>
      <c r="G2039" t="str">
        <f>IF(ABS(moras[[#This Row],[Z-CORE]])&gt; 1.96,"Sí", "No")</f>
        <v>No</v>
      </c>
      <c r="H2039" t="s">
        <v>33</v>
      </c>
      <c r="I2039" t="str">
        <f>IF(moras[[#This Row],[TIPO_ASEGURAMIENTO]] = "", '2-Resumen'!$F$4, moras[[#This Row],[TIPO_ASEGURAMIENTO]])</f>
        <v>ASALARIADO</v>
      </c>
      <c r="J2039" t="s">
        <v>29</v>
      </c>
      <c r="K2039" t="s">
        <v>30</v>
      </c>
      <c r="L2039" t="s">
        <v>30</v>
      </c>
      <c r="M2039" t="s">
        <v>30</v>
      </c>
      <c r="N2039">
        <v>47</v>
      </c>
      <c r="O2039">
        <f>IF(moras[[#This Row],[EDAD]]="", '2-Resumen'!$C$7, moras[[#This Row],[EDAD]])</f>
        <v>47</v>
      </c>
      <c r="P2039">
        <f>FLOOR(moras[[#This Row],[EDAD_SIN_NA´S]],10)</f>
        <v>40</v>
      </c>
      <c r="Q2039">
        <f>STANDARDIZE(moras[[#This Row],[EDAD]],'2-Resumen'!$C$2, '2-Resumen'!$C$3)</f>
        <v>0.35948646717097865</v>
      </c>
      <c r="R2039" t="str">
        <f>IF(ABS(moras[[#This Row],[Z-CORE E]]) &gt; 1.96, "Sí", "No")</f>
        <v>No</v>
      </c>
    </row>
    <row r="2040" spans="1:18">
      <c r="A2040">
        <v>2962</v>
      </c>
      <c r="B2040" t="s">
        <v>32</v>
      </c>
      <c r="C2040">
        <v>105491489</v>
      </c>
      <c r="D20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40">
        <f>IF(moras[[#This Row],[SALARIO]]="",'2-Resumen'!$B$7, moras[[#This Row],[SALARIO]])</f>
        <v>105491489</v>
      </c>
      <c r="F2040">
        <f>STANDARDIZE(moras[[#This Row],[SALARIO]],'2-Resumen'!$B$2,'2-Resumen'!$B$3)</f>
        <v>1.3796608028480943</v>
      </c>
      <c r="G2040" t="str">
        <f>IF(ABS(moras[[#This Row],[Z-CORE]])&gt; 1.96,"Sí", "No")</f>
        <v>No</v>
      </c>
      <c r="H2040" t="s">
        <v>33</v>
      </c>
      <c r="I2040" t="str">
        <f>IF(moras[[#This Row],[TIPO_ASEGURAMIENTO]] = "", '2-Resumen'!$F$4, moras[[#This Row],[TIPO_ASEGURAMIENTO]])</f>
        <v>ASALARIADO</v>
      </c>
      <c r="J2040" t="s">
        <v>34</v>
      </c>
      <c r="K2040" t="s">
        <v>30</v>
      </c>
      <c r="L2040" t="s">
        <v>31</v>
      </c>
      <c r="M2040" t="s">
        <v>31</v>
      </c>
      <c r="N2040">
        <v>50</v>
      </c>
      <c r="O2040">
        <f>IF(moras[[#This Row],[EDAD]]="", '2-Resumen'!$C$7, moras[[#This Row],[EDAD]])</f>
        <v>50</v>
      </c>
      <c r="P2040">
        <f>FLOOR(moras[[#This Row],[EDAD_SIN_NA´S]],10)</f>
        <v>50</v>
      </c>
      <c r="Q2040">
        <f>STANDARDIZE(moras[[#This Row],[EDAD]],'2-Resumen'!$C$2, '2-Resumen'!$C$3)</f>
        <v>0.57121245740239113</v>
      </c>
      <c r="R2040" t="str">
        <f>IF(ABS(moras[[#This Row],[Z-CORE E]]) &gt; 1.96, "Sí", "No")</f>
        <v>No</v>
      </c>
    </row>
    <row r="2041" spans="1:18">
      <c r="A2041">
        <v>2963</v>
      </c>
      <c r="B2041" t="s">
        <v>32</v>
      </c>
      <c r="C2041">
        <v>229028</v>
      </c>
      <c r="D20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41">
        <f>IF(moras[[#This Row],[SALARIO]]="",'2-Resumen'!$B$7, moras[[#This Row],[SALARIO]])</f>
        <v>229028</v>
      </c>
      <c r="F2041">
        <f>STANDARDIZE(moras[[#This Row],[SALARIO]],'2-Resumen'!$B$2,'2-Resumen'!$B$3)</f>
        <v>-0.37180557615009896</v>
      </c>
      <c r="G2041" t="str">
        <f>IF(ABS(moras[[#This Row],[Z-CORE]])&gt; 1.96,"Sí", "No")</f>
        <v>No</v>
      </c>
      <c r="H2041" t="s">
        <v>33</v>
      </c>
      <c r="I2041" t="str">
        <f>IF(moras[[#This Row],[TIPO_ASEGURAMIENTO]] = "", '2-Resumen'!$F$4, moras[[#This Row],[TIPO_ASEGURAMIENTO]])</f>
        <v>ASALARIADO</v>
      </c>
      <c r="J2041" t="s">
        <v>29</v>
      </c>
      <c r="K2041" t="s">
        <v>30</v>
      </c>
      <c r="L2041" t="s">
        <v>31</v>
      </c>
      <c r="M2041" t="s">
        <v>31</v>
      </c>
      <c r="N2041">
        <v>20</v>
      </c>
      <c r="O2041">
        <f>IF(moras[[#This Row],[EDAD]]="", '2-Resumen'!$C$7, moras[[#This Row],[EDAD]])</f>
        <v>20</v>
      </c>
      <c r="P2041">
        <f>FLOOR(moras[[#This Row],[EDAD_SIN_NA´S]],10)</f>
        <v>20</v>
      </c>
      <c r="Q2041">
        <f>STANDARDIZE(moras[[#This Row],[EDAD]],'2-Resumen'!$C$2, '2-Resumen'!$C$3)</f>
        <v>-1.5460474449117341</v>
      </c>
      <c r="R2041" t="str">
        <f>IF(ABS(moras[[#This Row],[Z-CORE E]]) &gt; 1.96, "Sí", "No")</f>
        <v>No</v>
      </c>
    </row>
    <row r="2042" spans="1:18">
      <c r="A2042">
        <v>2964</v>
      </c>
      <c r="B2042" t="s">
        <v>32</v>
      </c>
      <c r="C2042">
        <v>836076</v>
      </c>
      <c r="D20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42">
        <f>IF(moras[[#This Row],[SALARIO]]="",'2-Resumen'!$B$7, moras[[#This Row],[SALARIO]])</f>
        <v>836076</v>
      </c>
      <c r="F2042">
        <f>STANDARDIZE(moras[[#This Row],[SALARIO]],'2-Resumen'!$B$2,'2-Resumen'!$B$3)</f>
        <v>-0.36170487973527643</v>
      </c>
      <c r="G2042" t="str">
        <f>IF(ABS(moras[[#This Row],[Z-CORE]])&gt; 1.96,"Sí", "No")</f>
        <v>No</v>
      </c>
      <c r="H2042" t="s">
        <v>33</v>
      </c>
      <c r="I2042" t="str">
        <f>IF(moras[[#This Row],[TIPO_ASEGURAMIENTO]] = "", '2-Resumen'!$F$4, moras[[#This Row],[TIPO_ASEGURAMIENTO]])</f>
        <v>ASALARIADO</v>
      </c>
      <c r="J2042" t="s">
        <v>34</v>
      </c>
      <c r="K2042" t="s">
        <v>30</v>
      </c>
      <c r="L2042" t="s">
        <v>31</v>
      </c>
      <c r="M2042" t="s">
        <v>31</v>
      </c>
      <c r="N2042">
        <v>32</v>
      </c>
      <c r="O2042">
        <f>IF(moras[[#This Row],[EDAD]]="", '2-Resumen'!$C$7, moras[[#This Row],[EDAD]])</f>
        <v>32</v>
      </c>
      <c r="P2042">
        <f>FLOOR(moras[[#This Row],[EDAD_SIN_NA´S]],10)</f>
        <v>30</v>
      </c>
      <c r="Q2042">
        <f>STANDARDIZE(moras[[#This Row],[EDAD]],'2-Resumen'!$C$2, '2-Resumen'!$C$3)</f>
        <v>-0.69914348398608395</v>
      </c>
      <c r="R2042" t="str">
        <f>IF(ABS(moras[[#This Row],[Z-CORE E]]) &gt; 1.96, "Sí", "No")</f>
        <v>No</v>
      </c>
    </row>
    <row r="2043" spans="1:18">
      <c r="A2043">
        <v>2966</v>
      </c>
      <c r="B2043" t="s">
        <v>27</v>
      </c>
      <c r="C2043">
        <v>6602597</v>
      </c>
      <c r="D20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43">
        <f>IF(moras[[#This Row],[SALARIO]]="",'2-Resumen'!$B$7, moras[[#This Row],[SALARIO]])</f>
        <v>6602597</v>
      </c>
      <c r="F2043">
        <f>STANDARDIZE(moras[[#This Row],[SALARIO]],'2-Resumen'!$B$2,'2-Resumen'!$B$3)</f>
        <v>-0.26575550177719276</v>
      </c>
      <c r="G2043" t="str">
        <f>IF(ABS(moras[[#This Row],[Z-CORE]])&gt; 1.96,"Sí", "No")</f>
        <v>No</v>
      </c>
      <c r="H2043" t="s">
        <v>33</v>
      </c>
      <c r="I2043" t="str">
        <f>IF(moras[[#This Row],[TIPO_ASEGURAMIENTO]] = "", '2-Resumen'!$F$4, moras[[#This Row],[TIPO_ASEGURAMIENTO]])</f>
        <v>ASALARIADO</v>
      </c>
      <c r="J2043" t="s">
        <v>34</v>
      </c>
      <c r="K2043" t="s">
        <v>30</v>
      </c>
      <c r="L2043" t="s">
        <v>31</v>
      </c>
      <c r="M2043" t="s">
        <v>31</v>
      </c>
      <c r="N2043">
        <v>24</v>
      </c>
      <c r="O2043">
        <f>IF(moras[[#This Row],[EDAD]]="", '2-Resumen'!$C$7, moras[[#This Row],[EDAD]])</f>
        <v>24</v>
      </c>
      <c r="P2043">
        <f>FLOOR(moras[[#This Row],[EDAD_SIN_NA´S]],10)</f>
        <v>20</v>
      </c>
      <c r="Q2043">
        <f>STANDARDIZE(moras[[#This Row],[EDAD]],'2-Resumen'!$C$2, '2-Resumen'!$C$3)</f>
        <v>-1.263746124603184</v>
      </c>
      <c r="R2043" t="str">
        <f>IF(ABS(moras[[#This Row],[Z-CORE E]]) &gt; 1.96, "Sí", "No")</f>
        <v>No</v>
      </c>
    </row>
    <row r="2044" spans="1:18">
      <c r="A2044">
        <v>2968</v>
      </c>
      <c r="B2044" t="s">
        <v>27</v>
      </c>
      <c r="C2044">
        <v>125334312</v>
      </c>
      <c r="D20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44">
        <f>IF(moras[[#This Row],[SALARIO]]="",'2-Resumen'!$B$7, moras[[#This Row],[SALARIO]])</f>
        <v>125334312</v>
      </c>
      <c r="F2044">
        <f>STANDARDIZE(moras[[#This Row],[SALARIO]],'2-Resumen'!$B$2,'2-Resumen'!$B$3)</f>
        <v>1.7098263435237211</v>
      </c>
      <c r="G2044" t="str">
        <f>IF(ABS(moras[[#This Row],[Z-CORE]])&gt; 1.96,"Sí", "No")</f>
        <v>No</v>
      </c>
      <c r="H2044" t="s">
        <v>33</v>
      </c>
      <c r="I2044" t="str">
        <f>IF(moras[[#This Row],[TIPO_ASEGURAMIENTO]] = "", '2-Resumen'!$F$4, moras[[#This Row],[TIPO_ASEGURAMIENTO]])</f>
        <v>ASALARIADO</v>
      </c>
      <c r="J2044" t="s">
        <v>29</v>
      </c>
      <c r="K2044" t="s">
        <v>30</v>
      </c>
      <c r="L2044" t="s">
        <v>31</v>
      </c>
      <c r="M2044" t="s">
        <v>31</v>
      </c>
      <c r="N2044">
        <v>35</v>
      </c>
      <c r="O2044">
        <f>IF(moras[[#This Row],[EDAD]]="", '2-Resumen'!$C$7, moras[[#This Row],[EDAD]])</f>
        <v>35</v>
      </c>
      <c r="P2044">
        <f>FLOOR(moras[[#This Row],[EDAD_SIN_NA´S]],10)</f>
        <v>30</v>
      </c>
      <c r="Q2044">
        <f>STANDARDIZE(moras[[#This Row],[EDAD]],'2-Resumen'!$C$2, '2-Resumen'!$C$3)</f>
        <v>-0.48741749375467142</v>
      </c>
      <c r="R2044" t="str">
        <f>IF(ABS(moras[[#This Row],[Z-CORE E]]) &gt; 1.96, "Sí", "No")</f>
        <v>No</v>
      </c>
    </row>
    <row r="2045" spans="1:18">
      <c r="A2045">
        <v>2972</v>
      </c>
      <c r="B2045" t="s">
        <v>27</v>
      </c>
      <c r="C2045">
        <v>127500</v>
      </c>
      <c r="D20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45">
        <f>IF(moras[[#This Row],[SALARIO]]="",'2-Resumen'!$B$7, moras[[#This Row],[SALARIO]])</f>
        <v>127500</v>
      </c>
      <c r="F2045">
        <f>STANDARDIZE(moras[[#This Row],[SALARIO]],'2-Resumen'!$B$2,'2-Resumen'!$B$3)</f>
        <v>-0.37349490468030433</v>
      </c>
      <c r="G2045" t="str">
        <f>IF(ABS(moras[[#This Row],[Z-CORE]])&gt; 1.96,"Sí", "No")</f>
        <v>No</v>
      </c>
      <c r="H2045" t="s">
        <v>33</v>
      </c>
      <c r="I2045" t="str">
        <f>IF(moras[[#This Row],[TIPO_ASEGURAMIENTO]] = "", '2-Resumen'!$F$4, moras[[#This Row],[TIPO_ASEGURAMIENTO]])</f>
        <v>ASALARIADO</v>
      </c>
      <c r="J2045" t="s">
        <v>29</v>
      </c>
      <c r="K2045" t="s">
        <v>30</v>
      </c>
      <c r="L2045" t="s">
        <v>31</v>
      </c>
      <c r="M2045" t="s">
        <v>30</v>
      </c>
      <c r="N2045">
        <v>52</v>
      </c>
      <c r="O2045">
        <f>IF(moras[[#This Row],[EDAD]]="", '2-Resumen'!$C$7, moras[[#This Row],[EDAD]])</f>
        <v>52</v>
      </c>
      <c r="P2045">
        <f>FLOOR(moras[[#This Row],[EDAD_SIN_NA´S]],10)</f>
        <v>50</v>
      </c>
      <c r="Q2045">
        <f>STANDARDIZE(moras[[#This Row],[EDAD]],'2-Resumen'!$C$2, '2-Resumen'!$C$3)</f>
        <v>0.71236311755666615</v>
      </c>
      <c r="R2045" t="str">
        <f>IF(ABS(moras[[#This Row],[Z-CORE E]]) &gt; 1.96, "Sí", "No")</f>
        <v>No</v>
      </c>
    </row>
    <row r="2046" spans="1:18">
      <c r="A2046">
        <v>2973</v>
      </c>
      <c r="B2046" t="s">
        <v>27</v>
      </c>
      <c r="C2046">
        <v>296000</v>
      </c>
      <c r="D20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46">
        <f>IF(moras[[#This Row],[SALARIO]]="",'2-Resumen'!$B$7, moras[[#This Row],[SALARIO]])</f>
        <v>296000</v>
      </c>
      <c r="F2046">
        <f>STANDARDIZE(moras[[#This Row],[SALARIO]],'2-Resumen'!$B$2,'2-Resumen'!$B$3)</f>
        <v>-0.37069122631237034</v>
      </c>
      <c r="G2046" t="str">
        <f>IF(ABS(moras[[#This Row],[Z-CORE]])&gt; 1.96,"Sí", "No")</f>
        <v>No</v>
      </c>
      <c r="H2046" t="s">
        <v>33</v>
      </c>
      <c r="I2046" t="str">
        <f>IF(moras[[#This Row],[TIPO_ASEGURAMIENTO]] = "", '2-Resumen'!$F$4, moras[[#This Row],[TIPO_ASEGURAMIENTO]])</f>
        <v>ASALARIADO</v>
      </c>
      <c r="J2046" t="s">
        <v>29</v>
      </c>
      <c r="K2046" t="s">
        <v>30</v>
      </c>
      <c r="L2046" t="s">
        <v>31</v>
      </c>
      <c r="M2046" t="s">
        <v>31</v>
      </c>
      <c r="N2046">
        <v>57</v>
      </c>
      <c r="O2046">
        <f>IF(moras[[#This Row],[EDAD]]="", '2-Resumen'!$C$7, moras[[#This Row],[EDAD]])</f>
        <v>57</v>
      </c>
      <c r="P2046">
        <f>FLOOR(moras[[#This Row],[EDAD_SIN_NA´S]],10)</f>
        <v>50</v>
      </c>
      <c r="Q2046">
        <f>STANDARDIZE(moras[[#This Row],[EDAD]],'2-Resumen'!$C$2, '2-Resumen'!$C$3)</f>
        <v>1.0652397679423538</v>
      </c>
      <c r="R2046" t="str">
        <f>IF(ABS(moras[[#This Row],[Z-CORE E]]) &gt; 1.96, "Sí", "No")</f>
        <v>No</v>
      </c>
    </row>
    <row r="2047" spans="1:18">
      <c r="A2047">
        <v>2974</v>
      </c>
      <c r="B2047" t="s">
        <v>27</v>
      </c>
      <c r="C2047">
        <v>6485119</v>
      </c>
      <c r="D20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47">
        <f>IF(moras[[#This Row],[SALARIO]]="",'2-Resumen'!$B$7, moras[[#This Row],[SALARIO]])</f>
        <v>6485119</v>
      </c>
      <c r="F2047">
        <f>STANDARDIZE(moras[[#This Row],[SALARIO]],'2-Resumen'!$B$2,'2-Resumen'!$B$3)</f>
        <v>-0.26771022300750819</v>
      </c>
      <c r="G2047" t="str">
        <f>IF(ABS(moras[[#This Row],[Z-CORE]])&gt; 1.96,"Sí", "No")</f>
        <v>No</v>
      </c>
      <c r="H2047" t="s">
        <v>33</v>
      </c>
      <c r="I2047" t="str">
        <f>IF(moras[[#This Row],[TIPO_ASEGURAMIENTO]] = "", '2-Resumen'!$F$4, moras[[#This Row],[TIPO_ASEGURAMIENTO]])</f>
        <v>ASALARIADO</v>
      </c>
      <c r="J2047" t="s">
        <v>29</v>
      </c>
      <c r="K2047" t="s">
        <v>30</v>
      </c>
      <c r="L2047" t="s">
        <v>31</v>
      </c>
      <c r="M2047" t="s">
        <v>31</v>
      </c>
      <c r="N2047">
        <v>25</v>
      </c>
      <c r="O2047">
        <f>IF(moras[[#This Row],[EDAD]]="", '2-Resumen'!$C$7, moras[[#This Row],[EDAD]])</f>
        <v>25</v>
      </c>
      <c r="P2047">
        <f>FLOOR(moras[[#This Row],[EDAD_SIN_NA´S]],10)</f>
        <v>20</v>
      </c>
      <c r="Q2047">
        <f>STANDARDIZE(moras[[#This Row],[EDAD]],'2-Resumen'!$C$2, '2-Resumen'!$C$3)</f>
        <v>-1.1931707945260464</v>
      </c>
      <c r="R2047" t="str">
        <f>IF(ABS(moras[[#This Row],[Z-CORE E]]) &gt; 1.96, "Sí", "No")</f>
        <v>No</v>
      </c>
    </row>
    <row r="2048" spans="1:18">
      <c r="A2048">
        <v>2975</v>
      </c>
      <c r="B2048" t="s">
        <v>27</v>
      </c>
      <c r="C2048">
        <v>10</v>
      </c>
      <c r="D20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48">
        <f>IF(moras[[#This Row],[SALARIO]]="",'2-Resumen'!$B$7, moras[[#This Row],[SALARIO]])</f>
        <v>10</v>
      </c>
      <c r="F2048">
        <f>STANDARDIZE(moras[[#This Row],[SALARIO]],'2-Resumen'!$B$2,'2-Resumen'!$B$3)</f>
        <v>-0.37561621598670136</v>
      </c>
      <c r="G2048" t="str">
        <f>IF(ABS(moras[[#This Row],[Z-CORE]])&gt; 1.96,"Sí", "No")</f>
        <v>No</v>
      </c>
      <c r="H2048" t="s">
        <v>33</v>
      </c>
      <c r="I2048" t="str">
        <f>IF(moras[[#This Row],[TIPO_ASEGURAMIENTO]] = "", '2-Resumen'!$F$4, moras[[#This Row],[TIPO_ASEGURAMIENTO]])</f>
        <v>ASALARIADO</v>
      </c>
      <c r="J2048" t="s">
        <v>34</v>
      </c>
      <c r="K2048" t="s">
        <v>30</v>
      </c>
      <c r="L2048" t="s">
        <v>31</v>
      </c>
      <c r="M2048" t="s">
        <v>31</v>
      </c>
      <c r="N2048">
        <v>51</v>
      </c>
      <c r="O2048">
        <f>IF(moras[[#This Row],[EDAD]]="", '2-Resumen'!$C$7, moras[[#This Row],[EDAD]])</f>
        <v>51</v>
      </c>
      <c r="P2048">
        <f>FLOOR(moras[[#This Row],[EDAD_SIN_NA´S]],10)</f>
        <v>50</v>
      </c>
      <c r="Q2048">
        <f>STANDARDIZE(moras[[#This Row],[EDAD]],'2-Resumen'!$C$2, '2-Resumen'!$C$3)</f>
        <v>0.64178778747952869</v>
      </c>
      <c r="R2048" t="str">
        <f>IF(ABS(moras[[#This Row],[Z-CORE E]]) &gt; 1.96, "Sí", "No")</f>
        <v>No</v>
      </c>
    </row>
    <row r="2049" spans="1:18">
      <c r="A2049">
        <v>2976</v>
      </c>
      <c r="B2049" t="s">
        <v>27</v>
      </c>
      <c r="C2049">
        <v>97686832</v>
      </c>
      <c r="D20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49">
        <f>IF(moras[[#This Row],[SALARIO]]="",'2-Resumen'!$B$7, moras[[#This Row],[SALARIO]])</f>
        <v>97686832</v>
      </c>
      <c r="F2049">
        <f>STANDARDIZE(moras[[#This Row],[SALARIO]],'2-Resumen'!$B$2,'2-Resumen'!$B$3)</f>
        <v>1.2497987969131115</v>
      </c>
      <c r="G2049" t="str">
        <f>IF(ABS(moras[[#This Row],[Z-CORE]])&gt; 1.96,"Sí", "No")</f>
        <v>No</v>
      </c>
      <c r="H2049" t="s">
        <v>33</v>
      </c>
      <c r="I2049" t="str">
        <f>IF(moras[[#This Row],[TIPO_ASEGURAMIENTO]] = "", '2-Resumen'!$F$4, moras[[#This Row],[TIPO_ASEGURAMIENTO]])</f>
        <v>ASALARIADO</v>
      </c>
      <c r="J2049" t="s">
        <v>29</v>
      </c>
      <c r="K2049" t="s">
        <v>30</v>
      </c>
      <c r="L2049" t="s">
        <v>31</v>
      </c>
      <c r="M2049" t="s">
        <v>31</v>
      </c>
      <c r="N2049">
        <v>37</v>
      </c>
      <c r="O2049">
        <f>IF(moras[[#This Row],[EDAD]]="", '2-Resumen'!$C$7, moras[[#This Row],[EDAD]])</f>
        <v>37</v>
      </c>
      <c r="P2049">
        <f>FLOOR(moras[[#This Row],[EDAD_SIN_NA´S]],10)</f>
        <v>30</v>
      </c>
      <c r="Q2049">
        <f>STANDARDIZE(moras[[#This Row],[EDAD]],'2-Resumen'!$C$2, '2-Resumen'!$C$3)</f>
        <v>-0.3462668336003964</v>
      </c>
      <c r="R2049" t="str">
        <f>IF(ABS(moras[[#This Row],[Z-CORE E]]) &gt; 1.96, "Sí", "No")</f>
        <v>No</v>
      </c>
    </row>
    <row r="2050" spans="1:18">
      <c r="A2050">
        <v>2977</v>
      </c>
      <c r="B2050" t="s">
        <v>32</v>
      </c>
      <c r="C2050">
        <v>301783</v>
      </c>
      <c r="D20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50">
        <f>IF(moras[[#This Row],[SALARIO]]="",'2-Resumen'!$B$7, moras[[#This Row],[SALARIO]])</f>
        <v>301783</v>
      </c>
      <c r="F2050">
        <f>STANDARDIZE(moras[[#This Row],[SALARIO]],'2-Resumen'!$B$2,'2-Resumen'!$B$3)</f>
        <v>-0.37059500273965956</v>
      </c>
      <c r="G2050" t="str">
        <f>IF(ABS(moras[[#This Row],[Z-CORE]])&gt; 1.96,"Sí", "No")</f>
        <v>No</v>
      </c>
      <c r="H2050" t="s">
        <v>33</v>
      </c>
      <c r="I2050" t="str">
        <f>IF(moras[[#This Row],[TIPO_ASEGURAMIENTO]] = "", '2-Resumen'!$F$4, moras[[#This Row],[TIPO_ASEGURAMIENTO]])</f>
        <v>ASALARIADO</v>
      </c>
      <c r="J2050" t="s">
        <v>29</v>
      </c>
      <c r="K2050" t="s">
        <v>30</v>
      </c>
      <c r="L2050" t="s">
        <v>31</v>
      </c>
      <c r="M2050" t="s">
        <v>30</v>
      </c>
      <c r="N2050">
        <v>36</v>
      </c>
      <c r="O2050">
        <f>IF(moras[[#This Row],[EDAD]]="", '2-Resumen'!$C$7, moras[[#This Row],[EDAD]])</f>
        <v>36</v>
      </c>
      <c r="P2050">
        <f>FLOOR(moras[[#This Row],[EDAD_SIN_NA´S]],10)</f>
        <v>30</v>
      </c>
      <c r="Q2050">
        <f>STANDARDIZE(moras[[#This Row],[EDAD]],'2-Resumen'!$C$2, '2-Resumen'!$C$3)</f>
        <v>-0.41684216367753391</v>
      </c>
      <c r="R2050" t="str">
        <f>IF(ABS(moras[[#This Row],[Z-CORE E]]) &gt; 1.96, "Sí", "No")</f>
        <v>No</v>
      </c>
    </row>
    <row r="2051" spans="1:18">
      <c r="A2051">
        <v>2979</v>
      </c>
      <c r="B2051" t="s">
        <v>27</v>
      </c>
      <c r="C2051">
        <v>18935691</v>
      </c>
      <c r="D20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51">
        <f>IF(moras[[#This Row],[SALARIO]]="",'2-Resumen'!$B$7, moras[[#This Row],[SALARIO]])</f>
        <v>18935691</v>
      </c>
      <c r="F2051">
        <f>STANDARDIZE(moras[[#This Row],[SALARIO]],'2-Resumen'!$B$2,'2-Resumen'!$B$3)</f>
        <v>-6.0544648023504212E-2</v>
      </c>
      <c r="G2051" t="str">
        <f>IF(ABS(moras[[#This Row],[Z-CORE]])&gt; 1.96,"Sí", "No")</f>
        <v>No</v>
      </c>
      <c r="H2051" t="s">
        <v>33</v>
      </c>
      <c r="I2051" t="str">
        <f>IF(moras[[#This Row],[TIPO_ASEGURAMIENTO]] = "", '2-Resumen'!$F$4, moras[[#This Row],[TIPO_ASEGURAMIENTO]])</f>
        <v>ASALARIADO</v>
      </c>
      <c r="J2051" t="s">
        <v>34</v>
      </c>
      <c r="K2051" t="s">
        <v>30</v>
      </c>
      <c r="L2051" t="s">
        <v>31</v>
      </c>
      <c r="M2051" t="s">
        <v>31</v>
      </c>
      <c r="N2051">
        <v>54</v>
      </c>
      <c r="O2051">
        <f>IF(moras[[#This Row],[EDAD]]="", '2-Resumen'!$C$7, moras[[#This Row],[EDAD]])</f>
        <v>54</v>
      </c>
      <c r="P2051">
        <f>FLOOR(moras[[#This Row],[EDAD_SIN_NA´S]],10)</f>
        <v>50</v>
      </c>
      <c r="Q2051">
        <f>STANDARDIZE(moras[[#This Row],[EDAD]],'2-Resumen'!$C$2, '2-Resumen'!$C$3)</f>
        <v>0.85351377771094117</v>
      </c>
      <c r="R2051" t="str">
        <f>IF(ABS(moras[[#This Row],[Z-CORE E]]) &gt; 1.96, "Sí", "No")</f>
        <v>No</v>
      </c>
    </row>
    <row r="2052" spans="1:18">
      <c r="A2052">
        <v>2980</v>
      </c>
      <c r="B2052" t="s">
        <v>32</v>
      </c>
      <c r="C2052">
        <v>173700</v>
      </c>
      <c r="D20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52">
        <f>IF(moras[[#This Row],[SALARIO]]="",'2-Resumen'!$B$7, moras[[#This Row],[SALARIO]])</f>
        <v>173700</v>
      </c>
      <c r="F2052">
        <f>STANDARDIZE(moras[[#This Row],[SALARIO]],'2-Resumen'!$B$2,'2-Resumen'!$B$3)</f>
        <v>-0.37272618099722687</v>
      </c>
      <c r="G2052" t="str">
        <f>IF(ABS(moras[[#This Row],[Z-CORE]])&gt; 1.96,"Sí", "No")</f>
        <v>No</v>
      </c>
      <c r="H2052" t="s">
        <v>33</v>
      </c>
      <c r="I2052" t="str">
        <f>IF(moras[[#This Row],[TIPO_ASEGURAMIENTO]] = "", '2-Resumen'!$F$4, moras[[#This Row],[TIPO_ASEGURAMIENTO]])</f>
        <v>ASALARIADO</v>
      </c>
      <c r="J2052" t="s">
        <v>29</v>
      </c>
      <c r="K2052" t="s">
        <v>30</v>
      </c>
      <c r="L2052" t="s">
        <v>31</v>
      </c>
      <c r="M2052" t="s">
        <v>31</v>
      </c>
      <c r="N2052">
        <v>51</v>
      </c>
      <c r="O2052">
        <f>IF(moras[[#This Row],[EDAD]]="", '2-Resumen'!$C$7, moras[[#This Row],[EDAD]])</f>
        <v>51</v>
      </c>
      <c r="P2052">
        <f>FLOOR(moras[[#This Row],[EDAD_SIN_NA´S]],10)</f>
        <v>50</v>
      </c>
      <c r="Q2052">
        <f>STANDARDIZE(moras[[#This Row],[EDAD]],'2-Resumen'!$C$2, '2-Resumen'!$C$3)</f>
        <v>0.64178778747952869</v>
      </c>
      <c r="R2052" t="str">
        <f>IF(ABS(moras[[#This Row],[Z-CORE E]]) &gt; 1.96, "Sí", "No")</f>
        <v>No</v>
      </c>
    </row>
    <row r="2053" spans="1:18">
      <c r="A2053">
        <v>2981</v>
      </c>
      <c r="B2053" t="s">
        <v>27</v>
      </c>
      <c r="C2053">
        <v>766774</v>
      </c>
      <c r="D20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53">
        <f>IF(moras[[#This Row],[SALARIO]]="",'2-Resumen'!$B$7, moras[[#This Row],[SALARIO]])</f>
        <v>766774</v>
      </c>
      <c r="F2053">
        <f>STANDARDIZE(moras[[#This Row],[SALARIO]],'2-Resumen'!$B$2,'2-Resumen'!$B$3)</f>
        <v>-0.36285799853797412</v>
      </c>
      <c r="G2053" t="str">
        <f>IF(ABS(moras[[#This Row],[Z-CORE]])&gt; 1.96,"Sí", "No")</f>
        <v>No</v>
      </c>
      <c r="H2053" t="s">
        <v>33</v>
      </c>
      <c r="I2053" t="str">
        <f>IF(moras[[#This Row],[TIPO_ASEGURAMIENTO]] = "", '2-Resumen'!$F$4, moras[[#This Row],[TIPO_ASEGURAMIENTO]])</f>
        <v>ASALARIADO</v>
      </c>
      <c r="J2053" t="s">
        <v>29</v>
      </c>
      <c r="K2053" t="s">
        <v>30</v>
      </c>
      <c r="L2053" t="s">
        <v>30</v>
      </c>
      <c r="M2053" t="s">
        <v>31</v>
      </c>
      <c r="N2053">
        <v>52</v>
      </c>
      <c r="O2053">
        <f>IF(moras[[#This Row],[EDAD]]="", '2-Resumen'!$C$7, moras[[#This Row],[EDAD]])</f>
        <v>52</v>
      </c>
      <c r="P2053">
        <f>FLOOR(moras[[#This Row],[EDAD_SIN_NA´S]],10)</f>
        <v>50</v>
      </c>
      <c r="Q2053">
        <f>STANDARDIZE(moras[[#This Row],[EDAD]],'2-Resumen'!$C$2, '2-Resumen'!$C$3)</f>
        <v>0.71236311755666615</v>
      </c>
      <c r="R2053" t="str">
        <f>IF(ABS(moras[[#This Row],[Z-CORE E]]) &gt; 1.96, "Sí", "No")</f>
        <v>No</v>
      </c>
    </row>
    <row r="2054" spans="1:18">
      <c r="A2054">
        <v>2988</v>
      </c>
      <c r="B2054" t="s">
        <v>32</v>
      </c>
      <c r="C2054">
        <v>422424</v>
      </c>
      <c r="D20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54">
        <f>IF(moras[[#This Row],[SALARIO]]="",'2-Resumen'!$B$7, moras[[#This Row],[SALARIO]])</f>
        <v>422424</v>
      </c>
      <c r="F2054">
        <f>STANDARDIZE(moras[[#This Row],[SALARIO]],'2-Resumen'!$B$2,'2-Resumen'!$B$3)</f>
        <v>-0.3685876522234226</v>
      </c>
      <c r="G2054" t="str">
        <f>IF(ABS(moras[[#This Row],[Z-CORE]])&gt; 1.96,"Sí", "No")</f>
        <v>No</v>
      </c>
      <c r="H2054" t="s">
        <v>33</v>
      </c>
      <c r="I2054" t="str">
        <f>IF(moras[[#This Row],[TIPO_ASEGURAMIENTO]] = "", '2-Resumen'!$F$4, moras[[#This Row],[TIPO_ASEGURAMIENTO]])</f>
        <v>ASALARIADO</v>
      </c>
      <c r="J2054" t="s">
        <v>29</v>
      </c>
      <c r="K2054" t="s">
        <v>30</v>
      </c>
      <c r="L2054" t="s">
        <v>31</v>
      </c>
      <c r="M2054" t="s">
        <v>31</v>
      </c>
      <c r="N2054">
        <v>27</v>
      </c>
      <c r="O2054">
        <f>IF(moras[[#This Row],[EDAD]]="", '2-Resumen'!$C$7, moras[[#This Row],[EDAD]])</f>
        <v>27</v>
      </c>
      <c r="P2054">
        <f>FLOOR(moras[[#This Row],[EDAD_SIN_NA´S]],10)</f>
        <v>20</v>
      </c>
      <c r="Q2054">
        <f>STANDARDIZE(moras[[#This Row],[EDAD]],'2-Resumen'!$C$2, '2-Resumen'!$C$3)</f>
        <v>-1.0520201343717714</v>
      </c>
      <c r="R2054" t="str">
        <f>IF(ABS(moras[[#This Row],[Z-CORE E]]) &gt; 1.96, "Sí", "No")</f>
        <v>No</v>
      </c>
    </row>
    <row r="2055" spans="1:18">
      <c r="A2055">
        <v>2989</v>
      </c>
      <c r="B2055" t="s">
        <v>27</v>
      </c>
      <c r="C2055">
        <v>35153184</v>
      </c>
      <c r="D20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55">
        <f>IF(moras[[#This Row],[SALARIO]]="",'2-Resumen'!$B$7, moras[[#This Row],[SALARIO]])</f>
        <v>35153184</v>
      </c>
      <c r="F2055">
        <f>STANDARDIZE(moras[[#This Row],[SALARIO]],'2-Resumen'!$B$2,'2-Resumen'!$B$3)</f>
        <v>0.20929887901638278</v>
      </c>
      <c r="G2055" t="str">
        <f>IF(ABS(moras[[#This Row],[Z-CORE]])&gt; 1.96,"Sí", "No")</f>
        <v>No</v>
      </c>
      <c r="H2055" t="s">
        <v>33</v>
      </c>
      <c r="I2055" t="str">
        <f>IF(moras[[#This Row],[TIPO_ASEGURAMIENTO]] = "", '2-Resumen'!$F$4, moras[[#This Row],[TIPO_ASEGURAMIENTO]])</f>
        <v>ASALARIADO</v>
      </c>
      <c r="J2055" t="s">
        <v>29</v>
      </c>
      <c r="K2055" t="s">
        <v>30</v>
      </c>
      <c r="L2055" t="s">
        <v>31</v>
      </c>
      <c r="M2055" t="s">
        <v>31</v>
      </c>
      <c r="N2055">
        <v>38</v>
      </c>
      <c r="O2055">
        <f>IF(moras[[#This Row],[EDAD]]="", '2-Resumen'!$C$7, moras[[#This Row],[EDAD]])</f>
        <v>38</v>
      </c>
      <c r="P2055">
        <f>FLOOR(moras[[#This Row],[EDAD_SIN_NA´S]],10)</f>
        <v>30</v>
      </c>
      <c r="Q2055">
        <f>STANDARDIZE(moras[[#This Row],[EDAD]],'2-Resumen'!$C$2, '2-Resumen'!$C$3)</f>
        <v>-0.27569150352325889</v>
      </c>
      <c r="R2055" t="str">
        <f>IF(ABS(moras[[#This Row],[Z-CORE E]]) &gt; 1.96, "Sí", "No")</f>
        <v>No</v>
      </c>
    </row>
    <row r="2056" spans="1:18">
      <c r="A2056">
        <v>2990</v>
      </c>
      <c r="B2056" t="s">
        <v>32</v>
      </c>
      <c r="C2056">
        <v>356000</v>
      </c>
      <c r="D20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56">
        <f>IF(moras[[#This Row],[SALARIO]]="",'2-Resumen'!$B$7, moras[[#This Row],[SALARIO]])</f>
        <v>356000</v>
      </c>
      <c r="F2056">
        <f>STANDARDIZE(moras[[#This Row],[SALARIO]],'2-Resumen'!$B$2,'2-Resumen'!$B$3)</f>
        <v>-0.3696928838668152</v>
      </c>
      <c r="G2056" t="str">
        <f>IF(ABS(moras[[#This Row],[Z-CORE]])&gt; 1.96,"Sí", "No")</f>
        <v>No</v>
      </c>
      <c r="H2056" t="s">
        <v>33</v>
      </c>
      <c r="I2056" t="str">
        <f>IF(moras[[#This Row],[TIPO_ASEGURAMIENTO]] = "", '2-Resumen'!$F$4, moras[[#This Row],[TIPO_ASEGURAMIENTO]])</f>
        <v>ASALARIADO</v>
      </c>
      <c r="J2056" t="s">
        <v>29</v>
      </c>
      <c r="K2056" t="s">
        <v>30</v>
      </c>
      <c r="L2056" t="s">
        <v>31</v>
      </c>
      <c r="M2056" t="s">
        <v>31</v>
      </c>
      <c r="N2056">
        <v>57</v>
      </c>
      <c r="O2056">
        <f>IF(moras[[#This Row],[EDAD]]="", '2-Resumen'!$C$7, moras[[#This Row],[EDAD]])</f>
        <v>57</v>
      </c>
      <c r="P2056">
        <f>FLOOR(moras[[#This Row],[EDAD_SIN_NA´S]],10)</f>
        <v>50</v>
      </c>
      <c r="Q2056">
        <f>STANDARDIZE(moras[[#This Row],[EDAD]],'2-Resumen'!$C$2, '2-Resumen'!$C$3)</f>
        <v>1.0652397679423538</v>
      </c>
      <c r="R2056" t="str">
        <f>IF(ABS(moras[[#This Row],[Z-CORE E]]) &gt; 1.96, "Sí", "No")</f>
        <v>No</v>
      </c>
    </row>
    <row r="2057" spans="1:18">
      <c r="A2057">
        <v>2992</v>
      </c>
      <c r="B2057" t="s">
        <v>32</v>
      </c>
      <c r="C2057">
        <v>2247500</v>
      </c>
      <c r="D20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57">
        <f>IF(moras[[#This Row],[SALARIO]]="",'2-Resumen'!$B$7, moras[[#This Row],[SALARIO]])</f>
        <v>2247500</v>
      </c>
      <c r="F2057">
        <f>STANDARDIZE(moras[[#This Row],[SALARIO]],'2-Resumen'!$B$2,'2-Resumen'!$B$3)</f>
        <v>-0.3382201382706897</v>
      </c>
      <c r="G2057" t="str">
        <f>IF(ABS(moras[[#This Row],[Z-CORE]])&gt; 1.96,"Sí", "No")</f>
        <v>No</v>
      </c>
      <c r="H2057" t="s">
        <v>33</v>
      </c>
      <c r="I2057" t="str">
        <f>IF(moras[[#This Row],[TIPO_ASEGURAMIENTO]] = "", '2-Resumen'!$F$4, moras[[#This Row],[TIPO_ASEGURAMIENTO]])</f>
        <v>ASALARIADO</v>
      </c>
      <c r="J2057" t="s">
        <v>29</v>
      </c>
      <c r="K2057" t="s">
        <v>30</v>
      </c>
      <c r="L2057" t="s">
        <v>31</v>
      </c>
      <c r="M2057" t="s">
        <v>31</v>
      </c>
      <c r="N2057">
        <v>45</v>
      </c>
      <c r="O2057">
        <f>IF(moras[[#This Row],[EDAD]]="", '2-Resumen'!$C$7, moras[[#This Row],[EDAD]])</f>
        <v>45</v>
      </c>
      <c r="P2057">
        <f>FLOOR(moras[[#This Row],[EDAD_SIN_NA´S]],10)</f>
        <v>40</v>
      </c>
      <c r="Q2057">
        <f>STANDARDIZE(moras[[#This Row],[EDAD]],'2-Resumen'!$C$2, '2-Resumen'!$C$3)</f>
        <v>0.21833580701670366</v>
      </c>
      <c r="R2057" t="str">
        <f>IF(ABS(moras[[#This Row],[Z-CORE E]]) &gt; 1.96, "Sí", "No")</f>
        <v>No</v>
      </c>
    </row>
    <row r="2058" spans="1:18">
      <c r="A2058">
        <v>2993</v>
      </c>
      <c r="B2058" t="s">
        <v>32</v>
      </c>
      <c r="C2058">
        <v>340000</v>
      </c>
      <c r="D20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58">
        <f>IF(moras[[#This Row],[SALARIO]]="",'2-Resumen'!$B$7, moras[[#This Row],[SALARIO]])</f>
        <v>340000</v>
      </c>
      <c r="F2058">
        <f>STANDARDIZE(moras[[#This Row],[SALARIO]],'2-Resumen'!$B$2,'2-Resumen'!$B$3)</f>
        <v>-0.36995910851896324</v>
      </c>
      <c r="G2058" t="str">
        <f>IF(ABS(moras[[#This Row],[Z-CORE]])&gt; 1.96,"Sí", "No")</f>
        <v>No</v>
      </c>
      <c r="H2058" t="s">
        <v>33</v>
      </c>
      <c r="I2058" t="str">
        <f>IF(moras[[#This Row],[TIPO_ASEGURAMIENTO]] = "", '2-Resumen'!$F$4, moras[[#This Row],[TIPO_ASEGURAMIENTO]])</f>
        <v>ASALARIADO</v>
      </c>
      <c r="J2058" t="s">
        <v>29</v>
      </c>
      <c r="K2058" t="s">
        <v>30</v>
      </c>
      <c r="L2058" t="s">
        <v>31</v>
      </c>
      <c r="M2058" t="s">
        <v>31</v>
      </c>
      <c r="N2058">
        <v>34</v>
      </c>
      <c r="O2058">
        <f>IF(moras[[#This Row],[EDAD]]="", '2-Resumen'!$C$7, moras[[#This Row],[EDAD]])</f>
        <v>34</v>
      </c>
      <c r="P2058">
        <f>FLOOR(moras[[#This Row],[EDAD_SIN_NA´S]],10)</f>
        <v>30</v>
      </c>
      <c r="Q2058">
        <f>STANDARDIZE(moras[[#This Row],[EDAD]],'2-Resumen'!$C$2, '2-Resumen'!$C$3)</f>
        <v>-0.55799282383180893</v>
      </c>
      <c r="R2058" t="str">
        <f>IF(ABS(moras[[#This Row],[Z-CORE E]]) &gt; 1.96, "Sí", "No")</f>
        <v>No</v>
      </c>
    </row>
    <row r="2059" spans="1:18">
      <c r="A2059">
        <v>2994</v>
      </c>
      <c r="B2059" t="s">
        <v>32</v>
      </c>
      <c r="C2059">
        <v>50000</v>
      </c>
      <c r="D20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59">
        <f>IF(moras[[#This Row],[SALARIO]]="",'2-Resumen'!$B$7, moras[[#This Row],[SALARIO]])</f>
        <v>50000</v>
      </c>
      <c r="F2059">
        <f>STANDARDIZE(moras[[#This Row],[SALARIO]],'2-Resumen'!$B$2,'2-Resumen'!$B$3)</f>
        <v>-0.37478443033914632</v>
      </c>
      <c r="G2059" t="str">
        <f>IF(ABS(moras[[#This Row],[Z-CORE]])&gt; 1.96,"Sí", "No")</f>
        <v>No</v>
      </c>
      <c r="H2059" t="s">
        <v>33</v>
      </c>
      <c r="I2059" t="str">
        <f>IF(moras[[#This Row],[TIPO_ASEGURAMIENTO]] = "", '2-Resumen'!$F$4, moras[[#This Row],[TIPO_ASEGURAMIENTO]])</f>
        <v>ASALARIADO</v>
      </c>
      <c r="J2059" t="s">
        <v>29</v>
      </c>
      <c r="K2059" t="s">
        <v>30</v>
      </c>
      <c r="L2059" t="s">
        <v>30</v>
      </c>
      <c r="M2059" t="s">
        <v>30</v>
      </c>
      <c r="N2059">
        <v>53</v>
      </c>
      <c r="O2059">
        <f>IF(moras[[#This Row],[EDAD]]="", '2-Resumen'!$C$7, moras[[#This Row],[EDAD]])</f>
        <v>53</v>
      </c>
      <c r="P2059">
        <f>FLOOR(moras[[#This Row],[EDAD_SIN_NA´S]],10)</f>
        <v>50</v>
      </c>
      <c r="Q2059">
        <f>STANDARDIZE(moras[[#This Row],[EDAD]],'2-Resumen'!$C$2, '2-Resumen'!$C$3)</f>
        <v>0.78293844763380371</v>
      </c>
      <c r="R2059" t="str">
        <f>IF(ABS(moras[[#This Row],[Z-CORE E]]) &gt; 1.96, "Sí", "No")</f>
        <v>No</v>
      </c>
    </row>
    <row r="2060" spans="1:18">
      <c r="A2060">
        <v>2995</v>
      </c>
      <c r="B2060" t="s">
        <v>32</v>
      </c>
      <c r="C2060">
        <v>389718</v>
      </c>
      <c r="D20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60">
        <f>IF(moras[[#This Row],[SALARIO]]="",'2-Resumen'!$B$7, moras[[#This Row],[SALARIO]])</f>
        <v>389718</v>
      </c>
      <c r="F2060">
        <f>STANDARDIZE(moras[[#This Row],[SALARIO]],'2-Resumen'!$B$2,'2-Resumen'!$B$3)</f>
        <v>-0.3691318486904947</v>
      </c>
      <c r="G2060" t="str">
        <f>IF(ABS(moras[[#This Row],[Z-CORE]])&gt; 1.96,"Sí", "No")</f>
        <v>No</v>
      </c>
      <c r="H2060" t="s">
        <v>33</v>
      </c>
      <c r="I2060" t="str">
        <f>IF(moras[[#This Row],[TIPO_ASEGURAMIENTO]] = "", '2-Resumen'!$F$4, moras[[#This Row],[TIPO_ASEGURAMIENTO]])</f>
        <v>ASALARIADO</v>
      </c>
      <c r="J2060" t="s">
        <v>29</v>
      </c>
      <c r="K2060" t="s">
        <v>30</v>
      </c>
      <c r="L2060" t="s">
        <v>31</v>
      </c>
      <c r="M2060" t="s">
        <v>31</v>
      </c>
      <c r="N2060">
        <v>41</v>
      </c>
      <c r="O2060">
        <f>IF(moras[[#This Row],[EDAD]]="", '2-Resumen'!$C$7, moras[[#This Row],[EDAD]])</f>
        <v>41</v>
      </c>
      <c r="P2060">
        <f>FLOOR(moras[[#This Row],[EDAD_SIN_NA´S]],10)</f>
        <v>40</v>
      </c>
      <c r="Q2060">
        <f>STANDARDIZE(moras[[#This Row],[EDAD]],'2-Resumen'!$C$2, '2-Resumen'!$C$3)</f>
        <v>-6.3965513291846368E-2</v>
      </c>
      <c r="R2060" t="str">
        <f>IF(ABS(moras[[#This Row],[Z-CORE E]]) &gt; 1.96, "Sí", "No")</f>
        <v>No</v>
      </c>
    </row>
    <row r="2061" spans="1:18">
      <c r="A2061">
        <v>2996</v>
      </c>
      <c r="B2061" t="s">
        <v>27</v>
      </c>
      <c r="C2061">
        <v>203226293</v>
      </c>
      <c r="D20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61">
        <f>IF(moras[[#This Row],[SALARIO]]="",'2-Resumen'!$B$7, moras[[#This Row],[SALARIO]])</f>
        <v>203226293</v>
      </c>
      <c r="F2061">
        <f>STANDARDIZE(moras[[#This Row],[SALARIO]],'2-Resumen'!$B$2,'2-Resumen'!$B$3)</f>
        <v>3.0058741902016179</v>
      </c>
      <c r="G2061" t="str">
        <f>IF(ABS(moras[[#This Row],[Z-CORE]])&gt; 1.96,"Sí", "No")</f>
        <v>Sí</v>
      </c>
      <c r="H2061" t="s">
        <v>33</v>
      </c>
      <c r="I2061" t="str">
        <f>IF(moras[[#This Row],[TIPO_ASEGURAMIENTO]] = "", '2-Resumen'!$F$4, moras[[#This Row],[TIPO_ASEGURAMIENTO]])</f>
        <v>ASALARIADO</v>
      </c>
      <c r="J2061" t="s">
        <v>29</v>
      </c>
      <c r="K2061" t="s">
        <v>30</v>
      </c>
      <c r="L2061" t="s">
        <v>31</v>
      </c>
      <c r="M2061" t="s">
        <v>31</v>
      </c>
      <c r="N2061">
        <v>54</v>
      </c>
      <c r="O2061">
        <f>IF(moras[[#This Row],[EDAD]]="", '2-Resumen'!$C$7, moras[[#This Row],[EDAD]])</f>
        <v>54</v>
      </c>
      <c r="P2061">
        <f>FLOOR(moras[[#This Row],[EDAD_SIN_NA´S]],10)</f>
        <v>50</v>
      </c>
      <c r="Q2061">
        <f>STANDARDIZE(moras[[#This Row],[EDAD]],'2-Resumen'!$C$2, '2-Resumen'!$C$3)</f>
        <v>0.85351377771094117</v>
      </c>
      <c r="R2061" t="str">
        <f>IF(ABS(moras[[#This Row],[Z-CORE E]]) &gt; 1.96, "Sí", "No")</f>
        <v>No</v>
      </c>
    </row>
    <row r="2062" spans="1:18">
      <c r="A2062">
        <v>2997</v>
      </c>
      <c r="B2062" t="s">
        <v>27</v>
      </c>
      <c r="C2062">
        <v>89567</v>
      </c>
      <c r="D20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62">
        <f>IF(moras[[#This Row],[SALARIO]]="",'2-Resumen'!$B$7, moras[[#This Row],[SALARIO]])</f>
        <v>89567</v>
      </c>
      <c r="F2062">
        <f>STANDARDIZE(moras[[#This Row],[SALARIO]],'2-Resumen'!$B$2,'2-Resumen'!$B$3)</f>
        <v>-0.37412607341342502</v>
      </c>
      <c r="G2062" t="str">
        <f>IF(ABS(moras[[#This Row],[Z-CORE]])&gt; 1.96,"Sí", "No")</f>
        <v>No</v>
      </c>
      <c r="H2062" t="s">
        <v>33</v>
      </c>
      <c r="I2062" t="str">
        <f>IF(moras[[#This Row],[TIPO_ASEGURAMIENTO]] = "", '2-Resumen'!$F$4, moras[[#This Row],[TIPO_ASEGURAMIENTO]])</f>
        <v>ASALARIADO</v>
      </c>
      <c r="J2062" t="s">
        <v>34</v>
      </c>
      <c r="K2062" t="s">
        <v>30</v>
      </c>
      <c r="L2062" t="s">
        <v>31</v>
      </c>
      <c r="M2062" t="s">
        <v>31</v>
      </c>
      <c r="N2062">
        <v>34</v>
      </c>
      <c r="O2062">
        <f>IF(moras[[#This Row],[EDAD]]="", '2-Resumen'!$C$7, moras[[#This Row],[EDAD]])</f>
        <v>34</v>
      </c>
      <c r="P2062">
        <f>FLOOR(moras[[#This Row],[EDAD_SIN_NA´S]],10)</f>
        <v>30</v>
      </c>
      <c r="Q2062">
        <f>STANDARDIZE(moras[[#This Row],[EDAD]],'2-Resumen'!$C$2, '2-Resumen'!$C$3)</f>
        <v>-0.55799282383180893</v>
      </c>
      <c r="R2062" t="str">
        <f>IF(ABS(moras[[#This Row],[Z-CORE E]]) &gt; 1.96, "Sí", "No")</f>
        <v>No</v>
      </c>
    </row>
    <row r="2063" spans="1:18">
      <c r="A2063">
        <v>2998</v>
      </c>
      <c r="B2063" t="s">
        <v>32</v>
      </c>
      <c r="C2063">
        <v>316965</v>
      </c>
      <c r="D20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63">
        <f>IF(moras[[#This Row],[SALARIO]]="",'2-Resumen'!$B$7, moras[[#This Row],[SALARIO]])</f>
        <v>316965</v>
      </c>
      <c r="F2063">
        <f>STANDARDIZE(moras[[#This Row],[SALARIO]],'2-Resumen'!$B$2,'2-Resumen'!$B$3)</f>
        <v>-0.37034238882285259</v>
      </c>
      <c r="G2063" t="str">
        <f>IF(ABS(moras[[#This Row],[Z-CORE]])&gt; 1.96,"Sí", "No")</f>
        <v>No</v>
      </c>
      <c r="H2063" t="s">
        <v>33</v>
      </c>
      <c r="I2063" t="str">
        <f>IF(moras[[#This Row],[TIPO_ASEGURAMIENTO]] = "", '2-Resumen'!$F$4, moras[[#This Row],[TIPO_ASEGURAMIENTO]])</f>
        <v>ASALARIADO</v>
      </c>
      <c r="J2063" t="s">
        <v>29</v>
      </c>
      <c r="K2063" t="s">
        <v>30</v>
      </c>
      <c r="L2063" t="s">
        <v>31</v>
      </c>
      <c r="M2063" t="s">
        <v>31</v>
      </c>
      <c r="N2063">
        <v>25</v>
      </c>
      <c r="O2063">
        <f>IF(moras[[#This Row],[EDAD]]="", '2-Resumen'!$C$7, moras[[#This Row],[EDAD]])</f>
        <v>25</v>
      </c>
      <c r="P2063">
        <f>FLOOR(moras[[#This Row],[EDAD_SIN_NA´S]],10)</f>
        <v>20</v>
      </c>
      <c r="Q2063">
        <f>STANDARDIZE(moras[[#This Row],[EDAD]],'2-Resumen'!$C$2, '2-Resumen'!$C$3)</f>
        <v>-1.1931707945260464</v>
      </c>
      <c r="R2063" t="str">
        <f>IF(ABS(moras[[#This Row],[Z-CORE E]]) &gt; 1.96, "Sí", "No")</f>
        <v>No</v>
      </c>
    </row>
    <row r="2064" spans="1:18">
      <c r="A2064">
        <v>3000</v>
      </c>
      <c r="B2064" t="s">
        <v>27</v>
      </c>
      <c r="C2064">
        <v>15016493</v>
      </c>
      <c r="D20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64">
        <f>IF(moras[[#This Row],[SALARIO]]="",'2-Resumen'!$B$7, moras[[#This Row],[SALARIO]])</f>
        <v>15016493</v>
      </c>
      <c r="F2064">
        <f>STANDARDIZE(moras[[#This Row],[SALARIO]],'2-Resumen'!$B$2,'2-Resumen'!$B$3)</f>
        <v>-0.12575634328908386</v>
      </c>
      <c r="G2064" t="str">
        <f>IF(ABS(moras[[#This Row],[Z-CORE]])&gt; 1.96,"Sí", "No")</f>
        <v>No</v>
      </c>
      <c r="H2064" t="s">
        <v>33</v>
      </c>
      <c r="I2064" t="str">
        <f>IF(moras[[#This Row],[TIPO_ASEGURAMIENTO]] = "", '2-Resumen'!$F$4, moras[[#This Row],[TIPO_ASEGURAMIENTO]])</f>
        <v>ASALARIADO</v>
      </c>
      <c r="J2064" t="s">
        <v>29</v>
      </c>
      <c r="K2064" t="s">
        <v>30</v>
      </c>
      <c r="L2064" t="s">
        <v>30</v>
      </c>
      <c r="M2064" t="s">
        <v>31</v>
      </c>
      <c r="N2064">
        <v>35</v>
      </c>
      <c r="O2064">
        <f>IF(moras[[#This Row],[EDAD]]="", '2-Resumen'!$C$7, moras[[#This Row],[EDAD]])</f>
        <v>35</v>
      </c>
      <c r="P2064">
        <f>FLOOR(moras[[#This Row],[EDAD_SIN_NA´S]],10)</f>
        <v>30</v>
      </c>
      <c r="Q2064">
        <f>STANDARDIZE(moras[[#This Row],[EDAD]],'2-Resumen'!$C$2, '2-Resumen'!$C$3)</f>
        <v>-0.48741749375467142</v>
      </c>
      <c r="R2064" t="str">
        <f>IF(ABS(moras[[#This Row],[Z-CORE E]]) &gt; 1.96, "Sí", "No")</f>
        <v>No</v>
      </c>
    </row>
    <row r="2065" spans="1:18">
      <c r="A2065">
        <v>3002</v>
      </c>
      <c r="B2065" t="s">
        <v>27</v>
      </c>
      <c r="C2065">
        <v>477140</v>
      </c>
      <c r="D20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65">
        <f>IF(moras[[#This Row],[SALARIO]]="",'2-Resumen'!$B$7, moras[[#This Row],[SALARIO]])</f>
        <v>477140</v>
      </c>
      <c r="F2065">
        <f>STANDARDIZE(moras[[#This Row],[SALARIO]],'2-Resumen'!$B$2,'2-Resumen'!$B$3)</f>
        <v>-0.36767723046923939</v>
      </c>
      <c r="G2065" t="str">
        <f>IF(ABS(moras[[#This Row],[Z-CORE]])&gt; 1.96,"Sí", "No")</f>
        <v>No</v>
      </c>
      <c r="H2065" t="s">
        <v>33</v>
      </c>
      <c r="I2065" t="str">
        <f>IF(moras[[#This Row],[TIPO_ASEGURAMIENTO]] = "", '2-Resumen'!$F$4, moras[[#This Row],[TIPO_ASEGURAMIENTO]])</f>
        <v>ASALARIADO</v>
      </c>
      <c r="J2065" t="s">
        <v>34</v>
      </c>
      <c r="K2065" t="s">
        <v>30</v>
      </c>
      <c r="L2065" t="s">
        <v>31</v>
      </c>
      <c r="M2065" t="s">
        <v>31</v>
      </c>
      <c r="N2065">
        <v>48</v>
      </c>
      <c r="O2065">
        <f>IF(moras[[#This Row],[EDAD]]="", '2-Resumen'!$C$7, moras[[#This Row],[EDAD]])</f>
        <v>48</v>
      </c>
      <c r="P2065">
        <f>FLOOR(moras[[#This Row],[EDAD_SIN_NA´S]],10)</f>
        <v>40</v>
      </c>
      <c r="Q2065">
        <f>STANDARDIZE(moras[[#This Row],[EDAD]],'2-Resumen'!$C$2, '2-Resumen'!$C$3)</f>
        <v>0.43006179724811616</v>
      </c>
      <c r="R2065" t="str">
        <f>IF(ABS(moras[[#This Row],[Z-CORE E]]) &gt; 1.96, "Sí", "No")</f>
        <v>No</v>
      </c>
    </row>
    <row r="2066" spans="1:18">
      <c r="A2066">
        <v>3003</v>
      </c>
      <c r="B2066" t="s">
        <v>32</v>
      </c>
      <c r="C2066">
        <v>1194392</v>
      </c>
      <c r="D20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66">
        <f>IF(moras[[#This Row],[SALARIO]]="",'2-Resumen'!$B$7, moras[[#This Row],[SALARIO]])</f>
        <v>1194392</v>
      </c>
      <c r="F2066">
        <f>STANDARDIZE(moras[[#This Row],[SALARIO]],'2-Resumen'!$B$2,'2-Resumen'!$B$3)</f>
        <v>-0.35574284520658422</v>
      </c>
      <c r="G2066" t="str">
        <f>IF(ABS(moras[[#This Row],[Z-CORE]])&gt; 1.96,"Sí", "No")</f>
        <v>No</v>
      </c>
      <c r="H2066" t="s">
        <v>33</v>
      </c>
      <c r="I2066" t="str">
        <f>IF(moras[[#This Row],[TIPO_ASEGURAMIENTO]] = "", '2-Resumen'!$F$4, moras[[#This Row],[TIPO_ASEGURAMIENTO]])</f>
        <v>ASALARIADO</v>
      </c>
      <c r="J2066" t="s">
        <v>29</v>
      </c>
      <c r="K2066" t="s">
        <v>30</v>
      </c>
      <c r="L2066" t="s">
        <v>31</v>
      </c>
      <c r="M2066" t="s">
        <v>31</v>
      </c>
      <c r="N2066">
        <v>28</v>
      </c>
      <c r="O2066">
        <f>IF(moras[[#This Row],[EDAD]]="", '2-Resumen'!$C$7, moras[[#This Row],[EDAD]])</f>
        <v>28</v>
      </c>
      <c r="P2066">
        <f>FLOOR(moras[[#This Row],[EDAD_SIN_NA´S]],10)</f>
        <v>20</v>
      </c>
      <c r="Q2066">
        <f>STANDARDIZE(moras[[#This Row],[EDAD]],'2-Resumen'!$C$2, '2-Resumen'!$C$3)</f>
        <v>-0.98144480429463388</v>
      </c>
      <c r="R2066" t="str">
        <f>IF(ABS(moras[[#This Row],[Z-CORE E]]) &gt; 1.96, "Sí", "No")</f>
        <v>No</v>
      </c>
    </row>
    <row r="2067" spans="1:18">
      <c r="A2067">
        <v>3004</v>
      </c>
      <c r="B2067" t="s">
        <v>27</v>
      </c>
      <c r="C2067">
        <v>18760235</v>
      </c>
      <c r="D20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67">
        <f>IF(moras[[#This Row],[SALARIO]]="",'2-Resumen'!$B$7, moras[[#This Row],[SALARIO]])</f>
        <v>18760235</v>
      </c>
      <c r="F2067">
        <f>STANDARDIZE(moras[[#This Row],[SALARIO]],'2-Resumen'!$B$2,'2-Resumen'!$B$3)</f>
        <v>-6.3464067558959558E-2</v>
      </c>
      <c r="G2067" t="str">
        <f>IF(ABS(moras[[#This Row],[Z-CORE]])&gt; 1.96,"Sí", "No")</f>
        <v>No</v>
      </c>
      <c r="H2067" t="s">
        <v>33</v>
      </c>
      <c r="I2067" t="str">
        <f>IF(moras[[#This Row],[TIPO_ASEGURAMIENTO]] = "", '2-Resumen'!$F$4, moras[[#This Row],[TIPO_ASEGURAMIENTO]])</f>
        <v>ASALARIADO</v>
      </c>
      <c r="J2067" t="s">
        <v>34</v>
      </c>
      <c r="K2067" t="s">
        <v>30</v>
      </c>
      <c r="L2067" t="s">
        <v>31</v>
      </c>
      <c r="M2067" t="s">
        <v>31</v>
      </c>
      <c r="N2067">
        <v>46</v>
      </c>
      <c r="O2067">
        <f>IF(moras[[#This Row],[EDAD]]="", '2-Resumen'!$C$7, moras[[#This Row],[EDAD]])</f>
        <v>46</v>
      </c>
      <c r="P2067">
        <f>FLOOR(moras[[#This Row],[EDAD_SIN_NA´S]],10)</f>
        <v>40</v>
      </c>
      <c r="Q2067">
        <f>STANDARDIZE(moras[[#This Row],[EDAD]],'2-Resumen'!$C$2, '2-Resumen'!$C$3)</f>
        <v>0.28891113709384114</v>
      </c>
      <c r="R2067" t="str">
        <f>IF(ABS(moras[[#This Row],[Z-CORE E]]) &gt; 1.96, "Sí", "No")</f>
        <v>No</v>
      </c>
    </row>
    <row r="2068" spans="1:18">
      <c r="A2068">
        <v>3005</v>
      </c>
      <c r="B2068" t="s">
        <v>27</v>
      </c>
      <c r="C2068">
        <v>582000</v>
      </c>
      <c r="D20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68">
        <f>IF(moras[[#This Row],[SALARIO]]="",'2-Resumen'!$B$7, moras[[#This Row],[SALARIO]])</f>
        <v>582000</v>
      </c>
      <c r="F2068">
        <f>STANDARDIZE(moras[[#This Row],[SALARIO]],'2-Resumen'!$B$2,'2-Resumen'!$B$3)</f>
        <v>-0.36593246065522417</v>
      </c>
      <c r="G2068" t="str">
        <f>IF(ABS(moras[[#This Row],[Z-CORE]])&gt; 1.96,"Sí", "No")</f>
        <v>No</v>
      </c>
      <c r="H2068" t="s">
        <v>33</v>
      </c>
      <c r="I2068" t="str">
        <f>IF(moras[[#This Row],[TIPO_ASEGURAMIENTO]] = "", '2-Resumen'!$F$4, moras[[#This Row],[TIPO_ASEGURAMIENTO]])</f>
        <v>ASALARIADO</v>
      </c>
      <c r="J2068" t="s">
        <v>29</v>
      </c>
      <c r="K2068" t="s">
        <v>30</v>
      </c>
      <c r="L2068" t="s">
        <v>31</v>
      </c>
      <c r="M2068" t="s">
        <v>31</v>
      </c>
      <c r="N2068">
        <v>23</v>
      </c>
      <c r="O2068">
        <f>IF(moras[[#This Row],[EDAD]]="", '2-Resumen'!$C$7, moras[[#This Row],[EDAD]])</f>
        <v>23</v>
      </c>
      <c r="P2068">
        <f>FLOOR(moras[[#This Row],[EDAD_SIN_NA´S]],10)</f>
        <v>20</v>
      </c>
      <c r="Q2068">
        <f>STANDARDIZE(moras[[#This Row],[EDAD]],'2-Resumen'!$C$2, '2-Resumen'!$C$3)</f>
        <v>-1.3343214546803215</v>
      </c>
      <c r="R2068" t="str">
        <f>IF(ABS(moras[[#This Row],[Z-CORE E]]) &gt; 1.96, "Sí", "No")</f>
        <v>No</v>
      </c>
    </row>
    <row r="2069" spans="1:18">
      <c r="A2069">
        <v>3006</v>
      </c>
      <c r="B2069" t="s">
        <v>27</v>
      </c>
      <c r="C2069">
        <v>627691</v>
      </c>
      <c r="D20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69">
        <f>IF(moras[[#This Row],[SALARIO]]="",'2-Resumen'!$B$7, moras[[#This Row],[SALARIO]])</f>
        <v>627691</v>
      </c>
      <c r="F2069">
        <f>STANDARDIZE(moras[[#This Row],[SALARIO]],'2-Resumen'!$B$2,'2-Resumen'!$B$3)</f>
        <v>-0.36517220624389318</v>
      </c>
      <c r="G2069" t="str">
        <f>IF(ABS(moras[[#This Row],[Z-CORE]])&gt; 1.96,"Sí", "No")</f>
        <v>No</v>
      </c>
      <c r="H2069" t="s">
        <v>33</v>
      </c>
      <c r="I2069" t="str">
        <f>IF(moras[[#This Row],[TIPO_ASEGURAMIENTO]] = "", '2-Resumen'!$F$4, moras[[#This Row],[TIPO_ASEGURAMIENTO]])</f>
        <v>ASALARIADO</v>
      </c>
      <c r="J2069" t="s">
        <v>34</v>
      </c>
      <c r="K2069" t="s">
        <v>30</v>
      </c>
      <c r="L2069" t="s">
        <v>31</v>
      </c>
      <c r="M2069" t="s">
        <v>31</v>
      </c>
      <c r="N2069">
        <v>41</v>
      </c>
      <c r="O2069">
        <f>IF(moras[[#This Row],[EDAD]]="", '2-Resumen'!$C$7, moras[[#This Row],[EDAD]])</f>
        <v>41</v>
      </c>
      <c r="P2069">
        <f>FLOOR(moras[[#This Row],[EDAD_SIN_NA´S]],10)</f>
        <v>40</v>
      </c>
      <c r="Q2069">
        <f>STANDARDIZE(moras[[#This Row],[EDAD]],'2-Resumen'!$C$2, '2-Resumen'!$C$3)</f>
        <v>-6.3965513291846368E-2</v>
      </c>
      <c r="R2069" t="str">
        <f>IF(ABS(moras[[#This Row],[Z-CORE E]]) &gt; 1.96, "Sí", "No")</f>
        <v>No</v>
      </c>
    </row>
    <row r="2070" spans="1:18">
      <c r="A2070">
        <v>3008</v>
      </c>
      <c r="B2070" t="s">
        <v>27</v>
      </c>
      <c r="C2070">
        <v>944226</v>
      </c>
      <c r="D20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70">
        <f>IF(moras[[#This Row],[SALARIO]]="",'2-Resumen'!$B$7, moras[[#This Row],[SALARIO]])</f>
        <v>944226</v>
      </c>
      <c r="F2070">
        <f>STANDARDIZE(moras[[#This Row],[SALARIO]],'2-Resumen'!$B$2,'2-Resumen'!$B$3)</f>
        <v>-0.35990536747716328</v>
      </c>
      <c r="G2070" t="str">
        <f>IF(ABS(moras[[#This Row],[Z-CORE]])&gt; 1.96,"Sí", "No")</f>
        <v>No</v>
      </c>
      <c r="H2070" t="s">
        <v>33</v>
      </c>
      <c r="I2070" t="str">
        <f>IF(moras[[#This Row],[TIPO_ASEGURAMIENTO]] = "", '2-Resumen'!$F$4, moras[[#This Row],[TIPO_ASEGURAMIENTO]])</f>
        <v>ASALARIADO</v>
      </c>
      <c r="J2070" t="s">
        <v>34</v>
      </c>
      <c r="K2070" t="s">
        <v>30</v>
      </c>
      <c r="L2070" t="s">
        <v>31</v>
      </c>
      <c r="M2070" t="s">
        <v>30</v>
      </c>
      <c r="N2070">
        <v>40</v>
      </c>
      <c r="O2070">
        <f>IF(moras[[#This Row],[EDAD]]="", '2-Resumen'!$C$7, moras[[#This Row],[EDAD]])</f>
        <v>40</v>
      </c>
      <c r="P2070">
        <f>FLOOR(moras[[#This Row],[EDAD_SIN_NA´S]],10)</f>
        <v>40</v>
      </c>
      <c r="Q2070">
        <f>STANDARDIZE(moras[[#This Row],[EDAD]],'2-Resumen'!$C$2, '2-Resumen'!$C$3)</f>
        <v>-0.13454084336898386</v>
      </c>
      <c r="R2070" t="str">
        <f>IF(ABS(moras[[#This Row],[Z-CORE E]]) &gt; 1.96, "Sí", "No")</f>
        <v>No</v>
      </c>
    </row>
    <row r="2071" spans="1:18">
      <c r="A2071">
        <v>3009</v>
      </c>
      <c r="B2071" t="s">
        <v>27</v>
      </c>
      <c r="C2071">
        <v>5249730</v>
      </c>
      <c r="D20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71">
        <f>IF(moras[[#This Row],[SALARIO]]="",'2-Resumen'!$B$7, moras[[#This Row],[SALARIO]])</f>
        <v>5249730</v>
      </c>
      <c r="F2071">
        <f>STANDARDIZE(moras[[#This Row],[SALARIO]],'2-Resumen'!$B$2,'2-Resumen'!$B$3)</f>
        <v>-0.28826591093204001</v>
      </c>
      <c r="G2071" t="str">
        <f>IF(ABS(moras[[#This Row],[Z-CORE]])&gt; 1.96,"Sí", "No")</f>
        <v>No</v>
      </c>
      <c r="H2071" t="s">
        <v>33</v>
      </c>
      <c r="I2071" t="str">
        <f>IF(moras[[#This Row],[TIPO_ASEGURAMIENTO]] = "", '2-Resumen'!$F$4, moras[[#This Row],[TIPO_ASEGURAMIENTO]])</f>
        <v>ASALARIADO</v>
      </c>
      <c r="J2071" t="s">
        <v>34</v>
      </c>
      <c r="K2071" t="s">
        <v>30</v>
      </c>
      <c r="L2071" t="s">
        <v>31</v>
      </c>
      <c r="M2071" t="s">
        <v>31</v>
      </c>
      <c r="N2071">
        <v>63</v>
      </c>
      <c r="O2071">
        <f>IF(moras[[#This Row],[EDAD]]="", '2-Resumen'!$C$7, moras[[#This Row],[EDAD]])</f>
        <v>63</v>
      </c>
      <c r="P2071">
        <f>FLOOR(moras[[#This Row],[EDAD_SIN_NA´S]],10)</f>
        <v>60</v>
      </c>
      <c r="Q2071">
        <f>STANDARDIZE(moras[[#This Row],[EDAD]],'2-Resumen'!$C$2, '2-Resumen'!$C$3)</f>
        <v>1.4886917484051787</v>
      </c>
      <c r="R2071" t="str">
        <f>IF(ABS(moras[[#This Row],[Z-CORE E]]) &gt; 1.96, "Sí", "No")</f>
        <v>No</v>
      </c>
    </row>
    <row r="2072" spans="1:18">
      <c r="A2072">
        <v>3010</v>
      </c>
      <c r="B2072" t="s">
        <v>27</v>
      </c>
      <c r="C2072">
        <v>737925</v>
      </c>
      <c r="D20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72">
        <f>IF(moras[[#This Row],[SALARIO]]="",'2-Resumen'!$B$7, moras[[#This Row],[SALARIO]])</f>
        <v>737925</v>
      </c>
      <c r="F2072">
        <f>STANDARDIZE(moras[[#This Row],[SALARIO]],'2-Resumen'!$B$2,'2-Resumen'!$B$3)</f>
        <v>-0.3633380182248378</v>
      </c>
      <c r="G2072" t="str">
        <f>IF(ABS(moras[[#This Row],[Z-CORE]])&gt; 1.96,"Sí", "No")</f>
        <v>No</v>
      </c>
      <c r="H2072" t="s">
        <v>33</v>
      </c>
      <c r="I2072" t="str">
        <f>IF(moras[[#This Row],[TIPO_ASEGURAMIENTO]] = "", '2-Resumen'!$F$4, moras[[#This Row],[TIPO_ASEGURAMIENTO]])</f>
        <v>ASALARIADO</v>
      </c>
      <c r="J2072" t="s">
        <v>29</v>
      </c>
      <c r="K2072" t="s">
        <v>30</v>
      </c>
      <c r="L2072" t="s">
        <v>31</v>
      </c>
      <c r="M2072" t="s">
        <v>31</v>
      </c>
      <c r="N2072">
        <v>51</v>
      </c>
      <c r="O2072">
        <f>IF(moras[[#This Row],[EDAD]]="", '2-Resumen'!$C$7, moras[[#This Row],[EDAD]])</f>
        <v>51</v>
      </c>
      <c r="P2072">
        <f>FLOOR(moras[[#This Row],[EDAD_SIN_NA´S]],10)</f>
        <v>50</v>
      </c>
      <c r="Q2072">
        <f>STANDARDIZE(moras[[#This Row],[EDAD]],'2-Resumen'!$C$2, '2-Resumen'!$C$3)</f>
        <v>0.64178778747952869</v>
      </c>
      <c r="R2072" t="str">
        <f>IF(ABS(moras[[#This Row],[Z-CORE E]]) &gt; 1.96, "Sí", "No")</f>
        <v>No</v>
      </c>
    </row>
    <row r="2073" spans="1:18">
      <c r="A2073">
        <v>3011</v>
      </c>
      <c r="B2073" t="s">
        <v>27</v>
      </c>
      <c r="C2073">
        <v>700000</v>
      </c>
      <c r="D20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73">
        <f>IF(moras[[#This Row],[SALARIO]]="",'2-Resumen'!$B$7, moras[[#This Row],[SALARIO]])</f>
        <v>700000</v>
      </c>
      <c r="F2073">
        <f>STANDARDIZE(moras[[#This Row],[SALARIO]],'2-Resumen'!$B$2,'2-Resumen'!$B$3)</f>
        <v>-0.36396905384563244</v>
      </c>
      <c r="G2073" t="str">
        <f>IF(ABS(moras[[#This Row],[Z-CORE]])&gt; 1.96,"Sí", "No")</f>
        <v>No</v>
      </c>
      <c r="H2073" t="s">
        <v>33</v>
      </c>
      <c r="I2073" t="str">
        <f>IF(moras[[#This Row],[TIPO_ASEGURAMIENTO]] = "", '2-Resumen'!$F$4, moras[[#This Row],[TIPO_ASEGURAMIENTO]])</f>
        <v>ASALARIADO</v>
      </c>
      <c r="J2073" t="s">
        <v>29</v>
      </c>
      <c r="K2073" t="s">
        <v>30</v>
      </c>
      <c r="L2073" t="s">
        <v>31</v>
      </c>
      <c r="M2073" t="s">
        <v>31</v>
      </c>
      <c r="N2073">
        <v>27</v>
      </c>
      <c r="O2073">
        <f>IF(moras[[#This Row],[EDAD]]="", '2-Resumen'!$C$7, moras[[#This Row],[EDAD]])</f>
        <v>27</v>
      </c>
      <c r="P2073">
        <f>FLOOR(moras[[#This Row],[EDAD_SIN_NA´S]],10)</f>
        <v>20</v>
      </c>
      <c r="Q2073">
        <f>STANDARDIZE(moras[[#This Row],[EDAD]],'2-Resumen'!$C$2, '2-Resumen'!$C$3)</f>
        <v>-1.0520201343717714</v>
      </c>
      <c r="R2073" t="str">
        <f>IF(ABS(moras[[#This Row],[Z-CORE E]]) &gt; 1.96, "Sí", "No")</f>
        <v>No</v>
      </c>
    </row>
    <row r="2074" spans="1:18">
      <c r="A2074">
        <v>3013</v>
      </c>
      <c r="B2074" t="s">
        <v>32</v>
      </c>
      <c r="C2074">
        <v>39840134</v>
      </c>
      <c r="D20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74">
        <f>IF(moras[[#This Row],[SALARIO]]="",'2-Resumen'!$B$7, moras[[#This Row],[SALARIO]])</f>
        <v>39840134</v>
      </c>
      <c r="F2074">
        <f>STANDARDIZE(moras[[#This Row],[SALARIO]],'2-Resumen'!$B$2,'2-Resumen'!$B$3)</f>
        <v>0.28728523110295978</v>
      </c>
      <c r="G2074" t="str">
        <f>IF(ABS(moras[[#This Row],[Z-CORE]])&gt; 1.96,"Sí", "No")</f>
        <v>No</v>
      </c>
      <c r="H2074" t="s">
        <v>33</v>
      </c>
      <c r="I2074" t="str">
        <f>IF(moras[[#This Row],[TIPO_ASEGURAMIENTO]] = "", '2-Resumen'!$F$4, moras[[#This Row],[TIPO_ASEGURAMIENTO]])</f>
        <v>ASALARIADO</v>
      </c>
      <c r="J2074" t="s">
        <v>29</v>
      </c>
      <c r="K2074" t="s">
        <v>30</v>
      </c>
      <c r="L2074" t="s">
        <v>31</v>
      </c>
      <c r="M2074" t="s">
        <v>31</v>
      </c>
      <c r="N2074">
        <v>38</v>
      </c>
      <c r="O2074">
        <f>IF(moras[[#This Row],[EDAD]]="", '2-Resumen'!$C$7, moras[[#This Row],[EDAD]])</f>
        <v>38</v>
      </c>
      <c r="P2074">
        <f>FLOOR(moras[[#This Row],[EDAD_SIN_NA´S]],10)</f>
        <v>30</v>
      </c>
      <c r="Q2074">
        <f>STANDARDIZE(moras[[#This Row],[EDAD]],'2-Resumen'!$C$2, '2-Resumen'!$C$3)</f>
        <v>-0.27569150352325889</v>
      </c>
      <c r="R2074" t="str">
        <f>IF(ABS(moras[[#This Row],[Z-CORE E]]) &gt; 1.96, "Sí", "No")</f>
        <v>No</v>
      </c>
    </row>
    <row r="2075" spans="1:18">
      <c r="A2075">
        <v>3014</v>
      </c>
      <c r="B2075" t="s">
        <v>32</v>
      </c>
      <c r="C2075">
        <v>3615294</v>
      </c>
      <c r="D20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75">
        <f>IF(moras[[#This Row],[SALARIO]]="",'2-Resumen'!$B$7, moras[[#This Row],[SALARIO]])</f>
        <v>3615294</v>
      </c>
      <c r="F2075">
        <f>STANDARDIZE(moras[[#This Row],[SALARIO]],'2-Resumen'!$B$2,'2-Resumen'!$B$3)</f>
        <v>-0.31546135815442911</v>
      </c>
      <c r="G2075" t="str">
        <f>IF(ABS(moras[[#This Row],[Z-CORE]])&gt; 1.96,"Sí", "No")</f>
        <v>No</v>
      </c>
      <c r="H2075" t="s">
        <v>33</v>
      </c>
      <c r="I2075" t="str">
        <f>IF(moras[[#This Row],[TIPO_ASEGURAMIENTO]] = "", '2-Resumen'!$F$4, moras[[#This Row],[TIPO_ASEGURAMIENTO]])</f>
        <v>ASALARIADO</v>
      </c>
      <c r="J2075" t="s">
        <v>29</v>
      </c>
      <c r="K2075" t="s">
        <v>30</v>
      </c>
      <c r="L2075" t="s">
        <v>31</v>
      </c>
      <c r="M2075" t="s">
        <v>31</v>
      </c>
      <c r="N2075">
        <v>32</v>
      </c>
      <c r="O2075">
        <f>IF(moras[[#This Row],[EDAD]]="", '2-Resumen'!$C$7, moras[[#This Row],[EDAD]])</f>
        <v>32</v>
      </c>
      <c r="P2075">
        <f>FLOOR(moras[[#This Row],[EDAD_SIN_NA´S]],10)</f>
        <v>30</v>
      </c>
      <c r="Q2075">
        <f>STANDARDIZE(moras[[#This Row],[EDAD]],'2-Resumen'!$C$2, '2-Resumen'!$C$3)</f>
        <v>-0.69914348398608395</v>
      </c>
      <c r="R2075" t="str">
        <f>IF(ABS(moras[[#This Row],[Z-CORE E]]) &gt; 1.96, "Sí", "No")</f>
        <v>No</v>
      </c>
    </row>
    <row r="2076" spans="1:18">
      <c r="A2076">
        <v>3015</v>
      </c>
      <c r="B2076" t="s">
        <v>32</v>
      </c>
      <c r="C2076">
        <v>239959407</v>
      </c>
      <c r="D20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76">
        <f>IF(moras[[#This Row],[SALARIO]]="",'2-Resumen'!$B$7, moras[[#This Row],[SALARIO]])</f>
        <v>239959407</v>
      </c>
      <c r="F2076">
        <f>STANDARDIZE(moras[[#This Row],[SALARIO]],'2-Resumen'!$B$2,'2-Resumen'!$B$3)</f>
        <v>3.6170779712618746</v>
      </c>
      <c r="G2076" t="str">
        <f>IF(ABS(moras[[#This Row],[Z-CORE]])&gt; 1.96,"Sí", "No")</f>
        <v>Sí</v>
      </c>
      <c r="H2076" t="s">
        <v>33</v>
      </c>
      <c r="I2076" t="str">
        <f>IF(moras[[#This Row],[TIPO_ASEGURAMIENTO]] = "", '2-Resumen'!$F$4, moras[[#This Row],[TIPO_ASEGURAMIENTO]])</f>
        <v>ASALARIADO</v>
      </c>
      <c r="J2076" t="s">
        <v>29</v>
      </c>
      <c r="K2076" t="s">
        <v>30</v>
      </c>
      <c r="L2076" t="s">
        <v>31</v>
      </c>
      <c r="M2076" t="s">
        <v>31</v>
      </c>
      <c r="N2076">
        <v>44</v>
      </c>
      <c r="O2076">
        <f>IF(moras[[#This Row],[EDAD]]="", '2-Resumen'!$C$7, moras[[#This Row],[EDAD]])</f>
        <v>44</v>
      </c>
      <c r="P2076">
        <f>FLOOR(moras[[#This Row],[EDAD_SIN_NA´S]],10)</f>
        <v>40</v>
      </c>
      <c r="Q2076">
        <f>STANDARDIZE(moras[[#This Row],[EDAD]],'2-Resumen'!$C$2, '2-Resumen'!$C$3)</f>
        <v>0.14776047693956615</v>
      </c>
      <c r="R2076" t="str">
        <f>IF(ABS(moras[[#This Row],[Z-CORE E]]) &gt; 1.96, "Sí", "No")</f>
        <v>No</v>
      </c>
    </row>
    <row r="2077" spans="1:18">
      <c r="A2077">
        <v>3020</v>
      </c>
      <c r="B2077" t="s">
        <v>27</v>
      </c>
      <c r="C2077">
        <v>192192832</v>
      </c>
      <c r="D20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77">
        <f>IF(moras[[#This Row],[SALARIO]]="",'2-Resumen'!$B$7, moras[[#This Row],[SALARIO]])</f>
        <v>192192832</v>
      </c>
      <c r="F2077">
        <f>STANDARDIZE(moras[[#This Row],[SALARIO]],'2-Resumen'!$B$2,'2-Resumen'!$B$3)</f>
        <v>2.8222879829069982</v>
      </c>
      <c r="G2077" t="str">
        <f>IF(ABS(moras[[#This Row],[Z-CORE]])&gt; 1.96,"Sí", "No")</f>
        <v>Sí</v>
      </c>
      <c r="H2077" t="s">
        <v>33</v>
      </c>
      <c r="I2077" t="str">
        <f>IF(moras[[#This Row],[TIPO_ASEGURAMIENTO]] = "", '2-Resumen'!$F$4, moras[[#This Row],[TIPO_ASEGURAMIENTO]])</f>
        <v>ASALARIADO</v>
      </c>
      <c r="J2077" t="s">
        <v>34</v>
      </c>
      <c r="K2077" t="s">
        <v>30</v>
      </c>
      <c r="L2077" t="s">
        <v>31</v>
      </c>
      <c r="M2077" t="s">
        <v>31</v>
      </c>
      <c r="N2077">
        <v>51</v>
      </c>
      <c r="O2077">
        <f>IF(moras[[#This Row],[EDAD]]="", '2-Resumen'!$C$7, moras[[#This Row],[EDAD]])</f>
        <v>51</v>
      </c>
      <c r="P2077">
        <f>FLOOR(moras[[#This Row],[EDAD_SIN_NA´S]],10)</f>
        <v>50</v>
      </c>
      <c r="Q2077">
        <f>STANDARDIZE(moras[[#This Row],[EDAD]],'2-Resumen'!$C$2, '2-Resumen'!$C$3)</f>
        <v>0.64178778747952869</v>
      </c>
      <c r="R2077" t="str">
        <f>IF(ABS(moras[[#This Row],[Z-CORE E]]) &gt; 1.96, "Sí", "No")</f>
        <v>No</v>
      </c>
    </row>
    <row r="2078" spans="1:18">
      <c r="A2078">
        <v>3022</v>
      </c>
      <c r="B2078" t="s">
        <v>27</v>
      </c>
      <c r="C2078">
        <v>322866</v>
      </c>
      <c r="D20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78">
        <f>IF(moras[[#This Row],[SALARIO]]="",'2-Resumen'!$B$7, moras[[#This Row],[SALARIO]])</f>
        <v>322866</v>
      </c>
      <c r="F2078">
        <f>STANDARDIZE(moras[[#This Row],[SALARIO]],'2-Resumen'!$B$2,'2-Resumen'!$B$3)</f>
        <v>-0.37024420184333223</v>
      </c>
      <c r="G2078" t="str">
        <f>IF(ABS(moras[[#This Row],[Z-CORE]])&gt; 1.96,"Sí", "No")</f>
        <v>No</v>
      </c>
      <c r="H2078" t="s">
        <v>33</v>
      </c>
      <c r="I2078" t="str">
        <f>IF(moras[[#This Row],[TIPO_ASEGURAMIENTO]] = "", '2-Resumen'!$F$4, moras[[#This Row],[TIPO_ASEGURAMIENTO]])</f>
        <v>ASALARIADO</v>
      </c>
      <c r="J2078" t="s">
        <v>29</v>
      </c>
      <c r="K2078" t="s">
        <v>30</v>
      </c>
      <c r="L2078" t="s">
        <v>31</v>
      </c>
      <c r="M2078" t="s">
        <v>31</v>
      </c>
      <c r="N2078">
        <v>19</v>
      </c>
      <c r="O2078">
        <f>IF(moras[[#This Row],[EDAD]]="", '2-Resumen'!$C$7, moras[[#This Row],[EDAD]])</f>
        <v>19</v>
      </c>
      <c r="P2078">
        <f>FLOOR(moras[[#This Row],[EDAD_SIN_NA´S]],10)</f>
        <v>10</v>
      </c>
      <c r="Q2078">
        <f>STANDARDIZE(moras[[#This Row],[EDAD]],'2-Resumen'!$C$2, '2-Resumen'!$C$3)</f>
        <v>-1.6166227749888715</v>
      </c>
      <c r="R2078" t="str">
        <f>IF(ABS(moras[[#This Row],[Z-CORE E]]) &gt; 1.96, "Sí", "No")</f>
        <v>No</v>
      </c>
    </row>
    <row r="2079" spans="1:18">
      <c r="A2079">
        <v>3023</v>
      </c>
      <c r="B2079" t="s">
        <v>32</v>
      </c>
      <c r="C2079">
        <v>40500233</v>
      </c>
      <c r="D20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79">
        <f>IF(moras[[#This Row],[SALARIO]]="",'2-Resumen'!$B$7, moras[[#This Row],[SALARIO]])</f>
        <v>40500233</v>
      </c>
      <c r="F2079">
        <f>STANDARDIZE(moras[[#This Row],[SALARIO]],'2-Resumen'!$B$2,'2-Resumen'!$B$3)</f>
        <v>0.29826864526910141</v>
      </c>
      <c r="G2079" t="str">
        <f>IF(ABS(moras[[#This Row],[Z-CORE]])&gt; 1.96,"Sí", "No")</f>
        <v>No</v>
      </c>
      <c r="H2079" t="s">
        <v>33</v>
      </c>
      <c r="I2079" t="str">
        <f>IF(moras[[#This Row],[TIPO_ASEGURAMIENTO]] = "", '2-Resumen'!$F$4, moras[[#This Row],[TIPO_ASEGURAMIENTO]])</f>
        <v>ASALARIADO</v>
      </c>
      <c r="J2079" t="s">
        <v>34</v>
      </c>
      <c r="K2079" t="s">
        <v>30</v>
      </c>
      <c r="L2079" t="s">
        <v>31</v>
      </c>
      <c r="M2079" t="s">
        <v>31</v>
      </c>
      <c r="N2079">
        <v>47</v>
      </c>
      <c r="O2079">
        <f>IF(moras[[#This Row],[EDAD]]="", '2-Resumen'!$C$7, moras[[#This Row],[EDAD]])</f>
        <v>47</v>
      </c>
      <c r="P2079">
        <f>FLOOR(moras[[#This Row],[EDAD_SIN_NA´S]],10)</f>
        <v>40</v>
      </c>
      <c r="Q2079">
        <f>STANDARDIZE(moras[[#This Row],[EDAD]],'2-Resumen'!$C$2, '2-Resumen'!$C$3)</f>
        <v>0.35948646717097865</v>
      </c>
      <c r="R2079" t="str">
        <f>IF(ABS(moras[[#This Row],[Z-CORE E]]) &gt; 1.96, "Sí", "No")</f>
        <v>No</v>
      </c>
    </row>
    <row r="2080" spans="1:18">
      <c r="A2080">
        <v>3025</v>
      </c>
      <c r="B2080" t="s">
        <v>27</v>
      </c>
      <c r="C2080">
        <v>6513332</v>
      </c>
      <c r="D20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80">
        <f>IF(moras[[#This Row],[SALARIO]]="",'2-Resumen'!$B$7, moras[[#This Row],[SALARIO]])</f>
        <v>6513332</v>
      </c>
      <c r="F2080">
        <f>STANDARDIZE(moras[[#This Row],[SALARIO]],'2-Resumen'!$B$2,'2-Resumen'!$B$3)</f>
        <v>-0.26724078575056742</v>
      </c>
      <c r="G2080" t="str">
        <f>IF(ABS(moras[[#This Row],[Z-CORE]])&gt; 1.96,"Sí", "No")</f>
        <v>No</v>
      </c>
      <c r="H2080" t="s">
        <v>33</v>
      </c>
      <c r="I2080" t="str">
        <f>IF(moras[[#This Row],[TIPO_ASEGURAMIENTO]] = "", '2-Resumen'!$F$4, moras[[#This Row],[TIPO_ASEGURAMIENTO]])</f>
        <v>ASALARIADO</v>
      </c>
      <c r="J2080" t="s">
        <v>34</v>
      </c>
      <c r="K2080" t="s">
        <v>30</v>
      </c>
      <c r="L2080" t="s">
        <v>31</v>
      </c>
      <c r="M2080" t="s">
        <v>31</v>
      </c>
      <c r="N2080">
        <v>36</v>
      </c>
      <c r="O2080">
        <f>IF(moras[[#This Row],[EDAD]]="", '2-Resumen'!$C$7, moras[[#This Row],[EDAD]])</f>
        <v>36</v>
      </c>
      <c r="P2080">
        <f>FLOOR(moras[[#This Row],[EDAD_SIN_NA´S]],10)</f>
        <v>30</v>
      </c>
      <c r="Q2080">
        <f>STANDARDIZE(moras[[#This Row],[EDAD]],'2-Resumen'!$C$2, '2-Resumen'!$C$3)</f>
        <v>-0.41684216367753391</v>
      </c>
      <c r="R2080" t="str">
        <f>IF(ABS(moras[[#This Row],[Z-CORE E]]) &gt; 1.96, "Sí", "No")</f>
        <v>No</v>
      </c>
    </row>
    <row r="2081" spans="1:18">
      <c r="A2081">
        <v>3026</v>
      </c>
      <c r="B2081" t="s">
        <v>32</v>
      </c>
      <c r="C2081">
        <v>577384</v>
      </c>
      <c r="D20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81">
        <f>IF(moras[[#This Row],[SALARIO]]="",'2-Resumen'!$B$7, moras[[#This Row],[SALARIO]])</f>
        <v>577384</v>
      </c>
      <c r="F2081">
        <f>STANDARDIZE(moras[[#This Row],[SALARIO]],'2-Resumen'!$B$2,'2-Resumen'!$B$3)</f>
        <v>-0.36600926646736892</v>
      </c>
      <c r="G2081" t="str">
        <f>IF(ABS(moras[[#This Row],[Z-CORE]])&gt; 1.96,"Sí", "No")</f>
        <v>No</v>
      </c>
      <c r="H2081" t="s">
        <v>33</v>
      </c>
      <c r="I2081" t="str">
        <f>IF(moras[[#This Row],[TIPO_ASEGURAMIENTO]] = "", '2-Resumen'!$F$4, moras[[#This Row],[TIPO_ASEGURAMIENTO]])</f>
        <v>ASALARIADO</v>
      </c>
      <c r="J2081" t="s">
        <v>29</v>
      </c>
      <c r="K2081" t="s">
        <v>30</v>
      </c>
      <c r="L2081" t="s">
        <v>31</v>
      </c>
      <c r="M2081" t="s">
        <v>31</v>
      </c>
      <c r="N2081">
        <v>41</v>
      </c>
      <c r="O2081">
        <f>IF(moras[[#This Row],[EDAD]]="", '2-Resumen'!$C$7, moras[[#This Row],[EDAD]])</f>
        <v>41</v>
      </c>
      <c r="P2081">
        <f>FLOOR(moras[[#This Row],[EDAD_SIN_NA´S]],10)</f>
        <v>40</v>
      </c>
      <c r="Q2081">
        <f>STANDARDIZE(moras[[#This Row],[EDAD]],'2-Resumen'!$C$2, '2-Resumen'!$C$3)</f>
        <v>-6.3965513291846368E-2</v>
      </c>
      <c r="R2081" t="str">
        <f>IF(ABS(moras[[#This Row],[Z-CORE E]]) &gt; 1.96, "Sí", "No")</f>
        <v>No</v>
      </c>
    </row>
    <row r="2082" spans="1:18">
      <c r="A2082">
        <v>3027</v>
      </c>
      <c r="B2082" t="s">
        <v>27</v>
      </c>
      <c r="C2082">
        <v>12070044</v>
      </c>
      <c r="D20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82">
        <f>IF(moras[[#This Row],[SALARIO]]="",'2-Resumen'!$B$7, moras[[#This Row],[SALARIO]])</f>
        <v>12070044</v>
      </c>
      <c r="F2082">
        <f>STANDARDIZE(moras[[#This Row],[SALARIO]],'2-Resumen'!$B$2,'2-Resumen'!$B$3)</f>
        <v>-0.17478242829514168</v>
      </c>
      <c r="G2082" t="str">
        <f>IF(ABS(moras[[#This Row],[Z-CORE]])&gt; 1.96,"Sí", "No")</f>
        <v>No</v>
      </c>
      <c r="H2082" t="s">
        <v>33</v>
      </c>
      <c r="I2082" t="str">
        <f>IF(moras[[#This Row],[TIPO_ASEGURAMIENTO]] = "", '2-Resumen'!$F$4, moras[[#This Row],[TIPO_ASEGURAMIENTO]])</f>
        <v>ASALARIADO</v>
      </c>
      <c r="J2082" t="s">
        <v>34</v>
      </c>
      <c r="K2082" t="s">
        <v>30</v>
      </c>
      <c r="L2082" t="s">
        <v>31</v>
      </c>
      <c r="M2082" t="s">
        <v>31</v>
      </c>
      <c r="N2082">
        <v>45</v>
      </c>
      <c r="O2082">
        <f>IF(moras[[#This Row],[EDAD]]="", '2-Resumen'!$C$7, moras[[#This Row],[EDAD]])</f>
        <v>45</v>
      </c>
      <c r="P2082">
        <f>FLOOR(moras[[#This Row],[EDAD_SIN_NA´S]],10)</f>
        <v>40</v>
      </c>
      <c r="Q2082">
        <f>STANDARDIZE(moras[[#This Row],[EDAD]],'2-Resumen'!$C$2, '2-Resumen'!$C$3)</f>
        <v>0.21833580701670366</v>
      </c>
      <c r="R2082" t="str">
        <f>IF(ABS(moras[[#This Row],[Z-CORE E]]) &gt; 1.96, "Sí", "No")</f>
        <v>No</v>
      </c>
    </row>
    <row r="2083" spans="1:18">
      <c r="A2083">
        <v>3028</v>
      </c>
      <c r="B2083" t="s">
        <v>32</v>
      </c>
      <c r="C2083">
        <v>355880</v>
      </c>
      <c r="D20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83">
        <f>IF(moras[[#This Row],[SALARIO]]="",'2-Resumen'!$B$7, moras[[#This Row],[SALARIO]])</f>
        <v>355880</v>
      </c>
      <c r="F2083">
        <f>STANDARDIZE(moras[[#This Row],[SALARIO]],'2-Resumen'!$B$2,'2-Resumen'!$B$3)</f>
        <v>-0.3696948805517063</v>
      </c>
      <c r="G2083" t="str">
        <f>IF(ABS(moras[[#This Row],[Z-CORE]])&gt; 1.96,"Sí", "No")</f>
        <v>No</v>
      </c>
      <c r="H2083" t="s">
        <v>33</v>
      </c>
      <c r="I2083" t="str">
        <f>IF(moras[[#This Row],[TIPO_ASEGURAMIENTO]] = "", '2-Resumen'!$F$4, moras[[#This Row],[TIPO_ASEGURAMIENTO]])</f>
        <v>ASALARIADO</v>
      </c>
      <c r="J2083" t="s">
        <v>29</v>
      </c>
      <c r="K2083" t="s">
        <v>30</v>
      </c>
      <c r="L2083" t="s">
        <v>31</v>
      </c>
      <c r="M2083" t="s">
        <v>31</v>
      </c>
      <c r="N2083">
        <v>41</v>
      </c>
      <c r="O2083">
        <f>IF(moras[[#This Row],[EDAD]]="", '2-Resumen'!$C$7, moras[[#This Row],[EDAD]])</f>
        <v>41</v>
      </c>
      <c r="P2083">
        <f>FLOOR(moras[[#This Row],[EDAD_SIN_NA´S]],10)</f>
        <v>40</v>
      </c>
      <c r="Q2083">
        <f>STANDARDIZE(moras[[#This Row],[EDAD]],'2-Resumen'!$C$2, '2-Resumen'!$C$3)</f>
        <v>-6.3965513291846368E-2</v>
      </c>
      <c r="R2083" t="str">
        <f>IF(ABS(moras[[#This Row],[Z-CORE E]]) &gt; 1.96, "Sí", "No")</f>
        <v>No</v>
      </c>
    </row>
    <row r="2084" spans="1:18">
      <c r="A2084">
        <v>3031</v>
      </c>
      <c r="B2084" t="s">
        <v>32</v>
      </c>
      <c r="C2084">
        <v>341207</v>
      </c>
      <c r="D20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84">
        <f>IF(moras[[#This Row],[SALARIO]]="",'2-Resumen'!$B$7, moras[[#This Row],[SALARIO]])</f>
        <v>341207</v>
      </c>
      <c r="F2084">
        <f>STANDARDIZE(moras[[#This Row],[SALARIO]],'2-Resumen'!$B$2,'2-Resumen'!$B$3)</f>
        <v>-0.3699390251967668</v>
      </c>
      <c r="G2084" t="str">
        <f>IF(ABS(moras[[#This Row],[Z-CORE]])&gt; 1.96,"Sí", "No")</f>
        <v>No</v>
      </c>
      <c r="H2084" t="s">
        <v>33</v>
      </c>
      <c r="I2084" t="str">
        <f>IF(moras[[#This Row],[TIPO_ASEGURAMIENTO]] = "", '2-Resumen'!$F$4, moras[[#This Row],[TIPO_ASEGURAMIENTO]])</f>
        <v>ASALARIADO</v>
      </c>
      <c r="J2084" t="s">
        <v>29</v>
      </c>
      <c r="K2084" t="s">
        <v>30</v>
      </c>
      <c r="L2084" t="s">
        <v>31</v>
      </c>
      <c r="M2084" t="s">
        <v>30</v>
      </c>
      <c r="N2084">
        <v>38</v>
      </c>
      <c r="O2084">
        <f>IF(moras[[#This Row],[EDAD]]="", '2-Resumen'!$C$7, moras[[#This Row],[EDAD]])</f>
        <v>38</v>
      </c>
      <c r="P2084">
        <f>FLOOR(moras[[#This Row],[EDAD_SIN_NA´S]],10)</f>
        <v>30</v>
      </c>
      <c r="Q2084">
        <f>STANDARDIZE(moras[[#This Row],[EDAD]],'2-Resumen'!$C$2, '2-Resumen'!$C$3)</f>
        <v>-0.27569150352325889</v>
      </c>
      <c r="R2084" t="str">
        <f>IF(ABS(moras[[#This Row],[Z-CORE E]]) &gt; 1.96, "Sí", "No")</f>
        <v>No</v>
      </c>
    </row>
    <row r="2085" spans="1:18">
      <c r="A2085">
        <v>3032</v>
      </c>
      <c r="B2085" t="s">
        <v>27</v>
      </c>
      <c r="C2085">
        <v>151741752</v>
      </c>
      <c r="D20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85">
        <f>IF(moras[[#This Row],[SALARIO]]="",'2-Resumen'!$B$7, moras[[#This Row],[SALARIO]])</f>
        <v>151741752</v>
      </c>
      <c r="F2085">
        <f>STANDARDIZE(moras[[#This Row],[SALARIO]],'2-Resumen'!$B$2,'2-Resumen'!$B$3)</f>
        <v>2.1492208140312274</v>
      </c>
      <c r="G2085" t="str">
        <f>IF(ABS(moras[[#This Row],[Z-CORE]])&gt; 1.96,"Sí", "No")</f>
        <v>Sí</v>
      </c>
      <c r="H2085" t="s">
        <v>33</v>
      </c>
      <c r="I2085" t="str">
        <f>IF(moras[[#This Row],[TIPO_ASEGURAMIENTO]] = "", '2-Resumen'!$F$4, moras[[#This Row],[TIPO_ASEGURAMIENTO]])</f>
        <v>ASALARIADO</v>
      </c>
      <c r="J2085" t="s">
        <v>34</v>
      </c>
      <c r="K2085" t="s">
        <v>30</v>
      </c>
      <c r="L2085" t="s">
        <v>31</v>
      </c>
      <c r="M2085" t="s">
        <v>31</v>
      </c>
      <c r="N2085">
        <v>42</v>
      </c>
      <c r="O2085">
        <f>IF(moras[[#This Row],[EDAD]]="", '2-Resumen'!$C$7, moras[[#This Row],[EDAD]])</f>
        <v>42</v>
      </c>
      <c r="P2085">
        <f>FLOOR(moras[[#This Row],[EDAD_SIN_NA´S]],10)</f>
        <v>40</v>
      </c>
      <c r="Q2085">
        <f>STANDARDIZE(moras[[#This Row],[EDAD]],'2-Resumen'!$C$2, '2-Resumen'!$C$3)</f>
        <v>6.6098167852911317E-3</v>
      </c>
      <c r="R2085" t="str">
        <f>IF(ABS(moras[[#This Row],[Z-CORE E]]) &gt; 1.96, "Sí", "No")</f>
        <v>No</v>
      </c>
    </row>
    <row r="2086" spans="1:18">
      <c r="A2086">
        <v>3033</v>
      </c>
      <c r="B2086" t="s">
        <v>32</v>
      </c>
      <c r="C2086">
        <v>2929452</v>
      </c>
      <c r="D20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86">
        <f>IF(moras[[#This Row],[SALARIO]]="",'2-Resumen'!$B$7, moras[[#This Row],[SALARIO]])</f>
        <v>2929452</v>
      </c>
      <c r="F2086">
        <f>STANDARDIZE(moras[[#This Row],[SALARIO]],'2-Resumen'!$B$2,'2-Resumen'!$B$3)</f>
        <v>-0.32687311114683615</v>
      </c>
      <c r="G2086" t="str">
        <f>IF(ABS(moras[[#This Row],[Z-CORE]])&gt; 1.96,"Sí", "No")</f>
        <v>No</v>
      </c>
      <c r="H2086" t="s">
        <v>33</v>
      </c>
      <c r="I2086" t="str">
        <f>IF(moras[[#This Row],[TIPO_ASEGURAMIENTO]] = "", '2-Resumen'!$F$4, moras[[#This Row],[TIPO_ASEGURAMIENTO]])</f>
        <v>ASALARIADO</v>
      </c>
      <c r="J2086" t="s">
        <v>29</v>
      </c>
      <c r="K2086" t="s">
        <v>30</v>
      </c>
      <c r="L2086" t="s">
        <v>31</v>
      </c>
      <c r="M2086" t="s">
        <v>31</v>
      </c>
      <c r="N2086">
        <v>47</v>
      </c>
      <c r="O2086">
        <f>IF(moras[[#This Row],[EDAD]]="", '2-Resumen'!$C$7, moras[[#This Row],[EDAD]])</f>
        <v>47</v>
      </c>
      <c r="P2086">
        <f>FLOOR(moras[[#This Row],[EDAD_SIN_NA´S]],10)</f>
        <v>40</v>
      </c>
      <c r="Q2086">
        <f>STANDARDIZE(moras[[#This Row],[EDAD]],'2-Resumen'!$C$2, '2-Resumen'!$C$3)</f>
        <v>0.35948646717097865</v>
      </c>
      <c r="R2086" t="str">
        <f>IF(ABS(moras[[#This Row],[Z-CORE E]]) &gt; 1.96, "Sí", "No")</f>
        <v>No</v>
      </c>
    </row>
    <row r="2087" spans="1:18">
      <c r="A2087">
        <v>3035</v>
      </c>
      <c r="B2087" t="s">
        <v>27</v>
      </c>
      <c r="C2087">
        <v>1926574</v>
      </c>
      <c r="D20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87">
        <f>IF(moras[[#This Row],[SALARIO]]="",'2-Resumen'!$B$7, moras[[#This Row],[SALARIO]])</f>
        <v>1926574</v>
      </c>
      <c r="F2087">
        <f>STANDARDIZE(moras[[#This Row],[SALARIO]],'2-Resumen'!$B$2,'2-Resumen'!$B$3)</f>
        <v>-0.34356003906539345</v>
      </c>
      <c r="G2087" t="str">
        <f>IF(ABS(moras[[#This Row],[Z-CORE]])&gt; 1.96,"Sí", "No")</f>
        <v>No</v>
      </c>
      <c r="H2087" t="s">
        <v>33</v>
      </c>
      <c r="I2087" t="str">
        <f>IF(moras[[#This Row],[TIPO_ASEGURAMIENTO]] = "", '2-Resumen'!$F$4, moras[[#This Row],[TIPO_ASEGURAMIENTO]])</f>
        <v>ASALARIADO</v>
      </c>
      <c r="J2087" t="s">
        <v>34</v>
      </c>
      <c r="K2087" t="s">
        <v>30</v>
      </c>
      <c r="L2087" t="s">
        <v>31</v>
      </c>
      <c r="M2087" t="s">
        <v>31</v>
      </c>
      <c r="N2087">
        <v>36</v>
      </c>
      <c r="O2087">
        <f>IF(moras[[#This Row],[EDAD]]="", '2-Resumen'!$C$7, moras[[#This Row],[EDAD]])</f>
        <v>36</v>
      </c>
      <c r="P2087">
        <f>FLOOR(moras[[#This Row],[EDAD_SIN_NA´S]],10)</f>
        <v>30</v>
      </c>
      <c r="Q2087">
        <f>STANDARDIZE(moras[[#This Row],[EDAD]],'2-Resumen'!$C$2, '2-Resumen'!$C$3)</f>
        <v>-0.41684216367753391</v>
      </c>
      <c r="R2087" t="str">
        <f>IF(ABS(moras[[#This Row],[Z-CORE E]]) &gt; 1.96, "Sí", "No")</f>
        <v>No</v>
      </c>
    </row>
    <row r="2088" spans="1:18">
      <c r="A2088">
        <v>3037</v>
      </c>
      <c r="B2088" t="s">
        <v>32</v>
      </c>
      <c r="C2088">
        <v>134620875</v>
      </c>
      <c r="D20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88">
        <f>IF(moras[[#This Row],[SALARIO]]="",'2-Resumen'!$B$7, moras[[#This Row],[SALARIO]])</f>
        <v>134620875</v>
      </c>
      <c r="F2088">
        <f>STANDARDIZE(moras[[#This Row],[SALARIO]],'2-Resumen'!$B$2,'2-Resumen'!$B$3)</f>
        <v>1.8643458437940843</v>
      </c>
      <c r="G2088" t="str">
        <f>IF(ABS(moras[[#This Row],[Z-CORE]])&gt; 1.96,"Sí", "No")</f>
        <v>No</v>
      </c>
      <c r="H2088" t="s">
        <v>33</v>
      </c>
      <c r="I2088" t="str">
        <f>IF(moras[[#This Row],[TIPO_ASEGURAMIENTO]] = "", '2-Resumen'!$F$4, moras[[#This Row],[TIPO_ASEGURAMIENTO]])</f>
        <v>ASALARIADO</v>
      </c>
      <c r="J2088" t="s">
        <v>29</v>
      </c>
      <c r="K2088" t="s">
        <v>30</v>
      </c>
      <c r="L2088" t="s">
        <v>31</v>
      </c>
      <c r="M2088" t="s">
        <v>31</v>
      </c>
      <c r="N2088">
        <v>38</v>
      </c>
      <c r="O2088">
        <f>IF(moras[[#This Row],[EDAD]]="", '2-Resumen'!$C$7, moras[[#This Row],[EDAD]])</f>
        <v>38</v>
      </c>
      <c r="P2088">
        <f>FLOOR(moras[[#This Row],[EDAD_SIN_NA´S]],10)</f>
        <v>30</v>
      </c>
      <c r="Q2088">
        <f>STANDARDIZE(moras[[#This Row],[EDAD]],'2-Resumen'!$C$2, '2-Resumen'!$C$3)</f>
        <v>-0.27569150352325889</v>
      </c>
      <c r="R2088" t="str">
        <f>IF(ABS(moras[[#This Row],[Z-CORE E]]) &gt; 1.96, "Sí", "No")</f>
        <v>No</v>
      </c>
    </row>
    <row r="2089" spans="1:18">
      <c r="A2089">
        <v>3039</v>
      </c>
      <c r="B2089" t="s">
        <v>27</v>
      </c>
      <c r="C2089">
        <v>54533875</v>
      </c>
      <c r="D20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89">
        <f>IF(moras[[#This Row],[SALARIO]]="",'2-Resumen'!$B$7, moras[[#This Row],[SALARIO]])</f>
        <v>54533875</v>
      </c>
      <c r="F2089">
        <f>STANDARDIZE(moras[[#This Row],[SALARIO]],'2-Resumen'!$B$2,'2-Resumen'!$B$3)</f>
        <v>0.53177498650785471</v>
      </c>
      <c r="G2089" t="str">
        <f>IF(ABS(moras[[#This Row],[Z-CORE]])&gt; 1.96,"Sí", "No")</f>
        <v>No</v>
      </c>
      <c r="H2089" t="s">
        <v>33</v>
      </c>
      <c r="I2089" t="str">
        <f>IF(moras[[#This Row],[TIPO_ASEGURAMIENTO]] = "", '2-Resumen'!$F$4, moras[[#This Row],[TIPO_ASEGURAMIENTO]])</f>
        <v>ASALARIADO</v>
      </c>
      <c r="J2089" t="s">
        <v>34</v>
      </c>
      <c r="K2089" t="s">
        <v>30</v>
      </c>
      <c r="L2089" t="s">
        <v>31</v>
      </c>
      <c r="M2089" t="s">
        <v>31</v>
      </c>
      <c r="N2089">
        <v>27</v>
      </c>
      <c r="O2089">
        <f>IF(moras[[#This Row],[EDAD]]="", '2-Resumen'!$C$7, moras[[#This Row],[EDAD]])</f>
        <v>27</v>
      </c>
      <c r="P2089">
        <f>FLOOR(moras[[#This Row],[EDAD_SIN_NA´S]],10)</f>
        <v>20</v>
      </c>
      <c r="Q2089">
        <f>STANDARDIZE(moras[[#This Row],[EDAD]],'2-Resumen'!$C$2, '2-Resumen'!$C$3)</f>
        <v>-1.0520201343717714</v>
      </c>
      <c r="R2089" t="str">
        <f>IF(ABS(moras[[#This Row],[Z-CORE E]]) &gt; 1.96, "Sí", "No")</f>
        <v>No</v>
      </c>
    </row>
    <row r="2090" spans="1:18">
      <c r="A2090">
        <v>3040</v>
      </c>
      <c r="B2090" t="s">
        <v>32</v>
      </c>
      <c r="C2090">
        <v>39654385</v>
      </c>
      <c r="D20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90">
        <f>IF(moras[[#This Row],[SALARIO]]="",'2-Resumen'!$B$7, moras[[#This Row],[SALARIO]])</f>
        <v>39654385</v>
      </c>
      <c r="F2090">
        <f>STANDARDIZE(moras[[#This Row],[SALARIO]],'2-Resumen'!$B$2,'2-Resumen'!$B$3)</f>
        <v>0.28419454592096949</v>
      </c>
      <c r="G2090" t="str">
        <f>IF(ABS(moras[[#This Row],[Z-CORE]])&gt; 1.96,"Sí", "No")</f>
        <v>No</v>
      </c>
      <c r="H2090" t="s">
        <v>33</v>
      </c>
      <c r="I2090" t="str">
        <f>IF(moras[[#This Row],[TIPO_ASEGURAMIENTO]] = "", '2-Resumen'!$F$4, moras[[#This Row],[TIPO_ASEGURAMIENTO]])</f>
        <v>ASALARIADO</v>
      </c>
      <c r="J2090" t="s">
        <v>29</v>
      </c>
      <c r="K2090" t="s">
        <v>30</v>
      </c>
      <c r="L2090" t="s">
        <v>31</v>
      </c>
      <c r="M2090" t="s">
        <v>31</v>
      </c>
      <c r="N2090">
        <v>27</v>
      </c>
      <c r="O2090">
        <f>IF(moras[[#This Row],[EDAD]]="", '2-Resumen'!$C$7, moras[[#This Row],[EDAD]])</f>
        <v>27</v>
      </c>
      <c r="P2090">
        <f>FLOOR(moras[[#This Row],[EDAD_SIN_NA´S]],10)</f>
        <v>20</v>
      </c>
      <c r="Q2090">
        <f>STANDARDIZE(moras[[#This Row],[EDAD]],'2-Resumen'!$C$2, '2-Resumen'!$C$3)</f>
        <v>-1.0520201343717714</v>
      </c>
      <c r="R2090" t="str">
        <f>IF(ABS(moras[[#This Row],[Z-CORE E]]) &gt; 1.96, "Sí", "No")</f>
        <v>No</v>
      </c>
    </row>
    <row r="2091" spans="1:18">
      <c r="A2091">
        <v>3041</v>
      </c>
      <c r="B2091" t="s">
        <v>27</v>
      </c>
      <c r="C2091">
        <v>941448</v>
      </c>
      <c r="D20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91">
        <f>IF(moras[[#This Row],[SALARIO]]="",'2-Resumen'!$B$7, moras[[#This Row],[SALARIO]])</f>
        <v>941448</v>
      </c>
      <c r="F2091">
        <f>STANDARDIZE(moras[[#This Row],[SALARIO]],'2-Resumen'!$B$2,'2-Resumen'!$B$3)</f>
        <v>-0.35995159073239252</v>
      </c>
      <c r="G2091" t="str">
        <f>IF(ABS(moras[[#This Row],[Z-CORE]])&gt; 1.96,"Sí", "No")</f>
        <v>No</v>
      </c>
      <c r="H2091" t="s">
        <v>33</v>
      </c>
      <c r="I2091" t="str">
        <f>IF(moras[[#This Row],[TIPO_ASEGURAMIENTO]] = "", '2-Resumen'!$F$4, moras[[#This Row],[TIPO_ASEGURAMIENTO]])</f>
        <v>ASALARIADO</v>
      </c>
      <c r="J2091" t="s">
        <v>34</v>
      </c>
      <c r="K2091" t="s">
        <v>30</v>
      </c>
      <c r="L2091" t="s">
        <v>31</v>
      </c>
      <c r="M2091" t="s">
        <v>31</v>
      </c>
      <c r="N2091">
        <v>27</v>
      </c>
      <c r="O2091">
        <f>IF(moras[[#This Row],[EDAD]]="", '2-Resumen'!$C$7, moras[[#This Row],[EDAD]])</f>
        <v>27</v>
      </c>
      <c r="P2091">
        <f>FLOOR(moras[[#This Row],[EDAD_SIN_NA´S]],10)</f>
        <v>20</v>
      </c>
      <c r="Q2091">
        <f>STANDARDIZE(moras[[#This Row],[EDAD]],'2-Resumen'!$C$2, '2-Resumen'!$C$3)</f>
        <v>-1.0520201343717714</v>
      </c>
      <c r="R2091" t="str">
        <f>IF(ABS(moras[[#This Row],[Z-CORE E]]) &gt; 1.96, "Sí", "No")</f>
        <v>No</v>
      </c>
    </row>
    <row r="2092" spans="1:18">
      <c r="A2092">
        <v>3042</v>
      </c>
      <c r="B2092" t="s">
        <v>27</v>
      </c>
      <c r="C2092">
        <v>929129</v>
      </c>
      <c r="D20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92">
        <f>IF(moras[[#This Row],[SALARIO]]="",'2-Resumen'!$B$7, moras[[#This Row],[SALARIO]])</f>
        <v>929129</v>
      </c>
      <c r="F2092">
        <f>STANDARDIZE(moras[[#This Row],[SALARIO]],'2-Resumen'!$B$2,'2-Resumen'!$B$3)</f>
        <v>-0.36015656707550575</v>
      </c>
      <c r="G2092" t="str">
        <f>IF(ABS(moras[[#This Row],[Z-CORE]])&gt; 1.96,"Sí", "No")</f>
        <v>No</v>
      </c>
      <c r="H2092" t="s">
        <v>33</v>
      </c>
      <c r="I2092" t="str">
        <f>IF(moras[[#This Row],[TIPO_ASEGURAMIENTO]] = "", '2-Resumen'!$F$4, moras[[#This Row],[TIPO_ASEGURAMIENTO]])</f>
        <v>ASALARIADO</v>
      </c>
      <c r="J2092" t="s">
        <v>34</v>
      </c>
      <c r="K2092" t="s">
        <v>30</v>
      </c>
      <c r="L2092" t="s">
        <v>31</v>
      </c>
      <c r="M2092" t="s">
        <v>31</v>
      </c>
      <c r="N2092">
        <v>38</v>
      </c>
      <c r="O2092">
        <f>IF(moras[[#This Row],[EDAD]]="", '2-Resumen'!$C$7, moras[[#This Row],[EDAD]])</f>
        <v>38</v>
      </c>
      <c r="P2092">
        <f>FLOOR(moras[[#This Row],[EDAD_SIN_NA´S]],10)</f>
        <v>30</v>
      </c>
      <c r="Q2092">
        <f>STANDARDIZE(moras[[#This Row],[EDAD]],'2-Resumen'!$C$2, '2-Resumen'!$C$3)</f>
        <v>-0.27569150352325889</v>
      </c>
      <c r="R2092" t="str">
        <f>IF(ABS(moras[[#This Row],[Z-CORE E]]) &gt; 1.96, "Sí", "No")</f>
        <v>No</v>
      </c>
    </row>
    <row r="2093" spans="1:18">
      <c r="A2093">
        <v>3044</v>
      </c>
      <c r="B2093" t="s">
        <v>32</v>
      </c>
      <c r="C2093">
        <v>34036908</v>
      </c>
      <c r="D20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93">
        <f>IF(moras[[#This Row],[SALARIO]]="",'2-Resumen'!$B$7, moras[[#This Row],[SALARIO]])</f>
        <v>34036908</v>
      </c>
      <c r="F2093">
        <f>STANDARDIZE(moras[[#This Row],[SALARIO]],'2-Resumen'!$B$2,'2-Resumen'!$B$3)</f>
        <v>0.19072511715380777</v>
      </c>
      <c r="G2093" t="str">
        <f>IF(ABS(moras[[#This Row],[Z-CORE]])&gt; 1.96,"Sí", "No")</f>
        <v>No</v>
      </c>
      <c r="H2093" t="s">
        <v>33</v>
      </c>
      <c r="I2093" t="str">
        <f>IF(moras[[#This Row],[TIPO_ASEGURAMIENTO]] = "", '2-Resumen'!$F$4, moras[[#This Row],[TIPO_ASEGURAMIENTO]])</f>
        <v>ASALARIADO</v>
      </c>
      <c r="J2093" t="s">
        <v>29</v>
      </c>
      <c r="K2093" t="s">
        <v>30</v>
      </c>
      <c r="L2093" t="s">
        <v>31</v>
      </c>
      <c r="M2093" t="s">
        <v>31</v>
      </c>
      <c r="N2093">
        <v>29</v>
      </c>
      <c r="O2093">
        <f>IF(moras[[#This Row],[EDAD]]="", '2-Resumen'!$C$7, moras[[#This Row],[EDAD]])</f>
        <v>29</v>
      </c>
      <c r="P2093">
        <f>FLOOR(moras[[#This Row],[EDAD_SIN_NA´S]],10)</f>
        <v>20</v>
      </c>
      <c r="Q2093">
        <f>STANDARDIZE(moras[[#This Row],[EDAD]],'2-Resumen'!$C$2, '2-Resumen'!$C$3)</f>
        <v>-0.91086947421749642</v>
      </c>
      <c r="R2093" t="str">
        <f>IF(ABS(moras[[#This Row],[Z-CORE E]]) &gt; 1.96, "Sí", "No")</f>
        <v>No</v>
      </c>
    </row>
    <row r="2094" spans="1:18">
      <c r="A2094">
        <v>3045</v>
      </c>
      <c r="B2094" t="s">
        <v>32</v>
      </c>
      <c r="C2094">
        <v>358468</v>
      </c>
      <c r="D20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94">
        <f>IF(moras[[#This Row],[SALARIO]]="",'2-Resumen'!$B$7, moras[[#This Row],[SALARIO]])</f>
        <v>358468</v>
      </c>
      <c r="F2094">
        <f>STANDARDIZE(moras[[#This Row],[SALARIO]],'2-Resumen'!$B$2,'2-Resumen'!$B$3)</f>
        <v>-0.36965181871422137</v>
      </c>
      <c r="G2094" t="str">
        <f>IF(ABS(moras[[#This Row],[Z-CORE]])&gt; 1.96,"Sí", "No")</f>
        <v>No</v>
      </c>
      <c r="H2094" t="s">
        <v>33</v>
      </c>
      <c r="I2094" t="str">
        <f>IF(moras[[#This Row],[TIPO_ASEGURAMIENTO]] = "", '2-Resumen'!$F$4, moras[[#This Row],[TIPO_ASEGURAMIENTO]])</f>
        <v>ASALARIADO</v>
      </c>
      <c r="J2094" t="s">
        <v>29</v>
      </c>
      <c r="K2094" t="s">
        <v>30</v>
      </c>
      <c r="L2094" t="s">
        <v>31</v>
      </c>
      <c r="M2094" t="s">
        <v>31</v>
      </c>
      <c r="N2094">
        <v>42</v>
      </c>
      <c r="O2094">
        <f>IF(moras[[#This Row],[EDAD]]="", '2-Resumen'!$C$7, moras[[#This Row],[EDAD]])</f>
        <v>42</v>
      </c>
      <c r="P2094">
        <f>FLOOR(moras[[#This Row],[EDAD_SIN_NA´S]],10)</f>
        <v>40</v>
      </c>
      <c r="Q2094">
        <f>STANDARDIZE(moras[[#This Row],[EDAD]],'2-Resumen'!$C$2, '2-Resumen'!$C$3)</f>
        <v>6.6098167852911317E-3</v>
      </c>
      <c r="R2094" t="str">
        <f>IF(ABS(moras[[#This Row],[Z-CORE E]]) &gt; 1.96, "Sí", "No")</f>
        <v>No</v>
      </c>
    </row>
    <row r="2095" spans="1:18">
      <c r="A2095">
        <v>3046</v>
      </c>
      <c r="B2095" t="s">
        <v>32</v>
      </c>
      <c r="C2095">
        <v>814688</v>
      </c>
      <c r="D20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95">
        <f>IF(moras[[#This Row],[SALARIO]]="",'2-Resumen'!$B$7, moras[[#This Row],[SALARIO]])</f>
        <v>814688</v>
      </c>
      <c r="F2095">
        <f>STANDARDIZE(moras[[#This Row],[SALARIO]],'2-Resumen'!$B$2,'2-Resumen'!$B$3)</f>
        <v>-0.36206075553903533</v>
      </c>
      <c r="G2095" t="str">
        <f>IF(ABS(moras[[#This Row],[Z-CORE]])&gt; 1.96,"Sí", "No")</f>
        <v>No</v>
      </c>
      <c r="H2095" t="s">
        <v>33</v>
      </c>
      <c r="I2095" t="str">
        <f>IF(moras[[#This Row],[TIPO_ASEGURAMIENTO]] = "", '2-Resumen'!$F$4, moras[[#This Row],[TIPO_ASEGURAMIENTO]])</f>
        <v>ASALARIADO</v>
      </c>
      <c r="J2095" t="s">
        <v>29</v>
      </c>
      <c r="K2095" t="s">
        <v>30</v>
      </c>
      <c r="L2095" t="s">
        <v>31</v>
      </c>
      <c r="M2095" t="s">
        <v>31</v>
      </c>
      <c r="N2095">
        <v>36</v>
      </c>
      <c r="O2095">
        <f>IF(moras[[#This Row],[EDAD]]="", '2-Resumen'!$C$7, moras[[#This Row],[EDAD]])</f>
        <v>36</v>
      </c>
      <c r="P2095">
        <f>FLOOR(moras[[#This Row],[EDAD_SIN_NA´S]],10)</f>
        <v>30</v>
      </c>
      <c r="Q2095">
        <f>STANDARDIZE(moras[[#This Row],[EDAD]],'2-Resumen'!$C$2, '2-Resumen'!$C$3)</f>
        <v>-0.41684216367753391</v>
      </c>
      <c r="R2095" t="str">
        <f>IF(ABS(moras[[#This Row],[Z-CORE E]]) &gt; 1.96, "Sí", "No")</f>
        <v>No</v>
      </c>
    </row>
    <row r="2096" spans="1:18">
      <c r="A2096">
        <v>3048</v>
      </c>
      <c r="B2096" t="s">
        <v>27</v>
      </c>
      <c r="C2096">
        <v>1324052</v>
      </c>
      <c r="D20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096">
        <f>IF(moras[[#This Row],[SALARIO]]="",'2-Resumen'!$B$7, moras[[#This Row],[SALARIO]])</f>
        <v>1324052</v>
      </c>
      <c r="F2096">
        <f>STANDARDIZE(moras[[#This Row],[SALARIO]],'2-Resumen'!$B$2,'2-Resumen'!$B$3)</f>
        <v>-0.35358542718173958</v>
      </c>
      <c r="G2096" t="str">
        <f>IF(ABS(moras[[#This Row],[Z-CORE]])&gt; 1.96,"Sí", "No")</f>
        <v>No</v>
      </c>
      <c r="H2096" t="s">
        <v>33</v>
      </c>
      <c r="I2096" t="str">
        <f>IF(moras[[#This Row],[TIPO_ASEGURAMIENTO]] = "", '2-Resumen'!$F$4, moras[[#This Row],[TIPO_ASEGURAMIENTO]])</f>
        <v>ASALARIADO</v>
      </c>
      <c r="J2096" t="s">
        <v>34</v>
      </c>
      <c r="K2096" t="s">
        <v>30</v>
      </c>
      <c r="L2096" t="s">
        <v>31</v>
      </c>
      <c r="M2096" t="s">
        <v>30</v>
      </c>
      <c r="N2096">
        <v>43</v>
      </c>
      <c r="O2096">
        <f>IF(moras[[#This Row],[EDAD]]="", '2-Resumen'!$C$7, moras[[#This Row],[EDAD]])</f>
        <v>43</v>
      </c>
      <c r="P2096">
        <f>FLOOR(moras[[#This Row],[EDAD_SIN_NA´S]],10)</f>
        <v>40</v>
      </c>
      <c r="Q2096">
        <f>STANDARDIZE(moras[[#This Row],[EDAD]],'2-Resumen'!$C$2, '2-Resumen'!$C$3)</f>
        <v>7.7185146862428639E-2</v>
      </c>
      <c r="R2096" t="str">
        <f>IF(ABS(moras[[#This Row],[Z-CORE E]]) &gt; 1.96, "Sí", "No")</f>
        <v>No</v>
      </c>
    </row>
    <row r="2097" spans="1:18">
      <c r="A2097">
        <v>3050</v>
      </c>
      <c r="B2097" t="s">
        <v>32</v>
      </c>
      <c r="C2097">
        <v>316030</v>
      </c>
      <c r="D20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097">
        <f>IF(moras[[#This Row],[SALARIO]]="",'2-Resumen'!$B$7, moras[[#This Row],[SALARIO]])</f>
        <v>316030</v>
      </c>
      <c r="F2097">
        <f>STANDARDIZE(moras[[#This Row],[SALARIO]],'2-Resumen'!$B$2,'2-Resumen'!$B$3)</f>
        <v>-0.37035794632596247</v>
      </c>
      <c r="G2097" t="str">
        <f>IF(ABS(moras[[#This Row],[Z-CORE]])&gt; 1.96,"Sí", "No")</f>
        <v>No</v>
      </c>
      <c r="H2097" t="s">
        <v>33</v>
      </c>
      <c r="I2097" t="str">
        <f>IF(moras[[#This Row],[TIPO_ASEGURAMIENTO]] = "", '2-Resumen'!$F$4, moras[[#This Row],[TIPO_ASEGURAMIENTO]])</f>
        <v>ASALARIADO</v>
      </c>
      <c r="J2097" t="s">
        <v>29</v>
      </c>
      <c r="K2097" t="s">
        <v>30</v>
      </c>
      <c r="L2097" t="s">
        <v>31</v>
      </c>
      <c r="M2097" t="s">
        <v>31</v>
      </c>
      <c r="N2097">
        <v>52</v>
      </c>
      <c r="O2097">
        <f>IF(moras[[#This Row],[EDAD]]="", '2-Resumen'!$C$7, moras[[#This Row],[EDAD]])</f>
        <v>52</v>
      </c>
      <c r="P2097">
        <f>FLOOR(moras[[#This Row],[EDAD_SIN_NA´S]],10)</f>
        <v>50</v>
      </c>
      <c r="Q2097">
        <f>STANDARDIZE(moras[[#This Row],[EDAD]],'2-Resumen'!$C$2, '2-Resumen'!$C$3)</f>
        <v>0.71236311755666615</v>
      </c>
      <c r="R2097" t="str">
        <f>IF(ABS(moras[[#This Row],[Z-CORE E]]) &gt; 1.96, "Sí", "No")</f>
        <v>No</v>
      </c>
    </row>
    <row r="2098" spans="1:18">
      <c r="A2098">
        <v>3053</v>
      </c>
      <c r="B2098" t="s">
        <v>32</v>
      </c>
      <c r="C2098">
        <v>106560</v>
      </c>
      <c r="D20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098">
        <f>IF(moras[[#This Row],[SALARIO]]="",'2-Resumen'!$B$7, moras[[#This Row],[SALARIO]])</f>
        <v>106560</v>
      </c>
      <c r="F2098">
        <f>STANDARDIZE(moras[[#This Row],[SALARIO]],'2-Resumen'!$B$2,'2-Resumen'!$B$3)</f>
        <v>-0.37384332619380306</v>
      </c>
      <c r="G2098" t="str">
        <f>IF(ABS(moras[[#This Row],[Z-CORE]])&gt; 1.96,"Sí", "No")</f>
        <v>No</v>
      </c>
      <c r="H2098" t="s">
        <v>33</v>
      </c>
      <c r="I2098" t="str">
        <f>IF(moras[[#This Row],[TIPO_ASEGURAMIENTO]] = "", '2-Resumen'!$F$4, moras[[#This Row],[TIPO_ASEGURAMIENTO]])</f>
        <v>ASALARIADO</v>
      </c>
      <c r="J2098" t="s">
        <v>29</v>
      </c>
      <c r="K2098" t="s">
        <v>30</v>
      </c>
      <c r="L2098" t="s">
        <v>31</v>
      </c>
      <c r="M2098" t="s">
        <v>31</v>
      </c>
      <c r="N2098">
        <v>47</v>
      </c>
      <c r="O2098">
        <f>IF(moras[[#This Row],[EDAD]]="", '2-Resumen'!$C$7, moras[[#This Row],[EDAD]])</f>
        <v>47</v>
      </c>
      <c r="P2098">
        <f>FLOOR(moras[[#This Row],[EDAD_SIN_NA´S]],10)</f>
        <v>40</v>
      </c>
      <c r="Q2098">
        <f>STANDARDIZE(moras[[#This Row],[EDAD]],'2-Resumen'!$C$2, '2-Resumen'!$C$3)</f>
        <v>0.35948646717097865</v>
      </c>
      <c r="R2098" t="str">
        <f>IF(ABS(moras[[#This Row],[Z-CORE E]]) &gt; 1.96, "Sí", "No")</f>
        <v>No</v>
      </c>
    </row>
    <row r="2099" spans="1:18">
      <c r="A2099">
        <v>3057</v>
      </c>
      <c r="B2099" t="s">
        <v>27</v>
      </c>
      <c r="C2099">
        <v>182811474</v>
      </c>
      <c r="D20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099">
        <f>IF(moras[[#This Row],[SALARIO]]="",'2-Resumen'!$B$7, moras[[#This Row],[SALARIO]])</f>
        <v>182811474</v>
      </c>
      <c r="F2099">
        <f>STANDARDIZE(moras[[#This Row],[SALARIO]],'2-Resumen'!$B$2,'2-Resumen'!$B$3)</f>
        <v>2.6661911847678619</v>
      </c>
      <c r="G2099" t="str">
        <f>IF(ABS(moras[[#This Row],[Z-CORE]])&gt; 1.96,"Sí", "No")</f>
        <v>Sí</v>
      </c>
      <c r="H2099" t="s">
        <v>33</v>
      </c>
      <c r="I2099" t="str">
        <f>IF(moras[[#This Row],[TIPO_ASEGURAMIENTO]] = "", '2-Resumen'!$F$4, moras[[#This Row],[TIPO_ASEGURAMIENTO]])</f>
        <v>ASALARIADO</v>
      </c>
      <c r="J2099" t="s">
        <v>34</v>
      </c>
      <c r="K2099" t="s">
        <v>30</v>
      </c>
      <c r="L2099" t="s">
        <v>31</v>
      </c>
      <c r="M2099" t="s">
        <v>31</v>
      </c>
      <c r="N2099">
        <v>33</v>
      </c>
      <c r="O2099">
        <f>IF(moras[[#This Row],[EDAD]]="", '2-Resumen'!$C$7, moras[[#This Row],[EDAD]])</f>
        <v>33</v>
      </c>
      <c r="P2099">
        <f>FLOOR(moras[[#This Row],[EDAD_SIN_NA´S]],10)</f>
        <v>30</v>
      </c>
      <c r="Q2099">
        <f>STANDARDIZE(moras[[#This Row],[EDAD]],'2-Resumen'!$C$2, '2-Resumen'!$C$3)</f>
        <v>-0.62856815390894638</v>
      </c>
      <c r="R2099" t="str">
        <f>IF(ABS(moras[[#This Row],[Z-CORE E]]) &gt; 1.96, "Sí", "No")</f>
        <v>No</v>
      </c>
    </row>
    <row r="2100" spans="1:18">
      <c r="A2100">
        <v>3058</v>
      </c>
      <c r="B2100" t="s">
        <v>27</v>
      </c>
      <c r="C2100">
        <v>383625</v>
      </c>
      <c r="D21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00">
        <f>IF(moras[[#This Row],[SALARIO]]="",'2-Resumen'!$B$7, moras[[#This Row],[SALARIO]])</f>
        <v>383625</v>
      </c>
      <c r="F2100">
        <f>STANDARDIZE(moras[[#This Row],[SALARIO]],'2-Resumen'!$B$2,'2-Resumen'!$B$3)</f>
        <v>-0.36923323036584083</v>
      </c>
      <c r="G2100" t="str">
        <f>IF(ABS(moras[[#This Row],[Z-CORE]])&gt; 1.96,"Sí", "No")</f>
        <v>No</v>
      </c>
      <c r="H2100" t="s">
        <v>33</v>
      </c>
      <c r="I2100" t="str">
        <f>IF(moras[[#This Row],[TIPO_ASEGURAMIENTO]] = "", '2-Resumen'!$F$4, moras[[#This Row],[TIPO_ASEGURAMIENTO]])</f>
        <v>ASALARIADO</v>
      </c>
      <c r="J2100" t="s">
        <v>29</v>
      </c>
      <c r="K2100" t="s">
        <v>30</v>
      </c>
      <c r="L2100" t="s">
        <v>31</v>
      </c>
      <c r="M2100" t="s">
        <v>31</v>
      </c>
      <c r="N2100">
        <v>26</v>
      </c>
      <c r="O2100">
        <f>IF(moras[[#This Row],[EDAD]]="", '2-Resumen'!$C$7, moras[[#This Row],[EDAD]])</f>
        <v>26</v>
      </c>
      <c r="P2100">
        <f>FLOOR(moras[[#This Row],[EDAD_SIN_NA´S]],10)</f>
        <v>20</v>
      </c>
      <c r="Q2100">
        <f>STANDARDIZE(moras[[#This Row],[EDAD]],'2-Resumen'!$C$2, '2-Resumen'!$C$3)</f>
        <v>-1.1225954644489089</v>
      </c>
      <c r="R2100" t="str">
        <f>IF(ABS(moras[[#This Row],[Z-CORE E]]) &gt; 1.96, "Sí", "No")</f>
        <v>No</v>
      </c>
    </row>
    <row r="2101" spans="1:18">
      <c r="A2101">
        <v>3060</v>
      </c>
      <c r="B2101" t="s">
        <v>27</v>
      </c>
      <c r="C2101">
        <v>3817836</v>
      </c>
      <c r="D21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01">
        <f>IF(moras[[#This Row],[SALARIO]]="",'2-Resumen'!$B$7, moras[[#This Row],[SALARIO]])</f>
        <v>3817836</v>
      </c>
      <c r="F2101">
        <f>STANDARDIZE(moras[[#This Row],[SALARIO]],'2-Resumen'!$B$2,'2-Resumen'!$B$3)</f>
        <v>-0.31209125356096862</v>
      </c>
      <c r="G2101" t="str">
        <f>IF(ABS(moras[[#This Row],[Z-CORE]])&gt; 1.96,"Sí", "No")</f>
        <v>No</v>
      </c>
      <c r="H2101" t="s">
        <v>33</v>
      </c>
      <c r="I2101" t="str">
        <f>IF(moras[[#This Row],[TIPO_ASEGURAMIENTO]] = "", '2-Resumen'!$F$4, moras[[#This Row],[TIPO_ASEGURAMIENTO]])</f>
        <v>ASALARIADO</v>
      </c>
      <c r="J2101" t="s">
        <v>29</v>
      </c>
      <c r="K2101" t="s">
        <v>30</v>
      </c>
      <c r="L2101" t="s">
        <v>31</v>
      </c>
      <c r="M2101" t="s">
        <v>31</v>
      </c>
      <c r="N2101">
        <v>31</v>
      </c>
      <c r="O2101">
        <f>IF(moras[[#This Row],[EDAD]]="", '2-Resumen'!$C$7, moras[[#This Row],[EDAD]])</f>
        <v>31</v>
      </c>
      <c r="P2101">
        <f>FLOOR(moras[[#This Row],[EDAD_SIN_NA´S]],10)</f>
        <v>30</v>
      </c>
      <c r="Q2101">
        <f>STANDARDIZE(moras[[#This Row],[EDAD]],'2-Resumen'!$C$2, '2-Resumen'!$C$3)</f>
        <v>-0.7697188140632214</v>
      </c>
      <c r="R2101" t="str">
        <f>IF(ABS(moras[[#This Row],[Z-CORE E]]) &gt; 1.96, "Sí", "No")</f>
        <v>No</v>
      </c>
    </row>
    <row r="2102" spans="1:18">
      <c r="A2102">
        <v>3061</v>
      </c>
      <c r="B2102" t="s">
        <v>27</v>
      </c>
      <c r="C2102">
        <v>485000</v>
      </c>
      <c r="D21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02">
        <f>IF(moras[[#This Row],[SALARIO]]="",'2-Resumen'!$B$7, moras[[#This Row],[SALARIO]])</f>
        <v>485000</v>
      </c>
      <c r="F2102">
        <f>STANDARDIZE(moras[[#This Row],[SALARIO]],'2-Resumen'!$B$2,'2-Resumen'!$B$3)</f>
        <v>-0.36754644760887167</v>
      </c>
      <c r="G2102" t="str">
        <f>IF(ABS(moras[[#This Row],[Z-CORE]])&gt; 1.96,"Sí", "No")</f>
        <v>No</v>
      </c>
      <c r="H2102" t="s">
        <v>33</v>
      </c>
      <c r="I2102" t="str">
        <f>IF(moras[[#This Row],[TIPO_ASEGURAMIENTO]] = "", '2-Resumen'!$F$4, moras[[#This Row],[TIPO_ASEGURAMIENTO]])</f>
        <v>ASALARIADO</v>
      </c>
      <c r="J2102" t="s">
        <v>29</v>
      </c>
      <c r="K2102" t="s">
        <v>30</v>
      </c>
      <c r="L2102" t="s">
        <v>31</v>
      </c>
      <c r="M2102" t="s">
        <v>31</v>
      </c>
      <c r="N2102">
        <v>39</v>
      </c>
      <c r="O2102">
        <f>IF(moras[[#This Row],[EDAD]]="", '2-Resumen'!$C$7, moras[[#This Row],[EDAD]])</f>
        <v>39</v>
      </c>
      <c r="P2102">
        <f>FLOOR(moras[[#This Row],[EDAD_SIN_NA´S]],10)</f>
        <v>30</v>
      </c>
      <c r="Q2102">
        <f>STANDARDIZE(moras[[#This Row],[EDAD]],'2-Resumen'!$C$2, '2-Resumen'!$C$3)</f>
        <v>-0.20511617344612137</v>
      </c>
      <c r="R2102" t="str">
        <f>IF(ABS(moras[[#This Row],[Z-CORE E]]) &gt; 1.96, "Sí", "No")</f>
        <v>No</v>
      </c>
    </row>
    <row r="2103" spans="1:18">
      <c r="A2103">
        <v>3063</v>
      </c>
      <c r="B2103" t="s">
        <v>32</v>
      </c>
      <c r="C2103">
        <v>14928006</v>
      </c>
      <c r="D21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03">
        <f>IF(moras[[#This Row],[SALARIO]]="",'2-Resumen'!$B$7, moras[[#This Row],[SALARIO]])</f>
        <v>14928006</v>
      </c>
      <c r="F2103">
        <f>STANDARDIZE(moras[[#This Row],[SALARIO]],'2-Resumen'!$B$2,'2-Resumen'!$B$3)</f>
        <v>-0.1272286820887478</v>
      </c>
      <c r="G2103" t="str">
        <f>IF(ABS(moras[[#This Row],[Z-CORE]])&gt; 1.96,"Sí", "No")</f>
        <v>No</v>
      </c>
      <c r="H2103" t="s">
        <v>33</v>
      </c>
      <c r="I2103" t="str">
        <f>IF(moras[[#This Row],[TIPO_ASEGURAMIENTO]] = "", '2-Resumen'!$F$4, moras[[#This Row],[TIPO_ASEGURAMIENTO]])</f>
        <v>ASALARIADO</v>
      </c>
      <c r="J2103" t="s">
        <v>34</v>
      </c>
      <c r="K2103" t="s">
        <v>30</v>
      </c>
      <c r="L2103" t="s">
        <v>31</v>
      </c>
      <c r="M2103" t="s">
        <v>31</v>
      </c>
      <c r="N2103">
        <v>37</v>
      </c>
      <c r="O2103">
        <f>IF(moras[[#This Row],[EDAD]]="", '2-Resumen'!$C$7, moras[[#This Row],[EDAD]])</f>
        <v>37</v>
      </c>
      <c r="P2103">
        <f>FLOOR(moras[[#This Row],[EDAD_SIN_NA´S]],10)</f>
        <v>30</v>
      </c>
      <c r="Q2103">
        <f>STANDARDIZE(moras[[#This Row],[EDAD]],'2-Resumen'!$C$2, '2-Resumen'!$C$3)</f>
        <v>-0.3462668336003964</v>
      </c>
      <c r="R2103" t="str">
        <f>IF(ABS(moras[[#This Row],[Z-CORE E]]) &gt; 1.96, "Sí", "No")</f>
        <v>No</v>
      </c>
    </row>
    <row r="2104" spans="1:18">
      <c r="A2104">
        <v>3064</v>
      </c>
      <c r="B2104" t="s">
        <v>27</v>
      </c>
      <c r="C2104">
        <v>749840</v>
      </c>
      <c r="D21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04">
        <f>IF(moras[[#This Row],[SALARIO]]="",'2-Resumen'!$B$7, moras[[#This Row],[SALARIO]])</f>
        <v>749840</v>
      </c>
      <c r="F2104">
        <f>STANDARDIZE(moras[[#This Row],[SALARIO]],'2-Resumen'!$B$2,'2-Resumen'!$B$3)</f>
        <v>-0.36313976405419129</v>
      </c>
      <c r="G2104" t="str">
        <f>IF(ABS(moras[[#This Row],[Z-CORE]])&gt; 1.96,"Sí", "No")</f>
        <v>No</v>
      </c>
      <c r="H2104" t="s">
        <v>33</v>
      </c>
      <c r="I2104" t="str">
        <f>IF(moras[[#This Row],[TIPO_ASEGURAMIENTO]] = "", '2-Resumen'!$F$4, moras[[#This Row],[TIPO_ASEGURAMIENTO]])</f>
        <v>ASALARIADO</v>
      </c>
      <c r="J2104" t="s">
        <v>29</v>
      </c>
      <c r="K2104" t="s">
        <v>30</v>
      </c>
      <c r="L2104" t="s">
        <v>31</v>
      </c>
      <c r="M2104" t="s">
        <v>31</v>
      </c>
      <c r="N2104">
        <v>23</v>
      </c>
      <c r="O2104">
        <f>IF(moras[[#This Row],[EDAD]]="", '2-Resumen'!$C$7, moras[[#This Row],[EDAD]])</f>
        <v>23</v>
      </c>
      <c r="P2104">
        <f>FLOOR(moras[[#This Row],[EDAD_SIN_NA´S]],10)</f>
        <v>20</v>
      </c>
      <c r="Q2104">
        <f>STANDARDIZE(moras[[#This Row],[EDAD]],'2-Resumen'!$C$2, '2-Resumen'!$C$3)</f>
        <v>-1.3343214546803215</v>
      </c>
      <c r="R2104" t="str">
        <f>IF(ABS(moras[[#This Row],[Z-CORE E]]) &gt; 1.96, "Sí", "No")</f>
        <v>No</v>
      </c>
    </row>
    <row r="2105" spans="1:18">
      <c r="A2105">
        <v>3065</v>
      </c>
      <c r="B2105" t="s">
        <v>27</v>
      </c>
      <c r="C2105">
        <v>371527</v>
      </c>
      <c r="D21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05">
        <f>IF(moras[[#This Row],[SALARIO]]="",'2-Resumen'!$B$7, moras[[#This Row],[SALARIO]])</f>
        <v>371527</v>
      </c>
      <c r="F2105">
        <f>STANDARDIZE(moras[[#This Row],[SALARIO]],'2-Resumen'!$B$2,'2-Resumen'!$B$3)</f>
        <v>-0.36943452948094629</v>
      </c>
      <c r="G2105" t="str">
        <f>IF(ABS(moras[[#This Row],[Z-CORE]])&gt; 1.96,"Sí", "No")</f>
        <v>No</v>
      </c>
      <c r="H2105" t="s">
        <v>33</v>
      </c>
      <c r="I2105" t="str">
        <f>IF(moras[[#This Row],[TIPO_ASEGURAMIENTO]] = "", '2-Resumen'!$F$4, moras[[#This Row],[TIPO_ASEGURAMIENTO]])</f>
        <v>ASALARIADO</v>
      </c>
      <c r="J2105" t="s">
        <v>29</v>
      </c>
      <c r="K2105" t="s">
        <v>30</v>
      </c>
      <c r="L2105" t="s">
        <v>31</v>
      </c>
      <c r="M2105" t="s">
        <v>31</v>
      </c>
      <c r="N2105">
        <v>35</v>
      </c>
      <c r="O2105">
        <f>IF(moras[[#This Row],[EDAD]]="", '2-Resumen'!$C$7, moras[[#This Row],[EDAD]])</f>
        <v>35</v>
      </c>
      <c r="P2105">
        <f>FLOOR(moras[[#This Row],[EDAD_SIN_NA´S]],10)</f>
        <v>30</v>
      </c>
      <c r="Q2105">
        <f>STANDARDIZE(moras[[#This Row],[EDAD]],'2-Resumen'!$C$2, '2-Resumen'!$C$3)</f>
        <v>-0.48741749375467142</v>
      </c>
      <c r="R2105" t="str">
        <f>IF(ABS(moras[[#This Row],[Z-CORE E]]) &gt; 1.96, "Sí", "No")</f>
        <v>No</v>
      </c>
    </row>
    <row r="2106" spans="1:18">
      <c r="A2106">
        <v>3067</v>
      </c>
      <c r="B2106" t="s">
        <v>27</v>
      </c>
      <c r="C2106">
        <v>1498971</v>
      </c>
      <c r="D21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06">
        <f>IF(moras[[#This Row],[SALARIO]]="",'2-Resumen'!$B$7, moras[[#This Row],[SALARIO]])</f>
        <v>1498971</v>
      </c>
      <c r="F2106">
        <f>STANDARDIZE(moras[[#This Row],[SALARIO]],'2-Resumen'!$B$2,'2-Resumen'!$B$3)</f>
        <v>-0.35067494281117195</v>
      </c>
      <c r="G2106" t="str">
        <f>IF(ABS(moras[[#This Row],[Z-CORE]])&gt; 1.96,"Sí", "No")</f>
        <v>No</v>
      </c>
      <c r="H2106" t="s">
        <v>33</v>
      </c>
      <c r="I2106" t="str">
        <f>IF(moras[[#This Row],[TIPO_ASEGURAMIENTO]] = "", '2-Resumen'!$F$4, moras[[#This Row],[TIPO_ASEGURAMIENTO]])</f>
        <v>ASALARIADO</v>
      </c>
      <c r="J2106" t="s">
        <v>34</v>
      </c>
      <c r="K2106" t="s">
        <v>30</v>
      </c>
      <c r="L2106" t="s">
        <v>31</v>
      </c>
      <c r="M2106" t="s">
        <v>30</v>
      </c>
      <c r="N2106">
        <v>42</v>
      </c>
      <c r="O2106">
        <f>IF(moras[[#This Row],[EDAD]]="", '2-Resumen'!$C$7, moras[[#This Row],[EDAD]])</f>
        <v>42</v>
      </c>
      <c r="P2106">
        <f>FLOOR(moras[[#This Row],[EDAD_SIN_NA´S]],10)</f>
        <v>40</v>
      </c>
      <c r="Q2106">
        <f>STANDARDIZE(moras[[#This Row],[EDAD]],'2-Resumen'!$C$2, '2-Resumen'!$C$3)</f>
        <v>6.6098167852911317E-3</v>
      </c>
      <c r="R2106" t="str">
        <f>IF(ABS(moras[[#This Row],[Z-CORE E]]) &gt; 1.96, "Sí", "No")</f>
        <v>No</v>
      </c>
    </row>
    <row r="2107" spans="1:18">
      <c r="A2107">
        <v>3071</v>
      </c>
      <c r="B2107" t="s">
        <v>27</v>
      </c>
      <c r="C2107">
        <v>1489869</v>
      </c>
      <c r="D21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07">
        <f>IF(moras[[#This Row],[SALARIO]]="",'2-Resumen'!$B$7, moras[[#This Row],[SALARIO]])</f>
        <v>1489869</v>
      </c>
      <c r="F2107">
        <f>STANDARDIZE(moras[[#This Row],[SALARIO]],'2-Resumen'!$B$2,'2-Resumen'!$B$3)</f>
        <v>-0.35082639136016269</v>
      </c>
      <c r="G2107" t="str">
        <f>IF(ABS(moras[[#This Row],[Z-CORE]])&gt; 1.96,"Sí", "No")</f>
        <v>No</v>
      </c>
      <c r="H2107" t="s">
        <v>33</v>
      </c>
      <c r="I2107" t="str">
        <f>IF(moras[[#This Row],[TIPO_ASEGURAMIENTO]] = "", '2-Resumen'!$F$4, moras[[#This Row],[TIPO_ASEGURAMIENTO]])</f>
        <v>ASALARIADO</v>
      </c>
      <c r="J2107" t="s">
        <v>34</v>
      </c>
      <c r="K2107" t="s">
        <v>30</v>
      </c>
      <c r="L2107" t="s">
        <v>31</v>
      </c>
      <c r="M2107" t="s">
        <v>31</v>
      </c>
      <c r="N2107">
        <v>28</v>
      </c>
      <c r="O2107">
        <f>IF(moras[[#This Row],[EDAD]]="", '2-Resumen'!$C$7, moras[[#This Row],[EDAD]])</f>
        <v>28</v>
      </c>
      <c r="P2107">
        <f>FLOOR(moras[[#This Row],[EDAD_SIN_NA´S]],10)</f>
        <v>20</v>
      </c>
      <c r="Q2107">
        <f>STANDARDIZE(moras[[#This Row],[EDAD]],'2-Resumen'!$C$2, '2-Resumen'!$C$3)</f>
        <v>-0.98144480429463388</v>
      </c>
      <c r="R2107" t="str">
        <f>IF(ABS(moras[[#This Row],[Z-CORE E]]) &gt; 1.96, "Sí", "No")</f>
        <v>No</v>
      </c>
    </row>
    <row r="2108" spans="1:18">
      <c r="A2108">
        <v>3072</v>
      </c>
      <c r="B2108" t="s">
        <v>27</v>
      </c>
      <c r="C2108">
        <v>10446345</v>
      </c>
      <c r="D21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08">
        <f>IF(moras[[#This Row],[SALARIO]]="",'2-Resumen'!$B$7, moras[[#This Row],[SALARIO]])</f>
        <v>10446345</v>
      </c>
      <c r="F2108">
        <f>STANDARDIZE(moras[[#This Row],[SALARIO]],'2-Resumen'!$B$2,'2-Resumen'!$B$3)</f>
        <v>-0.20179922213689871</v>
      </c>
      <c r="G2108" t="str">
        <f>IF(ABS(moras[[#This Row],[Z-CORE]])&gt; 1.96,"Sí", "No")</f>
        <v>No</v>
      </c>
      <c r="H2108" t="s">
        <v>33</v>
      </c>
      <c r="I2108" t="str">
        <f>IF(moras[[#This Row],[TIPO_ASEGURAMIENTO]] = "", '2-Resumen'!$F$4, moras[[#This Row],[TIPO_ASEGURAMIENTO]])</f>
        <v>ASALARIADO</v>
      </c>
      <c r="J2108" t="s">
        <v>34</v>
      </c>
      <c r="K2108" t="s">
        <v>30</v>
      </c>
      <c r="L2108" t="s">
        <v>31</v>
      </c>
      <c r="M2108" t="s">
        <v>31</v>
      </c>
      <c r="N2108">
        <v>37</v>
      </c>
      <c r="O2108">
        <f>IF(moras[[#This Row],[EDAD]]="", '2-Resumen'!$C$7, moras[[#This Row],[EDAD]])</f>
        <v>37</v>
      </c>
      <c r="P2108">
        <f>FLOOR(moras[[#This Row],[EDAD_SIN_NA´S]],10)</f>
        <v>30</v>
      </c>
      <c r="Q2108">
        <f>STANDARDIZE(moras[[#This Row],[EDAD]],'2-Resumen'!$C$2, '2-Resumen'!$C$3)</f>
        <v>-0.3462668336003964</v>
      </c>
      <c r="R2108" t="str">
        <f>IF(ABS(moras[[#This Row],[Z-CORE E]]) &gt; 1.96, "Sí", "No")</f>
        <v>No</v>
      </c>
    </row>
    <row r="2109" spans="1:18">
      <c r="A2109">
        <v>3073</v>
      </c>
      <c r="B2109" t="s">
        <v>27</v>
      </c>
      <c r="C2109">
        <v>37772994</v>
      </c>
      <c r="D21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09">
        <f>IF(moras[[#This Row],[SALARIO]]="",'2-Resumen'!$B$7, moras[[#This Row],[SALARIO]])</f>
        <v>37772994</v>
      </c>
      <c r="F2109">
        <f>STANDARDIZE(moras[[#This Row],[SALARIO]],'2-Resumen'!$B$2,'2-Resumen'!$B$3)</f>
        <v>0.25289000438787923</v>
      </c>
      <c r="G2109" t="str">
        <f>IF(ABS(moras[[#This Row],[Z-CORE]])&gt; 1.96,"Sí", "No")</f>
        <v>No</v>
      </c>
      <c r="H2109" t="s">
        <v>33</v>
      </c>
      <c r="I2109" t="str">
        <f>IF(moras[[#This Row],[TIPO_ASEGURAMIENTO]] = "", '2-Resumen'!$F$4, moras[[#This Row],[TIPO_ASEGURAMIENTO]])</f>
        <v>ASALARIADO</v>
      </c>
      <c r="J2109" t="s">
        <v>29</v>
      </c>
      <c r="K2109" t="s">
        <v>30</v>
      </c>
      <c r="L2109" t="s">
        <v>31</v>
      </c>
      <c r="M2109" t="s">
        <v>31</v>
      </c>
      <c r="N2109">
        <v>40</v>
      </c>
      <c r="O2109">
        <f>IF(moras[[#This Row],[EDAD]]="", '2-Resumen'!$C$7, moras[[#This Row],[EDAD]])</f>
        <v>40</v>
      </c>
      <c r="P2109">
        <f>FLOOR(moras[[#This Row],[EDAD_SIN_NA´S]],10)</f>
        <v>40</v>
      </c>
      <c r="Q2109">
        <f>STANDARDIZE(moras[[#This Row],[EDAD]],'2-Resumen'!$C$2, '2-Resumen'!$C$3)</f>
        <v>-0.13454084336898386</v>
      </c>
      <c r="R2109" t="str">
        <f>IF(ABS(moras[[#This Row],[Z-CORE E]]) &gt; 1.96, "Sí", "No")</f>
        <v>No</v>
      </c>
    </row>
    <row r="2110" spans="1:18">
      <c r="A2110">
        <v>3074</v>
      </c>
      <c r="B2110" t="s">
        <v>32</v>
      </c>
      <c r="C2110">
        <v>75000</v>
      </c>
      <c r="D21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10">
        <f>IF(moras[[#This Row],[SALARIO]]="",'2-Resumen'!$B$7, moras[[#This Row],[SALARIO]])</f>
        <v>75000</v>
      </c>
      <c r="F2110">
        <f>STANDARDIZE(moras[[#This Row],[SALARIO]],'2-Resumen'!$B$2,'2-Resumen'!$B$3)</f>
        <v>-0.37436845432016502</v>
      </c>
      <c r="G2110" t="str">
        <f>IF(ABS(moras[[#This Row],[Z-CORE]])&gt; 1.96,"Sí", "No")</f>
        <v>No</v>
      </c>
      <c r="H2110" t="s">
        <v>33</v>
      </c>
      <c r="I2110" t="str">
        <f>IF(moras[[#This Row],[TIPO_ASEGURAMIENTO]] = "", '2-Resumen'!$F$4, moras[[#This Row],[TIPO_ASEGURAMIENTO]])</f>
        <v>ASALARIADO</v>
      </c>
      <c r="J2110" t="s">
        <v>29</v>
      </c>
      <c r="K2110" t="s">
        <v>30</v>
      </c>
      <c r="L2110" t="s">
        <v>31</v>
      </c>
      <c r="M2110" t="s">
        <v>31</v>
      </c>
      <c r="N2110">
        <v>29</v>
      </c>
      <c r="O2110">
        <f>IF(moras[[#This Row],[EDAD]]="", '2-Resumen'!$C$7, moras[[#This Row],[EDAD]])</f>
        <v>29</v>
      </c>
      <c r="P2110">
        <f>FLOOR(moras[[#This Row],[EDAD_SIN_NA´S]],10)</f>
        <v>20</v>
      </c>
      <c r="Q2110">
        <f>STANDARDIZE(moras[[#This Row],[EDAD]],'2-Resumen'!$C$2, '2-Resumen'!$C$3)</f>
        <v>-0.91086947421749642</v>
      </c>
      <c r="R2110" t="str">
        <f>IF(ABS(moras[[#This Row],[Z-CORE E]]) &gt; 1.96, "Sí", "No")</f>
        <v>No</v>
      </c>
    </row>
    <row r="2111" spans="1:18">
      <c r="A2111">
        <v>3075</v>
      </c>
      <c r="B2111" t="s">
        <v>27</v>
      </c>
      <c r="C2111">
        <v>341091</v>
      </c>
      <c r="D21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11">
        <f>IF(moras[[#This Row],[SALARIO]]="",'2-Resumen'!$B$7, moras[[#This Row],[SALARIO]])</f>
        <v>341091</v>
      </c>
      <c r="F2111">
        <f>STANDARDIZE(moras[[#This Row],[SALARIO]],'2-Resumen'!$B$2,'2-Resumen'!$B$3)</f>
        <v>-0.36994095532549487</v>
      </c>
      <c r="G2111" t="str">
        <f>IF(ABS(moras[[#This Row],[Z-CORE]])&gt; 1.96,"Sí", "No")</f>
        <v>No</v>
      </c>
      <c r="H2111" t="s">
        <v>33</v>
      </c>
      <c r="I2111" t="str">
        <f>IF(moras[[#This Row],[TIPO_ASEGURAMIENTO]] = "", '2-Resumen'!$F$4, moras[[#This Row],[TIPO_ASEGURAMIENTO]])</f>
        <v>ASALARIADO</v>
      </c>
      <c r="J2111" t="s">
        <v>29</v>
      </c>
      <c r="K2111" t="s">
        <v>30</v>
      </c>
      <c r="L2111" t="s">
        <v>31</v>
      </c>
      <c r="M2111" t="s">
        <v>31</v>
      </c>
      <c r="N2111">
        <v>43</v>
      </c>
      <c r="O2111">
        <f>IF(moras[[#This Row],[EDAD]]="", '2-Resumen'!$C$7, moras[[#This Row],[EDAD]])</f>
        <v>43</v>
      </c>
      <c r="P2111">
        <f>FLOOR(moras[[#This Row],[EDAD_SIN_NA´S]],10)</f>
        <v>40</v>
      </c>
      <c r="Q2111">
        <f>STANDARDIZE(moras[[#This Row],[EDAD]],'2-Resumen'!$C$2, '2-Resumen'!$C$3)</f>
        <v>7.7185146862428639E-2</v>
      </c>
      <c r="R2111" t="str">
        <f>IF(ABS(moras[[#This Row],[Z-CORE E]]) &gt; 1.96, "Sí", "No")</f>
        <v>No</v>
      </c>
    </row>
    <row r="2112" spans="1:18">
      <c r="A2112">
        <v>3077</v>
      </c>
      <c r="B2112" t="s">
        <v>32</v>
      </c>
      <c r="C2112">
        <v>300000</v>
      </c>
      <c r="D21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12">
        <f>IF(moras[[#This Row],[SALARIO]]="",'2-Resumen'!$B$7, moras[[#This Row],[SALARIO]])</f>
        <v>300000</v>
      </c>
      <c r="F2112">
        <f>STANDARDIZE(moras[[#This Row],[SALARIO]],'2-Resumen'!$B$2,'2-Resumen'!$B$3)</f>
        <v>-0.37062467014933331</v>
      </c>
      <c r="G2112" t="str">
        <f>IF(ABS(moras[[#This Row],[Z-CORE]])&gt; 1.96,"Sí", "No")</f>
        <v>No</v>
      </c>
      <c r="H2112" t="s">
        <v>33</v>
      </c>
      <c r="I2112" t="str">
        <f>IF(moras[[#This Row],[TIPO_ASEGURAMIENTO]] = "", '2-Resumen'!$F$4, moras[[#This Row],[TIPO_ASEGURAMIENTO]])</f>
        <v>ASALARIADO</v>
      </c>
      <c r="J2112" t="s">
        <v>29</v>
      </c>
      <c r="K2112" t="s">
        <v>30</v>
      </c>
      <c r="L2112" t="s">
        <v>30</v>
      </c>
      <c r="M2112" t="s">
        <v>31</v>
      </c>
      <c r="N2112">
        <v>33</v>
      </c>
      <c r="O2112">
        <f>IF(moras[[#This Row],[EDAD]]="", '2-Resumen'!$C$7, moras[[#This Row],[EDAD]])</f>
        <v>33</v>
      </c>
      <c r="P2112">
        <f>FLOOR(moras[[#This Row],[EDAD_SIN_NA´S]],10)</f>
        <v>30</v>
      </c>
      <c r="Q2112">
        <f>STANDARDIZE(moras[[#This Row],[EDAD]],'2-Resumen'!$C$2, '2-Resumen'!$C$3)</f>
        <v>-0.62856815390894638</v>
      </c>
      <c r="R2112" t="str">
        <f>IF(ABS(moras[[#This Row],[Z-CORE E]]) &gt; 1.96, "Sí", "No")</f>
        <v>No</v>
      </c>
    </row>
    <row r="2113" spans="1:18">
      <c r="A2113">
        <v>3078</v>
      </c>
      <c r="B2113" t="s">
        <v>32</v>
      </c>
      <c r="C2113">
        <v>48826633</v>
      </c>
      <c r="D21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13">
        <f>IF(moras[[#This Row],[SALARIO]]="",'2-Resumen'!$B$7, moras[[#This Row],[SALARIO]])</f>
        <v>48826633</v>
      </c>
      <c r="F2113">
        <f>STANDARDIZE(moras[[#This Row],[SALARIO]],'2-Resumen'!$B$2,'2-Resumen'!$B$3)</f>
        <v>0.43681195424693881</v>
      </c>
      <c r="G2113" t="str">
        <f>IF(ABS(moras[[#This Row],[Z-CORE]])&gt; 1.96,"Sí", "No")</f>
        <v>No</v>
      </c>
      <c r="H2113" t="s">
        <v>33</v>
      </c>
      <c r="I2113" t="str">
        <f>IF(moras[[#This Row],[TIPO_ASEGURAMIENTO]] = "", '2-Resumen'!$F$4, moras[[#This Row],[TIPO_ASEGURAMIENTO]])</f>
        <v>ASALARIADO</v>
      </c>
      <c r="J2113" t="s">
        <v>29</v>
      </c>
      <c r="K2113" t="s">
        <v>30</v>
      </c>
      <c r="L2113" t="s">
        <v>31</v>
      </c>
      <c r="M2113" t="s">
        <v>31</v>
      </c>
      <c r="N2113">
        <v>31</v>
      </c>
      <c r="O2113">
        <f>IF(moras[[#This Row],[EDAD]]="", '2-Resumen'!$C$7, moras[[#This Row],[EDAD]])</f>
        <v>31</v>
      </c>
      <c r="P2113">
        <f>FLOOR(moras[[#This Row],[EDAD_SIN_NA´S]],10)</f>
        <v>30</v>
      </c>
      <c r="Q2113">
        <f>STANDARDIZE(moras[[#This Row],[EDAD]],'2-Resumen'!$C$2, '2-Resumen'!$C$3)</f>
        <v>-0.7697188140632214</v>
      </c>
      <c r="R2113" t="str">
        <f>IF(ABS(moras[[#This Row],[Z-CORE E]]) &gt; 1.96, "Sí", "No")</f>
        <v>No</v>
      </c>
    </row>
    <row r="2114" spans="1:18">
      <c r="A2114">
        <v>3080</v>
      </c>
      <c r="B2114" t="s">
        <v>32</v>
      </c>
      <c r="C2114">
        <v>7055775</v>
      </c>
      <c r="D21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14">
        <f>IF(moras[[#This Row],[SALARIO]]="",'2-Resumen'!$B$7, moras[[#This Row],[SALARIO]])</f>
        <v>7055775</v>
      </c>
      <c r="F2114">
        <f>STANDARDIZE(moras[[#This Row],[SALARIO]],'2-Resumen'!$B$2,'2-Resumen'!$B$3)</f>
        <v>-0.2582150545639964</v>
      </c>
      <c r="G2114" t="str">
        <f>IF(ABS(moras[[#This Row],[Z-CORE]])&gt; 1.96,"Sí", "No")</f>
        <v>No</v>
      </c>
      <c r="H2114" t="s">
        <v>33</v>
      </c>
      <c r="I2114" t="str">
        <f>IF(moras[[#This Row],[TIPO_ASEGURAMIENTO]] = "", '2-Resumen'!$F$4, moras[[#This Row],[TIPO_ASEGURAMIENTO]])</f>
        <v>ASALARIADO</v>
      </c>
      <c r="J2114" t="s">
        <v>29</v>
      </c>
      <c r="K2114" t="s">
        <v>30</v>
      </c>
      <c r="L2114" t="s">
        <v>31</v>
      </c>
      <c r="M2114" t="s">
        <v>31</v>
      </c>
      <c r="N2114">
        <v>53</v>
      </c>
      <c r="O2114">
        <f>IF(moras[[#This Row],[EDAD]]="", '2-Resumen'!$C$7, moras[[#This Row],[EDAD]])</f>
        <v>53</v>
      </c>
      <c r="P2114">
        <f>FLOOR(moras[[#This Row],[EDAD_SIN_NA´S]],10)</f>
        <v>50</v>
      </c>
      <c r="Q2114">
        <f>STANDARDIZE(moras[[#This Row],[EDAD]],'2-Resumen'!$C$2, '2-Resumen'!$C$3)</f>
        <v>0.78293844763380371</v>
      </c>
      <c r="R2114" t="str">
        <f>IF(ABS(moras[[#This Row],[Z-CORE E]]) &gt; 1.96, "Sí", "No")</f>
        <v>No</v>
      </c>
    </row>
    <row r="2115" spans="1:18">
      <c r="A2115">
        <v>3081</v>
      </c>
      <c r="B2115" t="s">
        <v>32</v>
      </c>
      <c r="C2115">
        <v>1291732</v>
      </c>
      <c r="D21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15">
        <f>IF(moras[[#This Row],[SALARIO]]="",'2-Resumen'!$B$7, moras[[#This Row],[SALARIO]])</f>
        <v>1291732</v>
      </c>
      <c r="F2115">
        <f>STANDARDIZE(moras[[#This Row],[SALARIO]],'2-Resumen'!$B$2,'2-Resumen'!$B$3)</f>
        <v>-0.35412320097907862</v>
      </c>
      <c r="G2115" t="str">
        <f>IF(ABS(moras[[#This Row],[Z-CORE]])&gt; 1.96,"Sí", "No")</f>
        <v>No</v>
      </c>
      <c r="H2115" t="s">
        <v>33</v>
      </c>
      <c r="I2115" t="str">
        <f>IF(moras[[#This Row],[TIPO_ASEGURAMIENTO]] = "", '2-Resumen'!$F$4, moras[[#This Row],[TIPO_ASEGURAMIENTO]])</f>
        <v>ASALARIADO</v>
      </c>
      <c r="J2115" t="s">
        <v>34</v>
      </c>
      <c r="K2115" t="s">
        <v>30</v>
      </c>
      <c r="L2115" t="s">
        <v>31</v>
      </c>
      <c r="M2115" t="s">
        <v>31</v>
      </c>
      <c r="N2115">
        <v>49</v>
      </c>
      <c r="O2115">
        <f>IF(moras[[#This Row],[EDAD]]="", '2-Resumen'!$C$7, moras[[#This Row],[EDAD]])</f>
        <v>49</v>
      </c>
      <c r="P2115">
        <f>FLOOR(moras[[#This Row],[EDAD_SIN_NA´S]],10)</f>
        <v>40</v>
      </c>
      <c r="Q2115">
        <f>STANDARDIZE(moras[[#This Row],[EDAD]],'2-Resumen'!$C$2, '2-Resumen'!$C$3)</f>
        <v>0.50063712732525367</v>
      </c>
      <c r="R2115" t="str">
        <f>IF(ABS(moras[[#This Row],[Z-CORE E]]) &gt; 1.96, "Sí", "No")</f>
        <v>No</v>
      </c>
    </row>
    <row r="2116" spans="1:18">
      <c r="A2116">
        <v>3082</v>
      </c>
      <c r="B2116" t="s">
        <v>32</v>
      </c>
      <c r="C2116">
        <v>78625675</v>
      </c>
      <c r="D21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16">
        <f>IF(moras[[#This Row],[SALARIO]]="",'2-Resumen'!$B$7, moras[[#This Row],[SALARIO]])</f>
        <v>78625675</v>
      </c>
      <c r="F2116">
        <f>STANDARDIZE(moras[[#This Row],[SALARIO]],'2-Resumen'!$B$2,'2-Resumen'!$B$3)</f>
        <v>0.93263942867160654</v>
      </c>
      <c r="G2116" t="str">
        <f>IF(ABS(moras[[#This Row],[Z-CORE]])&gt; 1.96,"Sí", "No")</f>
        <v>No</v>
      </c>
      <c r="H2116" t="s">
        <v>33</v>
      </c>
      <c r="I2116" t="str">
        <f>IF(moras[[#This Row],[TIPO_ASEGURAMIENTO]] = "", '2-Resumen'!$F$4, moras[[#This Row],[TIPO_ASEGURAMIENTO]])</f>
        <v>ASALARIADO</v>
      </c>
      <c r="J2116" t="s">
        <v>34</v>
      </c>
      <c r="K2116" t="s">
        <v>30</v>
      </c>
      <c r="L2116" t="s">
        <v>31</v>
      </c>
      <c r="M2116" t="s">
        <v>31</v>
      </c>
      <c r="N2116">
        <v>26</v>
      </c>
      <c r="O2116">
        <f>IF(moras[[#This Row],[EDAD]]="", '2-Resumen'!$C$7, moras[[#This Row],[EDAD]])</f>
        <v>26</v>
      </c>
      <c r="P2116">
        <f>FLOOR(moras[[#This Row],[EDAD_SIN_NA´S]],10)</f>
        <v>20</v>
      </c>
      <c r="Q2116">
        <f>STANDARDIZE(moras[[#This Row],[EDAD]],'2-Resumen'!$C$2, '2-Resumen'!$C$3)</f>
        <v>-1.1225954644489089</v>
      </c>
      <c r="R2116" t="str">
        <f>IF(ABS(moras[[#This Row],[Z-CORE E]]) &gt; 1.96, "Sí", "No")</f>
        <v>No</v>
      </c>
    </row>
    <row r="2117" spans="1:18">
      <c r="A2117">
        <v>3084</v>
      </c>
      <c r="B2117" t="s">
        <v>32</v>
      </c>
      <c r="C2117">
        <v>79319096</v>
      </c>
      <c r="D21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17">
        <f>IF(moras[[#This Row],[SALARIO]]="",'2-Resumen'!$B$7, moras[[#This Row],[SALARIO]])</f>
        <v>79319096</v>
      </c>
      <c r="F2117">
        <f>STANDARDIZE(moras[[#This Row],[SALARIO]],'2-Resumen'!$B$2,'2-Resumen'!$B$3)</f>
        <v>0.94417728895392794</v>
      </c>
      <c r="G2117" t="str">
        <f>IF(ABS(moras[[#This Row],[Z-CORE]])&gt; 1.96,"Sí", "No")</f>
        <v>No</v>
      </c>
      <c r="H2117" t="s">
        <v>33</v>
      </c>
      <c r="I2117" t="str">
        <f>IF(moras[[#This Row],[TIPO_ASEGURAMIENTO]] = "", '2-Resumen'!$F$4, moras[[#This Row],[TIPO_ASEGURAMIENTO]])</f>
        <v>ASALARIADO</v>
      </c>
      <c r="J2117" t="s">
        <v>29</v>
      </c>
      <c r="K2117" t="s">
        <v>30</v>
      </c>
      <c r="L2117" t="s">
        <v>31</v>
      </c>
      <c r="M2117" t="s">
        <v>31</v>
      </c>
      <c r="N2117">
        <v>59</v>
      </c>
      <c r="O2117">
        <f>IF(moras[[#This Row],[EDAD]]="", '2-Resumen'!$C$7, moras[[#This Row],[EDAD]])</f>
        <v>59</v>
      </c>
      <c r="P2117">
        <f>FLOOR(moras[[#This Row],[EDAD_SIN_NA´S]],10)</f>
        <v>50</v>
      </c>
      <c r="Q2117">
        <f>STANDARDIZE(moras[[#This Row],[EDAD]],'2-Resumen'!$C$2, '2-Resumen'!$C$3)</f>
        <v>1.2063904280966287</v>
      </c>
      <c r="R2117" t="str">
        <f>IF(ABS(moras[[#This Row],[Z-CORE E]]) &gt; 1.96, "Sí", "No")</f>
        <v>No</v>
      </c>
    </row>
    <row r="2118" spans="1:18">
      <c r="A2118">
        <v>3086</v>
      </c>
      <c r="B2118" t="s">
        <v>27</v>
      </c>
      <c r="C2118">
        <v>17622156</v>
      </c>
      <c r="D21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18">
        <f>IF(moras[[#This Row],[SALARIO]]="",'2-Resumen'!$B$7, moras[[#This Row],[SALARIO]])</f>
        <v>17622156</v>
      </c>
      <c r="F2118">
        <f>STANDARDIZE(moras[[#This Row],[SALARIO]],'2-Resumen'!$B$2,'2-Resumen'!$B$3)</f>
        <v>-8.2400610427208532E-2</v>
      </c>
      <c r="G2118" t="str">
        <f>IF(ABS(moras[[#This Row],[Z-CORE]])&gt; 1.96,"Sí", "No")</f>
        <v>No</v>
      </c>
      <c r="H2118" t="s">
        <v>33</v>
      </c>
      <c r="I2118" t="str">
        <f>IF(moras[[#This Row],[TIPO_ASEGURAMIENTO]] = "", '2-Resumen'!$F$4, moras[[#This Row],[TIPO_ASEGURAMIENTO]])</f>
        <v>ASALARIADO</v>
      </c>
      <c r="J2118" t="s">
        <v>34</v>
      </c>
      <c r="K2118" t="s">
        <v>30</v>
      </c>
      <c r="L2118" t="s">
        <v>31</v>
      </c>
      <c r="M2118" t="s">
        <v>31</v>
      </c>
      <c r="N2118">
        <v>57</v>
      </c>
      <c r="O2118">
        <f>IF(moras[[#This Row],[EDAD]]="", '2-Resumen'!$C$7, moras[[#This Row],[EDAD]])</f>
        <v>57</v>
      </c>
      <c r="P2118">
        <f>FLOOR(moras[[#This Row],[EDAD_SIN_NA´S]],10)</f>
        <v>50</v>
      </c>
      <c r="Q2118">
        <f>STANDARDIZE(moras[[#This Row],[EDAD]],'2-Resumen'!$C$2, '2-Resumen'!$C$3)</f>
        <v>1.0652397679423538</v>
      </c>
      <c r="R2118" t="str">
        <f>IF(ABS(moras[[#This Row],[Z-CORE E]]) &gt; 1.96, "Sí", "No")</f>
        <v>No</v>
      </c>
    </row>
    <row r="2119" spans="1:18">
      <c r="A2119">
        <v>3087</v>
      </c>
      <c r="B2119" t="s">
        <v>27</v>
      </c>
      <c r="C2119">
        <v>61585017</v>
      </c>
      <c r="D21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19">
        <f>IF(moras[[#This Row],[SALARIO]]="",'2-Resumen'!$B$7, moras[[#This Row],[SALARIO]])</f>
        <v>61585017</v>
      </c>
      <c r="F2119">
        <f>STANDARDIZE(moras[[#This Row],[SALARIO]],'2-Resumen'!$B$2,'2-Resumen'!$B$3)</f>
        <v>0.64909922564512967</v>
      </c>
      <c r="G2119" t="str">
        <f>IF(ABS(moras[[#This Row],[Z-CORE]])&gt; 1.96,"Sí", "No")</f>
        <v>No</v>
      </c>
      <c r="H2119" t="s">
        <v>33</v>
      </c>
      <c r="I2119" t="str">
        <f>IF(moras[[#This Row],[TIPO_ASEGURAMIENTO]] = "", '2-Resumen'!$F$4, moras[[#This Row],[TIPO_ASEGURAMIENTO]])</f>
        <v>ASALARIADO</v>
      </c>
      <c r="J2119" t="s">
        <v>29</v>
      </c>
      <c r="K2119" t="s">
        <v>30</v>
      </c>
      <c r="L2119" t="s">
        <v>31</v>
      </c>
      <c r="M2119" t="s">
        <v>31</v>
      </c>
      <c r="N2119">
        <v>53</v>
      </c>
      <c r="O2119">
        <f>IF(moras[[#This Row],[EDAD]]="", '2-Resumen'!$C$7, moras[[#This Row],[EDAD]])</f>
        <v>53</v>
      </c>
      <c r="P2119">
        <f>FLOOR(moras[[#This Row],[EDAD_SIN_NA´S]],10)</f>
        <v>50</v>
      </c>
      <c r="Q2119">
        <f>STANDARDIZE(moras[[#This Row],[EDAD]],'2-Resumen'!$C$2, '2-Resumen'!$C$3)</f>
        <v>0.78293844763380371</v>
      </c>
      <c r="R2119" t="str">
        <f>IF(ABS(moras[[#This Row],[Z-CORE E]]) &gt; 1.96, "Sí", "No")</f>
        <v>No</v>
      </c>
    </row>
    <row r="2120" spans="1:18">
      <c r="A2120">
        <v>3089</v>
      </c>
      <c r="B2120" t="s">
        <v>32</v>
      </c>
      <c r="C2120">
        <v>1400000</v>
      </c>
      <c r="D21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20">
        <f>IF(moras[[#This Row],[SALARIO]]="",'2-Resumen'!$B$7, moras[[#This Row],[SALARIO]])</f>
        <v>1400000</v>
      </c>
      <c r="F2120">
        <f>STANDARDIZE(moras[[#This Row],[SALARIO]],'2-Resumen'!$B$2,'2-Resumen'!$B$3)</f>
        <v>-0.3523217253141559</v>
      </c>
      <c r="G2120" t="str">
        <f>IF(ABS(moras[[#This Row],[Z-CORE]])&gt; 1.96,"Sí", "No")</f>
        <v>No</v>
      </c>
      <c r="H2120" t="s">
        <v>33</v>
      </c>
      <c r="I2120" t="str">
        <f>IF(moras[[#This Row],[TIPO_ASEGURAMIENTO]] = "", '2-Resumen'!$F$4, moras[[#This Row],[TIPO_ASEGURAMIENTO]])</f>
        <v>ASALARIADO</v>
      </c>
      <c r="J2120" t="s">
        <v>29</v>
      </c>
      <c r="K2120" t="s">
        <v>30</v>
      </c>
      <c r="L2120" t="s">
        <v>31</v>
      </c>
      <c r="M2120" t="s">
        <v>31</v>
      </c>
      <c r="N2120">
        <v>68</v>
      </c>
      <c r="O2120">
        <f>IF(moras[[#This Row],[EDAD]]="", '2-Resumen'!$C$7, moras[[#This Row],[EDAD]])</f>
        <v>68</v>
      </c>
      <c r="P2120">
        <f>FLOOR(moras[[#This Row],[EDAD_SIN_NA´S]],10)</f>
        <v>60</v>
      </c>
      <c r="Q2120">
        <f>STANDARDIZE(moras[[#This Row],[EDAD]],'2-Resumen'!$C$2, '2-Resumen'!$C$3)</f>
        <v>1.8415683987908662</v>
      </c>
      <c r="R2120" t="str">
        <f>IF(ABS(moras[[#This Row],[Z-CORE E]]) &gt; 1.96, "Sí", "No")</f>
        <v>No</v>
      </c>
    </row>
    <row r="2121" spans="1:18">
      <c r="A2121">
        <v>3090</v>
      </c>
      <c r="B2121" t="s">
        <v>27</v>
      </c>
      <c r="C2121">
        <v>37068266</v>
      </c>
      <c r="D21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21">
        <f>IF(moras[[#This Row],[SALARIO]]="",'2-Resumen'!$B$7, moras[[#This Row],[SALARIO]])</f>
        <v>37068266</v>
      </c>
      <c r="F2121">
        <f>STANDARDIZE(moras[[#This Row],[SALARIO]],'2-Resumen'!$B$2,'2-Resumen'!$B$3)</f>
        <v>0.24116400647169295</v>
      </c>
      <c r="G2121" t="str">
        <f>IF(ABS(moras[[#This Row],[Z-CORE]])&gt; 1.96,"Sí", "No")</f>
        <v>No</v>
      </c>
      <c r="H2121" t="s">
        <v>33</v>
      </c>
      <c r="I2121" t="str">
        <f>IF(moras[[#This Row],[TIPO_ASEGURAMIENTO]] = "", '2-Resumen'!$F$4, moras[[#This Row],[TIPO_ASEGURAMIENTO]])</f>
        <v>ASALARIADO</v>
      </c>
      <c r="J2121" t="s">
        <v>29</v>
      </c>
      <c r="K2121" t="s">
        <v>30</v>
      </c>
      <c r="L2121" t="s">
        <v>31</v>
      </c>
      <c r="M2121" t="s">
        <v>30</v>
      </c>
      <c r="N2121">
        <v>50</v>
      </c>
      <c r="O2121">
        <f>IF(moras[[#This Row],[EDAD]]="", '2-Resumen'!$C$7, moras[[#This Row],[EDAD]])</f>
        <v>50</v>
      </c>
      <c r="P2121">
        <f>FLOOR(moras[[#This Row],[EDAD_SIN_NA´S]],10)</f>
        <v>50</v>
      </c>
      <c r="Q2121">
        <f>STANDARDIZE(moras[[#This Row],[EDAD]],'2-Resumen'!$C$2, '2-Resumen'!$C$3)</f>
        <v>0.57121245740239113</v>
      </c>
      <c r="R2121" t="str">
        <f>IF(ABS(moras[[#This Row],[Z-CORE E]]) &gt; 1.96, "Sí", "No")</f>
        <v>No</v>
      </c>
    </row>
    <row r="2122" spans="1:18">
      <c r="A2122">
        <v>3092</v>
      </c>
      <c r="B2122" t="s">
        <v>27</v>
      </c>
      <c r="C2122">
        <v>1095319</v>
      </c>
      <c r="D21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22">
        <f>IF(moras[[#This Row],[SALARIO]]="",'2-Resumen'!$B$7, moras[[#This Row],[SALARIO]])</f>
        <v>1095319</v>
      </c>
      <c r="F2122">
        <f>STANDARDIZE(moras[[#This Row],[SALARIO]],'2-Resumen'!$B$2,'2-Resumen'!$B$3)</f>
        <v>-0.35739132489172559</v>
      </c>
      <c r="G2122" t="str">
        <f>IF(ABS(moras[[#This Row],[Z-CORE]])&gt; 1.96,"Sí", "No")</f>
        <v>No</v>
      </c>
      <c r="H2122" t="s">
        <v>33</v>
      </c>
      <c r="I2122" t="str">
        <f>IF(moras[[#This Row],[TIPO_ASEGURAMIENTO]] = "", '2-Resumen'!$F$4, moras[[#This Row],[TIPO_ASEGURAMIENTO]])</f>
        <v>ASALARIADO</v>
      </c>
      <c r="J2122" t="s">
        <v>34</v>
      </c>
      <c r="K2122" t="s">
        <v>30</v>
      </c>
      <c r="L2122" t="s">
        <v>31</v>
      </c>
      <c r="M2122" t="s">
        <v>30</v>
      </c>
      <c r="N2122">
        <v>28</v>
      </c>
      <c r="O2122">
        <f>IF(moras[[#This Row],[EDAD]]="", '2-Resumen'!$C$7, moras[[#This Row],[EDAD]])</f>
        <v>28</v>
      </c>
      <c r="P2122">
        <f>FLOOR(moras[[#This Row],[EDAD_SIN_NA´S]],10)</f>
        <v>20</v>
      </c>
      <c r="Q2122">
        <f>STANDARDIZE(moras[[#This Row],[EDAD]],'2-Resumen'!$C$2, '2-Resumen'!$C$3)</f>
        <v>-0.98144480429463388</v>
      </c>
      <c r="R2122" t="str">
        <f>IF(ABS(moras[[#This Row],[Z-CORE E]]) &gt; 1.96, "Sí", "No")</f>
        <v>No</v>
      </c>
    </row>
    <row r="2123" spans="1:18">
      <c r="A2123">
        <v>3093</v>
      </c>
      <c r="B2123" t="s">
        <v>32</v>
      </c>
      <c r="C2123">
        <v>298698</v>
      </c>
      <c r="D21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23">
        <f>IF(moras[[#This Row],[SALARIO]]="",'2-Resumen'!$B$7, moras[[#This Row],[SALARIO]])</f>
        <v>298698</v>
      </c>
      <c r="F2123">
        <f>STANDARDIZE(moras[[#This Row],[SALARIO]],'2-Resumen'!$B$2,'2-Resumen'!$B$3)</f>
        <v>-0.37064633418040183</v>
      </c>
      <c r="G2123" t="str">
        <f>IF(ABS(moras[[#This Row],[Z-CORE]])&gt; 1.96,"Sí", "No")</f>
        <v>No</v>
      </c>
      <c r="H2123" t="s">
        <v>33</v>
      </c>
      <c r="I2123" t="str">
        <f>IF(moras[[#This Row],[TIPO_ASEGURAMIENTO]] = "", '2-Resumen'!$F$4, moras[[#This Row],[TIPO_ASEGURAMIENTO]])</f>
        <v>ASALARIADO</v>
      </c>
      <c r="J2123" t="s">
        <v>29</v>
      </c>
      <c r="K2123" t="s">
        <v>30</v>
      </c>
      <c r="L2123" t="s">
        <v>30</v>
      </c>
      <c r="M2123" t="s">
        <v>31</v>
      </c>
      <c r="N2123">
        <v>49</v>
      </c>
      <c r="O2123">
        <f>IF(moras[[#This Row],[EDAD]]="", '2-Resumen'!$C$7, moras[[#This Row],[EDAD]])</f>
        <v>49</v>
      </c>
      <c r="P2123">
        <f>FLOOR(moras[[#This Row],[EDAD_SIN_NA´S]],10)</f>
        <v>40</v>
      </c>
      <c r="Q2123">
        <f>STANDARDIZE(moras[[#This Row],[EDAD]],'2-Resumen'!$C$2, '2-Resumen'!$C$3)</f>
        <v>0.50063712732525367</v>
      </c>
      <c r="R2123" t="str">
        <f>IF(ABS(moras[[#This Row],[Z-CORE E]]) &gt; 1.96, "Sí", "No")</f>
        <v>No</v>
      </c>
    </row>
    <row r="2124" spans="1:18">
      <c r="A2124">
        <v>3094</v>
      </c>
      <c r="B2124" t="s">
        <v>27</v>
      </c>
      <c r="C2124">
        <v>124822455</v>
      </c>
      <c r="D21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24">
        <f>IF(moras[[#This Row],[SALARIO]]="",'2-Resumen'!$B$7, moras[[#This Row],[SALARIO]])</f>
        <v>124822455</v>
      </c>
      <c r="F2124">
        <f>STANDARDIZE(moras[[#This Row],[SALARIO]],'2-Resumen'!$B$2,'2-Resumen'!$B$3)</f>
        <v>1.7013095340378126</v>
      </c>
      <c r="G2124" t="str">
        <f>IF(ABS(moras[[#This Row],[Z-CORE]])&gt; 1.96,"Sí", "No")</f>
        <v>No</v>
      </c>
      <c r="H2124" t="s">
        <v>33</v>
      </c>
      <c r="I2124" t="str">
        <f>IF(moras[[#This Row],[TIPO_ASEGURAMIENTO]] = "", '2-Resumen'!$F$4, moras[[#This Row],[TIPO_ASEGURAMIENTO]])</f>
        <v>ASALARIADO</v>
      </c>
      <c r="J2124" t="s">
        <v>29</v>
      </c>
      <c r="K2124" t="s">
        <v>30</v>
      </c>
      <c r="L2124" t="s">
        <v>31</v>
      </c>
      <c r="M2124" t="s">
        <v>31</v>
      </c>
      <c r="N2124">
        <v>35</v>
      </c>
      <c r="O2124">
        <f>IF(moras[[#This Row],[EDAD]]="", '2-Resumen'!$C$7, moras[[#This Row],[EDAD]])</f>
        <v>35</v>
      </c>
      <c r="P2124">
        <f>FLOOR(moras[[#This Row],[EDAD_SIN_NA´S]],10)</f>
        <v>30</v>
      </c>
      <c r="Q2124">
        <f>STANDARDIZE(moras[[#This Row],[EDAD]],'2-Resumen'!$C$2, '2-Resumen'!$C$3)</f>
        <v>-0.48741749375467142</v>
      </c>
      <c r="R2124" t="str">
        <f>IF(ABS(moras[[#This Row],[Z-CORE E]]) &gt; 1.96, "Sí", "No")</f>
        <v>No</v>
      </c>
    </row>
    <row r="2125" spans="1:18">
      <c r="A2125">
        <v>3095</v>
      </c>
      <c r="B2125" t="s">
        <v>27</v>
      </c>
      <c r="C2125">
        <v>32933344</v>
      </c>
      <c r="D21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25">
        <f>IF(moras[[#This Row],[SALARIO]]="",'2-Resumen'!$B$7, moras[[#This Row],[SALARIO]])</f>
        <v>32933344</v>
      </c>
      <c r="F2125">
        <f>STANDARDIZE(moras[[#This Row],[SALARIO]],'2-Resumen'!$B$2,'2-Resumen'!$B$3)</f>
        <v>0.1723628707773644</v>
      </c>
      <c r="G2125" t="str">
        <f>IF(ABS(moras[[#This Row],[Z-CORE]])&gt; 1.96,"Sí", "No")</f>
        <v>No</v>
      </c>
      <c r="H2125" t="s">
        <v>33</v>
      </c>
      <c r="I2125" t="str">
        <f>IF(moras[[#This Row],[TIPO_ASEGURAMIENTO]] = "", '2-Resumen'!$F$4, moras[[#This Row],[TIPO_ASEGURAMIENTO]])</f>
        <v>ASALARIADO</v>
      </c>
      <c r="J2125" t="s">
        <v>29</v>
      </c>
      <c r="K2125" t="s">
        <v>30</v>
      </c>
      <c r="L2125" t="s">
        <v>31</v>
      </c>
      <c r="M2125" t="s">
        <v>31</v>
      </c>
      <c r="N2125">
        <v>43</v>
      </c>
      <c r="O2125">
        <f>IF(moras[[#This Row],[EDAD]]="", '2-Resumen'!$C$7, moras[[#This Row],[EDAD]])</f>
        <v>43</v>
      </c>
      <c r="P2125">
        <f>FLOOR(moras[[#This Row],[EDAD_SIN_NA´S]],10)</f>
        <v>40</v>
      </c>
      <c r="Q2125">
        <f>STANDARDIZE(moras[[#This Row],[EDAD]],'2-Resumen'!$C$2, '2-Resumen'!$C$3)</f>
        <v>7.7185146862428639E-2</v>
      </c>
      <c r="R2125" t="str">
        <f>IF(ABS(moras[[#This Row],[Z-CORE E]]) &gt; 1.96, "Sí", "No")</f>
        <v>No</v>
      </c>
    </row>
    <row r="2126" spans="1:18">
      <c r="A2126">
        <v>3096</v>
      </c>
      <c r="B2126" t="s">
        <v>32</v>
      </c>
      <c r="C2126">
        <v>46508416</v>
      </c>
      <c r="D21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26">
        <f>IF(moras[[#This Row],[SALARIO]]="",'2-Resumen'!$B$7, moras[[#This Row],[SALARIO]])</f>
        <v>46508416</v>
      </c>
      <c r="F2126">
        <f>STANDARDIZE(moras[[#This Row],[SALARIO]],'2-Resumen'!$B$2,'2-Resumen'!$B$3)</f>
        <v>0.39823904709514746</v>
      </c>
      <c r="G2126" t="str">
        <f>IF(ABS(moras[[#This Row],[Z-CORE]])&gt; 1.96,"Sí", "No")</f>
        <v>No</v>
      </c>
      <c r="H2126" t="s">
        <v>33</v>
      </c>
      <c r="I2126" t="str">
        <f>IF(moras[[#This Row],[TIPO_ASEGURAMIENTO]] = "", '2-Resumen'!$F$4, moras[[#This Row],[TIPO_ASEGURAMIENTO]])</f>
        <v>ASALARIADO</v>
      </c>
      <c r="J2126" t="s">
        <v>29</v>
      </c>
      <c r="K2126" t="s">
        <v>30</v>
      </c>
      <c r="L2126" t="s">
        <v>31</v>
      </c>
      <c r="M2126" t="s">
        <v>31</v>
      </c>
      <c r="N2126">
        <v>27</v>
      </c>
      <c r="O2126">
        <f>IF(moras[[#This Row],[EDAD]]="", '2-Resumen'!$C$7, moras[[#This Row],[EDAD]])</f>
        <v>27</v>
      </c>
      <c r="P2126">
        <f>FLOOR(moras[[#This Row],[EDAD_SIN_NA´S]],10)</f>
        <v>20</v>
      </c>
      <c r="Q2126">
        <f>STANDARDIZE(moras[[#This Row],[EDAD]],'2-Resumen'!$C$2, '2-Resumen'!$C$3)</f>
        <v>-1.0520201343717714</v>
      </c>
      <c r="R2126" t="str">
        <f>IF(ABS(moras[[#This Row],[Z-CORE E]]) &gt; 1.96, "Sí", "No")</f>
        <v>No</v>
      </c>
    </row>
    <row r="2127" spans="1:18">
      <c r="A2127">
        <v>3097</v>
      </c>
      <c r="B2127" t="s">
        <v>27</v>
      </c>
      <c r="C2127">
        <v>446160</v>
      </c>
      <c r="D21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27">
        <f>IF(moras[[#This Row],[SALARIO]]="",'2-Resumen'!$B$7, moras[[#This Row],[SALARIO]])</f>
        <v>446160</v>
      </c>
      <c r="F2127">
        <f>STANDARDIZE(moras[[#This Row],[SALARIO]],'2-Resumen'!$B$2,'2-Resumen'!$B$3)</f>
        <v>-0.36819270795196102</v>
      </c>
      <c r="G2127" t="str">
        <f>IF(ABS(moras[[#This Row],[Z-CORE]])&gt; 1.96,"Sí", "No")</f>
        <v>No</v>
      </c>
      <c r="H2127" t="s">
        <v>33</v>
      </c>
      <c r="I2127" t="str">
        <f>IF(moras[[#This Row],[TIPO_ASEGURAMIENTO]] = "", '2-Resumen'!$F$4, moras[[#This Row],[TIPO_ASEGURAMIENTO]])</f>
        <v>ASALARIADO</v>
      </c>
      <c r="J2127" t="s">
        <v>29</v>
      </c>
      <c r="K2127" t="s">
        <v>30</v>
      </c>
      <c r="L2127" t="s">
        <v>30</v>
      </c>
      <c r="M2127" t="s">
        <v>31</v>
      </c>
      <c r="N2127">
        <v>29</v>
      </c>
      <c r="O2127">
        <f>IF(moras[[#This Row],[EDAD]]="", '2-Resumen'!$C$7, moras[[#This Row],[EDAD]])</f>
        <v>29</v>
      </c>
      <c r="P2127">
        <f>FLOOR(moras[[#This Row],[EDAD_SIN_NA´S]],10)</f>
        <v>20</v>
      </c>
      <c r="Q2127">
        <f>STANDARDIZE(moras[[#This Row],[EDAD]],'2-Resumen'!$C$2, '2-Resumen'!$C$3)</f>
        <v>-0.91086947421749642</v>
      </c>
      <c r="R2127" t="str">
        <f>IF(ABS(moras[[#This Row],[Z-CORE E]]) &gt; 1.96, "Sí", "No")</f>
        <v>No</v>
      </c>
    </row>
    <row r="2128" spans="1:18">
      <c r="A2128">
        <v>3098</v>
      </c>
      <c r="B2128" t="s">
        <v>32</v>
      </c>
      <c r="C2128">
        <v>1484376</v>
      </c>
      <c r="D21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28">
        <f>IF(moras[[#This Row],[SALARIO]]="",'2-Resumen'!$B$7, moras[[#This Row],[SALARIO]])</f>
        <v>1484376</v>
      </c>
      <c r="F2128">
        <f>STANDARDIZE(moras[[#This Row],[SALARIO]],'2-Resumen'!$B$2,'2-Resumen'!$B$3)</f>
        <v>-0.35091778961105324</v>
      </c>
      <c r="G2128" t="str">
        <f>IF(ABS(moras[[#This Row],[Z-CORE]])&gt; 1.96,"Sí", "No")</f>
        <v>No</v>
      </c>
      <c r="H2128" t="s">
        <v>33</v>
      </c>
      <c r="I2128" t="str">
        <f>IF(moras[[#This Row],[TIPO_ASEGURAMIENTO]] = "", '2-Resumen'!$F$4, moras[[#This Row],[TIPO_ASEGURAMIENTO]])</f>
        <v>ASALARIADO</v>
      </c>
      <c r="J2128" t="s">
        <v>29</v>
      </c>
      <c r="K2128" t="s">
        <v>30</v>
      </c>
      <c r="L2128" t="s">
        <v>31</v>
      </c>
      <c r="M2128" t="s">
        <v>31</v>
      </c>
      <c r="N2128">
        <v>55</v>
      </c>
      <c r="O2128">
        <f>IF(moras[[#This Row],[EDAD]]="", '2-Resumen'!$C$7, moras[[#This Row],[EDAD]])</f>
        <v>55</v>
      </c>
      <c r="P2128">
        <f>FLOOR(moras[[#This Row],[EDAD_SIN_NA´S]],10)</f>
        <v>50</v>
      </c>
      <c r="Q2128">
        <f>STANDARDIZE(moras[[#This Row],[EDAD]],'2-Resumen'!$C$2, '2-Resumen'!$C$3)</f>
        <v>0.92408910778807873</v>
      </c>
      <c r="R2128" t="str">
        <f>IF(ABS(moras[[#This Row],[Z-CORE E]]) &gt; 1.96, "Sí", "No")</f>
        <v>No</v>
      </c>
    </row>
    <row r="2129" spans="1:18">
      <c r="A2129">
        <v>3099</v>
      </c>
      <c r="B2129" t="s">
        <v>32</v>
      </c>
      <c r="C2129">
        <v>60489999</v>
      </c>
      <c r="D21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29">
        <f>IF(moras[[#This Row],[SALARIO]]="",'2-Resumen'!$B$7, moras[[#This Row],[SALARIO]])</f>
        <v>60489999</v>
      </c>
      <c r="F2129">
        <f>STANDARDIZE(moras[[#This Row],[SALARIO]],'2-Resumen'!$B$2,'2-Resumen'!$B$3)</f>
        <v>0.63087917651101488</v>
      </c>
      <c r="G2129" t="str">
        <f>IF(ABS(moras[[#This Row],[Z-CORE]])&gt; 1.96,"Sí", "No")</f>
        <v>No</v>
      </c>
      <c r="H2129" t="s">
        <v>33</v>
      </c>
      <c r="I2129" t="str">
        <f>IF(moras[[#This Row],[TIPO_ASEGURAMIENTO]] = "", '2-Resumen'!$F$4, moras[[#This Row],[TIPO_ASEGURAMIENTO]])</f>
        <v>ASALARIADO</v>
      </c>
      <c r="J2129" t="s">
        <v>29</v>
      </c>
      <c r="K2129" t="s">
        <v>30</v>
      </c>
      <c r="L2129" t="s">
        <v>31</v>
      </c>
      <c r="M2129" t="s">
        <v>31</v>
      </c>
      <c r="N2129">
        <v>22</v>
      </c>
      <c r="O2129">
        <f>IF(moras[[#This Row],[EDAD]]="", '2-Resumen'!$C$7, moras[[#This Row],[EDAD]])</f>
        <v>22</v>
      </c>
      <c r="P2129">
        <f>FLOOR(moras[[#This Row],[EDAD_SIN_NA´S]],10)</f>
        <v>20</v>
      </c>
      <c r="Q2129">
        <f>STANDARDIZE(moras[[#This Row],[EDAD]],'2-Resumen'!$C$2, '2-Resumen'!$C$3)</f>
        <v>-1.4048967847574589</v>
      </c>
      <c r="R2129" t="str">
        <f>IF(ABS(moras[[#This Row],[Z-CORE E]]) &gt; 1.96, "Sí", "No")</f>
        <v>No</v>
      </c>
    </row>
    <row r="2130" spans="1:18">
      <c r="A2130">
        <v>3100</v>
      </c>
      <c r="B2130" t="s">
        <v>32</v>
      </c>
      <c r="C2130">
        <v>75800224</v>
      </c>
      <c r="D21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30">
        <f>IF(moras[[#This Row],[SALARIO]]="",'2-Resumen'!$B$7, moras[[#This Row],[SALARIO]])</f>
        <v>75800224</v>
      </c>
      <c r="F2130">
        <f>STANDARDIZE(moras[[#This Row],[SALARIO]],'2-Resumen'!$B$2,'2-Resumen'!$B$3)</f>
        <v>0.88562663431933664</v>
      </c>
      <c r="G2130" t="str">
        <f>IF(ABS(moras[[#This Row],[Z-CORE]])&gt; 1.96,"Sí", "No")</f>
        <v>No</v>
      </c>
      <c r="H2130" t="s">
        <v>33</v>
      </c>
      <c r="I2130" t="str">
        <f>IF(moras[[#This Row],[TIPO_ASEGURAMIENTO]] = "", '2-Resumen'!$F$4, moras[[#This Row],[TIPO_ASEGURAMIENTO]])</f>
        <v>ASALARIADO</v>
      </c>
      <c r="J2130" t="s">
        <v>29</v>
      </c>
      <c r="K2130" t="s">
        <v>30</v>
      </c>
      <c r="L2130" t="s">
        <v>31</v>
      </c>
      <c r="M2130" t="s">
        <v>31</v>
      </c>
      <c r="N2130">
        <v>32</v>
      </c>
      <c r="O2130">
        <f>IF(moras[[#This Row],[EDAD]]="", '2-Resumen'!$C$7, moras[[#This Row],[EDAD]])</f>
        <v>32</v>
      </c>
      <c r="P2130">
        <f>FLOOR(moras[[#This Row],[EDAD_SIN_NA´S]],10)</f>
        <v>30</v>
      </c>
      <c r="Q2130">
        <f>STANDARDIZE(moras[[#This Row],[EDAD]],'2-Resumen'!$C$2, '2-Resumen'!$C$3)</f>
        <v>-0.69914348398608395</v>
      </c>
      <c r="R2130" t="str">
        <f>IF(ABS(moras[[#This Row],[Z-CORE E]]) &gt; 1.96, "Sí", "No")</f>
        <v>No</v>
      </c>
    </row>
    <row r="2131" spans="1:18">
      <c r="A2131">
        <v>3101</v>
      </c>
      <c r="B2131" t="s">
        <v>27</v>
      </c>
      <c r="C2131">
        <v>146988</v>
      </c>
      <c r="D21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31">
        <f>IF(moras[[#This Row],[SALARIO]]="",'2-Resumen'!$B$7, moras[[#This Row],[SALARIO]])</f>
        <v>146988</v>
      </c>
      <c r="F2131">
        <f>STANDARDIZE(moras[[#This Row],[SALARIO]],'2-Resumen'!$B$2,'2-Resumen'!$B$3)</f>
        <v>-0.373170643053988</v>
      </c>
      <c r="G2131" t="str">
        <f>IF(ABS(moras[[#This Row],[Z-CORE]])&gt; 1.96,"Sí", "No")</f>
        <v>No</v>
      </c>
      <c r="H2131" t="s">
        <v>33</v>
      </c>
      <c r="I2131" t="str">
        <f>IF(moras[[#This Row],[TIPO_ASEGURAMIENTO]] = "", '2-Resumen'!$F$4, moras[[#This Row],[TIPO_ASEGURAMIENTO]])</f>
        <v>ASALARIADO</v>
      </c>
      <c r="J2131" t="s">
        <v>29</v>
      </c>
      <c r="K2131" t="s">
        <v>30</v>
      </c>
      <c r="L2131" t="s">
        <v>31</v>
      </c>
      <c r="M2131" t="s">
        <v>31</v>
      </c>
      <c r="N2131">
        <v>36</v>
      </c>
      <c r="O2131">
        <f>IF(moras[[#This Row],[EDAD]]="", '2-Resumen'!$C$7, moras[[#This Row],[EDAD]])</f>
        <v>36</v>
      </c>
      <c r="P2131">
        <f>FLOOR(moras[[#This Row],[EDAD_SIN_NA´S]],10)</f>
        <v>30</v>
      </c>
      <c r="Q2131">
        <f>STANDARDIZE(moras[[#This Row],[EDAD]],'2-Resumen'!$C$2, '2-Resumen'!$C$3)</f>
        <v>-0.41684216367753391</v>
      </c>
      <c r="R2131" t="str">
        <f>IF(ABS(moras[[#This Row],[Z-CORE E]]) &gt; 1.96, "Sí", "No")</f>
        <v>No</v>
      </c>
    </row>
    <row r="2132" spans="1:18">
      <c r="A2132">
        <v>3106</v>
      </c>
      <c r="B2132" t="s">
        <v>32</v>
      </c>
      <c r="C2132">
        <v>1353797</v>
      </c>
      <c r="D21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32">
        <f>IF(moras[[#This Row],[SALARIO]]="",'2-Resumen'!$B$7, moras[[#This Row],[SALARIO]])</f>
        <v>1353797</v>
      </c>
      <c r="F2132">
        <f>STANDARDIZE(moras[[#This Row],[SALARIO]],'2-Resumen'!$B$2,'2-Resumen'!$B$3)</f>
        <v>-0.35309049891435562</v>
      </c>
      <c r="G2132" t="str">
        <f>IF(ABS(moras[[#This Row],[Z-CORE]])&gt; 1.96,"Sí", "No")</f>
        <v>No</v>
      </c>
      <c r="H2132" t="s">
        <v>33</v>
      </c>
      <c r="I2132" t="str">
        <f>IF(moras[[#This Row],[TIPO_ASEGURAMIENTO]] = "", '2-Resumen'!$F$4, moras[[#This Row],[TIPO_ASEGURAMIENTO]])</f>
        <v>ASALARIADO</v>
      </c>
      <c r="J2132" t="s">
        <v>34</v>
      </c>
      <c r="K2132" t="s">
        <v>30</v>
      </c>
      <c r="L2132" t="s">
        <v>31</v>
      </c>
      <c r="M2132" t="s">
        <v>30</v>
      </c>
      <c r="N2132">
        <v>44</v>
      </c>
      <c r="O2132">
        <f>IF(moras[[#This Row],[EDAD]]="", '2-Resumen'!$C$7, moras[[#This Row],[EDAD]])</f>
        <v>44</v>
      </c>
      <c r="P2132">
        <f>FLOOR(moras[[#This Row],[EDAD_SIN_NA´S]],10)</f>
        <v>40</v>
      </c>
      <c r="Q2132">
        <f>STANDARDIZE(moras[[#This Row],[EDAD]],'2-Resumen'!$C$2, '2-Resumen'!$C$3)</f>
        <v>0.14776047693956615</v>
      </c>
      <c r="R2132" t="str">
        <f>IF(ABS(moras[[#This Row],[Z-CORE E]]) &gt; 1.96, "Sí", "No")</f>
        <v>No</v>
      </c>
    </row>
    <row r="2133" spans="1:18">
      <c r="A2133">
        <v>3110</v>
      </c>
      <c r="B2133" t="s">
        <v>32</v>
      </c>
      <c r="C2133">
        <v>255744</v>
      </c>
      <c r="D21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33">
        <f>IF(moras[[#This Row],[SALARIO]]="",'2-Resumen'!$B$7, moras[[#This Row],[SALARIO]])</f>
        <v>255744</v>
      </c>
      <c r="F2133">
        <f>STANDARDIZE(moras[[#This Row],[SALARIO]],'2-Resumen'!$B$2,'2-Resumen'!$B$3)</f>
        <v>-0.37136104753717475</v>
      </c>
      <c r="G2133" t="str">
        <f>IF(ABS(moras[[#This Row],[Z-CORE]])&gt; 1.96,"Sí", "No")</f>
        <v>No</v>
      </c>
      <c r="H2133" t="s">
        <v>33</v>
      </c>
      <c r="I2133" t="str">
        <f>IF(moras[[#This Row],[TIPO_ASEGURAMIENTO]] = "", '2-Resumen'!$F$4, moras[[#This Row],[TIPO_ASEGURAMIENTO]])</f>
        <v>ASALARIADO</v>
      </c>
      <c r="J2133" t="s">
        <v>29</v>
      </c>
      <c r="K2133" t="s">
        <v>30</v>
      </c>
      <c r="L2133" t="s">
        <v>31</v>
      </c>
      <c r="M2133" t="s">
        <v>30</v>
      </c>
      <c r="N2133">
        <v>26</v>
      </c>
      <c r="O2133">
        <f>IF(moras[[#This Row],[EDAD]]="", '2-Resumen'!$C$7, moras[[#This Row],[EDAD]])</f>
        <v>26</v>
      </c>
      <c r="P2133">
        <f>FLOOR(moras[[#This Row],[EDAD_SIN_NA´S]],10)</f>
        <v>20</v>
      </c>
      <c r="Q2133">
        <f>STANDARDIZE(moras[[#This Row],[EDAD]],'2-Resumen'!$C$2, '2-Resumen'!$C$3)</f>
        <v>-1.1225954644489089</v>
      </c>
      <c r="R2133" t="str">
        <f>IF(ABS(moras[[#This Row],[Z-CORE E]]) &gt; 1.96, "Sí", "No")</f>
        <v>No</v>
      </c>
    </row>
    <row r="2134" spans="1:18">
      <c r="A2134">
        <v>3111</v>
      </c>
      <c r="B2134" t="s">
        <v>32</v>
      </c>
      <c r="C2134">
        <v>16023263</v>
      </c>
      <c r="D21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34">
        <f>IF(moras[[#This Row],[SALARIO]]="",'2-Resumen'!$B$7, moras[[#This Row],[SALARIO]])</f>
        <v>16023263</v>
      </c>
      <c r="F2134">
        <f>STANDARDIZE(moras[[#This Row],[SALARIO]],'2-Resumen'!$B$2,'2-Resumen'!$B$3)</f>
        <v>-0.10900465622389154</v>
      </c>
      <c r="G2134" t="str">
        <f>IF(ABS(moras[[#This Row],[Z-CORE]])&gt; 1.96,"Sí", "No")</f>
        <v>No</v>
      </c>
      <c r="H2134" t="s">
        <v>33</v>
      </c>
      <c r="I2134" t="str">
        <f>IF(moras[[#This Row],[TIPO_ASEGURAMIENTO]] = "", '2-Resumen'!$F$4, moras[[#This Row],[TIPO_ASEGURAMIENTO]])</f>
        <v>ASALARIADO</v>
      </c>
      <c r="J2134" t="s">
        <v>34</v>
      </c>
      <c r="K2134" t="s">
        <v>30</v>
      </c>
      <c r="L2134" t="s">
        <v>31</v>
      </c>
      <c r="M2134" t="s">
        <v>31</v>
      </c>
      <c r="N2134">
        <v>62</v>
      </c>
      <c r="O2134">
        <f>IF(moras[[#This Row],[EDAD]]="", '2-Resumen'!$C$7, moras[[#This Row],[EDAD]])</f>
        <v>62</v>
      </c>
      <c r="P2134">
        <f>FLOOR(moras[[#This Row],[EDAD_SIN_NA´S]],10)</f>
        <v>60</v>
      </c>
      <c r="Q2134">
        <f>STANDARDIZE(moras[[#This Row],[EDAD]],'2-Resumen'!$C$2, '2-Resumen'!$C$3)</f>
        <v>1.4181164183280413</v>
      </c>
      <c r="R2134" t="str">
        <f>IF(ABS(moras[[#This Row],[Z-CORE E]]) &gt; 1.96, "Sí", "No")</f>
        <v>No</v>
      </c>
    </row>
    <row r="2135" spans="1:18">
      <c r="A2135">
        <v>3115</v>
      </c>
      <c r="B2135" t="s">
        <v>27</v>
      </c>
      <c r="C2135">
        <v>110300</v>
      </c>
      <c r="D21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35">
        <f>IF(moras[[#This Row],[SALARIO]]="",'2-Resumen'!$B$7, moras[[#This Row],[SALARIO]])</f>
        <v>110300</v>
      </c>
      <c r="F2135">
        <f>STANDARDIZE(moras[[#This Row],[SALARIO]],'2-Resumen'!$B$2,'2-Resumen'!$B$3)</f>
        <v>-0.37378109618136346</v>
      </c>
      <c r="G2135" t="str">
        <f>IF(ABS(moras[[#This Row],[Z-CORE]])&gt; 1.96,"Sí", "No")</f>
        <v>No</v>
      </c>
      <c r="H2135" t="s">
        <v>33</v>
      </c>
      <c r="I2135" t="str">
        <f>IF(moras[[#This Row],[TIPO_ASEGURAMIENTO]] = "", '2-Resumen'!$F$4, moras[[#This Row],[TIPO_ASEGURAMIENTO]])</f>
        <v>ASALARIADO</v>
      </c>
      <c r="J2135" t="s">
        <v>29</v>
      </c>
      <c r="K2135" t="s">
        <v>30</v>
      </c>
      <c r="L2135" t="s">
        <v>31</v>
      </c>
      <c r="M2135" t="s">
        <v>31</v>
      </c>
      <c r="N2135">
        <v>53</v>
      </c>
      <c r="O2135">
        <f>IF(moras[[#This Row],[EDAD]]="", '2-Resumen'!$C$7, moras[[#This Row],[EDAD]])</f>
        <v>53</v>
      </c>
      <c r="P2135">
        <f>FLOOR(moras[[#This Row],[EDAD_SIN_NA´S]],10)</f>
        <v>50</v>
      </c>
      <c r="Q2135">
        <f>STANDARDIZE(moras[[#This Row],[EDAD]],'2-Resumen'!$C$2, '2-Resumen'!$C$3)</f>
        <v>0.78293844763380371</v>
      </c>
      <c r="R2135" t="str">
        <f>IF(ABS(moras[[#This Row],[Z-CORE E]]) &gt; 1.96, "Sí", "No")</f>
        <v>No</v>
      </c>
    </row>
    <row r="2136" spans="1:18">
      <c r="A2136">
        <v>3116</v>
      </c>
      <c r="B2136" t="s">
        <v>32</v>
      </c>
      <c r="C2136">
        <v>24740629</v>
      </c>
      <c r="D21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36">
        <f>IF(moras[[#This Row],[SALARIO]]="",'2-Resumen'!$B$7, moras[[#This Row],[SALARIO]])</f>
        <v>24740629</v>
      </c>
      <c r="F2136">
        <f>STANDARDIZE(moras[[#This Row],[SALARIO]],'2-Resumen'!$B$2,'2-Resumen'!$B$3)</f>
        <v>3.6043951963427648E-2</v>
      </c>
      <c r="G2136" t="str">
        <f>IF(ABS(moras[[#This Row],[Z-CORE]])&gt; 1.96,"Sí", "No")</f>
        <v>No</v>
      </c>
      <c r="H2136" t="s">
        <v>33</v>
      </c>
      <c r="I2136" t="str">
        <f>IF(moras[[#This Row],[TIPO_ASEGURAMIENTO]] = "", '2-Resumen'!$F$4, moras[[#This Row],[TIPO_ASEGURAMIENTO]])</f>
        <v>ASALARIADO</v>
      </c>
      <c r="J2136" t="s">
        <v>29</v>
      </c>
      <c r="K2136" t="s">
        <v>30</v>
      </c>
      <c r="L2136" t="s">
        <v>31</v>
      </c>
      <c r="M2136" t="s">
        <v>31</v>
      </c>
      <c r="N2136">
        <v>33</v>
      </c>
      <c r="O2136">
        <f>IF(moras[[#This Row],[EDAD]]="", '2-Resumen'!$C$7, moras[[#This Row],[EDAD]])</f>
        <v>33</v>
      </c>
      <c r="P2136">
        <f>FLOOR(moras[[#This Row],[EDAD_SIN_NA´S]],10)</f>
        <v>30</v>
      </c>
      <c r="Q2136">
        <f>STANDARDIZE(moras[[#This Row],[EDAD]],'2-Resumen'!$C$2, '2-Resumen'!$C$3)</f>
        <v>-0.62856815390894638</v>
      </c>
      <c r="R2136" t="str">
        <f>IF(ABS(moras[[#This Row],[Z-CORE E]]) &gt; 1.96, "Sí", "No")</f>
        <v>No</v>
      </c>
    </row>
    <row r="2137" spans="1:18">
      <c r="A2137">
        <v>3119</v>
      </c>
      <c r="B2137" t="s">
        <v>32</v>
      </c>
      <c r="C2137">
        <v>546000</v>
      </c>
      <c r="D21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37">
        <f>IF(moras[[#This Row],[SALARIO]]="",'2-Resumen'!$B$7, moras[[#This Row],[SALARIO]])</f>
        <v>546000</v>
      </c>
      <c r="F2137">
        <f>STANDARDIZE(moras[[#This Row],[SALARIO]],'2-Resumen'!$B$2,'2-Resumen'!$B$3)</f>
        <v>-0.36653146612255727</v>
      </c>
      <c r="G2137" t="str">
        <f>IF(ABS(moras[[#This Row],[Z-CORE]])&gt; 1.96,"Sí", "No")</f>
        <v>No</v>
      </c>
      <c r="H2137" t="s">
        <v>33</v>
      </c>
      <c r="I2137" t="str">
        <f>IF(moras[[#This Row],[TIPO_ASEGURAMIENTO]] = "", '2-Resumen'!$F$4, moras[[#This Row],[TIPO_ASEGURAMIENTO]])</f>
        <v>ASALARIADO</v>
      </c>
      <c r="J2137" t="s">
        <v>29</v>
      </c>
      <c r="K2137" t="s">
        <v>30</v>
      </c>
      <c r="L2137" t="s">
        <v>31</v>
      </c>
      <c r="M2137" t="s">
        <v>31</v>
      </c>
      <c r="N2137">
        <v>54</v>
      </c>
      <c r="O2137">
        <f>IF(moras[[#This Row],[EDAD]]="", '2-Resumen'!$C$7, moras[[#This Row],[EDAD]])</f>
        <v>54</v>
      </c>
      <c r="P2137">
        <f>FLOOR(moras[[#This Row],[EDAD_SIN_NA´S]],10)</f>
        <v>50</v>
      </c>
      <c r="Q2137">
        <f>STANDARDIZE(moras[[#This Row],[EDAD]],'2-Resumen'!$C$2, '2-Resumen'!$C$3)</f>
        <v>0.85351377771094117</v>
      </c>
      <c r="R2137" t="str">
        <f>IF(ABS(moras[[#This Row],[Z-CORE E]]) &gt; 1.96, "Sí", "No")</f>
        <v>No</v>
      </c>
    </row>
    <row r="2138" spans="1:18">
      <c r="A2138">
        <v>3120</v>
      </c>
      <c r="B2138" t="s">
        <v>32</v>
      </c>
      <c r="C2138">
        <v>3446699</v>
      </c>
      <c r="D21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38">
        <f>IF(moras[[#This Row],[SALARIO]]="",'2-Resumen'!$B$7, moras[[#This Row],[SALARIO]])</f>
        <v>3446699</v>
      </c>
      <c r="F2138">
        <f>STANDARDIZE(moras[[#This Row],[SALARIO]],'2-Resumen'!$B$2,'2-Resumen'!$B$3)</f>
        <v>-0.31826661723123523</v>
      </c>
      <c r="G2138" t="str">
        <f>IF(ABS(moras[[#This Row],[Z-CORE]])&gt; 1.96,"Sí", "No")</f>
        <v>No</v>
      </c>
      <c r="H2138" t="s">
        <v>33</v>
      </c>
      <c r="I2138" t="str">
        <f>IF(moras[[#This Row],[TIPO_ASEGURAMIENTO]] = "", '2-Resumen'!$F$4, moras[[#This Row],[TIPO_ASEGURAMIENTO]])</f>
        <v>ASALARIADO</v>
      </c>
      <c r="J2138" t="s">
        <v>34</v>
      </c>
      <c r="K2138" t="s">
        <v>30</v>
      </c>
      <c r="L2138" t="s">
        <v>31</v>
      </c>
      <c r="M2138" t="s">
        <v>31</v>
      </c>
      <c r="N2138">
        <v>57</v>
      </c>
      <c r="O2138">
        <f>IF(moras[[#This Row],[EDAD]]="", '2-Resumen'!$C$7, moras[[#This Row],[EDAD]])</f>
        <v>57</v>
      </c>
      <c r="P2138">
        <f>FLOOR(moras[[#This Row],[EDAD_SIN_NA´S]],10)</f>
        <v>50</v>
      </c>
      <c r="Q2138">
        <f>STANDARDIZE(moras[[#This Row],[EDAD]],'2-Resumen'!$C$2, '2-Resumen'!$C$3)</f>
        <v>1.0652397679423538</v>
      </c>
      <c r="R2138" t="str">
        <f>IF(ABS(moras[[#This Row],[Z-CORE E]]) &gt; 1.96, "Sí", "No")</f>
        <v>No</v>
      </c>
    </row>
    <row r="2139" spans="1:18">
      <c r="A2139">
        <v>3121</v>
      </c>
      <c r="B2139" t="s">
        <v>32</v>
      </c>
      <c r="C2139">
        <v>44260585</v>
      </c>
      <c r="D21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39">
        <f>IF(moras[[#This Row],[SALARIO]]="",'2-Resumen'!$B$7, moras[[#This Row],[SALARIO]])</f>
        <v>44260585</v>
      </c>
      <c r="F2139">
        <f>STANDARDIZE(moras[[#This Row],[SALARIO]],'2-Resumen'!$B$2,'2-Resumen'!$B$3)</f>
        <v>0.36083729546623688</v>
      </c>
      <c r="G2139" t="str">
        <f>IF(ABS(moras[[#This Row],[Z-CORE]])&gt; 1.96,"Sí", "No")</f>
        <v>No</v>
      </c>
      <c r="H2139" t="s">
        <v>33</v>
      </c>
      <c r="I2139" t="str">
        <f>IF(moras[[#This Row],[TIPO_ASEGURAMIENTO]] = "", '2-Resumen'!$F$4, moras[[#This Row],[TIPO_ASEGURAMIENTO]])</f>
        <v>ASALARIADO</v>
      </c>
      <c r="J2139" t="s">
        <v>29</v>
      </c>
      <c r="K2139" t="s">
        <v>30</v>
      </c>
      <c r="L2139" t="s">
        <v>31</v>
      </c>
      <c r="M2139" t="s">
        <v>31</v>
      </c>
      <c r="N2139">
        <v>22</v>
      </c>
      <c r="O2139">
        <f>IF(moras[[#This Row],[EDAD]]="", '2-Resumen'!$C$7, moras[[#This Row],[EDAD]])</f>
        <v>22</v>
      </c>
      <c r="P2139">
        <f>FLOOR(moras[[#This Row],[EDAD_SIN_NA´S]],10)</f>
        <v>20</v>
      </c>
      <c r="Q2139">
        <f>STANDARDIZE(moras[[#This Row],[EDAD]],'2-Resumen'!$C$2, '2-Resumen'!$C$3)</f>
        <v>-1.4048967847574589</v>
      </c>
      <c r="R2139" t="str">
        <f>IF(ABS(moras[[#This Row],[Z-CORE E]]) &gt; 1.96, "Sí", "No")</f>
        <v>No</v>
      </c>
    </row>
    <row r="2140" spans="1:18">
      <c r="A2140">
        <v>3127</v>
      </c>
      <c r="B2140" t="s">
        <v>32</v>
      </c>
      <c r="C2140">
        <v>616500</v>
      </c>
      <c r="D21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40">
        <f>IF(moras[[#This Row],[SALARIO]]="",'2-Resumen'!$B$7, moras[[#This Row],[SALARIO]])</f>
        <v>616500</v>
      </c>
      <c r="F2140">
        <f>STANDARDIZE(moras[[#This Row],[SALARIO]],'2-Resumen'!$B$2,'2-Resumen'!$B$3)</f>
        <v>-0.36535841374903</v>
      </c>
      <c r="G2140" t="str">
        <f>IF(ABS(moras[[#This Row],[Z-CORE]])&gt; 1.96,"Sí", "No")</f>
        <v>No</v>
      </c>
      <c r="H2140" t="s">
        <v>33</v>
      </c>
      <c r="I2140" t="str">
        <f>IF(moras[[#This Row],[TIPO_ASEGURAMIENTO]] = "", '2-Resumen'!$F$4, moras[[#This Row],[TIPO_ASEGURAMIENTO]])</f>
        <v>ASALARIADO</v>
      </c>
      <c r="J2140" t="s">
        <v>29</v>
      </c>
      <c r="K2140" t="s">
        <v>30</v>
      </c>
      <c r="L2140" t="s">
        <v>31</v>
      </c>
      <c r="M2140" t="s">
        <v>31</v>
      </c>
      <c r="N2140">
        <v>21</v>
      </c>
      <c r="O2140">
        <f>IF(moras[[#This Row],[EDAD]]="", '2-Resumen'!$C$7, moras[[#This Row],[EDAD]])</f>
        <v>21</v>
      </c>
      <c r="P2140">
        <f>FLOOR(moras[[#This Row],[EDAD_SIN_NA´S]],10)</f>
        <v>20</v>
      </c>
      <c r="Q2140">
        <f>STANDARDIZE(moras[[#This Row],[EDAD]],'2-Resumen'!$C$2, '2-Resumen'!$C$3)</f>
        <v>-1.4754721148345964</v>
      </c>
      <c r="R2140" t="str">
        <f>IF(ABS(moras[[#This Row],[Z-CORE E]]) &gt; 1.96, "Sí", "No")</f>
        <v>No</v>
      </c>
    </row>
    <row r="2141" spans="1:18">
      <c r="A2141">
        <v>3128</v>
      </c>
      <c r="B2141" t="s">
        <v>27</v>
      </c>
      <c r="C2141">
        <v>55795978</v>
      </c>
      <c r="D21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41">
        <f>IF(moras[[#This Row],[SALARIO]]="",'2-Resumen'!$B$7, moras[[#This Row],[SALARIO]])</f>
        <v>55795978</v>
      </c>
      <c r="F2141">
        <f>STANDARDIZE(moras[[#This Row],[SALARIO]],'2-Resumen'!$B$2,'2-Resumen'!$B$3)</f>
        <v>0.55277516976722918</v>
      </c>
      <c r="G2141" t="str">
        <f>IF(ABS(moras[[#This Row],[Z-CORE]])&gt; 1.96,"Sí", "No")</f>
        <v>No</v>
      </c>
      <c r="H2141" t="s">
        <v>33</v>
      </c>
      <c r="I2141" t="str">
        <f>IF(moras[[#This Row],[TIPO_ASEGURAMIENTO]] = "", '2-Resumen'!$F$4, moras[[#This Row],[TIPO_ASEGURAMIENTO]])</f>
        <v>ASALARIADO</v>
      </c>
      <c r="J2141" t="s">
        <v>34</v>
      </c>
      <c r="K2141" t="s">
        <v>30</v>
      </c>
      <c r="L2141" t="s">
        <v>31</v>
      </c>
      <c r="M2141" t="s">
        <v>31</v>
      </c>
      <c r="N2141">
        <v>30</v>
      </c>
      <c r="O2141">
        <f>IF(moras[[#This Row],[EDAD]]="", '2-Resumen'!$C$7, moras[[#This Row],[EDAD]])</f>
        <v>30</v>
      </c>
      <c r="P2141">
        <f>FLOOR(moras[[#This Row],[EDAD_SIN_NA´S]],10)</f>
        <v>30</v>
      </c>
      <c r="Q2141">
        <f>STANDARDIZE(moras[[#This Row],[EDAD]],'2-Resumen'!$C$2, '2-Resumen'!$C$3)</f>
        <v>-0.84029414414035897</v>
      </c>
      <c r="R2141" t="str">
        <f>IF(ABS(moras[[#This Row],[Z-CORE E]]) &gt; 1.96, "Sí", "No")</f>
        <v>No</v>
      </c>
    </row>
    <row r="2142" spans="1:18">
      <c r="A2142">
        <v>3129</v>
      </c>
      <c r="B2142" t="s">
        <v>32</v>
      </c>
      <c r="C2142">
        <v>59426732</v>
      </c>
      <c r="D21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42">
        <f>IF(moras[[#This Row],[SALARIO]]="",'2-Resumen'!$B$7, moras[[#This Row],[SALARIO]])</f>
        <v>59426732</v>
      </c>
      <c r="F2142">
        <f>STANDARDIZE(moras[[#This Row],[SALARIO]],'2-Resumen'!$B$2,'2-Resumen'!$B$3)</f>
        <v>0.61318743356004712</v>
      </c>
      <c r="G2142" t="str">
        <f>IF(ABS(moras[[#This Row],[Z-CORE]])&gt; 1.96,"Sí", "No")</f>
        <v>No</v>
      </c>
      <c r="H2142" t="s">
        <v>33</v>
      </c>
      <c r="I2142" t="str">
        <f>IF(moras[[#This Row],[TIPO_ASEGURAMIENTO]] = "", '2-Resumen'!$F$4, moras[[#This Row],[TIPO_ASEGURAMIENTO]])</f>
        <v>ASALARIADO</v>
      </c>
      <c r="J2142" t="s">
        <v>29</v>
      </c>
      <c r="K2142" t="s">
        <v>30</v>
      </c>
      <c r="L2142" t="s">
        <v>31</v>
      </c>
      <c r="M2142" t="s">
        <v>31</v>
      </c>
      <c r="N2142">
        <v>34</v>
      </c>
      <c r="O2142">
        <f>IF(moras[[#This Row],[EDAD]]="", '2-Resumen'!$C$7, moras[[#This Row],[EDAD]])</f>
        <v>34</v>
      </c>
      <c r="P2142">
        <f>FLOOR(moras[[#This Row],[EDAD_SIN_NA´S]],10)</f>
        <v>30</v>
      </c>
      <c r="Q2142">
        <f>STANDARDIZE(moras[[#This Row],[EDAD]],'2-Resumen'!$C$2, '2-Resumen'!$C$3)</f>
        <v>-0.55799282383180893</v>
      </c>
      <c r="R2142" t="str">
        <f>IF(ABS(moras[[#This Row],[Z-CORE E]]) &gt; 1.96, "Sí", "No")</f>
        <v>No</v>
      </c>
    </row>
    <row r="2143" spans="1:18">
      <c r="A2143">
        <v>3130</v>
      </c>
      <c r="B2143" t="s">
        <v>32</v>
      </c>
      <c r="C2143">
        <v>375277</v>
      </c>
      <c r="D21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43">
        <f>IF(moras[[#This Row],[SALARIO]]="",'2-Resumen'!$B$7, moras[[#This Row],[SALARIO]])</f>
        <v>375277</v>
      </c>
      <c r="F2143">
        <f>STANDARDIZE(moras[[#This Row],[SALARIO]],'2-Resumen'!$B$2,'2-Resumen'!$B$3)</f>
        <v>-0.36937213307809907</v>
      </c>
      <c r="G2143" t="str">
        <f>IF(ABS(moras[[#This Row],[Z-CORE]])&gt; 1.96,"Sí", "No")</f>
        <v>No</v>
      </c>
      <c r="H2143" t="s">
        <v>33</v>
      </c>
      <c r="I2143" t="str">
        <f>IF(moras[[#This Row],[TIPO_ASEGURAMIENTO]] = "", '2-Resumen'!$F$4, moras[[#This Row],[TIPO_ASEGURAMIENTO]])</f>
        <v>ASALARIADO</v>
      </c>
      <c r="J2143" t="s">
        <v>34</v>
      </c>
      <c r="K2143" t="s">
        <v>30</v>
      </c>
      <c r="L2143" t="s">
        <v>31</v>
      </c>
      <c r="M2143" t="s">
        <v>31</v>
      </c>
      <c r="N2143">
        <v>63</v>
      </c>
      <c r="O2143">
        <f>IF(moras[[#This Row],[EDAD]]="", '2-Resumen'!$C$7, moras[[#This Row],[EDAD]])</f>
        <v>63</v>
      </c>
      <c r="P2143">
        <f>FLOOR(moras[[#This Row],[EDAD_SIN_NA´S]],10)</f>
        <v>60</v>
      </c>
      <c r="Q2143">
        <f>STANDARDIZE(moras[[#This Row],[EDAD]],'2-Resumen'!$C$2, '2-Resumen'!$C$3)</f>
        <v>1.4886917484051787</v>
      </c>
      <c r="R2143" t="str">
        <f>IF(ABS(moras[[#This Row],[Z-CORE E]]) &gt; 1.96, "Sí", "No")</f>
        <v>No</v>
      </c>
    </row>
    <row r="2144" spans="1:18">
      <c r="A2144">
        <v>3131</v>
      </c>
      <c r="B2144" t="s">
        <v>32</v>
      </c>
      <c r="C2144">
        <v>153968</v>
      </c>
      <c r="D21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44">
        <f>IF(moras[[#This Row],[SALARIO]]="",'2-Resumen'!$B$7, moras[[#This Row],[SALARIO]])</f>
        <v>153968</v>
      </c>
      <c r="F2144">
        <f>STANDARDIZE(moras[[#This Row],[SALARIO]],'2-Resumen'!$B$2,'2-Resumen'!$B$3)</f>
        <v>-0.37305450254948841</v>
      </c>
      <c r="G2144" t="str">
        <f>IF(ABS(moras[[#This Row],[Z-CORE]])&gt; 1.96,"Sí", "No")</f>
        <v>No</v>
      </c>
      <c r="H2144" t="s">
        <v>33</v>
      </c>
      <c r="I2144" t="str">
        <f>IF(moras[[#This Row],[TIPO_ASEGURAMIENTO]] = "", '2-Resumen'!$F$4, moras[[#This Row],[TIPO_ASEGURAMIENTO]])</f>
        <v>ASALARIADO</v>
      </c>
      <c r="J2144" t="s">
        <v>29</v>
      </c>
      <c r="K2144" t="s">
        <v>30</v>
      </c>
      <c r="L2144" t="s">
        <v>31</v>
      </c>
      <c r="M2144" t="s">
        <v>31</v>
      </c>
      <c r="N2144">
        <v>42</v>
      </c>
      <c r="O2144">
        <f>IF(moras[[#This Row],[EDAD]]="", '2-Resumen'!$C$7, moras[[#This Row],[EDAD]])</f>
        <v>42</v>
      </c>
      <c r="P2144">
        <f>FLOOR(moras[[#This Row],[EDAD_SIN_NA´S]],10)</f>
        <v>40</v>
      </c>
      <c r="Q2144">
        <f>STANDARDIZE(moras[[#This Row],[EDAD]],'2-Resumen'!$C$2, '2-Resumen'!$C$3)</f>
        <v>6.6098167852911317E-3</v>
      </c>
      <c r="R2144" t="str">
        <f>IF(ABS(moras[[#This Row],[Z-CORE E]]) &gt; 1.96, "Sí", "No")</f>
        <v>No</v>
      </c>
    </row>
    <row r="2145" spans="1:18">
      <c r="A2145">
        <v>3133</v>
      </c>
      <c r="B2145" t="s">
        <v>32</v>
      </c>
      <c r="C2145">
        <v>138924241</v>
      </c>
      <c r="D21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45">
        <f>IF(moras[[#This Row],[SALARIO]]="",'2-Resumen'!$B$7, moras[[#This Row],[SALARIO]])</f>
        <v>138924241</v>
      </c>
      <c r="F2145">
        <f>STANDARDIZE(moras[[#This Row],[SALARIO]],'2-Resumen'!$B$2,'2-Resumen'!$B$3)</f>
        <v>1.9359497260700642</v>
      </c>
      <c r="G2145" t="str">
        <f>IF(ABS(moras[[#This Row],[Z-CORE]])&gt; 1.96,"Sí", "No")</f>
        <v>No</v>
      </c>
      <c r="H2145" t="s">
        <v>33</v>
      </c>
      <c r="I2145" t="str">
        <f>IF(moras[[#This Row],[TIPO_ASEGURAMIENTO]] = "", '2-Resumen'!$F$4, moras[[#This Row],[TIPO_ASEGURAMIENTO]])</f>
        <v>ASALARIADO</v>
      </c>
      <c r="J2145" t="s">
        <v>29</v>
      </c>
      <c r="K2145" t="s">
        <v>30</v>
      </c>
      <c r="L2145" t="s">
        <v>31</v>
      </c>
      <c r="M2145" t="s">
        <v>31</v>
      </c>
      <c r="N2145">
        <v>45</v>
      </c>
      <c r="O2145">
        <f>IF(moras[[#This Row],[EDAD]]="", '2-Resumen'!$C$7, moras[[#This Row],[EDAD]])</f>
        <v>45</v>
      </c>
      <c r="P2145">
        <f>FLOOR(moras[[#This Row],[EDAD_SIN_NA´S]],10)</f>
        <v>40</v>
      </c>
      <c r="Q2145">
        <f>STANDARDIZE(moras[[#This Row],[EDAD]],'2-Resumen'!$C$2, '2-Resumen'!$C$3)</f>
        <v>0.21833580701670366</v>
      </c>
      <c r="R2145" t="str">
        <f>IF(ABS(moras[[#This Row],[Z-CORE E]]) &gt; 1.96, "Sí", "No")</f>
        <v>No</v>
      </c>
    </row>
    <row r="2146" spans="1:18">
      <c r="A2146">
        <v>3134</v>
      </c>
      <c r="B2146" t="s">
        <v>32</v>
      </c>
      <c r="C2146">
        <v>3769772</v>
      </c>
      <c r="D21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46">
        <f>IF(moras[[#This Row],[SALARIO]]="",'2-Resumen'!$B$7, moras[[#This Row],[SALARIO]])</f>
        <v>3769772</v>
      </c>
      <c r="F2146">
        <f>STANDARDIZE(moras[[#This Row],[SALARIO]],'2-Resumen'!$B$2,'2-Resumen'!$B$3)</f>
        <v>-0.31289099241602131</v>
      </c>
      <c r="G2146" t="str">
        <f>IF(ABS(moras[[#This Row],[Z-CORE]])&gt; 1.96,"Sí", "No")</f>
        <v>No</v>
      </c>
      <c r="H2146" t="s">
        <v>33</v>
      </c>
      <c r="I2146" t="str">
        <f>IF(moras[[#This Row],[TIPO_ASEGURAMIENTO]] = "", '2-Resumen'!$F$4, moras[[#This Row],[TIPO_ASEGURAMIENTO]])</f>
        <v>ASALARIADO</v>
      </c>
      <c r="J2146" t="s">
        <v>34</v>
      </c>
      <c r="K2146" t="s">
        <v>30</v>
      </c>
      <c r="L2146" t="s">
        <v>31</v>
      </c>
      <c r="M2146" t="s">
        <v>31</v>
      </c>
      <c r="N2146">
        <v>47</v>
      </c>
      <c r="O2146">
        <f>IF(moras[[#This Row],[EDAD]]="", '2-Resumen'!$C$7, moras[[#This Row],[EDAD]])</f>
        <v>47</v>
      </c>
      <c r="P2146">
        <f>FLOOR(moras[[#This Row],[EDAD_SIN_NA´S]],10)</f>
        <v>40</v>
      </c>
      <c r="Q2146">
        <f>STANDARDIZE(moras[[#This Row],[EDAD]],'2-Resumen'!$C$2, '2-Resumen'!$C$3)</f>
        <v>0.35948646717097865</v>
      </c>
      <c r="R2146" t="str">
        <f>IF(ABS(moras[[#This Row],[Z-CORE E]]) &gt; 1.96, "Sí", "No")</f>
        <v>No</v>
      </c>
    </row>
    <row r="2147" spans="1:18">
      <c r="A2147">
        <v>3135</v>
      </c>
      <c r="B2147" t="s">
        <v>32</v>
      </c>
      <c r="C2147">
        <v>350955</v>
      </c>
      <c r="D21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47">
        <f>IF(moras[[#This Row],[SALARIO]]="",'2-Resumen'!$B$7, moras[[#This Row],[SALARIO]])</f>
        <v>350955</v>
      </c>
      <c r="F2147">
        <f>STANDARDIZE(moras[[#This Row],[SALARIO]],'2-Resumen'!$B$2,'2-Resumen'!$B$3)</f>
        <v>-0.36977682782744559</v>
      </c>
      <c r="G2147" t="str">
        <f>IF(ABS(moras[[#This Row],[Z-CORE]])&gt; 1.96,"Sí", "No")</f>
        <v>No</v>
      </c>
      <c r="H2147" t="s">
        <v>33</v>
      </c>
      <c r="I2147" t="str">
        <f>IF(moras[[#This Row],[TIPO_ASEGURAMIENTO]] = "", '2-Resumen'!$F$4, moras[[#This Row],[TIPO_ASEGURAMIENTO]])</f>
        <v>ASALARIADO</v>
      </c>
      <c r="J2147" t="s">
        <v>29</v>
      </c>
      <c r="K2147" t="s">
        <v>30</v>
      </c>
      <c r="L2147" t="s">
        <v>31</v>
      </c>
      <c r="M2147" t="s">
        <v>31</v>
      </c>
      <c r="N2147">
        <v>41</v>
      </c>
      <c r="O2147">
        <f>IF(moras[[#This Row],[EDAD]]="", '2-Resumen'!$C$7, moras[[#This Row],[EDAD]])</f>
        <v>41</v>
      </c>
      <c r="P2147">
        <f>FLOOR(moras[[#This Row],[EDAD_SIN_NA´S]],10)</f>
        <v>40</v>
      </c>
      <c r="Q2147">
        <f>STANDARDIZE(moras[[#This Row],[EDAD]],'2-Resumen'!$C$2, '2-Resumen'!$C$3)</f>
        <v>-6.3965513291846368E-2</v>
      </c>
      <c r="R2147" t="str">
        <f>IF(ABS(moras[[#This Row],[Z-CORE E]]) &gt; 1.96, "Sí", "No")</f>
        <v>No</v>
      </c>
    </row>
    <row r="2148" spans="1:18">
      <c r="A2148">
        <v>3136</v>
      </c>
      <c r="B2148" t="s">
        <v>27</v>
      </c>
      <c r="C2148">
        <v>1275143</v>
      </c>
      <c r="D21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48">
        <f>IF(moras[[#This Row],[SALARIO]]="",'2-Resumen'!$B$7, moras[[#This Row],[SALARIO]])</f>
        <v>1275143</v>
      </c>
      <c r="F2148">
        <f>STANDARDIZE(moras[[#This Row],[SALARIO]],'2-Resumen'!$B$2,'2-Resumen'!$B$3)</f>
        <v>-0.35439922602623386</v>
      </c>
      <c r="G2148" t="str">
        <f>IF(ABS(moras[[#This Row],[Z-CORE]])&gt; 1.96,"Sí", "No")</f>
        <v>No</v>
      </c>
      <c r="H2148" t="s">
        <v>33</v>
      </c>
      <c r="I2148" t="str">
        <f>IF(moras[[#This Row],[TIPO_ASEGURAMIENTO]] = "", '2-Resumen'!$F$4, moras[[#This Row],[TIPO_ASEGURAMIENTO]])</f>
        <v>ASALARIADO</v>
      </c>
      <c r="J2148" t="s">
        <v>29</v>
      </c>
      <c r="K2148" t="s">
        <v>30</v>
      </c>
      <c r="L2148" t="s">
        <v>31</v>
      </c>
      <c r="M2148" t="s">
        <v>31</v>
      </c>
      <c r="N2148">
        <v>53</v>
      </c>
      <c r="O2148">
        <f>IF(moras[[#This Row],[EDAD]]="", '2-Resumen'!$C$7, moras[[#This Row],[EDAD]])</f>
        <v>53</v>
      </c>
      <c r="P2148">
        <f>FLOOR(moras[[#This Row],[EDAD_SIN_NA´S]],10)</f>
        <v>50</v>
      </c>
      <c r="Q2148">
        <f>STANDARDIZE(moras[[#This Row],[EDAD]],'2-Resumen'!$C$2, '2-Resumen'!$C$3)</f>
        <v>0.78293844763380371</v>
      </c>
      <c r="R2148" t="str">
        <f>IF(ABS(moras[[#This Row],[Z-CORE E]]) &gt; 1.96, "Sí", "No")</f>
        <v>No</v>
      </c>
    </row>
    <row r="2149" spans="1:18">
      <c r="A2149">
        <v>3137</v>
      </c>
      <c r="B2149" t="s">
        <v>27</v>
      </c>
      <c r="C2149">
        <v>6664375</v>
      </c>
      <c r="D21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49">
        <f>IF(moras[[#This Row],[SALARIO]]="",'2-Resumen'!$B$7, moras[[#This Row],[SALARIO]])</f>
        <v>6664375</v>
      </c>
      <c r="F2149">
        <f>STANDARDIZE(moras[[#This Row],[SALARIO]],'2-Resumen'!$B$2,'2-Resumen'!$B$3)</f>
        <v>-0.26472757511716766</v>
      </c>
      <c r="G2149" t="str">
        <f>IF(ABS(moras[[#This Row],[Z-CORE]])&gt; 1.96,"Sí", "No")</f>
        <v>No</v>
      </c>
      <c r="H2149" t="s">
        <v>33</v>
      </c>
      <c r="I2149" t="str">
        <f>IF(moras[[#This Row],[TIPO_ASEGURAMIENTO]] = "", '2-Resumen'!$F$4, moras[[#This Row],[TIPO_ASEGURAMIENTO]])</f>
        <v>ASALARIADO</v>
      </c>
      <c r="J2149" t="s">
        <v>34</v>
      </c>
      <c r="K2149" t="s">
        <v>30</v>
      </c>
      <c r="L2149" t="s">
        <v>31</v>
      </c>
      <c r="M2149" t="s">
        <v>31</v>
      </c>
      <c r="N2149">
        <v>26</v>
      </c>
      <c r="O2149">
        <f>IF(moras[[#This Row],[EDAD]]="", '2-Resumen'!$C$7, moras[[#This Row],[EDAD]])</f>
        <v>26</v>
      </c>
      <c r="P2149">
        <f>FLOOR(moras[[#This Row],[EDAD_SIN_NA´S]],10)</f>
        <v>20</v>
      </c>
      <c r="Q2149">
        <f>STANDARDIZE(moras[[#This Row],[EDAD]],'2-Resumen'!$C$2, '2-Resumen'!$C$3)</f>
        <v>-1.1225954644489089</v>
      </c>
      <c r="R2149" t="str">
        <f>IF(ABS(moras[[#This Row],[Z-CORE E]]) &gt; 1.96, "Sí", "No")</f>
        <v>No</v>
      </c>
    </row>
    <row r="2150" spans="1:18">
      <c r="A2150">
        <v>3138</v>
      </c>
      <c r="B2150" t="s">
        <v>32</v>
      </c>
      <c r="C2150">
        <v>10652</v>
      </c>
      <c r="D21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50">
        <f>IF(moras[[#This Row],[SALARIO]]="",'2-Resumen'!$B$7, moras[[#This Row],[SALARIO]])</f>
        <v>10652</v>
      </c>
      <c r="F2150">
        <f>STANDARDIZE(moras[[#This Row],[SALARIO]],'2-Resumen'!$B$2,'2-Resumen'!$B$3)</f>
        <v>-0.37543914331494138</v>
      </c>
      <c r="G2150" t="str">
        <f>IF(ABS(moras[[#This Row],[Z-CORE]])&gt; 1.96,"Sí", "No")</f>
        <v>No</v>
      </c>
      <c r="H2150" t="s">
        <v>33</v>
      </c>
      <c r="I2150" t="str">
        <f>IF(moras[[#This Row],[TIPO_ASEGURAMIENTO]] = "", '2-Resumen'!$F$4, moras[[#This Row],[TIPO_ASEGURAMIENTO]])</f>
        <v>ASALARIADO</v>
      </c>
      <c r="J2150" t="s">
        <v>29</v>
      </c>
      <c r="K2150" t="s">
        <v>30</v>
      </c>
      <c r="L2150" t="s">
        <v>30</v>
      </c>
      <c r="M2150" t="s">
        <v>31</v>
      </c>
      <c r="N2150">
        <v>23</v>
      </c>
      <c r="O2150">
        <f>IF(moras[[#This Row],[EDAD]]="", '2-Resumen'!$C$7, moras[[#This Row],[EDAD]])</f>
        <v>23</v>
      </c>
      <c r="P2150">
        <f>FLOOR(moras[[#This Row],[EDAD_SIN_NA´S]],10)</f>
        <v>20</v>
      </c>
      <c r="Q2150">
        <f>STANDARDIZE(moras[[#This Row],[EDAD]],'2-Resumen'!$C$2, '2-Resumen'!$C$3)</f>
        <v>-1.3343214546803215</v>
      </c>
      <c r="R2150" t="str">
        <f>IF(ABS(moras[[#This Row],[Z-CORE E]]) &gt; 1.96, "Sí", "No")</f>
        <v>No</v>
      </c>
    </row>
    <row r="2151" spans="1:18">
      <c r="A2151">
        <v>3139</v>
      </c>
      <c r="B2151" t="s">
        <v>32</v>
      </c>
      <c r="C2151">
        <v>6985595</v>
      </c>
      <c r="D21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51">
        <f>IF(moras[[#This Row],[SALARIO]]="",'2-Resumen'!$B$7, moras[[#This Row],[SALARIO]])</f>
        <v>6985595</v>
      </c>
      <c r="F2151">
        <f>STANDARDIZE(moras[[#This Row],[SALARIO]],'2-Resumen'!$B$2,'2-Resumen'!$B$3)</f>
        <v>-0.25938278244448071</v>
      </c>
      <c r="G2151" t="str">
        <f>IF(ABS(moras[[#This Row],[Z-CORE]])&gt; 1.96,"Sí", "No")</f>
        <v>No</v>
      </c>
      <c r="H2151" t="s">
        <v>33</v>
      </c>
      <c r="I2151" t="str">
        <f>IF(moras[[#This Row],[TIPO_ASEGURAMIENTO]] = "", '2-Resumen'!$F$4, moras[[#This Row],[TIPO_ASEGURAMIENTO]])</f>
        <v>ASALARIADO</v>
      </c>
      <c r="J2151" t="s">
        <v>34</v>
      </c>
      <c r="K2151" t="s">
        <v>30</v>
      </c>
      <c r="L2151" t="s">
        <v>31</v>
      </c>
      <c r="M2151" t="s">
        <v>31</v>
      </c>
      <c r="N2151">
        <v>31</v>
      </c>
      <c r="O2151">
        <f>IF(moras[[#This Row],[EDAD]]="", '2-Resumen'!$C$7, moras[[#This Row],[EDAD]])</f>
        <v>31</v>
      </c>
      <c r="P2151">
        <f>FLOOR(moras[[#This Row],[EDAD_SIN_NA´S]],10)</f>
        <v>30</v>
      </c>
      <c r="Q2151">
        <f>STANDARDIZE(moras[[#This Row],[EDAD]],'2-Resumen'!$C$2, '2-Resumen'!$C$3)</f>
        <v>-0.7697188140632214</v>
      </c>
      <c r="R2151" t="str">
        <f>IF(ABS(moras[[#This Row],[Z-CORE E]]) &gt; 1.96, "Sí", "No")</f>
        <v>No</v>
      </c>
    </row>
    <row r="2152" spans="1:18">
      <c r="A2152">
        <v>3140</v>
      </c>
      <c r="B2152" t="s">
        <v>27</v>
      </c>
      <c r="C2152">
        <v>150000</v>
      </c>
      <c r="D21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52">
        <f>IF(moras[[#This Row],[SALARIO]]="",'2-Resumen'!$B$7, moras[[#This Row],[SALARIO]])</f>
        <v>150000</v>
      </c>
      <c r="F2152">
        <f>STANDARDIZE(moras[[#This Row],[SALARIO]],'2-Resumen'!$B$2,'2-Resumen'!$B$3)</f>
        <v>-0.37312052626322112</v>
      </c>
      <c r="G2152" t="str">
        <f>IF(ABS(moras[[#This Row],[Z-CORE]])&gt; 1.96,"Sí", "No")</f>
        <v>No</v>
      </c>
      <c r="H2152" t="s">
        <v>33</v>
      </c>
      <c r="I2152" t="str">
        <f>IF(moras[[#This Row],[TIPO_ASEGURAMIENTO]] = "", '2-Resumen'!$F$4, moras[[#This Row],[TIPO_ASEGURAMIENTO]])</f>
        <v>ASALARIADO</v>
      </c>
      <c r="J2152" t="s">
        <v>29</v>
      </c>
      <c r="K2152" t="s">
        <v>30</v>
      </c>
      <c r="L2152" t="s">
        <v>31</v>
      </c>
      <c r="M2152" t="s">
        <v>31</v>
      </c>
      <c r="N2152">
        <v>21</v>
      </c>
      <c r="O2152">
        <f>IF(moras[[#This Row],[EDAD]]="", '2-Resumen'!$C$7, moras[[#This Row],[EDAD]])</f>
        <v>21</v>
      </c>
      <c r="P2152">
        <f>FLOOR(moras[[#This Row],[EDAD_SIN_NA´S]],10)</f>
        <v>20</v>
      </c>
      <c r="Q2152">
        <f>STANDARDIZE(moras[[#This Row],[EDAD]],'2-Resumen'!$C$2, '2-Resumen'!$C$3)</f>
        <v>-1.4754721148345964</v>
      </c>
      <c r="R2152" t="str">
        <f>IF(ABS(moras[[#This Row],[Z-CORE E]]) &gt; 1.96, "Sí", "No")</f>
        <v>No</v>
      </c>
    </row>
    <row r="2153" spans="1:18">
      <c r="A2153">
        <v>3141</v>
      </c>
      <c r="B2153" t="s">
        <v>27</v>
      </c>
      <c r="C2153">
        <v>40615928</v>
      </c>
      <c r="D21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53">
        <f>IF(moras[[#This Row],[SALARIO]]="",'2-Resumen'!$B$7, moras[[#This Row],[SALARIO]])</f>
        <v>40615928</v>
      </c>
      <c r="F2153">
        <f>STANDARDIZE(moras[[#This Row],[SALARIO]],'2-Resumen'!$B$2,'2-Resumen'!$B$3)</f>
        <v>0.30019369908974308</v>
      </c>
      <c r="G2153" t="str">
        <f>IF(ABS(moras[[#This Row],[Z-CORE]])&gt; 1.96,"Sí", "No")</f>
        <v>No</v>
      </c>
      <c r="H2153" t="s">
        <v>33</v>
      </c>
      <c r="I2153" t="str">
        <f>IF(moras[[#This Row],[TIPO_ASEGURAMIENTO]] = "", '2-Resumen'!$F$4, moras[[#This Row],[TIPO_ASEGURAMIENTO]])</f>
        <v>ASALARIADO</v>
      </c>
      <c r="J2153" t="s">
        <v>29</v>
      </c>
      <c r="K2153" t="s">
        <v>30</v>
      </c>
      <c r="L2153" t="s">
        <v>31</v>
      </c>
      <c r="M2153" t="s">
        <v>31</v>
      </c>
      <c r="N2153">
        <v>25</v>
      </c>
      <c r="O2153">
        <f>IF(moras[[#This Row],[EDAD]]="", '2-Resumen'!$C$7, moras[[#This Row],[EDAD]])</f>
        <v>25</v>
      </c>
      <c r="P2153">
        <f>FLOOR(moras[[#This Row],[EDAD_SIN_NA´S]],10)</f>
        <v>20</v>
      </c>
      <c r="Q2153">
        <f>STANDARDIZE(moras[[#This Row],[EDAD]],'2-Resumen'!$C$2, '2-Resumen'!$C$3)</f>
        <v>-1.1931707945260464</v>
      </c>
      <c r="R2153" t="str">
        <f>IF(ABS(moras[[#This Row],[Z-CORE E]]) &gt; 1.96, "Sí", "No")</f>
        <v>No</v>
      </c>
    </row>
    <row r="2154" spans="1:18">
      <c r="A2154">
        <v>3142</v>
      </c>
      <c r="B2154" t="s">
        <v>27</v>
      </c>
      <c r="C2154">
        <v>8011902</v>
      </c>
      <c r="D21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54">
        <f>IF(moras[[#This Row],[SALARIO]]="",'2-Resumen'!$B$7, moras[[#This Row],[SALARIO]])</f>
        <v>8011902</v>
      </c>
      <c r="F2154">
        <f>STANDARDIZE(moras[[#This Row],[SALARIO]],'2-Resumen'!$B$2,'2-Resumen'!$B$3)</f>
        <v>-0.24230601843997487</v>
      </c>
      <c r="G2154" t="str">
        <f>IF(ABS(moras[[#This Row],[Z-CORE]])&gt; 1.96,"Sí", "No")</f>
        <v>No</v>
      </c>
      <c r="H2154" t="s">
        <v>33</v>
      </c>
      <c r="I2154" t="str">
        <f>IF(moras[[#This Row],[TIPO_ASEGURAMIENTO]] = "", '2-Resumen'!$F$4, moras[[#This Row],[TIPO_ASEGURAMIENTO]])</f>
        <v>ASALARIADO</v>
      </c>
      <c r="J2154" t="s">
        <v>29</v>
      </c>
      <c r="K2154" t="s">
        <v>30</v>
      </c>
      <c r="L2154" t="s">
        <v>31</v>
      </c>
      <c r="M2154" t="s">
        <v>31</v>
      </c>
      <c r="N2154">
        <v>43</v>
      </c>
      <c r="O2154">
        <f>IF(moras[[#This Row],[EDAD]]="", '2-Resumen'!$C$7, moras[[#This Row],[EDAD]])</f>
        <v>43</v>
      </c>
      <c r="P2154">
        <f>FLOOR(moras[[#This Row],[EDAD_SIN_NA´S]],10)</f>
        <v>40</v>
      </c>
      <c r="Q2154">
        <f>STANDARDIZE(moras[[#This Row],[EDAD]],'2-Resumen'!$C$2, '2-Resumen'!$C$3)</f>
        <v>7.7185146862428639E-2</v>
      </c>
      <c r="R2154" t="str">
        <f>IF(ABS(moras[[#This Row],[Z-CORE E]]) &gt; 1.96, "Sí", "No")</f>
        <v>No</v>
      </c>
    </row>
    <row r="2155" spans="1:18">
      <c r="A2155">
        <v>3143</v>
      </c>
      <c r="B2155" t="s">
        <v>32</v>
      </c>
      <c r="C2155">
        <v>9803535</v>
      </c>
      <c r="D21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55">
        <f>IF(moras[[#This Row],[SALARIO]]="",'2-Resumen'!$B$7, moras[[#This Row],[SALARIO]])</f>
        <v>9803535</v>
      </c>
      <c r="F2155">
        <f>STANDARDIZE(moras[[#This Row],[SALARIO]],'2-Resumen'!$B$2,'2-Resumen'!$B$3)</f>
        <v>-0.21249496392735359</v>
      </c>
      <c r="G2155" t="str">
        <f>IF(ABS(moras[[#This Row],[Z-CORE]])&gt; 1.96,"Sí", "No")</f>
        <v>No</v>
      </c>
      <c r="H2155" t="s">
        <v>33</v>
      </c>
      <c r="I2155" t="str">
        <f>IF(moras[[#This Row],[TIPO_ASEGURAMIENTO]] = "", '2-Resumen'!$F$4, moras[[#This Row],[TIPO_ASEGURAMIENTO]])</f>
        <v>ASALARIADO</v>
      </c>
      <c r="J2155" t="s">
        <v>34</v>
      </c>
      <c r="K2155" t="s">
        <v>30</v>
      </c>
      <c r="L2155" t="s">
        <v>31</v>
      </c>
      <c r="M2155" t="s">
        <v>31</v>
      </c>
      <c r="N2155">
        <v>34</v>
      </c>
      <c r="O2155">
        <f>IF(moras[[#This Row],[EDAD]]="", '2-Resumen'!$C$7, moras[[#This Row],[EDAD]])</f>
        <v>34</v>
      </c>
      <c r="P2155">
        <f>FLOOR(moras[[#This Row],[EDAD_SIN_NA´S]],10)</f>
        <v>30</v>
      </c>
      <c r="Q2155">
        <f>STANDARDIZE(moras[[#This Row],[EDAD]],'2-Resumen'!$C$2, '2-Resumen'!$C$3)</f>
        <v>-0.55799282383180893</v>
      </c>
      <c r="R2155" t="str">
        <f>IF(ABS(moras[[#This Row],[Z-CORE E]]) &gt; 1.96, "Sí", "No")</f>
        <v>No</v>
      </c>
    </row>
    <row r="2156" spans="1:18">
      <c r="A2156">
        <v>3144</v>
      </c>
      <c r="B2156" t="s">
        <v>32</v>
      </c>
      <c r="C2156">
        <v>84740334</v>
      </c>
      <c r="D21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56">
        <f>IF(moras[[#This Row],[SALARIO]]="",'2-Resumen'!$B$7, moras[[#This Row],[SALARIO]])</f>
        <v>84740334</v>
      </c>
      <c r="F2156">
        <f>STANDARDIZE(moras[[#This Row],[SALARIO]],'2-Resumen'!$B$2,'2-Resumen'!$B$3)</f>
        <v>1.0343814890015348</v>
      </c>
      <c r="G2156" t="str">
        <f>IF(ABS(moras[[#This Row],[Z-CORE]])&gt; 1.96,"Sí", "No")</f>
        <v>No</v>
      </c>
      <c r="H2156" t="s">
        <v>33</v>
      </c>
      <c r="I2156" t="str">
        <f>IF(moras[[#This Row],[TIPO_ASEGURAMIENTO]] = "", '2-Resumen'!$F$4, moras[[#This Row],[TIPO_ASEGURAMIENTO]])</f>
        <v>ASALARIADO</v>
      </c>
      <c r="J2156" t="s">
        <v>29</v>
      </c>
      <c r="K2156" t="s">
        <v>30</v>
      </c>
      <c r="L2156" t="s">
        <v>31</v>
      </c>
      <c r="M2156" t="s">
        <v>31</v>
      </c>
      <c r="N2156">
        <v>45</v>
      </c>
      <c r="O2156">
        <f>IF(moras[[#This Row],[EDAD]]="", '2-Resumen'!$C$7, moras[[#This Row],[EDAD]])</f>
        <v>45</v>
      </c>
      <c r="P2156">
        <f>FLOOR(moras[[#This Row],[EDAD_SIN_NA´S]],10)</f>
        <v>40</v>
      </c>
      <c r="Q2156">
        <f>STANDARDIZE(moras[[#This Row],[EDAD]],'2-Resumen'!$C$2, '2-Resumen'!$C$3)</f>
        <v>0.21833580701670366</v>
      </c>
      <c r="R2156" t="str">
        <f>IF(ABS(moras[[#This Row],[Z-CORE E]]) &gt; 1.96, "Sí", "No")</f>
        <v>No</v>
      </c>
    </row>
    <row r="2157" spans="1:18">
      <c r="A2157">
        <v>3145</v>
      </c>
      <c r="B2157" t="s">
        <v>32</v>
      </c>
      <c r="C2157">
        <v>295505</v>
      </c>
      <c r="D21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57">
        <f>IF(moras[[#This Row],[SALARIO]]="",'2-Resumen'!$B$7, moras[[#This Row],[SALARIO]])</f>
        <v>295505</v>
      </c>
      <c r="F2157">
        <f>STANDARDIZE(moras[[#This Row],[SALARIO]],'2-Resumen'!$B$2,'2-Resumen'!$B$3)</f>
        <v>-0.37069946263754616</v>
      </c>
      <c r="G2157" t="str">
        <f>IF(ABS(moras[[#This Row],[Z-CORE]])&gt; 1.96,"Sí", "No")</f>
        <v>No</v>
      </c>
      <c r="H2157" t="s">
        <v>33</v>
      </c>
      <c r="I2157" t="str">
        <f>IF(moras[[#This Row],[TIPO_ASEGURAMIENTO]] = "", '2-Resumen'!$F$4, moras[[#This Row],[TIPO_ASEGURAMIENTO]])</f>
        <v>ASALARIADO</v>
      </c>
      <c r="J2157" t="s">
        <v>29</v>
      </c>
      <c r="K2157" t="s">
        <v>30</v>
      </c>
      <c r="L2157" t="s">
        <v>31</v>
      </c>
      <c r="M2157" t="s">
        <v>31</v>
      </c>
      <c r="N2157">
        <v>36</v>
      </c>
      <c r="O2157">
        <f>IF(moras[[#This Row],[EDAD]]="", '2-Resumen'!$C$7, moras[[#This Row],[EDAD]])</f>
        <v>36</v>
      </c>
      <c r="P2157">
        <f>FLOOR(moras[[#This Row],[EDAD_SIN_NA´S]],10)</f>
        <v>30</v>
      </c>
      <c r="Q2157">
        <f>STANDARDIZE(moras[[#This Row],[EDAD]],'2-Resumen'!$C$2, '2-Resumen'!$C$3)</f>
        <v>-0.41684216367753391</v>
      </c>
      <c r="R2157" t="str">
        <f>IF(ABS(moras[[#This Row],[Z-CORE E]]) &gt; 1.96, "Sí", "No")</f>
        <v>No</v>
      </c>
    </row>
    <row r="2158" spans="1:18">
      <c r="A2158">
        <v>3147</v>
      </c>
      <c r="B2158" t="s">
        <v>27</v>
      </c>
      <c r="C2158">
        <v>457220</v>
      </c>
      <c r="D21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58">
        <f>IF(moras[[#This Row],[SALARIO]]="",'2-Resumen'!$B$7, moras[[#This Row],[SALARIO]])</f>
        <v>457220</v>
      </c>
      <c r="F2158">
        <f>STANDARDIZE(moras[[#This Row],[SALARIO]],'2-Resumen'!$B$2,'2-Resumen'!$B$3)</f>
        <v>-0.36800868016116367</v>
      </c>
      <c r="G2158" t="str">
        <f>IF(ABS(moras[[#This Row],[Z-CORE]])&gt; 1.96,"Sí", "No")</f>
        <v>No</v>
      </c>
      <c r="H2158" t="s">
        <v>33</v>
      </c>
      <c r="I2158" t="str">
        <f>IF(moras[[#This Row],[TIPO_ASEGURAMIENTO]] = "", '2-Resumen'!$F$4, moras[[#This Row],[TIPO_ASEGURAMIENTO]])</f>
        <v>ASALARIADO</v>
      </c>
      <c r="J2158" t="s">
        <v>34</v>
      </c>
      <c r="K2158" t="s">
        <v>30</v>
      </c>
      <c r="L2158" t="s">
        <v>31</v>
      </c>
      <c r="M2158" t="s">
        <v>31</v>
      </c>
      <c r="N2158">
        <v>25</v>
      </c>
      <c r="O2158">
        <f>IF(moras[[#This Row],[EDAD]]="", '2-Resumen'!$C$7, moras[[#This Row],[EDAD]])</f>
        <v>25</v>
      </c>
      <c r="P2158">
        <f>FLOOR(moras[[#This Row],[EDAD_SIN_NA´S]],10)</f>
        <v>20</v>
      </c>
      <c r="Q2158">
        <f>STANDARDIZE(moras[[#This Row],[EDAD]],'2-Resumen'!$C$2, '2-Resumen'!$C$3)</f>
        <v>-1.1931707945260464</v>
      </c>
      <c r="R2158" t="str">
        <f>IF(ABS(moras[[#This Row],[Z-CORE E]]) &gt; 1.96, "Sí", "No")</f>
        <v>No</v>
      </c>
    </row>
    <row r="2159" spans="1:18">
      <c r="A2159">
        <v>3151</v>
      </c>
      <c r="B2159" t="s">
        <v>27</v>
      </c>
      <c r="C2159">
        <v>154295958</v>
      </c>
      <c r="D21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59">
        <f>IF(moras[[#This Row],[SALARIO]]="",'2-Resumen'!$B$7, moras[[#This Row],[SALARIO]])</f>
        <v>154295958</v>
      </c>
      <c r="F2159">
        <f>STANDARDIZE(moras[[#This Row],[SALARIO]],'2-Resumen'!$B$2,'2-Resumen'!$B$3)</f>
        <v>2.1917203517727541</v>
      </c>
      <c r="G2159" t="str">
        <f>IF(ABS(moras[[#This Row],[Z-CORE]])&gt; 1.96,"Sí", "No")</f>
        <v>Sí</v>
      </c>
      <c r="H2159" t="s">
        <v>33</v>
      </c>
      <c r="I2159" t="str">
        <f>IF(moras[[#This Row],[TIPO_ASEGURAMIENTO]] = "", '2-Resumen'!$F$4, moras[[#This Row],[TIPO_ASEGURAMIENTO]])</f>
        <v>ASALARIADO</v>
      </c>
      <c r="J2159" t="s">
        <v>29</v>
      </c>
      <c r="K2159" t="s">
        <v>30</v>
      </c>
      <c r="L2159" t="s">
        <v>31</v>
      </c>
      <c r="M2159" t="s">
        <v>31</v>
      </c>
      <c r="N2159">
        <v>58</v>
      </c>
      <c r="O2159">
        <f>IF(moras[[#This Row],[EDAD]]="", '2-Resumen'!$C$7, moras[[#This Row],[EDAD]])</f>
        <v>58</v>
      </c>
      <c r="P2159">
        <f>FLOOR(moras[[#This Row],[EDAD_SIN_NA´S]],10)</f>
        <v>50</v>
      </c>
      <c r="Q2159">
        <f>STANDARDIZE(moras[[#This Row],[EDAD]],'2-Resumen'!$C$2, '2-Resumen'!$C$3)</f>
        <v>1.1358150980194912</v>
      </c>
      <c r="R2159" t="str">
        <f>IF(ABS(moras[[#This Row],[Z-CORE E]]) &gt; 1.96, "Sí", "No")</f>
        <v>No</v>
      </c>
    </row>
    <row r="2160" spans="1:18">
      <c r="A2160">
        <v>3154</v>
      </c>
      <c r="B2160" t="s">
        <v>32</v>
      </c>
      <c r="C2160">
        <v>4712231</v>
      </c>
      <c r="D21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60">
        <f>IF(moras[[#This Row],[SALARIO]]="",'2-Resumen'!$B$7, moras[[#This Row],[SALARIO]])</f>
        <v>4712231</v>
      </c>
      <c r="F2160">
        <f>STANDARDIZE(moras[[#This Row],[SALARIO]],'2-Resumen'!$B$2,'2-Resumen'!$B$3)</f>
        <v>-0.29720937870109726</v>
      </c>
      <c r="G2160" t="str">
        <f>IF(ABS(moras[[#This Row],[Z-CORE]])&gt; 1.96,"Sí", "No")</f>
        <v>No</v>
      </c>
      <c r="H2160" t="s">
        <v>33</v>
      </c>
      <c r="I2160" t="str">
        <f>IF(moras[[#This Row],[TIPO_ASEGURAMIENTO]] = "", '2-Resumen'!$F$4, moras[[#This Row],[TIPO_ASEGURAMIENTO]])</f>
        <v>ASALARIADO</v>
      </c>
      <c r="J2160" t="s">
        <v>29</v>
      </c>
      <c r="K2160" t="s">
        <v>30</v>
      </c>
      <c r="L2160" t="s">
        <v>31</v>
      </c>
      <c r="M2160" t="s">
        <v>31</v>
      </c>
      <c r="N2160">
        <v>23</v>
      </c>
      <c r="O2160">
        <f>IF(moras[[#This Row],[EDAD]]="", '2-Resumen'!$C$7, moras[[#This Row],[EDAD]])</f>
        <v>23</v>
      </c>
      <c r="P2160">
        <f>FLOOR(moras[[#This Row],[EDAD_SIN_NA´S]],10)</f>
        <v>20</v>
      </c>
      <c r="Q2160">
        <f>STANDARDIZE(moras[[#This Row],[EDAD]],'2-Resumen'!$C$2, '2-Resumen'!$C$3)</f>
        <v>-1.3343214546803215</v>
      </c>
      <c r="R2160" t="str">
        <f>IF(ABS(moras[[#This Row],[Z-CORE E]]) &gt; 1.96, "Sí", "No")</f>
        <v>No</v>
      </c>
    </row>
    <row r="2161" spans="1:18">
      <c r="A2161">
        <v>3155</v>
      </c>
      <c r="B2161" t="s">
        <v>27</v>
      </c>
      <c r="C2161">
        <v>53271084</v>
      </c>
      <c r="D21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61">
        <f>IF(moras[[#This Row],[SALARIO]]="",'2-Resumen'!$B$7, moras[[#This Row],[SALARIO]])</f>
        <v>53271084</v>
      </c>
      <c r="F2161">
        <f>STANDARDIZE(moras[[#This Row],[SALARIO]],'2-Resumen'!$B$2,'2-Resumen'!$B$3)</f>
        <v>0.51076335558843788</v>
      </c>
      <c r="G2161" t="str">
        <f>IF(ABS(moras[[#This Row],[Z-CORE]])&gt; 1.96,"Sí", "No")</f>
        <v>No</v>
      </c>
      <c r="H2161" t="s">
        <v>33</v>
      </c>
      <c r="I2161" t="str">
        <f>IF(moras[[#This Row],[TIPO_ASEGURAMIENTO]] = "", '2-Resumen'!$F$4, moras[[#This Row],[TIPO_ASEGURAMIENTO]])</f>
        <v>ASALARIADO</v>
      </c>
      <c r="J2161" t="s">
        <v>34</v>
      </c>
      <c r="K2161" t="s">
        <v>30</v>
      </c>
      <c r="L2161" t="s">
        <v>31</v>
      </c>
      <c r="M2161" t="s">
        <v>31</v>
      </c>
      <c r="N2161">
        <v>44</v>
      </c>
      <c r="O2161">
        <f>IF(moras[[#This Row],[EDAD]]="", '2-Resumen'!$C$7, moras[[#This Row],[EDAD]])</f>
        <v>44</v>
      </c>
      <c r="P2161">
        <f>FLOOR(moras[[#This Row],[EDAD_SIN_NA´S]],10)</f>
        <v>40</v>
      </c>
      <c r="Q2161">
        <f>STANDARDIZE(moras[[#This Row],[EDAD]],'2-Resumen'!$C$2, '2-Resumen'!$C$3)</f>
        <v>0.14776047693956615</v>
      </c>
      <c r="R2161" t="str">
        <f>IF(ABS(moras[[#This Row],[Z-CORE E]]) &gt; 1.96, "Sí", "No")</f>
        <v>No</v>
      </c>
    </row>
    <row r="2162" spans="1:18">
      <c r="A2162">
        <v>3156</v>
      </c>
      <c r="B2162" t="s">
        <v>32</v>
      </c>
      <c r="C2162">
        <v>800000</v>
      </c>
      <c r="D21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62">
        <f>IF(moras[[#This Row],[SALARIO]]="",'2-Resumen'!$B$7, moras[[#This Row],[SALARIO]])</f>
        <v>800000</v>
      </c>
      <c r="F2162">
        <f>STANDARDIZE(moras[[#This Row],[SALARIO]],'2-Resumen'!$B$2,'2-Resumen'!$B$3)</f>
        <v>-0.36230514976970724</v>
      </c>
      <c r="G2162" t="str">
        <f>IF(ABS(moras[[#This Row],[Z-CORE]])&gt; 1.96,"Sí", "No")</f>
        <v>No</v>
      </c>
      <c r="H2162" t="s">
        <v>33</v>
      </c>
      <c r="I2162" t="str">
        <f>IF(moras[[#This Row],[TIPO_ASEGURAMIENTO]] = "", '2-Resumen'!$F$4, moras[[#This Row],[TIPO_ASEGURAMIENTO]])</f>
        <v>ASALARIADO</v>
      </c>
      <c r="J2162" t="s">
        <v>29</v>
      </c>
      <c r="K2162" t="s">
        <v>30</v>
      </c>
      <c r="L2162" t="s">
        <v>31</v>
      </c>
      <c r="M2162" t="s">
        <v>31</v>
      </c>
      <c r="N2162">
        <v>35</v>
      </c>
      <c r="O2162">
        <f>IF(moras[[#This Row],[EDAD]]="", '2-Resumen'!$C$7, moras[[#This Row],[EDAD]])</f>
        <v>35</v>
      </c>
      <c r="P2162">
        <f>FLOOR(moras[[#This Row],[EDAD_SIN_NA´S]],10)</f>
        <v>30</v>
      </c>
      <c r="Q2162">
        <f>STANDARDIZE(moras[[#This Row],[EDAD]],'2-Resumen'!$C$2, '2-Resumen'!$C$3)</f>
        <v>-0.48741749375467142</v>
      </c>
      <c r="R2162" t="str">
        <f>IF(ABS(moras[[#This Row],[Z-CORE E]]) &gt; 1.96, "Sí", "No")</f>
        <v>No</v>
      </c>
    </row>
    <row r="2163" spans="1:18">
      <c r="A2163">
        <v>3157</v>
      </c>
      <c r="B2163" t="s">
        <v>27</v>
      </c>
      <c r="C2163">
        <v>246787573</v>
      </c>
      <c r="D21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63">
        <f>IF(moras[[#This Row],[SALARIO]]="",'2-Resumen'!$B$7, moras[[#This Row],[SALARIO]])</f>
        <v>246787573</v>
      </c>
      <c r="F2163">
        <f>STANDARDIZE(moras[[#This Row],[SALARIO]],'2-Resumen'!$B$2,'2-Resumen'!$B$3)</f>
        <v>3.7306921036468146</v>
      </c>
      <c r="G2163" t="str">
        <f>IF(ABS(moras[[#This Row],[Z-CORE]])&gt; 1.96,"Sí", "No")</f>
        <v>Sí</v>
      </c>
      <c r="H2163" t="s">
        <v>33</v>
      </c>
      <c r="I2163" t="str">
        <f>IF(moras[[#This Row],[TIPO_ASEGURAMIENTO]] = "", '2-Resumen'!$F$4, moras[[#This Row],[TIPO_ASEGURAMIENTO]])</f>
        <v>ASALARIADO</v>
      </c>
      <c r="J2163" t="s">
        <v>34</v>
      </c>
      <c r="K2163" t="s">
        <v>30</v>
      </c>
      <c r="L2163" t="s">
        <v>31</v>
      </c>
      <c r="M2163" t="s">
        <v>31</v>
      </c>
      <c r="N2163">
        <v>31</v>
      </c>
      <c r="O2163">
        <f>IF(moras[[#This Row],[EDAD]]="", '2-Resumen'!$C$7, moras[[#This Row],[EDAD]])</f>
        <v>31</v>
      </c>
      <c r="P2163">
        <f>FLOOR(moras[[#This Row],[EDAD_SIN_NA´S]],10)</f>
        <v>30</v>
      </c>
      <c r="Q2163">
        <f>STANDARDIZE(moras[[#This Row],[EDAD]],'2-Resumen'!$C$2, '2-Resumen'!$C$3)</f>
        <v>-0.7697188140632214</v>
      </c>
      <c r="R2163" t="str">
        <f>IF(ABS(moras[[#This Row],[Z-CORE E]]) &gt; 1.96, "Sí", "No")</f>
        <v>No</v>
      </c>
    </row>
    <row r="2164" spans="1:18">
      <c r="A2164">
        <v>3158</v>
      </c>
      <c r="B2164" t="s">
        <v>27</v>
      </c>
      <c r="C2164">
        <v>38451519</v>
      </c>
      <c r="D21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64">
        <f>IF(moras[[#This Row],[SALARIO]]="",'2-Resumen'!$B$7, moras[[#This Row],[SALARIO]])</f>
        <v>38451519</v>
      </c>
      <c r="F2164">
        <f>STANDARDIZE(moras[[#This Row],[SALARIO]],'2-Resumen'!$B$2,'2-Resumen'!$B$3)</f>
        <v>0.26418000951905085</v>
      </c>
      <c r="G2164" t="str">
        <f>IF(ABS(moras[[#This Row],[Z-CORE]])&gt; 1.96,"Sí", "No")</f>
        <v>No</v>
      </c>
      <c r="H2164" t="s">
        <v>33</v>
      </c>
      <c r="I2164" t="str">
        <f>IF(moras[[#This Row],[TIPO_ASEGURAMIENTO]] = "", '2-Resumen'!$F$4, moras[[#This Row],[TIPO_ASEGURAMIENTO]])</f>
        <v>ASALARIADO</v>
      </c>
      <c r="J2164" t="s">
        <v>29</v>
      </c>
      <c r="K2164" t="s">
        <v>30</v>
      </c>
      <c r="L2164" t="s">
        <v>31</v>
      </c>
      <c r="M2164" t="s">
        <v>31</v>
      </c>
      <c r="N2164">
        <v>26</v>
      </c>
      <c r="O2164">
        <f>IF(moras[[#This Row],[EDAD]]="", '2-Resumen'!$C$7, moras[[#This Row],[EDAD]])</f>
        <v>26</v>
      </c>
      <c r="P2164">
        <f>FLOOR(moras[[#This Row],[EDAD_SIN_NA´S]],10)</f>
        <v>20</v>
      </c>
      <c r="Q2164">
        <f>STANDARDIZE(moras[[#This Row],[EDAD]],'2-Resumen'!$C$2, '2-Resumen'!$C$3)</f>
        <v>-1.1225954644489089</v>
      </c>
      <c r="R2164" t="str">
        <f>IF(ABS(moras[[#This Row],[Z-CORE E]]) &gt; 1.96, "Sí", "No")</f>
        <v>No</v>
      </c>
    </row>
    <row r="2165" spans="1:18">
      <c r="A2165">
        <v>3159</v>
      </c>
      <c r="B2165" t="s">
        <v>32</v>
      </c>
      <c r="C2165">
        <v>78481069</v>
      </c>
      <c r="D21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65">
        <f>IF(moras[[#This Row],[SALARIO]]="",'2-Resumen'!$B$7, moras[[#This Row],[SALARIO]])</f>
        <v>78481069</v>
      </c>
      <c r="F2165">
        <f>STANDARDIZE(moras[[#This Row],[SALARIO]],'2-Resumen'!$B$2,'2-Resumen'!$B$3)</f>
        <v>0.93023332354357413</v>
      </c>
      <c r="G2165" t="str">
        <f>IF(ABS(moras[[#This Row],[Z-CORE]])&gt; 1.96,"Sí", "No")</f>
        <v>No</v>
      </c>
      <c r="H2165" t="s">
        <v>33</v>
      </c>
      <c r="I2165" t="str">
        <f>IF(moras[[#This Row],[TIPO_ASEGURAMIENTO]] = "", '2-Resumen'!$F$4, moras[[#This Row],[TIPO_ASEGURAMIENTO]])</f>
        <v>ASALARIADO</v>
      </c>
      <c r="J2165" t="s">
        <v>34</v>
      </c>
      <c r="K2165" t="s">
        <v>30</v>
      </c>
      <c r="L2165" t="s">
        <v>31</v>
      </c>
      <c r="M2165" t="s">
        <v>31</v>
      </c>
      <c r="N2165">
        <v>35</v>
      </c>
      <c r="O2165">
        <f>IF(moras[[#This Row],[EDAD]]="", '2-Resumen'!$C$7, moras[[#This Row],[EDAD]])</f>
        <v>35</v>
      </c>
      <c r="P2165">
        <f>FLOOR(moras[[#This Row],[EDAD_SIN_NA´S]],10)</f>
        <v>30</v>
      </c>
      <c r="Q2165">
        <f>STANDARDIZE(moras[[#This Row],[EDAD]],'2-Resumen'!$C$2, '2-Resumen'!$C$3)</f>
        <v>-0.48741749375467142</v>
      </c>
      <c r="R2165" t="str">
        <f>IF(ABS(moras[[#This Row],[Z-CORE E]]) &gt; 1.96, "Sí", "No")</f>
        <v>No</v>
      </c>
    </row>
    <row r="2166" spans="1:18">
      <c r="A2166">
        <v>3160</v>
      </c>
      <c r="B2166" t="s">
        <v>27</v>
      </c>
      <c r="C2166">
        <v>532793</v>
      </c>
      <c r="D21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66">
        <f>IF(moras[[#This Row],[SALARIO]]="",'2-Resumen'!$B$7, moras[[#This Row],[SALARIO]])</f>
        <v>532793</v>
      </c>
      <c r="F2166">
        <f>STANDARDIZE(moras[[#This Row],[SALARIO]],'2-Resumen'!$B$2,'2-Resumen'!$B$3)</f>
        <v>-0.36675121793386473</v>
      </c>
      <c r="G2166" t="str">
        <f>IF(ABS(moras[[#This Row],[Z-CORE]])&gt; 1.96,"Sí", "No")</f>
        <v>No</v>
      </c>
      <c r="H2166" t="s">
        <v>33</v>
      </c>
      <c r="I2166" t="str">
        <f>IF(moras[[#This Row],[TIPO_ASEGURAMIENTO]] = "", '2-Resumen'!$F$4, moras[[#This Row],[TIPO_ASEGURAMIENTO]])</f>
        <v>ASALARIADO</v>
      </c>
      <c r="J2166" t="s">
        <v>29</v>
      </c>
      <c r="K2166" t="s">
        <v>30</v>
      </c>
      <c r="L2166" t="s">
        <v>31</v>
      </c>
      <c r="M2166" t="s">
        <v>31</v>
      </c>
      <c r="N2166">
        <v>47</v>
      </c>
      <c r="O2166">
        <f>IF(moras[[#This Row],[EDAD]]="", '2-Resumen'!$C$7, moras[[#This Row],[EDAD]])</f>
        <v>47</v>
      </c>
      <c r="P2166">
        <f>FLOOR(moras[[#This Row],[EDAD_SIN_NA´S]],10)</f>
        <v>40</v>
      </c>
      <c r="Q2166">
        <f>STANDARDIZE(moras[[#This Row],[EDAD]],'2-Resumen'!$C$2, '2-Resumen'!$C$3)</f>
        <v>0.35948646717097865</v>
      </c>
      <c r="R2166" t="str">
        <f>IF(ABS(moras[[#This Row],[Z-CORE E]]) &gt; 1.96, "Sí", "No")</f>
        <v>No</v>
      </c>
    </row>
    <row r="2167" spans="1:18">
      <c r="A2167">
        <v>3161</v>
      </c>
      <c r="B2167" t="s">
        <v>32</v>
      </c>
      <c r="C2167">
        <v>388390</v>
      </c>
      <c r="D21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67">
        <f>IF(moras[[#This Row],[SALARIO]]="",'2-Resumen'!$B$7, moras[[#This Row],[SALARIO]])</f>
        <v>388390</v>
      </c>
      <c r="F2167">
        <f>STANDARDIZE(moras[[#This Row],[SALARIO]],'2-Resumen'!$B$2,'2-Resumen'!$B$3)</f>
        <v>-0.36915394533662299</v>
      </c>
      <c r="G2167" t="str">
        <f>IF(ABS(moras[[#This Row],[Z-CORE]])&gt; 1.96,"Sí", "No")</f>
        <v>No</v>
      </c>
      <c r="H2167" t="s">
        <v>33</v>
      </c>
      <c r="I2167" t="str">
        <f>IF(moras[[#This Row],[TIPO_ASEGURAMIENTO]] = "", '2-Resumen'!$F$4, moras[[#This Row],[TIPO_ASEGURAMIENTO]])</f>
        <v>ASALARIADO</v>
      </c>
      <c r="J2167" t="s">
        <v>29</v>
      </c>
      <c r="K2167" t="s">
        <v>30</v>
      </c>
      <c r="L2167" t="s">
        <v>31</v>
      </c>
      <c r="M2167" t="s">
        <v>31</v>
      </c>
      <c r="N2167">
        <v>55</v>
      </c>
      <c r="O2167">
        <f>IF(moras[[#This Row],[EDAD]]="", '2-Resumen'!$C$7, moras[[#This Row],[EDAD]])</f>
        <v>55</v>
      </c>
      <c r="P2167">
        <f>FLOOR(moras[[#This Row],[EDAD_SIN_NA´S]],10)</f>
        <v>50</v>
      </c>
      <c r="Q2167">
        <f>STANDARDIZE(moras[[#This Row],[EDAD]],'2-Resumen'!$C$2, '2-Resumen'!$C$3)</f>
        <v>0.92408910778807873</v>
      </c>
      <c r="R2167" t="str">
        <f>IF(ABS(moras[[#This Row],[Z-CORE E]]) &gt; 1.96, "Sí", "No")</f>
        <v>No</v>
      </c>
    </row>
    <row r="2168" spans="1:18">
      <c r="A2168">
        <v>3162</v>
      </c>
      <c r="B2168" t="s">
        <v>27</v>
      </c>
      <c r="C2168">
        <v>410367</v>
      </c>
      <c r="D21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68">
        <f>IF(moras[[#This Row],[SALARIO]]="",'2-Resumen'!$B$7, moras[[#This Row],[SALARIO]])</f>
        <v>410367</v>
      </c>
      <c r="F2168">
        <f>STANDARDIZE(moras[[#This Row],[SALARIO]],'2-Resumen'!$B$2,'2-Resumen'!$B$3)</f>
        <v>-0.36878826913785689</v>
      </c>
      <c r="G2168" t="str">
        <f>IF(ABS(moras[[#This Row],[Z-CORE]])&gt; 1.96,"Sí", "No")</f>
        <v>No</v>
      </c>
      <c r="H2168" t="s">
        <v>33</v>
      </c>
      <c r="I2168" t="str">
        <f>IF(moras[[#This Row],[TIPO_ASEGURAMIENTO]] = "", '2-Resumen'!$F$4, moras[[#This Row],[TIPO_ASEGURAMIENTO]])</f>
        <v>ASALARIADO</v>
      </c>
      <c r="J2168" t="s">
        <v>29</v>
      </c>
      <c r="K2168" t="s">
        <v>30</v>
      </c>
      <c r="L2168" t="s">
        <v>31</v>
      </c>
      <c r="M2168" t="s">
        <v>31</v>
      </c>
      <c r="N2168">
        <v>38</v>
      </c>
      <c r="O2168">
        <f>IF(moras[[#This Row],[EDAD]]="", '2-Resumen'!$C$7, moras[[#This Row],[EDAD]])</f>
        <v>38</v>
      </c>
      <c r="P2168">
        <f>FLOOR(moras[[#This Row],[EDAD_SIN_NA´S]],10)</f>
        <v>30</v>
      </c>
      <c r="Q2168">
        <f>STANDARDIZE(moras[[#This Row],[EDAD]],'2-Resumen'!$C$2, '2-Resumen'!$C$3)</f>
        <v>-0.27569150352325889</v>
      </c>
      <c r="R2168" t="str">
        <f>IF(ABS(moras[[#This Row],[Z-CORE E]]) &gt; 1.96, "Sí", "No")</f>
        <v>No</v>
      </c>
    </row>
    <row r="2169" spans="1:18">
      <c r="A2169">
        <v>3163</v>
      </c>
      <c r="B2169" t="s">
        <v>32</v>
      </c>
      <c r="C2169">
        <v>1583534</v>
      </c>
      <c r="D21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69">
        <f>IF(moras[[#This Row],[SALARIO]]="",'2-Resumen'!$B$7, moras[[#This Row],[SALARIO]])</f>
        <v>1583534</v>
      </c>
      <c r="F2169">
        <f>STANDARDIZE(moras[[#This Row],[SALARIO]],'2-Resumen'!$B$2,'2-Resumen'!$B$3)</f>
        <v>-0.34926789560744731</v>
      </c>
      <c r="G2169" t="str">
        <f>IF(ABS(moras[[#This Row],[Z-CORE]])&gt; 1.96,"Sí", "No")</f>
        <v>No</v>
      </c>
      <c r="H2169" t="s">
        <v>33</v>
      </c>
      <c r="I2169" t="str">
        <f>IF(moras[[#This Row],[TIPO_ASEGURAMIENTO]] = "", '2-Resumen'!$F$4, moras[[#This Row],[TIPO_ASEGURAMIENTO]])</f>
        <v>ASALARIADO</v>
      </c>
      <c r="J2169" t="s">
        <v>34</v>
      </c>
      <c r="K2169" t="s">
        <v>30</v>
      </c>
      <c r="L2169" t="s">
        <v>31</v>
      </c>
      <c r="M2169" t="s">
        <v>31</v>
      </c>
      <c r="N2169">
        <v>59</v>
      </c>
      <c r="O2169">
        <f>IF(moras[[#This Row],[EDAD]]="", '2-Resumen'!$C$7, moras[[#This Row],[EDAD]])</f>
        <v>59</v>
      </c>
      <c r="P2169">
        <f>FLOOR(moras[[#This Row],[EDAD_SIN_NA´S]],10)</f>
        <v>50</v>
      </c>
      <c r="Q2169">
        <f>STANDARDIZE(moras[[#This Row],[EDAD]],'2-Resumen'!$C$2, '2-Resumen'!$C$3)</f>
        <v>1.2063904280966287</v>
      </c>
      <c r="R2169" t="str">
        <f>IF(ABS(moras[[#This Row],[Z-CORE E]]) &gt; 1.96, "Sí", "No")</f>
        <v>No</v>
      </c>
    </row>
    <row r="2170" spans="1:18">
      <c r="A2170">
        <v>3166</v>
      </c>
      <c r="B2170" t="s">
        <v>32</v>
      </c>
      <c r="C2170">
        <v>26881175</v>
      </c>
      <c r="D21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70">
        <f>IF(moras[[#This Row],[SALARIO]]="",'2-Resumen'!$B$7, moras[[#This Row],[SALARIO]])</f>
        <v>26881175</v>
      </c>
      <c r="F2170">
        <f>STANDARDIZE(moras[[#This Row],[SALARIO]],'2-Resumen'!$B$2,'2-Resumen'!$B$3)</f>
        <v>7.1660584104481867E-2</v>
      </c>
      <c r="G2170" t="str">
        <f>IF(ABS(moras[[#This Row],[Z-CORE]])&gt; 1.96,"Sí", "No")</f>
        <v>No</v>
      </c>
      <c r="H2170" t="s">
        <v>33</v>
      </c>
      <c r="I2170" t="str">
        <f>IF(moras[[#This Row],[TIPO_ASEGURAMIENTO]] = "", '2-Resumen'!$F$4, moras[[#This Row],[TIPO_ASEGURAMIENTO]])</f>
        <v>ASALARIADO</v>
      </c>
      <c r="J2170" t="s">
        <v>34</v>
      </c>
      <c r="K2170" t="s">
        <v>30</v>
      </c>
      <c r="L2170" t="s">
        <v>31</v>
      </c>
      <c r="M2170" t="s">
        <v>31</v>
      </c>
      <c r="N2170">
        <v>33</v>
      </c>
      <c r="O2170">
        <f>IF(moras[[#This Row],[EDAD]]="", '2-Resumen'!$C$7, moras[[#This Row],[EDAD]])</f>
        <v>33</v>
      </c>
      <c r="P2170">
        <f>FLOOR(moras[[#This Row],[EDAD_SIN_NA´S]],10)</f>
        <v>30</v>
      </c>
      <c r="Q2170">
        <f>STANDARDIZE(moras[[#This Row],[EDAD]],'2-Resumen'!$C$2, '2-Resumen'!$C$3)</f>
        <v>-0.62856815390894638</v>
      </c>
      <c r="R2170" t="str">
        <f>IF(ABS(moras[[#This Row],[Z-CORE E]]) &gt; 1.96, "Sí", "No")</f>
        <v>No</v>
      </c>
    </row>
    <row r="2171" spans="1:18">
      <c r="A2171">
        <v>3167</v>
      </c>
      <c r="B2171" t="s">
        <v>32</v>
      </c>
      <c r="C2171">
        <v>406824</v>
      </c>
      <c r="D21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71">
        <f>IF(moras[[#This Row],[SALARIO]]="",'2-Resumen'!$B$7, moras[[#This Row],[SALARIO]])</f>
        <v>406824</v>
      </c>
      <c r="F2171">
        <f>STANDARDIZE(moras[[#This Row],[SALARIO]],'2-Resumen'!$B$2,'2-Resumen'!$B$3)</f>
        <v>-0.36884722125926694</v>
      </c>
      <c r="G2171" t="str">
        <f>IF(ABS(moras[[#This Row],[Z-CORE]])&gt; 1.96,"Sí", "No")</f>
        <v>No</v>
      </c>
      <c r="H2171" t="s">
        <v>33</v>
      </c>
      <c r="I2171" t="str">
        <f>IF(moras[[#This Row],[TIPO_ASEGURAMIENTO]] = "", '2-Resumen'!$F$4, moras[[#This Row],[TIPO_ASEGURAMIENTO]])</f>
        <v>ASALARIADO</v>
      </c>
      <c r="J2171" t="s">
        <v>29</v>
      </c>
      <c r="K2171" t="s">
        <v>30</v>
      </c>
      <c r="L2171" t="s">
        <v>31</v>
      </c>
      <c r="M2171" t="s">
        <v>31</v>
      </c>
      <c r="N2171">
        <v>25</v>
      </c>
      <c r="O2171">
        <f>IF(moras[[#This Row],[EDAD]]="", '2-Resumen'!$C$7, moras[[#This Row],[EDAD]])</f>
        <v>25</v>
      </c>
      <c r="P2171">
        <f>FLOOR(moras[[#This Row],[EDAD_SIN_NA´S]],10)</f>
        <v>20</v>
      </c>
      <c r="Q2171">
        <f>STANDARDIZE(moras[[#This Row],[EDAD]],'2-Resumen'!$C$2, '2-Resumen'!$C$3)</f>
        <v>-1.1931707945260464</v>
      </c>
      <c r="R2171" t="str">
        <f>IF(ABS(moras[[#This Row],[Z-CORE E]]) &gt; 1.96, "Sí", "No")</f>
        <v>No</v>
      </c>
    </row>
    <row r="2172" spans="1:18">
      <c r="A2172">
        <v>3168</v>
      </c>
      <c r="B2172" t="s">
        <v>32</v>
      </c>
      <c r="C2172">
        <v>1872119</v>
      </c>
      <c r="D21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72">
        <f>IF(moras[[#This Row],[SALARIO]]="",'2-Resumen'!$B$7, moras[[#This Row],[SALARIO]])</f>
        <v>1872119</v>
      </c>
      <c r="F2172">
        <f>STANDARDIZE(moras[[#This Row],[SALARIO]],'2-Resumen'!$B$2,'2-Resumen'!$B$3)</f>
        <v>-0.34446611802993854</v>
      </c>
      <c r="G2172" t="str">
        <f>IF(ABS(moras[[#This Row],[Z-CORE]])&gt; 1.96,"Sí", "No")</f>
        <v>No</v>
      </c>
      <c r="H2172" t="s">
        <v>33</v>
      </c>
      <c r="I2172" t="str">
        <f>IF(moras[[#This Row],[TIPO_ASEGURAMIENTO]] = "", '2-Resumen'!$F$4, moras[[#This Row],[TIPO_ASEGURAMIENTO]])</f>
        <v>ASALARIADO</v>
      </c>
      <c r="J2172" t="s">
        <v>34</v>
      </c>
      <c r="K2172" t="s">
        <v>30</v>
      </c>
      <c r="L2172" t="s">
        <v>31</v>
      </c>
      <c r="M2172" t="s">
        <v>31</v>
      </c>
      <c r="N2172">
        <v>37</v>
      </c>
      <c r="O2172">
        <f>IF(moras[[#This Row],[EDAD]]="", '2-Resumen'!$C$7, moras[[#This Row],[EDAD]])</f>
        <v>37</v>
      </c>
      <c r="P2172">
        <f>FLOOR(moras[[#This Row],[EDAD_SIN_NA´S]],10)</f>
        <v>30</v>
      </c>
      <c r="Q2172">
        <f>STANDARDIZE(moras[[#This Row],[EDAD]],'2-Resumen'!$C$2, '2-Resumen'!$C$3)</f>
        <v>-0.3462668336003964</v>
      </c>
      <c r="R2172" t="str">
        <f>IF(ABS(moras[[#This Row],[Z-CORE E]]) &gt; 1.96, "Sí", "No")</f>
        <v>No</v>
      </c>
    </row>
    <row r="2173" spans="1:18">
      <c r="A2173">
        <v>3169</v>
      </c>
      <c r="B2173" t="s">
        <v>32</v>
      </c>
      <c r="C2173">
        <v>1562879</v>
      </c>
      <c r="D21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73">
        <f>IF(moras[[#This Row],[SALARIO]]="",'2-Resumen'!$B$7, moras[[#This Row],[SALARIO]])</f>
        <v>1562879</v>
      </c>
      <c r="F2173">
        <f>STANDARDIZE(moras[[#This Row],[SALARIO]],'2-Resumen'!$B$2,'2-Resumen'!$B$3)</f>
        <v>-0.34961157499432965</v>
      </c>
      <c r="G2173" t="str">
        <f>IF(ABS(moras[[#This Row],[Z-CORE]])&gt; 1.96,"Sí", "No")</f>
        <v>No</v>
      </c>
      <c r="H2173" t="s">
        <v>33</v>
      </c>
      <c r="I2173" t="str">
        <f>IF(moras[[#This Row],[TIPO_ASEGURAMIENTO]] = "", '2-Resumen'!$F$4, moras[[#This Row],[TIPO_ASEGURAMIENTO]])</f>
        <v>ASALARIADO</v>
      </c>
      <c r="J2173" t="s">
        <v>34</v>
      </c>
      <c r="K2173" t="s">
        <v>30</v>
      </c>
      <c r="L2173" t="s">
        <v>31</v>
      </c>
      <c r="M2173" t="s">
        <v>30</v>
      </c>
      <c r="N2173">
        <v>42</v>
      </c>
      <c r="O2173">
        <f>IF(moras[[#This Row],[EDAD]]="", '2-Resumen'!$C$7, moras[[#This Row],[EDAD]])</f>
        <v>42</v>
      </c>
      <c r="P2173">
        <f>FLOOR(moras[[#This Row],[EDAD_SIN_NA´S]],10)</f>
        <v>40</v>
      </c>
      <c r="Q2173">
        <f>STANDARDIZE(moras[[#This Row],[EDAD]],'2-Resumen'!$C$2, '2-Resumen'!$C$3)</f>
        <v>6.6098167852911317E-3</v>
      </c>
      <c r="R2173" t="str">
        <f>IF(ABS(moras[[#This Row],[Z-CORE E]]) &gt; 1.96, "Sí", "No")</f>
        <v>No</v>
      </c>
    </row>
    <row r="2174" spans="1:18">
      <c r="A2174">
        <v>3170</v>
      </c>
      <c r="B2174" t="s">
        <v>27</v>
      </c>
      <c r="C2174">
        <v>501500</v>
      </c>
      <c r="D21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74">
        <f>IF(moras[[#This Row],[SALARIO]]="",'2-Resumen'!$B$7, moras[[#This Row],[SALARIO]])</f>
        <v>501500</v>
      </c>
      <c r="F2174">
        <f>STANDARDIZE(moras[[#This Row],[SALARIO]],'2-Resumen'!$B$2,'2-Resumen'!$B$3)</f>
        <v>-0.36727190343634397</v>
      </c>
      <c r="G2174" t="str">
        <f>IF(ABS(moras[[#This Row],[Z-CORE]])&gt; 1.96,"Sí", "No")</f>
        <v>No</v>
      </c>
      <c r="H2174" t="s">
        <v>33</v>
      </c>
      <c r="I2174" t="str">
        <f>IF(moras[[#This Row],[TIPO_ASEGURAMIENTO]] = "", '2-Resumen'!$F$4, moras[[#This Row],[TIPO_ASEGURAMIENTO]])</f>
        <v>ASALARIADO</v>
      </c>
      <c r="J2174" t="s">
        <v>29</v>
      </c>
      <c r="K2174" t="s">
        <v>30</v>
      </c>
      <c r="L2174" t="s">
        <v>31</v>
      </c>
      <c r="M2174" t="s">
        <v>30</v>
      </c>
      <c r="N2174">
        <v>55</v>
      </c>
      <c r="O2174">
        <f>IF(moras[[#This Row],[EDAD]]="", '2-Resumen'!$C$7, moras[[#This Row],[EDAD]])</f>
        <v>55</v>
      </c>
      <c r="P2174">
        <f>FLOOR(moras[[#This Row],[EDAD_SIN_NA´S]],10)</f>
        <v>50</v>
      </c>
      <c r="Q2174">
        <f>STANDARDIZE(moras[[#This Row],[EDAD]],'2-Resumen'!$C$2, '2-Resumen'!$C$3)</f>
        <v>0.92408910778807873</v>
      </c>
      <c r="R2174" t="str">
        <f>IF(ABS(moras[[#This Row],[Z-CORE E]]) &gt; 1.96, "Sí", "No")</f>
        <v>No</v>
      </c>
    </row>
    <row r="2175" spans="1:18">
      <c r="A2175">
        <v>3171</v>
      </c>
      <c r="B2175" t="s">
        <v>27</v>
      </c>
      <c r="C2175">
        <v>458371</v>
      </c>
      <c r="D21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75">
        <f>IF(moras[[#This Row],[SALARIO]]="",'2-Resumen'!$B$7, moras[[#This Row],[SALARIO]])</f>
        <v>458371</v>
      </c>
      <c r="F2175">
        <f>STANDARDIZE(moras[[#This Row],[SALARIO]],'2-Resumen'!$B$2,'2-Resumen'!$B$3)</f>
        <v>-0.36798952862524975</v>
      </c>
      <c r="G2175" t="str">
        <f>IF(ABS(moras[[#This Row],[Z-CORE]])&gt; 1.96,"Sí", "No")</f>
        <v>No</v>
      </c>
      <c r="H2175" t="s">
        <v>33</v>
      </c>
      <c r="I2175" t="str">
        <f>IF(moras[[#This Row],[TIPO_ASEGURAMIENTO]] = "", '2-Resumen'!$F$4, moras[[#This Row],[TIPO_ASEGURAMIENTO]])</f>
        <v>ASALARIADO</v>
      </c>
      <c r="J2175" t="s">
        <v>34</v>
      </c>
      <c r="K2175" t="s">
        <v>30</v>
      </c>
      <c r="L2175" t="s">
        <v>31</v>
      </c>
      <c r="M2175" t="s">
        <v>30</v>
      </c>
      <c r="N2175">
        <v>43</v>
      </c>
      <c r="O2175">
        <f>IF(moras[[#This Row],[EDAD]]="", '2-Resumen'!$C$7, moras[[#This Row],[EDAD]])</f>
        <v>43</v>
      </c>
      <c r="P2175">
        <f>FLOOR(moras[[#This Row],[EDAD_SIN_NA´S]],10)</f>
        <v>40</v>
      </c>
      <c r="Q2175">
        <f>STANDARDIZE(moras[[#This Row],[EDAD]],'2-Resumen'!$C$2, '2-Resumen'!$C$3)</f>
        <v>7.7185146862428639E-2</v>
      </c>
      <c r="R2175" t="str">
        <f>IF(ABS(moras[[#This Row],[Z-CORE E]]) &gt; 1.96, "Sí", "No")</f>
        <v>No</v>
      </c>
    </row>
    <row r="2176" spans="1:18">
      <c r="A2176">
        <v>3172</v>
      </c>
      <c r="B2176" t="s">
        <v>27</v>
      </c>
      <c r="C2176">
        <v>466740</v>
      </c>
      <c r="D21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76">
        <f>IF(moras[[#This Row],[SALARIO]]="",'2-Resumen'!$B$7, moras[[#This Row],[SALARIO]])</f>
        <v>466740</v>
      </c>
      <c r="F2176">
        <f>STANDARDIZE(moras[[#This Row],[SALARIO]],'2-Resumen'!$B$2,'2-Resumen'!$B$3)</f>
        <v>-0.36785027649313562</v>
      </c>
      <c r="G2176" t="str">
        <f>IF(ABS(moras[[#This Row],[Z-CORE]])&gt; 1.96,"Sí", "No")</f>
        <v>No</v>
      </c>
      <c r="H2176" t="s">
        <v>33</v>
      </c>
      <c r="I2176" t="str">
        <f>IF(moras[[#This Row],[TIPO_ASEGURAMIENTO]] = "", '2-Resumen'!$F$4, moras[[#This Row],[TIPO_ASEGURAMIENTO]])</f>
        <v>ASALARIADO</v>
      </c>
      <c r="J2176" t="s">
        <v>34</v>
      </c>
      <c r="K2176" t="s">
        <v>30</v>
      </c>
      <c r="L2176" t="s">
        <v>31</v>
      </c>
      <c r="M2176" t="s">
        <v>30</v>
      </c>
      <c r="N2176">
        <v>30</v>
      </c>
      <c r="O2176">
        <f>IF(moras[[#This Row],[EDAD]]="", '2-Resumen'!$C$7, moras[[#This Row],[EDAD]])</f>
        <v>30</v>
      </c>
      <c r="P2176">
        <f>FLOOR(moras[[#This Row],[EDAD_SIN_NA´S]],10)</f>
        <v>30</v>
      </c>
      <c r="Q2176">
        <f>STANDARDIZE(moras[[#This Row],[EDAD]],'2-Resumen'!$C$2, '2-Resumen'!$C$3)</f>
        <v>-0.84029414414035897</v>
      </c>
      <c r="R2176" t="str">
        <f>IF(ABS(moras[[#This Row],[Z-CORE E]]) &gt; 1.96, "Sí", "No")</f>
        <v>No</v>
      </c>
    </row>
    <row r="2177" spans="1:18">
      <c r="A2177">
        <v>3173</v>
      </c>
      <c r="B2177" t="s">
        <v>32</v>
      </c>
      <c r="C2177">
        <v>41672188</v>
      </c>
      <c r="D21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77">
        <f>IF(moras[[#This Row],[SALARIO]]="",'2-Resumen'!$B$7, moras[[#This Row],[SALARIO]])</f>
        <v>41672188</v>
      </c>
      <c r="F2177">
        <f>STANDARDIZE(moras[[#This Row],[SALARIO]],'2-Resumen'!$B$2,'2-Resumen'!$B$3)</f>
        <v>0.31776885228211077</v>
      </c>
      <c r="G2177" t="str">
        <f>IF(ABS(moras[[#This Row],[Z-CORE]])&gt; 1.96,"Sí", "No")</f>
        <v>No</v>
      </c>
      <c r="H2177" t="s">
        <v>33</v>
      </c>
      <c r="I2177" t="str">
        <f>IF(moras[[#This Row],[TIPO_ASEGURAMIENTO]] = "", '2-Resumen'!$F$4, moras[[#This Row],[TIPO_ASEGURAMIENTO]])</f>
        <v>ASALARIADO</v>
      </c>
      <c r="J2177" t="s">
        <v>29</v>
      </c>
      <c r="K2177" t="s">
        <v>30</v>
      </c>
      <c r="L2177" t="s">
        <v>31</v>
      </c>
      <c r="M2177" t="s">
        <v>31</v>
      </c>
      <c r="N2177">
        <v>29</v>
      </c>
      <c r="O2177">
        <f>IF(moras[[#This Row],[EDAD]]="", '2-Resumen'!$C$7, moras[[#This Row],[EDAD]])</f>
        <v>29</v>
      </c>
      <c r="P2177">
        <f>FLOOR(moras[[#This Row],[EDAD_SIN_NA´S]],10)</f>
        <v>20</v>
      </c>
      <c r="Q2177">
        <f>STANDARDIZE(moras[[#This Row],[EDAD]],'2-Resumen'!$C$2, '2-Resumen'!$C$3)</f>
        <v>-0.91086947421749642</v>
      </c>
      <c r="R2177" t="str">
        <f>IF(ABS(moras[[#This Row],[Z-CORE E]]) &gt; 1.96, "Sí", "No")</f>
        <v>No</v>
      </c>
    </row>
    <row r="2178" spans="1:18">
      <c r="A2178">
        <v>3174</v>
      </c>
      <c r="B2178" t="s">
        <v>32</v>
      </c>
      <c r="C2178">
        <v>51864273</v>
      </c>
      <c r="D21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78">
        <f>IF(moras[[#This Row],[SALARIO]]="",'2-Resumen'!$B$7, moras[[#This Row],[SALARIO]])</f>
        <v>51864273</v>
      </c>
      <c r="F2178">
        <f>STANDARDIZE(moras[[#This Row],[SALARIO]],'2-Resumen'!$B$2,'2-Resumen'!$B$3)</f>
        <v>0.48735537001887358</v>
      </c>
      <c r="G2178" t="str">
        <f>IF(ABS(moras[[#This Row],[Z-CORE]])&gt; 1.96,"Sí", "No")</f>
        <v>No</v>
      </c>
      <c r="H2178" t="s">
        <v>33</v>
      </c>
      <c r="I2178" t="str">
        <f>IF(moras[[#This Row],[TIPO_ASEGURAMIENTO]] = "", '2-Resumen'!$F$4, moras[[#This Row],[TIPO_ASEGURAMIENTO]])</f>
        <v>ASALARIADO</v>
      </c>
      <c r="J2178" t="s">
        <v>29</v>
      </c>
      <c r="K2178" t="s">
        <v>30</v>
      </c>
      <c r="L2178" t="s">
        <v>30</v>
      </c>
      <c r="M2178" t="s">
        <v>31</v>
      </c>
      <c r="N2178">
        <v>40</v>
      </c>
      <c r="O2178">
        <f>IF(moras[[#This Row],[EDAD]]="", '2-Resumen'!$C$7, moras[[#This Row],[EDAD]])</f>
        <v>40</v>
      </c>
      <c r="P2178">
        <f>FLOOR(moras[[#This Row],[EDAD_SIN_NA´S]],10)</f>
        <v>40</v>
      </c>
      <c r="Q2178">
        <f>STANDARDIZE(moras[[#This Row],[EDAD]],'2-Resumen'!$C$2, '2-Resumen'!$C$3)</f>
        <v>-0.13454084336898386</v>
      </c>
      <c r="R2178" t="str">
        <f>IF(ABS(moras[[#This Row],[Z-CORE E]]) &gt; 1.96, "Sí", "No")</f>
        <v>No</v>
      </c>
    </row>
    <row r="2179" spans="1:18">
      <c r="A2179">
        <v>3177</v>
      </c>
      <c r="B2179" t="s">
        <v>27</v>
      </c>
      <c r="C2179">
        <v>70352079</v>
      </c>
      <c r="D21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79">
        <f>IF(moras[[#This Row],[SALARIO]]="",'2-Resumen'!$B$7, moras[[#This Row],[SALARIO]])</f>
        <v>70352079</v>
      </c>
      <c r="F2179">
        <f>STANDARDIZE(moras[[#This Row],[SALARIO]],'2-Resumen'!$B$2,'2-Resumen'!$B$3)</f>
        <v>0.7949747276020207</v>
      </c>
      <c r="G2179" t="str">
        <f>IF(ABS(moras[[#This Row],[Z-CORE]])&gt; 1.96,"Sí", "No")</f>
        <v>No</v>
      </c>
      <c r="H2179" t="s">
        <v>33</v>
      </c>
      <c r="I2179" t="str">
        <f>IF(moras[[#This Row],[TIPO_ASEGURAMIENTO]] = "", '2-Resumen'!$F$4, moras[[#This Row],[TIPO_ASEGURAMIENTO]])</f>
        <v>ASALARIADO</v>
      </c>
      <c r="J2179" t="s">
        <v>29</v>
      </c>
      <c r="K2179" t="s">
        <v>30</v>
      </c>
      <c r="L2179" t="s">
        <v>31</v>
      </c>
      <c r="M2179" t="s">
        <v>31</v>
      </c>
      <c r="N2179">
        <v>36</v>
      </c>
      <c r="O2179">
        <f>IF(moras[[#This Row],[EDAD]]="", '2-Resumen'!$C$7, moras[[#This Row],[EDAD]])</f>
        <v>36</v>
      </c>
      <c r="P2179">
        <f>FLOOR(moras[[#This Row],[EDAD_SIN_NA´S]],10)</f>
        <v>30</v>
      </c>
      <c r="Q2179">
        <f>STANDARDIZE(moras[[#This Row],[EDAD]],'2-Resumen'!$C$2, '2-Resumen'!$C$3)</f>
        <v>-0.41684216367753391</v>
      </c>
      <c r="R2179" t="str">
        <f>IF(ABS(moras[[#This Row],[Z-CORE E]]) &gt; 1.96, "Sí", "No")</f>
        <v>No</v>
      </c>
    </row>
    <row r="2180" spans="1:18">
      <c r="A2180">
        <v>3178</v>
      </c>
      <c r="B2180" t="s">
        <v>32</v>
      </c>
      <c r="C2180">
        <v>360000</v>
      </c>
      <c r="D21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80">
        <f>IF(moras[[#This Row],[SALARIO]]="",'2-Resumen'!$B$7, moras[[#This Row],[SALARIO]])</f>
        <v>360000</v>
      </c>
      <c r="F2180">
        <f>STANDARDIZE(moras[[#This Row],[SALARIO]],'2-Resumen'!$B$2,'2-Resumen'!$B$3)</f>
        <v>-0.36962632770377818</v>
      </c>
      <c r="G2180" t="str">
        <f>IF(ABS(moras[[#This Row],[Z-CORE]])&gt; 1.96,"Sí", "No")</f>
        <v>No</v>
      </c>
      <c r="H2180" t="s">
        <v>33</v>
      </c>
      <c r="I2180" t="str">
        <f>IF(moras[[#This Row],[TIPO_ASEGURAMIENTO]] = "", '2-Resumen'!$F$4, moras[[#This Row],[TIPO_ASEGURAMIENTO]])</f>
        <v>ASALARIADO</v>
      </c>
      <c r="J2180" t="s">
        <v>29</v>
      </c>
      <c r="K2180" t="s">
        <v>30</v>
      </c>
      <c r="L2180" t="s">
        <v>31</v>
      </c>
      <c r="M2180" t="s">
        <v>31</v>
      </c>
      <c r="N2180">
        <v>23</v>
      </c>
      <c r="O2180">
        <f>IF(moras[[#This Row],[EDAD]]="", '2-Resumen'!$C$7, moras[[#This Row],[EDAD]])</f>
        <v>23</v>
      </c>
      <c r="P2180">
        <f>FLOOR(moras[[#This Row],[EDAD_SIN_NA´S]],10)</f>
        <v>20</v>
      </c>
      <c r="Q2180">
        <f>STANDARDIZE(moras[[#This Row],[EDAD]],'2-Resumen'!$C$2, '2-Resumen'!$C$3)</f>
        <v>-1.3343214546803215</v>
      </c>
      <c r="R2180" t="str">
        <f>IF(ABS(moras[[#This Row],[Z-CORE E]]) &gt; 1.96, "Sí", "No")</f>
        <v>No</v>
      </c>
    </row>
    <row r="2181" spans="1:18">
      <c r="A2181">
        <v>3179</v>
      </c>
      <c r="B2181" t="s">
        <v>27</v>
      </c>
      <c r="C2181">
        <v>1251585</v>
      </c>
      <c r="D21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81">
        <f>IF(moras[[#This Row],[SALARIO]]="",'2-Resumen'!$B$7, moras[[#This Row],[SALARIO]])</f>
        <v>1251585</v>
      </c>
      <c r="F2181">
        <f>STANDARDIZE(moras[[#This Row],[SALARIO]],'2-Resumen'!$B$2,'2-Resumen'!$B$3)</f>
        <v>-0.35479120854844032</v>
      </c>
      <c r="G2181" t="str">
        <f>IF(ABS(moras[[#This Row],[Z-CORE]])&gt; 1.96,"Sí", "No")</f>
        <v>No</v>
      </c>
      <c r="H2181" t="s">
        <v>33</v>
      </c>
      <c r="I2181" t="str">
        <f>IF(moras[[#This Row],[TIPO_ASEGURAMIENTO]] = "", '2-Resumen'!$F$4, moras[[#This Row],[TIPO_ASEGURAMIENTO]])</f>
        <v>ASALARIADO</v>
      </c>
      <c r="J2181" t="s">
        <v>34</v>
      </c>
      <c r="K2181" t="s">
        <v>30</v>
      </c>
      <c r="L2181" t="s">
        <v>31</v>
      </c>
      <c r="M2181" t="s">
        <v>30</v>
      </c>
      <c r="N2181">
        <v>50</v>
      </c>
      <c r="O2181">
        <f>IF(moras[[#This Row],[EDAD]]="", '2-Resumen'!$C$7, moras[[#This Row],[EDAD]])</f>
        <v>50</v>
      </c>
      <c r="P2181">
        <f>FLOOR(moras[[#This Row],[EDAD_SIN_NA´S]],10)</f>
        <v>50</v>
      </c>
      <c r="Q2181">
        <f>STANDARDIZE(moras[[#This Row],[EDAD]],'2-Resumen'!$C$2, '2-Resumen'!$C$3)</f>
        <v>0.57121245740239113</v>
      </c>
      <c r="R2181" t="str">
        <f>IF(ABS(moras[[#This Row],[Z-CORE E]]) &gt; 1.96, "Sí", "No")</f>
        <v>No</v>
      </c>
    </row>
    <row r="2182" spans="1:18">
      <c r="A2182">
        <v>3181</v>
      </c>
      <c r="B2182" t="s">
        <v>27</v>
      </c>
      <c r="C2182">
        <v>473621</v>
      </c>
      <c r="D21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82">
        <f>IF(moras[[#This Row],[SALARIO]]="",'2-Resumen'!$B$7, moras[[#This Row],[SALARIO]])</f>
        <v>473621</v>
      </c>
      <c r="F2182">
        <f>STANDARDIZE(moras[[#This Row],[SALARIO]],'2-Resumen'!$B$2,'2-Resumen'!$B$3)</f>
        <v>-0.36773578325367118</v>
      </c>
      <c r="G2182" t="str">
        <f>IF(ABS(moras[[#This Row],[Z-CORE]])&gt; 1.96,"Sí", "No")</f>
        <v>No</v>
      </c>
      <c r="H2182" t="s">
        <v>33</v>
      </c>
      <c r="I2182" t="str">
        <f>IF(moras[[#This Row],[TIPO_ASEGURAMIENTO]] = "", '2-Resumen'!$F$4, moras[[#This Row],[TIPO_ASEGURAMIENTO]])</f>
        <v>ASALARIADO</v>
      </c>
      <c r="J2182" t="s">
        <v>34</v>
      </c>
      <c r="K2182" t="s">
        <v>30</v>
      </c>
      <c r="L2182" t="s">
        <v>31</v>
      </c>
      <c r="M2182" t="s">
        <v>30</v>
      </c>
      <c r="N2182">
        <v>48</v>
      </c>
      <c r="O2182">
        <f>IF(moras[[#This Row],[EDAD]]="", '2-Resumen'!$C$7, moras[[#This Row],[EDAD]])</f>
        <v>48</v>
      </c>
      <c r="P2182">
        <f>FLOOR(moras[[#This Row],[EDAD_SIN_NA´S]],10)</f>
        <v>40</v>
      </c>
      <c r="Q2182">
        <f>STANDARDIZE(moras[[#This Row],[EDAD]],'2-Resumen'!$C$2, '2-Resumen'!$C$3)</f>
        <v>0.43006179724811616</v>
      </c>
      <c r="R2182" t="str">
        <f>IF(ABS(moras[[#This Row],[Z-CORE E]]) &gt; 1.96, "Sí", "No")</f>
        <v>No</v>
      </c>
    </row>
    <row r="2183" spans="1:18">
      <c r="A2183">
        <v>3182</v>
      </c>
      <c r="B2183" t="s">
        <v>32</v>
      </c>
      <c r="C2183">
        <v>559000</v>
      </c>
      <c r="D21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83">
        <f>IF(moras[[#This Row],[SALARIO]]="",'2-Resumen'!$B$7, moras[[#This Row],[SALARIO]])</f>
        <v>559000</v>
      </c>
      <c r="F2183">
        <f>STANDARDIZE(moras[[#This Row],[SALARIO]],'2-Resumen'!$B$2,'2-Resumen'!$B$3)</f>
        <v>-0.36631515859268698</v>
      </c>
      <c r="G2183" t="str">
        <f>IF(ABS(moras[[#This Row],[Z-CORE]])&gt; 1.96,"Sí", "No")</f>
        <v>No</v>
      </c>
      <c r="H2183" t="s">
        <v>33</v>
      </c>
      <c r="I2183" t="str">
        <f>IF(moras[[#This Row],[TIPO_ASEGURAMIENTO]] = "", '2-Resumen'!$F$4, moras[[#This Row],[TIPO_ASEGURAMIENTO]])</f>
        <v>ASALARIADO</v>
      </c>
      <c r="J2183" t="s">
        <v>29</v>
      </c>
      <c r="K2183" t="s">
        <v>30</v>
      </c>
      <c r="L2183" t="s">
        <v>31</v>
      </c>
      <c r="M2183" t="s">
        <v>31</v>
      </c>
      <c r="N2183">
        <v>33</v>
      </c>
      <c r="O2183">
        <f>IF(moras[[#This Row],[EDAD]]="", '2-Resumen'!$C$7, moras[[#This Row],[EDAD]])</f>
        <v>33</v>
      </c>
      <c r="P2183">
        <f>FLOOR(moras[[#This Row],[EDAD_SIN_NA´S]],10)</f>
        <v>30</v>
      </c>
      <c r="Q2183">
        <f>STANDARDIZE(moras[[#This Row],[EDAD]],'2-Resumen'!$C$2, '2-Resumen'!$C$3)</f>
        <v>-0.62856815390894638</v>
      </c>
      <c r="R2183" t="str">
        <f>IF(ABS(moras[[#This Row],[Z-CORE E]]) &gt; 1.96, "Sí", "No")</f>
        <v>No</v>
      </c>
    </row>
    <row r="2184" spans="1:18">
      <c r="A2184">
        <v>3183</v>
      </c>
      <c r="B2184" t="s">
        <v>32</v>
      </c>
      <c r="C2184">
        <v>484144</v>
      </c>
      <c r="D21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84">
        <f>IF(moras[[#This Row],[SALARIO]]="",'2-Resumen'!$B$7, moras[[#This Row],[SALARIO]])</f>
        <v>484144</v>
      </c>
      <c r="F2184">
        <f>STANDARDIZE(moras[[#This Row],[SALARIO]],'2-Resumen'!$B$2,'2-Resumen'!$B$3)</f>
        <v>-0.36756069062776159</v>
      </c>
      <c r="G2184" t="str">
        <f>IF(ABS(moras[[#This Row],[Z-CORE]])&gt; 1.96,"Sí", "No")</f>
        <v>No</v>
      </c>
      <c r="H2184" t="s">
        <v>33</v>
      </c>
      <c r="I2184" t="str">
        <f>IF(moras[[#This Row],[TIPO_ASEGURAMIENTO]] = "", '2-Resumen'!$F$4, moras[[#This Row],[TIPO_ASEGURAMIENTO]])</f>
        <v>ASALARIADO</v>
      </c>
      <c r="J2184" t="s">
        <v>29</v>
      </c>
      <c r="K2184" t="s">
        <v>30</v>
      </c>
      <c r="L2184" t="s">
        <v>31</v>
      </c>
      <c r="M2184" t="s">
        <v>31</v>
      </c>
      <c r="N2184">
        <v>46</v>
      </c>
      <c r="O2184">
        <f>IF(moras[[#This Row],[EDAD]]="", '2-Resumen'!$C$7, moras[[#This Row],[EDAD]])</f>
        <v>46</v>
      </c>
      <c r="P2184">
        <f>FLOOR(moras[[#This Row],[EDAD_SIN_NA´S]],10)</f>
        <v>40</v>
      </c>
      <c r="Q2184">
        <f>STANDARDIZE(moras[[#This Row],[EDAD]],'2-Resumen'!$C$2, '2-Resumen'!$C$3)</f>
        <v>0.28891113709384114</v>
      </c>
      <c r="R2184" t="str">
        <f>IF(ABS(moras[[#This Row],[Z-CORE E]]) &gt; 1.96, "Sí", "No")</f>
        <v>No</v>
      </c>
    </row>
    <row r="2185" spans="1:18">
      <c r="A2185">
        <v>3185</v>
      </c>
      <c r="B2185" t="s">
        <v>32</v>
      </c>
      <c r="C2185">
        <v>1000000</v>
      </c>
      <c r="D21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85">
        <f>IF(moras[[#This Row],[SALARIO]]="",'2-Resumen'!$B$7, moras[[#This Row],[SALARIO]])</f>
        <v>1000000</v>
      </c>
      <c r="F2185">
        <f>STANDARDIZE(moras[[#This Row],[SALARIO]],'2-Resumen'!$B$2,'2-Resumen'!$B$3)</f>
        <v>-0.35897734161785677</v>
      </c>
      <c r="G2185" t="str">
        <f>IF(ABS(moras[[#This Row],[Z-CORE]])&gt; 1.96,"Sí", "No")</f>
        <v>No</v>
      </c>
      <c r="H2185" t="s">
        <v>33</v>
      </c>
      <c r="I2185" t="str">
        <f>IF(moras[[#This Row],[TIPO_ASEGURAMIENTO]] = "", '2-Resumen'!$F$4, moras[[#This Row],[TIPO_ASEGURAMIENTO]])</f>
        <v>ASALARIADO</v>
      </c>
      <c r="J2185" t="s">
        <v>29</v>
      </c>
      <c r="K2185" t="s">
        <v>30</v>
      </c>
      <c r="L2185" t="s">
        <v>31</v>
      </c>
      <c r="M2185" t="s">
        <v>31</v>
      </c>
      <c r="N2185">
        <v>24</v>
      </c>
      <c r="O2185">
        <f>IF(moras[[#This Row],[EDAD]]="", '2-Resumen'!$C$7, moras[[#This Row],[EDAD]])</f>
        <v>24</v>
      </c>
      <c r="P2185">
        <f>FLOOR(moras[[#This Row],[EDAD_SIN_NA´S]],10)</f>
        <v>20</v>
      </c>
      <c r="Q2185">
        <f>STANDARDIZE(moras[[#This Row],[EDAD]],'2-Resumen'!$C$2, '2-Resumen'!$C$3)</f>
        <v>-1.263746124603184</v>
      </c>
      <c r="R2185" t="str">
        <f>IF(ABS(moras[[#This Row],[Z-CORE E]]) &gt; 1.96, "Sí", "No")</f>
        <v>No</v>
      </c>
    </row>
    <row r="2186" spans="1:18">
      <c r="A2186">
        <v>3186</v>
      </c>
      <c r="B2186" t="s">
        <v>32</v>
      </c>
      <c r="C2186">
        <v>5328969</v>
      </c>
      <c r="D21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86">
        <f>IF(moras[[#This Row],[SALARIO]]="",'2-Resumen'!$B$7, moras[[#This Row],[SALARIO]])</f>
        <v>5328969</v>
      </c>
      <c r="F2186">
        <f>STANDARDIZE(moras[[#This Row],[SALARIO]],'2-Resumen'!$B$2,'2-Resumen'!$B$3)</f>
        <v>-0.2869474499813176</v>
      </c>
      <c r="G2186" t="str">
        <f>IF(ABS(moras[[#This Row],[Z-CORE]])&gt; 1.96,"Sí", "No")</f>
        <v>No</v>
      </c>
      <c r="H2186" t="s">
        <v>33</v>
      </c>
      <c r="I2186" t="str">
        <f>IF(moras[[#This Row],[TIPO_ASEGURAMIENTO]] = "", '2-Resumen'!$F$4, moras[[#This Row],[TIPO_ASEGURAMIENTO]])</f>
        <v>ASALARIADO</v>
      </c>
      <c r="J2186" t="s">
        <v>34</v>
      </c>
      <c r="K2186" t="s">
        <v>30</v>
      </c>
      <c r="L2186" t="s">
        <v>31</v>
      </c>
      <c r="M2186" t="s">
        <v>31</v>
      </c>
      <c r="N2186">
        <v>35</v>
      </c>
      <c r="O2186">
        <f>IF(moras[[#This Row],[EDAD]]="", '2-Resumen'!$C$7, moras[[#This Row],[EDAD]])</f>
        <v>35</v>
      </c>
      <c r="P2186">
        <f>FLOOR(moras[[#This Row],[EDAD_SIN_NA´S]],10)</f>
        <v>30</v>
      </c>
      <c r="Q2186">
        <f>STANDARDIZE(moras[[#This Row],[EDAD]],'2-Resumen'!$C$2, '2-Resumen'!$C$3)</f>
        <v>-0.48741749375467142</v>
      </c>
      <c r="R2186" t="str">
        <f>IF(ABS(moras[[#This Row],[Z-CORE E]]) &gt; 1.96, "Sí", "No")</f>
        <v>No</v>
      </c>
    </row>
    <row r="2187" spans="1:18">
      <c r="A2187">
        <v>3187</v>
      </c>
      <c r="B2187" t="s">
        <v>32</v>
      </c>
      <c r="C2187">
        <v>9144043</v>
      </c>
      <c r="D21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87">
        <f>IF(moras[[#This Row],[SALARIO]]="",'2-Resumen'!$B$7, moras[[#This Row],[SALARIO]])</f>
        <v>9144043</v>
      </c>
      <c r="F2187">
        <f>STANDARDIZE(moras[[#This Row],[SALARIO]],'2-Resumen'!$B$2,'2-Resumen'!$B$3)</f>
        <v>-0.22346827819575435</v>
      </c>
      <c r="G2187" t="str">
        <f>IF(ABS(moras[[#This Row],[Z-CORE]])&gt; 1.96,"Sí", "No")</f>
        <v>No</v>
      </c>
      <c r="H2187" t="s">
        <v>33</v>
      </c>
      <c r="I2187" t="str">
        <f>IF(moras[[#This Row],[TIPO_ASEGURAMIENTO]] = "", '2-Resumen'!$F$4, moras[[#This Row],[TIPO_ASEGURAMIENTO]])</f>
        <v>ASALARIADO</v>
      </c>
      <c r="J2187" t="s">
        <v>29</v>
      </c>
      <c r="K2187" t="s">
        <v>30</v>
      </c>
      <c r="L2187" t="s">
        <v>31</v>
      </c>
      <c r="M2187" t="s">
        <v>31</v>
      </c>
      <c r="N2187">
        <v>29</v>
      </c>
      <c r="O2187">
        <f>IF(moras[[#This Row],[EDAD]]="", '2-Resumen'!$C$7, moras[[#This Row],[EDAD]])</f>
        <v>29</v>
      </c>
      <c r="P2187">
        <f>FLOOR(moras[[#This Row],[EDAD_SIN_NA´S]],10)</f>
        <v>20</v>
      </c>
      <c r="Q2187">
        <f>STANDARDIZE(moras[[#This Row],[EDAD]],'2-Resumen'!$C$2, '2-Resumen'!$C$3)</f>
        <v>-0.91086947421749642</v>
      </c>
      <c r="R2187" t="str">
        <f>IF(ABS(moras[[#This Row],[Z-CORE E]]) &gt; 1.96, "Sí", "No")</f>
        <v>No</v>
      </c>
    </row>
    <row r="2188" spans="1:18">
      <c r="A2188">
        <v>3188</v>
      </c>
      <c r="B2188" t="s">
        <v>32</v>
      </c>
      <c r="C2188">
        <v>680960</v>
      </c>
      <c r="D21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88">
        <f>IF(moras[[#This Row],[SALARIO]]="",'2-Resumen'!$B$7, moras[[#This Row],[SALARIO]])</f>
        <v>680960</v>
      </c>
      <c r="F2188">
        <f>STANDARDIZE(moras[[#This Row],[SALARIO]],'2-Resumen'!$B$2,'2-Resumen'!$B$3)</f>
        <v>-0.3642858611816886</v>
      </c>
      <c r="G2188" t="str">
        <f>IF(ABS(moras[[#This Row],[Z-CORE]])&gt; 1.96,"Sí", "No")</f>
        <v>No</v>
      </c>
      <c r="H2188" t="s">
        <v>33</v>
      </c>
      <c r="I2188" t="str">
        <f>IF(moras[[#This Row],[TIPO_ASEGURAMIENTO]] = "", '2-Resumen'!$F$4, moras[[#This Row],[TIPO_ASEGURAMIENTO]])</f>
        <v>ASALARIADO</v>
      </c>
      <c r="J2188" t="s">
        <v>34</v>
      </c>
      <c r="K2188" t="s">
        <v>30</v>
      </c>
      <c r="L2188" t="s">
        <v>31</v>
      </c>
      <c r="M2188" t="s">
        <v>31</v>
      </c>
      <c r="N2188">
        <v>32</v>
      </c>
      <c r="O2188">
        <f>IF(moras[[#This Row],[EDAD]]="", '2-Resumen'!$C$7, moras[[#This Row],[EDAD]])</f>
        <v>32</v>
      </c>
      <c r="P2188">
        <f>FLOOR(moras[[#This Row],[EDAD_SIN_NA´S]],10)</f>
        <v>30</v>
      </c>
      <c r="Q2188">
        <f>STANDARDIZE(moras[[#This Row],[EDAD]],'2-Resumen'!$C$2, '2-Resumen'!$C$3)</f>
        <v>-0.69914348398608395</v>
      </c>
      <c r="R2188" t="str">
        <f>IF(ABS(moras[[#This Row],[Z-CORE E]]) &gt; 1.96, "Sí", "No")</f>
        <v>No</v>
      </c>
    </row>
    <row r="2189" spans="1:18">
      <c r="A2189">
        <v>3189</v>
      </c>
      <c r="B2189" t="s">
        <v>32</v>
      </c>
      <c r="C2189">
        <v>40925603</v>
      </c>
      <c r="D21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89">
        <f>IF(moras[[#This Row],[SALARIO]]="",'2-Resumen'!$B$7, moras[[#This Row],[SALARIO]])</f>
        <v>40925603</v>
      </c>
      <c r="F2189">
        <f>STANDARDIZE(moras[[#This Row],[SALARIO]],'2-Resumen'!$B$2,'2-Resumen'!$B$3)</f>
        <v>0.30534639403686448</v>
      </c>
      <c r="G2189" t="str">
        <f>IF(ABS(moras[[#This Row],[Z-CORE]])&gt; 1.96,"Sí", "No")</f>
        <v>No</v>
      </c>
      <c r="H2189" t="s">
        <v>33</v>
      </c>
      <c r="I2189" t="str">
        <f>IF(moras[[#This Row],[TIPO_ASEGURAMIENTO]] = "", '2-Resumen'!$F$4, moras[[#This Row],[TIPO_ASEGURAMIENTO]])</f>
        <v>ASALARIADO</v>
      </c>
      <c r="J2189" t="s">
        <v>29</v>
      </c>
      <c r="K2189" t="s">
        <v>30</v>
      </c>
      <c r="L2189" t="s">
        <v>31</v>
      </c>
      <c r="M2189" t="s">
        <v>31</v>
      </c>
      <c r="N2189">
        <v>34</v>
      </c>
      <c r="O2189">
        <f>IF(moras[[#This Row],[EDAD]]="", '2-Resumen'!$C$7, moras[[#This Row],[EDAD]])</f>
        <v>34</v>
      </c>
      <c r="P2189">
        <f>FLOOR(moras[[#This Row],[EDAD_SIN_NA´S]],10)</f>
        <v>30</v>
      </c>
      <c r="Q2189">
        <f>STANDARDIZE(moras[[#This Row],[EDAD]],'2-Resumen'!$C$2, '2-Resumen'!$C$3)</f>
        <v>-0.55799282383180893</v>
      </c>
      <c r="R2189" t="str">
        <f>IF(ABS(moras[[#This Row],[Z-CORE E]]) &gt; 1.96, "Sí", "No")</f>
        <v>No</v>
      </c>
    </row>
    <row r="2190" spans="1:18">
      <c r="A2190">
        <v>3192</v>
      </c>
      <c r="B2190" t="s">
        <v>32</v>
      </c>
      <c r="C2190">
        <v>7623596</v>
      </c>
      <c r="D21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90">
        <f>IF(moras[[#This Row],[SALARIO]]="",'2-Resumen'!$B$7, moras[[#This Row],[SALARIO]])</f>
        <v>7623596</v>
      </c>
      <c r="F2190">
        <f>STANDARDIZE(moras[[#This Row],[SALARIO]],'2-Resumen'!$B$2,'2-Resumen'!$B$3)</f>
        <v>-0.24876705780103706</v>
      </c>
      <c r="G2190" t="str">
        <f>IF(ABS(moras[[#This Row],[Z-CORE]])&gt; 1.96,"Sí", "No")</f>
        <v>No</v>
      </c>
      <c r="H2190" t="s">
        <v>33</v>
      </c>
      <c r="I2190" t="str">
        <f>IF(moras[[#This Row],[TIPO_ASEGURAMIENTO]] = "", '2-Resumen'!$F$4, moras[[#This Row],[TIPO_ASEGURAMIENTO]])</f>
        <v>ASALARIADO</v>
      </c>
      <c r="J2190" t="s">
        <v>29</v>
      </c>
      <c r="K2190" t="s">
        <v>30</v>
      </c>
      <c r="L2190" t="s">
        <v>31</v>
      </c>
      <c r="M2190" t="s">
        <v>31</v>
      </c>
      <c r="N2190">
        <v>34</v>
      </c>
      <c r="O2190">
        <f>IF(moras[[#This Row],[EDAD]]="", '2-Resumen'!$C$7, moras[[#This Row],[EDAD]])</f>
        <v>34</v>
      </c>
      <c r="P2190">
        <f>FLOOR(moras[[#This Row],[EDAD_SIN_NA´S]],10)</f>
        <v>30</v>
      </c>
      <c r="Q2190">
        <f>STANDARDIZE(moras[[#This Row],[EDAD]],'2-Resumen'!$C$2, '2-Resumen'!$C$3)</f>
        <v>-0.55799282383180893</v>
      </c>
      <c r="R2190" t="str">
        <f>IF(ABS(moras[[#This Row],[Z-CORE E]]) &gt; 1.96, "Sí", "No")</f>
        <v>No</v>
      </c>
    </row>
    <row r="2191" spans="1:18">
      <c r="A2191">
        <v>3194</v>
      </c>
      <c r="B2191" t="s">
        <v>32</v>
      </c>
      <c r="C2191">
        <v>4104952</v>
      </c>
      <c r="D21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91">
        <f>IF(moras[[#This Row],[SALARIO]]="",'2-Resumen'!$B$7, moras[[#This Row],[SALARIO]])</f>
        <v>4104952</v>
      </c>
      <c r="F2191">
        <f>STANDARDIZE(moras[[#This Row],[SALARIO]],'2-Resumen'!$B$2,'2-Resumen'!$B$3)</f>
        <v>-0.30731391873433517</v>
      </c>
      <c r="G2191" t="str">
        <f>IF(ABS(moras[[#This Row],[Z-CORE]])&gt; 1.96,"Sí", "No")</f>
        <v>No</v>
      </c>
      <c r="H2191" t="s">
        <v>33</v>
      </c>
      <c r="I2191" t="str">
        <f>IF(moras[[#This Row],[TIPO_ASEGURAMIENTO]] = "", '2-Resumen'!$F$4, moras[[#This Row],[TIPO_ASEGURAMIENTO]])</f>
        <v>ASALARIADO</v>
      </c>
      <c r="J2191" t="s">
        <v>29</v>
      </c>
      <c r="K2191" t="s">
        <v>30</v>
      </c>
      <c r="L2191" t="s">
        <v>30</v>
      </c>
      <c r="M2191" t="s">
        <v>30</v>
      </c>
      <c r="N2191">
        <v>29</v>
      </c>
      <c r="O2191">
        <f>IF(moras[[#This Row],[EDAD]]="", '2-Resumen'!$C$7, moras[[#This Row],[EDAD]])</f>
        <v>29</v>
      </c>
      <c r="P2191">
        <f>FLOOR(moras[[#This Row],[EDAD_SIN_NA´S]],10)</f>
        <v>20</v>
      </c>
      <c r="Q2191">
        <f>STANDARDIZE(moras[[#This Row],[EDAD]],'2-Resumen'!$C$2, '2-Resumen'!$C$3)</f>
        <v>-0.91086947421749642</v>
      </c>
      <c r="R2191" t="str">
        <f>IF(ABS(moras[[#This Row],[Z-CORE E]]) &gt; 1.96, "Sí", "No")</f>
        <v>No</v>
      </c>
    </row>
    <row r="2192" spans="1:18">
      <c r="A2192">
        <v>3195</v>
      </c>
      <c r="B2192" t="s">
        <v>27</v>
      </c>
      <c r="C2192">
        <v>50421848</v>
      </c>
      <c r="D21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92">
        <f>IF(moras[[#This Row],[SALARIO]]="",'2-Resumen'!$B$7, moras[[#This Row],[SALARIO]])</f>
        <v>50421848</v>
      </c>
      <c r="F2192">
        <f>STANDARDIZE(moras[[#This Row],[SALARIO]],'2-Resumen'!$B$2,'2-Resumen'!$B$3)</f>
        <v>0.46335480165170928</v>
      </c>
      <c r="G2192" t="str">
        <f>IF(ABS(moras[[#This Row],[Z-CORE]])&gt; 1.96,"Sí", "No")</f>
        <v>No</v>
      </c>
      <c r="H2192" t="s">
        <v>33</v>
      </c>
      <c r="I2192" t="str">
        <f>IF(moras[[#This Row],[TIPO_ASEGURAMIENTO]] = "", '2-Resumen'!$F$4, moras[[#This Row],[TIPO_ASEGURAMIENTO]])</f>
        <v>ASALARIADO</v>
      </c>
      <c r="J2192" t="s">
        <v>29</v>
      </c>
      <c r="K2192" t="s">
        <v>30</v>
      </c>
      <c r="L2192" t="s">
        <v>30</v>
      </c>
      <c r="M2192" t="s">
        <v>31</v>
      </c>
      <c r="N2192">
        <v>49</v>
      </c>
      <c r="O2192">
        <f>IF(moras[[#This Row],[EDAD]]="", '2-Resumen'!$C$7, moras[[#This Row],[EDAD]])</f>
        <v>49</v>
      </c>
      <c r="P2192">
        <f>FLOOR(moras[[#This Row],[EDAD_SIN_NA´S]],10)</f>
        <v>40</v>
      </c>
      <c r="Q2192">
        <f>STANDARDIZE(moras[[#This Row],[EDAD]],'2-Resumen'!$C$2, '2-Resumen'!$C$3)</f>
        <v>0.50063712732525367</v>
      </c>
      <c r="R2192" t="str">
        <f>IF(ABS(moras[[#This Row],[Z-CORE E]]) &gt; 1.96, "Sí", "No")</f>
        <v>No</v>
      </c>
    </row>
    <row r="2193" spans="1:18">
      <c r="A2193">
        <v>3196</v>
      </c>
      <c r="B2193" t="s">
        <v>32</v>
      </c>
      <c r="C2193">
        <v>660746</v>
      </c>
      <c r="D21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93">
        <f>IF(moras[[#This Row],[SALARIO]]="",'2-Resumen'!$B$7, moras[[#This Row],[SALARIO]])</f>
        <v>660746</v>
      </c>
      <c r="F2193">
        <f>STANDARDIZE(moras[[#This Row],[SALARIO]],'2-Resumen'!$B$2,'2-Resumen'!$B$3)</f>
        <v>-0.36462220275159613</v>
      </c>
      <c r="G2193" t="str">
        <f>IF(ABS(moras[[#This Row],[Z-CORE]])&gt; 1.96,"Sí", "No")</f>
        <v>No</v>
      </c>
      <c r="H2193" t="s">
        <v>33</v>
      </c>
      <c r="I2193" t="str">
        <f>IF(moras[[#This Row],[TIPO_ASEGURAMIENTO]] = "", '2-Resumen'!$F$4, moras[[#This Row],[TIPO_ASEGURAMIENTO]])</f>
        <v>ASALARIADO</v>
      </c>
      <c r="J2193" t="s">
        <v>34</v>
      </c>
      <c r="K2193" t="s">
        <v>30</v>
      </c>
      <c r="L2193" t="s">
        <v>31</v>
      </c>
      <c r="M2193" t="s">
        <v>31</v>
      </c>
      <c r="N2193">
        <v>35</v>
      </c>
      <c r="O2193">
        <f>IF(moras[[#This Row],[EDAD]]="", '2-Resumen'!$C$7, moras[[#This Row],[EDAD]])</f>
        <v>35</v>
      </c>
      <c r="P2193">
        <f>FLOOR(moras[[#This Row],[EDAD_SIN_NA´S]],10)</f>
        <v>30</v>
      </c>
      <c r="Q2193">
        <f>STANDARDIZE(moras[[#This Row],[EDAD]],'2-Resumen'!$C$2, '2-Resumen'!$C$3)</f>
        <v>-0.48741749375467142</v>
      </c>
      <c r="R2193" t="str">
        <f>IF(ABS(moras[[#This Row],[Z-CORE E]]) &gt; 1.96, "Sí", "No")</f>
        <v>No</v>
      </c>
    </row>
    <row r="2194" spans="1:18">
      <c r="A2194">
        <v>3197</v>
      </c>
      <c r="B2194" t="s">
        <v>27</v>
      </c>
      <c r="C2194">
        <v>87453866</v>
      </c>
      <c r="D21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94">
        <f>IF(moras[[#This Row],[SALARIO]]="",'2-Resumen'!$B$7, moras[[#This Row],[SALARIO]])</f>
        <v>87453866</v>
      </c>
      <c r="F2194">
        <f>STANDARDIZE(moras[[#This Row],[SALARIO]],'2-Resumen'!$B$2,'2-Resumen'!$B$3)</f>
        <v>1.0795320585510697</v>
      </c>
      <c r="G2194" t="str">
        <f>IF(ABS(moras[[#This Row],[Z-CORE]])&gt; 1.96,"Sí", "No")</f>
        <v>No</v>
      </c>
      <c r="H2194" t="s">
        <v>33</v>
      </c>
      <c r="I2194" t="str">
        <f>IF(moras[[#This Row],[TIPO_ASEGURAMIENTO]] = "", '2-Resumen'!$F$4, moras[[#This Row],[TIPO_ASEGURAMIENTO]])</f>
        <v>ASALARIADO</v>
      </c>
      <c r="J2194" t="s">
        <v>29</v>
      </c>
      <c r="K2194" t="s">
        <v>30</v>
      </c>
      <c r="L2194" t="s">
        <v>31</v>
      </c>
      <c r="M2194" t="s">
        <v>31</v>
      </c>
      <c r="N2194">
        <v>40</v>
      </c>
      <c r="O2194">
        <f>IF(moras[[#This Row],[EDAD]]="", '2-Resumen'!$C$7, moras[[#This Row],[EDAD]])</f>
        <v>40</v>
      </c>
      <c r="P2194">
        <f>FLOOR(moras[[#This Row],[EDAD_SIN_NA´S]],10)</f>
        <v>40</v>
      </c>
      <c r="Q2194">
        <f>STANDARDIZE(moras[[#This Row],[EDAD]],'2-Resumen'!$C$2, '2-Resumen'!$C$3)</f>
        <v>-0.13454084336898386</v>
      </c>
      <c r="R2194" t="str">
        <f>IF(ABS(moras[[#This Row],[Z-CORE E]]) &gt; 1.96, "Sí", "No")</f>
        <v>No</v>
      </c>
    </row>
    <row r="2195" spans="1:18">
      <c r="A2195">
        <v>3199</v>
      </c>
      <c r="B2195" t="s">
        <v>27</v>
      </c>
      <c r="C2195">
        <v>6417829</v>
      </c>
      <c r="D21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195">
        <f>IF(moras[[#This Row],[SALARIO]]="",'2-Resumen'!$B$7, moras[[#This Row],[SALARIO]])</f>
        <v>6417829</v>
      </c>
      <c r="F2195">
        <f>STANDARDIZE(moras[[#This Row],[SALARIO]],'2-Resumen'!$B$2,'2-Resumen'!$B$3)</f>
        <v>-0.26882986406019826</v>
      </c>
      <c r="G2195" t="str">
        <f>IF(ABS(moras[[#This Row],[Z-CORE]])&gt; 1.96,"Sí", "No")</f>
        <v>No</v>
      </c>
      <c r="H2195" t="s">
        <v>33</v>
      </c>
      <c r="I2195" t="str">
        <f>IF(moras[[#This Row],[TIPO_ASEGURAMIENTO]] = "", '2-Resumen'!$F$4, moras[[#This Row],[TIPO_ASEGURAMIENTO]])</f>
        <v>ASALARIADO</v>
      </c>
      <c r="J2195" t="s">
        <v>34</v>
      </c>
      <c r="K2195" t="s">
        <v>30</v>
      </c>
      <c r="L2195" t="s">
        <v>30</v>
      </c>
      <c r="M2195" t="s">
        <v>31</v>
      </c>
      <c r="N2195">
        <v>55</v>
      </c>
      <c r="O2195">
        <f>IF(moras[[#This Row],[EDAD]]="", '2-Resumen'!$C$7, moras[[#This Row],[EDAD]])</f>
        <v>55</v>
      </c>
      <c r="P2195">
        <f>FLOOR(moras[[#This Row],[EDAD_SIN_NA´S]],10)</f>
        <v>50</v>
      </c>
      <c r="Q2195">
        <f>STANDARDIZE(moras[[#This Row],[EDAD]],'2-Resumen'!$C$2, '2-Resumen'!$C$3)</f>
        <v>0.92408910778807873</v>
      </c>
      <c r="R2195" t="str">
        <f>IF(ABS(moras[[#This Row],[Z-CORE E]]) &gt; 1.96, "Sí", "No")</f>
        <v>No</v>
      </c>
    </row>
    <row r="2196" spans="1:18">
      <c r="A2196">
        <v>3201</v>
      </c>
      <c r="B2196" t="s">
        <v>32</v>
      </c>
      <c r="C2196">
        <v>32670405</v>
      </c>
      <c r="D21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96">
        <f>IF(moras[[#This Row],[SALARIO]]="",'2-Resumen'!$B$7, moras[[#This Row],[SALARIO]])</f>
        <v>32670405</v>
      </c>
      <c r="F2196">
        <f>STANDARDIZE(moras[[#This Row],[SALARIO]],'2-Resumen'!$B$2,'2-Resumen'!$B$3)</f>
        <v>0.1679878180391674</v>
      </c>
      <c r="G2196" t="str">
        <f>IF(ABS(moras[[#This Row],[Z-CORE]])&gt; 1.96,"Sí", "No")</f>
        <v>No</v>
      </c>
      <c r="H2196" t="s">
        <v>33</v>
      </c>
      <c r="I2196" t="str">
        <f>IF(moras[[#This Row],[TIPO_ASEGURAMIENTO]] = "", '2-Resumen'!$F$4, moras[[#This Row],[TIPO_ASEGURAMIENTO]])</f>
        <v>ASALARIADO</v>
      </c>
      <c r="J2196" t="s">
        <v>34</v>
      </c>
      <c r="K2196" t="s">
        <v>30</v>
      </c>
      <c r="L2196" t="s">
        <v>31</v>
      </c>
      <c r="M2196" t="s">
        <v>31</v>
      </c>
      <c r="N2196">
        <v>33</v>
      </c>
      <c r="O2196">
        <f>IF(moras[[#This Row],[EDAD]]="", '2-Resumen'!$C$7, moras[[#This Row],[EDAD]])</f>
        <v>33</v>
      </c>
      <c r="P2196">
        <f>FLOOR(moras[[#This Row],[EDAD_SIN_NA´S]],10)</f>
        <v>30</v>
      </c>
      <c r="Q2196">
        <f>STANDARDIZE(moras[[#This Row],[EDAD]],'2-Resumen'!$C$2, '2-Resumen'!$C$3)</f>
        <v>-0.62856815390894638</v>
      </c>
      <c r="R2196" t="str">
        <f>IF(ABS(moras[[#This Row],[Z-CORE E]]) &gt; 1.96, "Sí", "No")</f>
        <v>No</v>
      </c>
    </row>
    <row r="2197" spans="1:18">
      <c r="A2197">
        <v>3203</v>
      </c>
      <c r="B2197" t="s">
        <v>32</v>
      </c>
      <c r="C2197">
        <v>116063707</v>
      </c>
      <c r="D21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197">
        <f>IF(moras[[#This Row],[SALARIO]]="",'2-Resumen'!$B$7, moras[[#This Row],[SALARIO]])</f>
        <v>116063707</v>
      </c>
      <c r="F2197">
        <f>STANDARDIZE(moras[[#This Row],[SALARIO]],'2-Resumen'!$B$2,'2-Resumen'!$B$3)</f>
        <v>1.5555723690657939</v>
      </c>
      <c r="G2197" t="str">
        <f>IF(ABS(moras[[#This Row],[Z-CORE]])&gt; 1.96,"Sí", "No")</f>
        <v>No</v>
      </c>
      <c r="H2197" t="s">
        <v>33</v>
      </c>
      <c r="I2197" t="str">
        <f>IF(moras[[#This Row],[TIPO_ASEGURAMIENTO]] = "", '2-Resumen'!$F$4, moras[[#This Row],[TIPO_ASEGURAMIENTO]])</f>
        <v>ASALARIADO</v>
      </c>
      <c r="J2197" t="s">
        <v>29</v>
      </c>
      <c r="K2197" t="s">
        <v>30</v>
      </c>
      <c r="L2197" t="s">
        <v>31</v>
      </c>
      <c r="M2197" t="s">
        <v>30</v>
      </c>
      <c r="N2197">
        <v>29</v>
      </c>
      <c r="O2197">
        <f>IF(moras[[#This Row],[EDAD]]="", '2-Resumen'!$C$7, moras[[#This Row],[EDAD]])</f>
        <v>29</v>
      </c>
      <c r="P2197">
        <f>FLOOR(moras[[#This Row],[EDAD_SIN_NA´S]],10)</f>
        <v>20</v>
      </c>
      <c r="Q2197">
        <f>STANDARDIZE(moras[[#This Row],[EDAD]],'2-Resumen'!$C$2, '2-Resumen'!$C$3)</f>
        <v>-0.91086947421749642</v>
      </c>
      <c r="R2197" t="str">
        <f>IF(ABS(moras[[#This Row],[Z-CORE E]]) &gt; 1.96, "Sí", "No")</f>
        <v>No</v>
      </c>
    </row>
    <row r="2198" spans="1:18">
      <c r="A2198">
        <v>3204</v>
      </c>
      <c r="B2198" t="s">
        <v>32</v>
      </c>
      <c r="C2198">
        <v>367220</v>
      </c>
      <c r="D21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198">
        <f>IF(moras[[#This Row],[SALARIO]]="",'2-Resumen'!$B$7, moras[[#This Row],[SALARIO]])</f>
        <v>367220</v>
      </c>
      <c r="F2198">
        <f>STANDARDIZE(moras[[#This Row],[SALARIO]],'2-Resumen'!$B$2,'2-Resumen'!$B$3)</f>
        <v>-0.3695061938294964</v>
      </c>
      <c r="G2198" t="str">
        <f>IF(ABS(moras[[#This Row],[Z-CORE]])&gt; 1.96,"Sí", "No")</f>
        <v>No</v>
      </c>
      <c r="H2198" t="s">
        <v>33</v>
      </c>
      <c r="I2198" t="str">
        <f>IF(moras[[#This Row],[TIPO_ASEGURAMIENTO]] = "", '2-Resumen'!$F$4, moras[[#This Row],[TIPO_ASEGURAMIENTO]])</f>
        <v>ASALARIADO</v>
      </c>
      <c r="J2198" t="s">
        <v>29</v>
      </c>
      <c r="K2198" t="s">
        <v>30</v>
      </c>
      <c r="L2198" t="s">
        <v>30</v>
      </c>
      <c r="M2198" t="s">
        <v>31</v>
      </c>
      <c r="N2198">
        <v>25</v>
      </c>
      <c r="O2198">
        <f>IF(moras[[#This Row],[EDAD]]="", '2-Resumen'!$C$7, moras[[#This Row],[EDAD]])</f>
        <v>25</v>
      </c>
      <c r="P2198">
        <f>FLOOR(moras[[#This Row],[EDAD_SIN_NA´S]],10)</f>
        <v>20</v>
      </c>
      <c r="Q2198">
        <f>STANDARDIZE(moras[[#This Row],[EDAD]],'2-Resumen'!$C$2, '2-Resumen'!$C$3)</f>
        <v>-1.1931707945260464</v>
      </c>
      <c r="R2198" t="str">
        <f>IF(ABS(moras[[#This Row],[Z-CORE E]]) &gt; 1.96, "Sí", "No")</f>
        <v>No</v>
      </c>
    </row>
    <row r="2199" spans="1:18">
      <c r="A2199">
        <v>3206</v>
      </c>
      <c r="B2199" t="s">
        <v>27</v>
      </c>
      <c r="C2199">
        <v>80000</v>
      </c>
      <c r="D21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199">
        <f>IF(moras[[#This Row],[SALARIO]]="",'2-Resumen'!$B$7, moras[[#This Row],[SALARIO]])</f>
        <v>80000</v>
      </c>
      <c r="F2199">
        <f>STANDARDIZE(moras[[#This Row],[SALARIO]],'2-Resumen'!$B$2,'2-Resumen'!$B$3)</f>
        <v>-0.37428525911636878</v>
      </c>
      <c r="G2199" t="str">
        <f>IF(ABS(moras[[#This Row],[Z-CORE]])&gt; 1.96,"Sí", "No")</f>
        <v>No</v>
      </c>
      <c r="H2199" t="s">
        <v>33</v>
      </c>
      <c r="I2199" t="str">
        <f>IF(moras[[#This Row],[TIPO_ASEGURAMIENTO]] = "", '2-Resumen'!$F$4, moras[[#This Row],[TIPO_ASEGURAMIENTO]])</f>
        <v>ASALARIADO</v>
      </c>
      <c r="J2199" t="s">
        <v>29</v>
      </c>
      <c r="K2199" t="s">
        <v>30</v>
      </c>
      <c r="L2199" t="s">
        <v>31</v>
      </c>
      <c r="M2199" t="s">
        <v>31</v>
      </c>
      <c r="N2199">
        <v>44</v>
      </c>
      <c r="O2199">
        <f>IF(moras[[#This Row],[EDAD]]="", '2-Resumen'!$C$7, moras[[#This Row],[EDAD]])</f>
        <v>44</v>
      </c>
      <c r="P2199">
        <f>FLOOR(moras[[#This Row],[EDAD_SIN_NA´S]],10)</f>
        <v>40</v>
      </c>
      <c r="Q2199">
        <f>STANDARDIZE(moras[[#This Row],[EDAD]],'2-Resumen'!$C$2, '2-Resumen'!$C$3)</f>
        <v>0.14776047693956615</v>
      </c>
      <c r="R2199" t="str">
        <f>IF(ABS(moras[[#This Row],[Z-CORE E]]) &gt; 1.96, "Sí", "No")</f>
        <v>No</v>
      </c>
    </row>
    <row r="2200" spans="1:18">
      <c r="A2200">
        <v>3208</v>
      </c>
      <c r="B2200" t="s">
        <v>27</v>
      </c>
      <c r="C2200">
        <v>280000</v>
      </c>
      <c r="D22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00">
        <f>IF(moras[[#This Row],[SALARIO]]="",'2-Resumen'!$B$7, moras[[#This Row],[SALARIO]])</f>
        <v>280000</v>
      </c>
      <c r="F2200">
        <f>STANDARDIZE(moras[[#This Row],[SALARIO]],'2-Resumen'!$B$2,'2-Resumen'!$B$3)</f>
        <v>-0.37095745096451832</v>
      </c>
      <c r="G2200" t="str">
        <f>IF(ABS(moras[[#This Row],[Z-CORE]])&gt; 1.96,"Sí", "No")</f>
        <v>No</v>
      </c>
      <c r="H2200" t="s">
        <v>33</v>
      </c>
      <c r="I2200" t="str">
        <f>IF(moras[[#This Row],[TIPO_ASEGURAMIENTO]] = "", '2-Resumen'!$F$4, moras[[#This Row],[TIPO_ASEGURAMIENTO]])</f>
        <v>ASALARIADO</v>
      </c>
      <c r="J2200" t="s">
        <v>29</v>
      </c>
      <c r="K2200" t="s">
        <v>30</v>
      </c>
      <c r="L2200" t="s">
        <v>30</v>
      </c>
      <c r="M2200" t="s">
        <v>30</v>
      </c>
      <c r="N2200">
        <v>44</v>
      </c>
      <c r="O2200">
        <f>IF(moras[[#This Row],[EDAD]]="", '2-Resumen'!$C$7, moras[[#This Row],[EDAD]])</f>
        <v>44</v>
      </c>
      <c r="P2200">
        <f>FLOOR(moras[[#This Row],[EDAD_SIN_NA´S]],10)</f>
        <v>40</v>
      </c>
      <c r="Q2200">
        <f>STANDARDIZE(moras[[#This Row],[EDAD]],'2-Resumen'!$C$2, '2-Resumen'!$C$3)</f>
        <v>0.14776047693956615</v>
      </c>
      <c r="R2200" t="str">
        <f>IF(ABS(moras[[#This Row],[Z-CORE E]]) &gt; 1.96, "Sí", "No")</f>
        <v>No</v>
      </c>
    </row>
    <row r="2201" spans="1:18">
      <c r="A2201">
        <v>3209</v>
      </c>
      <c r="B2201" t="s">
        <v>27</v>
      </c>
      <c r="C2201">
        <v>575000</v>
      </c>
      <c r="D22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01">
        <f>IF(moras[[#This Row],[SALARIO]]="",'2-Resumen'!$B$7, moras[[#This Row],[SALARIO]])</f>
        <v>575000</v>
      </c>
      <c r="F2201">
        <f>STANDARDIZE(moras[[#This Row],[SALARIO]],'2-Resumen'!$B$2,'2-Resumen'!$B$3)</f>
        <v>-0.36604893394053895</v>
      </c>
      <c r="G2201" t="str">
        <f>IF(ABS(moras[[#This Row],[Z-CORE]])&gt; 1.96,"Sí", "No")</f>
        <v>No</v>
      </c>
      <c r="H2201" t="s">
        <v>33</v>
      </c>
      <c r="I2201" t="str">
        <f>IF(moras[[#This Row],[TIPO_ASEGURAMIENTO]] = "", '2-Resumen'!$F$4, moras[[#This Row],[TIPO_ASEGURAMIENTO]])</f>
        <v>ASALARIADO</v>
      </c>
      <c r="J2201" t="s">
        <v>29</v>
      </c>
      <c r="K2201" t="s">
        <v>30</v>
      </c>
      <c r="L2201" t="s">
        <v>31</v>
      </c>
      <c r="M2201" t="s">
        <v>30</v>
      </c>
      <c r="N2201">
        <v>21</v>
      </c>
      <c r="O2201">
        <f>IF(moras[[#This Row],[EDAD]]="", '2-Resumen'!$C$7, moras[[#This Row],[EDAD]])</f>
        <v>21</v>
      </c>
      <c r="P2201">
        <f>FLOOR(moras[[#This Row],[EDAD_SIN_NA´S]],10)</f>
        <v>20</v>
      </c>
      <c r="Q2201">
        <f>STANDARDIZE(moras[[#This Row],[EDAD]],'2-Resumen'!$C$2, '2-Resumen'!$C$3)</f>
        <v>-1.4754721148345964</v>
      </c>
      <c r="R2201" t="str">
        <f>IF(ABS(moras[[#This Row],[Z-CORE E]]) &gt; 1.96, "Sí", "No")</f>
        <v>No</v>
      </c>
    </row>
    <row r="2202" spans="1:18">
      <c r="A2202">
        <v>3211</v>
      </c>
      <c r="B2202" t="s">
        <v>32</v>
      </c>
      <c r="C2202">
        <v>125088235</v>
      </c>
      <c r="D22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02">
        <f>IF(moras[[#This Row],[SALARIO]]="",'2-Resumen'!$B$7, moras[[#This Row],[SALARIO]])</f>
        <v>125088235</v>
      </c>
      <c r="F2202">
        <f>STANDARDIZE(moras[[#This Row],[SALARIO]],'2-Resumen'!$B$2,'2-Resumen'!$B$3)</f>
        <v>1.7057318582908065</v>
      </c>
      <c r="G2202" t="str">
        <f>IF(ABS(moras[[#This Row],[Z-CORE]])&gt; 1.96,"Sí", "No")</f>
        <v>No</v>
      </c>
      <c r="H2202" t="s">
        <v>33</v>
      </c>
      <c r="I2202" t="str">
        <f>IF(moras[[#This Row],[TIPO_ASEGURAMIENTO]] = "", '2-Resumen'!$F$4, moras[[#This Row],[TIPO_ASEGURAMIENTO]])</f>
        <v>ASALARIADO</v>
      </c>
      <c r="J2202" t="s">
        <v>34</v>
      </c>
      <c r="K2202" t="s">
        <v>30</v>
      </c>
      <c r="L2202" t="s">
        <v>31</v>
      </c>
      <c r="M2202" t="s">
        <v>31</v>
      </c>
      <c r="N2202">
        <v>30</v>
      </c>
      <c r="O2202">
        <f>IF(moras[[#This Row],[EDAD]]="", '2-Resumen'!$C$7, moras[[#This Row],[EDAD]])</f>
        <v>30</v>
      </c>
      <c r="P2202">
        <f>FLOOR(moras[[#This Row],[EDAD_SIN_NA´S]],10)</f>
        <v>30</v>
      </c>
      <c r="Q2202">
        <f>STANDARDIZE(moras[[#This Row],[EDAD]],'2-Resumen'!$C$2, '2-Resumen'!$C$3)</f>
        <v>-0.84029414414035897</v>
      </c>
      <c r="R2202" t="str">
        <f>IF(ABS(moras[[#This Row],[Z-CORE E]]) &gt; 1.96, "Sí", "No")</f>
        <v>No</v>
      </c>
    </row>
    <row r="2203" spans="1:18">
      <c r="A2203">
        <v>3213</v>
      </c>
      <c r="B2203" t="s">
        <v>32</v>
      </c>
      <c r="C2203">
        <v>285000</v>
      </c>
      <c r="D22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03">
        <f>IF(moras[[#This Row],[SALARIO]]="",'2-Resumen'!$B$7, moras[[#This Row],[SALARIO]])</f>
        <v>285000</v>
      </c>
      <c r="F2203">
        <f>STANDARDIZE(moras[[#This Row],[SALARIO]],'2-Resumen'!$B$2,'2-Resumen'!$B$3)</f>
        <v>-0.37087425576072208</v>
      </c>
      <c r="G2203" t="str">
        <f>IF(ABS(moras[[#This Row],[Z-CORE]])&gt; 1.96,"Sí", "No")</f>
        <v>No</v>
      </c>
      <c r="H2203" t="s">
        <v>33</v>
      </c>
      <c r="I2203" t="str">
        <f>IF(moras[[#This Row],[TIPO_ASEGURAMIENTO]] = "", '2-Resumen'!$F$4, moras[[#This Row],[TIPO_ASEGURAMIENTO]])</f>
        <v>ASALARIADO</v>
      </c>
      <c r="J2203" t="s">
        <v>29</v>
      </c>
      <c r="K2203" t="s">
        <v>30</v>
      </c>
      <c r="L2203" t="s">
        <v>31</v>
      </c>
      <c r="M2203" t="s">
        <v>30</v>
      </c>
      <c r="N2203">
        <v>51</v>
      </c>
      <c r="O2203">
        <f>IF(moras[[#This Row],[EDAD]]="", '2-Resumen'!$C$7, moras[[#This Row],[EDAD]])</f>
        <v>51</v>
      </c>
      <c r="P2203">
        <f>FLOOR(moras[[#This Row],[EDAD_SIN_NA´S]],10)</f>
        <v>50</v>
      </c>
      <c r="Q2203">
        <f>STANDARDIZE(moras[[#This Row],[EDAD]],'2-Resumen'!$C$2, '2-Resumen'!$C$3)</f>
        <v>0.64178778747952869</v>
      </c>
      <c r="R2203" t="str">
        <f>IF(ABS(moras[[#This Row],[Z-CORE E]]) &gt; 1.96, "Sí", "No")</f>
        <v>No</v>
      </c>
    </row>
    <row r="2204" spans="1:18">
      <c r="A2204">
        <v>3214</v>
      </c>
      <c r="B2204" t="s">
        <v>27</v>
      </c>
      <c r="C2204">
        <v>1279275</v>
      </c>
      <c r="D22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04">
        <f>IF(moras[[#This Row],[SALARIO]]="",'2-Resumen'!$B$7, moras[[#This Row],[SALARIO]])</f>
        <v>1279275</v>
      </c>
      <c r="F2204">
        <f>STANDARDIZE(moras[[#This Row],[SALARIO]],'2-Resumen'!$B$2,'2-Resumen'!$B$3)</f>
        <v>-0.35433047350981661</v>
      </c>
      <c r="G2204" t="str">
        <f>IF(ABS(moras[[#This Row],[Z-CORE]])&gt; 1.96,"Sí", "No")</f>
        <v>No</v>
      </c>
      <c r="H2204" t="s">
        <v>33</v>
      </c>
      <c r="I2204" t="str">
        <f>IF(moras[[#This Row],[TIPO_ASEGURAMIENTO]] = "", '2-Resumen'!$F$4, moras[[#This Row],[TIPO_ASEGURAMIENTO]])</f>
        <v>ASALARIADO</v>
      </c>
      <c r="J2204" t="s">
        <v>34</v>
      </c>
      <c r="K2204" t="s">
        <v>30</v>
      </c>
      <c r="L2204" t="s">
        <v>31</v>
      </c>
      <c r="M2204" t="s">
        <v>31</v>
      </c>
      <c r="N2204">
        <v>31</v>
      </c>
      <c r="O2204">
        <f>IF(moras[[#This Row],[EDAD]]="", '2-Resumen'!$C$7, moras[[#This Row],[EDAD]])</f>
        <v>31</v>
      </c>
      <c r="P2204">
        <f>FLOOR(moras[[#This Row],[EDAD_SIN_NA´S]],10)</f>
        <v>30</v>
      </c>
      <c r="Q2204">
        <f>STANDARDIZE(moras[[#This Row],[EDAD]],'2-Resumen'!$C$2, '2-Resumen'!$C$3)</f>
        <v>-0.7697188140632214</v>
      </c>
      <c r="R2204" t="str">
        <f>IF(ABS(moras[[#This Row],[Z-CORE E]]) &gt; 1.96, "Sí", "No")</f>
        <v>No</v>
      </c>
    </row>
    <row r="2205" spans="1:18">
      <c r="A2205">
        <v>3215</v>
      </c>
      <c r="B2205" t="s">
        <v>27</v>
      </c>
      <c r="C2205">
        <v>563332</v>
      </c>
      <c r="D22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05">
        <f>IF(moras[[#This Row],[SALARIO]]="",'2-Resumen'!$B$7, moras[[#This Row],[SALARIO]])</f>
        <v>563332</v>
      </c>
      <c r="F2205">
        <f>STANDARDIZE(moras[[#This Row],[SALARIO]],'2-Resumen'!$B$2,'2-Resumen'!$B$3)</f>
        <v>-0.36624307826811792</v>
      </c>
      <c r="G2205" t="str">
        <f>IF(ABS(moras[[#This Row],[Z-CORE]])&gt; 1.96,"Sí", "No")</f>
        <v>No</v>
      </c>
      <c r="H2205" t="s">
        <v>33</v>
      </c>
      <c r="I2205" t="str">
        <f>IF(moras[[#This Row],[TIPO_ASEGURAMIENTO]] = "", '2-Resumen'!$F$4, moras[[#This Row],[TIPO_ASEGURAMIENTO]])</f>
        <v>ASALARIADO</v>
      </c>
      <c r="J2205" t="s">
        <v>29</v>
      </c>
      <c r="K2205" t="s">
        <v>30</v>
      </c>
      <c r="L2205" t="s">
        <v>31</v>
      </c>
      <c r="M2205" t="s">
        <v>31</v>
      </c>
      <c r="N2205">
        <v>34</v>
      </c>
      <c r="O2205">
        <f>IF(moras[[#This Row],[EDAD]]="", '2-Resumen'!$C$7, moras[[#This Row],[EDAD]])</f>
        <v>34</v>
      </c>
      <c r="P2205">
        <f>FLOOR(moras[[#This Row],[EDAD_SIN_NA´S]],10)</f>
        <v>30</v>
      </c>
      <c r="Q2205">
        <f>STANDARDIZE(moras[[#This Row],[EDAD]],'2-Resumen'!$C$2, '2-Resumen'!$C$3)</f>
        <v>-0.55799282383180893</v>
      </c>
      <c r="R2205" t="str">
        <f>IF(ABS(moras[[#This Row],[Z-CORE E]]) &gt; 1.96, "Sí", "No")</f>
        <v>No</v>
      </c>
    </row>
    <row r="2206" spans="1:18">
      <c r="A2206">
        <v>3217</v>
      </c>
      <c r="B2206" t="s">
        <v>32</v>
      </c>
      <c r="C2206">
        <v>58985</v>
      </c>
      <c r="D22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06">
        <f>IF(moras[[#This Row],[SALARIO]]="",'2-Resumen'!$B$7, moras[[#This Row],[SALARIO]])</f>
        <v>58985</v>
      </c>
      <c r="F2206">
        <f>STANDARDIZE(moras[[#This Row],[SALARIO]],'2-Resumen'!$B$2,'2-Resumen'!$B$3)</f>
        <v>-0.37463492855792446</v>
      </c>
      <c r="G2206" t="str">
        <f>IF(ABS(moras[[#This Row],[Z-CORE]])&gt; 1.96,"Sí", "No")</f>
        <v>No</v>
      </c>
      <c r="H2206" t="s">
        <v>33</v>
      </c>
      <c r="I2206" t="str">
        <f>IF(moras[[#This Row],[TIPO_ASEGURAMIENTO]] = "", '2-Resumen'!$F$4, moras[[#This Row],[TIPO_ASEGURAMIENTO]])</f>
        <v>ASALARIADO</v>
      </c>
      <c r="J2206" t="s">
        <v>29</v>
      </c>
      <c r="K2206" t="s">
        <v>30</v>
      </c>
      <c r="L2206" t="s">
        <v>31</v>
      </c>
      <c r="M2206" t="s">
        <v>30</v>
      </c>
      <c r="N2206">
        <v>45</v>
      </c>
      <c r="O2206">
        <f>IF(moras[[#This Row],[EDAD]]="", '2-Resumen'!$C$7, moras[[#This Row],[EDAD]])</f>
        <v>45</v>
      </c>
      <c r="P2206">
        <f>FLOOR(moras[[#This Row],[EDAD_SIN_NA´S]],10)</f>
        <v>40</v>
      </c>
      <c r="Q2206">
        <f>STANDARDIZE(moras[[#This Row],[EDAD]],'2-Resumen'!$C$2, '2-Resumen'!$C$3)</f>
        <v>0.21833580701670366</v>
      </c>
      <c r="R2206" t="str">
        <f>IF(ABS(moras[[#This Row],[Z-CORE E]]) &gt; 1.96, "Sí", "No")</f>
        <v>No</v>
      </c>
    </row>
    <row r="2207" spans="1:18">
      <c r="A2207">
        <v>3219</v>
      </c>
      <c r="B2207" t="s">
        <v>32</v>
      </c>
      <c r="C2207">
        <v>3477375</v>
      </c>
      <c r="D22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07">
        <f>IF(moras[[#This Row],[SALARIO]]="",'2-Resumen'!$B$7, moras[[#This Row],[SALARIO]])</f>
        <v>3477375</v>
      </c>
      <c r="F2207">
        <f>STANDARDIZE(moras[[#This Row],[SALARIO]],'2-Resumen'!$B$2,'2-Resumen'!$B$3)</f>
        <v>-0.31775619801690441</v>
      </c>
      <c r="G2207" t="str">
        <f>IF(ABS(moras[[#This Row],[Z-CORE]])&gt; 1.96,"Sí", "No")</f>
        <v>No</v>
      </c>
      <c r="H2207" t="s">
        <v>33</v>
      </c>
      <c r="I2207" t="str">
        <f>IF(moras[[#This Row],[TIPO_ASEGURAMIENTO]] = "", '2-Resumen'!$F$4, moras[[#This Row],[TIPO_ASEGURAMIENTO]])</f>
        <v>ASALARIADO</v>
      </c>
      <c r="J2207" t="s">
        <v>29</v>
      </c>
      <c r="K2207" t="s">
        <v>30</v>
      </c>
      <c r="L2207" t="s">
        <v>31</v>
      </c>
      <c r="M2207" t="s">
        <v>31</v>
      </c>
      <c r="N2207">
        <v>27</v>
      </c>
      <c r="O2207">
        <f>IF(moras[[#This Row],[EDAD]]="", '2-Resumen'!$C$7, moras[[#This Row],[EDAD]])</f>
        <v>27</v>
      </c>
      <c r="P2207">
        <f>FLOOR(moras[[#This Row],[EDAD_SIN_NA´S]],10)</f>
        <v>20</v>
      </c>
      <c r="Q2207">
        <f>STANDARDIZE(moras[[#This Row],[EDAD]],'2-Resumen'!$C$2, '2-Resumen'!$C$3)</f>
        <v>-1.0520201343717714</v>
      </c>
      <c r="R2207" t="str">
        <f>IF(ABS(moras[[#This Row],[Z-CORE E]]) &gt; 1.96, "Sí", "No")</f>
        <v>No</v>
      </c>
    </row>
    <row r="2208" spans="1:18">
      <c r="A2208">
        <v>3220</v>
      </c>
      <c r="B2208" t="s">
        <v>27</v>
      </c>
      <c r="C2208">
        <v>45520604</v>
      </c>
      <c r="D22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08">
        <f>IF(moras[[#This Row],[SALARIO]]="",'2-Resumen'!$B$7, moras[[#This Row],[SALARIO]])</f>
        <v>45520604</v>
      </c>
      <c r="F2208">
        <f>STANDARDIZE(moras[[#This Row],[SALARIO]],'2-Resumen'!$B$2,'2-Resumen'!$B$3)</f>
        <v>0.38180280296466906</v>
      </c>
      <c r="G2208" t="str">
        <f>IF(ABS(moras[[#This Row],[Z-CORE]])&gt; 1.96,"Sí", "No")</f>
        <v>No</v>
      </c>
      <c r="H2208" t="s">
        <v>33</v>
      </c>
      <c r="I2208" t="str">
        <f>IF(moras[[#This Row],[TIPO_ASEGURAMIENTO]] = "", '2-Resumen'!$F$4, moras[[#This Row],[TIPO_ASEGURAMIENTO]])</f>
        <v>ASALARIADO</v>
      </c>
      <c r="J2208" t="s">
        <v>29</v>
      </c>
      <c r="K2208" t="s">
        <v>30</v>
      </c>
      <c r="L2208" t="s">
        <v>31</v>
      </c>
      <c r="M2208" t="s">
        <v>31</v>
      </c>
      <c r="N2208">
        <v>32</v>
      </c>
      <c r="O2208">
        <f>IF(moras[[#This Row],[EDAD]]="", '2-Resumen'!$C$7, moras[[#This Row],[EDAD]])</f>
        <v>32</v>
      </c>
      <c r="P2208">
        <f>FLOOR(moras[[#This Row],[EDAD_SIN_NA´S]],10)</f>
        <v>30</v>
      </c>
      <c r="Q2208">
        <f>STANDARDIZE(moras[[#This Row],[EDAD]],'2-Resumen'!$C$2, '2-Resumen'!$C$3)</f>
        <v>-0.69914348398608395</v>
      </c>
      <c r="R2208" t="str">
        <f>IF(ABS(moras[[#This Row],[Z-CORE E]]) &gt; 1.96, "Sí", "No")</f>
        <v>No</v>
      </c>
    </row>
    <row r="2209" spans="1:18">
      <c r="A2209">
        <v>3221</v>
      </c>
      <c r="B2209" t="s">
        <v>27</v>
      </c>
      <c r="C2209">
        <v>3397944</v>
      </c>
      <c r="D22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09">
        <f>IF(moras[[#This Row],[SALARIO]]="",'2-Resumen'!$B$7, moras[[#This Row],[SALARIO]])</f>
        <v>3397944</v>
      </c>
      <c r="F2209">
        <f>STANDARDIZE(moras[[#This Row],[SALARIO]],'2-Resumen'!$B$2,'2-Resumen'!$B$3)</f>
        <v>-0.31907785366345254</v>
      </c>
      <c r="G2209" t="str">
        <f>IF(ABS(moras[[#This Row],[Z-CORE]])&gt; 1.96,"Sí", "No")</f>
        <v>No</v>
      </c>
      <c r="H2209" t="s">
        <v>33</v>
      </c>
      <c r="I2209" t="str">
        <f>IF(moras[[#This Row],[TIPO_ASEGURAMIENTO]] = "", '2-Resumen'!$F$4, moras[[#This Row],[TIPO_ASEGURAMIENTO]])</f>
        <v>ASALARIADO</v>
      </c>
      <c r="J2209" t="s">
        <v>34</v>
      </c>
      <c r="K2209" t="s">
        <v>30</v>
      </c>
      <c r="L2209" t="s">
        <v>31</v>
      </c>
      <c r="M2209" t="s">
        <v>31</v>
      </c>
      <c r="N2209">
        <v>46</v>
      </c>
      <c r="O2209">
        <f>IF(moras[[#This Row],[EDAD]]="", '2-Resumen'!$C$7, moras[[#This Row],[EDAD]])</f>
        <v>46</v>
      </c>
      <c r="P2209">
        <f>FLOOR(moras[[#This Row],[EDAD_SIN_NA´S]],10)</f>
        <v>40</v>
      </c>
      <c r="Q2209">
        <f>STANDARDIZE(moras[[#This Row],[EDAD]],'2-Resumen'!$C$2, '2-Resumen'!$C$3)</f>
        <v>0.28891113709384114</v>
      </c>
      <c r="R2209" t="str">
        <f>IF(ABS(moras[[#This Row],[Z-CORE E]]) &gt; 1.96, "Sí", "No")</f>
        <v>No</v>
      </c>
    </row>
    <row r="2210" spans="1:18">
      <c r="A2210">
        <v>3223</v>
      </c>
      <c r="B2210" t="s">
        <v>32</v>
      </c>
      <c r="C2210">
        <v>326322</v>
      </c>
      <c r="D22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10">
        <f>IF(moras[[#This Row],[SALARIO]]="",'2-Resumen'!$B$7, moras[[#This Row],[SALARIO]])</f>
        <v>326322</v>
      </c>
      <c r="F2210">
        <f>STANDARDIZE(moras[[#This Row],[SALARIO]],'2-Resumen'!$B$2,'2-Resumen'!$B$3)</f>
        <v>-0.37018669731846826</v>
      </c>
      <c r="G2210" t="str">
        <f>IF(ABS(moras[[#This Row],[Z-CORE]])&gt; 1.96,"Sí", "No")</f>
        <v>No</v>
      </c>
      <c r="H2210" t="s">
        <v>33</v>
      </c>
      <c r="I2210" t="str">
        <f>IF(moras[[#This Row],[TIPO_ASEGURAMIENTO]] = "", '2-Resumen'!$F$4, moras[[#This Row],[TIPO_ASEGURAMIENTO]])</f>
        <v>ASALARIADO</v>
      </c>
      <c r="J2210" t="s">
        <v>29</v>
      </c>
      <c r="K2210" t="s">
        <v>30</v>
      </c>
      <c r="L2210" t="s">
        <v>31</v>
      </c>
      <c r="M2210" t="s">
        <v>31</v>
      </c>
      <c r="N2210">
        <v>57</v>
      </c>
      <c r="O2210">
        <f>IF(moras[[#This Row],[EDAD]]="", '2-Resumen'!$C$7, moras[[#This Row],[EDAD]])</f>
        <v>57</v>
      </c>
      <c r="P2210">
        <f>FLOOR(moras[[#This Row],[EDAD_SIN_NA´S]],10)</f>
        <v>50</v>
      </c>
      <c r="Q2210">
        <f>STANDARDIZE(moras[[#This Row],[EDAD]],'2-Resumen'!$C$2, '2-Resumen'!$C$3)</f>
        <v>1.0652397679423538</v>
      </c>
      <c r="R2210" t="str">
        <f>IF(ABS(moras[[#This Row],[Z-CORE E]]) &gt; 1.96, "Sí", "No")</f>
        <v>No</v>
      </c>
    </row>
    <row r="2211" spans="1:18">
      <c r="A2211">
        <v>3226</v>
      </c>
      <c r="B2211" t="s">
        <v>27</v>
      </c>
      <c r="C2211">
        <v>42021494</v>
      </c>
      <c r="D22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11">
        <f>IF(moras[[#This Row],[SALARIO]]="",'2-Resumen'!$B$7, moras[[#This Row],[SALARIO]])</f>
        <v>42021494</v>
      </c>
      <c r="F2211">
        <f>STANDARDIZE(moras[[#This Row],[SALARIO]],'2-Resumen'!$B$2,'2-Resumen'!$B$3)</f>
        <v>0.32358096905356215</v>
      </c>
      <c r="G2211" t="str">
        <f>IF(ABS(moras[[#This Row],[Z-CORE]])&gt; 1.96,"Sí", "No")</f>
        <v>No</v>
      </c>
      <c r="H2211" t="s">
        <v>33</v>
      </c>
      <c r="I2211" t="str">
        <f>IF(moras[[#This Row],[TIPO_ASEGURAMIENTO]] = "", '2-Resumen'!$F$4, moras[[#This Row],[TIPO_ASEGURAMIENTO]])</f>
        <v>ASALARIADO</v>
      </c>
      <c r="J2211" t="s">
        <v>29</v>
      </c>
      <c r="K2211" t="s">
        <v>30</v>
      </c>
      <c r="L2211" t="s">
        <v>31</v>
      </c>
      <c r="M2211" t="s">
        <v>31</v>
      </c>
      <c r="N2211">
        <v>34</v>
      </c>
      <c r="O2211">
        <f>IF(moras[[#This Row],[EDAD]]="", '2-Resumen'!$C$7, moras[[#This Row],[EDAD]])</f>
        <v>34</v>
      </c>
      <c r="P2211">
        <f>FLOOR(moras[[#This Row],[EDAD_SIN_NA´S]],10)</f>
        <v>30</v>
      </c>
      <c r="Q2211">
        <f>STANDARDIZE(moras[[#This Row],[EDAD]],'2-Resumen'!$C$2, '2-Resumen'!$C$3)</f>
        <v>-0.55799282383180893</v>
      </c>
      <c r="R2211" t="str">
        <f>IF(ABS(moras[[#This Row],[Z-CORE E]]) &gt; 1.96, "Sí", "No")</f>
        <v>No</v>
      </c>
    </row>
    <row r="2212" spans="1:18">
      <c r="A2212">
        <v>3227</v>
      </c>
      <c r="B2212" t="s">
        <v>32</v>
      </c>
      <c r="C2212">
        <v>20239655</v>
      </c>
      <c r="D22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12">
        <f>IF(moras[[#This Row],[SALARIO]]="",'2-Resumen'!$B$7, moras[[#This Row],[SALARIO]])</f>
        <v>20239655</v>
      </c>
      <c r="F2212">
        <f>STANDARDIZE(moras[[#This Row],[SALARIO]],'2-Resumen'!$B$2,'2-Resumen'!$B$3)</f>
        <v>-3.8847937878906696E-2</v>
      </c>
      <c r="G2212" t="str">
        <f>IF(ABS(moras[[#This Row],[Z-CORE]])&gt; 1.96,"Sí", "No")</f>
        <v>No</v>
      </c>
      <c r="H2212" t="s">
        <v>33</v>
      </c>
      <c r="I2212" t="str">
        <f>IF(moras[[#This Row],[TIPO_ASEGURAMIENTO]] = "", '2-Resumen'!$F$4, moras[[#This Row],[TIPO_ASEGURAMIENTO]])</f>
        <v>ASALARIADO</v>
      </c>
      <c r="J2212" t="s">
        <v>29</v>
      </c>
      <c r="K2212" t="s">
        <v>30</v>
      </c>
      <c r="L2212" t="s">
        <v>31</v>
      </c>
      <c r="M2212" t="s">
        <v>31</v>
      </c>
      <c r="N2212">
        <v>22</v>
      </c>
      <c r="O2212">
        <f>IF(moras[[#This Row],[EDAD]]="", '2-Resumen'!$C$7, moras[[#This Row],[EDAD]])</f>
        <v>22</v>
      </c>
      <c r="P2212">
        <f>FLOOR(moras[[#This Row],[EDAD_SIN_NA´S]],10)</f>
        <v>20</v>
      </c>
      <c r="Q2212">
        <f>STANDARDIZE(moras[[#This Row],[EDAD]],'2-Resumen'!$C$2, '2-Resumen'!$C$3)</f>
        <v>-1.4048967847574589</v>
      </c>
      <c r="R2212" t="str">
        <f>IF(ABS(moras[[#This Row],[Z-CORE E]]) &gt; 1.96, "Sí", "No")</f>
        <v>No</v>
      </c>
    </row>
    <row r="2213" spans="1:18">
      <c r="A2213">
        <v>3229</v>
      </c>
      <c r="B2213" t="s">
        <v>32</v>
      </c>
      <c r="C2213">
        <v>924499</v>
      </c>
      <c r="D22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13">
        <f>IF(moras[[#This Row],[SALARIO]]="",'2-Resumen'!$B$7, moras[[#This Row],[SALARIO]])</f>
        <v>924499</v>
      </c>
      <c r="F2213">
        <f>STANDARDIZE(moras[[#This Row],[SALARIO]],'2-Resumen'!$B$2,'2-Resumen'!$B$3)</f>
        <v>-0.36023360583422109</v>
      </c>
      <c r="G2213" t="str">
        <f>IF(ABS(moras[[#This Row],[Z-CORE]])&gt; 1.96,"Sí", "No")</f>
        <v>No</v>
      </c>
      <c r="H2213" t="s">
        <v>33</v>
      </c>
      <c r="I2213" t="str">
        <f>IF(moras[[#This Row],[TIPO_ASEGURAMIENTO]] = "", '2-Resumen'!$F$4, moras[[#This Row],[TIPO_ASEGURAMIENTO]])</f>
        <v>ASALARIADO</v>
      </c>
      <c r="J2213" t="s">
        <v>34</v>
      </c>
      <c r="K2213" t="s">
        <v>30</v>
      </c>
      <c r="L2213" t="s">
        <v>31</v>
      </c>
      <c r="M2213" t="s">
        <v>31</v>
      </c>
      <c r="N2213">
        <v>42</v>
      </c>
      <c r="O2213">
        <f>IF(moras[[#This Row],[EDAD]]="", '2-Resumen'!$C$7, moras[[#This Row],[EDAD]])</f>
        <v>42</v>
      </c>
      <c r="P2213">
        <f>FLOOR(moras[[#This Row],[EDAD_SIN_NA´S]],10)</f>
        <v>40</v>
      </c>
      <c r="Q2213">
        <f>STANDARDIZE(moras[[#This Row],[EDAD]],'2-Resumen'!$C$2, '2-Resumen'!$C$3)</f>
        <v>6.6098167852911317E-3</v>
      </c>
      <c r="R2213" t="str">
        <f>IF(ABS(moras[[#This Row],[Z-CORE E]]) &gt; 1.96, "Sí", "No")</f>
        <v>No</v>
      </c>
    </row>
    <row r="2214" spans="1:18">
      <c r="A2214">
        <v>3230</v>
      </c>
      <c r="B2214" t="s">
        <v>32</v>
      </c>
      <c r="C2214">
        <v>336000</v>
      </c>
      <c r="D22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14">
        <f>IF(moras[[#This Row],[SALARIO]]="",'2-Resumen'!$B$7, moras[[#This Row],[SALARIO]])</f>
        <v>336000</v>
      </c>
      <c r="F2214">
        <f>STANDARDIZE(moras[[#This Row],[SALARIO]],'2-Resumen'!$B$2,'2-Resumen'!$B$3)</f>
        <v>-0.37002566468200021</v>
      </c>
      <c r="G2214" t="str">
        <f>IF(ABS(moras[[#This Row],[Z-CORE]])&gt; 1.96,"Sí", "No")</f>
        <v>No</v>
      </c>
      <c r="H2214" t="s">
        <v>33</v>
      </c>
      <c r="I2214" t="str">
        <f>IF(moras[[#This Row],[TIPO_ASEGURAMIENTO]] = "", '2-Resumen'!$F$4, moras[[#This Row],[TIPO_ASEGURAMIENTO]])</f>
        <v>ASALARIADO</v>
      </c>
      <c r="J2214" t="s">
        <v>29</v>
      </c>
      <c r="K2214" t="s">
        <v>30</v>
      </c>
      <c r="L2214" t="s">
        <v>31</v>
      </c>
      <c r="M2214" t="s">
        <v>30</v>
      </c>
      <c r="N2214">
        <v>39</v>
      </c>
      <c r="O2214">
        <f>IF(moras[[#This Row],[EDAD]]="", '2-Resumen'!$C$7, moras[[#This Row],[EDAD]])</f>
        <v>39</v>
      </c>
      <c r="P2214">
        <f>FLOOR(moras[[#This Row],[EDAD_SIN_NA´S]],10)</f>
        <v>30</v>
      </c>
      <c r="Q2214">
        <f>STANDARDIZE(moras[[#This Row],[EDAD]],'2-Resumen'!$C$2, '2-Resumen'!$C$3)</f>
        <v>-0.20511617344612137</v>
      </c>
      <c r="R2214" t="str">
        <f>IF(ABS(moras[[#This Row],[Z-CORE E]]) &gt; 1.96, "Sí", "No")</f>
        <v>No</v>
      </c>
    </row>
    <row r="2215" spans="1:18">
      <c r="A2215">
        <v>3232</v>
      </c>
      <c r="B2215" t="s">
        <v>32</v>
      </c>
      <c r="C2215">
        <v>152945714</v>
      </c>
      <c r="D22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15">
        <f>IF(moras[[#This Row],[SALARIO]]="",'2-Resumen'!$B$7, moras[[#This Row],[SALARIO]])</f>
        <v>152945714</v>
      </c>
      <c r="F2215">
        <f>STANDARDIZE(moras[[#This Row],[SALARIO]],'2-Resumen'!$B$2,'2-Resumen'!$B$3)</f>
        <v>2.1692535868218181</v>
      </c>
      <c r="G2215" t="str">
        <f>IF(ABS(moras[[#This Row],[Z-CORE]])&gt; 1.96,"Sí", "No")</f>
        <v>Sí</v>
      </c>
      <c r="H2215" t="s">
        <v>33</v>
      </c>
      <c r="I2215" t="str">
        <f>IF(moras[[#This Row],[TIPO_ASEGURAMIENTO]] = "", '2-Resumen'!$F$4, moras[[#This Row],[TIPO_ASEGURAMIENTO]])</f>
        <v>ASALARIADO</v>
      </c>
      <c r="J2215" t="s">
        <v>29</v>
      </c>
      <c r="K2215" t="s">
        <v>30</v>
      </c>
      <c r="L2215" t="s">
        <v>31</v>
      </c>
      <c r="M2215" t="s">
        <v>31</v>
      </c>
      <c r="N2215">
        <v>32</v>
      </c>
      <c r="O2215">
        <f>IF(moras[[#This Row],[EDAD]]="", '2-Resumen'!$C$7, moras[[#This Row],[EDAD]])</f>
        <v>32</v>
      </c>
      <c r="P2215">
        <f>FLOOR(moras[[#This Row],[EDAD_SIN_NA´S]],10)</f>
        <v>30</v>
      </c>
      <c r="Q2215">
        <f>STANDARDIZE(moras[[#This Row],[EDAD]],'2-Resumen'!$C$2, '2-Resumen'!$C$3)</f>
        <v>-0.69914348398608395</v>
      </c>
      <c r="R2215" t="str">
        <f>IF(ABS(moras[[#This Row],[Z-CORE E]]) &gt; 1.96, "Sí", "No")</f>
        <v>No</v>
      </c>
    </row>
    <row r="2216" spans="1:18">
      <c r="A2216">
        <v>3235</v>
      </c>
      <c r="B2216" t="s">
        <v>32</v>
      </c>
      <c r="C2216">
        <v>414416</v>
      </c>
      <c r="D22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16">
        <f>IF(moras[[#This Row],[SALARIO]]="",'2-Resumen'!$B$7, moras[[#This Row],[SALARIO]])</f>
        <v>414416</v>
      </c>
      <c r="F2216">
        <f>STANDARDIZE(moras[[#This Row],[SALARIO]],'2-Resumen'!$B$2,'2-Resumen'!$B$3)</f>
        <v>-0.3687208976618227</v>
      </c>
      <c r="G2216" t="str">
        <f>IF(ABS(moras[[#This Row],[Z-CORE]])&gt; 1.96,"Sí", "No")</f>
        <v>No</v>
      </c>
      <c r="H2216" t="s">
        <v>33</v>
      </c>
      <c r="I2216" t="str">
        <f>IF(moras[[#This Row],[TIPO_ASEGURAMIENTO]] = "", '2-Resumen'!$F$4, moras[[#This Row],[TIPO_ASEGURAMIENTO]])</f>
        <v>ASALARIADO</v>
      </c>
      <c r="J2216" t="s">
        <v>29</v>
      </c>
      <c r="K2216" t="s">
        <v>30</v>
      </c>
      <c r="L2216" t="s">
        <v>31</v>
      </c>
      <c r="M2216" t="s">
        <v>31</v>
      </c>
      <c r="N2216">
        <v>61</v>
      </c>
      <c r="O2216">
        <f>IF(moras[[#This Row],[EDAD]]="", '2-Resumen'!$C$7, moras[[#This Row],[EDAD]])</f>
        <v>61</v>
      </c>
      <c r="P2216">
        <f>FLOOR(moras[[#This Row],[EDAD_SIN_NA´S]],10)</f>
        <v>60</v>
      </c>
      <c r="Q2216">
        <f>STANDARDIZE(moras[[#This Row],[EDAD]],'2-Resumen'!$C$2, '2-Resumen'!$C$3)</f>
        <v>1.3475410882509038</v>
      </c>
      <c r="R2216" t="str">
        <f>IF(ABS(moras[[#This Row],[Z-CORE E]]) &gt; 1.96, "Sí", "No")</f>
        <v>No</v>
      </c>
    </row>
    <row r="2217" spans="1:18">
      <c r="A2217">
        <v>3236</v>
      </c>
      <c r="B2217" t="s">
        <v>27</v>
      </c>
      <c r="C2217">
        <v>347256</v>
      </c>
      <c r="D22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17">
        <f>IF(moras[[#This Row],[SALARIO]]="",'2-Resumen'!$B$7, moras[[#This Row],[SALARIO]])</f>
        <v>347256</v>
      </c>
      <c r="F2217">
        <f>STANDARDIZE(moras[[#This Row],[SALARIO]],'2-Resumen'!$B$2,'2-Resumen'!$B$3)</f>
        <v>-0.36983837563921407</v>
      </c>
      <c r="G2217" t="str">
        <f>IF(ABS(moras[[#This Row],[Z-CORE]])&gt; 1.96,"Sí", "No")</f>
        <v>No</v>
      </c>
      <c r="H2217" t="s">
        <v>33</v>
      </c>
      <c r="I2217" t="str">
        <f>IF(moras[[#This Row],[TIPO_ASEGURAMIENTO]] = "", '2-Resumen'!$F$4, moras[[#This Row],[TIPO_ASEGURAMIENTO]])</f>
        <v>ASALARIADO</v>
      </c>
      <c r="J2217" t="s">
        <v>34</v>
      </c>
      <c r="K2217" t="s">
        <v>30</v>
      </c>
      <c r="L2217" t="s">
        <v>31</v>
      </c>
      <c r="M2217" t="s">
        <v>30</v>
      </c>
      <c r="N2217">
        <v>47</v>
      </c>
      <c r="O2217">
        <f>IF(moras[[#This Row],[EDAD]]="", '2-Resumen'!$C$7, moras[[#This Row],[EDAD]])</f>
        <v>47</v>
      </c>
      <c r="P2217">
        <f>FLOOR(moras[[#This Row],[EDAD_SIN_NA´S]],10)</f>
        <v>40</v>
      </c>
      <c r="Q2217">
        <f>STANDARDIZE(moras[[#This Row],[EDAD]],'2-Resumen'!$C$2, '2-Resumen'!$C$3)</f>
        <v>0.35948646717097865</v>
      </c>
      <c r="R2217" t="str">
        <f>IF(ABS(moras[[#This Row],[Z-CORE E]]) &gt; 1.96, "Sí", "No")</f>
        <v>No</v>
      </c>
    </row>
    <row r="2218" spans="1:18">
      <c r="A2218">
        <v>3238</v>
      </c>
      <c r="B2218" t="s">
        <v>27</v>
      </c>
      <c r="C2218">
        <v>34666667</v>
      </c>
      <c r="D22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18">
        <f>IF(moras[[#This Row],[SALARIO]]="",'2-Resumen'!$B$7, moras[[#This Row],[SALARIO]])</f>
        <v>34666667</v>
      </c>
      <c r="F2218">
        <f>STANDARDIZE(moras[[#This Row],[SALARIO]],'2-Resumen'!$B$2,'2-Resumen'!$B$3)</f>
        <v>0.20120370282331368</v>
      </c>
      <c r="G2218" t="str">
        <f>IF(ABS(moras[[#This Row],[Z-CORE]])&gt; 1.96,"Sí", "No")</f>
        <v>No</v>
      </c>
      <c r="H2218" t="s">
        <v>33</v>
      </c>
      <c r="I2218" t="str">
        <f>IF(moras[[#This Row],[TIPO_ASEGURAMIENTO]] = "", '2-Resumen'!$F$4, moras[[#This Row],[TIPO_ASEGURAMIENTO]])</f>
        <v>ASALARIADO</v>
      </c>
      <c r="J2218" t="s">
        <v>29</v>
      </c>
      <c r="K2218" t="s">
        <v>30</v>
      </c>
      <c r="L2218" t="s">
        <v>31</v>
      </c>
      <c r="M2218" t="s">
        <v>31</v>
      </c>
      <c r="N2218">
        <v>38</v>
      </c>
      <c r="O2218">
        <f>IF(moras[[#This Row],[EDAD]]="", '2-Resumen'!$C$7, moras[[#This Row],[EDAD]])</f>
        <v>38</v>
      </c>
      <c r="P2218">
        <f>FLOOR(moras[[#This Row],[EDAD_SIN_NA´S]],10)</f>
        <v>30</v>
      </c>
      <c r="Q2218">
        <f>STANDARDIZE(moras[[#This Row],[EDAD]],'2-Resumen'!$C$2, '2-Resumen'!$C$3)</f>
        <v>-0.27569150352325889</v>
      </c>
      <c r="R2218" t="str">
        <f>IF(ABS(moras[[#This Row],[Z-CORE E]]) &gt; 1.96, "Sí", "No")</f>
        <v>No</v>
      </c>
    </row>
    <row r="2219" spans="1:18">
      <c r="A2219">
        <v>3240</v>
      </c>
      <c r="B2219" t="s">
        <v>27</v>
      </c>
      <c r="C2219">
        <v>175000</v>
      </c>
      <c r="D22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19">
        <f>IF(moras[[#This Row],[SALARIO]]="",'2-Resumen'!$B$7, moras[[#This Row],[SALARIO]])</f>
        <v>175000</v>
      </c>
      <c r="F2219">
        <f>STANDARDIZE(moras[[#This Row],[SALARIO]],'2-Resumen'!$B$2,'2-Resumen'!$B$3)</f>
        <v>-0.37270455024423982</v>
      </c>
      <c r="G2219" t="str">
        <f>IF(ABS(moras[[#This Row],[Z-CORE]])&gt; 1.96,"Sí", "No")</f>
        <v>No</v>
      </c>
      <c r="H2219" t="s">
        <v>33</v>
      </c>
      <c r="I2219" t="str">
        <f>IF(moras[[#This Row],[TIPO_ASEGURAMIENTO]] = "", '2-Resumen'!$F$4, moras[[#This Row],[TIPO_ASEGURAMIENTO]])</f>
        <v>ASALARIADO</v>
      </c>
      <c r="J2219" t="s">
        <v>29</v>
      </c>
      <c r="K2219" t="s">
        <v>30</v>
      </c>
      <c r="L2219" t="s">
        <v>31</v>
      </c>
      <c r="M2219" t="s">
        <v>31</v>
      </c>
      <c r="N2219">
        <v>31</v>
      </c>
      <c r="O2219">
        <f>IF(moras[[#This Row],[EDAD]]="", '2-Resumen'!$C$7, moras[[#This Row],[EDAD]])</f>
        <v>31</v>
      </c>
      <c r="P2219">
        <f>FLOOR(moras[[#This Row],[EDAD_SIN_NA´S]],10)</f>
        <v>30</v>
      </c>
      <c r="Q2219">
        <f>STANDARDIZE(moras[[#This Row],[EDAD]],'2-Resumen'!$C$2, '2-Resumen'!$C$3)</f>
        <v>-0.7697188140632214</v>
      </c>
      <c r="R2219" t="str">
        <f>IF(ABS(moras[[#This Row],[Z-CORE E]]) &gt; 1.96, "Sí", "No")</f>
        <v>No</v>
      </c>
    </row>
    <row r="2220" spans="1:18">
      <c r="A2220">
        <v>3241</v>
      </c>
      <c r="B2220" t="s">
        <v>27</v>
      </c>
      <c r="C2220">
        <v>22147343</v>
      </c>
      <c r="D22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20">
        <f>IF(moras[[#This Row],[SALARIO]]="",'2-Resumen'!$B$7, moras[[#This Row],[SALARIO]])</f>
        <v>22147343</v>
      </c>
      <c r="F2220">
        <f>STANDARDIZE(moras[[#This Row],[SALARIO]],'2-Resumen'!$B$2,'2-Resumen'!$B$3)</f>
        <v>-7.1058394909704137E-3</v>
      </c>
      <c r="G2220" t="str">
        <f>IF(ABS(moras[[#This Row],[Z-CORE]])&gt; 1.96,"Sí", "No")</f>
        <v>No</v>
      </c>
      <c r="H2220" t="s">
        <v>33</v>
      </c>
      <c r="I2220" t="str">
        <f>IF(moras[[#This Row],[TIPO_ASEGURAMIENTO]] = "", '2-Resumen'!$F$4, moras[[#This Row],[TIPO_ASEGURAMIENTO]])</f>
        <v>ASALARIADO</v>
      </c>
      <c r="J2220" t="s">
        <v>34</v>
      </c>
      <c r="K2220" t="s">
        <v>30</v>
      </c>
      <c r="L2220" t="s">
        <v>31</v>
      </c>
      <c r="M2220" t="s">
        <v>31</v>
      </c>
      <c r="N2220">
        <v>54</v>
      </c>
      <c r="O2220">
        <f>IF(moras[[#This Row],[EDAD]]="", '2-Resumen'!$C$7, moras[[#This Row],[EDAD]])</f>
        <v>54</v>
      </c>
      <c r="P2220">
        <f>FLOOR(moras[[#This Row],[EDAD_SIN_NA´S]],10)</f>
        <v>50</v>
      </c>
      <c r="Q2220">
        <f>STANDARDIZE(moras[[#This Row],[EDAD]],'2-Resumen'!$C$2, '2-Resumen'!$C$3)</f>
        <v>0.85351377771094117</v>
      </c>
      <c r="R2220" t="str">
        <f>IF(ABS(moras[[#This Row],[Z-CORE E]]) &gt; 1.96, "Sí", "No")</f>
        <v>No</v>
      </c>
    </row>
    <row r="2221" spans="1:18">
      <c r="A2221">
        <v>3242</v>
      </c>
      <c r="B2221" t="s">
        <v>27</v>
      </c>
      <c r="C2221">
        <v>6575625</v>
      </c>
      <c r="D22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21">
        <f>IF(moras[[#This Row],[SALARIO]]="",'2-Resumen'!$B$7, moras[[#This Row],[SALARIO]])</f>
        <v>6575625</v>
      </c>
      <c r="F2221">
        <f>STANDARDIZE(moras[[#This Row],[SALARIO]],'2-Resumen'!$B$2,'2-Resumen'!$B$3)</f>
        <v>-0.26620428998455131</v>
      </c>
      <c r="G2221" t="str">
        <f>IF(ABS(moras[[#This Row],[Z-CORE]])&gt; 1.96,"Sí", "No")</f>
        <v>No</v>
      </c>
      <c r="H2221" t="s">
        <v>33</v>
      </c>
      <c r="I2221" t="str">
        <f>IF(moras[[#This Row],[TIPO_ASEGURAMIENTO]] = "", '2-Resumen'!$F$4, moras[[#This Row],[TIPO_ASEGURAMIENTO]])</f>
        <v>ASALARIADO</v>
      </c>
      <c r="J2221" t="s">
        <v>34</v>
      </c>
      <c r="K2221" t="s">
        <v>30</v>
      </c>
      <c r="L2221" t="s">
        <v>31</v>
      </c>
      <c r="M2221" t="s">
        <v>31</v>
      </c>
      <c r="N2221">
        <v>27</v>
      </c>
      <c r="O2221">
        <f>IF(moras[[#This Row],[EDAD]]="", '2-Resumen'!$C$7, moras[[#This Row],[EDAD]])</f>
        <v>27</v>
      </c>
      <c r="P2221">
        <f>FLOOR(moras[[#This Row],[EDAD_SIN_NA´S]],10)</f>
        <v>20</v>
      </c>
      <c r="Q2221">
        <f>STANDARDIZE(moras[[#This Row],[EDAD]],'2-Resumen'!$C$2, '2-Resumen'!$C$3)</f>
        <v>-1.0520201343717714</v>
      </c>
      <c r="R2221" t="str">
        <f>IF(ABS(moras[[#This Row],[Z-CORE E]]) &gt; 1.96, "Sí", "No")</f>
        <v>No</v>
      </c>
    </row>
    <row r="2222" spans="1:18">
      <c r="A2222">
        <v>3244</v>
      </c>
      <c r="B2222" t="s">
        <v>32</v>
      </c>
      <c r="C2222">
        <v>422231</v>
      </c>
      <c r="D22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22">
        <f>IF(moras[[#This Row],[SALARIO]]="",'2-Resumen'!$B$7, moras[[#This Row],[SALARIO]])</f>
        <v>422231</v>
      </c>
      <c r="F2222">
        <f>STANDARDIZE(moras[[#This Row],[SALARIO]],'2-Resumen'!$B$2,'2-Resumen'!$B$3)</f>
        <v>-0.36859086355828913</v>
      </c>
      <c r="G2222" t="str">
        <f>IF(ABS(moras[[#This Row],[Z-CORE]])&gt; 1.96,"Sí", "No")</f>
        <v>No</v>
      </c>
      <c r="H2222" t="s">
        <v>33</v>
      </c>
      <c r="I2222" t="str">
        <f>IF(moras[[#This Row],[TIPO_ASEGURAMIENTO]] = "", '2-Resumen'!$F$4, moras[[#This Row],[TIPO_ASEGURAMIENTO]])</f>
        <v>ASALARIADO</v>
      </c>
      <c r="J2222" t="s">
        <v>34</v>
      </c>
      <c r="K2222" t="s">
        <v>30</v>
      </c>
      <c r="L2222" t="s">
        <v>31</v>
      </c>
      <c r="M2222" t="s">
        <v>31</v>
      </c>
      <c r="N2222">
        <v>49</v>
      </c>
      <c r="O2222">
        <f>IF(moras[[#This Row],[EDAD]]="", '2-Resumen'!$C$7, moras[[#This Row],[EDAD]])</f>
        <v>49</v>
      </c>
      <c r="P2222">
        <f>FLOOR(moras[[#This Row],[EDAD_SIN_NA´S]],10)</f>
        <v>40</v>
      </c>
      <c r="Q2222">
        <f>STANDARDIZE(moras[[#This Row],[EDAD]],'2-Resumen'!$C$2, '2-Resumen'!$C$3)</f>
        <v>0.50063712732525367</v>
      </c>
      <c r="R2222" t="str">
        <f>IF(ABS(moras[[#This Row],[Z-CORE E]]) &gt; 1.96, "Sí", "No")</f>
        <v>No</v>
      </c>
    </row>
    <row r="2223" spans="1:18">
      <c r="A2223">
        <v>3245</v>
      </c>
      <c r="B2223" t="s">
        <v>27</v>
      </c>
      <c r="C2223">
        <v>5009378</v>
      </c>
      <c r="D22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23">
        <f>IF(moras[[#This Row],[SALARIO]]="",'2-Resumen'!$B$7, moras[[#This Row],[SALARIO]])</f>
        <v>5009378</v>
      </c>
      <c r="F2223">
        <f>STANDARDIZE(moras[[#This Row],[SALARIO]],'2-Resumen'!$B$2,'2-Resumen'!$B$3)</f>
        <v>-0.29226513765660778</v>
      </c>
      <c r="G2223" t="str">
        <f>IF(ABS(moras[[#This Row],[Z-CORE]])&gt; 1.96,"Sí", "No")</f>
        <v>No</v>
      </c>
      <c r="H2223" t="s">
        <v>33</v>
      </c>
      <c r="I2223" t="str">
        <f>IF(moras[[#This Row],[TIPO_ASEGURAMIENTO]] = "", '2-Resumen'!$F$4, moras[[#This Row],[TIPO_ASEGURAMIENTO]])</f>
        <v>ASALARIADO</v>
      </c>
      <c r="J2223" t="s">
        <v>29</v>
      </c>
      <c r="K2223" t="s">
        <v>30</v>
      </c>
      <c r="L2223" t="s">
        <v>31</v>
      </c>
      <c r="M2223" t="s">
        <v>31</v>
      </c>
      <c r="N2223">
        <v>50</v>
      </c>
      <c r="O2223">
        <f>IF(moras[[#This Row],[EDAD]]="", '2-Resumen'!$C$7, moras[[#This Row],[EDAD]])</f>
        <v>50</v>
      </c>
      <c r="P2223">
        <f>FLOOR(moras[[#This Row],[EDAD_SIN_NA´S]],10)</f>
        <v>50</v>
      </c>
      <c r="Q2223">
        <f>STANDARDIZE(moras[[#This Row],[EDAD]],'2-Resumen'!$C$2, '2-Resumen'!$C$3)</f>
        <v>0.57121245740239113</v>
      </c>
      <c r="R2223" t="str">
        <f>IF(ABS(moras[[#This Row],[Z-CORE E]]) &gt; 1.96, "Sí", "No")</f>
        <v>No</v>
      </c>
    </row>
    <row r="2224" spans="1:18">
      <c r="A2224">
        <v>3247</v>
      </c>
      <c r="B2224" t="s">
        <v>32</v>
      </c>
      <c r="C2224">
        <v>180000</v>
      </c>
      <c r="D22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24">
        <f>IF(moras[[#This Row],[SALARIO]]="",'2-Resumen'!$B$7, moras[[#This Row],[SALARIO]])</f>
        <v>180000</v>
      </c>
      <c r="F2224">
        <f>STANDARDIZE(moras[[#This Row],[SALARIO]],'2-Resumen'!$B$2,'2-Resumen'!$B$3)</f>
        <v>-0.37262135504044358</v>
      </c>
      <c r="G2224" t="str">
        <f>IF(ABS(moras[[#This Row],[Z-CORE]])&gt; 1.96,"Sí", "No")</f>
        <v>No</v>
      </c>
      <c r="H2224" t="s">
        <v>33</v>
      </c>
      <c r="I2224" t="str">
        <f>IF(moras[[#This Row],[TIPO_ASEGURAMIENTO]] = "", '2-Resumen'!$F$4, moras[[#This Row],[TIPO_ASEGURAMIENTO]])</f>
        <v>ASALARIADO</v>
      </c>
      <c r="J2224" t="s">
        <v>29</v>
      </c>
      <c r="K2224" t="s">
        <v>30</v>
      </c>
      <c r="L2224" t="s">
        <v>31</v>
      </c>
      <c r="M2224" t="s">
        <v>30</v>
      </c>
      <c r="N2224">
        <v>41</v>
      </c>
      <c r="O2224">
        <f>IF(moras[[#This Row],[EDAD]]="", '2-Resumen'!$C$7, moras[[#This Row],[EDAD]])</f>
        <v>41</v>
      </c>
      <c r="P2224">
        <f>FLOOR(moras[[#This Row],[EDAD_SIN_NA´S]],10)</f>
        <v>40</v>
      </c>
      <c r="Q2224">
        <f>STANDARDIZE(moras[[#This Row],[EDAD]],'2-Resumen'!$C$2, '2-Resumen'!$C$3)</f>
        <v>-6.3965513291846368E-2</v>
      </c>
      <c r="R2224" t="str">
        <f>IF(ABS(moras[[#This Row],[Z-CORE E]]) &gt; 1.96, "Sí", "No")</f>
        <v>No</v>
      </c>
    </row>
    <row r="2225" spans="1:18">
      <c r="A2225">
        <v>3248</v>
      </c>
      <c r="B2225" t="s">
        <v>32</v>
      </c>
      <c r="C2225">
        <v>194000</v>
      </c>
      <c r="D22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25">
        <f>IF(moras[[#This Row],[SALARIO]]="",'2-Resumen'!$B$7, moras[[#This Row],[SALARIO]])</f>
        <v>194000</v>
      </c>
      <c r="F2225">
        <f>STANDARDIZE(moras[[#This Row],[SALARIO]],'2-Resumen'!$B$2,'2-Resumen'!$B$3)</f>
        <v>-0.37238840846981403</v>
      </c>
      <c r="G2225" t="str">
        <f>IF(ABS(moras[[#This Row],[Z-CORE]])&gt; 1.96,"Sí", "No")</f>
        <v>No</v>
      </c>
      <c r="H2225" t="s">
        <v>33</v>
      </c>
      <c r="I2225" t="str">
        <f>IF(moras[[#This Row],[TIPO_ASEGURAMIENTO]] = "", '2-Resumen'!$F$4, moras[[#This Row],[TIPO_ASEGURAMIENTO]])</f>
        <v>ASALARIADO</v>
      </c>
      <c r="J2225" t="s">
        <v>29</v>
      </c>
      <c r="K2225" t="s">
        <v>30</v>
      </c>
      <c r="L2225" t="s">
        <v>31</v>
      </c>
      <c r="M2225" t="s">
        <v>31</v>
      </c>
      <c r="N2225">
        <v>57</v>
      </c>
      <c r="O2225">
        <f>IF(moras[[#This Row],[EDAD]]="", '2-Resumen'!$C$7, moras[[#This Row],[EDAD]])</f>
        <v>57</v>
      </c>
      <c r="P2225">
        <f>FLOOR(moras[[#This Row],[EDAD_SIN_NA´S]],10)</f>
        <v>50</v>
      </c>
      <c r="Q2225">
        <f>STANDARDIZE(moras[[#This Row],[EDAD]],'2-Resumen'!$C$2, '2-Resumen'!$C$3)</f>
        <v>1.0652397679423538</v>
      </c>
      <c r="R2225" t="str">
        <f>IF(ABS(moras[[#This Row],[Z-CORE E]]) &gt; 1.96, "Sí", "No")</f>
        <v>No</v>
      </c>
    </row>
    <row r="2226" spans="1:18">
      <c r="A2226">
        <v>3250</v>
      </c>
      <c r="B2226" t="s">
        <v>32</v>
      </c>
      <c r="C2226">
        <v>55611675</v>
      </c>
      <c r="D22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26">
        <f>IF(moras[[#This Row],[SALARIO]]="",'2-Resumen'!$B$7, moras[[#This Row],[SALARIO]])</f>
        <v>55611675</v>
      </c>
      <c r="F2226">
        <f>STANDARDIZE(moras[[#This Row],[SALARIO]],'2-Resumen'!$B$2,'2-Resumen'!$B$3)</f>
        <v>0.54970854463817675</v>
      </c>
      <c r="G2226" t="str">
        <f>IF(ABS(moras[[#This Row],[Z-CORE]])&gt; 1.96,"Sí", "No")</f>
        <v>No</v>
      </c>
      <c r="H2226" t="s">
        <v>33</v>
      </c>
      <c r="I2226" t="str">
        <f>IF(moras[[#This Row],[TIPO_ASEGURAMIENTO]] = "", '2-Resumen'!$F$4, moras[[#This Row],[TIPO_ASEGURAMIENTO]])</f>
        <v>ASALARIADO</v>
      </c>
      <c r="J2226" t="s">
        <v>29</v>
      </c>
      <c r="K2226" t="s">
        <v>30</v>
      </c>
      <c r="L2226" t="s">
        <v>31</v>
      </c>
      <c r="M2226" t="s">
        <v>31</v>
      </c>
      <c r="N2226">
        <v>52</v>
      </c>
      <c r="O2226">
        <f>IF(moras[[#This Row],[EDAD]]="", '2-Resumen'!$C$7, moras[[#This Row],[EDAD]])</f>
        <v>52</v>
      </c>
      <c r="P2226">
        <f>FLOOR(moras[[#This Row],[EDAD_SIN_NA´S]],10)</f>
        <v>50</v>
      </c>
      <c r="Q2226">
        <f>STANDARDIZE(moras[[#This Row],[EDAD]],'2-Resumen'!$C$2, '2-Resumen'!$C$3)</f>
        <v>0.71236311755666615</v>
      </c>
      <c r="R2226" t="str">
        <f>IF(ABS(moras[[#This Row],[Z-CORE E]]) &gt; 1.96, "Sí", "No")</f>
        <v>No</v>
      </c>
    </row>
    <row r="2227" spans="1:18">
      <c r="A2227">
        <v>3251</v>
      </c>
      <c r="B2227" t="s">
        <v>32</v>
      </c>
      <c r="C2227">
        <v>110696642</v>
      </c>
      <c r="D22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27">
        <f>IF(moras[[#This Row],[SALARIO]]="",'2-Resumen'!$B$7, moras[[#This Row],[SALARIO]])</f>
        <v>110696642</v>
      </c>
      <c r="F2227">
        <f>STANDARDIZE(moras[[#This Row],[SALARIO]],'2-Resumen'!$B$2,'2-Resumen'!$B$3)</f>
        <v>1.4662695557732381</v>
      </c>
      <c r="G2227" t="str">
        <f>IF(ABS(moras[[#This Row],[Z-CORE]])&gt; 1.96,"Sí", "No")</f>
        <v>No</v>
      </c>
      <c r="H2227" t="s">
        <v>33</v>
      </c>
      <c r="I2227" t="str">
        <f>IF(moras[[#This Row],[TIPO_ASEGURAMIENTO]] = "", '2-Resumen'!$F$4, moras[[#This Row],[TIPO_ASEGURAMIENTO]])</f>
        <v>ASALARIADO</v>
      </c>
      <c r="J2227" t="s">
        <v>34</v>
      </c>
      <c r="K2227" t="s">
        <v>30</v>
      </c>
      <c r="L2227" t="s">
        <v>31</v>
      </c>
      <c r="M2227" t="s">
        <v>31</v>
      </c>
      <c r="N2227">
        <v>36</v>
      </c>
      <c r="O2227">
        <f>IF(moras[[#This Row],[EDAD]]="", '2-Resumen'!$C$7, moras[[#This Row],[EDAD]])</f>
        <v>36</v>
      </c>
      <c r="P2227">
        <f>FLOOR(moras[[#This Row],[EDAD_SIN_NA´S]],10)</f>
        <v>30</v>
      </c>
      <c r="Q2227">
        <f>STANDARDIZE(moras[[#This Row],[EDAD]],'2-Resumen'!$C$2, '2-Resumen'!$C$3)</f>
        <v>-0.41684216367753391</v>
      </c>
      <c r="R2227" t="str">
        <f>IF(ABS(moras[[#This Row],[Z-CORE E]]) &gt; 1.96, "Sí", "No")</f>
        <v>No</v>
      </c>
    </row>
    <row r="2228" spans="1:18">
      <c r="A2228">
        <v>3252</v>
      </c>
      <c r="B2228" t="s">
        <v>32</v>
      </c>
      <c r="C2228">
        <v>41506404</v>
      </c>
      <c r="D22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28">
        <f>IF(moras[[#This Row],[SALARIO]]="",'2-Resumen'!$B$7, moras[[#This Row],[SALARIO]])</f>
        <v>41506404</v>
      </c>
      <c r="F2228">
        <f>STANDARDIZE(moras[[#This Row],[SALARIO]],'2-Resumen'!$B$2,'2-Resumen'!$B$3)</f>
        <v>0.31501036554887896</v>
      </c>
      <c r="G2228" t="str">
        <f>IF(ABS(moras[[#This Row],[Z-CORE]])&gt; 1.96,"Sí", "No")</f>
        <v>No</v>
      </c>
      <c r="H2228" t="s">
        <v>33</v>
      </c>
      <c r="I2228" t="str">
        <f>IF(moras[[#This Row],[TIPO_ASEGURAMIENTO]] = "", '2-Resumen'!$F$4, moras[[#This Row],[TIPO_ASEGURAMIENTO]])</f>
        <v>ASALARIADO</v>
      </c>
      <c r="J2228" t="s">
        <v>29</v>
      </c>
      <c r="K2228" t="s">
        <v>30</v>
      </c>
      <c r="L2228" t="s">
        <v>31</v>
      </c>
      <c r="M2228" t="s">
        <v>31</v>
      </c>
      <c r="N2228">
        <v>24</v>
      </c>
      <c r="O2228">
        <f>IF(moras[[#This Row],[EDAD]]="", '2-Resumen'!$C$7, moras[[#This Row],[EDAD]])</f>
        <v>24</v>
      </c>
      <c r="P2228">
        <f>FLOOR(moras[[#This Row],[EDAD_SIN_NA´S]],10)</f>
        <v>20</v>
      </c>
      <c r="Q2228">
        <f>STANDARDIZE(moras[[#This Row],[EDAD]],'2-Resumen'!$C$2, '2-Resumen'!$C$3)</f>
        <v>-1.263746124603184</v>
      </c>
      <c r="R2228" t="str">
        <f>IF(ABS(moras[[#This Row],[Z-CORE E]]) &gt; 1.96, "Sí", "No")</f>
        <v>No</v>
      </c>
    </row>
    <row r="2229" spans="1:18">
      <c r="A2229">
        <v>3253</v>
      </c>
      <c r="B2229" t="s">
        <v>32</v>
      </c>
      <c r="C2229">
        <v>500700</v>
      </c>
      <c r="D22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29">
        <f>IF(moras[[#This Row],[SALARIO]]="",'2-Resumen'!$B$7, moras[[#This Row],[SALARIO]])</f>
        <v>500700</v>
      </c>
      <c r="F2229">
        <f>STANDARDIZE(moras[[#This Row],[SALARIO]],'2-Resumen'!$B$2,'2-Resumen'!$B$3)</f>
        <v>-0.36728521466895137</v>
      </c>
      <c r="G2229" t="str">
        <f>IF(ABS(moras[[#This Row],[Z-CORE]])&gt; 1.96,"Sí", "No")</f>
        <v>No</v>
      </c>
      <c r="H2229" t="s">
        <v>33</v>
      </c>
      <c r="I2229" t="str">
        <f>IF(moras[[#This Row],[TIPO_ASEGURAMIENTO]] = "", '2-Resumen'!$F$4, moras[[#This Row],[TIPO_ASEGURAMIENTO]])</f>
        <v>ASALARIADO</v>
      </c>
      <c r="J2229" t="s">
        <v>29</v>
      </c>
      <c r="K2229" t="s">
        <v>30</v>
      </c>
      <c r="L2229" t="s">
        <v>31</v>
      </c>
      <c r="M2229" t="s">
        <v>31</v>
      </c>
      <c r="N2229">
        <v>50</v>
      </c>
      <c r="O2229">
        <f>IF(moras[[#This Row],[EDAD]]="", '2-Resumen'!$C$7, moras[[#This Row],[EDAD]])</f>
        <v>50</v>
      </c>
      <c r="P2229">
        <f>FLOOR(moras[[#This Row],[EDAD_SIN_NA´S]],10)</f>
        <v>50</v>
      </c>
      <c r="Q2229">
        <f>STANDARDIZE(moras[[#This Row],[EDAD]],'2-Resumen'!$C$2, '2-Resumen'!$C$3)</f>
        <v>0.57121245740239113</v>
      </c>
      <c r="R2229" t="str">
        <f>IF(ABS(moras[[#This Row],[Z-CORE E]]) &gt; 1.96, "Sí", "No")</f>
        <v>No</v>
      </c>
    </row>
    <row r="2230" spans="1:18">
      <c r="A2230">
        <v>3254</v>
      </c>
      <c r="B2230" t="s">
        <v>27</v>
      </c>
      <c r="C2230">
        <v>1585515</v>
      </c>
      <c r="D22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30">
        <f>IF(moras[[#This Row],[SALARIO]]="",'2-Resumen'!$B$7, moras[[#This Row],[SALARIO]])</f>
        <v>1585515</v>
      </c>
      <c r="F2230">
        <f>STANDARDIZE(moras[[#This Row],[SALARIO]],'2-Resumen'!$B$2,'2-Resumen'!$B$3)</f>
        <v>-0.34923493366770325</v>
      </c>
      <c r="G2230" t="str">
        <f>IF(ABS(moras[[#This Row],[Z-CORE]])&gt; 1.96,"Sí", "No")</f>
        <v>No</v>
      </c>
      <c r="H2230" t="s">
        <v>33</v>
      </c>
      <c r="I2230" t="str">
        <f>IF(moras[[#This Row],[TIPO_ASEGURAMIENTO]] = "", '2-Resumen'!$F$4, moras[[#This Row],[TIPO_ASEGURAMIENTO]])</f>
        <v>ASALARIADO</v>
      </c>
      <c r="J2230" t="s">
        <v>34</v>
      </c>
      <c r="K2230" t="s">
        <v>30</v>
      </c>
      <c r="L2230" t="s">
        <v>31</v>
      </c>
      <c r="M2230" t="s">
        <v>31</v>
      </c>
      <c r="N2230">
        <v>61</v>
      </c>
      <c r="O2230">
        <f>IF(moras[[#This Row],[EDAD]]="", '2-Resumen'!$C$7, moras[[#This Row],[EDAD]])</f>
        <v>61</v>
      </c>
      <c r="P2230">
        <f>FLOOR(moras[[#This Row],[EDAD_SIN_NA´S]],10)</f>
        <v>60</v>
      </c>
      <c r="Q2230">
        <f>STANDARDIZE(moras[[#This Row],[EDAD]],'2-Resumen'!$C$2, '2-Resumen'!$C$3)</f>
        <v>1.3475410882509038</v>
      </c>
      <c r="R2230" t="str">
        <f>IF(ABS(moras[[#This Row],[Z-CORE E]]) &gt; 1.96, "Sí", "No")</f>
        <v>No</v>
      </c>
    </row>
    <row r="2231" spans="1:18">
      <c r="A2231">
        <v>3255</v>
      </c>
      <c r="B2231" t="s">
        <v>32</v>
      </c>
      <c r="C2231">
        <v>567425</v>
      </c>
      <c r="D22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31">
        <f>IF(moras[[#This Row],[SALARIO]]="",'2-Resumen'!$B$7, moras[[#This Row],[SALARIO]])</f>
        <v>567425</v>
      </c>
      <c r="F2231">
        <f>STANDARDIZE(moras[[#This Row],[SALARIO]],'2-Resumen'!$B$2,'2-Resumen'!$B$3)</f>
        <v>-0.36617497467429028</v>
      </c>
      <c r="G2231" t="str">
        <f>IF(ABS(moras[[#This Row],[Z-CORE]])&gt; 1.96,"Sí", "No")</f>
        <v>No</v>
      </c>
      <c r="H2231" t="s">
        <v>33</v>
      </c>
      <c r="I2231" t="str">
        <f>IF(moras[[#This Row],[TIPO_ASEGURAMIENTO]] = "", '2-Resumen'!$F$4, moras[[#This Row],[TIPO_ASEGURAMIENTO]])</f>
        <v>ASALARIADO</v>
      </c>
      <c r="J2231" t="s">
        <v>34</v>
      </c>
      <c r="K2231" t="s">
        <v>30</v>
      </c>
      <c r="L2231" t="s">
        <v>31</v>
      </c>
      <c r="M2231" t="s">
        <v>31</v>
      </c>
      <c r="N2231">
        <v>35</v>
      </c>
      <c r="O2231">
        <f>IF(moras[[#This Row],[EDAD]]="", '2-Resumen'!$C$7, moras[[#This Row],[EDAD]])</f>
        <v>35</v>
      </c>
      <c r="P2231">
        <f>FLOOR(moras[[#This Row],[EDAD_SIN_NA´S]],10)</f>
        <v>30</v>
      </c>
      <c r="Q2231">
        <f>STANDARDIZE(moras[[#This Row],[EDAD]],'2-Resumen'!$C$2, '2-Resumen'!$C$3)</f>
        <v>-0.48741749375467142</v>
      </c>
      <c r="R2231" t="str">
        <f>IF(ABS(moras[[#This Row],[Z-CORE E]]) &gt; 1.96, "Sí", "No")</f>
        <v>No</v>
      </c>
    </row>
    <row r="2232" spans="1:18">
      <c r="A2232">
        <v>3256</v>
      </c>
      <c r="B2232" t="s">
        <v>32</v>
      </c>
      <c r="C2232">
        <v>3623771</v>
      </c>
      <c r="D22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32">
        <f>IF(moras[[#This Row],[SALARIO]]="",'2-Resumen'!$B$7, moras[[#This Row],[SALARIO]])</f>
        <v>3623771</v>
      </c>
      <c r="F2232">
        <f>STANDARDIZE(moras[[#This Row],[SALARIO]],'2-Resumen'!$B$2,'2-Resumen'!$B$3)</f>
        <v>-0.3153203090059129</v>
      </c>
      <c r="G2232" t="str">
        <f>IF(ABS(moras[[#This Row],[Z-CORE]])&gt; 1.96,"Sí", "No")</f>
        <v>No</v>
      </c>
      <c r="H2232" t="s">
        <v>33</v>
      </c>
      <c r="I2232" t="str">
        <f>IF(moras[[#This Row],[TIPO_ASEGURAMIENTO]] = "", '2-Resumen'!$F$4, moras[[#This Row],[TIPO_ASEGURAMIENTO]])</f>
        <v>ASALARIADO</v>
      </c>
      <c r="J2232" t="s">
        <v>34</v>
      </c>
      <c r="K2232" t="s">
        <v>30</v>
      </c>
      <c r="L2232" t="s">
        <v>31</v>
      </c>
      <c r="M2232" t="s">
        <v>31</v>
      </c>
      <c r="N2232">
        <v>60</v>
      </c>
      <c r="O2232">
        <f>IF(moras[[#This Row],[EDAD]]="", '2-Resumen'!$C$7, moras[[#This Row],[EDAD]])</f>
        <v>60</v>
      </c>
      <c r="P2232">
        <f>FLOOR(moras[[#This Row],[EDAD_SIN_NA´S]],10)</f>
        <v>60</v>
      </c>
      <c r="Q2232">
        <f>STANDARDIZE(moras[[#This Row],[EDAD]],'2-Resumen'!$C$2, '2-Resumen'!$C$3)</f>
        <v>1.2769657581737661</v>
      </c>
      <c r="R2232" t="str">
        <f>IF(ABS(moras[[#This Row],[Z-CORE E]]) &gt; 1.96, "Sí", "No")</f>
        <v>No</v>
      </c>
    </row>
    <row r="2233" spans="1:18">
      <c r="A2233">
        <v>3258</v>
      </c>
      <c r="B2233" t="s">
        <v>32</v>
      </c>
      <c r="C2233">
        <v>55901466</v>
      </c>
      <c r="D22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33">
        <f>IF(moras[[#This Row],[SALARIO]]="",'2-Resumen'!$B$7, moras[[#This Row],[SALARIO]])</f>
        <v>55901466</v>
      </c>
      <c r="F2233">
        <f>STANDARDIZE(moras[[#This Row],[SALARIO]],'2-Resumen'!$B$2,'2-Resumen'!$B$3)</f>
        <v>0.55453038889884121</v>
      </c>
      <c r="G2233" t="str">
        <f>IF(ABS(moras[[#This Row],[Z-CORE]])&gt; 1.96,"Sí", "No")</f>
        <v>No</v>
      </c>
      <c r="H2233" t="s">
        <v>33</v>
      </c>
      <c r="I2233" t="str">
        <f>IF(moras[[#This Row],[TIPO_ASEGURAMIENTO]] = "", '2-Resumen'!$F$4, moras[[#This Row],[TIPO_ASEGURAMIENTO]])</f>
        <v>ASALARIADO</v>
      </c>
      <c r="J2233" t="s">
        <v>29</v>
      </c>
      <c r="K2233" t="s">
        <v>30</v>
      </c>
      <c r="L2233" t="s">
        <v>31</v>
      </c>
      <c r="M2233" t="s">
        <v>30</v>
      </c>
      <c r="N2233">
        <v>44</v>
      </c>
      <c r="O2233">
        <f>IF(moras[[#This Row],[EDAD]]="", '2-Resumen'!$C$7, moras[[#This Row],[EDAD]])</f>
        <v>44</v>
      </c>
      <c r="P2233">
        <f>FLOOR(moras[[#This Row],[EDAD_SIN_NA´S]],10)</f>
        <v>40</v>
      </c>
      <c r="Q2233">
        <f>STANDARDIZE(moras[[#This Row],[EDAD]],'2-Resumen'!$C$2, '2-Resumen'!$C$3)</f>
        <v>0.14776047693956615</v>
      </c>
      <c r="R2233" t="str">
        <f>IF(ABS(moras[[#This Row],[Z-CORE E]]) &gt; 1.96, "Sí", "No")</f>
        <v>No</v>
      </c>
    </row>
    <row r="2234" spans="1:18">
      <c r="A2234">
        <v>3259</v>
      </c>
      <c r="B2234" t="s">
        <v>32</v>
      </c>
      <c r="C2234">
        <v>150000</v>
      </c>
      <c r="D22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34">
        <f>IF(moras[[#This Row],[SALARIO]]="",'2-Resumen'!$B$7, moras[[#This Row],[SALARIO]])</f>
        <v>150000</v>
      </c>
      <c r="F2234">
        <f>STANDARDIZE(moras[[#This Row],[SALARIO]],'2-Resumen'!$B$2,'2-Resumen'!$B$3)</f>
        <v>-0.37312052626322112</v>
      </c>
      <c r="G2234" t="str">
        <f>IF(ABS(moras[[#This Row],[Z-CORE]])&gt; 1.96,"Sí", "No")</f>
        <v>No</v>
      </c>
      <c r="H2234" t="s">
        <v>33</v>
      </c>
      <c r="I2234" t="str">
        <f>IF(moras[[#This Row],[TIPO_ASEGURAMIENTO]] = "", '2-Resumen'!$F$4, moras[[#This Row],[TIPO_ASEGURAMIENTO]])</f>
        <v>ASALARIADO</v>
      </c>
      <c r="J2234" t="s">
        <v>29</v>
      </c>
      <c r="K2234" t="s">
        <v>30</v>
      </c>
      <c r="L2234" t="s">
        <v>31</v>
      </c>
      <c r="M2234" t="s">
        <v>31</v>
      </c>
      <c r="N2234">
        <v>24</v>
      </c>
      <c r="O2234">
        <f>IF(moras[[#This Row],[EDAD]]="", '2-Resumen'!$C$7, moras[[#This Row],[EDAD]])</f>
        <v>24</v>
      </c>
      <c r="P2234">
        <f>FLOOR(moras[[#This Row],[EDAD_SIN_NA´S]],10)</f>
        <v>20</v>
      </c>
      <c r="Q2234">
        <f>STANDARDIZE(moras[[#This Row],[EDAD]],'2-Resumen'!$C$2, '2-Resumen'!$C$3)</f>
        <v>-1.263746124603184</v>
      </c>
      <c r="R2234" t="str">
        <f>IF(ABS(moras[[#This Row],[Z-CORE E]]) &gt; 1.96, "Sí", "No")</f>
        <v>No</v>
      </c>
    </row>
    <row r="2235" spans="1:18">
      <c r="A2235">
        <v>3260</v>
      </c>
      <c r="B2235" t="s">
        <v>32</v>
      </c>
      <c r="C2235">
        <v>280000</v>
      </c>
      <c r="D22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35">
        <f>IF(moras[[#This Row],[SALARIO]]="",'2-Resumen'!$B$7, moras[[#This Row],[SALARIO]])</f>
        <v>280000</v>
      </c>
      <c r="F2235">
        <f>STANDARDIZE(moras[[#This Row],[SALARIO]],'2-Resumen'!$B$2,'2-Resumen'!$B$3)</f>
        <v>-0.37095745096451832</v>
      </c>
      <c r="G2235" t="str">
        <f>IF(ABS(moras[[#This Row],[Z-CORE]])&gt; 1.96,"Sí", "No")</f>
        <v>No</v>
      </c>
      <c r="H2235" t="s">
        <v>33</v>
      </c>
      <c r="I2235" t="str">
        <f>IF(moras[[#This Row],[TIPO_ASEGURAMIENTO]] = "", '2-Resumen'!$F$4, moras[[#This Row],[TIPO_ASEGURAMIENTO]])</f>
        <v>ASALARIADO</v>
      </c>
      <c r="J2235" t="s">
        <v>29</v>
      </c>
      <c r="K2235" t="s">
        <v>30</v>
      </c>
      <c r="L2235" t="s">
        <v>31</v>
      </c>
      <c r="M2235" t="s">
        <v>31</v>
      </c>
      <c r="N2235">
        <v>40</v>
      </c>
      <c r="O2235">
        <f>IF(moras[[#This Row],[EDAD]]="", '2-Resumen'!$C$7, moras[[#This Row],[EDAD]])</f>
        <v>40</v>
      </c>
      <c r="P2235">
        <f>FLOOR(moras[[#This Row],[EDAD_SIN_NA´S]],10)</f>
        <v>40</v>
      </c>
      <c r="Q2235">
        <f>STANDARDIZE(moras[[#This Row],[EDAD]],'2-Resumen'!$C$2, '2-Resumen'!$C$3)</f>
        <v>-0.13454084336898386</v>
      </c>
      <c r="R2235" t="str">
        <f>IF(ABS(moras[[#This Row],[Z-CORE E]]) &gt; 1.96, "Sí", "No")</f>
        <v>No</v>
      </c>
    </row>
    <row r="2236" spans="1:18">
      <c r="A2236">
        <v>3261</v>
      </c>
      <c r="B2236" t="s">
        <v>32</v>
      </c>
      <c r="C2236">
        <v>266716988</v>
      </c>
      <c r="D22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36">
        <f>IF(moras[[#This Row],[SALARIO]]="",'2-Resumen'!$B$7, moras[[#This Row],[SALARIO]])</f>
        <v>266716988</v>
      </c>
      <c r="F2236">
        <f>STANDARDIZE(moras[[#This Row],[SALARIO]],'2-Resumen'!$B$2,'2-Resumen'!$B$3)</f>
        <v>4.0622984521398662</v>
      </c>
      <c r="G2236" t="str">
        <f>IF(ABS(moras[[#This Row],[Z-CORE]])&gt; 1.96,"Sí", "No")</f>
        <v>Sí</v>
      </c>
      <c r="H2236" t="s">
        <v>33</v>
      </c>
      <c r="I2236" t="str">
        <f>IF(moras[[#This Row],[TIPO_ASEGURAMIENTO]] = "", '2-Resumen'!$F$4, moras[[#This Row],[TIPO_ASEGURAMIENTO]])</f>
        <v>ASALARIADO</v>
      </c>
      <c r="J2236" t="s">
        <v>34</v>
      </c>
      <c r="K2236" t="s">
        <v>30</v>
      </c>
      <c r="L2236" t="s">
        <v>31</v>
      </c>
      <c r="M2236" t="s">
        <v>31</v>
      </c>
      <c r="N2236">
        <v>31</v>
      </c>
      <c r="O2236">
        <f>IF(moras[[#This Row],[EDAD]]="", '2-Resumen'!$C$7, moras[[#This Row],[EDAD]])</f>
        <v>31</v>
      </c>
      <c r="P2236">
        <f>FLOOR(moras[[#This Row],[EDAD_SIN_NA´S]],10)</f>
        <v>30</v>
      </c>
      <c r="Q2236">
        <f>STANDARDIZE(moras[[#This Row],[EDAD]],'2-Resumen'!$C$2, '2-Resumen'!$C$3)</f>
        <v>-0.7697188140632214</v>
      </c>
      <c r="R2236" t="str">
        <f>IF(ABS(moras[[#This Row],[Z-CORE E]]) &gt; 1.96, "Sí", "No")</f>
        <v>No</v>
      </c>
    </row>
    <row r="2237" spans="1:18">
      <c r="A2237">
        <v>3263</v>
      </c>
      <c r="B2237" t="s">
        <v>27</v>
      </c>
      <c r="C2237">
        <v>44661091</v>
      </c>
      <c r="D22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37">
        <f>IF(moras[[#This Row],[SALARIO]]="",'2-Resumen'!$B$7, moras[[#This Row],[SALARIO]])</f>
        <v>44661091</v>
      </c>
      <c r="F2237">
        <f>STANDARDIZE(moras[[#This Row],[SALARIO]],'2-Resumen'!$B$2,'2-Resumen'!$B$3)</f>
        <v>0.3675013311245619</v>
      </c>
      <c r="G2237" t="str">
        <f>IF(ABS(moras[[#This Row],[Z-CORE]])&gt; 1.96,"Sí", "No")</f>
        <v>No</v>
      </c>
      <c r="H2237" t="s">
        <v>33</v>
      </c>
      <c r="I2237" t="str">
        <f>IF(moras[[#This Row],[TIPO_ASEGURAMIENTO]] = "", '2-Resumen'!$F$4, moras[[#This Row],[TIPO_ASEGURAMIENTO]])</f>
        <v>ASALARIADO</v>
      </c>
      <c r="J2237" t="s">
        <v>29</v>
      </c>
      <c r="K2237" t="s">
        <v>30</v>
      </c>
      <c r="L2237" t="s">
        <v>31</v>
      </c>
      <c r="M2237" t="s">
        <v>31</v>
      </c>
      <c r="N2237">
        <v>23</v>
      </c>
      <c r="O2237">
        <f>IF(moras[[#This Row],[EDAD]]="", '2-Resumen'!$C$7, moras[[#This Row],[EDAD]])</f>
        <v>23</v>
      </c>
      <c r="P2237">
        <f>FLOOR(moras[[#This Row],[EDAD_SIN_NA´S]],10)</f>
        <v>20</v>
      </c>
      <c r="Q2237">
        <f>STANDARDIZE(moras[[#This Row],[EDAD]],'2-Resumen'!$C$2, '2-Resumen'!$C$3)</f>
        <v>-1.3343214546803215</v>
      </c>
      <c r="R2237" t="str">
        <f>IF(ABS(moras[[#This Row],[Z-CORE E]]) &gt; 1.96, "Sí", "No")</f>
        <v>No</v>
      </c>
    </row>
    <row r="2238" spans="1:18">
      <c r="A2238">
        <v>3264</v>
      </c>
      <c r="B2238" t="s">
        <v>32</v>
      </c>
      <c r="C2238">
        <v>549000</v>
      </c>
      <c r="D22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38">
        <f>IF(moras[[#This Row],[SALARIO]]="",'2-Resumen'!$B$7, moras[[#This Row],[SALARIO]])</f>
        <v>549000</v>
      </c>
      <c r="F2238">
        <f>STANDARDIZE(moras[[#This Row],[SALARIO]],'2-Resumen'!$B$2,'2-Resumen'!$B$3)</f>
        <v>-0.36648154900027952</v>
      </c>
      <c r="G2238" t="str">
        <f>IF(ABS(moras[[#This Row],[Z-CORE]])&gt; 1.96,"Sí", "No")</f>
        <v>No</v>
      </c>
      <c r="H2238" t="s">
        <v>33</v>
      </c>
      <c r="I2238" t="str">
        <f>IF(moras[[#This Row],[TIPO_ASEGURAMIENTO]] = "", '2-Resumen'!$F$4, moras[[#This Row],[TIPO_ASEGURAMIENTO]])</f>
        <v>ASALARIADO</v>
      </c>
      <c r="J2238" t="s">
        <v>29</v>
      </c>
      <c r="K2238" t="s">
        <v>30</v>
      </c>
      <c r="L2238" t="s">
        <v>31</v>
      </c>
      <c r="M2238" t="s">
        <v>31</v>
      </c>
      <c r="N2238">
        <v>35</v>
      </c>
      <c r="O2238">
        <f>IF(moras[[#This Row],[EDAD]]="", '2-Resumen'!$C$7, moras[[#This Row],[EDAD]])</f>
        <v>35</v>
      </c>
      <c r="P2238">
        <f>FLOOR(moras[[#This Row],[EDAD_SIN_NA´S]],10)</f>
        <v>30</v>
      </c>
      <c r="Q2238">
        <f>STANDARDIZE(moras[[#This Row],[EDAD]],'2-Resumen'!$C$2, '2-Resumen'!$C$3)</f>
        <v>-0.48741749375467142</v>
      </c>
      <c r="R2238" t="str">
        <f>IF(ABS(moras[[#This Row],[Z-CORE E]]) &gt; 1.96, "Sí", "No")</f>
        <v>No</v>
      </c>
    </row>
    <row r="2239" spans="1:18">
      <c r="A2239">
        <v>3266</v>
      </c>
      <c r="B2239" t="s">
        <v>32</v>
      </c>
      <c r="C2239">
        <v>541275549</v>
      </c>
      <c r="D22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39">
        <f>IF(moras[[#This Row],[SALARIO]]="",'2-Resumen'!$B$7, moras[[#This Row],[SALARIO]])</f>
        <v>541275549</v>
      </c>
      <c r="F2239">
        <f>STANDARDIZE(moras[[#This Row],[SALARIO]],'2-Resumen'!$B$2,'2-Resumen'!$B$3)</f>
        <v>8.6306895394204943</v>
      </c>
      <c r="G2239" t="str">
        <f>IF(ABS(moras[[#This Row],[Z-CORE]])&gt; 1.96,"Sí", "No")</f>
        <v>Sí</v>
      </c>
      <c r="H2239" t="s">
        <v>33</v>
      </c>
      <c r="I2239" t="str">
        <f>IF(moras[[#This Row],[TIPO_ASEGURAMIENTO]] = "", '2-Resumen'!$F$4, moras[[#This Row],[TIPO_ASEGURAMIENTO]])</f>
        <v>ASALARIADO</v>
      </c>
      <c r="J2239" t="s">
        <v>29</v>
      </c>
      <c r="K2239" t="s">
        <v>30</v>
      </c>
      <c r="L2239" t="s">
        <v>31</v>
      </c>
      <c r="M2239" t="s">
        <v>31</v>
      </c>
      <c r="N2239">
        <v>34</v>
      </c>
      <c r="O2239">
        <f>IF(moras[[#This Row],[EDAD]]="", '2-Resumen'!$C$7, moras[[#This Row],[EDAD]])</f>
        <v>34</v>
      </c>
      <c r="P2239">
        <f>FLOOR(moras[[#This Row],[EDAD_SIN_NA´S]],10)</f>
        <v>30</v>
      </c>
      <c r="Q2239">
        <f>STANDARDIZE(moras[[#This Row],[EDAD]],'2-Resumen'!$C$2, '2-Resumen'!$C$3)</f>
        <v>-0.55799282383180893</v>
      </c>
      <c r="R2239" t="str">
        <f>IF(ABS(moras[[#This Row],[Z-CORE E]]) &gt; 1.96, "Sí", "No")</f>
        <v>No</v>
      </c>
    </row>
    <row r="2240" spans="1:18">
      <c r="A2240">
        <v>3267</v>
      </c>
      <c r="B2240" t="s">
        <v>32</v>
      </c>
      <c r="C2240">
        <v>271250</v>
      </c>
      <c r="D22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40">
        <f>IF(moras[[#This Row],[SALARIO]]="",'2-Resumen'!$B$7, moras[[#This Row],[SALARIO]])</f>
        <v>271250</v>
      </c>
      <c r="F2240">
        <f>STANDARDIZE(moras[[#This Row],[SALARIO]],'2-Resumen'!$B$2,'2-Resumen'!$B$3)</f>
        <v>-0.37110304257116178</v>
      </c>
      <c r="G2240" t="str">
        <f>IF(ABS(moras[[#This Row],[Z-CORE]])&gt; 1.96,"Sí", "No")</f>
        <v>No</v>
      </c>
      <c r="H2240" t="s">
        <v>33</v>
      </c>
      <c r="I2240" t="str">
        <f>IF(moras[[#This Row],[TIPO_ASEGURAMIENTO]] = "", '2-Resumen'!$F$4, moras[[#This Row],[TIPO_ASEGURAMIENTO]])</f>
        <v>ASALARIADO</v>
      </c>
      <c r="J2240" t="s">
        <v>29</v>
      </c>
      <c r="K2240" t="s">
        <v>30</v>
      </c>
      <c r="L2240" t="s">
        <v>31</v>
      </c>
      <c r="M2240" t="s">
        <v>30</v>
      </c>
      <c r="N2240">
        <v>19</v>
      </c>
      <c r="O2240">
        <f>IF(moras[[#This Row],[EDAD]]="", '2-Resumen'!$C$7, moras[[#This Row],[EDAD]])</f>
        <v>19</v>
      </c>
      <c r="P2240">
        <f>FLOOR(moras[[#This Row],[EDAD_SIN_NA´S]],10)</f>
        <v>10</v>
      </c>
      <c r="Q2240">
        <f>STANDARDIZE(moras[[#This Row],[EDAD]],'2-Resumen'!$C$2, '2-Resumen'!$C$3)</f>
        <v>-1.6166227749888715</v>
      </c>
      <c r="R2240" t="str">
        <f>IF(ABS(moras[[#This Row],[Z-CORE E]]) &gt; 1.96, "Sí", "No")</f>
        <v>No</v>
      </c>
    </row>
    <row r="2241" spans="1:18">
      <c r="A2241">
        <v>3273</v>
      </c>
      <c r="B2241" t="s">
        <v>27</v>
      </c>
      <c r="C2241">
        <v>100000</v>
      </c>
      <c r="D22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41">
        <f>IF(moras[[#This Row],[SALARIO]]="",'2-Resumen'!$B$7, moras[[#This Row],[SALARIO]])</f>
        <v>100000</v>
      </c>
      <c r="F2241">
        <f>STANDARDIZE(moras[[#This Row],[SALARIO]],'2-Resumen'!$B$2,'2-Resumen'!$B$3)</f>
        <v>-0.37395247830118372</v>
      </c>
      <c r="G2241" t="str">
        <f>IF(ABS(moras[[#This Row],[Z-CORE]])&gt; 1.96,"Sí", "No")</f>
        <v>No</v>
      </c>
      <c r="H2241" t="s">
        <v>33</v>
      </c>
      <c r="I2241" t="str">
        <f>IF(moras[[#This Row],[TIPO_ASEGURAMIENTO]] = "", '2-Resumen'!$F$4, moras[[#This Row],[TIPO_ASEGURAMIENTO]])</f>
        <v>ASALARIADO</v>
      </c>
      <c r="J2241" t="s">
        <v>29</v>
      </c>
      <c r="K2241" t="s">
        <v>30</v>
      </c>
      <c r="L2241" t="s">
        <v>30</v>
      </c>
      <c r="M2241" t="s">
        <v>31</v>
      </c>
      <c r="N2241">
        <v>30</v>
      </c>
      <c r="O2241">
        <f>IF(moras[[#This Row],[EDAD]]="", '2-Resumen'!$C$7, moras[[#This Row],[EDAD]])</f>
        <v>30</v>
      </c>
      <c r="P2241">
        <f>FLOOR(moras[[#This Row],[EDAD_SIN_NA´S]],10)</f>
        <v>30</v>
      </c>
      <c r="Q2241">
        <f>STANDARDIZE(moras[[#This Row],[EDAD]],'2-Resumen'!$C$2, '2-Resumen'!$C$3)</f>
        <v>-0.84029414414035897</v>
      </c>
      <c r="R2241" t="str">
        <f>IF(ABS(moras[[#This Row],[Z-CORE E]]) &gt; 1.96, "Sí", "No")</f>
        <v>No</v>
      </c>
    </row>
    <row r="2242" spans="1:18">
      <c r="A2242">
        <v>3277</v>
      </c>
      <c r="B2242" t="s">
        <v>32</v>
      </c>
      <c r="C2242">
        <v>171899967</v>
      </c>
      <c r="D22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42">
        <f>IF(moras[[#This Row],[SALARIO]]="",'2-Resumen'!$B$7, moras[[#This Row],[SALARIO]])</f>
        <v>171899967</v>
      </c>
      <c r="F2242">
        <f>STANDARDIZE(moras[[#This Row],[SALARIO]],'2-Resumen'!$B$2,'2-Resumen'!$B$3)</f>
        <v>2.4846341750499965</v>
      </c>
      <c r="G2242" t="str">
        <f>IF(ABS(moras[[#This Row],[Z-CORE]])&gt; 1.96,"Sí", "No")</f>
        <v>Sí</v>
      </c>
      <c r="H2242" t="s">
        <v>33</v>
      </c>
      <c r="I2242" t="str">
        <f>IF(moras[[#This Row],[TIPO_ASEGURAMIENTO]] = "", '2-Resumen'!$F$4, moras[[#This Row],[TIPO_ASEGURAMIENTO]])</f>
        <v>ASALARIADO</v>
      </c>
      <c r="J2242" t="s">
        <v>29</v>
      </c>
      <c r="K2242" t="s">
        <v>30</v>
      </c>
      <c r="L2242" t="s">
        <v>30</v>
      </c>
      <c r="M2242" t="s">
        <v>31</v>
      </c>
      <c r="N2242">
        <v>32</v>
      </c>
      <c r="O2242">
        <f>IF(moras[[#This Row],[EDAD]]="", '2-Resumen'!$C$7, moras[[#This Row],[EDAD]])</f>
        <v>32</v>
      </c>
      <c r="P2242">
        <f>FLOOR(moras[[#This Row],[EDAD_SIN_NA´S]],10)</f>
        <v>30</v>
      </c>
      <c r="Q2242">
        <f>STANDARDIZE(moras[[#This Row],[EDAD]],'2-Resumen'!$C$2, '2-Resumen'!$C$3)</f>
        <v>-0.69914348398608395</v>
      </c>
      <c r="R2242" t="str">
        <f>IF(ABS(moras[[#This Row],[Z-CORE E]]) &gt; 1.96, "Sí", "No")</f>
        <v>No</v>
      </c>
    </row>
    <row r="2243" spans="1:18">
      <c r="A2243">
        <v>3278</v>
      </c>
      <c r="B2243" t="s">
        <v>32</v>
      </c>
      <c r="C2243">
        <v>35846886</v>
      </c>
      <c r="D22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43">
        <f>IF(moras[[#This Row],[SALARIO]]="",'2-Resumen'!$B$7, moras[[#This Row],[SALARIO]])</f>
        <v>35846886</v>
      </c>
      <c r="F2243">
        <f>STANDARDIZE(moras[[#This Row],[SALARIO]],'2-Resumen'!$B$2,'2-Resumen'!$B$3)</f>
        <v>0.22084141486915754</v>
      </c>
      <c r="G2243" t="str">
        <f>IF(ABS(moras[[#This Row],[Z-CORE]])&gt; 1.96,"Sí", "No")</f>
        <v>No</v>
      </c>
      <c r="H2243" t="s">
        <v>33</v>
      </c>
      <c r="I2243" t="str">
        <f>IF(moras[[#This Row],[TIPO_ASEGURAMIENTO]] = "", '2-Resumen'!$F$4, moras[[#This Row],[TIPO_ASEGURAMIENTO]])</f>
        <v>ASALARIADO</v>
      </c>
      <c r="J2243" t="s">
        <v>29</v>
      </c>
      <c r="K2243" t="s">
        <v>30</v>
      </c>
      <c r="L2243" t="s">
        <v>31</v>
      </c>
      <c r="M2243" t="s">
        <v>31</v>
      </c>
      <c r="N2243">
        <v>52</v>
      </c>
      <c r="O2243">
        <f>IF(moras[[#This Row],[EDAD]]="", '2-Resumen'!$C$7, moras[[#This Row],[EDAD]])</f>
        <v>52</v>
      </c>
      <c r="P2243">
        <f>FLOOR(moras[[#This Row],[EDAD_SIN_NA´S]],10)</f>
        <v>50</v>
      </c>
      <c r="Q2243">
        <f>STANDARDIZE(moras[[#This Row],[EDAD]],'2-Resumen'!$C$2, '2-Resumen'!$C$3)</f>
        <v>0.71236311755666615</v>
      </c>
      <c r="R2243" t="str">
        <f>IF(ABS(moras[[#This Row],[Z-CORE E]]) &gt; 1.96, "Sí", "No")</f>
        <v>No</v>
      </c>
    </row>
    <row r="2244" spans="1:18">
      <c r="A2244">
        <v>3279</v>
      </c>
      <c r="B2244" t="s">
        <v>32</v>
      </c>
      <c r="C2244">
        <v>439167</v>
      </c>
      <c r="D22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44">
        <f>IF(moras[[#This Row],[SALARIO]]="",'2-Resumen'!$B$7, moras[[#This Row],[SALARIO]])</f>
        <v>439167</v>
      </c>
      <c r="F2244">
        <f>STANDARDIZE(moras[[#This Row],[SALARIO]],'2-Resumen'!$B$2,'2-Resumen'!$B$3)</f>
        <v>-0.36830906476399045</v>
      </c>
      <c r="G2244" t="str">
        <f>IF(ABS(moras[[#This Row],[Z-CORE]])&gt; 1.96,"Sí", "No")</f>
        <v>No</v>
      </c>
      <c r="H2244" t="s">
        <v>33</v>
      </c>
      <c r="I2244" t="str">
        <f>IF(moras[[#This Row],[TIPO_ASEGURAMIENTO]] = "", '2-Resumen'!$F$4, moras[[#This Row],[TIPO_ASEGURAMIENTO]])</f>
        <v>ASALARIADO</v>
      </c>
      <c r="J2244" t="s">
        <v>29</v>
      </c>
      <c r="K2244" t="s">
        <v>30</v>
      </c>
      <c r="L2244" t="s">
        <v>31</v>
      </c>
      <c r="M2244" t="s">
        <v>31</v>
      </c>
      <c r="N2244">
        <v>44</v>
      </c>
      <c r="O2244">
        <f>IF(moras[[#This Row],[EDAD]]="", '2-Resumen'!$C$7, moras[[#This Row],[EDAD]])</f>
        <v>44</v>
      </c>
      <c r="P2244">
        <f>FLOOR(moras[[#This Row],[EDAD_SIN_NA´S]],10)</f>
        <v>40</v>
      </c>
      <c r="Q2244">
        <f>STANDARDIZE(moras[[#This Row],[EDAD]],'2-Resumen'!$C$2, '2-Resumen'!$C$3)</f>
        <v>0.14776047693956615</v>
      </c>
      <c r="R2244" t="str">
        <f>IF(ABS(moras[[#This Row],[Z-CORE E]]) &gt; 1.96, "Sí", "No")</f>
        <v>No</v>
      </c>
    </row>
    <row r="2245" spans="1:18">
      <c r="A2245">
        <v>3281</v>
      </c>
      <c r="B2245" t="s">
        <v>32</v>
      </c>
      <c r="C2245">
        <v>5898246</v>
      </c>
      <c r="D22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45">
        <f>IF(moras[[#This Row],[SALARIO]]="",'2-Resumen'!$B$7, moras[[#This Row],[SALARIO]])</f>
        <v>5898246</v>
      </c>
      <c r="F2245">
        <f>STANDARDIZE(moras[[#This Row],[SALARIO]],'2-Resumen'!$B$2,'2-Resumen'!$B$3)</f>
        <v>-0.2774752267750128</v>
      </c>
      <c r="G2245" t="str">
        <f>IF(ABS(moras[[#This Row],[Z-CORE]])&gt; 1.96,"Sí", "No")</f>
        <v>No</v>
      </c>
      <c r="H2245" t="s">
        <v>33</v>
      </c>
      <c r="I2245" t="str">
        <f>IF(moras[[#This Row],[TIPO_ASEGURAMIENTO]] = "", '2-Resumen'!$F$4, moras[[#This Row],[TIPO_ASEGURAMIENTO]])</f>
        <v>ASALARIADO</v>
      </c>
      <c r="J2245" t="s">
        <v>29</v>
      </c>
      <c r="K2245" t="s">
        <v>30</v>
      </c>
      <c r="L2245" t="s">
        <v>31</v>
      </c>
      <c r="M2245" t="s">
        <v>31</v>
      </c>
      <c r="N2245">
        <v>33</v>
      </c>
      <c r="O2245">
        <f>IF(moras[[#This Row],[EDAD]]="", '2-Resumen'!$C$7, moras[[#This Row],[EDAD]])</f>
        <v>33</v>
      </c>
      <c r="P2245">
        <f>FLOOR(moras[[#This Row],[EDAD_SIN_NA´S]],10)</f>
        <v>30</v>
      </c>
      <c r="Q2245">
        <f>STANDARDIZE(moras[[#This Row],[EDAD]],'2-Resumen'!$C$2, '2-Resumen'!$C$3)</f>
        <v>-0.62856815390894638</v>
      </c>
      <c r="R2245" t="str">
        <f>IF(ABS(moras[[#This Row],[Z-CORE E]]) &gt; 1.96, "Sí", "No")</f>
        <v>No</v>
      </c>
    </row>
    <row r="2246" spans="1:18">
      <c r="A2246">
        <v>3282</v>
      </c>
      <c r="B2246" t="s">
        <v>27</v>
      </c>
      <c r="C2246">
        <v>2643151</v>
      </c>
      <c r="D22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46">
        <f>IF(moras[[#This Row],[SALARIO]]="",'2-Resumen'!$B$7, moras[[#This Row],[SALARIO]])</f>
        <v>2643151</v>
      </c>
      <c r="F2246">
        <f>STANDARDIZE(moras[[#This Row],[SALARIO]],'2-Resumen'!$B$2,'2-Resumen'!$B$3)</f>
        <v>-0.3316368851552508</v>
      </c>
      <c r="G2246" t="str">
        <f>IF(ABS(moras[[#This Row],[Z-CORE]])&gt; 1.96,"Sí", "No")</f>
        <v>No</v>
      </c>
      <c r="H2246" t="s">
        <v>33</v>
      </c>
      <c r="I2246" t="str">
        <f>IF(moras[[#This Row],[TIPO_ASEGURAMIENTO]] = "", '2-Resumen'!$F$4, moras[[#This Row],[TIPO_ASEGURAMIENTO]])</f>
        <v>ASALARIADO</v>
      </c>
      <c r="J2246" t="s">
        <v>29</v>
      </c>
      <c r="K2246" t="s">
        <v>30</v>
      </c>
      <c r="L2246" t="s">
        <v>31</v>
      </c>
      <c r="M2246" t="s">
        <v>31</v>
      </c>
      <c r="N2246">
        <v>23</v>
      </c>
      <c r="O2246">
        <f>IF(moras[[#This Row],[EDAD]]="", '2-Resumen'!$C$7, moras[[#This Row],[EDAD]])</f>
        <v>23</v>
      </c>
      <c r="P2246">
        <f>FLOOR(moras[[#This Row],[EDAD_SIN_NA´S]],10)</f>
        <v>20</v>
      </c>
      <c r="Q2246">
        <f>STANDARDIZE(moras[[#This Row],[EDAD]],'2-Resumen'!$C$2, '2-Resumen'!$C$3)</f>
        <v>-1.3343214546803215</v>
      </c>
      <c r="R2246" t="str">
        <f>IF(ABS(moras[[#This Row],[Z-CORE E]]) &gt; 1.96, "Sí", "No")</f>
        <v>No</v>
      </c>
    </row>
    <row r="2247" spans="1:18">
      <c r="A2247">
        <v>3283</v>
      </c>
      <c r="B2247" t="s">
        <v>32</v>
      </c>
      <c r="C2247">
        <v>93980174</v>
      </c>
      <c r="D22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47">
        <f>IF(moras[[#This Row],[SALARIO]]="",'2-Resumen'!$B$7, moras[[#This Row],[SALARIO]])</f>
        <v>93980174</v>
      </c>
      <c r="F2247">
        <f>STANDARDIZE(moras[[#This Row],[SALARIO]],'2-Resumen'!$B$2,'2-Resumen'!$B$3)</f>
        <v>1.1881235633705032</v>
      </c>
      <c r="G2247" t="str">
        <f>IF(ABS(moras[[#This Row],[Z-CORE]])&gt; 1.96,"Sí", "No")</f>
        <v>No</v>
      </c>
      <c r="H2247" t="s">
        <v>33</v>
      </c>
      <c r="I2247" t="str">
        <f>IF(moras[[#This Row],[TIPO_ASEGURAMIENTO]] = "", '2-Resumen'!$F$4, moras[[#This Row],[TIPO_ASEGURAMIENTO]])</f>
        <v>ASALARIADO</v>
      </c>
      <c r="J2247" t="s">
        <v>34</v>
      </c>
      <c r="K2247" t="s">
        <v>30</v>
      </c>
      <c r="L2247" t="s">
        <v>31</v>
      </c>
      <c r="M2247" t="s">
        <v>31</v>
      </c>
      <c r="N2247">
        <v>34</v>
      </c>
      <c r="O2247">
        <f>IF(moras[[#This Row],[EDAD]]="", '2-Resumen'!$C$7, moras[[#This Row],[EDAD]])</f>
        <v>34</v>
      </c>
      <c r="P2247">
        <f>FLOOR(moras[[#This Row],[EDAD_SIN_NA´S]],10)</f>
        <v>30</v>
      </c>
      <c r="Q2247">
        <f>STANDARDIZE(moras[[#This Row],[EDAD]],'2-Resumen'!$C$2, '2-Resumen'!$C$3)</f>
        <v>-0.55799282383180893</v>
      </c>
      <c r="R2247" t="str">
        <f>IF(ABS(moras[[#This Row],[Z-CORE E]]) &gt; 1.96, "Sí", "No")</f>
        <v>No</v>
      </c>
    </row>
    <row r="2248" spans="1:18">
      <c r="A2248">
        <v>3285</v>
      </c>
      <c r="B2248" t="s">
        <v>27</v>
      </c>
      <c r="C2248">
        <v>99662896</v>
      </c>
      <c r="D22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48">
        <f>IF(moras[[#This Row],[SALARIO]]="",'2-Resumen'!$B$7, moras[[#This Row],[SALARIO]])</f>
        <v>99662896</v>
      </c>
      <c r="F2248">
        <f>STANDARDIZE(moras[[#This Row],[SALARIO]],'2-Resumen'!$B$2,'2-Resumen'!$B$3)</f>
        <v>1.2826786063520024</v>
      </c>
      <c r="G2248" t="str">
        <f>IF(ABS(moras[[#This Row],[Z-CORE]])&gt; 1.96,"Sí", "No")</f>
        <v>No</v>
      </c>
      <c r="H2248" t="s">
        <v>33</v>
      </c>
      <c r="I2248" t="str">
        <f>IF(moras[[#This Row],[TIPO_ASEGURAMIENTO]] = "", '2-Resumen'!$F$4, moras[[#This Row],[TIPO_ASEGURAMIENTO]])</f>
        <v>ASALARIADO</v>
      </c>
      <c r="J2248" t="s">
        <v>34</v>
      </c>
      <c r="K2248" t="s">
        <v>30</v>
      </c>
      <c r="L2248" t="s">
        <v>31</v>
      </c>
      <c r="M2248" t="s">
        <v>31</v>
      </c>
      <c r="N2248">
        <v>34</v>
      </c>
      <c r="O2248">
        <f>IF(moras[[#This Row],[EDAD]]="", '2-Resumen'!$C$7, moras[[#This Row],[EDAD]])</f>
        <v>34</v>
      </c>
      <c r="P2248">
        <f>FLOOR(moras[[#This Row],[EDAD_SIN_NA´S]],10)</f>
        <v>30</v>
      </c>
      <c r="Q2248">
        <f>STANDARDIZE(moras[[#This Row],[EDAD]],'2-Resumen'!$C$2, '2-Resumen'!$C$3)</f>
        <v>-0.55799282383180893</v>
      </c>
      <c r="R2248" t="str">
        <f>IF(ABS(moras[[#This Row],[Z-CORE E]]) &gt; 1.96, "Sí", "No")</f>
        <v>No</v>
      </c>
    </row>
    <row r="2249" spans="1:18">
      <c r="A2249">
        <v>3286</v>
      </c>
      <c r="B2249" t="s">
        <v>32</v>
      </c>
      <c r="C2249">
        <v>600000</v>
      </c>
      <c r="D22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49">
        <f>IF(moras[[#This Row],[SALARIO]]="",'2-Resumen'!$B$7, moras[[#This Row],[SALARIO]])</f>
        <v>600000</v>
      </c>
      <c r="F2249">
        <f>STANDARDIZE(moras[[#This Row],[SALARIO]],'2-Resumen'!$B$2,'2-Resumen'!$B$3)</f>
        <v>-0.36563295792155764</v>
      </c>
      <c r="G2249" t="str">
        <f>IF(ABS(moras[[#This Row],[Z-CORE]])&gt; 1.96,"Sí", "No")</f>
        <v>No</v>
      </c>
      <c r="H2249" t="s">
        <v>33</v>
      </c>
      <c r="I2249" t="str">
        <f>IF(moras[[#This Row],[TIPO_ASEGURAMIENTO]] = "", '2-Resumen'!$F$4, moras[[#This Row],[TIPO_ASEGURAMIENTO]])</f>
        <v>ASALARIADO</v>
      </c>
      <c r="J2249" t="s">
        <v>29</v>
      </c>
      <c r="K2249" t="s">
        <v>30</v>
      </c>
      <c r="L2249" t="s">
        <v>31</v>
      </c>
      <c r="M2249" t="s">
        <v>31</v>
      </c>
      <c r="N2249">
        <v>48</v>
      </c>
      <c r="O2249">
        <f>IF(moras[[#This Row],[EDAD]]="", '2-Resumen'!$C$7, moras[[#This Row],[EDAD]])</f>
        <v>48</v>
      </c>
      <c r="P2249">
        <f>FLOOR(moras[[#This Row],[EDAD_SIN_NA´S]],10)</f>
        <v>40</v>
      </c>
      <c r="Q2249">
        <f>STANDARDIZE(moras[[#This Row],[EDAD]],'2-Resumen'!$C$2, '2-Resumen'!$C$3)</f>
        <v>0.43006179724811616</v>
      </c>
      <c r="R2249" t="str">
        <f>IF(ABS(moras[[#This Row],[Z-CORE E]]) &gt; 1.96, "Sí", "No")</f>
        <v>No</v>
      </c>
    </row>
    <row r="2250" spans="1:18">
      <c r="A2250">
        <v>3287</v>
      </c>
      <c r="B2250" t="s">
        <v>32</v>
      </c>
      <c r="C2250">
        <v>193800</v>
      </c>
      <c r="D22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50">
        <f>IF(moras[[#This Row],[SALARIO]]="",'2-Resumen'!$B$7, moras[[#This Row],[SALARIO]])</f>
        <v>193800</v>
      </c>
      <c r="F2250">
        <f>STANDARDIZE(moras[[#This Row],[SALARIO]],'2-Resumen'!$B$2,'2-Resumen'!$B$3)</f>
        <v>-0.3723917362779659</v>
      </c>
      <c r="G2250" t="str">
        <f>IF(ABS(moras[[#This Row],[Z-CORE]])&gt; 1.96,"Sí", "No")</f>
        <v>No</v>
      </c>
      <c r="H2250" t="s">
        <v>33</v>
      </c>
      <c r="I2250" t="str">
        <f>IF(moras[[#This Row],[TIPO_ASEGURAMIENTO]] = "", '2-Resumen'!$F$4, moras[[#This Row],[TIPO_ASEGURAMIENTO]])</f>
        <v>ASALARIADO</v>
      </c>
      <c r="J2250" t="s">
        <v>29</v>
      </c>
      <c r="K2250" t="s">
        <v>30</v>
      </c>
      <c r="L2250" t="s">
        <v>31</v>
      </c>
      <c r="M2250" t="s">
        <v>31</v>
      </c>
      <c r="N2250">
        <v>28</v>
      </c>
      <c r="O2250">
        <f>IF(moras[[#This Row],[EDAD]]="", '2-Resumen'!$C$7, moras[[#This Row],[EDAD]])</f>
        <v>28</v>
      </c>
      <c r="P2250">
        <f>FLOOR(moras[[#This Row],[EDAD_SIN_NA´S]],10)</f>
        <v>20</v>
      </c>
      <c r="Q2250">
        <f>STANDARDIZE(moras[[#This Row],[EDAD]],'2-Resumen'!$C$2, '2-Resumen'!$C$3)</f>
        <v>-0.98144480429463388</v>
      </c>
      <c r="R2250" t="str">
        <f>IF(ABS(moras[[#This Row],[Z-CORE E]]) &gt; 1.96, "Sí", "No")</f>
        <v>No</v>
      </c>
    </row>
    <row r="2251" spans="1:18">
      <c r="A2251">
        <v>3289</v>
      </c>
      <c r="B2251" t="s">
        <v>32</v>
      </c>
      <c r="C2251">
        <v>53804308</v>
      </c>
      <c r="D22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51">
        <f>IF(moras[[#This Row],[SALARIO]]="",'2-Resumen'!$B$7, moras[[#This Row],[SALARIO]])</f>
        <v>53804308</v>
      </c>
      <c r="F2251">
        <f>STANDARDIZE(moras[[#This Row],[SALARIO]],'2-Resumen'!$B$2,'2-Resumen'!$B$3)</f>
        <v>0.51963569145824939</v>
      </c>
      <c r="G2251" t="str">
        <f>IF(ABS(moras[[#This Row],[Z-CORE]])&gt; 1.96,"Sí", "No")</f>
        <v>No</v>
      </c>
      <c r="H2251" t="s">
        <v>33</v>
      </c>
      <c r="I2251" t="str">
        <f>IF(moras[[#This Row],[TIPO_ASEGURAMIENTO]] = "", '2-Resumen'!$F$4, moras[[#This Row],[TIPO_ASEGURAMIENTO]])</f>
        <v>ASALARIADO</v>
      </c>
      <c r="J2251" t="s">
        <v>29</v>
      </c>
      <c r="K2251" t="s">
        <v>30</v>
      </c>
      <c r="L2251" t="s">
        <v>31</v>
      </c>
      <c r="M2251" t="s">
        <v>31</v>
      </c>
      <c r="N2251">
        <v>45</v>
      </c>
      <c r="O2251">
        <f>IF(moras[[#This Row],[EDAD]]="", '2-Resumen'!$C$7, moras[[#This Row],[EDAD]])</f>
        <v>45</v>
      </c>
      <c r="P2251">
        <f>FLOOR(moras[[#This Row],[EDAD_SIN_NA´S]],10)</f>
        <v>40</v>
      </c>
      <c r="Q2251">
        <f>STANDARDIZE(moras[[#This Row],[EDAD]],'2-Resumen'!$C$2, '2-Resumen'!$C$3)</f>
        <v>0.21833580701670366</v>
      </c>
      <c r="R2251" t="str">
        <f>IF(ABS(moras[[#This Row],[Z-CORE E]]) &gt; 1.96, "Sí", "No")</f>
        <v>No</v>
      </c>
    </row>
    <row r="2252" spans="1:18">
      <c r="A2252">
        <v>3290</v>
      </c>
      <c r="B2252" t="s">
        <v>27</v>
      </c>
      <c r="C2252">
        <v>465000</v>
      </c>
      <c r="D22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52">
        <f>IF(moras[[#This Row],[SALARIO]]="",'2-Resumen'!$B$7, moras[[#This Row],[SALARIO]])</f>
        <v>465000</v>
      </c>
      <c r="F2252">
        <f>STANDARDIZE(moras[[#This Row],[SALARIO]],'2-Resumen'!$B$2,'2-Resumen'!$B$3)</f>
        <v>-0.36787922842405668</v>
      </c>
      <c r="G2252" t="str">
        <f>IF(ABS(moras[[#This Row],[Z-CORE]])&gt; 1.96,"Sí", "No")</f>
        <v>No</v>
      </c>
      <c r="H2252" t="s">
        <v>33</v>
      </c>
      <c r="I2252" t="str">
        <f>IF(moras[[#This Row],[TIPO_ASEGURAMIENTO]] = "", '2-Resumen'!$F$4, moras[[#This Row],[TIPO_ASEGURAMIENTO]])</f>
        <v>ASALARIADO</v>
      </c>
      <c r="J2252" t="s">
        <v>29</v>
      </c>
      <c r="K2252" t="s">
        <v>30</v>
      </c>
      <c r="L2252" t="s">
        <v>31</v>
      </c>
      <c r="M2252" t="s">
        <v>30</v>
      </c>
      <c r="N2252">
        <v>28</v>
      </c>
      <c r="O2252">
        <f>IF(moras[[#This Row],[EDAD]]="", '2-Resumen'!$C$7, moras[[#This Row],[EDAD]])</f>
        <v>28</v>
      </c>
      <c r="P2252">
        <f>FLOOR(moras[[#This Row],[EDAD_SIN_NA´S]],10)</f>
        <v>20</v>
      </c>
      <c r="Q2252">
        <f>STANDARDIZE(moras[[#This Row],[EDAD]],'2-Resumen'!$C$2, '2-Resumen'!$C$3)</f>
        <v>-0.98144480429463388</v>
      </c>
      <c r="R2252" t="str">
        <f>IF(ABS(moras[[#This Row],[Z-CORE E]]) &gt; 1.96, "Sí", "No")</f>
        <v>No</v>
      </c>
    </row>
    <row r="2253" spans="1:18">
      <c r="A2253">
        <v>3292</v>
      </c>
      <c r="B2253" t="s">
        <v>27</v>
      </c>
      <c r="C2253">
        <v>272000</v>
      </c>
      <c r="D22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53">
        <f>IF(moras[[#This Row],[SALARIO]]="",'2-Resumen'!$B$7, moras[[#This Row],[SALARIO]])</f>
        <v>272000</v>
      </c>
      <c r="F2253">
        <f>STANDARDIZE(moras[[#This Row],[SALARIO]],'2-Resumen'!$B$2,'2-Resumen'!$B$3)</f>
        <v>-0.37109056329059237</v>
      </c>
      <c r="G2253" t="str">
        <f>IF(ABS(moras[[#This Row],[Z-CORE]])&gt; 1.96,"Sí", "No")</f>
        <v>No</v>
      </c>
      <c r="H2253" t="s">
        <v>33</v>
      </c>
      <c r="I2253" t="str">
        <f>IF(moras[[#This Row],[TIPO_ASEGURAMIENTO]] = "", '2-Resumen'!$F$4, moras[[#This Row],[TIPO_ASEGURAMIENTO]])</f>
        <v>ASALARIADO</v>
      </c>
      <c r="J2253" t="s">
        <v>29</v>
      </c>
      <c r="K2253" t="s">
        <v>30</v>
      </c>
      <c r="L2253" t="s">
        <v>31</v>
      </c>
      <c r="M2253" t="s">
        <v>31</v>
      </c>
      <c r="N2253">
        <v>60</v>
      </c>
      <c r="O2253">
        <f>IF(moras[[#This Row],[EDAD]]="", '2-Resumen'!$C$7, moras[[#This Row],[EDAD]])</f>
        <v>60</v>
      </c>
      <c r="P2253">
        <f>FLOOR(moras[[#This Row],[EDAD_SIN_NA´S]],10)</f>
        <v>60</v>
      </c>
      <c r="Q2253">
        <f>STANDARDIZE(moras[[#This Row],[EDAD]],'2-Resumen'!$C$2, '2-Resumen'!$C$3)</f>
        <v>1.2769657581737661</v>
      </c>
      <c r="R2253" t="str">
        <f>IF(ABS(moras[[#This Row],[Z-CORE E]]) &gt; 1.96, "Sí", "No")</f>
        <v>No</v>
      </c>
    </row>
    <row r="2254" spans="1:18">
      <c r="A2254">
        <v>3293</v>
      </c>
      <c r="B2254" t="s">
        <v>27</v>
      </c>
      <c r="C2254">
        <v>25882422</v>
      </c>
      <c r="D22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54">
        <f>IF(moras[[#This Row],[SALARIO]]="",'2-Resumen'!$B$7, moras[[#This Row],[SALARIO]])</f>
        <v>25882422</v>
      </c>
      <c r="F2254">
        <f>STANDARDIZE(moras[[#This Row],[SALARIO]],'2-Resumen'!$B$2,'2-Resumen'!$B$3)</f>
        <v>5.5042292229056475E-2</v>
      </c>
      <c r="G2254" t="str">
        <f>IF(ABS(moras[[#This Row],[Z-CORE]])&gt; 1.96,"Sí", "No")</f>
        <v>No</v>
      </c>
      <c r="H2254" t="s">
        <v>33</v>
      </c>
      <c r="I2254" t="str">
        <f>IF(moras[[#This Row],[TIPO_ASEGURAMIENTO]] = "", '2-Resumen'!$F$4, moras[[#This Row],[TIPO_ASEGURAMIENTO]])</f>
        <v>ASALARIADO</v>
      </c>
      <c r="J2254" t="s">
        <v>34</v>
      </c>
      <c r="K2254" t="s">
        <v>30</v>
      </c>
      <c r="L2254" t="s">
        <v>31</v>
      </c>
      <c r="M2254" t="s">
        <v>31</v>
      </c>
      <c r="N2254">
        <v>32</v>
      </c>
      <c r="O2254">
        <f>IF(moras[[#This Row],[EDAD]]="", '2-Resumen'!$C$7, moras[[#This Row],[EDAD]])</f>
        <v>32</v>
      </c>
      <c r="P2254">
        <f>FLOOR(moras[[#This Row],[EDAD_SIN_NA´S]],10)</f>
        <v>30</v>
      </c>
      <c r="Q2254">
        <f>STANDARDIZE(moras[[#This Row],[EDAD]],'2-Resumen'!$C$2, '2-Resumen'!$C$3)</f>
        <v>-0.69914348398608395</v>
      </c>
      <c r="R2254" t="str">
        <f>IF(ABS(moras[[#This Row],[Z-CORE E]]) &gt; 1.96, "Sí", "No")</f>
        <v>No</v>
      </c>
    </row>
    <row r="2255" spans="1:18">
      <c r="A2255">
        <v>3297</v>
      </c>
      <c r="B2255" t="s">
        <v>32</v>
      </c>
      <c r="C2255">
        <v>25000</v>
      </c>
      <c r="D22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55">
        <f>IF(moras[[#This Row],[SALARIO]]="",'2-Resumen'!$B$7, moras[[#This Row],[SALARIO]])</f>
        <v>25000</v>
      </c>
      <c r="F2255">
        <f>STANDARDIZE(moras[[#This Row],[SALARIO]],'2-Resumen'!$B$2,'2-Resumen'!$B$3)</f>
        <v>-0.37520040635812768</v>
      </c>
      <c r="G2255" t="str">
        <f>IF(ABS(moras[[#This Row],[Z-CORE]])&gt; 1.96,"Sí", "No")</f>
        <v>No</v>
      </c>
      <c r="H2255" t="s">
        <v>33</v>
      </c>
      <c r="I2255" t="str">
        <f>IF(moras[[#This Row],[TIPO_ASEGURAMIENTO]] = "", '2-Resumen'!$F$4, moras[[#This Row],[TIPO_ASEGURAMIENTO]])</f>
        <v>ASALARIADO</v>
      </c>
      <c r="J2255" t="s">
        <v>29</v>
      </c>
      <c r="K2255" t="s">
        <v>30</v>
      </c>
      <c r="L2255" t="s">
        <v>31</v>
      </c>
      <c r="M2255" t="s">
        <v>31</v>
      </c>
      <c r="N2255">
        <v>27</v>
      </c>
      <c r="O2255">
        <f>IF(moras[[#This Row],[EDAD]]="", '2-Resumen'!$C$7, moras[[#This Row],[EDAD]])</f>
        <v>27</v>
      </c>
      <c r="P2255">
        <f>FLOOR(moras[[#This Row],[EDAD_SIN_NA´S]],10)</f>
        <v>20</v>
      </c>
      <c r="Q2255">
        <f>STANDARDIZE(moras[[#This Row],[EDAD]],'2-Resumen'!$C$2, '2-Resumen'!$C$3)</f>
        <v>-1.0520201343717714</v>
      </c>
      <c r="R2255" t="str">
        <f>IF(ABS(moras[[#This Row],[Z-CORE E]]) &gt; 1.96, "Sí", "No")</f>
        <v>No</v>
      </c>
    </row>
    <row r="2256" spans="1:18">
      <c r="A2256">
        <v>3298</v>
      </c>
      <c r="B2256" t="s">
        <v>27</v>
      </c>
      <c r="C2256">
        <v>35502246</v>
      </c>
      <c r="D22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56">
        <f>IF(moras[[#This Row],[SALARIO]]="",'2-Resumen'!$B$7, moras[[#This Row],[SALARIO]])</f>
        <v>35502246</v>
      </c>
      <c r="F2256">
        <f>STANDARDIZE(moras[[#This Row],[SALARIO]],'2-Resumen'!$B$2,'2-Resumen'!$B$3)</f>
        <v>0.21510693586188886</v>
      </c>
      <c r="G2256" t="str">
        <f>IF(ABS(moras[[#This Row],[Z-CORE]])&gt; 1.96,"Sí", "No")</f>
        <v>No</v>
      </c>
      <c r="H2256" t="s">
        <v>33</v>
      </c>
      <c r="I2256" t="str">
        <f>IF(moras[[#This Row],[TIPO_ASEGURAMIENTO]] = "", '2-Resumen'!$F$4, moras[[#This Row],[TIPO_ASEGURAMIENTO]])</f>
        <v>ASALARIADO</v>
      </c>
      <c r="J2256" t="s">
        <v>29</v>
      </c>
      <c r="K2256" t="s">
        <v>30</v>
      </c>
      <c r="L2256" t="s">
        <v>31</v>
      </c>
      <c r="M2256" t="s">
        <v>31</v>
      </c>
      <c r="N2256">
        <v>37</v>
      </c>
      <c r="O2256">
        <f>IF(moras[[#This Row],[EDAD]]="", '2-Resumen'!$C$7, moras[[#This Row],[EDAD]])</f>
        <v>37</v>
      </c>
      <c r="P2256">
        <f>FLOOR(moras[[#This Row],[EDAD_SIN_NA´S]],10)</f>
        <v>30</v>
      </c>
      <c r="Q2256">
        <f>STANDARDIZE(moras[[#This Row],[EDAD]],'2-Resumen'!$C$2, '2-Resumen'!$C$3)</f>
        <v>-0.3462668336003964</v>
      </c>
      <c r="R2256" t="str">
        <f>IF(ABS(moras[[#This Row],[Z-CORE E]]) &gt; 1.96, "Sí", "No")</f>
        <v>No</v>
      </c>
    </row>
    <row r="2257" spans="1:18">
      <c r="A2257">
        <v>3299</v>
      </c>
      <c r="B2257" t="s">
        <v>27</v>
      </c>
      <c r="C2257">
        <v>72789634</v>
      </c>
      <c r="D22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57">
        <f>IF(moras[[#This Row],[SALARIO]]="",'2-Resumen'!$B$7, moras[[#This Row],[SALARIO]])</f>
        <v>72789634</v>
      </c>
      <c r="F2257">
        <f>STANDARDIZE(moras[[#This Row],[SALARIO]],'2-Resumen'!$B$2,'2-Resumen'!$B$3)</f>
        <v>0.83553330459993969</v>
      </c>
      <c r="G2257" t="str">
        <f>IF(ABS(moras[[#This Row],[Z-CORE]])&gt; 1.96,"Sí", "No")</f>
        <v>No</v>
      </c>
      <c r="H2257" t="s">
        <v>33</v>
      </c>
      <c r="I2257" t="str">
        <f>IF(moras[[#This Row],[TIPO_ASEGURAMIENTO]] = "", '2-Resumen'!$F$4, moras[[#This Row],[TIPO_ASEGURAMIENTO]])</f>
        <v>ASALARIADO</v>
      </c>
      <c r="J2257" t="s">
        <v>34</v>
      </c>
      <c r="K2257" t="s">
        <v>30</v>
      </c>
      <c r="L2257" t="s">
        <v>31</v>
      </c>
      <c r="M2257" t="s">
        <v>31</v>
      </c>
      <c r="N2257">
        <v>28</v>
      </c>
      <c r="O2257">
        <f>IF(moras[[#This Row],[EDAD]]="", '2-Resumen'!$C$7, moras[[#This Row],[EDAD]])</f>
        <v>28</v>
      </c>
      <c r="P2257">
        <f>FLOOR(moras[[#This Row],[EDAD_SIN_NA´S]],10)</f>
        <v>20</v>
      </c>
      <c r="Q2257">
        <f>STANDARDIZE(moras[[#This Row],[EDAD]],'2-Resumen'!$C$2, '2-Resumen'!$C$3)</f>
        <v>-0.98144480429463388</v>
      </c>
      <c r="R2257" t="str">
        <f>IF(ABS(moras[[#This Row],[Z-CORE E]]) &gt; 1.96, "Sí", "No")</f>
        <v>No</v>
      </c>
    </row>
    <row r="2258" spans="1:18">
      <c r="A2258">
        <v>3300</v>
      </c>
      <c r="B2258" t="s">
        <v>32</v>
      </c>
      <c r="C2258">
        <v>343393</v>
      </c>
      <c r="D22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58">
        <f>IF(moras[[#This Row],[SALARIO]]="",'2-Resumen'!$B$7, moras[[#This Row],[SALARIO]])</f>
        <v>343393</v>
      </c>
      <c r="F2258">
        <f>STANDARDIZE(moras[[#This Row],[SALARIO]],'2-Resumen'!$B$2,'2-Resumen'!$B$3)</f>
        <v>-0.36990265225366709</v>
      </c>
      <c r="G2258" t="str">
        <f>IF(ABS(moras[[#This Row],[Z-CORE]])&gt; 1.96,"Sí", "No")</f>
        <v>No</v>
      </c>
      <c r="H2258" t="s">
        <v>33</v>
      </c>
      <c r="I2258" t="str">
        <f>IF(moras[[#This Row],[TIPO_ASEGURAMIENTO]] = "", '2-Resumen'!$F$4, moras[[#This Row],[TIPO_ASEGURAMIENTO]])</f>
        <v>ASALARIADO</v>
      </c>
      <c r="J2258" t="s">
        <v>29</v>
      </c>
      <c r="K2258" t="s">
        <v>30</v>
      </c>
      <c r="L2258" t="s">
        <v>31</v>
      </c>
      <c r="M2258" t="s">
        <v>31</v>
      </c>
      <c r="N2258">
        <v>37</v>
      </c>
      <c r="O2258">
        <f>IF(moras[[#This Row],[EDAD]]="", '2-Resumen'!$C$7, moras[[#This Row],[EDAD]])</f>
        <v>37</v>
      </c>
      <c r="P2258">
        <f>FLOOR(moras[[#This Row],[EDAD_SIN_NA´S]],10)</f>
        <v>30</v>
      </c>
      <c r="Q2258">
        <f>STANDARDIZE(moras[[#This Row],[EDAD]],'2-Resumen'!$C$2, '2-Resumen'!$C$3)</f>
        <v>-0.3462668336003964</v>
      </c>
      <c r="R2258" t="str">
        <f>IF(ABS(moras[[#This Row],[Z-CORE E]]) &gt; 1.96, "Sí", "No")</f>
        <v>No</v>
      </c>
    </row>
    <row r="2259" spans="1:18">
      <c r="A2259">
        <v>3304</v>
      </c>
      <c r="B2259" t="s">
        <v>32</v>
      </c>
      <c r="C2259">
        <v>184600</v>
      </c>
      <c r="D22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59">
        <f>IF(moras[[#This Row],[SALARIO]]="",'2-Resumen'!$B$7, moras[[#This Row],[SALARIO]])</f>
        <v>184600</v>
      </c>
      <c r="F2259">
        <f>STANDARDIZE(moras[[#This Row],[SALARIO]],'2-Resumen'!$B$2,'2-Resumen'!$B$3)</f>
        <v>-0.37254481545295098</v>
      </c>
      <c r="G2259" t="str">
        <f>IF(ABS(moras[[#This Row],[Z-CORE]])&gt; 1.96,"Sí", "No")</f>
        <v>No</v>
      </c>
      <c r="H2259" t="s">
        <v>33</v>
      </c>
      <c r="I2259" t="str">
        <f>IF(moras[[#This Row],[TIPO_ASEGURAMIENTO]] = "", '2-Resumen'!$F$4, moras[[#This Row],[TIPO_ASEGURAMIENTO]])</f>
        <v>ASALARIADO</v>
      </c>
      <c r="J2259" t="s">
        <v>29</v>
      </c>
      <c r="K2259" t="s">
        <v>30</v>
      </c>
      <c r="L2259" t="s">
        <v>31</v>
      </c>
      <c r="M2259" t="s">
        <v>31</v>
      </c>
      <c r="N2259">
        <v>35</v>
      </c>
      <c r="O2259">
        <f>IF(moras[[#This Row],[EDAD]]="", '2-Resumen'!$C$7, moras[[#This Row],[EDAD]])</f>
        <v>35</v>
      </c>
      <c r="P2259">
        <f>FLOOR(moras[[#This Row],[EDAD_SIN_NA´S]],10)</f>
        <v>30</v>
      </c>
      <c r="Q2259">
        <f>STANDARDIZE(moras[[#This Row],[EDAD]],'2-Resumen'!$C$2, '2-Resumen'!$C$3)</f>
        <v>-0.48741749375467142</v>
      </c>
      <c r="R2259" t="str">
        <f>IF(ABS(moras[[#This Row],[Z-CORE E]]) &gt; 1.96, "Sí", "No")</f>
        <v>No</v>
      </c>
    </row>
    <row r="2260" spans="1:18">
      <c r="A2260">
        <v>3305</v>
      </c>
      <c r="B2260" t="s">
        <v>27</v>
      </c>
      <c r="C2260">
        <v>1437897</v>
      </c>
      <c r="D22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60">
        <f>IF(moras[[#This Row],[SALARIO]]="",'2-Resumen'!$B$7, moras[[#This Row],[SALARIO]])</f>
        <v>1437897</v>
      </c>
      <c r="F2260">
        <f>STANDARDIZE(moras[[#This Row],[SALARIO]],'2-Resumen'!$B$2,'2-Resumen'!$B$3)</f>
        <v>-0.35169115558650255</v>
      </c>
      <c r="G2260" t="str">
        <f>IF(ABS(moras[[#This Row],[Z-CORE]])&gt; 1.96,"Sí", "No")</f>
        <v>No</v>
      </c>
      <c r="H2260" t="s">
        <v>33</v>
      </c>
      <c r="I2260" t="str">
        <f>IF(moras[[#This Row],[TIPO_ASEGURAMIENTO]] = "", '2-Resumen'!$F$4, moras[[#This Row],[TIPO_ASEGURAMIENTO]])</f>
        <v>ASALARIADO</v>
      </c>
      <c r="J2260" t="s">
        <v>34</v>
      </c>
      <c r="K2260" t="s">
        <v>30</v>
      </c>
      <c r="L2260" t="s">
        <v>31</v>
      </c>
      <c r="M2260" t="s">
        <v>31</v>
      </c>
      <c r="N2260">
        <v>59</v>
      </c>
      <c r="O2260">
        <f>IF(moras[[#This Row],[EDAD]]="", '2-Resumen'!$C$7, moras[[#This Row],[EDAD]])</f>
        <v>59</v>
      </c>
      <c r="P2260">
        <f>FLOOR(moras[[#This Row],[EDAD_SIN_NA´S]],10)</f>
        <v>50</v>
      </c>
      <c r="Q2260">
        <f>STANDARDIZE(moras[[#This Row],[EDAD]],'2-Resumen'!$C$2, '2-Resumen'!$C$3)</f>
        <v>1.2063904280966287</v>
      </c>
      <c r="R2260" t="str">
        <f>IF(ABS(moras[[#This Row],[Z-CORE E]]) &gt; 1.96, "Sí", "No")</f>
        <v>No</v>
      </c>
    </row>
    <row r="2261" spans="1:18">
      <c r="A2261">
        <v>3306</v>
      </c>
      <c r="B2261" t="s">
        <v>32</v>
      </c>
      <c r="C2261">
        <v>298000</v>
      </c>
      <c r="D22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61">
        <f>IF(moras[[#This Row],[SALARIO]]="",'2-Resumen'!$B$7, moras[[#This Row],[SALARIO]])</f>
        <v>298000</v>
      </c>
      <c r="F2261">
        <f>STANDARDIZE(moras[[#This Row],[SALARIO]],'2-Resumen'!$B$2,'2-Resumen'!$B$3)</f>
        <v>-0.3706579482308518</v>
      </c>
      <c r="G2261" t="str">
        <f>IF(ABS(moras[[#This Row],[Z-CORE]])&gt; 1.96,"Sí", "No")</f>
        <v>No</v>
      </c>
      <c r="H2261" t="s">
        <v>33</v>
      </c>
      <c r="I2261" t="str">
        <f>IF(moras[[#This Row],[TIPO_ASEGURAMIENTO]] = "", '2-Resumen'!$F$4, moras[[#This Row],[TIPO_ASEGURAMIENTO]])</f>
        <v>ASALARIADO</v>
      </c>
      <c r="J2261" t="s">
        <v>29</v>
      </c>
      <c r="K2261" t="s">
        <v>30</v>
      </c>
      <c r="L2261" t="s">
        <v>31</v>
      </c>
      <c r="M2261" t="s">
        <v>31</v>
      </c>
      <c r="N2261">
        <v>31</v>
      </c>
      <c r="O2261">
        <f>IF(moras[[#This Row],[EDAD]]="", '2-Resumen'!$C$7, moras[[#This Row],[EDAD]])</f>
        <v>31</v>
      </c>
      <c r="P2261">
        <f>FLOOR(moras[[#This Row],[EDAD_SIN_NA´S]],10)</f>
        <v>30</v>
      </c>
      <c r="Q2261">
        <f>STANDARDIZE(moras[[#This Row],[EDAD]],'2-Resumen'!$C$2, '2-Resumen'!$C$3)</f>
        <v>-0.7697188140632214</v>
      </c>
      <c r="R2261" t="str">
        <f>IF(ABS(moras[[#This Row],[Z-CORE E]]) &gt; 1.96, "Sí", "No")</f>
        <v>No</v>
      </c>
    </row>
    <row r="2262" spans="1:18">
      <c r="A2262">
        <v>3307</v>
      </c>
      <c r="B2262" t="s">
        <v>32</v>
      </c>
      <c r="C2262">
        <v>324750</v>
      </c>
      <c r="D22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62">
        <f>IF(moras[[#This Row],[SALARIO]]="",'2-Resumen'!$B$7, moras[[#This Row],[SALARIO]])</f>
        <v>324750</v>
      </c>
      <c r="F2262">
        <f>STANDARDIZE(moras[[#This Row],[SALARIO]],'2-Resumen'!$B$2,'2-Resumen'!$B$3)</f>
        <v>-0.37021285389054182</v>
      </c>
      <c r="G2262" t="str">
        <f>IF(ABS(moras[[#This Row],[Z-CORE]])&gt; 1.96,"Sí", "No")</f>
        <v>No</v>
      </c>
      <c r="H2262" t="s">
        <v>33</v>
      </c>
      <c r="I2262" t="str">
        <f>IF(moras[[#This Row],[TIPO_ASEGURAMIENTO]] = "", '2-Resumen'!$F$4, moras[[#This Row],[TIPO_ASEGURAMIENTO]])</f>
        <v>ASALARIADO</v>
      </c>
      <c r="J2262" t="s">
        <v>29</v>
      </c>
      <c r="K2262" t="s">
        <v>30</v>
      </c>
      <c r="L2262" t="s">
        <v>31</v>
      </c>
      <c r="M2262" t="s">
        <v>31</v>
      </c>
      <c r="N2262">
        <v>33</v>
      </c>
      <c r="O2262">
        <f>IF(moras[[#This Row],[EDAD]]="", '2-Resumen'!$C$7, moras[[#This Row],[EDAD]])</f>
        <v>33</v>
      </c>
      <c r="P2262">
        <f>FLOOR(moras[[#This Row],[EDAD_SIN_NA´S]],10)</f>
        <v>30</v>
      </c>
      <c r="Q2262">
        <f>STANDARDIZE(moras[[#This Row],[EDAD]],'2-Resumen'!$C$2, '2-Resumen'!$C$3)</f>
        <v>-0.62856815390894638</v>
      </c>
      <c r="R2262" t="str">
        <f>IF(ABS(moras[[#This Row],[Z-CORE E]]) &gt; 1.96, "Sí", "No")</f>
        <v>No</v>
      </c>
    </row>
    <row r="2263" spans="1:18">
      <c r="A2263">
        <v>3308</v>
      </c>
      <c r="B2263" t="s">
        <v>27</v>
      </c>
      <c r="C2263">
        <v>112041672</v>
      </c>
      <c r="D22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63">
        <f>IF(moras[[#This Row],[SALARIO]]="",'2-Resumen'!$B$7, moras[[#This Row],[SALARIO]])</f>
        <v>112041672</v>
      </c>
      <c r="F2263">
        <f>STANDARDIZE(moras[[#This Row],[SALARIO]],'2-Resumen'!$B$2,'2-Resumen'!$B$3)</f>
        <v>1.488649564765655</v>
      </c>
      <c r="G2263" t="str">
        <f>IF(ABS(moras[[#This Row],[Z-CORE]])&gt; 1.96,"Sí", "No")</f>
        <v>No</v>
      </c>
      <c r="H2263" t="s">
        <v>33</v>
      </c>
      <c r="I2263" t="str">
        <f>IF(moras[[#This Row],[TIPO_ASEGURAMIENTO]] = "", '2-Resumen'!$F$4, moras[[#This Row],[TIPO_ASEGURAMIENTO]])</f>
        <v>ASALARIADO</v>
      </c>
      <c r="J2263" t="s">
        <v>29</v>
      </c>
      <c r="K2263" t="s">
        <v>30</v>
      </c>
      <c r="L2263" t="s">
        <v>31</v>
      </c>
      <c r="M2263" t="s">
        <v>31</v>
      </c>
      <c r="N2263">
        <v>33</v>
      </c>
      <c r="O2263">
        <f>IF(moras[[#This Row],[EDAD]]="", '2-Resumen'!$C$7, moras[[#This Row],[EDAD]])</f>
        <v>33</v>
      </c>
      <c r="P2263">
        <f>FLOOR(moras[[#This Row],[EDAD_SIN_NA´S]],10)</f>
        <v>30</v>
      </c>
      <c r="Q2263">
        <f>STANDARDIZE(moras[[#This Row],[EDAD]],'2-Resumen'!$C$2, '2-Resumen'!$C$3)</f>
        <v>-0.62856815390894638</v>
      </c>
      <c r="R2263" t="str">
        <f>IF(ABS(moras[[#This Row],[Z-CORE E]]) &gt; 1.96, "Sí", "No")</f>
        <v>No</v>
      </c>
    </row>
    <row r="2264" spans="1:18">
      <c r="A2264">
        <v>3310</v>
      </c>
      <c r="B2264" t="s">
        <v>27</v>
      </c>
      <c r="C2264">
        <v>46717525</v>
      </c>
      <c r="D22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64">
        <f>IF(moras[[#This Row],[SALARIO]]="",'2-Resumen'!$B$7, moras[[#This Row],[SALARIO]])</f>
        <v>46717525</v>
      </c>
      <c r="F2264">
        <f>STANDARDIZE(moras[[#This Row],[SALARIO]],'2-Resumen'!$B$2,'2-Resumen'!$B$3)</f>
        <v>0.40171842026927396</v>
      </c>
      <c r="G2264" t="str">
        <f>IF(ABS(moras[[#This Row],[Z-CORE]])&gt; 1.96,"Sí", "No")</f>
        <v>No</v>
      </c>
      <c r="H2264" t="s">
        <v>33</v>
      </c>
      <c r="I2264" t="str">
        <f>IF(moras[[#This Row],[TIPO_ASEGURAMIENTO]] = "", '2-Resumen'!$F$4, moras[[#This Row],[TIPO_ASEGURAMIENTO]])</f>
        <v>ASALARIADO</v>
      </c>
      <c r="J2264" t="s">
        <v>29</v>
      </c>
      <c r="K2264" t="s">
        <v>30</v>
      </c>
      <c r="L2264" t="s">
        <v>31</v>
      </c>
      <c r="M2264" t="s">
        <v>31</v>
      </c>
      <c r="N2264">
        <v>28</v>
      </c>
      <c r="O2264">
        <f>IF(moras[[#This Row],[EDAD]]="", '2-Resumen'!$C$7, moras[[#This Row],[EDAD]])</f>
        <v>28</v>
      </c>
      <c r="P2264">
        <f>FLOOR(moras[[#This Row],[EDAD_SIN_NA´S]],10)</f>
        <v>20</v>
      </c>
      <c r="Q2264">
        <f>STANDARDIZE(moras[[#This Row],[EDAD]],'2-Resumen'!$C$2, '2-Resumen'!$C$3)</f>
        <v>-0.98144480429463388</v>
      </c>
      <c r="R2264" t="str">
        <f>IF(ABS(moras[[#This Row],[Z-CORE E]]) &gt; 1.96, "Sí", "No")</f>
        <v>No</v>
      </c>
    </row>
    <row r="2265" spans="1:18">
      <c r="A2265">
        <v>3311</v>
      </c>
      <c r="B2265" t="s">
        <v>27</v>
      </c>
      <c r="C2265">
        <v>405000</v>
      </c>
      <c r="D22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65">
        <f>IF(moras[[#This Row],[SALARIO]]="",'2-Resumen'!$B$7, moras[[#This Row],[SALARIO]])</f>
        <v>405000</v>
      </c>
      <c r="F2265">
        <f>STANDARDIZE(moras[[#This Row],[SALARIO]],'2-Resumen'!$B$2,'2-Resumen'!$B$3)</f>
        <v>-0.36887757086961181</v>
      </c>
      <c r="G2265" t="str">
        <f>IF(ABS(moras[[#This Row],[Z-CORE]])&gt; 1.96,"Sí", "No")</f>
        <v>No</v>
      </c>
      <c r="H2265" t="s">
        <v>33</v>
      </c>
      <c r="I2265" t="str">
        <f>IF(moras[[#This Row],[TIPO_ASEGURAMIENTO]] = "", '2-Resumen'!$F$4, moras[[#This Row],[TIPO_ASEGURAMIENTO]])</f>
        <v>ASALARIADO</v>
      </c>
      <c r="J2265" t="s">
        <v>29</v>
      </c>
      <c r="K2265" t="s">
        <v>30</v>
      </c>
      <c r="L2265" t="s">
        <v>31</v>
      </c>
      <c r="M2265" t="s">
        <v>31</v>
      </c>
      <c r="N2265">
        <v>41</v>
      </c>
      <c r="O2265">
        <f>IF(moras[[#This Row],[EDAD]]="", '2-Resumen'!$C$7, moras[[#This Row],[EDAD]])</f>
        <v>41</v>
      </c>
      <c r="P2265">
        <f>FLOOR(moras[[#This Row],[EDAD_SIN_NA´S]],10)</f>
        <v>40</v>
      </c>
      <c r="Q2265">
        <f>STANDARDIZE(moras[[#This Row],[EDAD]],'2-Resumen'!$C$2, '2-Resumen'!$C$3)</f>
        <v>-6.3965513291846368E-2</v>
      </c>
      <c r="R2265" t="str">
        <f>IF(ABS(moras[[#This Row],[Z-CORE E]]) &gt; 1.96, "Sí", "No")</f>
        <v>No</v>
      </c>
    </row>
    <row r="2266" spans="1:18">
      <c r="A2266">
        <v>3312</v>
      </c>
      <c r="B2266" t="s">
        <v>32</v>
      </c>
      <c r="C2266">
        <v>59754997</v>
      </c>
      <c r="D22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66">
        <f>IF(moras[[#This Row],[SALARIO]]="",'2-Resumen'!$B$7, moras[[#This Row],[SALARIO]])</f>
        <v>59754997</v>
      </c>
      <c r="F2266">
        <f>STANDARDIZE(moras[[#This Row],[SALARIO]],'2-Resumen'!$B$2,'2-Resumen'!$B$3)</f>
        <v>0.618649448274883</v>
      </c>
      <c r="G2266" t="str">
        <f>IF(ABS(moras[[#This Row],[Z-CORE]])&gt; 1.96,"Sí", "No")</f>
        <v>No</v>
      </c>
      <c r="H2266" t="s">
        <v>33</v>
      </c>
      <c r="I2266" t="str">
        <f>IF(moras[[#This Row],[TIPO_ASEGURAMIENTO]] = "", '2-Resumen'!$F$4, moras[[#This Row],[TIPO_ASEGURAMIENTO]])</f>
        <v>ASALARIADO</v>
      </c>
      <c r="J2266" t="s">
        <v>29</v>
      </c>
      <c r="K2266" t="s">
        <v>30</v>
      </c>
      <c r="L2266" t="s">
        <v>31</v>
      </c>
      <c r="M2266" t="s">
        <v>31</v>
      </c>
      <c r="N2266">
        <v>25</v>
      </c>
      <c r="O2266">
        <f>IF(moras[[#This Row],[EDAD]]="", '2-Resumen'!$C$7, moras[[#This Row],[EDAD]])</f>
        <v>25</v>
      </c>
      <c r="P2266">
        <f>FLOOR(moras[[#This Row],[EDAD_SIN_NA´S]],10)</f>
        <v>20</v>
      </c>
      <c r="Q2266">
        <f>STANDARDIZE(moras[[#This Row],[EDAD]],'2-Resumen'!$C$2, '2-Resumen'!$C$3)</f>
        <v>-1.1931707945260464</v>
      </c>
      <c r="R2266" t="str">
        <f>IF(ABS(moras[[#This Row],[Z-CORE E]]) &gt; 1.96, "Sí", "No")</f>
        <v>No</v>
      </c>
    </row>
    <row r="2267" spans="1:18">
      <c r="A2267">
        <v>3314</v>
      </c>
      <c r="B2267" t="s">
        <v>27</v>
      </c>
      <c r="C2267">
        <v>510866</v>
      </c>
      <c r="D22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67">
        <f>IF(moras[[#This Row],[SALARIO]]="",'2-Resumen'!$B$7, moras[[#This Row],[SALARIO]])</f>
        <v>510866</v>
      </c>
      <c r="F2267">
        <f>STANDARDIZE(moras[[#This Row],[SALARIO]],'2-Resumen'!$B$2,'2-Resumen'!$B$3)</f>
        <v>-0.36711606218059284</v>
      </c>
      <c r="G2267" t="str">
        <f>IF(ABS(moras[[#This Row],[Z-CORE]])&gt; 1.96,"Sí", "No")</f>
        <v>No</v>
      </c>
      <c r="H2267" t="s">
        <v>33</v>
      </c>
      <c r="I2267" t="str">
        <f>IF(moras[[#This Row],[TIPO_ASEGURAMIENTO]] = "", '2-Resumen'!$F$4, moras[[#This Row],[TIPO_ASEGURAMIENTO]])</f>
        <v>ASALARIADO</v>
      </c>
      <c r="J2267" t="s">
        <v>29</v>
      </c>
      <c r="K2267" t="s">
        <v>30</v>
      </c>
      <c r="L2267" t="s">
        <v>31</v>
      </c>
      <c r="M2267" t="s">
        <v>31</v>
      </c>
      <c r="N2267">
        <v>26</v>
      </c>
      <c r="O2267">
        <f>IF(moras[[#This Row],[EDAD]]="", '2-Resumen'!$C$7, moras[[#This Row],[EDAD]])</f>
        <v>26</v>
      </c>
      <c r="P2267">
        <f>FLOOR(moras[[#This Row],[EDAD_SIN_NA´S]],10)</f>
        <v>20</v>
      </c>
      <c r="Q2267">
        <f>STANDARDIZE(moras[[#This Row],[EDAD]],'2-Resumen'!$C$2, '2-Resumen'!$C$3)</f>
        <v>-1.1225954644489089</v>
      </c>
      <c r="R2267" t="str">
        <f>IF(ABS(moras[[#This Row],[Z-CORE E]]) &gt; 1.96, "Sí", "No")</f>
        <v>No</v>
      </c>
    </row>
    <row r="2268" spans="1:18">
      <c r="A2268">
        <v>3316</v>
      </c>
      <c r="B2268" t="s">
        <v>27</v>
      </c>
      <c r="C2268">
        <v>688499</v>
      </c>
      <c r="D22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68">
        <f>IF(moras[[#This Row],[SALARIO]]="",'2-Resumen'!$B$7, moras[[#This Row],[SALARIO]])</f>
        <v>688499</v>
      </c>
      <c r="F2268">
        <f>STANDARDIZE(moras[[#This Row],[SALARIO]],'2-Resumen'!$B$2,'2-Resumen'!$B$3)</f>
        <v>-0.3641604194534046</v>
      </c>
      <c r="G2268" t="str">
        <f>IF(ABS(moras[[#This Row],[Z-CORE]])&gt; 1.96,"Sí", "No")</f>
        <v>No</v>
      </c>
      <c r="H2268" t="s">
        <v>33</v>
      </c>
      <c r="I2268" t="str">
        <f>IF(moras[[#This Row],[TIPO_ASEGURAMIENTO]] = "", '2-Resumen'!$F$4, moras[[#This Row],[TIPO_ASEGURAMIENTO]])</f>
        <v>ASALARIADO</v>
      </c>
      <c r="J2268" t="s">
        <v>29</v>
      </c>
      <c r="K2268" t="s">
        <v>30</v>
      </c>
      <c r="L2268" t="s">
        <v>31</v>
      </c>
      <c r="M2268" t="s">
        <v>31</v>
      </c>
      <c r="N2268">
        <v>32</v>
      </c>
      <c r="O2268">
        <f>IF(moras[[#This Row],[EDAD]]="", '2-Resumen'!$C$7, moras[[#This Row],[EDAD]])</f>
        <v>32</v>
      </c>
      <c r="P2268">
        <f>FLOOR(moras[[#This Row],[EDAD_SIN_NA´S]],10)</f>
        <v>30</v>
      </c>
      <c r="Q2268">
        <f>STANDARDIZE(moras[[#This Row],[EDAD]],'2-Resumen'!$C$2, '2-Resumen'!$C$3)</f>
        <v>-0.69914348398608395</v>
      </c>
      <c r="R2268" t="str">
        <f>IF(ABS(moras[[#This Row],[Z-CORE E]]) &gt; 1.96, "Sí", "No")</f>
        <v>No</v>
      </c>
    </row>
    <row r="2269" spans="1:18">
      <c r="A2269">
        <v>3317</v>
      </c>
      <c r="B2269" t="s">
        <v>32</v>
      </c>
      <c r="C2269">
        <v>31025348</v>
      </c>
      <c r="D22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69">
        <f>IF(moras[[#This Row],[SALARIO]]="",'2-Resumen'!$B$7, moras[[#This Row],[SALARIO]])</f>
        <v>31025348</v>
      </c>
      <c r="F2269">
        <f>STANDARDIZE(moras[[#This Row],[SALARIO]],'2-Resumen'!$B$2,'2-Resumen'!$B$3)</f>
        <v>0.14061564756487427</v>
      </c>
      <c r="G2269" t="str">
        <f>IF(ABS(moras[[#This Row],[Z-CORE]])&gt; 1.96,"Sí", "No")</f>
        <v>No</v>
      </c>
      <c r="H2269" t="s">
        <v>33</v>
      </c>
      <c r="I2269" t="str">
        <f>IF(moras[[#This Row],[TIPO_ASEGURAMIENTO]] = "", '2-Resumen'!$F$4, moras[[#This Row],[TIPO_ASEGURAMIENTO]])</f>
        <v>ASALARIADO</v>
      </c>
      <c r="J2269" t="s">
        <v>29</v>
      </c>
      <c r="K2269" t="s">
        <v>30</v>
      </c>
      <c r="L2269" t="s">
        <v>31</v>
      </c>
      <c r="M2269" t="s">
        <v>31</v>
      </c>
      <c r="N2269">
        <v>59</v>
      </c>
      <c r="O2269">
        <f>IF(moras[[#This Row],[EDAD]]="", '2-Resumen'!$C$7, moras[[#This Row],[EDAD]])</f>
        <v>59</v>
      </c>
      <c r="P2269">
        <f>FLOOR(moras[[#This Row],[EDAD_SIN_NA´S]],10)</f>
        <v>50</v>
      </c>
      <c r="Q2269">
        <f>STANDARDIZE(moras[[#This Row],[EDAD]],'2-Resumen'!$C$2, '2-Resumen'!$C$3)</f>
        <v>1.2063904280966287</v>
      </c>
      <c r="R2269" t="str">
        <f>IF(ABS(moras[[#This Row],[Z-CORE E]]) &gt; 1.96, "Sí", "No")</f>
        <v>No</v>
      </c>
    </row>
    <row r="2270" spans="1:18">
      <c r="A2270">
        <v>3319</v>
      </c>
      <c r="B2270" t="s">
        <v>32</v>
      </c>
      <c r="C2270">
        <v>87709521</v>
      </c>
      <c r="D22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70">
        <f>IF(moras[[#This Row],[SALARIO]]="",'2-Resumen'!$B$7, moras[[#This Row],[SALARIO]])</f>
        <v>87709521</v>
      </c>
      <c r="F2270">
        <f>STANDARDIZE(moras[[#This Row],[SALARIO]],'2-Resumen'!$B$2,'2-Resumen'!$B$3)</f>
        <v>1.0837859125163765</v>
      </c>
      <c r="G2270" t="str">
        <f>IF(ABS(moras[[#This Row],[Z-CORE]])&gt; 1.96,"Sí", "No")</f>
        <v>No</v>
      </c>
      <c r="H2270" t="s">
        <v>33</v>
      </c>
      <c r="I2270" t="str">
        <f>IF(moras[[#This Row],[TIPO_ASEGURAMIENTO]] = "", '2-Resumen'!$F$4, moras[[#This Row],[TIPO_ASEGURAMIENTO]])</f>
        <v>ASALARIADO</v>
      </c>
      <c r="J2270" t="s">
        <v>29</v>
      </c>
      <c r="K2270" t="s">
        <v>30</v>
      </c>
      <c r="L2270" t="s">
        <v>31</v>
      </c>
      <c r="M2270" t="s">
        <v>31</v>
      </c>
      <c r="N2270">
        <v>43</v>
      </c>
      <c r="O2270">
        <f>IF(moras[[#This Row],[EDAD]]="", '2-Resumen'!$C$7, moras[[#This Row],[EDAD]])</f>
        <v>43</v>
      </c>
      <c r="P2270">
        <f>FLOOR(moras[[#This Row],[EDAD_SIN_NA´S]],10)</f>
        <v>40</v>
      </c>
      <c r="Q2270">
        <f>STANDARDIZE(moras[[#This Row],[EDAD]],'2-Resumen'!$C$2, '2-Resumen'!$C$3)</f>
        <v>7.7185146862428639E-2</v>
      </c>
      <c r="R2270" t="str">
        <f>IF(ABS(moras[[#This Row],[Z-CORE E]]) &gt; 1.96, "Sí", "No")</f>
        <v>No</v>
      </c>
    </row>
    <row r="2271" spans="1:18">
      <c r="A2271">
        <v>3320</v>
      </c>
      <c r="B2271" t="s">
        <v>32</v>
      </c>
      <c r="C2271">
        <v>68924569</v>
      </c>
      <c r="D22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71">
        <f>IF(moras[[#This Row],[SALARIO]]="",'2-Resumen'!$B$7, moras[[#This Row],[SALARIO]])</f>
        <v>68924569</v>
      </c>
      <c r="F2271">
        <f>STANDARDIZE(moras[[#This Row],[SALARIO]],'2-Resumen'!$B$2,'2-Resumen'!$B$3)</f>
        <v>0.77122233052778055</v>
      </c>
      <c r="G2271" t="str">
        <f>IF(ABS(moras[[#This Row],[Z-CORE]])&gt; 1.96,"Sí", "No")</f>
        <v>No</v>
      </c>
      <c r="H2271" t="s">
        <v>33</v>
      </c>
      <c r="I2271" t="str">
        <f>IF(moras[[#This Row],[TIPO_ASEGURAMIENTO]] = "", '2-Resumen'!$F$4, moras[[#This Row],[TIPO_ASEGURAMIENTO]])</f>
        <v>ASALARIADO</v>
      </c>
      <c r="J2271" t="s">
        <v>29</v>
      </c>
      <c r="K2271" t="s">
        <v>30</v>
      </c>
      <c r="L2271" t="s">
        <v>31</v>
      </c>
      <c r="M2271" t="s">
        <v>31</v>
      </c>
      <c r="N2271">
        <v>38</v>
      </c>
      <c r="O2271">
        <f>IF(moras[[#This Row],[EDAD]]="", '2-Resumen'!$C$7, moras[[#This Row],[EDAD]])</f>
        <v>38</v>
      </c>
      <c r="P2271">
        <f>FLOOR(moras[[#This Row],[EDAD_SIN_NA´S]],10)</f>
        <v>30</v>
      </c>
      <c r="Q2271">
        <f>STANDARDIZE(moras[[#This Row],[EDAD]],'2-Resumen'!$C$2, '2-Resumen'!$C$3)</f>
        <v>-0.27569150352325889</v>
      </c>
      <c r="R2271" t="str">
        <f>IF(ABS(moras[[#This Row],[Z-CORE E]]) &gt; 1.96, "Sí", "No")</f>
        <v>No</v>
      </c>
    </row>
    <row r="2272" spans="1:18">
      <c r="A2272">
        <v>3321</v>
      </c>
      <c r="B2272" t="s">
        <v>27</v>
      </c>
      <c r="C2272">
        <v>1314275</v>
      </c>
      <c r="D22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72">
        <f>IF(moras[[#This Row],[SALARIO]]="",'2-Resumen'!$B$7, moras[[#This Row],[SALARIO]])</f>
        <v>1314275</v>
      </c>
      <c r="F2272">
        <f>STANDARDIZE(moras[[#This Row],[SALARIO]],'2-Resumen'!$B$2,'2-Resumen'!$B$3)</f>
        <v>-0.35374810708324278</v>
      </c>
      <c r="G2272" t="str">
        <f>IF(ABS(moras[[#This Row],[Z-CORE]])&gt; 1.96,"Sí", "No")</f>
        <v>No</v>
      </c>
      <c r="H2272" t="s">
        <v>33</v>
      </c>
      <c r="I2272" t="str">
        <f>IF(moras[[#This Row],[TIPO_ASEGURAMIENTO]] = "", '2-Resumen'!$F$4, moras[[#This Row],[TIPO_ASEGURAMIENTO]])</f>
        <v>ASALARIADO</v>
      </c>
      <c r="J2272" t="s">
        <v>34</v>
      </c>
      <c r="K2272" t="s">
        <v>30</v>
      </c>
      <c r="L2272" t="s">
        <v>31</v>
      </c>
      <c r="M2272" t="s">
        <v>31</v>
      </c>
      <c r="N2272">
        <v>46</v>
      </c>
      <c r="O2272">
        <f>IF(moras[[#This Row],[EDAD]]="", '2-Resumen'!$C$7, moras[[#This Row],[EDAD]])</f>
        <v>46</v>
      </c>
      <c r="P2272">
        <f>FLOOR(moras[[#This Row],[EDAD_SIN_NA´S]],10)</f>
        <v>40</v>
      </c>
      <c r="Q2272">
        <f>STANDARDIZE(moras[[#This Row],[EDAD]],'2-Resumen'!$C$2, '2-Resumen'!$C$3)</f>
        <v>0.28891113709384114</v>
      </c>
      <c r="R2272" t="str">
        <f>IF(ABS(moras[[#This Row],[Z-CORE E]]) &gt; 1.96, "Sí", "No")</f>
        <v>No</v>
      </c>
    </row>
    <row r="2273" spans="1:18">
      <c r="A2273">
        <v>3323</v>
      </c>
      <c r="B2273" t="s">
        <v>32</v>
      </c>
      <c r="C2273">
        <v>609663</v>
      </c>
      <c r="D22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73">
        <f>IF(moras[[#This Row],[SALARIO]]="",'2-Resumen'!$B$7, moras[[#This Row],[SALARIO]])</f>
        <v>609663</v>
      </c>
      <c r="F2273">
        <f>STANDARDIZE(moras[[#This Row],[SALARIO]],'2-Resumen'!$B$2,'2-Resumen'!$B$3)</f>
        <v>-0.36547217487070099</v>
      </c>
      <c r="G2273" t="str">
        <f>IF(ABS(moras[[#This Row],[Z-CORE]])&gt; 1.96,"Sí", "No")</f>
        <v>No</v>
      </c>
      <c r="H2273" t="s">
        <v>33</v>
      </c>
      <c r="I2273" t="str">
        <f>IF(moras[[#This Row],[TIPO_ASEGURAMIENTO]] = "", '2-Resumen'!$F$4, moras[[#This Row],[TIPO_ASEGURAMIENTO]])</f>
        <v>ASALARIADO</v>
      </c>
      <c r="J2273" t="s">
        <v>29</v>
      </c>
      <c r="K2273" t="s">
        <v>30</v>
      </c>
      <c r="L2273" t="s">
        <v>31</v>
      </c>
      <c r="M2273" t="s">
        <v>30</v>
      </c>
      <c r="N2273">
        <v>41</v>
      </c>
      <c r="O2273">
        <f>IF(moras[[#This Row],[EDAD]]="", '2-Resumen'!$C$7, moras[[#This Row],[EDAD]])</f>
        <v>41</v>
      </c>
      <c r="P2273">
        <f>FLOOR(moras[[#This Row],[EDAD_SIN_NA´S]],10)</f>
        <v>40</v>
      </c>
      <c r="Q2273">
        <f>STANDARDIZE(moras[[#This Row],[EDAD]],'2-Resumen'!$C$2, '2-Resumen'!$C$3)</f>
        <v>-6.3965513291846368E-2</v>
      </c>
      <c r="R2273" t="str">
        <f>IF(ABS(moras[[#This Row],[Z-CORE E]]) &gt; 1.96, "Sí", "No")</f>
        <v>No</v>
      </c>
    </row>
    <row r="2274" spans="1:18">
      <c r="A2274">
        <v>3324</v>
      </c>
      <c r="B2274" t="s">
        <v>32</v>
      </c>
      <c r="C2274">
        <v>72792626</v>
      </c>
      <c r="D22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74">
        <f>IF(moras[[#This Row],[SALARIO]]="",'2-Resumen'!$B$7, moras[[#This Row],[SALARIO]])</f>
        <v>72792626</v>
      </c>
      <c r="F2274">
        <f>STANDARDIZE(moras[[#This Row],[SALARIO]],'2-Resumen'!$B$2,'2-Resumen'!$B$3)</f>
        <v>0.83558308860989128</v>
      </c>
      <c r="G2274" t="str">
        <f>IF(ABS(moras[[#This Row],[Z-CORE]])&gt; 1.96,"Sí", "No")</f>
        <v>No</v>
      </c>
      <c r="H2274" t="s">
        <v>33</v>
      </c>
      <c r="I2274" t="str">
        <f>IF(moras[[#This Row],[TIPO_ASEGURAMIENTO]] = "", '2-Resumen'!$F$4, moras[[#This Row],[TIPO_ASEGURAMIENTO]])</f>
        <v>ASALARIADO</v>
      </c>
      <c r="J2274" t="s">
        <v>29</v>
      </c>
      <c r="K2274" t="s">
        <v>30</v>
      </c>
      <c r="L2274" t="s">
        <v>31</v>
      </c>
      <c r="M2274" t="s">
        <v>31</v>
      </c>
      <c r="N2274">
        <v>48</v>
      </c>
      <c r="O2274">
        <f>IF(moras[[#This Row],[EDAD]]="", '2-Resumen'!$C$7, moras[[#This Row],[EDAD]])</f>
        <v>48</v>
      </c>
      <c r="P2274">
        <f>FLOOR(moras[[#This Row],[EDAD_SIN_NA´S]],10)</f>
        <v>40</v>
      </c>
      <c r="Q2274">
        <f>STANDARDIZE(moras[[#This Row],[EDAD]],'2-Resumen'!$C$2, '2-Resumen'!$C$3)</f>
        <v>0.43006179724811616</v>
      </c>
      <c r="R2274" t="str">
        <f>IF(ABS(moras[[#This Row],[Z-CORE E]]) &gt; 1.96, "Sí", "No")</f>
        <v>No</v>
      </c>
    </row>
    <row r="2275" spans="1:18">
      <c r="A2275">
        <v>3325</v>
      </c>
      <c r="B2275" t="s">
        <v>27</v>
      </c>
      <c r="C2275">
        <v>1632331</v>
      </c>
      <c r="D22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75">
        <f>IF(moras[[#This Row],[SALARIO]]="",'2-Resumen'!$B$7, moras[[#This Row],[SALARIO]])</f>
        <v>1632331</v>
      </c>
      <c r="F2275">
        <f>STANDARDIZE(moras[[#This Row],[SALARIO]],'2-Resumen'!$B$2,'2-Resumen'!$B$3)</f>
        <v>-0.34845596033551807</v>
      </c>
      <c r="G2275" t="str">
        <f>IF(ABS(moras[[#This Row],[Z-CORE]])&gt; 1.96,"Sí", "No")</f>
        <v>No</v>
      </c>
      <c r="H2275" t="s">
        <v>33</v>
      </c>
      <c r="I2275" t="str">
        <f>IF(moras[[#This Row],[TIPO_ASEGURAMIENTO]] = "", '2-Resumen'!$F$4, moras[[#This Row],[TIPO_ASEGURAMIENTO]])</f>
        <v>ASALARIADO</v>
      </c>
      <c r="J2275" t="s">
        <v>34</v>
      </c>
      <c r="K2275" t="s">
        <v>30</v>
      </c>
      <c r="L2275" t="s">
        <v>31</v>
      </c>
      <c r="M2275" t="s">
        <v>31</v>
      </c>
      <c r="N2275">
        <v>44</v>
      </c>
      <c r="O2275">
        <f>IF(moras[[#This Row],[EDAD]]="", '2-Resumen'!$C$7, moras[[#This Row],[EDAD]])</f>
        <v>44</v>
      </c>
      <c r="P2275">
        <f>FLOOR(moras[[#This Row],[EDAD_SIN_NA´S]],10)</f>
        <v>40</v>
      </c>
      <c r="Q2275">
        <f>STANDARDIZE(moras[[#This Row],[EDAD]],'2-Resumen'!$C$2, '2-Resumen'!$C$3)</f>
        <v>0.14776047693956615</v>
      </c>
      <c r="R2275" t="str">
        <f>IF(ABS(moras[[#This Row],[Z-CORE E]]) &gt; 1.96, "Sí", "No")</f>
        <v>No</v>
      </c>
    </row>
    <row r="2276" spans="1:18">
      <c r="A2276">
        <v>3326</v>
      </c>
      <c r="B2276" t="s">
        <v>32</v>
      </c>
      <c r="C2276">
        <v>44493763</v>
      </c>
      <c r="D22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76">
        <f>IF(moras[[#This Row],[SALARIO]]="",'2-Resumen'!$B$7, moras[[#This Row],[SALARIO]])</f>
        <v>44493763</v>
      </c>
      <c r="F2276">
        <f>STANDARDIZE(moras[[#This Row],[SALARIO]],'2-Resumen'!$B$2,'2-Resumen'!$B$3)</f>
        <v>0.36471715371239777</v>
      </c>
      <c r="G2276" t="str">
        <f>IF(ABS(moras[[#This Row],[Z-CORE]])&gt; 1.96,"Sí", "No")</f>
        <v>No</v>
      </c>
      <c r="H2276" t="s">
        <v>33</v>
      </c>
      <c r="I2276" t="str">
        <f>IF(moras[[#This Row],[TIPO_ASEGURAMIENTO]] = "", '2-Resumen'!$F$4, moras[[#This Row],[TIPO_ASEGURAMIENTO]])</f>
        <v>ASALARIADO</v>
      </c>
      <c r="J2276" t="s">
        <v>29</v>
      </c>
      <c r="K2276" t="s">
        <v>30</v>
      </c>
      <c r="L2276" t="s">
        <v>30</v>
      </c>
      <c r="M2276" t="s">
        <v>31</v>
      </c>
      <c r="N2276">
        <v>48</v>
      </c>
      <c r="O2276">
        <f>IF(moras[[#This Row],[EDAD]]="", '2-Resumen'!$C$7, moras[[#This Row],[EDAD]])</f>
        <v>48</v>
      </c>
      <c r="P2276">
        <f>FLOOR(moras[[#This Row],[EDAD_SIN_NA´S]],10)</f>
        <v>40</v>
      </c>
      <c r="Q2276">
        <f>STANDARDIZE(moras[[#This Row],[EDAD]],'2-Resumen'!$C$2, '2-Resumen'!$C$3)</f>
        <v>0.43006179724811616</v>
      </c>
      <c r="R2276" t="str">
        <f>IF(ABS(moras[[#This Row],[Z-CORE E]]) &gt; 1.96, "Sí", "No")</f>
        <v>No</v>
      </c>
    </row>
    <row r="2277" spans="1:18">
      <c r="A2277">
        <v>3327</v>
      </c>
      <c r="B2277" t="s">
        <v>32</v>
      </c>
      <c r="C2277">
        <v>185956</v>
      </c>
      <c r="D22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77">
        <f>IF(moras[[#This Row],[SALARIO]]="",'2-Resumen'!$B$7, moras[[#This Row],[SALARIO]])</f>
        <v>185956</v>
      </c>
      <c r="F2277">
        <f>STANDARDIZE(moras[[#This Row],[SALARIO]],'2-Resumen'!$B$2,'2-Resumen'!$B$3)</f>
        <v>-0.37252225291368146</v>
      </c>
      <c r="G2277" t="str">
        <f>IF(ABS(moras[[#This Row],[Z-CORE]])&gt; 1.96,"Sí", "No")</f>
        <v>No</v>
      </c>
      <c r="H2277" t="s">
        <v>33</v>
      </c>
      <c r="I2277" t="str">
        <f>IF(moras[[#This Row],[TIPO_ASEGURAMIENTO]] = "", '2-Resumen'!$F$4, moras[[#This Row],[TIPO_ASEGURAMIENTO]])</f>
        <v>ASALARIADO</v>
      </c>
      <c r="J2277" t="s">
        <v>29</v>
      </c>
      <c r="K2277" t="s">
        <v>30</v>
      </c>
      <c r="L2277" t="s">
        <v>31</v>
      </c>
      <c r="M2277" t="s">
        <v>31</v>
      </c>
      <c r="N2277">
        <v>64</v>
      </c>
      <c r="O2277">
        <f>IF(moras[[#This Row],[EDAD]]="", '2-Resumen'!$C$7, moras[[#This Row],[EDAD]])</f>
        <v>64</v>
      </c>
      <c r="P2277">
        <f>FLOOR(moras[[#This Row],[EDAD_SIN_NA´S]],10)</f>
        <v>60</v>
      </c>
      <c r="Q2277">
        <f>STANDARDIZE(moras[[#This Row],[EDAD]],'2-Resumen'!$C$2, '2-Resumen'!$C$3)</f>
        <v>1.5592670784823162</v>
      </c>
      <c r="R2277" t="str">
        <f>IF(ABS(moras[[#This Row],[Z-CORE E]]) &gt; 1.96, "Sí", "No")</f>
        <v>No</v>
      </c>
    </row>
    <row r="2278" spans="1:18">
      <c r="A2278">
        <v>3328</v>
      </c>
      <c r="B2278" t="s">
        <v>32</v>
      </c>
      <c r="C2278">
        <v>12136802</v>
      </c>
      <c r="D22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78">
        <f>IF(moras[[#This Row],[SALARIO]]="",'2-Resumen'!$B$7, moras[[#This Row],[SALARIO]])</f>
        <v>12136802</v>
      </c>
      <c r="F2278">
        <f>STANDARDIZE(moras[[#This Row],[SALARIO]],'2-Resumen'!$B$2,'2-Resumen'!$B$3)</f>
        <v>-0.17367163921213552</v>
      </c>
      <c r="G2278" t="str">
        <f>IF(ABS(moras[[#This Row],[Z-CORE]])&gt; 1.96,"Sí", "No")</f>
        <v>No</v>
      </c>
      <c r="H2278" t="s">
        <v>33</v>
      </c>
      <c r="I2278" t="str">
        <f>IF(moras[[#This Row],[TIPO_ASEGURAMIENTO]] = "", '2-Resumen'!$F$4, moras[[#This Row],[TIPO_ASEGURAMIENTO]])</f>
        <v>ASALARIADO</v>
      </c>
      <c r="J2278" t="s">
        <v>29</v>
      </c>
      <c r="K2278" t="s">
        <v>30</v>
      </c>
      <c r="L2278" t="s">
        <v>31</v>
      </c>
      <c r="M2278" t="s">
        <v>31</v>
      </c>
      <c r="N2278">
        <v>26</v>
      </c>
      <c r="O2278">
        <f>IF(moras[[#This Row],[EDAD]]="", '2-Resumen'!$C$7, moras[[#This Row],[EDAD]])</f>
        <v>26</v>
      </c>
      <c r="P2278">
        <f>FLOOR(moras[[#This Row],[EDAD_SIN_NA´S]],10)</f>
        <v>20</v>
      </c>
      <c r="Q2278">
        <f>STANDARDIZE(moras[[#This Row],[EDAD]],'2-Resumen'!$C$2, '2-Resumen'!$C$3)</f>
        <v>-1.1225954644489089</v>
      </c>
      <c r="R2278" t="str">
        <f>IF(ABS(moras[[#This Row],[Z-CORE E]]) &gt; 1.96, "Sí", "No")</f>
        <v>No</v>
      </c>
    </row>
    <row r="2279" spans="1:18">
      <c r="A2279">
        <v>3329</v>
      </c>
      <c r="B2279" t="s">
        <v>32</v>
      </c>
      <c r="C2279">
        <v>532800</v>
      </c>
      <c r="D22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79">
        <f>IF(moras[[#This Row],[SALARIO]]="",'2-Resumen'!$B$7, moras[[#This Row],[SALARIO]])</f>
        <v>532800</v>
      </c>
      <c r="F2279">
        <f>STANDARDIZE(moras[[#This Row],[SALARIO]],'2-Resumen'!$B$2,'2-Resumen'!$B$3)</f>
        <v>-0.36675110146057938</v>
      </c>
      <c r="G2279" t="str">
        <f>IF(ABS(moras[[#This Row],[Z-CORE]])&gt; 1.96,"Sí", "No")</f>
        <v>No</v>
      </c>
      <c r="H2279" t="s">
        <v>33</v>
      </c>
      <c r="I2279" t="str">
        <f>IF(moras[[#This Row],[TIPO_ASEGURAMIENTO]] = "", '2-Resumen'!$F$4, moras[[#This Row],[TIPO_ASEGURAMIENTO]])</f>
        <v>ASALARIADO</v>
      </c>
      <c r="J2279" t="s">
        <v>29</v>
      </c>
      <c r="K2279" t="s">
        <v>30</v>
      </c>
      <c r="L2279" t="s">
        <v>31</v>
      </c>
      <c r="M2279" t="s">
        <v>31</v>
      </c>
      <c r="N2279">
        <v>31</v>
      </c>
      <c r="O2279">
        <f>IF(moras[[#This Row],[EDAD]]="", '2-Resumen'!$C$7, moras[[#This Row],[EDAD]])</f>
        <v>31</v>
      </c>
      <c r="P2279">
        <f>FLOOR(moras[[#This Row],[EDAD_SIN_NA´S]],10)</f>
        <v>30</v>
      </c>
      <c r="Q2279">
        <f>STANDARDIZE(moras[[#This Row],[EDAD]],'2-Resumen'!$C$2, '2-Resumen'!$C$3)</f>
        <v>-0.7697188140632214</v>
      </c>
      <c r="R2279" t="str">
        <f>IF(ABS(moras[[#This Row],[Z-CORE E]]) &gt; 1.96, "Sí", "No")</f>
        <v>No</v>
      </c>
    </row>
    <row r="2280" spans="1:18">
      <c r="A2280">
        <v>3330</v>
      </c>
      <c r="B2280" t="s">
        <v>32</v>
      </c>
      <c r="C2280">
        <v>106638108</v>
      </c>
      <c r="D22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80">
        <f>IF(moras[[#This Row],[SALARIO]]="",'2-Resumen'!$B$7, moras[[#This Row],[SALARIO]])</f>
        <v>106638108</v>
      </c>
      <c r="F2280">
        <f>STANDARDIZE(moras[[#This Row],[SALARIO]],'2-Resumen'!$B$2,'2-Resumen'!$B$3)</f>
        <v>1.3987394431244273</v>
      </c>
      <c r="G2280" t="str">
        <f>IF(ABS(moras[[#This Row],[Z-CORE]])&gt; 1.96,"Sí", "No")</f>
        <v>No</v>
      </c>
      <c r="H2280" t="s">
        <v>33</v>
      </c>
      <c r="I2280" t="str">
        <f>IF(moras[[#This Row],[TIPO_ASEGURAMIENTO]] = "", '2-Resumen'!$F$4, moras[[#This Row],[TIPO_ASEGURAMIENTO]])</f>
        <v>ASALARIADO</v>
      </c>
      <c r="J2280" t="s">
        <v>29</v>
      </c>
      <c r="K2280" t="s">
        <v>30</v>
      </c>
      <c r="L2280" t="s">
        <v>31</v>
      </c>
      <c r="M2280" t="s">
        <v>31</v>
      </c>
      <c r="N2280">
        <v>29</v>
      </c>
      <c r="O2280">
        <f>IF(moras[[#This Row],[EDAD]]="", '2-Resumen'!$C$7, moras[[#This Row],[EDAD]])</f>
        <v>29</v>
      </c>
      <c r="P2280">
        <f>FLOOR(moras[[#This Row],[EDAD_SIN_NA´S]],10)</f>
        <v>20</v>
      </c>
      <c r="Q2280">
        <f>STANDARDIZE(moras[[#This Row],[EDAD]],'2-Resumen'!$C$2, '2-Resumen'!$C$3)</f>
        <v>-0.91086947421749642</v>
      </c>
      <c r="R2280" t="str">
        <f>IF(ABS(moras[[#This Row],[Z-CORE E]]) &gt; 1.96, "Sí", "No")</f>
        <v>No</v>
      </c>
    </row>
    <row r="2281" spans="1:18">
      <c r="A2281">
        <v>3332</v>
      </c>
      <c r="B2281" t="s">
        <v>32</v>
      </c>
      <c r="C2281">
        <v>34222526</v>
      </c>
      <c r="D22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81">
        <f>IF(moras[[#This Row],[SALARIO]]="",'2-Resumen'!$B$7, moras[[#This Row],[SALARIO]])</f>
        <v>34222526</v>
      </c>
      <c r="F2281">
        <f>STANDARDIZE(moras[[#This Row],[SALARIO]],'2-Resumen'!$B$2,'2-Resumen'!$B$3)</f>
        <v>0.19381362262145865</v>
      </c>
      <c r="G2281" t="str">
        <f>IF(ABS(moras[[#This Row],[Z-CORE]])&gt; 1.96,"Sí", "No")</f>
        <v>No</v>
      </c>
      <c r="H2281" t="s">
        <v>33</v>
      </c>
      <c r="I2281" t="str">
        <f>IF(moras[[#This Row],[TIPO_ASEGURAMIENTO]] = "", '2-Resumen'!$F$4, moras[[#This Row],[TIPO_ASEGURAMIENTO]])</f>
        <v>ASALARIADO</v>
      </c>
      <c r="J2281" t="s">
        <v>29</v>
      </c>
      <c r="K2281" t="s">
        <v>30</v>
      </c>
      <c r="L2281" t="s">
        <v>31</v>
      </c>
      <c r="M2281" t="s">
        <v>31</v>
      </c>
      <c r="N2281">
        <v>44</v>
      </c>
      <c r="O2281">
        <f>IF(moras[[#This Row],[EDAD]]="", '2-Resumen'!$C$7, moras[[#This Row],[EDAD]])</f>
        <v>44</v>
      </c>
      <c r="P2281">
        <f>FLOOR(moras[[#This Row],[EDAD_SIN_NA´S]],10)</f>
        <v>40</v>
      </c>
      <c r="Q2281">
        <f>STANDARDIZE(moras[[#This Row],[EDAD]],'2-Resumen'!$C$2, '2-Resumen'!$C$3)</f>
        <v>0.14776047693956615</v>
      </c>
      <c r="R2281" t="str">
        <f>IF(ABS(moras[[#This Row],[Z-CORE E]]) &gt; 1.96, "Sí", "No")</f>
        <v>No</v>
      </c>
    </row>
    <row r="2282" spans="1:18">
      <c r="A2282">
        <v>3333</v>
      </c>
      <c r="B2282" t="s">
        <v>27</v>
      </c>
      <c r="C2282">
        <v>53573647</v>
      </c>
      <c r="D22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82">
        <f>IF(moras[[#This Row],[SALARIO]]="",'2-Resumen'!$B$7, moras[[#This Row],[SALARIO]])</f>
        <v>53573647</v>
      </c>
      <c r="F2282">
        <f>STANDARDIZE(moras[[#This Row],[SALARIO]],'2-Resumen'!$B$2,'2-Resumen'!$B$3)</f>
        <v>0.51579771367767957</v>
      </c>
      <c r="G2282" t="str">
        <f>IF(ABS(moras[[#This Row],[Z-CORE]])&gt; 1.96,"Sí", "No")</f>
        <v>No</v>
      </c>
      <c r="H2282" t="s">
        <v>33</v>
      </c>
      <c r="I2282" t="str">
        <f>IF(moras[[#This Row],[TIPO_ASEGURAMIENTO]] = "", '2-Resumen'!$F$4, moras[[#This Row],[TIPO_ASEGURAMIENTO]])</f>
        <v>ASALARIADO</v>
      </c>
      <c r="J2282" t="s">
        <v>29</v>
      </c>
      <c r="K2282" t="s">
        <v>30</v>
      </c>
      <c r="L2282" t="s">
        <v>31</v>
      </c>
      <c r="M2282" t="s">
        <v>31</v>
      </c>
      <c r="N2282">
        <v>35</v>
      </c>
      <c r="O2282">
        <f>IF(moras[[#This Row],[EDAD]]="", '2-Resumen'!$C$7, moras[[#This Row],[EDAD]])</f>
        <v>35</v>
      </c>
      <c r="P2282">
        <f>FLOOR(moras[[#This Row],[EDAD_SIN_NA´S]],10)</f>
        <v>30</v>
      </c>
      <c r="Q2282">
        <f>STANDARDIZE(moras[[#This Row],[EDAD]],'2-Resumen'!$C$2, '2-Resumen'!$C$3)</f>
        <v>-0.48741749375467142</v>
      </c>
      <c r="R2282" t="str">
        <f>IF(ABS(moras[[#This Row],[Z-CORE E]]) &gt; 1.96, "Sí", "No")</f>
        <v>No</v>
      </c>
    </row>
    <row r="2283" spans="1:18">
      <c r="A2283">
        <v>3334</v>
      </c>
      <c r="B2283" t="s">
        <v>32</v>
      </c>
      <c r="C2283">
        <v>28831338</v>
      </c>
      <c r="D22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83">
        <f>IF(moras[[#This Row],[SALARIO]]="",'2-Resumen'!$B$7, moras[[#This Row],[SALARIO]])</f>
        <v>28831338</v>
      </c>
      <c r="F2283">
        <f>STANDARDIZE(moras[[#This Row],[SALARIO]],'2-Resumen'!$B$2,'2-Resumen'!$B$3)</f>
        <v>0.10410942574866738</v>
      </c>
      <c r="G2283" t="str">
        <f>IF(ABS(moras[[#This Row],[Z-CORE]])&gt; 1.96,"Sí", "No")</f>
        <v>No</v>
      </c>
      <c r="H2283" t="s">
        <v>33</v>
      </c>
      <c r="I2283" t="str">
        <f>IF(moras[[#This Row],[TIPO_ASEGURAMIENTO]] = "", '2-Resumen'!$F$4, moras[[#This Row],[TIPO_ASEGURAMIENTO]])</f>
        <v>ASALARIADO</v>
      </c>
      <c r="J2283" t="s">
        <v>29</v>
      </c>
      <c r="K2283" t="s">
        <v>30</v>
      </c>
      <c r="L2283" t="s">
        <v>31</v>
      </c>
      <c r="M2283" t="s">
        <v>31</v>
      </c>
      <c r="N2283">
        <v>57</v>
      </c>
      <c r="O2283">
        <f>IF(moras[[#This Row],[EDAD]]="", '2-Resumen'!$C$7, moras[[#This Row],[EDAD]])</f>
        <v>57</v>
      </c>
      <c r="P2283">
        <f>FLOOR(moras[[#This Row],[EDAD_SIN_NA´S]],10)</f>
        <v>50</v>
      </c>
      <c r="Q2283">
        <f>STANDARDIZE(moras[[#This Row],[EDAD]],'2-Resumen'!$C$2, '2-Resumen'!$C$3)</f>
        <v>1.0652397679423538</v>
      </c>
      <c r="R2283" t="str">
        <f>IF(ABS(moras[[#This Row],[Z-CORE E]]) &gt; 1.96, "Sí", "No")</f>
        <v>No</v>
      </c>
    </row>
    <row r="2284" spans="1:18">
      <c r="A2284">
        <v>3335</v>
      </c>
      <c r="B2284" t="s">
        <v>32</v>
      </c>
      <c r="C2284">
        <v>137499999</v>
      </c>
      <c r="D22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84">
        <f>IF(moras[[#This Row],[SALARIO]]="",'2-Resumen'!$B$7, moras[[#This Row],[SALARIO]])</f>
        <v>137499999</v>
      </c>
      <c r="F2284">
        <f>STANDARDIZE(moras[[#This Row],[SALARIO]],'2-Resumen'!$B$2,'2-Resumen'!$B$3)</f>
        <v>1.9122517053810255</v>
      </c>
      <c r="G2284" t="str">
        <f>IF(ABS(moras[[#This Row],[Z-CORE]])&gt; 1.96,"Sí", "No")</f>
        <v>No</v>
      </c>
      <c r="H2284" t="s">
        <v>33</v>
      </c>
      <c r="I2284" t="str">
        <f>IF(moras[[#This Row],[TIPO_ASEGURAMIENTO]] = "", '2-Resumen'!$F$4, moras[[#This Row],[TIPO_ASEGURAMIENTO]])</f>
        <v>ASALARIADO</v>
      </c>
      <c r="J2284" t="s">
        <v>29</v>
      </c>
      <c r="K2284" t="s">
        <v>30</v>
      </c>
      <c r="L2284" t="s">
        <v>30</v>
      </c>
      <c r="M2284" t="s">
        <v>31</v>
      </c>
      <c r="N2284">
        <v>37</v>
      </c>
      <c r="O2284">
        <f>IF(moras[[#This Row],[EDAD]]="", '2-Resumen'!$C$7, moras[[#This Row],[EDAD]])</f>
        <v>37</v>
      </c>
      <c r="P2284">
        <f>FLOOR(moras[[#This Row],[EDAD_SIN_NA´S]],10)</f>
        <v>30</v>
      </c>
      <c r="Q2284">
        <f>STANDARDIZE(moras[[#This Row],[EDAD]],'2-Resumen'!$C$2, '2-Resumen'!$C$3)</f>
        <v>-0.3462668336003964</v>
      </c>
      <c r="R2284" t="str">
        <f>IF(ABS(moras[[#This Row],[Z-CORE E]]) &gt; 1.96, "Sí", "No")</f>
        <v>No</v>
      </c>
    </row>
    <row r="2285" spans="1:18">
      <c r="A2285">
        <v>3336</v>
      </c>
      <c r="B2285" t="s">
        <v>27</v>
      </c>
      <c r="C2285">
        <v>748465</v>
      </c>
      <c r="D22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85">
        <f>IF(moras[[#This Row],[SALARIO]]="",'2-Resumen'!$B$7, moras[[#This Row],[SALARIO]])</f>
        <v>748465</v>
      </c>
      <c r="F2285">
        <f>STANDARDIZE(moras[[#This Row],[SALARIO]],'2-Resumen'!$B$2,'2-Resumen'!$B$3)</f>
        <v>-0.3631626427352353</v>
      </c>
      <c r="G2285" t="str">
        <f>IF(ABS(moras[[#This Row],[Z-CORE]])&gt; 1.96,"Sí", "No")</f>
        <v>No</v>
      </c>
      <c r="H2285" t="s">
        <v>33</v>
      </c>
      <c r="I2285" t="str">
        <f>IF(moras[[#This Row],[TIPO_ASEGURAMIENTO]] = "", '2-Resumen'!$F$4, moras[[#This Row],[TIPO_ASEGURAMIENTO]])</f>
        <v>ASALARIADO</v>
      </c>
      <c r="J2285" t="s">
        <v>34</v>
      </c>
      <c r="K2285" t="s">
        <v>30</v>
      </c>
      <c r="L2285" t="s">
        <v>31</v>
      </c>
      <c r="M2285" t="s">
        <v>31</v>
      </c>
      <c r="N2285">
        <v>40</v>
      </c>
      <c r="O2285">
        <f>IF(moras[[#This Row],[EDAD]]="", '2-Resumen'!$C$7, moras[[#This Row],[EDAD]])</f>
        <v>40</v>
      </c>
      <c r="P2285">
        <f>FLOOR(moras[[#This Row],[EDAD_SIN_NA´S]],10)</f>
        <v>40</v>
      </c>
      <c r="Q2285">
        <f>STANDARDIZE(moras[[#This Row],[EDAD]],'2-Resumen'!$C$2, '2-Resumen'!$C$3)</f>
        <v>-0.13454084336898386</v>
      </c>
      <c r="R2285" t="str">
        <f>IF(ABS(moras[[#This Row],[Z-CORE E]]) &gt; 1.96, "Sí", "No")</f>
        <v>No</v>
      </c>
    </row>
    <row r="2286" spans="1:18">
      <c r="A2286">
        <v>3337</v>
      </c>
      <c r="B2286" t="s">
        <v>27</v>
      </c>
      <c r="C2286">
        <v>2357682</v>
      </c>
      <c r="D22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86">
        <f>IF(moras[[#This Row],[SALARIO]]="",'2-Resumen'!$B$7, moras[[#This Row],[SALARIO]])</f>
        <v>2357682</v>
      </c>
      <c r="F2286">
        <f>STANDARDIZE(moras[[#This Row],[SALARIO]],'2-Resumen'!$B$2,'2-Resumen'!$B$3)</f>
        <v>-0.33638681548175375</v>
      </c>
      <c r="G2286" t="str">
        <f>IF(ABS(moras[[#This Row],[Z-CORE]])&gt; 1.96,"Sí", "No")</f>
        <v>No</v>
      </c>
      <c r="H2286" t="s">
        <v>33</v>
      </c>
      <c r="I2286" t="str">
        <f>IF(moras[[#This Row],[TIPO_ASEGURAMIENTO]] = "", '2-Resumen'!$F$4, moras[[#This Row],[TIPO_ASEGURAMIENTO]])</f>
        <v>ASALARIADO</v>
      </c>
      <c r="J2286" t="s">
        <v>34</v>
      </c>
      <c r="K2286" t="s">
        <v>30</v>
      </c>
      <c r="L2286" t="s">
        <v>31</v>
      </c>
      <c r="M2286" t="s">
        <v>31</v>
      </c>
      <c r="N2286">
        <v>47</v>
      </c>
      <c r="O2286">
        <f>IF(moras[[#This Row],[EDAD]]="", '2-Resumen'!$C$7, moras[[#This Row],[EDAD]])</f>
        <v>47</v>
      </c>
      <c r="P2286">
        <f>FLOOR(moras[[#This Row],[EDAD_SIN_NA´S]],10)</f>
        <v>40</v>
      </c>
      <c r="Q2286">
        <f>STANDARDIZE(moras[[#This Row],[EDAD]],'2-Resumen'!$C$2, '2-Resumen'!$C$3)</f>
        <v>0.35948646717097865</v>
      </c>
      <c r="R2286" t="str">
        <f>IF(ABS(moras[[#This Row],[Z-CORE E]]) &gt; 1.96, "Sí", "No")</f>
        <v>No</v>
      </c>
    </row>
    <row r="2287" spans="1:18">
      <c r="A2287">
        <v>3338</v>
      </c>
      <c r="B2287" t="s">
        <v>32</v>
      </c>
      <c r="C2287">
        <v>11200</v>
      </c>
      <c r="D22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87">
        <f>IF(moras[[#This Row],[SALARIO]]="",'2-Resumen'!$B$7, moras[[#This Row],[SALARIO]])</f>
        <v>11200</v>
      </c>
      <c r="F2287">
        <f>STANDARDIZE(moras[[#This Row],[SALARIO]],'2-Resumen'!$B$2,'2-Resumen'!$B$3)</f>
        <v>-0.37543002512060536</v>
      </c>
      <c r="G2287" t="str">
        <f>IF(ABS(moras[[#This Row],[Z-CORE]])&gt; 1.96,"Sí", "No")</f>
        <v>No</v>
      </c>
      <c r="H2287" t="s">
        <v>33</v>
      </c>
      <c r="I2287" t="str">
        <f>IF(moras[[#This Row],[TIPO_ASEGURAMIENTO]] = "", '2-Resumen'!$F$4, moras[[#This Row],[TIPO_ASEGURAMIENTO]])</f>
        <v>ASALARIADO</v>
      </c>
      <c r="J2287" t="s">
        <v>29</v>
      </c>
      <c r="K2287" t="s">
        <v>30</v>
      </c>
      <c r="L2287" t="s">
        <v>30</v>
      </c>
      <c r="M2287" t="s">
        <v>30</v>
      </c>
      <c r="N2287">
        <v>24</v>
      </c>
      <c r="O2287">
        <f>IF(moras[[#This Row],[EDAD]]="", '2-Resumen'!$C$7, moras[[#This Row],[EDAD]])</f>
        <v>24</v>
      </c>
      <c r="P2287">
        <f>FLOOR(moras[[#This Row],[EDAD_SIN_NA´S]],10)</f>
        <v>20</v>
      </c>
      <c r="Q2287">
        <f>STANDARDIZE(moras[[#This Row],[EDAD]],'2-Resumen'!$C$2, '2-Resumen'!$C$3)</f>
        <v>-1.263746124603184</v>
      </c>
      <c r="R2287" t="str">
        <f>IF(ABS(moras[[#This Row],[Z-CORE E]]) &gt; 1.96, "Sí", "No")</f>
        <v>No</v>
      </c>
    </row>
    <row r="2288" spans="1:18">
      <c r="A2288">
        <v>3339</v>
      </c>
      <c r="B2288" t="s">
        <v>32</v>
      </c>
      <c r="C2288">
        <v>37742593</v>
      </c>
      <c r="D22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88">
        <f>IF(moras[[#This Row],[SALARIO]]="",'2-Resumen'!$B$7, moras[[#This Row],[SALARIO]])</f>
        <v>37742593</v>
      </c>
      <c r="F2288">
        <f>STANDARDIZE(moras[[#This Row],[SALARIO]],'2-Resumen'!$B$2,'2-Resumen'!$B$3)</f>
        <v>0.25238416090975718</v>
      </c>
      <c r="G2288" t="str">
        <f>IF(ABS(moras[[#This Row],[Z-CORE]])&gt; 1.96,"Sí", "No")</f>
        <v>No</v>
      </c>
      <c r="H2288" t="s">
        <v>33</v>
      </c>
      <c r="I2288" t="str">
        <f>IF(moras[[#This Row],[TIPO_ASEGURAMIENTO]] = "", '2-Resumen'!$F$4, moras[[#This Row],[TIPO_ASEGURAMIENTO]])</f>
        <v>ASALARIADO</v>
      </c>
      <c r="J2288" t="s">
        <v>29</v>
      </c>
      <c r="K2288" t="s">
        <v>30</v>
      </c>
      <c r="L2288" t="s">
        <v>31</v>
      </c>
      <c r="M2288" t="s">
        <v>31</v>
      </c>
      <c r="N2288">
        <v>54</v>
      </c>
      <c r="O2288">
        <f>IF(moras[[#This Row],[EDAD]]="", '2-Resumen'!$C$7, moras[[#This Row],[EDAD]])</f>
        <v>54</v>
      </c>
      <c r="P2288">
        <f>FLOOR(moras[[#This Row],[EDAD_SIN_NA´S]],10)</f>
        <v>50</v>
      </c>
      <c r="Q2288">
        <f>STANDARDIZE(moras[[#This Row],[EDAD]],'2-Resumen'!$C$2, '2-Resumen'!$C$3)</f>
        <v>0.85351377771094117</v>
      </c>
      <c r="R2288" t="str">
        <f>IF(ABS(moras[[#This Row],[Z-CORE E]]) &gt; 1.96, "Sí", "No")</f>
        <v>No</v>
      </c>
    </row>
    <row r="2289" spans="1:18">
      <c r="A2289">
        <v>3341</v>
      </c>
      <c r="B2289" t="s">
        <v>32</v>
      </c>
      <c r="C2289">
        <v>8522133</v>
      </c>
      <c r="D22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89">
        <f>IF(moras[[#This Row],[SALARIO]]="",'2-Resumen'!$B$7, moras[[#This Row],[SALARIO]])</f>
        <v>8522133</v>
      </c>
      <c r="F2289">
        <f>STANDARDIZE(moras[[#This Row],[SALARIO]],'2-Resumen'!$B$2,'2-Resumen'!$B$3)</f>
        <v>-0.23381626403434086</v>
      </c>
      <c r="G2289" t="str">
        <f>IF(ABS(moras[[#This Row],[Z-CORE]])&gt; 1.96,"Sí", "No")</f>
        <v>No</v>
      </c>
      <c r="H2289" t="s">
        <v>33</v>
      </c>
      <c r="I2289" t="str">
        <f>IF(moras[[#This Row],[TIPO_ASEGURAMIENTO]] = "", '2-Resumen'!$F$4, moras[[#This Row],[TIPO_ASEGURAMIENTO]])</f>
        <v>ASALARIADO</v>
      </c>
      <c r="J2289" t="s">
        <v>29</v>
      </c>
      <c r="K2289" t="s">
        <v>30</v>
      </c>
      <c r="L2289" t="s">
        <v>31</v>
      </c>
      <c r="M2289" t="s">
        <v>31</v>
      </c>
      <c r="N2289">
        <v>52</v>
      </c>
      <c r="O2289">
        <f>IF(moras[[#This Row],[EDAD]]="", '2-Resumen'!$C$7, moras[[#This Row],[EDAD]])</f>
        <v>52</v>
      </c>
      <c r="P2289">
        <f>FLOOR(moras[[#This Row],[EDAD_SIN_NA´S]],10)</f>
        <v>50</v>
      </c>
      <c r="Q2289">
        <f>STANDARDIZE(moras[[#This Row],[EDAD]],'2-Resumen'!$C$2, '2-Resumen'!$C$3)</f>
        <v>0.71236311755666615</v>
      </c>
      <c r="R2289" t="str">
        <f>IF(ABS(moras[[#This Row],[Z-CORE E]]) &gt; 1.96, "Sí", "No")</f>
        <v>No</v>
      </c>
    </row>
    <row r="2290" spans="1:18">
      <c r="A2290">
        <v>3343</v>
      </c>
      <c r="B2290" t="s">
        <v>32</v>
      </c>
      <c r="C2290">
        <v>280000</v>
      </c>
      <c r="D22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90">
        <f>IF(moras[[#This Row],[SALARIO]]="",'2-Resumen'!$B$7, moras[[#This Row],[SALARIO]])</f>
        <v>280000</v>
      </c>
      <c r="F2290">
        <f>STANDARDIZE(moras[[#This Row],[SALARIO]],'2-Resumen'!$B$2,'2-Resumen'!$B$3)</f>
        <v>-0.37095745096451832</v>
      </c>
      <c r="G2290" t="str">
        <f>IF(ABS(moras[[#This Row],[Z-CORE]])&gt; 1.96,"Sí", "No")</f>
        <v>No</v>
      </c>
      <c r="H2290" t="s">
        <v>33</v>
      </c>
      <c r="I2290" t="str">
        <f>IF(moras[[#This Row],[TIPO_ASEGURAMIENTO]] = "", '2-Resumen'!$F$4, moras[[#This Row],[TIPO_ASEGURAMIENTO]])</f>
        <v>ASALARIADO</v>
      </c>
      <c r="J2290" t="s">
        <v>29</v>
      </c>
      <c r="K2290" t="s">
        <v>30</v>
      </c>
      <c r="L2290" t="s">
        <v>31</v>
      </c>
      <c r="M2290" t="s">
        <v>31</v>
      </c>
      <c r="N2290">
        <v>70</v>
      </c>
      <c r="O2290">
        <f>IF(moras[[#This Row],[EDAD]]="", '2-Resumen'!$C$7, moras[[#This Row],[EDAD]])</f>
        <v>70</v>
      </c>
      <c r="P2290">
        <f>FLOOR(moras[[#This Row],[EDAD_SIN_NA´S]],10)</f>
        <v>70</v>
      </c>
      <c r="Q2290">
        <f>STANDARDIZE(moras[[#This Row],[EDAD]],'2-Resumen'!$C$2, '2-Resumen'!$C$3)</f>
        <v>1.9827190589451413</v>
      </c>
      <c r="R2290" t="str">
        <f>IF(ABS(moras[[#This Row],[Z-CORE E]]) &gt; 1.96, "Sí", "No")</f>
        <v>Sí</v>
      </c>
    </row>
    <row r="2291" spans="1:18">
      <c r="A2291">
        <v>3344</v>
      </c>
      <c r="B2291" t="s">
        <v>32</v>
      </c>
      <c r="C2291">
        <v>400000</v>
      </c>
      <c r="D22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91">
        <f>IF(moras[[#This Row],[SALARIO]]="",'2-Resumen'!$B$7, moras[[#This Row],[SALARIO]])</f>
        <v>400000</v>
      </c>
      <c r="F2291">
        <f>STANDARDIZE(moras[[#This Row],[SALARIO]],'2-Resumen'!$B$2,'2-Resumen'!$B$3)</f>
        <v>-0.36896076607340811</v>
      </c>
      <c r="G2291" t="str">
        <f>IF(ABS(moras[[#This Row],[Z-CORE]])&gt; 1.96,"Sí", "No")</f>
        <v>No</v>
      </c>
      <c r="H2291" t="s">
        <v>33</v>
      </c>
      <c r="I2291" t="str">
        <f>IF(moras[[#This Row],[TIPO_ASEGURAMIENTO]] = "", '2-Resumen'!$F$4, moras[[#This Row],[TIPO_ASEGURAMIENTO]])</f>
        <v>ASALARIADO</v>
      </c>
      <c r="J2291" t="s">
        <v>29</v>
      </c>
      <c r="K2291" t="s">
        <v>30</v>
      </c>
      <c r="L2291" t="s">
        <v>31</v>
      </c>
      <c r="M2291" t="s">
        <v>31</v>
      </c>
      <c r="N2291">
        <v>47</v>
      </c>
      <c r="O2291">
        <f>IF(moras[[#This Row],[EDAD]]="", '2-Resumen'!$C$7, moras[[#This Row],[EDAD]])</f>
        <v>47</v>
      </c>
      <c r="P2291">
        <f>FLOOR(moras[[#This Row],[EDAD_SIN_NA´S]],10)</f>
        <v>40</v>
      </c>
      <c r="Q2291">
        <f>STANDARDIZE(moras[[#This Row],[EDAD]],'2-Resumen'!$C$2, '2-Resumen'!$C$3)</f>
        <v>0.35948646717097865</v>
      </c>
      <c r="R2291" t="str">
        <f>IF(ABS(moras[[#This Row],[Z-CORE E]]) &gt; 1.96, "Sí", "No")</f>
        <v>No</v>
      </c>
    </row>
    <row r="2292" spans="1:18">
      <c r="A2292">
        <v>3345</v>
      </c>
      <c r="B2292" t="s">
        <v>32</v>
      </c>
      <c r="C2292">
        <v>66495056</v>
      </c>
      <c r="D22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92">
        <f>IF(moras[[#This Row],[SALARIO]]="",'2-Resumen'!$B$7, moras[[#This Row],[SALARIO]])</f>
        <v>66495056</v>
      </c>
      <c r="F2292">
        <f>STANDARDIZE(moras[[#This Row],[SALARIO]],'2-Resumen'!$B$2,'2-Resumen'!$B$3)</f>
        <v>0.73079756469564749</v>
      </c>
      <c r="G2292" t="str">
        <f>IF(ABS(moras[[#This Row],[Z-CORE]])&gt; 1.96,"Sí", "No")</f>
        <v>No</v>
      </c>
      <c r="H2292" t="s">
        <v>33</v>
      </c>
      <c r="I2292" t="str">
        <f>IF(moras[[#This Row],[TIPO_ASEGURAMIENTO]] = "", '2-Resumen'!$F$4, moras[[#This Row],[TIPO_ASEGURAMIENTO]])</f>
        <v>ASALARIADO</v>
      </c>
      <c r="J2292" t="s">
        <v>29</v>
      </c>
      <c r="K2292" t="s">
        <v>30</v>
      </c>
      <c r="L2292" t="s">
        <v>30</v>
      </c>
      <c r="M2292" t="s">
        <v>31</v>
      </c>
      <c r="N2292">
        <v>38</v>
      </c>
      <c r="O2292">
        <f>IF(moras[[#This Row],[EDAD]]="", '2-Resumen'!$C$7, moras[[#This Row],[EDAD]])</f>
        <v>38</v>
      </c>
      <c r="P2292">
        <f>FLOOR(moras[[#This Row],[EDAD_SIN_NA´S]],10)</f>
        <v>30</v>
      </c>
      <c r="Q2292">
        <f>STANDARDIZE(moras[[#This Row],[EDAD]],'2-Resumen'!$C$2, '2-Resumen'!$C$3)</f>
        <v>-0.27569150352325889</v>
      </c>
      <c r="R2292" t="str">
        <f>IF(ABS(moras[[#This Row],[Z-CORE E]]) &gt; 1.96, "Sí", "No")</f>
        <v>No</v>
      </c>
    </row>
    <row r="2293" spans="1:18">
      <c r="A2293">
        <v>3346</v>
      </c>
      <c r="B2293" t="s">
        <v>27</v>
      </c>
      <c r="C2293">
        <v>580000</v>
      </c>
      <c r="D22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93">
        <f>IF(moras[[#This Row],[SALARIO]]="",'2-Resumen'!$B$7, moras[[#This Row],[SALARIO]])</f>
        <v>580000</v>
      </c>
      <c r="F2293">
        <f>STANDARDIZE(moras[[#This Row],[SALARIO]],'2-Resumen'!$B$2,'2-Resumen'!$B$3)</f>
        <v>-0.36596573873674271</v>
      </c>
      <c r="G2293" t="str">
        <f>IF(ABS(moras[[#This Row],[Z-CORE]])&gt; 1.96,"Sí", "No")</f>
        <v>No</v>
      </c>
      <c r="H2293" t="s">
        <v>33</v>
      </c>
      <c r="I2293" t="str">
        <f>IF(moras[[#This Row],[TIPO_ASEGURAMIENTO]] = "", '2-Resumen'!$F$4, moras[[#This Row],[TIPO_ASEGURAMIENTO]])</f>
        <v>ASALARIADO</v>
      </c>
      <c r="J2293" t="s">
        <v>29</v>
      </c>
      <c r="K2293" t="s">
        <v>30</v>
      </c>
      <c r="L2293" t="s">
        <v>31</v>
      </c>
      <c r="M2293" t="s">
        <v>31</v>
      </c>
      <c r="N2293">
        <v>25</v>
      </c>
      <c r="O2293">
        <f>IF(moras[[#This Row],[EDAD]]="", '2-Resumen'!$C$7, moras[[#This Row],[EDAD]])</f>
        <v>25</v>
      </c>
      <c r="P2293">
        <f>FLOOR(moras[[#This Row],[EDAD_SIN_NA´S]],10)</f>
        <v>20</v>
      </c>
      <c r="Q2293">
        <f>STANDARDIZE(moras[[#This Row],[EDAD]],'2-Resumen'!$C$2, '2-Resumen'!$C$3)</f>
        <v>-1.1931707945260464</v>
      </c>
      <c r="R2293" t="str">
        <f>IF(ABS(moras[[#This Row],[Z-CORE E]]) &gt; 1.96, "Sí", "No")</f>
        <v>No</v>
      </c>
    </row>
    <row r="2294" spans="1:18">
      <c r="A2294">
        <v>3347</v>
      </c>
      <c r="B2294" t="s">
        <v>27</v>
      </c>
      <c r="C2294">
        <v>183760</v>
      </c>
      <c r="D22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94">
        <f>IF(moras[[#This Row],[SALARIO]]="",'2-Resumen'!$B$7, moras[[#This Row],[SALARIO]])</f>
        <v>183760</v>
      </c>
      <c r="F2294">
        <f>STANDARDIZE(moras[[#This Row],[SALARIO]],'2-Resumen'!$B$2,'2-Resumen'!$B$3)</f>
        <v>-0.3725587922471888</v>
      </c>
      <c r="G2294" t="str">
        <f>IF(ABS(moras[[#This Row],[Z-CORE]])&gt; 1.96,"Sí", "No")</f>
        <v>No</v>
      </c>
      <c r="H2294" t="s">
        <v>33</v>
      </c>
      <c r="I2294" t="str">
        <f>IF(moras[[#This Row],[TIPO_ASEGURAMIENTO]] = "", '2-Resumen'!$F$4, moras[[#This Row],[TIPO_ASEGURAMIENTO]])</f>
        <v>ASALARIADO</v>
      </c>
      <c r="J2294" t="s">
        <v>29</v>
      </c>
      <c r="K2294" t="s">
        <v>30</v>
      </c>
      <c r="L2294" t="s">
        <v>30</v>
      </c>
      <c r="M2294" t="s">
        <v>31</v>
      </c>
      <c r="N2294">
        <v>53</v>
      </c>
      <c r="O2294">
        <f>IF(moras[[#This Row],[EDAD]]="", '2-Resumen'!$C$7, moras[[#This Row],[EDAD]])</f>
        <v>53</v>
      </c>
      <c r="P2294">
        <f>FLOOR(moras[[#This Row],[EDAD_SIN_NA´S]],10)</f>
        <v>50</v>
      </c>
      <c r="Q2294">
        <f>STANDARDIZE(moras[[#This Row],[EDAD]],'2-Resumen'!$C$2, '2-Resumen'!$C$3)</f>
        <v>0.78293844763380371</v>
      </c>
      <c r="R2294" t="str">
        <f>IF(ABS(moras[[#This Row],[Z-CORE E]]) &gt; 1.96, "Sí", "No")</f>
        <v>No</v>
      </c>
    </row>
    <row r="2295" spans="1:18">
      <c r="A2295">
        <v>3348</v>
      </c>
      <c r="B2295" t="s">
        <v>27</v>
      </c>
      <c r="C2295">
        <v>591000</v>
      </c>
      <c r="D22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295">
        <f>IF(moras[[#This Row],[SALARIO]]="",'2-Resumen'!$B$7, moras[[#This Row],[SALARIO]])</f>
        <v>591000</v>
      </c>
      <c r="F2295">
        <f>STANDARDIZE(moras[[#This Row],[SALARIO]],'2-Resumen'!$B$2,'2-Resumen'!$B$3)</f>
        <v>-0.36578270928839091</v>
      </c>
      <c r="G2295" t="str">
        <f>IF(ABS(moras[[#This Row],[Z-CORE]])&gt; 1.96,"Sí", "No")</f>
        <v>No</v>
      </c>
      <c r="H2295" t="s">
        <v>33</v>
      </c>
      <c r="I2295" t="str">
        <f>IF(moras[[#This Row],[TIPO_ASEGURAMIENTO]] = "", '2-Resumen'!$F$4, moras[[#This Row],[TIPO_ASEGURAMIENTO]])</f>
        <v>ASALARIADO</v>
      </c>
      <c r="J2295" t="s">
        <v>29</v>
      </c>
      <c r="K2295" t="s">
        <v>30</v>
      </c>
      <c r="L2295" t="s">
        <v>31</v>
      </c>
      <c r="M2295" t="s">
        <v>31</v>
      </c>
      <c r="N2295">
        <v>45</v>
      </c>
      <c r="O2295">
        <f>IF(moras[[#This Row],[EDAD]]="", '2-Resumen'!$C$7, moras[[#This Row],[EDAD]])</f>
        <v>45</v>
      </c>
      <c r="P2295">
        <f>FLOOR(moras[[#This Row],[EDAD_SIN_NA´S]],10)</f>
        <v>40</v>
      </c>
      <c r="Q2295">
        <f>STANDARDIZE(moras[[#This Row],[EDAD]],'2-Resumen'!$C$2, '2-Resumen'!$C$3)</f>
        <v>0.21833580701670366</v>
      </c>
      <c r="R2295" t="str">
        <f>IF(ABS(moras[[#This Row],[Z-CORE E]]) &gt; 1.96, "Sí", "No")</f>
        <v>No</v>
      </c>
    </row>
    <row r="2296" spans="1:18">
      <c r="A2296">
        <v>3349</v>
      </c>
      <c r="B2296" t="s">
        <v>32</v>
      </c>
      <c r="C2296">
        <v>146102323</v>
      </c>
      <c r="D22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296">
        <f>IF(moras[[#This Row],[SALARIO]]="",'2-Resumen'!$B$7, moras[[#This Row],[SALARIO]])</f>
        <v>146102323</v>
      </c>
      <c r="F2296">
        <f>STANDARDIZE(moras[[#This Row],[SALARIO]],'2-Resumen'!$B$2,'2-Resumen'!$B$3)</f>
        <v>2.0553861250413186</v>
      </c>
      <c r="G2296" t="str">
        <f>IF(ABS(moras[[#This Row],[Z-CORE]])&gt; 1.96,"Sí", "No")</f>
        <v>Sí</v>
      </c>
      <c r="H2296" t="s">
        <v>33</v>
      </c>
      <c r="I2296" t="str">
        <f>IF(moras[[#This Row],[TIPO_ASEGURAMIENTO]] = "", '2-Resumen'!$F$4, moras[[#This Row],[TIPO_ASEGURAMIENTO]])</f>
        <v>ASALARIADO</v>
      </c>
      <c r="J2296" t="s">
        <v>29</v>
      </c>
      <c r="K2296" t="s">
        <v>30</v>
      </c>
      <c r="L2296" t="s">
        <v>31</v>
      </c>
      <c r="M2296" t="s">
        <v>31</v>
      </c>
      <c r="N2296">
        <v>30</v>
      </c>
      <c r="O2296">
        <f>IF(moras[[#This Row],[EDAD]]="", '2-Resumen'!$C$7, moras[[#This Row],[EDAD]])</f>
        <v>30</v>
      </c>
      <c r="P2296">
        <f>FLOOR(moras[[#This Row],[EDAD_SIN_NA´S]],10)</f>
        <v>30</v>
      </c>
      <c r="Q2296">
        <f>STANDARDIZE(moras[[#This Row],[EDAD]],'2-Resumen'!$C$2, '2-Resumen'!$C$3)</f>
        <v>-0.84029414414035897</v>
      </c>
      <c r="R2296" t="str">
        <f>IF(ABS(moras[[#This Row],[Z-CORE E]]) &gt; 1.96, "Sí", "No")</f>
        <v>No</v>
      </c>
    </row>
    <row r="2297" spans="1:18">
      <c r="A2297">
        <v>3350</v>
      </c>
      <c r="B2297" t="s">
        <v>27</v>
      </c>
      <c r="C2297">
        <v>1167041</v>
      </c>
      <c r="D22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97">
        <f>IF(moras[[#This Row],[SALARIO]]="",'2-Resumen'!$B$7, moras[[#This Row],[SALARIO]])</f>
        <v>1167041</v>
      </c>
      <c r="F2297">
        <f>STANDARDIZE(moras[[#This Row],[SALARIO]],'2-Resumen'!$B$2,'2-Resumen'!$B$3)</f>
        <v>-0.35619793961039053</v>
      </c>
      <c r="G2297" t="str">
        <f>IF(ABS(moras[[#This Row],[Z-CORE]])&gt; 1.96,"Sí", "No")</f>
        <v>No</v>
      </c>
      <c r="H2297" t="s">
        <v>33</v>
      </c>
      <c r="I2297" t="str">
        <f>IF(moras[[#This Row],[TIPO_ASEGURAMIENTO]] = "", '2-Resumen'!$F$4, moras[[#This Row],[TIPO_ASEGURAMIENTO]])</f>
        <v>ASALARIADO</v>
      </c>
      <c r="J2297" t="s">
        <v>34</v>
      </c>
      <c r="K2297" t="s">
        <v>30</v>
      </c>
      <c r="L2297" t="s">
        <v>31</v>
      </c>
      <c r="M2297" t="s">
        <v>30</v>
      </c>
      <c r="N2297">
        <v>32</v>
      </c>
      <c r="O2297">
        <f>IF(moras[[#This Row],[EDAD]]="", '2-Resumen'!$C$7, moras[[#This Row],[EDAD]])</f>
        <v>32</v>
      </c>
      <c r="P2297">
        <f>FLOOR(moras[[#This Row],[EDAD_SIN_NA´S]],10)</f>
        <v>30</v>
      </c>
      <c r="Q2297">
        <f>STANDARDIZE(moras[[#This Row],[EDAD]],'2-Resumen'!$C$2, '2-Resumen'!$C$3)</f>
        <v>-0.69914348398608395</v>
      </c>
      <c r="R2297" t="str">
        <f>IF(ABS(moras[[#This Row],[Z-CORE E]]) &gt; 1.96, "Sí", "No")</f>
        <v>No</v>
      </c>
    </row>
    <row r="2298" spans="1:18">
      <c r="A2298">
        <v>3351</v>
      </c>
      <c r="B2298" t="s">
        <v>27</v>
      </c>
      <c r="C2298">
        <v>240000</v>
      </c>
      <c r="D22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298">
        <f>IF(moras[[#This Row],[SALARIO]]="",'2-Resumen'!$B$7, moras[[#This Row],[SALARIO]])</f>
        <v>240000</v>
      </c>
      <c r="F2298">
        <f>STANDARDIZE(moras[[#This Row],[SALARIO]],'2-Resumen'!$B$2,'2-Resumen'!$B$3)</f>
        <v>-0.37162301259488845</v>
      </c>
      <c r="G2298" t="str">
        <f>IF(ABS(moras[[#This Row],[Z-CORE]])&gt; 1.96,"Sí", "No")</f>
        <v>No</v>
      </c>
      <c r="H2298" t="s">
        <v>33</v>
      </c>
      <c r="I2298" t="str">
        <f>IF(moras[[#This Row],[TIPO_ASEGURAMIENTO]] = "", '2-Resumen'!$F$4, moras[[#This Row],[TIPO_ASEGURAMIENTO]])</f>
        <v>ASALARIADO</v>
      </c>
      <c r="J2298" t="s">
        <v>29</v>
      </c>
      <c r="K2298" t="s">
        <v>30</v>
      </c>
      <c r="L2298" t="s">
        <v>30</v>
      </c>
      <c r="M2298" t="s">
        <v>30</v>
      </c>
      <c r="N2298">
        <v>42</v>
      </c>
      <c r="O2298">
        <f>IF(moras[[#This Row],[EDAD]]="", '2-Resumen'!$C$7, moras[[#This Row],[EDAD]])</f>
        <v>42</v>
      </c>
      <c r="P2298">
        <f>FLOOR(moras[[#This Row],[EDAD_SIN_NA´S]],10)</f>
        <v>40</v>
      </c>
      <c r="Q2298">
        <f>STANDARDIZE(moras[[#This Row],[EDAD]],'2-Resumen'!$C$2, '2-Resumen'!$C$3)</f>
        <v>6.6098167852911317E-3</v>
      </c>
      <c r="R2298" t="str">
        <f>IF(ABS(moras[[#This Row],[Z-CORE E]]) &gt; 1.96, "Sí", "No")</f>
        <v>No</v>
      </c>
    </row>
    <row r="2299" spans="1:18">
      <c r="A2299">
        <v>3352</v>
      </c>
      <c r="B2299" t="s">
        <v>27</v>
      </c>
      <c r="C2299">
        <v>22719758</v>
      </c>
      <c r="D22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299">
        <f>IF(moras[[#This Row],[SALARIO]]="",'2-Resumen'!$B$7, moras[[#This Row],[SALARIO]])</f>
        <v>22719758</v>
      </c>
      <c r="F2299">
        <f>STANDARDIZE(moras[[#This Row],[SALARIO]],'2-Resumen'!$B$2,'2-Resumen'!$B$3)</f>
        <v>2.4185970252369247E-3</v>
      </c>
      <c r="G2299" t="str">
        <f>IF(ABS(moras[[#This Row],[Z-CORE]])&gt; 1.96,"Sí", "No")</f>
        <v>No</v>
      </c>
      <c r="H2299" t="s">
        <v>33</v>
      </c>
      <c r="I2299" t="str">
        <f>IF(moras[[#This Row],[TIPO_ASEGURAMIENTO]] = "", '2-Resumen'!$F$4, moras[[#This Row],[TIPO_ASEGURAMIENTO]])</f>
        <v>ASALARIADO</v>
      </c>
      <c r="J2299" t="s">
        <v>29</v>
      </c>
      <c r="K2299" t="s">
        <v>30</v>
      </c>
      <c r="L2299" t="s">
        <v>31</v>
      </c>
      <c r="M2299" t="s">
        <v>31</v>
      </c>
      <c r="N2299">
        <v>36</v>
      </c>
      <c r="O2299">
        <f>IF(moras[[#This Row],[EDAD]]="", '2-Resumen'!$C$7, moras[[#This Row],[EDAD]])</f>
        <v>36</v>
      </c>
      <c r="P2299">
        <f>FLOOR(moras[[#This Row],[EDAD_SIN_NA´S]],10)</f>
        <v>30</v>
      </c>
      <c r="Q2299">
        <f>STANDARDIZE(moras[[#This Row],[EDAD]],'2-Resumen'!$C$2, '2-Resumen'!$C$3)</f>
        <v>-0.41684216367753391</v>
      </c>
      <c r="R2299" t="str">
        <f>IF(ABS(moras[[#This Row],[Z-CORE E]]) &gt; 1.96, "Sí", "No")</f>
        <v>No</v>
      </c>
    </row>
    <row r="2300" spans="1:18">
      <c r="A2300">
        <v>3353</v>
      </c>
      <c r="B2300" t="s">
        <v>27</v>
      </c>
      <c r="C2300">
        <v>346384</v>
      </c>
      <c r="D23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00">
        <f>IF(moras[[#This Row],[SALARIO]]="",'2-Resumen'!$B$7, moras[[#This Row],[SALARIO]])</f>
        <v>346384</v>
      </c>
      <c r="F2300">
        <f>STANDARDIZE(moras[[#This Row],[SALARIO]],'2-Resumen'!$B$2,'2-Resumen'!$B$3)</f>
        <v>-0.36985288488275614</v>
      </c>
      <c r="G2300" t="str">
        <f>IF(ABS(moras[[#This Row],[Z-CORE]])&gt; 1.96,"Sí", "No")</f>
        <v>No</v>
      </c>
      <c r="H2300" t="s">
        <v>33</v>
      </c>
      <c r="I2300" t="str">
        <f>IF(moras[[#This Row],[TIPO_ASEGURAMIENTO]] = "", '2-Resumen'!$F$4, moras[[#This Row],[TIPO_ASEGURAMIENTO]])</f>
        <v>ASALARIADO</v>
      </c>
      <c r="J2300" t="s">
        <v>34</v>
      </c>
      <c r="K2300" t="s">
        <v>30</v>
      </c>
      <c r="L2300" t="s">
        <v>31</v>
      </c>
      <c r="M2300" t="s">
        <v>31</v>
      </c>
      <c r="N2300">
        <v>43</v>
      </c>
      <c r="O2300">
        <f>IF(moras[[#This Row],[EDAD]]="", '2-Resumen'!$C$7, moras[[#This Row],[EDAD]])</f>
        <v>43</v>
      </c>
      <c r="P2300">
        <f>FLOOR(moras[[#This Row],[EDAD_SIN_NA´S]],10)</f>
        <v>40</v>
      </c>
      <c r="Q2300">
        <f>STANDARDIZE(moras[[#This Row],[EDAD]],'2-Resumen'!$C$2, '2-Resumen'!$C$3)</f>
        <v>7.7185146862428639E-2</v>
      </c>
      <c r="R2300" t="str">
        <f>IF(ABS(moras[[#This Row],[Z-CORE E]]) &gt; 1.96, "Sí", "No")</f>
        <v>No</v>
      </c>
    </row>
    <row r="2301" spans="1:18">
      <c r="A2301">
        <v>3354</v>
      </c>
      <c r="B2301" t="s">
        <v>32</v>
      </c>
      <c r="C2301">
        <v>82132728</v>
      </c>
      <c r="D23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01">
        <f>IF(moras[[#This Row],[SALARIO]]="",'2-Resumen'!$B$7, moras[[#This Row],[SALARIO]])</f>
        <v>82132728</v>
      </c>
      <c r="F2301">
        <f>STANDARDIZE(moras[[#This Row],[SALARIO]],'2-Resumen'!$B$2,'2-Resumen'!$B$3)</f>
        <v>0.99099342648346411</v>
      </c>
      <c r="G2301" t="str">
        <f>IF(ABS(moras[[#This Row],[Z-CORE]])&gt; 1.96,"Sí", "No")</f>
        <v>No</v>
      </c>
      <c r="H2301" t="s">
        <v>33</v>
      </c>
      <c r="I2301" t="str">
        <f>IF(moras[[#This Row],[TIPO_ASEGURAMIENTO]] = "", '2-Resumen'!$F$4, moras[[#This Row],[TIPO_ASEGURAMIENTO]])</f>
        <v>ASALARIADO</v>
      </c>
      <c r="J2301" t="s">
        <v>29</v>
      </c>
      <c r="K2301" t="s">
        <v>30</v>
      </c>
      <c r="L2301" t="s">
        <v>31</v>
      </c>
      <c r="M2301" t="s">
        <v>31</v>
      </c>
      <c r="N2301">
        <v>60</v>
      </c>
      <c r="O2301">
        <f>IF(moras[[#This Row],[EDAD]]="", '2-Resumen'!$C$7, moras[[#This Row],[EDAD]])</f>
        <v>60</v>
      </c>
      <c r="P2301">
        <f>FLOOR(moras[[#This Row],[EDAD_SIN_NA´S]],10)</f>
        <v>60</v>
      </c>
      <c r="Q2301">
        <f>STANDARDIZE(moras[[#This Row],[EDAD]],'2-Resumen'!$C$2, '2-Resumen'!$C$3)</f>
        <v>1.2769657581737661</v>
      </c>
      <c r="R2301" t="str">
        <f>IF(ABS(moras[[#This Row],[Z-CORE E]]) &gt; 1.96, "Sí", "No")</f>
        <v>No</v>
      </c>
    </row>
    <row r="2302" spans="1:18">
      <c r="A2302">
        <v>3355</v>
      </c>
      <c r="B2302" t="s">
        <v>32</v>
      </c>
      <c r="C2302">
        <v>350000</v>
      </c>
      <c r="D23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02">
        <f>IF(moras[[#This Row],[SALARIO]]="",'2-Resumen'!$B$7, moras[[#This Row],[SALARIO]])</f>
        <v>350000</v>
      </c>
      <c r="F2302">
        <f>STANDARDIZE(moras[[#This Row],[SALARIO]],'2-Resumen'!$B$2,'2-Resumen'!$B$3)</f>
        <v>-0.36979271811137071</v>
      </c>
      <c r="G2302" t="str">
        <f>IF(ABS(moras[[#This Row],[Z-CORE]])&gt; 1.96,"Sí", "No")</f>
        <v>No</v>
      </c>
      <c r="H2302" t="s">
        <v>33</v>
      </c>
      <c r="I2302" t="str">
        <f>IF(moras[[#This Row],[TIPO_ASEGURAMIENTO]] = "", '2-Resumen'!$F$4, moras[[#This Row],[TIPO_ASEGURAMIENTO]])</f>
        <v>ASALARIADO</v>
      </c>
      <c r="J2302" t="s">
        <v>29</v>
      </c>
      <c r="K2302" t="s">
        <v>30</v>
      </c>
      <c r="L2302" t="s">
        <v>31</v>
      </c>
      <c r="M2302" t="s">
        <v>31</v>
      </c>
      <c r="N2302">
        <v>36</v>
      </c>
      <c r="O2302">
        <f>IF(moras[[#This Row],[EDAD]]="", '2-Resumen'!$C$7, moras[[#This Row],[EDAD]])</f>
        <v>36</v>
      </c>
      <c r="P2302">
        <f>FLOOR(moras[[#This Row],[EDAD_SIN_NA´S]],10)</f>
        <v>30</v>
      </c>
      <c r="Q2302">
        <f>STANDARDIZE(moras[[#This Row],[EDAD]],'2-Resumen'!$C$2, '2-Resumen'!$C$3)</f>
        <v>-0.41684216367753391</v>
      </c>
      <c r="R2302" t="str">
        <f>IF(ABS(moras[[#This Row],[Z-CORE E]]) &gt; 1.96, "Sí", "No")</f>
        <v>No</v>
      </c>
    </row>
    <row r="2303" spans="1:18">
      <c r="A2303">
        <v>3356</v>
      </c>
      <c r="B2303" t="s">
        <v>32</v>
      </c>
      <c r="C2303">
        <v>35153679</v>
      </c>
      <c r="D23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03">
        <f>IF(moras[[#This Row],[SALARIO]]="",'2-Resumen'!$B$7, moras[[#This Row],[SALARIO]])</f>
        <v>35153679</v>
      </c>
      <c r="F2303">
        <f>STANDARDIZE(moras[[#This Row],[SALARIO]],'2-Resumen'!$B$2,'2-Resumen'!$B$3)</f>
        <v>0.2093071153415586</v>
      </c>
      <c r="G2303" t="str">
        <f>IF(ABS(moras[[#This Row],[Z-CORE]])&gt; 1.96,"Sí", "No")</f>
        <v>No</v>
      </c>
      <c r="H2303" t="s">
        <v>33</v>
      </c>
      <c r="I2303" t="str">
        <f>IF(moras[[#This Row],[TIPO_ASEGURAMIENTO]] = "", '2-Resumen'!$F$4, moras[[#This Row],[TIPO_ASEGURAMIENTO]])</f>
        <v>ASALARIADO</v>
      </c>
      <c r="J2303" t="s">
        <v>29</v>
      </c>
      <c r="K2303" t="s">
        <v>30</v>
      </c>
      <c r="L2303" t="s">
        <v>31</v>
      </c>
      <c r="M2303" t="s">
        <v>31</v>
      </c>
      <c r="N2303">
        <v>46</v>
      </c>
      <c r="O2303">
        <f>IF(moras[[#This Row],[EDAD]]="", '2-Resumen'!$C$7, moras[[#This Row],[EDAD]])</f>
        <v>46</v>
      </c>
      <c r="P2303">
        <f>FLOOR(moras[[#This Row],[EDAD_SIN_NA´S]],10)</f>
        <v>40</v>
      </c>
      <c r="Q2303">
        <f>STANDARDIZE(moras[[#This Row],[EDAD]],'2-Resumen'!$C$2, '2-Resumen'!$C$3)</f>
        <v>0.28891113709384114</v>
      </c>
      <c r="R2303" t="str">
        <f>IF(ABS(moras[[#This Row],[Z-CORE E]]) &gt; 1.96, "Sí", "No")</f>
        <v>No</v>
      </c>
    </row>
    <row r="2304" spans="1:18">
      <c r="A2304">
        <v>3357</v>
      </c>
      <c r="B2304" t="s">
        <v>27</v>
      </c>
      <c r="C2304">
        <v>2585425</v>
      </c>
      <c r="D23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04">
        <f>IF(moras[[#This Row],[SALARIO]]="",'2-Resumen'!$B$7, moras[[#This Row],[SALARIO]])</f>
        <v>2585425</v>
      </c>
      <c r="F2304">
        <f>STANDARDIZE(moras[[#This Row],[SALARIO]],'2-Resumen'!$B$2,'2-Resumen'!$B$3)</f>
        <v>-0.33259739042211939</v>
      </c>
      <c r="G2304" t="str">
        <f>IF(ABS(moras[[#This Row],[Z-CORE]])&gt; 1.96,"Sí", "No")</f>
        <v>No</v>
      </c>
      <c r="H2304" t="s">
        <v>33</v>
      </c>
      <c r="I2304" t="str">
        <f>IF(moras[[#This Row],[TIPO_ASEGURAMIENTO]] = "", '2-Resumen'!$F$4, moras[[#This Row],[TIPO_ASEGURAMIENTO]])</f>
        <v>ASALARIADO</v>
      </c>
      <c r="J2304" t="s">
        <v>29</v>
      </c>
      <c r="K2304" t="s">
        <v>30</v>
      </c>
      <c r="L2304" t="s">
        <v>31</v>
      </c>
      <c r="M2304" t="s">
        <v>31</v>
      </c>
      <c r="N2304">
        <v>53</v>
      </c>
      <c r="O2304">
        <f>IF(moras[[#This Row],[EDAD]]="", '2-Resumen'!$C$7, moras[[#This Row],[EDAD]])</f>
        <v>53</v>
      </c>
      <c r="P2304">
        <f>FLOOR(moras[[#This Row],[EDAD_SIN_NA´S]],10)</f>
        <v>50</v>
      </c>
      <c r="Q2304">
        <f>STANDARDIZE(moras[[#This Row],[EDAD]],'2-Resumen'!$C$2, '2-Resumen'!$C$3)</f>
        <v>0.78293844763380371</v>
      </c>
      <c r="R2304" t="str">
        <f>IF(ABS(moras[[#This Row],[Z-CORE E]]) &gt; 1.96, "Sí", "No")</f>
        <v>No</v>
      </c>
    </row>
    <row r="2305" spans="1:18">
      <c r="A2305">
        <v>3359</v>
      </c>
      <c r="B2305" t="s">
        <v>27</v>
      </c>
      <c r="C2305">
        <v>289729</v>
      </c>
      <c r="D23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05">
        <f>IF(moras[[#This Row],[SALARIO]]="",'2-Resumen'!$B$7, moras[[#This Row],[SALARIO]])</f>
        <v>289729</v>
      </c>
      <c r="F2305">
        <f>STANDARDIZE(moras[[#This Row],[SALARIO]],'2-Resumen'!$B$2,'2-Resumen'!$B$3)</f>
        <v>-0.37079556973697159</v>
      </c>
      <c r="G2305" t="str">
        <f>IF(ABS(moras[[#This Row],[Z-CORE]])&gt; 1.96,"Sí", "No")</f>
        <v>No</v>
      </c>
      <c r="H2305" t="s">
        <v>33</v>
      </c>
      <c r="I2305" t="str">
        <f>IF(moras[[#This Row],[TIPO_ASEGURAMIENTO]] = "", '2-Resumen'!$F$4, moras[[#This Row],[TIPO_ASEGURAMIENTO]])</f>
        <v>ASALARIADO</v>
      </c>
      <c r="J2305" t="s">
        <v>34</v>
      </c>
      <c r="K2305" t="s">
        <v>30</v>
      </c>
      <c r="L2305" t="s">
        <v>31</v>
      </c>
      <c r="M2305" t="s">
        <v>30</v>
      </c>
      <c r="N2305">
        <v>41</v>
      </c>
      <c r="O2305">
        <f>IF(moras[[#This Row],[EDAD]]="", '2-Resumen'!$C$7, moras[[#This Row],[EDAD]])</f>
        <v>41</v>
      </c>
      <c r="P2305">
        <f>FLOOR(moras[[#This Row],[EDAD_SIN_NA´S]],10)</f>
        <v>40</v>
      </c>
      <c r="Q2305">
        <f>STANDARDIZE(moras[[#This Row],[EDAD]],'2-Resumen'!$C$2, '2-Resumen'!$C$3)</f>
        <v>-6.3965513291846368E-2</v>
      </c>
      <c r="R2305" t="str">
        <f>IF(ABS(moras[[#This Row],[Z-CORE E]]) &gt; 1.96, "Sí", "No")</f>
        <v>No</v>
      </c>
    </row>
    <row r="2306" spans="1:18">
      <c r="A2306">
        <v>3360</v>
      </c>
      <c r="B2306" t="s">
        <v>27</v>
      </c>
      <c r="C2306">
        <v>550000</v>
      </c>
      <c r="D23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06">
        <f>IF(moras[[#This Row],[SALARIO]]="",'2-Resumen'!$B$7, moras[[#This Row],[SALARIO]])</f>
        <v>550000</v>
      </c>
      <c r="F2306">
        <f>STANDARDIZE(moras[[#This Row],[SALARIO]],'2-Resumen'!$B$2,'2-Resumen'!$B$3)</f>
        <v>-0.36646490995952025</v>
      </c>
      <c r="G2306" t="str">
        <f>IF(ABS(moras[[#This Row],[Z-CORE]])&gt; 1.96,"Sí", "No")</f>
        <v>No</v>
      </c>
      <c r="H2306" t="s">
        <v>33</v>
      </c>
      <c r="I2306" t="str">
        <f>IF(moras[[#This Row],[TIPO_ASEGURAMIENTO]] = "", '2-Resumen'!$F$4, moras[[#This Row],[TIPO_ASEGURAMIENTO]])</f>
        <v>ASALARIADO</v>
      </c>
      <c r="J2306" t="s">
        <v>29</v>
      </c>
      <c r="K2306" t="s">
        <v>30</v>
      </c>
      <c r="L2306" t="s">
        <v>31</v>
      </c>
      <c r="M2306" t="s">
        <v>31</v>
      </c>
      <c r="N2306">
        <v>22</v>
      </c>
      <c r="O2306">
        <f>IF(moras[[#This Row],[EDAD]]="", '2-Resumen'!$C$7, moras[[#This Row],[EDAD]])</f>
        <v>22</v>
      </c>
      <c r="P2306">
        <f>FLOOR(moras[[#This Row],[EDAD_SIN_NA´S]],10)</f>
        <v>20</v>
      </c>
      <c r="Q2306">
        <f>STANDARDIZE(moras[[#This Row],[EDAD]],'2-Resumen'!$C$2, '2-Resumen'!$C$3)</f>
        <v>-1.4048967847574589</v>
      </c>
      <c r="R2306" t="str">
        <f>IF(ABS(moras[[#This Row],[Z-CORE E]]) &gt; 1.96, "Sí", "No")</f>
        <v>No</v>
      </c>
    </row>
    <row r="2307" spans="1:18">
      <c r="A2307">
        <v>3361</v>
      </c>
      <c r="B2307" t="s">
        <v>27</v>
      </c>
      <c r="C2307">
        <v>141849889</v>
      </c>
      <c r="D23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07">
        <f>IF(moras[[#This Row],[SALARIO]]="",'2-Resumen'!$B$7, moras[[#This Row],[SALARIO]])</f>
        <v>141849889</v>
      </c>
      <c r="F2307">
        <f>STANDARDIZE(moras[[#This Row],[SALARIO]],'2-Resumen'!$B$2,'2-Resumen'!$B$3)</f>
        <v>1.9846297023892889</v>
      </c>
      <c r="G2307" t="str">
        <f>IF(ABS(moras[[#This Row],[Z-CORE]])&gt; 1.96,"Sí", "No")</f>
        <v>Sí</v>
      </c>
      <c r="H2307" t="s">
        <v>33</v>
      </c>
      <c r="I2307" t="str">
        <f>IF(moras[[#This Row],[TIPO_ASEGURAMIENTO]] = "", '2-Resumen'!$F$4, moras[[#This Row],[TIPO_ASEGURAMIENTO]])</f>
        <v>ASALARIADO</v>
      </c>
      <c r="J2307" t="s">
        <v>29</v>
      </c>
      <c r="K2307" t="s">
        <v>30</v>
      </c>
      <c r="L2307" t="s">
        <v>31</v>
      </c>
      <c r="M2307" t="s">
        <v>31</v>
      </c>
      <c r="N2307">
        <v>48</v>
      </c>
      <c r="O2307">
        <f>IF(moras[[#This Row],[EDAD]]="", '2-Resumen'!$C$7, moras[[#This Row],[EDAD]])</f>
        <v>48</v>
      </c>
      <c r="P2307">
        <f>FLOOR(moras[[#This Row],[EDAD_SIN_NA´S]],10)</f>
        <v>40</v>
      </c>
      <c r="Q2307">
        <f>STANDARDIZE(moras[[#This Row],[EDAD]],'2-Resumen'!$C$2, '2-Resumen'!$C$3)</f>
        <v>0.43006179724811616</v>
      </c>
      <c r="R2307" t="str">
        <f>IF(ABS(moras[[#This Row],[Z-CORE E]]) &gt; 1.96, "Sí", "No")</f>
        <v>No</v>
      </c>
    </row>
    <row r="2308" spans="1:18">
      <c r="A2308">
        <v>3362</v>
      </c>
      <c r="B2308" t="s">
        <v>32</v>
      </c>
      <c r="C2308">
        <v>24096206</v>
      </c>
      <c r="D23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08">
        <f>IF(moras[[#This Row],[SALARIO]]="",'2-Resumen'!$B$7, moras[[#This Row],[SALARIO]])</f>
        <v>24096206</v>
      </c>
      <c r="F2308">
        <f>STANDARDIZE(moras[[#This Row],[SALARIO]],'2-Resumen'!$B$2,'2-Resumen'!$B$3)</f>
        <v>2.5321371400228075E-2</v>
      </c>
      <c r="G2308" t="str">
        <f>IF(ABS(moras[[#This Row],[Z-CORE]])&gt; 1.96,"Sí", "No")</f>
        <v>No</v>
      </c>
      <c r="H2308" t="s">
        <v>33</v>
      </c>
      <c r="I2308" t="str">
        <f>IF(moras[[#This Row],[TIPO_ASEGURAMIENTO]] = "", '2-Resumen'!$F$4, moras[[#This Row],[TIPO_ASEGURAMIENTO]])</f>
        <v>ASALARIADO</v>
      </c>
      <c r="J2308" t="s">
        <v>34</v>
      </c>
      <c r="K2308" t="s">
        <v>30</v>
      </c>
      <c r="L2308" t="s">
        <v>31</v>
      </c>
      <c r="M2308" t="s">
        <v>31</v>
      </c>
      <c r="N2308">
        <v>52</v>
      </c>
      <c r="O2308">
        <f>IF(moras[[#This Row],[EDAD]]="", '2-Resumen'!$C$7, moras[[#This Row],[EDAD]])</f>
        <v>52</v>
      </c>
      <c r="P2308">
        <f>FLOOR(moras[[#This Row],[EDAD_SIN_NA´S]],10)</f>
        <v>50</v>
      </c>
      <c r="Q2308">
        <f>STANDARDIZE(moras[[#This Row],[EDAD]],'2-Resumen'!$C$2, '2-Resumen'!$C$3)</f>
        <v>0.71236311755666615</v>
      </c>
      <c r="R2308" t="str">
        <f>IF(ABS(moras[[#This Row],[Z-CORE E]]) &gt; 1.96, "Sí", "No")</f>
        <v>No</v>
      </c>
    </row>
    <row r="2309" spans="1:18">
      <c r="A2309">
        <v>3363</v>
      </c>
      <c r="B2309" t="s">
        <v>27</v>
      </c>
      <c r="C2309">
        <v>225000</v>
      </c>
      <c r="D23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09">
        <f>IF(moras[[#This Row],[SALARIO]]="",'2-Resumen'!$B$7, moras[[#This Row],[SALARIO]])</f>
        <v>225000</v>
      </c>
      <c r="F2309">
        <f>STANDARDIZE(moras[[#This Row],[SALARIO]],'2-Resumen'!$B$2,'2-Resumen'!$B$3)</f>
        <v>-0.37187259820627722</v>
      </c>
      <c r="G2309" t="str">
        <f>IF(ABS(moras[[#This Row],[Z-CORE]])&gt; 1.96,"Sí", "No")</f>
        <v>No</v>
      </c>
      <c r="H2309" t="s">
        <v>33</v>
      </c>
      <c r="I2309" t="str">
        <f>IF(moras[[#This Row],[TIPO_ASEGURAMIENTO]] = "", '2-Resumen'!$F$4, moras[[#This Row],[TIPO_ASEGURAMIENTO]])</f>
        <v>ASALARIADO</v>
      </c>
      <c r="J2309" t="s">
        <v>29</v>
      </c>
      <c r="K2309" t="s">
        <v>30</v>
      </c>
      <c r="L2309" t="s">
        <v>31</v>
      </c>
      <c r="M2309" t="s">
        <v>31</v>
      </c>
      <c r="N2309">
        <v>36</v>
      </c>
      <c r="O2309">
        <f>IF(moras[[#This Row],[EDAD]]="", '2-Resumen'!$C$7, moras[[#This Row],[EDAD]])</f>
        <v>36</v>
      </c>
      <c r="P2309">
        <f>FLOOR(moras[[#This Row],[EDAD_SIN_NA´S]],10)</f>
        <v>30</v>
      </c>
      <c r="Q2309">
        <f>STANDARDIZE(moras[[#This Row],[EDAD]],'2-Resumen'!$C$2, '2-Resumen'!$C$3)</f>
        <v>-0.41684216367753391</v>
      </c>
      <c r="R2309" t="str">
        <f>IF(ABS(moras[[#This Row],[Z-CORE E]]) &gt; 1.96, "Sí", "No")</f>
        <v>No</v>
      </c>
    </row>
    <row r="2310" spans="1:18">
      <c r="A2310">
        <v>3364</v>
      </c>
      <c r="B2310" t="s">
        <v>27</v>
      </c>
      <c r="C2310">
        <v>5781674</v>
      </c>
      <c r="D23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10">
        <f>IF(moras[[#This Row],[SALARIO]]="",'2-Resumen'!$B$7, moras[[#This Row],[SALARIO]])</f>
        <v>5781674</v>
      </c>
      <c r="F2310">
        <f>STANDARDIZE(moras[[#This Row],[SALARIO]],'2-Resumen'!$B$2,'2-Resumen'!$B$3)</f>
        <v>-0.27941487303440032</v>
      </c>
      <c r="G2310" t="str">
        <f>IF(ABS(moras[[#This Row],[Z-CORE]])&gt; 1.96,"Sí", "No")</f>
        <v>No</v>
      </c>
      <c r="H2310" t="s">
        <v>33</v>
      </c>
      <c r="I2310" t="str">
        <f>IF(moras[[#This Row],[TIPO_ASEGURAMIENTO]] = "", '2-Resumen'!$F$4, moras[[#This Row],[TIPO_ASEGURAMIENTO]])</f>
        <v>ASALARIADO</v>
      </c>
      <c r="J2310" t="s">
        <v>34</v>
      </c>
      <c r="K2310" t="s">
        <v>30</v>
      </c>
      <c r="L2310" t="s">
        <v>31</v>
      </c>
      <c r="M2310" t="s">
        <v>31</v>
      </c>
      <c r="N2310">
        <v>40</v>
      </c>
      <c r="O2310">
        <f>IF(moras[[#This Row],[EDAD]]="", '2-Resumen'!$C$7, moras[[#This Row],[EDAD]])</f>
        <v>40</v>
      </c>
      <c r="P2310">
        <f>FLOOR(moras[[#This Row],[EDAD_SIN_NA´S]],10)</f>
        <v>40</v>
      </c>
      <c r="Q2310">
        <f>STANDARDIZE(moras[[#This Row],[EDAD]],'2-Resumen'!$C$2, '2-Resumen'!$C$3)</f>
        <v>-0.13454084336898386</v>
      </c>
      <c r="R2310" t="str">
        <f>IF(ABS(moras[[#This Row],[Z-CORE E]]) &gt; 1.96, "Sí", "No")</f>
        <v>No</v>
      </c>
    </row>
    <row r="2311" spans="1:18">
      <c r="A2311">
        <v>3366</v>
      </c>
      <c r="B2311" t="s">
        <v>27</v>
      </c>
      <c r="C2311">
        <v>58551947</v>
      </c>
      <c r="D23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11">
        <f>IF(moras[[#This Row],[SALARIO]]="",'2-Resumen'!$B$7, moras[[#This Row],[SALARIO]])</f>
        <v>58551947</v>
      </c>
      <c r="F2311">
        <f>STANDARDIZE(moras[[#This Row],[SALARIO]],'2-Resumen'!$B$2,'2-Resumen'!$B$3)</f>
        <v>0.59863185028946464</v>
      </c>
      <c r="G2311" t="str">
        <f>IF(ABS(moras[[#This Row],[Z-CORE]])&gt; 1.96,"Sí", "No")</f>
        <v>No</v>
      </c>
      <c r="H2311" t="s">
        <v>33</v>
      </c>
      <c r="I2311" t="str">
        <f>IF(moras[[#This Row],[TIPO_ASEGURAMIENTO]] = "", '2-Resumen'!$F$4, moras[[#This Row],[TIPO_ASEGURAMIENTO]])</f>
        <v>ASALARIADO</v>
      </c>
      <c r="J2311" t="s">
        <v>34</v>
      </c>
      <c r="K2311" t="s">
        <v>30</v>
      </c>
      <c r="L2311" t="s">
        <v>31</v>
      </c>
      <c r="M2311" t="s">
        <v>31</v>
      </c>
      <c r="N2311">
        <v>54</v>
      </c>
      <c r="O2311">
        <f>IF(moras[[#This Row],[EDAD]]="", '2-Resumen'!$C$7, moras[[#This Row],[EDAD]])</f>
        <v>54</v>
      </c>
      <c r="P2311">
        <f>FLOOR(moras[[#This Row],[EDAD_SIN_NA´S]],10)</f>
        <v>50</v>
      </c>
      <c r="Q2311">
        <f>STANDARDIZE(moras[[#This Row],[EDAD]],'2-Resumen'!$C$2, '2-Resumen'!$C$3)</f>
        <v>0.85351377771094117</v>
      </c>
      <c r="R2311" t="str">
        <f>IF(ABS(moras[[#This Row],[Z-CORE E]]) &gt; 1.96, "Sí", "No")</f>
        <v>No</v>
      </c>
    </row>
    <row r="2312" spans="1:18">
      <c r="A2312">
        <v>3367</v>
      </c>
      <c r="B2312" t="s">
        <v>32</v>
      </c>
      <c r="C2312">
        <v>47720699</v>
      </c>
      <c r="D23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12">
        <f>IF(moras[[#This Row],[SALARIO]]="",'2-Resumen'!$B$7, moras[[#This Row],[SALARIO]])</f>
        <v>47720699</v>
      </c>
      <c r="F2312">
        <f>STANDARDIZE(moras[[#This Row],[SALARIO]],'2-Resumen'!$B$2,'2-Resumen'!$B$3)</f>
        <v>0.41841027334389597</v>
      </c>
      <c r="G2312" t="str">
        <f>IF(ABS(moras[[#This Row],[Z-CORE]])&gt; 1.96,"Sí", "No")</f>
        <v>No</v>
      </c>
      <c r="H2312" t="s">
        <v>33</v>
      </c>
      <c r="I2312" t="str">
        <f>IF(moras[[#This Row],[TIPO_ASEGURAMIENTO]] = "", '2-Resumen'!$F$4, moras[[#This Row],[TIPO_ASEGURAMIENTO]])</f>
        <v>ASALARIADO</v>
      </c>
      <c r="J2312" t="s">
        <v>29</v>
      </c>
      <c r="K2312" t="s">
        <v>30</v>
      </c>
      <c r="L2312" t="s">
        <v>31</v>
      </c>
      <c r="M2312" t="s">
        <v>31</v>
      </c>
      <c r="N2312">
        <v>27</v>
      </c>
      <c r="O2312">
        <f>IF(moras[[#This Row],[EDAD]]="", '2-Resumen'!$C$7, moras[[#This Row],[EDAD]])</f>
        <v>27</v>
      </c>
      <c r="P2312">
        <f>FLOOR(moras[[#This Row],[EDAD_SIN_NA´S]],10)</f>
        <v>20</v>
      </c>
      <c r="Q2312">
        <f>STANDARDIZE(moras[[#This Row],[EDAD]],'2-Resumen'!$C$2, '2-Resumen'!$C$3)</f>
        <v>-1.0520201343717714</v>
      </c>
      <c r="R2312" t="str">
        <f>IF(ABS(moras[[#This Row],[Z-CORE E]]) &gt; 1.96, "Sí", "No")</f>
        <v>No</v>
      </c>
    </row>
    <row r="2313" spans="1:18">
      <c r="A2313">
        <v>3368</v>
      </c>
      <c r="B2313" t="s">
        <v>27</v>
      </c>
      <c r="C2313">
        <v>36674015</v>
      </c>
      <c r="D23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13">
        <f>IF(moras[[#This Row],[SALARIO]]="",'2-Resumen'!$B$7, moras[[#This Row],[SALARIO]])</f>
        <v>36674015</v>
      </c>
      <c r="F2313">
        <f>STANDARDIZE(moras[[#This Row],[SALARIO]],'2-Resumen'!$B$2,'2-Resumen'!$B$3)</f>
        <v>0.23460404801331702</v>
      </c>
      <c r="G2313" t="str">
        <f>IF(ABS(moras[[#This Row],[Z-CORE]])&gt; 1.96,"Sí", "No")</f>
        <v>No</v>
      </c>
      <c r="H2313" t="s">
        <v>33</v>
      </c>
      <c r="I2313" t="str">
        <f>IF(moras[[#This Row],[TIPO_ASEGURAMIENTO]] = "", '2-Resumen'!$F$4, moras[[#This Row],[TIPO_ASEGURAMIENTO]])</f>
        <v>ASALARIADO</v>
      </c>
      <c r="J2313" t="s">
        <v>29</v>
      </c>
      <c r="K2313" t="s">
        <v>30</v>
      </c>
      <c r="L2313" t="s">
        <v>31</v>
      </c>
      <c r="M2313" t="s">
        <v>31</v>
      </c>
      <c r="N2313">
        <v>37</v>
      </c>
      <c r="O2313">
        <f>IF(moras[[#This Row],[EDAD]]="", '2-Resumen'!$C$7, moras[[#This Row],[EDAD]])</f>
        <v>37</v>
      </c>
      <c r="P2313">
        <f>FLOOR(moras[[#This Row],[EDAD_SIN_NA´S]],10)</f>
        <v>30</v>
      </c>
      <c r="Q2313">
        <f>STANDARDIZE(moras[[#This Row],[EDAD]],'2-Resumen'!$C$2, '2-Resumen'!$C$3)</f>
        <v>-0.3462668336003964</v>
      </c>
      <c r="R2313" t="str">
        <f>IF(ABS(moras[[#This Row],[Z-CORE E]]) &gt; 1.96, "Sí", "No")</f>
        <v>No</v>
      </c>
    </row>
    <row r="2314" spans="1:18">
      <c r="A2314">
        <v>3370</v>
      </c>
      <c r="B2314" t="s">
        <v>27</v>
      </c>
      <c r="C2314">
        <v>375728</v>
      </c>
      <c r="D23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14">
        <f>IF(moras[[#This Row],[SALARIO]]="",'2-Resumen'!$B$7, moras[[#This Row],[SALARIO]])</f>
        <v>375728</v>
      </c>
      <c r="F2314">
        <f>STANDARDIZE(moras[[#This Row],[SALARIO]],'2-Resumen'!$B$2,'2-Resumen'!$B$3)</f>
        <v>-0.36936462887071664</v>
      </c>
      <c r="G2314" t="str">
        <f>IF(ABS(moras[[#This Row],[Z-CORE]])&gt; 1.96,"Sí", "No")</f>
        <v>No</v>
      </c>
      <c r="H2314" t="s">
        <v>33</v>
      </c>
      <c r="I2314" t="str">
        <f>IF(moras[[#This Row],[TIPO_ASEGURAMIENTO]] = "", '2-Resumen'!$F$4, moras[[#This Row],[TIPO_ASEGURAMIENTO]])</f>
        <v>ASALARIADO</v>
      </c>
      <c r="J2314" t="s">
        <v>29</v>
      </c>
      <c r="K2314" t="s">
        <v>30</v>
      </c>
      <c r="L2314" t="s">
        <v>30</v>
      </c>
      <c r="M2314" t="s">
        <v>31</v>
      </c>
      <c r="N2314">
        <v>41</v>
      </c>
      <c r="O2314">
        <f>IF(moras[[#This Row],[EDAD]]="", '2-Resumen'!$C$7, moras[[#This Row],[EDAD]])</f>
        <v>41</v>
      </c>
      <c r="P2314">
        <f>FLOOR(moras[[#This Row],[EDAD_SIN_NA´S]],10)</f>
        <v>40</v>
      </c>
      <c r="Q2314">
        <f>STANDARDIZE(moras[[#This Row],[EDAD]],'2-Resumen'!$C$2, '2-Resumen'!$C$3)</f>
        <v>-6.3965513291846368E-2</v>
      </c>
      <c r="R2314" t="str">
        <f>IF(ABS(moras[[#This Row],[Z-CORE E]]) &gt; 1.96, "Sí", "No")</f>
        <v>No</v>
      </c>
    </row>
    <row r="2315" spans="1:18">
      <c r="A2315">
        <v>3371</v>
      </c>
      <c r="B2315" t="s">
        <v>32</v>
      </c>
      <c r="C2315">
        <v>54128699</v>
      </c>
      <c r="D23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15">
        <f>IF(moras[[#This Row],[SALARIO]]="",'2-Resumen'!$B$7, moras[[#This Row],[SALARIO]])</f>
        <v>54128699</v>
      </c>
      <c r="F2315">
        <f>STANDARDIZE(moras[[#This Row],[SALARIO]],'2-Resumen'!$B$2,'2-Resumen'!$B$3)</f>
        <v>0.52503324652918393</v>
      </c>
      <c r="G2315" t="str">
        <f>IF(ABS(moras[[#This Row],[Z-CORE]])&gt; 1.96,"Sí", "No")</f>
        <v>No</v>
      </c>
      <c r="H2315" t="s">
        <v>33</v>
      </c>
      <c r="I2315" t="str">
        <f>IF(moras[[#This Row],[TIPO_ASEGURAMIENTO]] = "", '2-Resumen'!$F$4, moras[[#This Row],[TIPO_ASEGURAMIENTO]])</f>
        <v>ASALARIADO</v>
      </c>
      <c r="J2315" t="s">
        <v>29</v>
      </c>
      <c r="K2315" t="s">
        <v>30</v>
      </c>
      <c r="L2315" t="s">
        <v>31</v>
      </c>
      <c r="M2315" t="s">
        <v>31</v>
      </c>
      <c r="N2315">
        <v>38</v>
      </c>
      <c r="O2315">
        <f>IF(moras[[#This Row],[EDAD]]="", '2-Resumen'!$C$7, moras[[#This Row],[EDAD]])</f>
        <v>38</v>
      </c>
      <c r="P2315">
        <f>FLOOR(moras[[#This Row],[EDAD_SIN_NA´S]],10)</f>
        <v>30</v>
      </c>
      <c r="Q2315">
        <f>STANDARDIZE(moras[[#This Row],[EDAD]],'2-Resumen'!$C$2, '2-Resumen'!$C$3)</f>
        <v>-0.27569150352325889</v>
      </c>
      <c r="R2315" t="str">
        <f>IF(ABS(moras[[#This Row],[Z-CORE E]]) &gt; 1.96, "Sí", "No")</f>
        <v>No</v>
      </c>
    </row>
    <row r="2316" spans="1:18">
      <c r="A2316">
        <v>3376</v>
      </c>
      <c r="B2316" t="s">
        <v>32</v>
      </c>
      <c r="C2316">
        <v>8335921</v>
      </c>
      <c r="D23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16">
        <f>IF(moras[[#This Row],[SALARIO]]="",'2-Resumen'!$B$7, moras[[#This Row],[SALARIO]])</f>
        <v>8335921</v>
      </c>
      <c r="F2316">
        <f>STANDARDIZE(moras[[#This Row],[SALARIO]],'2-Resumen'!$B$2,'2-Resumen'!$B$3)</f>
        <v>-0.23691465309220272</v>
      </c>
      <c r="G2316" t="str">
        <f>IF(ABS(moras[[#This Row],[Z-CORE]])&gt; 1.96,"Sí", "No")</f>
        <v>No</v>
      </c>
      <c r="H2316" t="s">
        <v>33</v>
      </c>
      <c r="I2316" t="str">
        <f>IF(moras[[#This Row],[TIPO_ASEGURAMIENTO]] = "", '2-Resumen'!$F$4, moras[[#This Row],[TIPO_ASEGURAMIENTO]])</f>
        <v>ASALARIADO</v>
      </c>
      <c r="J2316" t="s">
        <v>34</v>
      </c>
      <c r="K2316" t="s">
        <v>30</v>
      </c>
      <c r="L2316" t="s">
        <v>31</v>
      </c>
      <c r="M2316" t="s">
        <v>31</v>
      </c>
      <c r="N2316">
        <v>31</v>
      </c>
      <c r="O2316">
        <f>IF(moras[[#This Row],[EDAD]]="", '2-Resumen'!$C$7, moras[[#This Row],[EDAD]])</f>
        <v>31</v>
      </c>
      <c r="P2316">
        <f>FLOOR(moras[[#This Row],[EDAD_SIN_NA´S]],10)</f>
        <v>30</v>
      </c>
      <c r="Q2316">
        <f>STANDARDIZE(moras[[#This Row],[EDAD]],'2-Resumen'!$C$2, '2-Resumen'!$C$3)</f>
        <v>-0.7697188140632214</v>
      </c>
      <c r="R2316" t="str">
        <f>IF(ABS(moras[[#This Row],[Z-CORE E]]) &gt; 1.96, "Sí", "No")</f>
        <v>No</v>
      </c>
    </row>
    <row r="2317" spans="1:18">
      <c r="A2317">
        <v>3379</v>
      </c>
      <c r="B2317" t="s">
        <v>32</v>
      </c>
      <c r="C2317">
        <v>30043855</v>
      </c>
      <c r="D23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17">
        <f>IF(moras[[#This Row],[SALARIO]]="",'2-Resumen'!$B$7, moras[[#This Row],[SALARIO]])</f>
        <v>30043855</v>
      </c>
      <c r="F2317">
        <f>STANDARDIZE(moras[[#This Row],[SALARIO]],'2-Resumen'!$B$2,'2-Resumen'!$B$3)</f>
        <v>0.12428454553295357</v>
      </c>
      <c r="G2317" t="str">
        <f>IF(ABS(moras[[#This Row],[Z-CORE]])&gt; 1.96,"Sí", "No")</f>
        <v>No</v>
      </c>
      <c r="H2317" t="s">
        <v>33</v>
      </c>
      <c r="I2317" t="str">
        <f>IF(moras[[#This Row],[TIPO_ASEGURAMIENTO]] = "", '2-Resumen'!$F$4, moras[[#This Row],[TIPO_ASEGURAMIENTO]])</f>
        <v>ASALARIADO</v>
      </c>
      <c r="J2317" t="s">
        <v>29</v>
      </c>
      <c r="K2317" t="s">
        <v>30</v>
      </c>
      <c r="L2317" t="s">
        <v>31</v>
      </c>
      <c r="M2317" t="s">
        <v>31</v>
      </c>
      <c r="N2317">
        <v>19</v>
      </c>
      <c r="O2317">
        <f>IF(moras[[#This Row],[EDAD]]="", '2-Resumen'!$C$7, moras[[#This Row],[EDAD]])</f>
        <v>19</v>
      </c>
      <c r="P2317">
        <f>FLOOR(moras[[#This Row],[EDAD_SIN_NA´S]],10)</f>
        <v>10</v>
      </c>
      <c r="Q2317">
        <f>STANDARDIZE(moras[[#This Row],[EDAD]],'2-Resumen'!$C$2, '2-Resumen'!$C$3)</f>
        <v>-1.6166227749888715</v>
      </c>
      <c r="R2317" t="str">
        <f>IF(ABS(moras[[#This Row],[Z-CORE E]]) &gt; 1.96, "Sí", "No")</f>
        <v>No</v>
      </c>
    </row>
    <row r="2318" spans="1:18">
      <c r="A2318">
        <v>3381</v>
      </c>
      <c r="B2318" t="s">
        <v>32</v>
      </c>
      <c r="C2318">
        <v>354166</v>
      </c>
      <c r="D23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18">
        <f>IF(moras[[#This Row],[SALARIO]]="",'2-Resumen'!$B$7, moras[[#This Row],[SALARIO]])</f>
        <v>354166</v>
      </c>
      <c r="F2318">
        <f>STANDARDIZE(moras[[#This Row],[SALARIO]],'2-Resumen'!$B$2,'2-Resumen'!$B$3)</f>
        <v>-0.36972339986756764</v>
      </c>
      <c r="G2318" t="str">
        <f>IF(ABS(moras[[#This Row],[Z-CORE]])&gt; 1.96,"Sí", "No")</f>
        <v>No</v>
      </c>
      <c r="H2318" t="s">
        <v>33</v>
      </c>
      <c r="I2318" t="str">
        <f>IF(moras[[#This Row],[TIPO_ASEGURAMIENTO]] = "", '2-Resumen'!$F$4, moras[[#This Row],[TIPO_ASEGURAMIENTO]])</f>
        <v>ASALARIADO</v>
      </c>
      <c r="J2318" t="s">
        <v>29</v>
      </c>
      <c r="K2318" t="s">
        <v>30</v>
      </c>
      <c r="L2318" t="s">
        <v>31</v>
      </c>
      <c r="M2318" t="s">
        <v>31</v>
      </c>
      <c r="N2318">
        <v>25</v>
      </c>
      <c r="O2318">
        <f>IF(moras[[#This Row],[EDAD]]="", '2-Resumen'!$C$7, moras[[#This Row],[EDAD]])</f>
        <v>25</v>
      </c>
      <c r="P2318">
        <f>FLOOR(moras[[#This Row],[EDAD_SIN_NA´S]],10)</f>
        <v>20</v>
      </c>
      <c r="Q2318">
        <f>STANDARDIZE(moras[[#This Row],[EDAD]],'2-Resumen'!$C$2, '2-Resumen'!$C$3)</f>
        <v>-1.1931707945260464</v>
      </c>
      <c r="R2318" t="str">
        <f>IF(ABS(moras[[#This Row],[Z-CORE E]]) &gt; 1.96, "Sí", "No")</f>
        <v>No</v>
      </c>
    </row>
    <row r="2319" spans="1:18">
      <c r="A2319">
        <v>3382</v>
      </c>
      <c r="B2319" t="s">
        <v>32</v>
      </c>
      <c r="C2319">
        <v>96385952</v>
      </c>
      <c r="D23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19">
        <f>IF(moras[[#This Row],[SALARIO]]="",'2-Resumen'!$B$7, moras[[#This Row],[SALARIO]])</f>
        <v>96385952</v>
      </c>
      <c r="F2319">
        <f>STANDARDIZE(moras[[#This Row],[SALARIO]],'2-Resumen'!$B$2,'2-Resumen'!$B$3)</f>
        <v>1.2281534015702156</v>
      </c>
      <c r="G2319" t="str">
        <f>IF(ABS(moras[[#This Row],[Z-CORE]])&gt; 1.96,"Sí", "No")</f>
        <v>No</v>
      </c>
      <c r="H2319" t="s">
        <v>33</v>
      </c>
      <c r="I2319" t="str">
        <f>IF(moras[[#This Row],[TIPO_ASEGURAMIENTO]] = "", '2-Resumen'!$F$4, moras[[#This Row],[TIPO_ASEGURAMIENTO]])</f>
        <v>ASALARIADO</v>
      </c>
      <c r="J2319" t="s">
        <v>34</v>
      </c>
      <c r="K2319" t="s">
        <v>30</v>
      </c>
      <c r="L2319" t="s">
        <v>31</v>
      </c>
      <c r="M2319" t="s">
        <v>31</v>
      </c>
      <c r="N2319">
        <v>55</v>
      </c>
      <c r="O2319">
        <f>IF(moras[[#This Row],[EDAD]]="", '2-Resumen'!$C$7, moras[[#This Row],[EDAD]])</f>
        <v>55</v>
      </c>
      <c r="P2319">
        <f>FLOOR(moras[[#This Row],[EDAD_SIN_NA´S]],10)</f>
        <v>50</v>
      </c>
      <c r="Q2319">
        <f>STANDARDIZE(moras[[#This Row],[EDAD]],'2-Resumen'!$C$2, '2-Resumen'!$C$3)</f>
        <v>0.92408910778807873</v>
      </c>
      <c r="R2319" t="str">
        <f>IF(ABS(moras[[#This Row],[Z-CORE E]]) &gt; 1.96, "Sí", "No")</f>
        <v>No</v>
      </c>
    </row>
    <row r="2320" spans="1:18">
      <c r="A2320">
        <v>3383</v>
      </c>
      <c r="B2320" t="s">
        <v>32</v>
      </c>
      <c r="C2320">
        <v>105796708</v>
      </c>
      <c r="D23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20">
        <f>IF(moras[[#This Row],[SALARIO]]="",'2-Resumen'!$B$7, moras[[#This Row],[SALARIO]])</f>
        <v>105796708</v>
      </c>
      <c r="F2320">
        <f>STANDARDIZE(moras[[#This Row],[SALARIO]],'2-Resumen'!$B$2,'2-Resumen'!$B$3)</f>
        <v>1.3847393542295925</v>
      </c>
      <c r="G2320" t="str">
        <f>IF(ABS(moras[[#This Row],[Z-CORE]])&gt; 1.96,"Sí", "No")</f>
        <v>No</v>
      </c>
      <c r="H2320" t="s">
        <v>33</v>
      </c>
      <c r="I2320" t="str">
        <f>IF(moras[[#This Row],[TIPO_ASEGURAMIENTO]] = "", '2-Resumen'!$F$4, moras[[#This Row],[TIPO_ASEGURAMIENTO]])</f>
        <v>ASALARIADO</v>
      </c>
      <c r="J2320" t="s">
        <v>29</v>
      </c>
      <c r="K2320" t="s">
        <v>30</v>
      </c>
      <c r="L2320" t="s">
        <v>31</v>
      </c>
      <c r="M2320" t="s">
        <v>31</v>
      </c>
      <c r="N2320">
        <v>31</v>
      </c>
      <c r="O2320">
        <f>IF(moras[[#This Row],[EDAD]]="", '2-Resumen'!$C$7, moras[[#This Row],[EDAD]])</f>
        <v>31</v>
      </c>
      <c r="P2320">
        <f>FLOOR(moras[[#This Row],[EDAD_SIN_NA´S]],10)</f>
        <v>30</v>
      </c>
      <c r="Q2320">
        <f>STANDARDIZE(moras[[#This Row],[EDAD]],'2-Resumen'!$C$2, '2-Resumen'!$C$3)</f>
        <v>-0.7697188140632214</v>
      </c>
      <c r="R2320" t="str">
        <f>IF(ABS(moras[[#This Row],[Z-CORE E]]) &gt; 1.96, "Sí", "No")</f>
        <v>No</v>
      </c>
    </row>
    <row r="2321" spans="1:18">
      <c r="A2321">
        <v>3384</v>
      </c>
      <c r="B2321" t="s">
        <v>32</v>
      </c>
      <c r="C2321">
        <v>58623497</v>
      </c>
      <c r="D23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21">
        <f>IF(moras[[#This Row],[SALARIO]]="",'2-Resumen'!$B$7, moras[[#This Row],[SALARIO]])</f>
        <v>58623497</v>
      </c>
      <c r="F2321">
        <f>STANDARDIZE(moras[[#This Row],[SALARIO]],'2-Resumen'!$B$2,'2-Resumen'!$B$3)</f>
        <v>0.59982237365578916</v>
      </c>
      <c r="G2321" t="str">
        <f>IF(ABS(moras[[#This Row],[Z-CORE]])&gt; 1.96,"Sí", "No")</f>
        <v>No</v>
      </c>
      <c r="H2321" t="s">
        <v>33</v>
      </c>
      <c r="I2321" t="str">
        <f>IF(moras[[#This Row],[TIPO_ASEGURAMIENTO]] = "", '2-Resumen'!$F$4, moras[[#This Row],[TIPO_ASEGURAMIENTO]])</f>
        <v>ASALARIADO</v>
      </c>
      <c r="J2321" t="s">
        <v>29</v>
      </c>
      <c r="K2321" t="s">
        <v>30</v>
      </c>
      <c r="L2321" t="s">
        <v>31</v>
      </c>
      <c r="M2321" t="s">
        <v>31</v>
      </c>
      <c r="N2321">
        <v>57</v>
      </c>
      <c r="O2321">
        <f>IF(moras[[#This Row],[EDAD]]="", '2-Resumen'!$C$7, moras[[#This Row],[EDAD]])</f>
        <v>57</v>
      </c>
      <c r="P2321">
        <f>FLOOR(moras[[#This Row],[EDAD_SIN_NA´S]],10)</f>
        <v>50</v>
      </c>
      <c r="Q2321">
        <f>STANDARDIZE(moras[[#This Row],[EDAD]],'2-Resumen'!$C$2, '2-Resumen'!$C$3)</f>
        <v>1.0652397679423538</v>
      </c>
      <c r="R2321" t="str">
        <f>IF(ABS(moras[[#This Row],[Z-CORE E]]) &gt; 1.96, "Sí", "No")</f>
        <v>No</v>
      </c>
    </row>
    <row r="2322" spans="1:18">
      <c r="A2322">
        <v>3387</v>
      </c>
      <c r="B2322" t="s">
        <v>27</v>
      </c>
      <c r="C2322">
        <v>137792386</v>
      </c>
      <c r="D23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22">
        <f>IF(moras[[#This Row],[SALARIO]]="",'2-Resumen'!$B$7, moras[[#This Row],[SALARIO]])</f>
        <v>137792386</v>
      </c>
      <c r="F2322">
        <f>STANDARDIZE(moras[[#This Row],[SALARIO]],'2-Resumen'!$B$2,'2-Resumen'!$B$3)</f>
        <v>1.9171167445915009</v>
      </c>
      <c r="G2322" t="str">
        <f>IF(ABS(moras[[#This Row],[Z-CORE]])&gt; 1.96,"Sí", "No")</f>
        <v>No</v>
      </c>
      <c r="H2322" t="s">
        <v>33</v>
      </c>
      <c r="I2322" t="str">
        <f>IF(moras[[#This Row],[TIPO_ASEGURAMIENTO]] = "", '2-Resumen'!$F$4, moras[[#This Row],[TIPO_ASEGURAMIENTO]])</f>
        <v>ASALARIADO</v>
      </c>
      <c r="J2322" t="s">
        <v>29</v>
      </c>
      <c r="K2322" t="s">
        <v>30</v>
      </c>
      <c r="L2322" t="s">
        <v>31</v>
      </c>
      <c r="M2322" t="s">
        <v>31</v>
      </c>
      <c r="N2322">
        <v>56</v>
      </c>
      <c r="O2322">
        <f>IF(moras[[#This Row],[EDAD]]="", '2-Resumen'!$C$7, moras[[#This Row],[EDAD]])</f>
        <v>56</v>
      </c>
      <c r="P2322">
        <f>FLOOR(moras[[#This Row],[EDAD_SIN_NA´S]],10)</f>
        <v>50</v>
      </c>
      <c r="Q2322">
        <f>STANDARDIZE(moras[[#This Row],[EDAD]],'2-Resumen'!$C$2, '2-Resumen'!$C$3)</f>
        <v>0.99466443786521619</v>
      </c>
      <c r="R2322" t="str">
        <f>IF(ABS(moras[[#This Row],[Z-CORE E]]) &gt; 1.96, "Sí", "No")</f>
        <v>No</v>
      </c>
    </row>
    <row r="2323" spans="1:18">
      <c r="A2323">
        <v>3388</v>
      </c>
      <c r="B2323" t="s">
        <v>32</v>
      </c>
      <c r="C2323">
        <v>384000</v>
      </c>
      <c r="D23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23">
        <f>IF(moras[[#This Row],[SALARIO]]="",'2-Resumen'!$B$7, moras[[#This Row],[SALARIO]])</f>
        <v>384000</v>
      </c>
      <c r="F2323">
        <f>STANDARDIZE(moras[[#This Row],[SALARIO]],'2-Resumen'!$B$2,'2-Resumen'!$B$3)</f>
        <v>-0.36922699072555609</v>
      </c>
      <c r="G2323" t="str">
        <f>IF(ABS(moras[[#This Row],[Z-CORE]])&gt; 1.96,"Sí", "No")</f>
        <v>No</v>
      </c>
      <c r="H2323" t="s">
        <v>33</v>
      </c>
      <c r="I2323" t="str">
        <f>IF(moras[[#This Row],[TIPO_ASEGURAMIENTO]] = "", '2-Resumen'!$F$4, moras[[#This Row],[TIPO_ASEGURAMIENTO]])</f>
        <v>ASALARIADO</v>
      </c>
      <c r="J2323" t="s">
        <v>29</v>
      </c>
      <c r="K2323" t="s">
        <v>30</v>
      </c>
      <c r="L2323" t="s">
        <v>31</v>
      </c>
      <c r="M2323" t="s">
        <v>30</v>
      </c>
      <c r="N2323">
        <v>43</v>
      </c>
      <c r="O2323">
        <f>IF(moras[[#This Row],[EDAD]]="", '2-Resumen'!$C$7, moras[[#This Row],[EDAD]])</f>
        <v>43</v>
      </c>
      <c r="P2323">
        <f>FLOOR(moras[[#This Row],[EDAD_SIN_NA´S]],10)</f>
        <v>40</v>
      </c>
      <c r="Q2323">
        <f>STANDARDIZE(moras[[#This Row],[EDAD]],'2-Resumen'!$C$2, '2-Resumen'!$C$3)</f>
        <v>7.7185146862428639E-2</v>
      </c>
      <c r="R2323" t="str">
        <f>IF(ABS(moras[[#This Row],[Z-CORE E]]) &gt; 1.96, "Sí", "No")</f>
        <v>No</v>
      </c>
    </row>
    <row r="2324" spans="1:18">
      <c r="A2324">
        <v>3389</v>
      </c>
      <c r="B2324" t="s">
        <v>32</v>
      </c>
      <c r="C2324">
        <v>641830</v>
      </c>
      <c r="D23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24">
        <f>IF(moras[[#This Row],[SALARIO]]="",'2-Resumen'!$B$7, moras[[#This Row],[SALARIO]])</f>
        <v>641830</v>
      </c>
      <c r="F2324">
        <f>STANDARDIZE(moras[[#This Row],[SALARIO]],'2-Resumen'!$B$2,'2-Resumen'!$B$3)</f>
        <v>-0.36493694684659811</v>
      </c>
      <c r="G2324" t="str">
        <f>IF(ABS(moras[[#This Row],[Z-CORE]])&gt; 1.96,"Sí", "No")</f>
        <v>No</v>
      </c>
      <c r="H2324" t="s">
        <v>33</v>
      </c>
      <c r="I2324" t="str">
        <f>IF(moras[[#This Row],[TIPO_ASEGURAMIENTO]] = "", '2-Resumen'!$F$4, moras[[#This Row],[TIPO_ASEGURAMIENTO]])</f>
        <v>ASALARIADO</v>
      </c>
      <c r="J2324" t="s">
        <v>29</v>
      </c>
      <c r="K2324" t="s">
        <v>30</v>
      </c>
      <c r="L2324" t="s">
        <v>31</v>
      </c>
      <c r="M2324" t="s">
        <v>31</v>
      </c>
      <c r="N2324">
        <v>50</v>
      </c>
      <c r="O2324">
        <f>IF(moras[[#This Row],[EDAD]]="", '2-Resumen'!$C$7, moras[[#This Row],[EDAD]])</f>
        <v>50</v>
      </c>
      <c r="P2324">
        <f>FLOOR(moras[[#This Row],[EDAD_SIN_NA´S]],10)</f>
        <v>50</v>
      </c>
      <c r="Q2324">
        <f>STANDARDIZE(moras[[#This Row],[EDAD]],'2-Resumen'!$C$2, '2-Resumen'!$C$3)</f>
        <v>0.57121245740239113</v>
      </c>
      <c r="R2324" t="str">
        <f>IF(ABS(moras[[#This Row],[Z-CORE E]]) &gt; 1.96, "Sí", "No")</f>
        <v>No</v>
      </c>
    </row>
    <row r="2325" spans="1:18">
      <c r="A2325">
        <v>3390</v>
      </c>
      <c r="B2325" t="s">
        <v>32</v>
      </c>
      <c r="C2325">
        <v>46768051</v>
      </c>
      <c r="D23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25">
        <f>IF(moras[[#This Row],[SALARIO]]="",'2-Resumen'!$B$7, moras[[#This Row],[SALARIO]])</f>
        <v>46768051</v>
      </c>
      <c r="F2325">
        <f>STANDARDIZE(moras[[#This Row],[SALARIO]],'2-Resumen'!$B$2,'2-Resumen'!$B$3)</f>
        <v>0.40255912444267589</v>
      </c>
      <c r="G2325" t="str">
        <f>IF(ABS(moras[[#This Row],[Z-CORE]])&gt; 1.96,"Sí", "No")</f>
        <v>No</v>
      </c>
      <c r="H2325" t="s">
        <v>33</v>
      </c>
      <c r="I2325" t="str">
        <f>IF(moras[[#This Row],[TIPO_ASEGURAMIENTO]] = "", '2-Resumen'!$F$4, moras[[#This Row],[TIPO_ASEGURAMIENTO]])</f>
        <v>ASALARIADO</v>
      </c>
      <c r="J2325" t="s">
        <v>29</v>
      </c>
      <c r="K2325" t="s">
        <v>30</v>
      </c>
      <c r="L2325" t="s">
        <v>30</v>
      </c>
      <c r="M2325" t="s">
        <v>31</v>
      </c>
      <c r="N2325">
        <v>31</v>
      </c>
      <c r="O2325">
        <f>IF(moras[[#This Row],[EDAD]]="", '2-Resumen'!$C$7, moras[[#This Row],[EDAD]])</f>
        <v>31</v>
      </c>
      <c r="P2325">
        <f>FLOOR(moras[[#This Row],[EDAD_SIN_NA´S]],10)</f>
        <v>30</v>
      </c>
      <c r="Q2325">
        <f>STANDARDIZE(moras[[#This Row],[EDAD]],'2-Resumen'!$C$2, '2-Resumen'!$C$3)</f>
        <v>-0.7697188140632214</v>
      </c>
      <c r="R2325" t="str">
        <f>IF(ABS(moras[[#This Row],[Z-CORE E]]) &gt; 1.96, "Sí", "No")</f>
        <v>No</v>
      </c>
    </row>
    <row r="2326" spans="1:18">
      <c r="A2326">
        <v>3391</v>
      </c>
      <c r="B2326" t="s">
        <v>32</v>
      </c>
      <c r="C2326">
        <v>572881</v>
      </c>
      <c r="D23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26">
        <f>IF(moras[[#This Row],[SALARIO]]="",'2-Resumen'!$B$7, moras[[#This Row],[SALARIO]])</f>
        <v>572881</v>
      </c>
      <c r="F2326">
        <f>STANDARDIZE(moras[[#This Row],[SALARIO]],'2-Resumen'!$B$2,'2-Resumen'!$B$3)</f>
        <v>-0.36608419206790782</v>
      </c>
      <c r="G2326" t="str">
        <f>IF(ABS(moras[[#This Row],[Z-CORE]])&gt; 1.96,"Sí", "No")</f>
        <v>No</v>
      </c>
      <c r="H2326" t="s">
        <v>33</v>
      </c>
      <c r="I2326" t="str">
        <f>IF(moras[[#This Row],[TIPO_ASEGURAMIENTO]] = "", '2-Resumen'!$F$4, moras[[#This Row],[TIPO_ASEGURAMIENTO]])</f>
        <v>ASALARIADO</v>
      </c>
      <c r="J2326" t="s">
        <v>29</v>
      </c>
      <c r="K2326" t="s">
        <v>30</v>
      </c>
      <c r="L2326" t="s">
        <v>31</v>
      </c>
      <c r="M2326" t="s">
        <v>31</v>
      </c>
      <c r="N2326">
        <v>27</v>
      </c>
      <c r="O2326">
        <f>IF(moras[[#This Row],[EDAD]]="", '2-Resumen'!$C$7, moras[[#This Row],[EDAD]])</f>
        <v>27</v>
      </c>
      <c r="P2326">
        <f>FLOOR(moras[[#This Row],[EDAD_SIN_NA´S]],10)</f>
        <v>20</v>
      </c>
      <c r="Q2326">
        <f>STANDARDIZE(moras[[#This Row],[EDAD]],'2-Resumen'!$C$2, '2-Resumen'!$C$3)</f>
        <v>-1.0520201343717714</v>
      </c>
      <c r="R2326" t="str">
        <f>IF(ABS(moras[[#This Row],[Z-CORE E]]) &gt; 1.96, "Sí", "No")</f>
        <v>No</v>
      </c>
    </row>
    <row r="2327" spans="1:18">
      <c r="A2327">
        <v>3392</v>
      </c>
      <c r="B2327" t="s">
        <v>32</v>
      </c>
      <c r="C2327">
        <v>45024243</v>
      </c>
      <c r="D23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27">
        <f>IF(moras[[#This Row],[SALARIO]]="",'2-Resumen'!$B$7, moras[[#This Row],[SALARIO]])</f>
        <v>45024243</v>
      </c>
      <c r="F2327">
        <f>STANDARDIZE(moras[[#This Row],[SALARIO]],'2-Resumen'!$B$2,'2-Resumen'!$B$3)</f>
        <v>0.37354383205436587</v>
      </c>
      <c r="G2327" t="str">
        <f>IF(ABS(moras[[#This Row],[Z-CORE]])&gt; 1.96,"Sí", "No")</f>
        <v>No</v>
      </c>
      <c r="H2327" t="s">
        <v>33</v>
      </c>
      <c r="I2327" t="str">
        <f>IF(moras[[#This Row],[TIPO_ASEGURAMIENTO]] = "", '2-Resumen'!$F$4, moras[[#This Row],[TIPO_ASEGURAMIENTO]])</f>
        <v>ASALARIADO</v>
      </c>
      <c r="J2327" t="s">
        <v>29</v>
      </c>
      <c r="K2327" t="s">
        <v>30</v>
      </c>
      <c r="L2327" t="s">
        <v>31</v>
      </c>
      <c r="M2327" t="s">
        <v>31</v>
      </c>
      <c r="N2327">
        <v>24</v>
      </c>
      <c r="O2327">
        <f>IF(moras[[#This Row],[EDAD]]="", '2-Resumen'!$C$7, moras[[#This Row],[EDAD]])</f>
        <v>24</v>
      </c>
      <c r="P2327">
        <f>FLOOR(moras[[#This Row],[EDAD_SIN_NA´S]],10)</f>
        <v>20</v>
      </c>
      <c r="Q2327">
        <f>STANDARDIZE(moras[[#This Row],[EDAD]],'2-Resumen'!$C$2, '2-Resumen'!$C$3)</f>
        <v>-1.263746124603184</v>
      </c>
      <c r="R2327" t="str">
        <f>IF(ABS(moras[[#This Row],[Z-CORE E]]) &gt; 1.96, "Sí", "No")</f>
        <v>No</v>
      </c>
    </row>
    <row r="2328" spans="1:18">
      <c r="A2328">
        <v>3393</v>
      </c>
      <c r="B2328" t="s">
        <v>32</v>
      </c>
      <c r="C2328">
        <v>6189629</v>
      </c>
      <c r="D23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28">
        <f>IF(moras[[#This Row],[SALARIO]]="",'2-Resumen'!$B$7, moras[[#This Row],[SALARIO]])</f>
        <v>6189629</v>
      </c>
      <c r="F2328">
        <f>STANDARDIZE(moras[[#This Row],[SALARIO]],'2-Resumen'!$B$2,'2-Resumen'!$B$3)</f>
        <v>-0.2726268931614596</v>
      </c>
      <c r="G2328" t="str">
        <f>IF(ABS(moras[[#This Row],[Z-CORE]])&gt; 1.96,"Sí", "No")</f>
        <v>No</v>
      </c>
      <c r="H2328" t="s">
        <v>33</v>
      </c>
      <c r="I2328" t="str">
        <f>IF(moras[[#This Row],[TIPO_ASEGURAMIENTO]] = "", '2-Resumen'!$F$4, moras[[#This Row],[TIPO_ASEGURAMIENTO]])</f>
        <v>ASALARIADO</v>
      </c>
      <c r="J2328" t="s">
        <v>29</v>
      </c>
      <c r="K2328" t="s">
        <v>30</v>
      </c>
      <c r="L2328" t="s">
        <v>31</v>
      </c>
      <c r="M2328" t="s">
        <v>31</v>
      </c>
      <c r="N2328">
        <v>51</v>
      </c>
      <c r="O2328">
        <f>IF(moras[[#This Row],[EDAD]]="", '2-Resumen'!$C$7, moras[[#This Row],[EDAD]])</f>
        <v>51</v>
      </c>
      <c r="P2328">
        <f>FLOOR(moras[[#This Row],[EDAD_SIN_NA´S]],10)</f>
        <v>50</v>
      </c>
      <c r="Q2328">
        <f>STANDARDIZE(moras[[#This Row],[EDAD]],'2-Resumen'!$C$2, '2-Resumen'!$C$3)</f>
        <v>0.64178778747952869</v>
      </c>
      <c r="R2328" t="str">
        <f>IF(ABS(moras[[#This Row],[Z-CORE E]]) &gt; 1.96, "Sí", "No")</f>
        <v>No</v>
      </c>
    </row>
    <row r="2329" spans="1:18">
      <c r="A2329">
        <v>3394</v>
      </c>
      <c r="B2329" t="s">
        <v>27</v>
      </c>
      <c r="C2329">
        <v>319591</v>
      </c>
      <c r="D23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29">
        <f>IF(moras[[#This Row],[SALARIO]]="",'2-Resumen'!$B$7, moras[[#This Row],[SALARIO]])</f>
        <v>319591</v>
      </c>
      <c r="F2329">
        <f>STANDARDIZE(moras[[#This Row],[SALARIO]],'2-Resumen'!$B$2,'2-Resumen'!$B$3)</f>
        <v>-0.37029869470181881</v>
      </c>
      <c r="G2329" t="str">
        <f>IF(ABS(moras[[#This Row],[Z-CORE]])&gt; 1.96,"Sí", "No")</f>
        <v>No</v>
      </c>
      <c r="H2329" t="s">
        <v>33</v>
      </c>
      <c r="I2329" t="str">
        <f>IF(moras[[#This Row],[TIPO_ASEGURAMIENTO]] = "", '2-Resumen'!$F$4, moras[[#This Row],[TIPO_ASEGURAMIENTO]])</f>
        <v>ASALARIADO</v>
      </c>
      <c r="J2329" t="s">
        <v>29</v>
      </c>
      <c r="K2329" t="s">
        <v>30</v>
      </c>
      <c r="L2329" t="s">
        <v>30</v>
      </c>
      <c r="M2329" t="s">
        <v>31</v>
      </c>
      <c r="N2329">
        <v>34</v>
      </c>
      <c r="O2329">
        <f>IF(moras[[#This Row],[EDAD]]="", '2-Resumen'!$C$7, moras[[#This Row],[EDAD]])</f>
        <v>34</v>
      </c>
      <c r="P2329">
        <f>FLOOR(moras[[#This Row],[EDAD_SIN_NA´S]],10)</f>
        <v>30</v>
      </c>
      <c r="Q2329">
        <f>STANDARDIZE(moras[[#This Row],[EDAD]],'2-Resumen'!$C$2, '2-Resumen'!$C$3)</f>
        <v>-0.55799282383180893</v>
      </c>
      <c r="R2329" t="str">
        <f>IF(ABS(moras[[#This Row],[Z-CORE E]]) &gt; 1.96, "Sí", "No")</f>
        <v>No</v>
      </c>
    </row>
    <row r="2330" spans="1:18">
      <c r="A2330">
        <v>3397</v>
      </c>
      <c r="B2330" t="s">
        <v>32</v>
      </c>
      <c r="C2330">
        <v>78585582</v>
      </c>
      <c r="D23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30">
        <f>IF(moras[[#This Row],[SALARIO]]="",'2-Resumen'!$B$7, moras[[#This Row],[SALARIO]])</f>
        <v>78585582</v>
      </c>
      <c r="F2330">
        <f>STANDARDIZE(moras[[#This Row],[SALARIO]],'2-Resumen'!$B$2,'2-Resumen'!$B$3)</f>
        <v>0.9319723196104458</v>
      </c>
      <c r="G2330" t="str">
        <f>IF(ABS(moras[[#This Row],[Z-CORE]])&gt; 1.96,"Sí", "No")</f>
        <v>No</v>
      </c>
      <c r="H2330" t="s">
        <v>33</v>
      </c>
      <c r="I2330" t="str">
        <f>IF(moras[[#This Row],[TIPO_ASEGURAMIENTO]] = "", '2-Resumen'!$F$4, moras[[#This Row],[TIPO_ASEGURAMIENTO]])</f>
        <v>ASALARIADO</v>
      </c>
      <c r="J2330" t="s">
        <v>29</v>
      </c>
      <c r="K2330" t="s">
        <v>30</v>
      </c>
      <c r="L2330" t="s">
        <v>31</v>
      </c>
      <c r="M2330" t="s">
        <v>31</v>
      </c>
      <c r="N2330">
        <v>55</v>
      </c>
      <c r="O2330">
        <f>IF(moras[[#This Row],[EDAD]]="", '2-Resumen'!$C$7, moras[[#This Row],[EDAD]])</f>
        <v>55</v>
      </c>
      <c r="P2330">
        <f>FLOOR(moras[[#This Row],[EDAD_SIN_NA´S]],10)</f>
        <v>50</v>
      </c>
      <c r="Q2330">
        <f>STANDARDIZE(moras[[#This Row],[EDAD]],'2-Resumen'!$C$2, '2-Resumen'!$C$3)</f>
        <v>0.92408910778807873</v>
      </c>
      <c r="R2330" t="str">
        <f>IF(ABS(moras[[#This Row],[Z-CORE E]]) &gt; 1.96, "Sí", "No")</f>
        <v>No</v>
      </c>
    </row>
    <row r="2331" spans="1:18">
      <c r="A2331">
        <v>3398</v>
      </c>
      <c r="B2331" t="s">
        <v>32</v>
      </c>
      <c r="C2331">
        <v>420000</v>
      </c>
      <c r="D23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31">
        <f>IF(moras[[#This Row],[SALARIO]]="",'2-Resumen'!$B$7, moras[[#This Row],[SALARIO]])</f>
        <v>420000</v>
      </c>
      <c r="F2331">
        <f>STANDARDIZE(moras[[#This Row],[SALARIO]],'2-Resumen'!$B$2,'2-Resumen'!$B$3)</f>
        <v>-0.36862798525822305</v>
      </c>
      <c r="G2331" t="str">
        <f>IF(ABS(moras[[#This Row],[Z-CORE]])&gt; 1.96,"Sí", "No")</f>
        <v>No</v>
      </c>
      <c r="H2331" t="s">
        <v>33</v>
      </c>
      <c r="I2331" t="str">
        <f>IF(moras[[#This Row],[TIPO_ASEGURAMIENTO]] = "", '2-Resumen'!$F$4, moras[[#This Row],[TIPO_ASEGURAMIENTO]])</f>
        <v>ASALARIADO</v>
      </c>
      <c r="J2331" t="s">
        <v>29</v>
      </c>
      <c r="K2331" t="s">
        <v>30</v>
      </c>
      <c r="L2331" t="s">
        <v>31</v>
      </c>
      <c r="M2331" t="s">
        <v>31</v>
      </c>
      <c r="N2331">
        <v>52</v>
      </c>
      <c r="O2331">
        <f>IF(moras[[#This Row],[EDAD]]="", '2-Resumen'!$C$7, moras[[#This Row],[EDAD]])</f>
        <v>52</v>
      </c>
      <c r="P2331">
        <f>FLOOR(moras[[#This Row],[EDAD_SIN_NA´S]],10)</f>
        <v>50</v>
      </c>
      <c r="Q2331">
        <f>STANDARDIZE(moras[[#This Row],[EDAD]],'2-Resumen'!$C$2, '2-Resumen'!$C$3)</f>
        <v>0.71236311755666615</v>
      </c>
      <c r="R2331" t="str">
        <f>IF(ABS(moras[[#This Row],[Z-CORE E]]) &gt; 1.96, "Sí", "No")</f>
        <v>No</v>
      </c>
    </row>
    <row r="2332" spans="1:18">
      <c r="A2332">
        <v>3401</v>
      </c>
      <c r="B2332" t="s">
        <v>32</v>
      </c>
      <c r="C2332">
        <v>175000</v>
      </c>
      <c r="D23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32">
        <f>IF(moras[[#This Row],[SALARIO]]="",'2-Resumen'!$B$7, moras[[#This Row],[SALARIO]])</f>
        <v>175000</v>
      </c>
      <c r="F2332">
        <f>STANDARDIZE(moras[[#This Row],[SALARIO]],'2-Resumen'!$B$2,'2-Resumen'!$B$3)</f>
        <v>-0.37270455024423982</v>
      </c>
      <c r="G2332" t="str">
        <f>IF(ABS(moras[[#This Row],[Z-CORE]])&gt; 1.96,"Sí", "No")</f>
        <v>No</v>
      </c>
      <c r="H2332" t="s">
        <v>33</v>
      </c>
      <c r="I2332" t="str">
        <f>IF(moras[[#This Row],[TIPO_ASEGURAMIENTO]] = "", '2-Resumen'!$F$4, moras[[#This Row],[TIPO_ASEGURAMIENTO]])</f>
        <v>ASALARIADO</v>
      </c>
      <c r="J2332" t="s">
        <v>29</v>
      </c>
      <c r="K2332" t="s">
        <v>30</v>
      </c>
      <c r="L2332" t="s">
        <v>31</v>
      </c>
      <c r="M2332" t="s">
        <v>31</v>
      </c>
      <c r="N2332">
        <v>32</v>
      </c>
      <c r="O2332">
        <f>IF(moras[[#This Row],[EDAD]]="", '2-Resumen'!$C$7, moras[[#This Row],[EDAD]])</f>
        <v>32</v>
      </c>
      <c r="P2332">
        <f>FLOOR(moras[[#This Row],[EDAD_SIN_NA´S]],10)</f>
        <v>30</v>
      </c>
      <c r="Q2332">
        <f>STANDARDIZE(moras[[#This Row],[EDAD]],'2-Resumen'!$C$2, '2-Resumen'!$C$3)</f>
        <v>-0.69914348398608395</v>
      </c>
      <c r="R2332" t="str">
        <f>IF(ABS(moras[[#This Row],[Z-CORE E]]) &gt; 1.96, "Sí", "No")</f>
        <v>No</v>
      </c>
    </row>
    <row r="2333" spans="1:18">
      <c r="A2333">
        <v>3403</v>
      </c>
      <c r="B2333" t="s">
        <v>32</v>
      </c>
      <c r="C2333">
        <v>120240274</v>
      </c>
      <c r="D23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33">
        <f>IF(moras[[#This Row],[SALARIO]]="",'2-Resumen'!$B$7, moras[[#This Row],[SALARIO]])</f>
        <v>120240274</v>
      </c>
      <c r="F2333">
        <f>STANDARDIZE(moras[[#This Row],[SALARIO]],'2-Resumen'!$B$2,'2-Resumen'!$B$3)</f>
        <v>1.6250664376125417</v>
      </c>
      <c r="G2333" t="str">
        <f>IF(ABS(moras[[#This Row],[Z-CORE]])&gt; 1.96,"Sí", "No")</f>
        <v>No</v>
      </c>
      <c r="H2333" t="s">
        <v>33</v>
      </c>
      <c r="I2333" t="str">
        <f>IF(moras[[#This Row],[TIPO_ASEGURAMIENTO]] = "", '2-Resumen'!$F$4, moras[[#This Row],[TIPO_ASEGURAMIENTO]])</f>
        <v>ASALARIADO</v>
      </c>
      <c r="J2333" t="s">
        <v>34</v>
      </c>
      <c r="K2333" t="s">
        <v>30</v>
      </c>
      <c r="L2333" t="s">
        <v>31</v>
      </c>
      <c r="M2333" t="s">
        <v>31</v>
      </c>
      <c r="N2333">
        <v>53</v>
      </c>
      <c r="O2333">
        <f>IF(moras[[#This Row],[EDAD]]="", '2-Resumen'!$C$7, moras[[#This Row],[EDAD]])</f>
        <v>53</v>
      </c>
      <c r="P2333">
        <f>FLOOR(moras[[#This Row],[EDAD_SIN_NA´S]],10)</f>
        <v>50</v>
      </c>
      <c r="Q2333">
        <f>STANDARDIZE(moras[[#This Row],[EDAD]],'2-Resumen'!$C$2, '2-Resumen'!$C$3)</f>
        <v>0.78293844763380371</v>
      </c>
      <c r="R2333" t="str">
        <f>IF(ABS(moras[[#This Row],[Z-CORE E]]) &gt; 1.96, "Sí", "No")</f>
        <v>No</v>
      </c>
    </row>
    <row r="2334" spans="1:18">
      <c r="A2334">
        <v>3404</v>
      </c>
      <c r="B2334" t="s">
        <v>32</v>
      </c>
      <c r="C2334">
        <v>26492966</v>
      </c>
      <c r="D23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34">
        <f>IF(moras[[#This Row],[SALARIO]]="",'2-Resumen'!$B$7, moras[[#This Row],[SALARIO]])</f>
        <v>26492966</v>
      </c>
      <c r="F2334">
        <f>STANDARDIZE(moras[[#This Row],[SALARIO]],'2-Resumen'!$B$2,'2-Resumen'!$B$3)</f>
        <v>6.520115873037334E-2</v>
      </c>
      <c r="G2334" t="str">
        <f>IF(ABS(moras[[#This Row],[Z-CORE]])&gt; 1.96,"Sí", "No")</f>
        <v>No</v>
      </c>
      <c r="H2334" t="s">
        <v>33</v>
      </c>
      <c r="I2334" t="str">
        <f>IF(moras[[#This Row],[TIPO_ASEGURAMIENTO]] = "", '2-Resumen'!$F$4, moras[[#This Row],[TIPO_ASEGURAMIENTO]])</f>
        <v>ASALARIADO</v>
      </c>
      <c r="J2334" t="s">
        <v>29</v>
      </c>
      <c r="K2334" t="s">
        <v>30</v>
      </c>
      <c r="L2334" t="s">
        <v>31</v>
      </c>
      <c r="M2334" t="s">
        <v>31</v>
      </c>
      <c r="N2334">
        <v>48</v>
      </c>
      <c r="O2334">
        <f>IF(moras[[#This Row],[EDAD]]="", '2-Resumen'!$C$7, moras[[#This Row],[EDAD]])</f>
        <v>48</v>
      </c>
      <c r="P2334">
        <f>FLOOR(moras[[#This Row],[EDAD_SIN_NA´S]],10)</f>
        <v>40</v>
      </c>
      <c r="Q2334">
        <f>STANDARDIZE(moras[[#This Row],[EDAD]],'2-Resumen'!$C$2, '2-Resumen'!$C$3)</f>
        <v>0.43006179724811616</v>
      </c>
      <c r="R2334" t="str">
        <f>IF(ABS(moras[[#This Row],[Z-CORE E]]) &gt; 1.96, "Sí", "No")</f>
        <v>No</v>
      </c>
    </row>
    <row r="2335" spans="1:18">
      <c r="A2335">
        <v>3405</v>
      </c>
      <c r="B2335" t="s">
        <v>32</v>
      </c>
      <c r="C2335">
        <v>62390214</v>
      </c>
      <c r="D23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35">
        <f>IF(moras[[#This Row],[SALARIO]]="",'2-Resumen'!$B$7, moras[[#This Row],[SALARIO]])</f>
        <v>62390214</v>
      </c>
      <c r="F2335">
        <f>STANDARDIZE(moras[[#This Row],[SALARIO]],'2-Resumen'!$B$2,'2-Resumen'!$B$3)</f>
        <v>0.66249693134735732</v>
      </c>
      <c r="G2335" t="str">
        <f>IF(ABS(moras[[#This Row],[Z-CORE]])&gt; 1.96,"Sí", "No")</f>
        <v>No</v>
      </c>
      <c r="H2335" t="s">
        <v>33</v>
      </c>
      <c r="I2335" t="str">
        <f>IF(moras[[#This Row],[TIPO_ASEGURAMIENTO]] = "", '2-Resumen'!$F$4, moras[[#This Row],[TIPO_ASEGURAMIENTO]])</f>
        <v>ASALARIADO</v>
      </c>
      <c r="J2335" t="s">
        <v>29</v>
      </c>
      <c r="K2335" t="s">
        <v>30</v>
      </c>
      <c r="L2335" t="s">
        <v>31</v>
      </c>
      <c r="M2335" t="s">
        <v>31</v>
      </c>
      <c r="N2335">
        <v>44</v>
      </c>
      <c r="O2335">
        <f>IF(moras[[#This Row],[EDAD]]="", '2-Resumen'!$C$7, moras[[#This Row],[EDAD]])</f>
        <v>44</v>
      </c>
      <c r="P2335">
        <f>FLOOR(moras[[#This Row],[EDAD_SIN_NA´S]],10)</f>
        <v>40</v>
      </c>
      <c r="Q2335">
        <f>STANDARDIZE(moras[[#This Row],[EDAD]],'2-Resumen'!$C$2, '2-Resumen'!$C$3)</f>
        <v>0.14776047693956615</v>
      </c>
      <c r="R2335" t="str">
        <f>IF(ABS(moras[[#This Row],[Z-CORE E]]) &gt; 1.96, "Sí", "No")</f>
        <v>No</v>
      </c>
    </row>
    <row r="2336" spans="1:18">
      <c r="A2336">
        <v>3406</v>
      </c>
      <c r="B2336" t="s">
        <v>27</v>
      </c>
      <c r="C2336">
        <v>425046</v>
      </c>
      <c r="D23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36">
        <f>IF(moras[[#This Row],[SALARIO]]="",'2-Resumen'!$B$7, moras[[#This Row],[SALARIO]])</f>
        <v>425046</v>
      </c>
      <c r="F2336">
        <f>STANDARDIZE(moras[[#This Row],[SALARIO]],'2-Resumen'!$B$2,'2-Resumen'!$B$3)</f>
        <v>-0.36854402465855185</v>
      </c>
      <c r="G2336" t="str">
        <f>IF(ABS(moras[[#This Row],[Z-CORE]])&gt; 1.96,"Sí", "No")</f>
        <v>No</v>
      </c>
      <c r="H2336" t="s">
        <v>33</v>
      </c>
      <c r="I2336" t="str">
        <f>IF(moras[[#This Row],[TIPO_ASEGURAMIENTO]] = "", '2-Resumen'!$F$4, moras[[#This Row],[TIPO_ASEGURAMIENTO]])</f>
        <v>ASALARIADO</v>
      </c>
      <c r="J2336" t="s">
        <v>34</v>
      </c>
      <c r="K2336" t="s">
        <v>30</v>
      </c>
      <c r="L2336" t="s">
        <v>31</v>
      </c>
      <c r="M2336" t="s">
        <v>31</v>
      </c>
      <c r="N2336">
        <v>42</v>
      </c>
      <c r="O2336">
        <f>IF(moras[[#This Row],[EDAD]]="", '2-Resumen'!$C$7, moras[[#This Row],[EDAD]])</f>
        <v>42</v>
      </c>
      <c r="P2336">
        <f>FLOOR(moras[[#This Row],[EDAD_SIN_NA´S]],10)</f>
        <v>40</v>
      </c>
      <c r="Q2336">
        <f>STANDARDIZE(moras[[#This Row],[EDAD]],'2-Resumen'!$C$2, '2-Resumen'!$C$3)</f>
        <v>6.6098167852911317E-3</v>
      </c>
      <c r="R2336" t="str">
        <f>IF(ABS(moras[[#This Row],[Z-CORE E]]) &gt; 1.96, "Sí", "No")</f>
        <v>No</v>
      </c>
    </row>
    <row r="2337" spans="1:18">
      <c r="A2337">
        <v>3407</v>
      </c>
      <c r="B2337" t="s">
        <v>32</v>
      </c>
      <c r="C2337">
        <v>420375</v>
      </c>
      <c r="D23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37">
        <f>IF(moras[[#This Row],[SALARIO]]="",'2-Resumen'!$B$7, moras[[#This Row],[SALARIO]])</f>
        <v>420375</v>
      </c>
      <c r="F2337">
        <f>STANDARDIZE(moras[[#This Row],[SALARIO]],'2-Resumen'!$B$2,'2-Resumen'!$B$3)</f>
        <v>-0.36862174561793831</v>
      </c>
      <c r="G2337" t="str">
        <f>IF(ABS(moras[[#This Row],[Z-CORE]])&gt; 1.96,"Sí", "No")</f>
        <v>No</v>
      </c>
      <c r="H2337" t="s">
        <v>33</v>
      </c>
      <c r="I2337" t="str">
        <f>IF(moras[[#This Row],[TIPO_ASEGURAMIENTO]] = "", '2-Resumen'!$F$4, moras[[#This Row],[TIPO_ASEGURAMIENTO]])</f>
        <v>ASALARIADO</v>
      </c>
      <c r="J2337" t="s">
        <v>29</v>
      </c>
      <c r="K2337" t="s">
        <v>30</v>
      </c>
      <c r="L2337" t="s">
        <v>31</v>
      </c>
      <c r="M2337" t="s">
        <v>31</v>
      </c>
      <c r="N2337">
        <v>30</v>
      </c>
      <c r="O2337">
        <f>IF(moras[[#This Row],[EDAD]]="", '2-Resumen'!$C$7, moras[[#This Row],[EDAD]])</f>
        <v>30</v>
      </c>
      <c r="P2337">
        <f>FLOOR(moras[[#This Row],[EDAD_SIN_NA´S]],10)</f>
        <v>30</v>
      </c>
      <c r="Q2337">
        <f>STANDARDIZE(moras[[#This Row],[EDAD]],'2-Resumen'!$C$2, '2-Resumen'!$C$3)</f>
        <v>-0.84029414414035897</v>
      </c>
      <c r="R2337" t="str">
        <f>IF(ABS(moras[[#This Row],[Z-CORE E]]) &gt; 1.96, "Sí", "No")</f>
        <v>No</v>
      </c>
    </row>
    <row r="2338" spans="1:18">
      <c r="A2338">
        <v>3408</v>
      </c>
      <c r="B2338" t="s">
        <v>32</v>
      </c>
      <c r="C2338">
        <v>142939925</v>
      </c>
      <c r="D23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38">
        <f>IF(moras[[#This Row],[SALARIO]]="",'2-Resumen'!$B$7, moras[[#This Row],[SALARIO]])</f>
        <v>142939925</v>
      </c>
      <c r="F2338">
        <f>STANDARDIZE(moras[[#This Row],[SALARIO]],'2-Resumen'!$B$2,'2-Resumen'!$B$3)</f>
        <v>2.0027668558223413</v>
      </c>
      <c r="G2338" t="str">
        <f>IF(ABS(moras[[#This Row],[Z-CORE]])&gt; 1.96,"Sí", "No")</f>
        <v>Sí</v>
      </c>
      <c r="H2338" t="s">
        <v>33</v>
      </c>
      <c r="I2338" t="str">
        <f>IF(moras[[#This Row],[TIPO_ASEGURAMIENTO]] = "", '2-Resumen'!$F$4, moras[[#This Row],[TIPO_ASEGURAMIENTO]])</f>
        <v>ASALARIADO</v>
      </c>
      <c r="J2338" t="s">
        <v>29</v>
      </c>
      <c r="K2338" t="s">
        <v>30</v>
      </c>
      <c r="L2338" t="s">
        <v>31</v>
      </c>
      <c r="M2338" t="s">
        <v>31</v>
      </c>
      <c r="N2338">
        <v>51</v>
      </c>
      <c r="O2338">
        <f>IF(moras[[#This Row],[EDAD]]="", '2-Resumen'!$C$7, moras[[#This Row],[EDAD]])</f>
        <v>51</v>
      </c>
      <c r="P2338">
        <f>FLOOR(moras[[#This Row],[EDAD_SIN_NA´S]],10)</f>
        <v>50</v>
      </c>
      <c r="Q2338">
        <f>STANDARDIZE(moras[[#This Row],[EDAD]],'2-Resumen'!$C$2, '2-Resumen'!$C$3)</f>
        <v>0.64178778747952869</v>
      </c>
      <c r="R2338" t="str">
        <f>IF(ABS(moras[[#This Row],[Z-CORE E]]) &gt; 1.96, "Sí", "No")</f>
        <v>No</v>
      </c>
    </row>
    <row r="2339" spans="1:18">
      <c r="A2339">
        <v>3409</v>
      </c>
      <c r="B2339" t="s">
        <v>32</v>
      </c>
      <c r="C2339">
        <v>64078944</v>
      </c>
      <c r="D23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39">
        <f>IF(moras[[#This Row],[SALARIO]]="",'2-Resumen'!$B$7, moras[[#This Row],[SALARIO]])</f>
        <v>64078944</v>
      </c>
      <c r="F2339">
        <f>STANDARDIZE(moras[[#This Row],[SALARIO]],'2-Resumen'!$B$2,'2-Resumen'!$B$3)</f>
        <v>0.69059577864872923</v>
      </c>
      <c r="G2339" t="str">
        <f>IF(ABS(moras[[#This Row],[Z-CORE]])&gt; 1.96,"Sí", "No")</f>
        <v>No</v>
      </c>
      <c r="H2339" t="s">
        <v>33</v>
      </c>
      <c r="I2339" t="str">
        <f>IF(moras[[#This Row],[TIPO_ASEGURAMIENTO]] = "", '2-Resumen'!$F$4, moras[[#This Row],[TIPO_ASEGURAMIENTO]])</f>
        <v>ASALARIADO</v>
      </c>
      <c r="J2339" t="s">
        <v>29</v>
      </c>
      <c r="K2339" t="s">
        <v>30</v>
      </c>
      <c r="L2339" t="s">
        <v>31</v>
      </c>
      <c r="M2339" t="s">
        <v>31</v>
      </c>
      <c r="N2339">
        <v>23</v>
      </c>
      <c r="O2339">
        <f>IF(moras[[#This Row],[EDAD]]="", '2-Resumen'!$C$7, moras[[#This Row],[EDAD]])</f>
        <v>23</v>
      </c>
      <c r="P2339">
        <f>FLOOR(moras[[#This Row],[EDAD_SIN_NA´S]],10)</f>
        <v>20</v>
      </c>
      <c r="Q2339">
        <f>STANDARDIZE(moras[[#This Row],[EDAD]],'2-Resumen'!$C$2, '2-Resumen'!$C$3)</f>
        <v>-1.3343214546803215</v>
      </c>
      <c r="R2339" t="str">
        <f>IF(ABS(moras[[#This Row],[Z-CORE E]]) &gt; 1.96, "Sí", "No")</f>
        <v>No</v>
      </c>
    </row>
    <row r="2340" spans="1:18">
      <c r="A2340">
        <v>3410</v>
      </c>
      <c r="B2340" t="s">
        <v>32</v>
      </c>
      <c r="C2340">
        <v>394800</v>
      </c>
      <c r="D23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40">
        <f>IF(moras[[#This Row],[SALARIO]]="",'2-Resumen'!$B$7, moras[[#This Row],[SALARIO]])</f>
        <v>394800</v>
      </c>
      <c r="F2340">
        <f>STANDARDIZE(moras[[#This Row],[SALARIO]],'2-Resumen'!$B$2,'2-Resumen'!$B$3)</f>
        <v>-0.36904728908535622</v>
      </c>
      <c r="G2340" t="str">
        <f>IF(ABS(moras[[#This Row],[Z-CORE]])&gt; 1.96,"Sí", "No")</f>
        <v>No</v>
      </c>
      <c r="H2340" t="s">
        <v>33</v>
      </c>
      <c r="I2340" t="str">
        <f>IF(moras[[#This Row],[TIPO_ASEGURAMIENTO]] = "", '2-Resumen'!$F$4, moras[[#This Row],[TIPO_ASEGURAMIENTO]])</f>
        <v>ASALARIADO</v>
      </c>
      <c r="J2340" t="s">
        <v>29</v>
      </c>
      <c r="K2340" t="s">
        <v>30</v>
      </c>
      <c r="L2340" t="s">
        <v>31</v>
      </c>
      <c r="M2340" t="s">
        <v>31</v>
      </c>
      <c r="N2340">
        <v>51</v>
      </c>
      <c r="O2340">
        <f>IF(moras[[#This Row],[EDAD]]="", '2-Resumen'!$C$7, moras[[#This Row],[EDAD]])</f>
        <v>51</v>
      </c>
      <c r="P2340">
        <f>FLOOR(moras[[#This Row],[EDAD_SIN_NA´S]],10)</f>
        <v>50</v>
      </c>
      <c r="Q2340">
        <f>STANDARDIZE(moras[[#This Row],[EDAD]],'2-Resumen'!$C$2, '2-Resumen'!$C$3)</f>
        <v>0.64178778747952869</v>
      </c>
      <c r="R2340" t="str">
        <f>IF(ABS(moras[[#This Row],[Z-CORE E]]) &gt; 1.96, "Sí", "No")</f>
        <v>No</v>
      </c>
    </row>
    <row r="2341" spans="1:18">
      <c r="A2341">
        <v>3412</v>
      </c>
      <c r="B2341" t="s">
        <v>32</v>
      </c>
      <c r="C2341">
        <v>48502535</v>
      </c>
      <c r="D23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41">
        <f>IF(moras[[#This Row],[SALARIO]]="",'2-Resumen'!$B$7, moras[[#This Row],[SALARIO]])</f>
        <v>48502535</v>
      </c>
      <c r="F2341">
        <f>STANDARDIZE(moras[[#This Row],[SALARIO]],'2-Resumen'!$B$2,'2-Resumen'!$B$3)</f>
        <v>0.43141927441494665</v>
      </c>
      <c r="G2341" t="str">
        <f>IF(ABS(moras[[#This Row],[Z-CORE]])&gt; 1.96,"Sí", "No")</f>
        <v>No</v>
      </c>
      <c r="H2341" t="s">
        <v>33</v>
      </c>
      <c r="I2341" t="str">
        <f>IF(moras[[#This Row],[TIPO_ASEGURAMIENTO]] = "", '2-Resumen'!$F$4, moras[[#This Row],[TIPO_ASEGURAMIENTO]])</f>
        <v>ASALARIADO</v>
      </c>
      <c r="J2341" t="s">
        <v>34</v>
      </c>
      <c r="K2341" t="s">
        <v>30</v>
      </c>
      <c r="L2341" t="s">
        <v>31</v>
      </c>
      <c r="M2341" t="s">
        <v>31</v>
      </c>
      <c r="N2341">
        <v>30</v>
      </c>
      <c r="O2341">
        <f>IF(moras[[#This Row],[EDAD]]="", '2-Resumen'!$C$7, moras[[#This Row],[EDAD]])</f>
        <v>30</v>
      </c>
      <c r="P2341">
        <f>FLOOR(moras[[#This Row],[EDAD_SIN_NA´S]],10)</f>
        <v>30</v>
      </c>
      <c r="Q2341">
        <f>STANDARDIZE(moras[[#This Row],[EDAD]],'2-Resumen'!$C$2, '2-Resumen'!$C$3)</f>
        <v>-0.84029414414035897</v>
      </c>
      <c r="R2341" t="str">
        <f>IF(ABS(moras[[#This Row],[Z-CORE E]]) &gt; 1.96, "Sí", "No")</f>
        <v>No</v>
      </c>
    </row>
    <row r="2342" spans="1:18">
      <c r="A2342">
        <v>3413</v>
      </c>
      <c r="B2342" t="s">
        <v>32</v>
      </c>
      <c r="C2342">
        <v>263696</v>
      </c>
      <c r="D23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42">
        <f>IF(moras[[#This Row],[SALARIO]]="",'2-Resumen'!$B$7, moras[[#This Row],[SALARIO]])</f>
        <v>263696</v>
      </c>
      <c r="F2342">
        <f>STANDARDIZE(moras[[#This Row],[SALARIO]],'2-Resumen'!$B$2,'2-Resumen'!$B$3)</f>
        <v>-0.37122873388505717</v>
      </c>
      <c r="G2342" t="str">
        <f>IF(ABS(moras[[#This Row],[Z-CORE]])&gt; 1.96,"Sí", "No")</f>
        <v>No</v>
      </c>
      <c r="H2342" t="s">
        <v>33</v>
      </c>
      <c r="I2342" t="str">
        <f>IF(moras[[#This Row],[TIPO_ASEGURAMIENTO]] = "", '2-Resumen'!$F$4, moras[[#This Row],[TIPO_ASEGURAMIENTO]])</f>
        <v>ASALARIADO</v>
      </c>
      <c r="J2342" t="s">
        <v>29</v>
      </c>
      <c r="K2342" t="s">
        <v>30</v>
      </c>
      <c r="L2342" t="s">
        <v>31</v>
      </c>
      <c r="M2342" t="s">
        <v>30</v>
      </c>
      <c r="N2342">
        <v>60</v>
      </c>
      <c r="O2342">
        <f>IF(moras[[#This Row],[EDAD]]="", '2-Resumen'!$C$7, moras[[#This Row],[EDAD]])</f>
        <v>60</v>
      </c>
      <c r="P2342">
        <f>FLOOR(moras[[#This Row],[EDAD_SIN_NA´S]],10)</f>
        <v>60</v>
      </c>
      <c r="Q2342">
        <f>STANDARDIZE(moras[[#This Row],[EDAD]],'2-Resumen'!$C$2, '2-Resumen'!$C$3)</f>
        <v>1.2769657581737661</v>
      </c>
      <c r="R2342" t="str">
        <f>IF(ABS(moras[[#This Row],[Z-CORE E]]) &gt; 1.96, "Sí", "No")</f>
        <v>No</v>
      </c>
    </row>
    <row r="2343" spans="1:18">
      <c r="A2343">
        <v>3414</v>
      </c>
      <c r="B2343" t="s">
        <v>32</v>
      </c>
      <c r="C2343">
        <v>362773</v>
      </c>
      <c r="D23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43">
        <f>IF(moras[[#This Row],[SALARIO]]="",'2-Resumen'!$B$7, moras[[#This Row],[SALARIO]])</f>
        <v>362773</v>
      </c>
      <c r="F2343">
        <f>STANDARDIZE(moras[[#This Row],[SALARIO]],'2-Resumen'!$B$2,'2-Resumen'!$B$3)</f>
        <v>-0.36958018764375278</v>
      </c>
      <c r="G2343" t="str">
        <f>IF(ABS(moras[[#This Row],[Z-CORE]])&gt; 1.96,"Sí", "No")</f>
        <v>No</v>
      </c>
      <c r="H2343" t="s">
        <v>33</v>
      </c>
      <c r="I2343" t="str">
        <f>IF(moras[[#This Row],[TIPO_ASEGURAMIENTO]] = "", '2-Resumen'!$F$4, moras[[#This Row],[TIPO_ASEGURAMIENTO]])</f>
        <v>ASALARIADO</v>
      </c>
      <c r="J2343" t="s">
        <v>34</v>
      </c>
      <c r="K2343" t="s">
        <v>30</v>
      </c>
      <c r="L2343" t="s">
        <v>31</v>
      </c>
      <c r="M2343" t="s">
        <v>31</v>
      </c>
      <c r="N2343">
        <v>27</v>
      </c>
      <c r="O2343">
        <f>IF(moras[[#This Row],[EDAD]]="", '2-Resumen'!$C$7, moras[[#This Row],[EDAD]])</f>
        <v>27</v>
      </c>
      <c r="P2343">
        <f>FLOOR(moras[[#This Row],[EDAD_SIN_NA´S]],10)</f>
        <v>20</v>
      </c>
      <c r="Q2343">
        <f>STANDARDIZE(moras[[#This Row],[EDAD]],'2-Resumen'!$C$2, '2-Resumen'!$C$3)</f>
        <v>-1.0520201343717714</v>
      </c>
      <c r="R2343" t="str">
        <f>IF(ABS(moras[[#This Row],[Z-CORE E]]) &gt; 1.96, "Sí", "No")</f>
        <v>No</v>
      </c>
    </row>
    <row r="2344" spans="1:18">
      <c r="A2344">
        <v>3415</v>
      </c>
      <c r="B2344" t="s">
        <v>32</v>
      </c>
      <c r="C2344">
        <v>400621455</v>
      </c>
      <c r="D23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44">
        <f>IF(moras[[#This Row],[SALARIO]]="",'2-Resumen'!$B$7, moras[[#This Row],[SALARIO]])</f>
        <v>400621455</v>
      </c>
      <c r="F2344">
        <f>STANDARDIZE(moras[[#This Row],[SALARIO]],'2-Resumen'!$B$2,'2-Resumen'!$B$3)</f>
        <v>6.2903403363988053</v>
      </c>
      <c r="G2344" t="str">
        <f>IF(ABS(moras[[#This Row],[Z-CORE]])&gt; 1.96,"Sí", "No")</f>
        <v>Sí</v>
      </c>
      <c r="H2344" t="s">
        <v>33</v>
      </c>
      <c r="I2344" t="str">
        <f>IF(moras[[#This Row],[TIPO_ASEGURAMIENTO]] = "", '2-Resumen'!$F$4, moras[[#This Row],[TIPO_ASEGURAMIENTO]])</f>
        <v>ASALARIADO</v>
      </c>
      <c r="J2344" t="s">
        <v>34</v>
      </c>
      <c r="K2344" t="s">
        <v>30</v>
      </c>
      <c r="L2344" t="s">
        <v>31</v>
      </c>
      <c r="M2344" t="s">
        <v>31</v>
      </c>
      <c r="N2344">
        <v>51</v>
      </c>
      <c r="O2344">
        <f>IF(moras[[#This Row],[EDAD]]="", '2-Resumen'!$C$7, moras[[#This Row],[EDAD]])</f>
        <v>51</v>
      </c>
      <c r="P2344">
        <f>FLOOR(moras[[#This Row],[EDAD_SIN_NA´S]],10)</f>
        <v>50</v>
      </c>
      <c r="Q2344">
        <f>STANDARDIZE(moras[[#This Row],[EDAD]],'2-Resumen'!$C$2, '2-Resumen'!$C$3)</f>
        <v>0.64178778747952869</v>
      </c>
      <c r="R2344" t="str">
        <f>IF(ABS(moras[[#This Row],[Z-CORE E]]) &gt; 1.96, "Sí", "No")</f>
        <v>No</v>
      </c>
    </row>
    <row r="2345" spans="1:18">
      <c r="A2345">
        <v>3416</v>
      </c>
      <c r="B2345" t="s">
        <v>32</v>
      </c>
      <c r="C2345">
        <v>47655635</v>
      </c>
      <c r="D23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45">
        <f>IF(moras[[#This Row],[SALARIO]]="",'2-Resumen'!$B$7, moras[[#This Row],[SALARIO]])</f>
        <v>47655635</v>
      </c>
      <c r="F2345">
        <f>STANDARDIZE(moras[[#This Row],[SALARIO]],'2-Resumen'!$B$2,'2-Resumen'!$B$3)</f>
        <v>0.41732767079593602</v>
      </c>
      <c r="G2345" t="str">
        <f>IF(ABS(moras[[#This Row],[Z-CORE]])&gt; 1.96,"Sí", "No")</f>
        <v>No</v>
      </c>
      <c r="H2345" t="s">
        <v>33</v>
      </c>
      <c r="I2345" t="str">
        <f>IF(moras[[#This Row],[TIPO_ASEGURAMIENTO]] = "", '2-Resumen'!$F$4, moras[[#This Row],[TIPO_ASEGURAMIENTO]])</f>
        <v>ASALARIADO</v>
      </c>
      <c r="J2345" t="s">
        <v>29</v>
      </c>
      <c r="K2345" t="s">
        <v>30</v>
      </c>
      <c r="L2345" t="s">
        <v>31</v>
      </c>
      <c r="M2345" t="s">
        <v>31</v>
      </c>
      <c r="N2345">
        <v>26</v>
      </c>
      <c r="O2345">
        <f>IF(moras[[#This Row],[EDAD]]="", '2-Resumen'!$C$7, moras[[#This Row],[EDAD]])</f>
        <v>26</v>
      </c>
      <c r="P2345">
        <f>FLOOR(moras[[#This Row],[EDAD_SIN_NA´S]],10)</f>
        <v>20</v>
      </c>
      <c r="Q2345">
        <f>STANDARDIZE(moras[[#This Row],[EDAD]],'2-Resumen'!$C$2, '2-Resumen'!$C$3)</f>
        <v>-1.1225954644489089</v>
      </c>
      <c r="R2345" t="str">
        <f>IF(ABS(moras[[#This Row],[Z-CORE E]]) &gt; 1.96, "Sí", "No")</f>
        <v>No</v>
      </c>
    </row>
    <row r="2346" spans="1:18">
      <c r="A2346">
        <v>3417</v>
      </c>
      <c r="B2346" t="s">
        <v>32</v>
      </c>
      <c r="C2346">
        <v>67228572</v>
      </c>
      <c r="D23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46">
        <f>IF(moras[[#This Row],[SALARIO]]="",'2-Resumen'!$B$7, moras[[#This Row],[SALARIO]])</f>
        <v>67228572</v>
      </c>
      <c r="F2346">
        <f>STANDARDIZE(moras[[#This Row],[SALARIO]],'2-Resumen'!$B$2,'2-Resumen'!$B$3)</f>
        <v>0.74300256731721115</v>
      </c>
      <c r="G2346" t="str">
        <f>IF(ABS(moras[[#This Row],[Z-CORE]])&gt; 1.96,"Sí", "No")</f>
        <v>No</v>
      </c>
      <c r="H2346" t="s">
        <v>33</v>
      </c>
      <c r="I2346" t="str">
        <f>IF(moras[[#This Row],[TIPO_ASEGURAMIENTO]] = "", '2-Resumen'!$F$4, moras[[#This Row],[TIPO_ASEGURAMIENTO]])</f>
        <v>ASALARIADO</v>
      </c>
      <c r="J2346" t="s">
        <v>29</v>
      </c>
      <c r="K2346" t="s">
        <v>30</v>
      </c>
      <c r="L2346" t="s">
        <v>31</v>
      </c>
      <c r="M2346" t="s">
        <v>31</v>
      </c>
      <c r="N2346">
        <v>40</v>
      </c>
      <c r="O2346">
        <f>IF(moras[[#This Row],[EDAD]]="", '2-Resumen'!$C$7, moras[[#This Row],[EDAD]])</f>
        <v>40</v>
      </c>
      <c r="P2346">
        <f>FLOOR(moras[[#This Row],[EDAD_SIN_NA´S]],10)</f>
        <v>40</v>
      </c>
      <c r="Q2346">
        <f>STANDARDIZE(moras[[#This Row],[EDAD]],'2-Resumen'!$C$2, '2-Resumen'!$C$3)</f>
        <v>-0.13454084336898386</v>
      </c>
      <c r="R2346" t="str">
        <f>IF(ABS(moras[[#This Row],[Z-CORE E]]) &gt; 1.96, "Sí", "No")</f>
        <v>No</v>
      </c>
    </row>
    <row r="2347" spans="1:18">
      <c r="A2347">
        <v>3418</v>
      </c>
      <c r="B2347" t="s">
        <v>32</v>
      </c>
      <c r="C2347">
        <v>50133333</v>
      </c>
      <c r="D23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47">
        <f>IF(moras[[#This Row],[SALARIO]]="",'2-Resumen'!$B$7, moras[[#This Row],[SALARIO]])</f>
        <v>50133333</v>
      </c>
      <c r="F2347">
        <f>STANDARDIZE(moras[[#This Row],[SALARIO]],'2-Resumen'!$B$2,'2-Resumen'!$B$3)</f>
        <v>0.45855418880705362</v>
      </c>
      <c r="G2347" t="str">
        <f>IF(ABS(moras[[#This Row],[Z-CORE]])&gt; 1.96,"Sí", "No")</f>
        <v>No</v>
      </c>
      <c r="H2347" t="s">
        <v>33</v>
      </c>
      <c r="I2347" t="str">
        <f>IF(moras[[#This Row],[TIPO_ASEGURAMIENTO]] = "", '2-Resumen'!$F$4, moras[[#This Row],[TIPO_ASEGURAMIENTO]])</f>
        <v>ASALARIADO</v>
      </c>
      <c r="J2347" t="s">
        <v>29</v>
      </c>
      <c r="K2347" t="s">
        <v>30</v>
      </c>
      <c r="L2347" t="s">
        <v>31</v>
      </c>
      <c r="M2347" t="s">
        <v>31</v>
      </c>
      <c r="N2347">
        <v>41</v>
      </c>
      <c r="O2347">
        <f>IF(moras[[#This Row],[EDAD]]="", '2-Resumen'!$C$7, moras[[#This Row],[EDAD]])</f>
        <v>41</v>
      </c>
      <c r="P2347">
        <f>FLOOR(moras[[#This Row],[EDAD_SIN_NA´S]],10)</f>
        <v>40</v>
      </c>
      <c r="Q2347">
        <f>STANDARDIZE(moras[[#This Row],[EDAD]],'2-Resumen'!$C$2, '2-Resumen'!$C$3)</f>
        <v>-6.3965513291846368E-2</v>
      </c>
      <c r="R2347" t="str">
        <f>IF(ABS(moras[[#This Row],[Z-CORE E]]) &gt; 1.96, "Sí", "No")</f>
        <v>No</v>
      </c>
    </row>
    <row r="2348" spans="1:18">
      <c r="A2348">
        <v>3420</v>
      </c>
      <c r="B2348" t="s">
        <v>32</v>
      </c>
      <c r="C2348">
        <v>68550253</v>
      </c>
      <c r="D23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48">
        <f>IF(moras[[#This Row],[SALARIO]]="",'2-Resumen'!$B$7, moras[[#This Row],[SALARIO]])</f>
        <v>68550253</v>
      </c>
      <c r="F2348">
        <f>STANDARDIZE(moras[[#This Row],[SALARIO]],'2-Resumen'!$B$2,'2-Resumen'!$B$3)</f>
        <v>0.76499407134694031</v>
      </c>
      <c r="G2348" t="str">
        <f>IF(ABS(moras[[#This Row],[Z-CORE]])&gt; 1.96,"Sí", "No")</f>
        <v>No</v>
      </c>
      <c r="H2348" t="s">
        <v>33</v>
      </c>
      <c r="I2348" t="str">
        <f>IF(moras[[#This Row],[TIPO_ASEGURAMIENTO]] = "", '2-Resumen'!$F$4, moras[[#This Row],[TIPO_ASEGURAMIENTO]])</f>
        <v>ASALARIADO</v>
      </c>
      <c r="J2348" t="s">
        <v>29</v>
      </c>
      <c r="K2348" t="s">
        <v>30</v>
      </c>
      <c r="L2348" t="s">
        <v>31</v>
      </c>
      <c r="M2348" t="s">
        <v>30</v>
      </c>
      <c r="N2348">
        <v>58</v>
      </c>
      <c r="O2348">
        <f>IF(moras[[#This Row],[EDAD]]="", '2-Resumen'!$C$7, moras[[#This Row],[EDAD]])</f>
        <v>58</v>
      </c>
      <c r="P2348">
        <f>FLOOR(moras[[#This Row],[EDAD_SIN_NA´S]],10)</f>
        <v>50</v>
      </c>
      <c r="Q2348">
        <f>STANDARDIZE(moras[[#This Row],[EDAD]],'2-Resumen'!$C$2, '2-Resumen'!$C$3)</f>
        <v>1.1358150980194912</v>
      </c>
      <c r="R2348" t="str">
        <f>IF(ABS(moras[[#This Row],[Z-CORE E]]) &gt; 1.96, "Sí", "No")</f>
        <v>No</v>
      </c>
    </row>
    <row r="2349" spans="1:18">
      <c r="A2349">
        <v>3421</v>
      </c>
      <c r="B2349" t="s">
        <v>32</v>
      </c>
      <c r="C2349">
        <v>389050</v>
      </c>
      <c r="D23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49">
        <f>IF(moras[[#This Row],[SALARIO]]="",'2-Resumen'!$B$7, moras[[#This Row],[SALARIO]])</f>
        <v>389050</v>
      </c>
      <c r="F2349">
        <f>STANDARDIZE(moras[[#This Row],[SALARIO]],'2-Resumen'!$B$2,'2-Resumen'!$B$3)</f>
        <v>-0.36914296356972187</v>
      </c>
      <c r="G2349" t="str">
        <f>IF(ABS(moras[[#This Row],[Z-CORE]])&gt; 1.96,"Sí", "No")</f>
        <v>No</v>
      </c>
      <c r="H2349" t="s">
        <v>33</v>
      </c>
      <c r="I2349" t="str">
        <f>IF(moras[[#This Row],[TIPO_ASEGURAMIENTO]] = "", '2-Resumen'!$F$4, moras[[#This Row],[TIPO_ASEGURAMIENTO]])</f>
        <v>ASALARIADO</v>
      </c>
      <c r="J2349" t="s">
        <v>29</v>
      </c>
      <c r="K2349" t="s">
        <v>30</v>
      </c>
      <c r="L2349" t="s">
        <v>30</v>
      </c>
      <c r="M2349" t="s">
        <v>30</v>
      </c>
      <c r="N2349">
        <v>36</v>
      </c>
      <c r="O2349">
        <f>IF(moras[[#This Row],[EDAD]]="", '2-Resumen'!$C$7, moras[[#This Row],[EDAD]])</f>
        <v>36</v>
      </c>
      <c r="P2349">
        <f>FLOOR(moras[[#This Row],[EDAD_SIN_NA´S]],10)</f>
        <v>30</v>
      </c>
      <c r="Q2349">
        <f>STANDARDIZE(moras[[#This Row],[EDAD]],'2-Resumen'!$C$2, '2-Resumen'!$C$3)</f>
        <v>-0.41684216367753391</v>
      </c>
      <c r="R2349" t="str">
        <f>IF(ABS(moras[[#This Row],[Z-CORE E]]) &gt; 1.96, "Sí", "No")</f>
        <v>No</v>
      </c>
    </row>
    <row r="2350" spans="1:18">
      <c r="A2350">
        <v>3423</v>
      </c>
      <c r="B2350" t="s">
        <v>32</v>
      </c>
      <c r="C2350">
        <v>400000</v>
      </c>
      <c r="D23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50">
        <f>IF(moras[[#This Row],[SALARIO]]="",'2-Resumen'!$B$7, moras[[#This Row],[SALARIO]])</f>
        <v>400000</v>
      </c>
      <c r="F2350">
        <f>STANDARDIZE(moras[[#This Row],[SALARIO]],'2-Resumen'!$B$2,'2-Resumen'!$B$3)</f>
        <v>-0.36896076607340811</v>
      </c>
      <c r="G2350" t="str">
        <f>IF(ABS(moras[[#This Row],[Z-CORE]])&gt; 1.96,"Sí", "No")</f>
        <v>No</v>
      </c>
      <c r="H2350" t="s">
        <v>33</v>
      </c>
      <c r="I2350" t="str">
        <f>IF(moras[[#This Row],[TIPO_ASEGURAMIENTO]] = "", '2-Resumen'!$F$4, moras[[#This Row],[TIPO_ASEGURAMIENTO]])</f>
        <v>ASALARIADO</v>
      </c>
      <c r="J2350" t="s">
        <v>29</v>
      </c>
      <c r="K2350" t="s">
        <v>30</v>
      </c>
      <c r="L2350" t="s">
        <v>31</v>
      </c>
      <c r="M2350" t="s">
        <v>31</v>
      </c>
      <c r="N2350">
        <v>26</v>
      </c>
      <c r="O2350">
        <f>IF(moras[[#This Row],[EDAD]]="", '2-Resumen'!$C$7, moras[[#This Row],[EDAD]])</f>
        <v>26</v>
      </c>
      <c r="P2350">
        <f>FLOOR(moras[[#This Row],[EDAD_SIN_NA´S]],10)</f>
        <v>20</v>
      </c>
      <c r="Q2350">
        <f>STANDARDIZE(moras[[#This Row],[EDAD]],'2-Resumen'!$C$2, '2-Resumen'!$C$3)</f>
        <v>-1.1225954644489089</v>
      </c>
      <c r="R2350" t="str">
        <f>IF(ABS(moras[[#This Row],[Z-CORE E]]) &gt; 1.96, "Sí", "No")</f>
        <v>No</v>
      </c>
    </row>
    <row r="2351" spans="1:18">
      <c r="A2351">
        <v>3424</v>
      </c>
      <c r="B2351" t="s">
        <v>27</v>
      </c>
      <c r="C2351">
        <v>675000</v>
      </c>
      <c r="D23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51">
        <f>IF(moras[[#This Row],[SALARIO]]="",'2-Resumen'!$B$7, moras[[#This Row],[SALARIO]])</f>
        <v>675000</v>
      </c>
      <c r="F2351">
        <f>STANDARDIZE(moras[[#This Row],[SALARIO]],'2-Resumen'!$B$2,'2-Resumen'!$B$3)</f>
        <v>-0.36438502986461374</v>
      </c>
      <c r="G2351" t="str">
        <f>IF(ABS(moras[[#This Row],[Z-CORE]])&gt; 1.96,"Sí", "No")</f>
        <v>No</v>
      </c>
      <c r="H2351" t="s">
        <v>33</v>
      </c>
      <c r="I2351" t="str">
        <f>IF(moras[[#This Row],[TIPO_ASEGURAMIENTO]] = "", '2-Resumen'!$F$4, moras[[#This Row],[TIPO_ASEGURAMIENTO]])</f>
        <v>ASALARIADO</v>
      </c>
      <c r="J2351" t="s">
        <v>29</v>
      </c>
      <c r="K2351" t="s">
        <v>30</v>
      </c>
      <c r="L2351" t="s">
        <v>31</v>
      </c>
      <c r="M2351" t="s">
        <v>31</v>
      </c>
      <c r="N2351">
        <v>27</v>
      </c>
      <c r="O2351">
        <f>IF(moras[[#This Row],[EDAD]]="", '2-Resumen'!$C$7, moras[[#This Row],[EDAD]])</f>
        <v>27</v>
      </c>
      <c r="P2351">
        <f>FLOOR(moras[[#This Row],[EDAD_SIN_NA´S]],10)</f>
        <v>20</v>
      </c>
      <c r="Q2351">
        <f>STANDARDIZE(moras[[#This Row],[EDAD]],'2-Resumen'!$C$2, '2-Resumen'!$C$3)</f>
        <v>-1.0520201343717714</v>
      </c>
      <c r="R2351" t="str">
        <f>IF(ABS(moras[[#This Row],[Z-CORE E]]) &gt; 1.96, "Sí", "No")</f>
        <v>No</v>
      </c>
    </row>
    <row r="2352" spans="1:18">
      <c r="A2352">
        <v>3425</v>
      </c>
      <c r="B2352" t="s">
        <v>32</v>
      </c>
      <c r="C2352">
        <v>27782807</v>
      </c>
      <c r="D23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52">
        <f>IF(moras[[#This Row],[SALARIO]]="",'2-Resumen'!$B$7, moras[[#This Row],[SALARIO]])</f>
        <v>27782807</v>
      </c>
      <c r="F2352">
        <f>STANDARDIZE(moras[[#This Row],[SALARIO]],'2-Resumen'!$B$2,'2-Resumen'!$B$3)</f>
        <v>8.6662875702327932E-2</v>
      </c>
      <c r="G2352" t="str">
        <f>IF(ABS(moras[[#This Row],[Z-CORE]])&gt; 1.96,"Sí", "No")</f>
        <v>No</v>
      </c>
      <c r="H2352" t="s">
        <v>33</v>
      </c>
      <c r="I2352" t="str">
        <f>IF(moras[[#This Row],[TIPO_ASEGURAMIENTO]] = "", '2-Resumen'!$F$4, moras[[#This Row],[TIPO_ASEGURAMIENTO]])</f>
        <v>ASALARIADO</v>
      </c>
      <c r="J2352" t="s">
        <v>29</v>
      </c>
      <c r="K2352" t="s">
        <v>30</v>
      </c>
      <c r="L2352" t="s">
        <v>31</v>
      </c>
      <c r="M2352" t="s">
        <v>31</v>
      </c>
      <c r="N2352">
        <v>22</v>
      </c>
      <c r="O2352">
        <f>IF(moras[[#This Row],[EDAD]]="", '2-Resumen'!$C$7, moras[[#This Row],[EDAD]])</f>
        <v>22</v>
      </c>
      <c r="P2352">
        <f>FLOOR(moras[[#This Row],[EDAD_SIN_NA´S]],10)</f>
        <v>20</v>
      </c>
      <c r="Q2352">
        <f>STANDARDIZE(moras[[#This Row],[EDAD]],'2-Resumen'!$C$2, '2-Resumen'!$C$3)</f>
        <v>-1.4048967847574589</v>
      </c>
      <c r="R2352" t="str">
        <f>IF(ABS(moras[[#This Row],[Z-CORE E]]) &gt; 1.96, "Sí", "No")</f>
        <v>No</v>
      </c>
    </row>
    <row r="2353" spans="1:18">
      <c r="A2353">
        <v>3426</v>
      </c>
      <c r="B2353" t="s">
        <v>32</v>
      </c>
      <c r="C2353">
        <v>270000</v>
      </c>
      <c r="D23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53">
        <f>IF(moras[[#This Row],[SALARIO]]="",'2-Resumen'!$B$7, moras[[#This Row],[SALARIO]])</f>
        <v>270000</v>
      </c>
      <c r="F2353">
        <f>STANDARDIZE(moras[[#This Row],[SALARIO]],'2-Resumen'!$B$2,'2-Resumen'!$B$3)</f>
        <v>-0.37112384137211085</v>
      </c>
      <c r="G2353" t="str">
        <f>IF(ABS(moras[[#This Row],[Z-CORE]])&gt; 1.96,"Sí", "No")</f>
        <v>No</v>
      </c>
      <c r="H2353" t="s">
        <v>33</v>
      </c>
      <c r="I2353" t="str">
        <f>IF(moras[[#This Row],[TIPO_ASEGURAMIENTO]] = "", '2-Resumen'!$F$4, moras[[#This Row],[TIPO_ASEGURAMIENTO]])</f>
        <v>ASALARIADO</v>
      </c>
      <c r="J2353" t="s">
        <v>29</v>
      </c>
      <c r="K2353" t="s">
        <v>30</v>
      </c>
      <c r="L2353" t="s">
        <v>31</v>
      </c>
      <c r="M2353" t="s">
        <v>31</v>
      </c>
      <c r="N2353">
        <v>58</v>
      </c>
      <c r="O2353">
        <f>IF(moras[[#This Row],[EDAD]]="", '2-Resumen'!$C$7, moras[[#This Row],[EDAD]])</f>
        <v>58</v>
      </c>
      <c r="P2353">
        <f>FLOOR(moras[[#This Row],[EDAD_SIN_NA´S]],10)</f>
        <v>50</v>
      </c>
      <c r="Q2353">
        <f>STANDARDIZE(moras[[#This Row],[EDAD]],'2-Resumen'!$C$2, '2-Resumen'!$C$3)</f>
        <v>1.1358150980194912</v>
      </c>
      <c r="R2353" t="str">
        <f>IF(ABS(moras[[#This Row],[Z-CORE E]]) &gt; 1.96, "Sí", "No")</f>
        <v>No</v>
      </c>
    </row>
    <row r="2354" spans="1:18">
      <c r="A2354">
        <v>3427</v>
      </c>
      <c r="B2354" t="s">
        <v>27</v>
      </c>
      <c r="C2354">
        <v>514380</v>
      </c>
      <c r="D23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54">
        <f>IF(moras[[#This Row],[SALARIO]]="",'2-Resumen'!$B$7, moras[[#This Row],[SALARIO]])</f>
        <v>514380</v>
      </c>
      <c r="F2354">
        <f>STANDARDIZE(moras[[#This Row],[SALARIO]],'2-Resumen'!$B$2,'2-Resumen'!$B$3)</f>
        <v>-0.36705759259136483</v>
      </c>
      <c r="G2354" t="str">
        <f>IF(ABS(moras[[#This Row],[Z-CORE]])&gt; 1.96,"Sí", "No")</f>
        <v>No</v>
      </c>
      <c r="H2354" t="s">
        <v>33</v>
      </c>
      <c r="I2354" t="str">
        <f>IF(moras[[#This Row],[TIPO_ASEGURAMIENTO]] = "", '2-Resumen'!$F$4, moras[[#This Row],[TIPO_ASEGURAMIENTO]])</f>
        <v>ASALARIADO</v>
      </c>
      <c r="J2354" t="s">
        <v>34</v>
      </c>
      <c r="K2354" t="s">
        <v>30</v>
      </c>
      <c r="L2354" t="s">
        <v>31</v>
      </c>
      <c r="M2354" t="s">
        <v>31</v>
      </c>
      <c r="N2354">
        <v>57</v>
      </c>
      <c r="O2354">
        <f>IF(moras[[#This Row],[EDAD]]="", '2-Resumen'!$C$7, moras[[#This Row],[EDAD]])</f>
        <v>57</v>
      </c>
      <c r="P2354">
        <f>FLOOR(moras[[#This Row],[EDAD_SIN_NA´S]],10)</f>
        <v>50</v>
      </c>
      <c r="Q2354">
        <f>STANDARDIZE(moras[[#This Row],[EDAD]],'2-Resumen'!$C$2, '2-Resumen'!$C$3)</f>
        <v>1.0652397679423538</v>
      </c>
      <c r="R2354" t="str">
        <f>IF(ABS(moras[[#This Row],[Z-CORE E]]) &gt; 1.96, "Sí", "No")</f>
        <v>No</v>
      </c>
    </row>
    <row r="2355" spans="1:18">
      <c r="A2355">
        <v>3428</v>
      </c>
      <c r="B2355" t="s">
        <v>32</v>
      </c>
      <c r="C2355">
        <v>99506979</v>
      </c>
      <c r="D23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55">
        <f>IF(moras[[#This Row],[SALARIO]]="",'2-Resumen'!$B$7, moras[[#This Row],[SALARIO]])</f>
        <v>99506979</v>
      </c>
      <c r="F2355">
        <f>STANDARDIZE(moras[[#This Row],[SALARIO]],'2-Resumen'!$B$2,'2-Resumen'!$B$3)</f>
        <v>1.2800842970339421</v>
      </c>
      <c r="G2355" t="str">
        <f>IF(ABS(moras[[#This Row],[Z-CORE]])&gt; 1.96,"Sí", "No")</f>
        <v>No</v>
      </c>
      <c r="H2355" t="s">
        <v>33</v>
      </c>
      <c r="I2355" t="str">
        <f>IF(moras[[#This Row],[TIPO_ASEGURAMIENTO]] = "", '2-Resumen'!$F$4, moras[[#This Row],[TIPO_ASEGURAMIENTO]])</f>
        <v>ASALARIADO</v>
      </c>
      <c r="J2355" t="s">
        <v>29</v>
      </c>
      <c r="K2355" t="s">
        <v>30</v>
      </c>
      <c r="L2355" t="s">
        <v>31</v>
      </c>
      <c r="M2355" t="s">
        <v>31</v>
      </c>
      <c r="N2355">
        <v>37</v>
      </c>
      <c r="O2355">
        <f>IF(moras[[#This Row],[EDAD]]="", '2-Resumen'!$C$7, moras[[#This Row],[EDAD]])</f>
        <v>37</v>
      </c>
      <c r="P2355">
        <f>FLOOR(moras[[#This Row],[EDAD_SIN_NA´S]],10)</f>
        <v>30</v>
      </c>
      <c r="Q2355">
        <f>STANDARDIZE(moras[[#This Row],[EDAD]],'2-Resumen'!$C$2, '2-Resumen'!$C$3)</f>
        <v>-0.3462668336003964</v>
      </c>
      <c r="R2355" t="str">
        <f>IF(ABS(moras[[#This Row],[Z-CORE E]]) &gt; 1.96, "Sí", "No")</f>
        <v>No</v>
      </c>
    </row>
    <row r="2356" spans="1:18">
      <c r="A2356">
        <v>3429</v>
      </c>
      <c r="B2356" t="s">
        <v>32</v>
      </c>
      <c r="C2356">
        <v>278500</v>
      </c>
      <c r="D23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56">
        <f>IF(moras[[#This Row],[SALARIO]]="",'2-Resumen'!$B$7, moras[[#This Row],[SALARIO]])</f>
        <v>278500</v>
      </c>
      <c r="F2356">
        <f>STANDARDIZE(moras[[#This Row],[SALARIO]],'2-Resumen'!$B$2,'2-Resumen'!$B$3)</f>
        <v>-0.37098240952565725</v>
      </c>
      <c r="G2356" t="str">
        <f>IF(ABS(moras[[#This Row],[Z-CORE]])&gt; 1.96,"Sí", "No")</f>
        <v>No</v>
      </c>
      <c r="H2356" t="s">
        <v>33</v>
      </c>
      <c r="I2356" t="str">
        <f>IF(moras[[#This Row],[TIPO_ASEGURAMIENTO]] = "", '2-Resumen'!$F$4, moras[[#This Row],[TIPO_ASEGURAMIENTO]])</f>
        <v>ASALARIADO</v>
      </c>
      <c r="J2356" t="s">
        <v>29</v>
      </c>
      <c r="K2356" t="s">
        <v>30</v>
      </c>
      <c r="L2356" t="s">
        <v>31</v>
      </c>
      <c r="M2356" t="s">
        <v>31</v>
      </c>
      <c r="N2356">
        <v>43</v>
      </c>
      <c r="O2356">
        <f>IF(moras[[#This Row],[EDAD]]="", '2-Resumen'!$C$7, moras[[#This Row],[EDAD]])</f>
        <v>43</v>
      </c>
      <c r="P2356">
        <f>FLOOR(moras[[#This Row],[EDAD_SIN_NA´S]],10)</f>
        <v>40</v>
      </c>
      <c r="Q2356">
        <f>STANDARDIZE(moras[[#This Row],[EDAD]],'2-Resumen'!$C$2, '2-Resumen'!$C$3)</f>
        <v>7.7185146862428639E-2</v>
      </c>
      <c r="R2356" t="str">
        <f>IF(ABS(moras[[#This Row],[Z-CORE E]]) &gt; 1.96, "Sí", "No")</f>
        <v>No</v>
      </c>
    </row>
    <row r="2357" spans="1:18">
      <c r="A2357">
        <v>3430</v>
      </c>
      <c r="B2357" t="s">
        <v>27</v>
      </c>
      <c r="C2357">
        <v>368282</v>
      </c>
      <c r="D23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57">
        <f>IF(moras[[#This Row],[SALARIO]]="",'2-Resumen'!$B$7, moras[[#This Row],[SALARIO]])</f>
        <v>368282</v>
      </c>
      <c r="F2357">
        <f>STANDARDIZE(moras[[#This Row],[SALARIO]],'2-Resumen'!$B$2,'2-Resumen'!$B$3)</f>
        <v>-0.36948852316821007</v>
      </c>
      <c r="G2357" t="str">
        <f>IF(ABS(moras[[#This Row],[Z-CORE]])&gt; 1.96,"Sí", "No")</f>
        <v>No</v>
      </c>
      <c r="H2357" t="s">
        <v>33</v>
      </c>
      <c r="I2357" t="str">
        <f>IF(moras[[#This Row],[TIPO_ASEGURAMIENTO]] = "", '2-Resumen'!$F$4, moras[[#This Row],[TIPO_ASEGURAMIENTO]])</f>
        <v>ASALARIADO</v>
      </c>
      <c r="J2357" t="s">
        <v>29</v>
      </c>
      <c r="K2357" t="s">
        <v>30</v>
      </c>
      <c r="L2357" t="s">
        <v>31</v>
      </c>
      <c r="M2357" t="s">
        <v>31</v>
      </c>
      <c r="N2357">
        <v>54</v>
      </c>
      <c r="O2357">
        <f>IF(moras[[#This Row],[EDAD]]="", '2-Resumen'!$C$7, moras[[#This Row],[EDAD]])</f>
        <v>54</v>
      </c>
      <c r="P2357">
        <f>FLOOR(moras[[#This Row],[EDAD_SIN_NA´S]],10)</f>
        <v>50</v>
      </c>
      <c r="Q2357">
        <f>STANDARDIZE(moras[[#This Row],[EDAD]],'2-Resumen'!$C$2, '2-Resumen'!$C$3)</f>
        <v>0.85351377771094117</v>
      </c>
      <c r="R2357" t="str">
        <f>IF(ABS(moras[[#This Row],[Z-CORE E]]) &gt; 1.96, "Sí", "No")</f>
        <v>No</v>
      </c>
    </row>
    <row r="2358" spans="1:18">
      <c r="A2358">
        <v>3432</v>
      </c>
      <c r="B2358" t="s">
        <v>27</v>
      </c>
      <c r="C2358">
        <v>690000</v>
      </c>
      <c r="D23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58">
        <f>IF(moras[[#This Row],[SALARIO]]="",'2-Resumen'!$B$7, moras[[#This Row],[SALARIO]])</f>
        <v>690000</v>
      </c>
      <c r="F2358">
        <f>STANDARDIZE(moras[[#This Row],[SALARIO]],'2-Resumen'!$B$2,'2-Resumen'!$B$3)</f>
        <v>-0.36413544425322497</v>
      </c>
      <c r="G2358" t="str">
        <f>IF(ABS(moras[[#This Row],[Z-CORE]])&gt; 1.96,"Sí", "No")</f>
        <v>No</v>
      </c>
      <c r="H2358" t="s">
        <v>33</v>
      </c>
      <c r="I2358" t="str">
        <f>IF(moras[[#This Row],[TIPO_ASEGURAMIENTO]] = "", '2-Resumen'!$F$4, moras[[#This Row],[TIPO_ASEGURAMIENTO]])</f>
        <v>ASALARIADO</v>
      </c>
      <c r="J2358" t="s">
        <v>29</v>
      </c>
      <c r="K2358" t="s">
        <v>30</v>
      </c>
      <c r="L2358" t="s">
        <v>31</v>
      </c>
      <c r="M2358" t="s">
        <v>31</v>
      </c>
      <c r="N2358">
        <v>40</v>
      </c>
      <c r="O2358">
        <f>IF(moras[[#This Row],[EDAD]]="", '2-Resumen'!$C$7, moras[[#This Row],[EDAD]])</f>
        <v>40</v>
      </c>
      <c r="P2358">
        <f>FLOOR(moras[[#This Row],[EDAD_SIN_NA´S]],10)</f>
        <v>40</v>
      </c>
      <c r="Q2358">
        <f>STANDARDIZE(moras[[#This Row],[EDAD]],'2-Resumen'!$C$2, '2-Resumen'!$C$3)</f>
        <v>-0.13454084336898386</v>
      </c>
      <c r="R2358" t="str">
        <f>IF(ABS(moras[[#This Row],[Z-CORE E]]) &gt; 1.96, "Sí", "No")</f>
        <v>No</v>
      </c>
    </row>
    <row r="2359" spans="1:18">
      <c r="A2359">
        <v>3434</v>
      </c>
      <c r="B2359" t="s">
        <v>32</v>
      </c>
      <c r="C2359">
        <v>873081</v>
      </c>
      <c r="D23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59">
        <f>IF(moras[[#This Row],[SALARIO]]="",'2-Resumen'!$B$7, moras[[#This Row],[SALARIO]])</f>
        <v>873081</v>
      </c>
      <c r="F2359">
        <f>STANDARDIZE(moras[[#This Row],[SALARIO]],'2-Resumen'!$B$2,'2-Resumen'!$B$3)</f>
        <v>-0.36108915203198028</v>
      </c>
      <c r="G2359" t="str">
        <f>IF(ABS(moras[[#This Row],[Z-CORE]])&gt; 1.96,"Sí", "No")</f>
        <v>No</v>
      </c>
      <c r="H2359" t="s">
        <v>33</v>
      </c>
      <c r="I2359" t="str">
        <f>IF(moras[[#This Row],[TIPO_ASEGURAMIENTO]] = "", '2-Resumen'!$F$4, moras[[#This Row],[TIPO_ASEGURAMIENTO]])</f>
        <v>ASALARIADO</v>
      </c>
      <c r="J2359" t="s">
        <v>34</v>
      </c>
      <c r="K2359" t="s">
        <v>30</v>
      </c>
      <c r="L2359" t="s">
        <v>31</v>
      </c>
      <c r="M2359" t="s">
        <v>31</v>
      </c>
      <c r="N2359">
        <v>36</v>
      </c>
      <c r="O2359">
        <f>IF(moras[[#This Row],[EDAD]]="", '2-Resumen'!$C$7, moras[[#This Row],[EDAD]])</f>
        <v>36</v>
      </c>
      <c r="P2359">
        <f>FLOOR(moras[[#This Row],[EDAD_SIN_NA´S]],10)</f>
        <v>30</v>
      </c>
      <c r="Q2359">
        <f>STANDARDIZE(moras[[#This Row],[EDAD]],'2-Resumen'!$C$2, '2-Resumen'!$C$3)</f>
        <v>-0.41684216367753391</v>
      </c>
      <c r="R2359" t="str">
        <f>IF(ABS(moras[[#This Row],[Z-CORE E]]) &gt; 1.96, "Sí", "No")</f>
        <v>No</v>
      </c>
    </row>
    <row r="2360" spans="1:18">
      <c r="A2360">
        <v>3436</v>
      </c>
      <c r="B2360" t="s">
        <v>27</v>
      </c>
      <c r="C2360">
        <v>108876367</v>
      </c>
      <c r="D23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60">
        <f>IF(moras[[#This Row],[SALARIO]]="",'2-Resumen'!$B$7, moras[[#This Row],[SALARIO]])</f>
        <v>108876367</v>
      </c>
      <c r="F2360">
        <f>STANDARDIZE(moras[[#This Row],[SALARIO]],'2-Resumen'!$B$2,'2-Resumen'!$B$3)</f>
        <v>1.4359819258551905</v>
      </c>
      <c r="G2360" t="str">
        <f>IF(ABS(moras[[#This Row],[Z-CORE]])&gt; 1.96,"Sí", "No")</f>
        <v>No</v>
      </c>
      <c r="H2360" t="s">
        <v>33</v>
      </c>
      <c r="I2360" t="str">
        <f>IF(moras[[#This Row],[TIPO_ASEGURAMIENTO]] = "", '2-Resumen'!$F$4, moras[[#This Row],[TIPO_ASEGURAMIENTO]])</f>
        <v>ASALARIADO</v>
      </c>
      <c r="J2360" t="s">
        <v>29</v>
      </c>
      <c r="K2360" t="s">
        <v>30</v>
      </c>
      <c r="L2360" t="s">
        <v>31</v>
      </c>
      <c r="M2360" t="s">
        <v>31</v>
      </c>
      <c r="N2360">
        <v>36</v>
      </c>
      <c r="O2360">
        <f>IF(moras[[#This Row],[EDAD]]="", '2-Resumen'!$C$7, moras[[#This Row],[EDAD]])</f>
        <v>36</v>
      </c>
      <c r="P2360">
        <f>FLOOR(moras[[#This Row],[EDAD_SIN_NA´S]],10)</f>
        <v>30</v>
      </c>
      <c r="Q2360">
        <f>STANDARDIZE(moras[[#This Row],[EDAD]],'2-Resumen'!$C$2, '2-Resumen'!$C$3)</f>
        <v>-0.41684216367753391</v>
      </c>
      <c r="R2360" t="str">
        <f>IF(ABS(moras[[#This Row],[Z-CORE E]]) &gt; 1.96, "Sí", "No")</f>
        <v>No</v>
      </c>
    </row>
    <row r="2361" spans="1:18">
      <c r="A2361">
        <v>3438</v>
      </c>
      <c r="B2361" t="s">
        <v>32</v>
      </c>
      <c r="C2361">
        <v>93481014</v>
      </c>
      <c r="D23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61">
        <f>IF(moras[[#This Row],[SALARIO]]="",'2-Resumen'!$B$7, moras[[#This Row],[SALARIO]])</f>
        <v>93481014</v>
      </c>
      <c r="F2361">
        <f>STANDARDIZE(moras[[#This Row],[SALARIO]],'2-Resumen'!$B$2,'2-Resumen'!$B$3)</f>
        <v>1.1798180197851149</v>
      </c>
      <c r="G2361" t="str">
        <f>IF(ABS(moras[[#This Row],[Z-CORE]])&gt; 1.96,"Sí", "No")</f>
        <v>No</v>
      </c>
      <c r="H2361" t="s">
        <v>33</v>
      </c>
      <c r="I2361" t="str">
        <f>IF(moras[[#This Row],[TIPO_ASEGURAMIENTO]] = "", '2-Resumen'!$F$4, moras[[#This Row],[TIPO_ASEGURAMIENTO]])</f>
        <v>ASALARIADO</v>
      </c>
      <c r="J2361" t="s">
        <v>34</v>
      </c>
      <c r="K2361" t="s">
        <v>30</v>
      </c>
      <c r="L2361" t="s">
        <v>31</v>
      </c>
      <c r="M2361" t="s">
        <v>31</v>
      </c>
      <c r="N2361">
        <v>34</v>
      </c>
      <c r="O2361">
        <f>IF(moras[[#This Row],[EDAD]]="", '2-Resumen'!$C$7, moras[[#This Row],[EDAD]])</f>
        <v>34</v>
      </c>
      <c r="P2361">
        <f>FLOOR(moras[[#This Row],[EDAD_SIN_NA´S]],10)</f>
        <v>30</v>
      </c>
      <c r="Q2361">
        <f>STANDARDIZE(moras[[#This Row],[EDAD]],'2-Resumen'!$C$2, '2-Resumen'!$C$3)</f>
        <v>-0.55799282383180893</v>
      </c>
      <c r="R2361" t="str">
        <f>IF(ABS(moras[[#This Row],[Z-CORE E]]) &gt; 1.96, "Sí", "No")</f>
        <v>No</v>
      </c>
    </row>
    <row r="2362" spans="1:18">
      <c r="A2362">
        <v>3440</v>
      </c>
      <c r="B2362" t="s">
        <v>27</v>
      </c>
      <c r="C2362">
        <v>76589337</v>
      </c>
      <c r="D23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62">
        <f>IF(moras[[#This Row],[SALARIO]]="",'2-Resumen'!$B$7, moras[[#This Row],[SALARIO]])</f>
        <v>76589337</v>
      </c>
      <c r="F2362">
        <f>STANDARDIZE(moras[[#This Row],[SALARIO]],'2-Resumen'!$B$2,'2-Resumen'!$B$3)</f>
        <v>0.89875671768999243</v>
      </c>
      <c r="G2362" t="str">
        <f>IF(ABS(moras[[#This Row],[Z-CORE]])&gt; 1.96,"Sí", "No")</f>
        <v>No</v>
      </c>
      <c r="H2362" t="s">
        <v>33</v>
      </c>
      <c r="I2362" t="str">
        <f>IF(moras[[#This Row],[TIPO_ASEGURAMIENTO]] = "", '2-Resumen'!$F$4, moras[[#This Row],[TIPO_ASEGURAMIENTO]])</f>
        <v>ASALARIADO</v>
      </c>
      <c r="J2362" t="s">
        <v>29</v>
      </c>
      <c r="K2362" t="s">
        <v>30</v>
      </c>
      <c r="L2362" t="s">
        <v>31</v>
      </c>
      <c r="M2362" t="s">
        <v>31</v>
      </c>
      <c r="N2362">
        <v>24</v>
      </c>
      <c r="O2362">
        <f>IF(moras[[#This Row],[EDAD]]="", '2-Resumen'!$C$7, moras[[#This Row],[EDAD]])</f>
        <v>24</v>
      </c>
      <c r="P2362">
        <f>FLOOR(moras[[#This Row],[EDAD_SIN_NA´S]],10)</f>
        <v>20</v>
      </c>
      <c r="Q2362">
        <f>STANDARDIZE(moras[[#This Row],[EDAD]],'2-Resumen'!$C$2, '2-Resumen'!$C$3)</f>
        <v>-1.263746124603184</v>
      </c>
      <c r="R2362" t="str">
        <f>IF(ABS(moras[[#This Row],[Z-CORE E]]) &gt; 1.96, "Sí", "No")</f>
        <v>No</v>
      </c>
    </row>
    <row r="2363" spans="1:18">
      <c r="A2363">
        <v>3441</v>
      </c>
      <c r="B2363" t="s">
        <v>32</v>
      </c>
      <c r="C2363">
        <v>42542615</v>
      </c>
      <c r="D23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63">
        <f>IF(moras[[#This Row],[SALARIO]]="",'2-Resumen'!$B$7, moras[[#This Row],[SALARIO]])</f>
        <v>42542615</v>
      </c>
      <c r="F2363">
        <f>STANDARDIZE(moras[[#This Row],[SALARIO]],'2-Resumen'!$B$2,'2-Resumen'!$B$3)</f>
        <v>0.33225192261306441</v>
      </c>
      <c r="G2363" t="str">
        <f>IF(ABS(moras[[#This Row],[Z-CORE]])&gt; 1.96,"Sí", "No")</f>
        <v>No</v>
      </c>
      <c r="H2363" t="s">
        <v>33</v>
      </c>
      <c r="I2363" t="str">
        <f>IF(moras[[#This Row],[TIPO_ASEGURAMIENTO]] = "", '2-Resumen'!$F$4, moras[[#This Row],[TIPO_ASEGURAMIENTO]])</f>
        <v>ASALARIADO</v>
      </c>
      <c r="J2363" t="s">
        <v>29</v>
      </c>
      <c r="K2363" t="s">
        <v>30</v>
      </c>
      <c r="L2363" t="s">
        <v>31</v>
      </c>
      <c r="M2363" t="s">
        <v>31</v>
      </c>
      <c r="N2363">
        <v>21</v>
      </c>
      <c r="O2363">
        <f>IF(moras[[#This Row],[EDAD]]="", '2-Resumen'!$C$7, moras[[#This Row],[EDAD]])</f>
        <v>21</v>
      </c>
      <c r="P2363">
        <f>FLOOR(moras[[#This Row],[EDAD_SIN_NA´S]],10)</f>
        <v>20</v>
      </c>
      <c r="Q2363">
        <f>STANDARDIZE(moras[[#This Row],[EDAD]],'2-Resumen'!$C$2, '2-Resumen'!$C$3)</f>
        <v>-1.4754721148345964</v>
      </c>
      <c r="R2363" t="str">
        <f>IF(ABS(moras[[#This Row],[Z-CORE E]]) &gt; 1.96, "Sí", "No")</f>
        <v>No</v>
      </c>
    </row>
    <row r="2364" spans="1:18">
      <c r="A2364">
        <v>3442</v>
      </c>
      <c r="B2364" t="s">
        <v>27</v>
      </c>
      <c r="C2364">
        <v>655560</v>
      </c>
      <c r="D23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64">
        <f>IF(moras[[#This Row],[SALARIO]]="",'2-Resumen'!$B$7, moras[[#This Row],[SALARIO]])</f>
        <v>655560</v>
      </c>
      <c r="F2364">
        <f>STANDARDIZE(moras[[#This Row],[SALARIO]],'2-Resumen'!$B$2,'2-Resumen'!$B$3)</f>
        <v>-0.3647084928169736</v>
      </c>
      <c r="G2364" t="str">
        <f>IF(ABS(moras[[#This Row],[Z-CORE]])&gt; 1.96,"Sí", "No")</f>
        <v>No</v>
      </c>
      <c r="H2364" t="s">
        <v>33</v>
      </c>
      <c r="I2364" t="str">
        <f>IF(moras[[#This Row],[TIPO_ASEGURAMIENTO]] = "", '2-Resumen'!$F$4, moras[[#This Row],[TIPO_ASEGURAMIENTO]])</f>
        <v>ASALARIADO</v>
      </c>
      <c r="J2364" t="s">
        <v>34</v>
      </c>
      <c r="K2364" t="s">
        <v>30</v>
      </c>
      <c r="L2364" t="s">
        <v>31</v>
      </c>
      <c r="M2364" t="s">
        <v>31</v>
      </c>
      <c r="N2364">
        <v>39</v>
      </c>
      <c r="O2364">
        <f>IF(moras[[#This Row],[EDAD]]="", '2-Resumen'!$C$7, moras[[#This Row],[EDAD]])</f>
        <v>39</v>
      </c>
      <c r="P2364">
        <f>FLOOR(moras[[#This Row],[EDAD_SIN_NA´S]],10)</f>
        <v>30</v>
      </c>
      <c r="Q2364">
        <f>STANDARDIZE(moras[[#This Row],[EDAD]],'2-Resumen'!$C$2, '2-Resumen'!$C$3)</f>
        <v>-0.20511617344612137</v>
      </c>
      <c r="R2364" t="str">
        <f>IF(ABS(moras[[#This Row],[Z-CORE E]]) &gt; 1.96, "Sí", "No")</f>
        <v>No</v>
      </c>
    </row>
    <row r="2365" spans="1:18">
      <c r="A2365">
        <v>3443</v>
      </c>
      <c r="B2365" t="s">
        <v>32</v>
      </c>
      <c r="C2365">
        <v>106848</v>
      </c>
      <c r="D23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65">
        <f>IF(moras[[#This Row],[SALARIO]]="",'2-Resumen'!$B$7, moras[[#This Row],[SALARIO]])</f>
        <v>106848</v>
      </c>
      <c r="F2365">
        <f>STANDARDIZE(moras[[#This Row],[SALARIO]],'2-Resumen'!$B$2,'2-Resumen'!$B$3)</f>
        <v>-0.37383853415006441</v>
      </c>
      <c r="G2365" t="str">
        <f>IF(ABS(moras[[#This Row],[Z-CORE]])&gt; 1.96,"Sí", "No")</f>
        <v>No</v>
      </c>
      <c r="H2365" t="s">
        <v>33</v>
      </c>
      <c r="I2365" t="str">
        <f>IF(moras[[#This Row],[TIPO_ASEGURAMIENTO]] = "", '2-Resumen'!$F$4, moras[[#This Row],[TIPO_ASEGURAMIENTO]])</f>
        <v>ASALARIADO</v>
      </c>
      <c r="J2365" t="s">
        <v>29</v>
      </c>
      <c r="K2365" t="s">
        <v>30</v>
      </c>
      <c r="L2365" t="s">
        <v>30</v>
      </c>
      <c r="M2365" t="s">
        <v>31</v>
      </c>
      <c r="N2365">
        <v>36</v>
      </c>
      <c r="O2365">
        <f>IF(moras[[#This Row],[EDAD]]="", '2-Resumen'!$C$7, moras[[#This Row],[EDAD]])</f>
        <v>36</v>
      </c>
      <c r="P2365">
        <f>FLOOR(moras[[#This Row],[EDAD_SIN_NA´S]],10)</f>
        <v>30</v>
      </c>
      <c r="Q2365">
        <f>STANDARDIZE(moras[[#This Row],[EDAD]],'2-Resumen'!$C$2, '2-Resumen'!$C$3)</f>
        <v>-0.41684216367753391</v>
      </c>
      <c r="R2365" t="str">
        <f>IF(ABS(moras[[#This Row],[Z-CORE E]]) &gt; 1.96, "Sí", "No")</f>
        <v>No</v>
      </c>
    </row>
    <row r="2366" spans="1:18">
      <c r="A2366">
        <v>3444</v>
      </c>
      <c r="B2366" t="s">
        <v>32</v>
      </c>
      <c r="C2366">
        <v>149213065</v>
      </c>
      <c r="D23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66">
        <f>IF(moras[[#This Row],[SALARIO]]="",'2-Resumen'!$B$7, moras[[#This Row],[SALARIO]])</f>
        <v>149213065</v>
      </c>
      <c r="F2366">
        <f>STANDARDIZE(moras[[#This Row],[SALARIO]],'2-Resumen'!$B$2,'2-Resumen'!$B$3)</f>
        <v>2.1071458879708365</v>
      </c>
      <c r="G2366" t="str">
        <f>IF(ABS(moras[[#This Row],[Z-CORE]])&gt; 1.96,"Sí", "No")</f>
        <v>Sí</v>
      </c>
      <c r="H2366" t="s">
        <v>33</v>
      </c>
      <c r="I2366" t="str">
        <f>IF(moras[[#This Row],[TIPO_ASEGURAMIENTO]] = "", '2-Resumen'!$F$4, moras[[#This Row],[TIPO_ASEGURAMIENTO]])</f>
        <v>ASALARIADO</v>
      </c>
      <c r="J2366" t="s">
        <v>34</v>
      </c>
      <c r="K2366" t="s">
        <v>30</v>
      </c>
      <c r="L2366" t="s">
        <v>31</v>
      </c>
      <c r="M2366" t="s">
        <v>31</v>
      </c>
      <c r="N2366">
        <v>58</v>
      </c>
      <c r="O2366">
        <f>IF(moras[[#This Row],[EDAD]]="", '2-Resumen'!$C$7, moras[[#This Row],[EDAD]])</f>
        <v>58</v>
      </c>
      <c r="P2366">
        <f>FLOOR(moras[[#This Row],[EDAD_SIN_NA´S]],10)</f>
        <v>50</v>
      </c>
      <c r="Q2366">
        <f>STANDARDIZE(moras[[#This Row],[EDAD]],'2-Resumen'!$C$2, '2-Resumen'!$C$3)</f>
        <v>1.1358150980194912</v>
      </c>
      <c r="R2366" t="str">
        <f>IF(ABS(moras[[#This Row],[Z-CORE E]]) &gt; 1.96, "Sí", "No")</f>
        <v>No</v>
      </c>
    </row>
    <row r="2367" spans="1:18">
      <c r="A2367">
        <v>3445</v>
      </c>
      <c r="B2367" t="s">
        <v>32</v>
      </c>
      <c r="C2367">
        <v>175130</v>
      </c>
      <c r="D23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67">
        <f>IF(moras[[#This Row],[SALARIO]]="",'2-Resumen'!$B$7, moras[[#This Row],[SALARIO]])</f>
        <v>175130</v>
      </c>
      <c r="F2367">
        <f>STANDARDIZE(moras[[#This Row],[SALARIO]],'2-Resumen'!$B$2,'2-Resumen'!$B$3)</f>
        <v>-0.37270238716894111</v>
      </c>
      <c r="G2367" t="str">
        <f>IF(ABS(moras[[#This Row],[Z-CORE]])&gt; 1.96,"Sí", "No")</f>
        <v>No</v>
      </c>
      <c r="H2367" t="s">
        <v>33</v>
      </c>
      <c r="I2367" t="str">
        <f>IF(moras[[#This Row],[TIPO_ASEGURAMIENTO]] = "", '2-Resumen'!$F$4, moras[[#This Row],[TIPO_ASEGURAMIENTO]])</f>
        <v>ASALARIADO</v>
      </c>
      <c r="J2367" t="s">
        <v>34</v>
      </c>
      <c r="K2367" t="s">
        <v>30</v>
      </c>
      <c r="L2367" t="s">
        <v>31</v>
      </c>
      <c r="M2367" t="s">
        <v>31</v>
      </c>
      <c r="N2367">
        <v>36</v>
      </c>
      <c r="O2367">
        <f>IF(moras[[#This Row],[EDAD]]="", '2-Resumen'!$C$7, moras[[#This Row],[EDAD]])</f>
        <v>36</v>
      </c>
      <c r="P2367">
        <f>FLOOR(moras[[#This Row],[EDAD_SIN_NA´S]],10)</f>
        <v>30</v>
      </c>
      <c r="Q2367">
        <f>STANDARDIZE(moras[[#This Row],[EDAD]],'2-Resumen'!$C$2, '2-Resumen'!$C$3)</f>
        <v>-0.41684216367753391</v>
      </c>
      <c r="R2367" t="str">
        <f>IF(ABS(moras[[#This Row],[Z-CORE E]]) &gt; 1.96, "Sí", "No")</f>
        <v>No</v>
      </c>
    </row>
    <row r="2368" spans="1:18">
      <c r="A2368">
        <v>3446</v>
      </c>
      <c r="B2368" t="s">
        <v>27</v>
      </c>
      <c r="C2368">
        <v>5164528</v>
      </c>
      <c r="D23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68">
        <f>IF(moras[[#This Row],[SALARIO]]="",'2-Resumen'!$B$7, moras[[#This Row],[SALARIO]])</f>
        <v>5164528</v>
      </c>
      <c r="F2368">
        <f>STANDARDIZE(moras[[#This Row],[SALARIO]],'2-Resumen'!$B$2,'2-Resumen'!$B$3)</f>
        <v>-0.28968359048280978</v>
      </c>
      <c r="G2368" t="str">
        <f>IF(ABS(moras[[#This Row],[Z-CORE]])&gt; 1.96,"Sí", "No")</f>
        <v>No</v>
      </c>
      <c r="H2368" t="s">
        <v>33</v>
      </c>
      <c r="I2368" t="str">
        <f>IF(moras[[#This Row],[TIPO_ASEGURAMIENTO]] = "", '2-Resumen'!$F$4, moras[[#This Row],[TIPO_ASEGURAMIENTO]])</f>
        <v>ASALARIADO</v>
      </c>
      <c r="J2368" t="s">
        <v>34</v>
      </c>
      <c r="K2368" t="s">
        <v>30</v>
      </c>
      <c r="L2368" t="s">
        <v>31</v>
      </c>
      <c r="M2368" t="s">
        <v>31</v>
      </c>
      <c r="N2368">
        <v>30</v>
      </c>
      <c r="O2368">
        <f>IF(moras[[#This Row],[EDAD]]="", '2-Resumen'!$C$7, moras[[#This Row],[EDAD]])</f>
        <v>30</v>
      </c>
      <c r="P2368">
        <f>FLOOR(moras[[#This Row],[EDAD_SIN_NA´S]],10)</f>
        <v>30</v>
      </c>
      <c r="Q2368">
        <f>STANDARDIZE(moras[[#This Row],[EDAD]],'2-Resumen'!$C$2, '2-Resumen'!$C$3)</f>
        <v>-0.84029414414035897</v>
      </c>
      <c r="R2368" t="str">
        <f>IF(ABS(moras[[#This Row],[Z-CORE E]]) &gt; 1.96, "Sí", "No")</f>
        <v>No</v>
      </c>
    </row>
    <row r="2369" spans="1:18">
      <c r="A2369">
        <v>3447</v>
      </c>
      <c r="B2369" t="s">
        <v>32</v>
      </c>
      <c r="C2369">
        <v>1129232383</v>
      </c>
      <c r="D23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69">
        <f>IF(moras[[#This Row],[SALARIO]]="",'2-Resumen'!$B$7, moras[[#This Row],[SALARIO]])</f>
        <v>1129232383</v>
      </c>
      <c r="F2369">
        <f>STANDARDIZE(moras[[#This Row],[SALARIO]],'2-Resumen'!$B$2,'2-Resumen'!$B$3)</f>
        <v>18.413727265027365</v>
      </c>
      <c r="G2369" t="str">
        <f>IF(ABS(moras[[#This Row],[Z-CORE]])&gt; 1.96,"Sí", "No")</f>
        <v>Sí</v>
      </c>
      <c r="H2369" t="s">
        <v>33</v>
      </c>
      <c r="I2369" t="str">
        <f>IF(moras[[#This Row],[TIPO_ASEGURAMIENTO]] = "", '2-Resumen'!$F$4, moras[[#This Row],[TIPO_ASEGURAMIENTO]])</f>
        <v>ASALARIADO</v>
      </c>
      <c r="J2369" t="s">
        <v>29</v>
      </c>
      <c r="K2369" t="s">
        <v>30</v>
      </c>
      <c r="L2369" t="s">
        <v>30</v>
      </c>
      <c r="M2369" t="s">
        <v>31</v>
      </c>
      <c r="N2369">
        <v>55</v>
      </c>
      <c r="O2369">
        <f>IF(moras[[#This Row],[EDAD]]="", '2-Resumen'!$C$7, moras[[#This Row],[EDAD]])</f>
        <v>55</v>
      </c>
      <c r="P2369">
        <f>FLOOR(moras[[#This Row],[EDAD_SIN_NA´S]],10)</f>
        <v>50</v>
      </c>
      <c r="Q2369">
        <f>STANDARDIZE(moras[[#This Row],[EDAD]],'2-Resumen'!$C$2, '2-Resumen'!$C$3)</f>
        <v>0.92408910778807873</v>
      </c>
      <c r="R2369" t="str">
        <f>IF(ABS(moras[[#This Row],[Z-CORE E]]) &gt; 1.96, "Sí", "No")</f>
        <v>No</v>
      </c>
    </row>
    <row r="2370" spans="1:18">
      <c r="A2370">
        <v>3448</v>
      </c>
      <c r="B2370" t="s">
        <v>27</v>
      </c>
      <c r="C2370">
        <v>815000</v>
      </c>
      <c r="D23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70">
        <f>IF(moras[[#This Row],[SALARIO]]="",'2-Resumen'!$B$7, moras[[#This Row],[SALARIO]])</f>
        <v>815000</v>
      </c>
      <c r="F2370">
        <f>STANDARDIZE(moras[[#This Row],[SALARIO]],'2-Resumen'!$B$2,'2-Resumen'!$B$3)</f>
        <v>-0.36205556415831841</v>
      </c>
      <c r="G2370" t="str">
        <f>IF(ABS(moras[[#This Row],[Z-CORE]])&gt; 1.96,"Sí", "No")</f>
        <v>No</v>
      </c>
      <c r="H2370" t="s">
        <v>33</v>
      </c>
      <c r="I2370" t="str">
        <f>IF(moras[[#This Row],[TIPO_ASEGURAMIENTO]] = "", '2-Resumen'!$F$4, moras[[#This Row],[TIPO_ASEGURAMIENTO]])</f>
        <v>ASALARIADO</v>
      </c>
      <c r="J2370" t="s">
        <v>34</v>
      </c>
      <c r="K2370" t="s">
        <v>30</v>
      </c>
      <c r="L2370" t="s">
        <v>31</v>
      </c>
      <c r="M2370" t="s">
        <v>31</v>
      </c>
      <c r="N2370">
        <v>29</v>
      </c>
      <c r="O2370">
        <f>IF(moras[[#This Row],[EDAD]]="", '2-Resumen'!$C$7, moras[[#This Row],[EDAD]])</f>
        <v>29</v>
      </c>
      <c r="P2370">
        <f>FLOOR(moras[[#This Row],[EDAD_SIN_NA´S]],10)</f>
        <v>20</v>
      </c>
      <c r="Q2370">
        <f>STANDARDIZE(moras[[#This Row],[EDAD]],'2-Resumen'!$C$2, '2-Resumen'!$C$3)</f>
        <v>-0.91086947421749642</v>
      </c>
      <c r="R2370" t="str">
        <f>IF(ABS(moras[[#This Row],[Z-CORE E]]) &gt; 1.96, "Sí", "No")</f>
        <v>No</v>
      </c>
    </row>
    <row r="2371" spans="1:18">
      <c r="A2371">
        <v>3449</v>
      </c>
      <c r="B2371" t="s">
        <v>27</v>
      </c>
      <c r="C2371">
        <v>14500333</v>
      </c>
      <c r="D23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71">
        <f>IF(moras[[#This Row],[SALARIO]]="",'2-Resumen'!$B$7, moras[[#This Row],[SALARIO]])</f>
        <v>14500333</v>
      </c>
      <c r="F2371">
        <f>STANDARDIZE(moras[[#This Row],[SALARIO]],'2-Resumen'!$B$2,'2-Resumen'!$B$3)</f>
        <v>-0.13434475056737946</v>
      </c>
      <c r="G2371" t="str">
        <f>IF(ABS(moras[[#This Row],[Z-CORE]])&gt; 1.96,"Sí", "No")</f>
        <v>No</v>
      </c>
      <c r="H2371" t="s">
        <v>33</v>
      </c>
      <c r="I2371" t="str">
        <f>IF(moras[[#This Row],[TIPO_ASEGURAMIENTO]] = "", '2-Resumen'!$F$4, moras[[#This Row],[TIPO_ASEGURAMIENTO]])</f>
        <v>ASALARIADO</v>
      </c>
      <c r="J2371" t="s">
        <v>34</v>
      </c>
      <c r="K2371" t="s">
        <v>30</v>
      </c>
      <c r="L2371" t="s">
        <v>31</v>
      </c>
      <c r="M2371" t="s">
        <v>31</v>
      </c>
      <c r="N2371">
        <v>32</v>
      </c>
      <c r="O2371">
        <f>IF(moras[[#This Row],[EDAD]]="", '2-Resumen'!$C$7, moras[[#This Row],[EDAD]])</f>
        <v>32</v>
      </c>
      <c r="P2371">
        <f>FLOOR(moras[[#This Row],[EDAD_SIN_NA´S]],10)</f>
        <v>30</v>
      </c>
      <c r="Q2371">
        <f>STANDARDIZE(moras[[#This Row],[EDAD]],'2-Resumen'!$C$2, '2-Resumen'!$C$3)</f>
        <v>-0.69914348398608395</v>
      </c>
      <c r="R2371" t="str">
        <f>IF(ABS(moras[[#This Row],[Z-CORE E]]) &gt; 1.96, "Sí", "No")</f>
        <v>No</v>
      </c>
    </row>
    <row r="2372" spans="1:18">
      <c r="A2372">
        <v>3450</v>
      </c>
      <c r="B2372" t="s">
        <v>32</v>
      </c>
      <c r="C2372">
        <v>4394151</v>
      </c>
      <c r="D23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72">
        <f>IF(moras[[#This Row],[SALARIO]]="",'2-Resumen'!$B$7, moras[[#This Row],[SALARIO]])</f>
        <v>4394151</v>
      </c>
      <c r="F2372">
        <f>STANDARDIZE(moras[[#This Row],[SALARIO]],'2-Resumen'!$B$2,'2-Resumen'!$B$3)</f>
        <v>-0.30250192478580024</v>
      </c>
      <c r="G2372" t="str">
        <f>IF(ABS(moras[[#This Row],[Z-CORE]])&gt; 1.96,"Sí", "No")</f>
        <v>No</v>
      </c>
      <c r="H2372" t="s">
        <v>33</v>
      </c>
      <c r="I2372" t="str">
        <f>IF(moras[[#This Row],[TIPO_ASEGURAMIENTO]] = "", '2-Resumen'!$F$4, moras[[#This Row],[TIPO_ASEGURAMIENTO]])</f>
        <v>ASALARIADO</v>
      </c>
      <c r="J2372" t="s">
        <v>29</v>
      </c>
      <c r="K2372" t="s">
        <v>30</v>
      </c>
      <c r="L2372" t="s">
        <v>31</v>
      </c>
      <c r="M2372" t="s">
        <v>31</v>
      </c>
      <c r="N2372">
        <v>52</v>
      </c>
      <c r="O2372">
        <f>IF(moras[[#This Row],[EDAD]]="", '2-Resumen'!$C$7, moras[[#This Row],[EDAD]])</f>
        <v>52</v>
      </c>
      <c r="P2372">
        <f>FLOOR(moras[[#This Row],[EDAD_SIN_NA´S]],10)</f>
        <v>50</v>
      </c>
      <c r="Q2372">
        <f>STANDARDIZE(moras[[#This Row],[EDAD]],'2-Resumen'!$C$2, '2-Resumen'!$C$3)</f>
        <v>0.71236311755666615</v>
      </c>
      <c r="R2372" t="str">
        <f>IF(ABS(moras[[#This Row],[Z-CORE E]]) &gt; 1.96, "Sí", "No")</f>
        <v>No</v>
      </c>
    </row>
    <row r="2373" spans="1:18">
      <c r="A2373">
        <v>3452</v>
      </c>
      <c r="B2373" t="s">
        <v>32</v>
      </c>
      <c r="C2373">
        <v>91428571</v>
      </c>
      <c r="D23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73">
        <f>IF(moras[[#This Row],[SALARIO]]="",'2-Resumen'!$B$7, moras[[#This Row],[SALARIO]])</f>
        <v>91428571</v>
      </c>
      <c r="F2373">
        <f>STANDARDIZE(moras[[#This Row],[SALARIO]],'2-Resumen'!$B$2,'2-Resumen'!$B$3)</f>
        <v>1.1456673370520731</v>
      </c>
      <c r="G2373" t="str">
        <f>IF(ABS(moras[[#This Row],[Z-CORE]])&gt; 1.96,"Sí", "No")</f>
        <v>No</v>
      </c>
      <c r="H2373" t="s">
        <v>33</v>
      </c>
      <c r="I2373" t="str">
        <f>IF(moras[[#This Row],[TIPO_ASEGURAMIENTO]] = "", '2-Resumen'!$F$4, moras[[#This Row],[TIPO_ASEGURAMIENTO]])</f>
        <v>ASALARIADO</v>
      </c>
      <c r="J2373" t="s">
        <v>29</v>
      </c>
      <c r="K2373" t="s">
        <v>30</v>
      </c>
      <c r="L2373" t="s">
        <v>31</v>
      </c>
      <c r="M2373" t="s">
        <v>31</v>
      </c>
      <c r="N2373">
        <v>43</v>
      </c>
      <c r="O2373">
        <f>IF(moras[[#This Row],[EDAD]]="", '2-Resumen'!$C$7, moras[[#This Row],[EDAD]])</f>
        <v>43</v>
      </c>
      <c r="P2373">
        <f>FLOOR(moras[[#This Row],[EDAD_SIN_NA´S]],10)</f>
        <v>40</v>
      </c>
      <c r="Q2373">
        <f>STANDARDIZE(moras[[#This Row],[EDAD]],'2-Resumen'!$C$2, '2-Resumen'!$C$3)</f>
        <v>7.7185146862428639E-2</v>
      </c>
      <c r="R2373" t="str">
        <f>IF(ABS(moras[[#This Row],[Z-CORE E]]) &gt; 1.96, "Sí", "No")</f>
        <v>No</v>
      </c>
    </row>
    <row r="2374" spans="1:18">
      <c r="A2374">
        <v>3454</v>
      </c>
      <c r="B2374" t="s">
        <v>27</v>
      </c>
      <c r="C2374">
        <v>62203584</v>
      </c>
      <c r="D23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74">
        <f>IF(moras[[#This Row],[SALARIO]]="",'2-Resumen'!$B$7, moras[[#This Row],[SALARIO]])</f>
        <v>62203584</v>
      </c>
      <c r="F2374">
        <f>STANDARDIZE(moras[[#This Row],[SALARIO]],'2-Resumen'!$B$2,'2-Resumen'!$B$3)</f>
        <v>0.65939158717045809</v>
      </c>
      <c r="G2374" t="str">
        <f>IF(ABS(moras[[#This Row],[Z-CORE]])&gt; 1.96,"Sí", "No")</f>
        <v>No</v>
      </c>
      <c r="H2374" t="s">
        <v>33</v>
      </c>
      <c r="I2374" t="str">
        <f>IF(moras[[#This Row],[TIPO_ASEGURAMIENTO]] = "", '2-Resumen'!$F$4, moras[[#This Row],[TIPO_ASEGURAMIENTO]])</f>
        <v>ASALARIADO</v>
      </c>
      <c r="J2374" t="s">
        <v>34</v>
      </c>
      <c r="K2374" t="s">
        <v>30</v>
      </c>
      <c r="L2374" t="s">
        <v>31</v>
      </c>
      <c r="M2374" t="s">
        <v>31</v>
      </c>
      <c r="N2374">
        <v>27</v>
      </c>
      <c r="O2374">
        <f>IF(moras[[#This Row],[EDAD]]="", '2-Resumen'!$C$7, moras[[#This Row],[EDAD]])</f>
        <v>27</v>
      </c>
      <c r="P2374">
        <f>FLOOR(moras[[#This Row],[EDAD_SIN_NA´S]],10)</f>
        <v>20</v>
      </c>
      <c r="Q2374">
        <f>STANDARDIZE(moras[[#This Row],[EDAD]],'2-Resumen'!$C$2, '2-Resumen'!$C$3)</f>
        <v>-1.0520201343717714</v>
      </c>
      <c r="R2374" t="str">
        <f>IF(ABS(moras[[#This Row],[Z-CORE E]]) &gt; 1.96, "Sí", "No")</f>
        <v>No</v>
      </c>
    </row>
    <row r="2375" spans="1:18">
      <c r="A2375">
        <v>3455</v>
      </c>
      <c r="B2375" t="s">
        <v>32</v>
      </c>
      <c r="C2375">
        <v>450000</v>
      </c>
      <c r="D23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75">
        <f>IF(moras[[#This Row],[SALARIO]]="",'2-Resumen'!$B$7, moras[[#This Row],[SALARIO]])</f>
        <v>450000</v>
      </c>
      <c r="F2375">
        <f>STANDARDIZE(moras[[#This Row],[SALARIO]],'2-Resumen'!$B$2,'2-Resumen'!$B$3)</f>
        <v>-0.36812881403544545</v>
      </c>
      <c r="G2375" t="str">
        <f>IF(ABS(moras[[#This Row],[Z-CORE]])&gt; 1.96,"Sí", "No")</f>
        <v>No</v>
      </c>
      <c r="H2375" t="s">
        <v>33</v>
      </c>
      <c r="I2375" t="str">
        <f>IF(moras[[#This Row],[TIPO_ASEGURAMIENTO]] = "", '2-Resumen'!$F$4, moras[[#This Row],[TIPO_ASEGURAMIENTO]])</f>
        <v>ASALARIADO</v>
      </c>
      <c r="J2375" t="s">
        <v>34</v>
      </c>
      <c r="K2375" t="s">
        <v>30</v>
      </c>
      <c r="L2375" t="s">
        <v>31</v>
      </c>
      <c r="M2375" t="s">
        <v>31</v>
      </c>
      <c r="N2375">
        <v>25</v>
      </c>
      <c r="O2375">
        <f>IF(moras[[#This Row],[EDAD]]="", '2-Resumen'!$C$7, moras[[#This Row],[EDAD]])</f>
        <v>25</v>
      </c>
      <c r="P2375">
        <f>FLOOR(moras[[#This Row],[EDAD_SIN_NA´S]],10)</f>
        <v>20</v>
      </c>
      <c r="Q2375">
        <f>STANDARDIZE(moras[[#This Row],[EDAD]],'2-Resumen'!$C$2, '2-Resumen'!$C$3)</f>
        <v>-1.1931707945260464</v>
      </c>
      <c r="R2375" t="str">
        <f>IF(ABS(moras[[#This Row],[Z-CORE E]]) &gt; 1.96, "Sí", "No")</f>
        <v>No</v>
      </c>
    </row>
    <row r="2376" spans="1:18">
      <c r="A2376">
        <v>3456</v>
      </c>
      <c r="B2376" t="s">
        <v>32</v>
      </c>
      <c r="C2376">
        <v>40000</v>
      </c>
      <c r="D23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76">
        <f>IF(moras[[#This Row],[SALARIO]]="",'2-Resumen'!$B$7, moras[[#This Row],[SALARIO]])</f>
        <v>40000</v>
      </c>
      <c r="F2376">
        <f>STANDARDIZE(moras[[#This Row],[SALARIO]],'2-Resumen'!$B$2,'2-Resumen'!$B$3)</f>
        <v>-0.37495082074673886</v>
      </c>
      <c r="G2376" t="str">
        <f>IF(ABS(moras[[#This Row],[Z-CORE]])&gt; 1.96,"Sí", "No")</f>
        <v>No</v>
      </c>
      <c r="H2376" t="s">
        <v>33</v>
      </c>
      <c r="I2376" t="str">
        <f>IF(moras[[#This Row],[TIPO_ASEGURAMIENTO]] = "", '2-Resumen'!$F$4, moras[[#This Row],[TIPO_ASEGURAMIENTO]])</f>
        <v>ASALARIADO</v>
      </c>
      <c r="J2376" t="s">
        <v>29</v>
      </c>
      <c r="K2376" t="s">
        <v>30</v>
      </c>
      <c r="L2376" t="s">
        <v>31</v>
      </c>
      <c r="M2376" t="s">
        <v>31</v>
      </c>
      <c r="N2376">
        <v>22</v>
      </c>
      <c r="O2376">
        <f>IF(moras[[#This Row],[EDAD]]="", '2-Resumen'!$C$7, moras[[#This Row],[EDAD]])</f>
        <v>22</v>
      </c>
      <c r="P2376">
        <f>FLOOR(moras[[#This Row],[EDAD_SIN_NA´S]],10)</f>
        <v>20</v>
      </c>
      <c r="Q2376">
        <f>STANDARDIZE(moras[[#This Row],[EDAD]],'2-Resumen'!$C$2, '2-Resumen'!$C$3)</f>
        <v>-1.4048967847574589</v>
      </c>
      <c r="R2376" t="str">
        <f>IF(ABS(moras[[#This Row],[Z-CORE E]]) &gt; 1.96, "Sí", "No")</f>
        <v>No</v>
      </c>
    </row>
    <row r="2377" spans="1:18">
      <c r="A2377">
        <v>3458</v>
      </c>
      <c r="B2377" t="s">
        <v>27</v>
      </c>
      <c r="C2377">
        <v>647099</v>
      </c>
      <c r="D23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77">
        <f>IF(moras[[#This Row],[SALARIO]]="",'2-Resumen'!$B$7, moras[[#This Row],[SALARIO]])</f>
        <v>647099</v>
      </c>
      <c r="F2377">
        <f>STANDARDIZE(moras[[#This Row],[SALARIO]],'2-Resumen'!$B$2,'2-Resumen'!$B$3)</f>
        <v>-0.36484927574083764</v>
      </c>
      <c r="G2377" t="str">
        <f>IF(ABS(moras[[#This Row],[Z-CORE]])&gt; 1.96,"Sí", "No")</f>
        <v>No</v>
      </c>
      <c r="H2377" t="s">
        <v>33</v>
      </c>
      <c r="I2377" t="str">
        <f>IF(moras[[#This Row],[TIPO_ASEGURAMIENTO]] = "", '2-Resumen'!$F$4, moras[[#This Row],[TIPO_ASEGURAMIENTO]])</f>
        <v>ASALARIADO</v>
      </c>
      <c r="J2377" t="s">
        <v>34</v>
      </c>
      <c r="K2377" t="s">
        <v>30</v>
      </c>
      <c r="L2377" t="s">
        <v>31</v>
      </c>
      <c r="M2377" t="s">
        <v>31</v>
      </c>
      <c r="N2377">
        <v>35</v>
      </c>
      <c r="O2377">
        <f>IF(moras[[#This Row],[EDAD]]="", '2-Resumen'!$C$7, moras[[#This Row],[EDAD]])</f>
        <v>35</v>
      </c>
      <c r="P2377">
        <f>FLOOR(moras[[#This Row],[EDAD_SIN_NA´S]],10)</f>
        <v>30</v>
      </c>
      <c r="Q2377">
        <f>STANDARDIZE(moras[[#This Row],[EDAD]],'2-Resumen'!$C$2, '2-Resumen'!$C$3)</f>
        <v>-0.48741749375467142</v>
      </c>
      <c r="R2377" t="str">
        <f>IF(ABS(moras[[#This Row],[Z-CORE E]]) &gt; 1.96, "Sí", "No")</f>
        <v>No</v>
      </c>
    </row>
    <row r="2378" spans="1:18">
      <c r="A2378">
        <v>3459</v>
      </c>
      <c r="B2378" t="s">
        <v>32</v>
      </c>
      <c r="C2378">
        <v>762280</v>
      </c>
      <c r="D23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78">
        <f>IF(moras[[#This Row],[SALARIO]]="",'2-Resumen'!$B$7, moras[[#This Row],[SALARIO]])</f>
        <v>762280</v>
      </c>
      <c r="F2378">
        <f>STANDARDIZE(moras[[#This Row],[SALARIO]],'2-Resumen'!$B$2,'2-Resumen'!$B$3)</f>
        <v>-0.36293277438714622</v>
      </c>
      <c r="G2378" t="str">
        <f>IF(ABS(moras[[#This Row],[Z-CORE]])&gt; 1.96,"Sí", "No")</f>
        <v>No</v>
      </c>
      <c r="H2378" t="s">
        <v>33</v>
      </c>
      <c r="I2378" t="str">
        <f>IF(moras[[#This Row],[TIPO_ASEGURAMIENTO]] = "", '2-Resumen'!$F$4, moras[[#This Row],[TIPO_ASEGURAMIENTO]])</f>
        <v>ASALARIADO</v>
      </c>
      <c r="J2378" t="s">
        <v>29</v>
      </c>
      <c r="K2378" t="s">
        <v>30</v>
      </c>
      <c r="L2378" t="s">
        <v>31</v>
      </c>
      <c r="M2378" t="s">
        <v>31</v>
      </c>
      <c r="N2378">
        <v>39</v>
      </c>
      <c r="O2378">
        <f>IF(moras[[#This Row],[EDAD]]="", '2-Resumen'!$C$7, moras[[#This Row],[EDAD]])</f>
        <v>39</v>
      </c>
      <c r="P2378">
        <f>FLOOR(moras[[#This Row],[EDAD_SIN_NA´S]],10)</f>
        <v>30</v>
      </c>
      <c r="Q2378">
        <f>STANDARDIZE(moras[[#This Row],[EDAD]],'2-Resumen'!$C$2, '2-Resumen'!$C$3)</f>
        <v>-0.20511617344612137</v>
      </c>
      <c r="R2378" t="str">
        <f>IF(ABS(moras[[#This Row],[Z-CORE E]]) &gt; 1.96, "Sí", "No")</f>
        <v>No</v>
      </c>
    </row>
    <row r="2379" spans="1:18">
      <c r="A2379">
        <v>3460</v>
      </c>
      <c r="B2379" t="s">
        <v>32</v>
      </c>
      <c r="C2379">
        <v>2000000</v>
      </c>
      <c r="D23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79">
        <f>IF(moras[[#This Row],[SALARIO]]="",'2-Resumen'!$B$7, moras[[#This Row],[SALARIO]])</f>
        <v>2000000</v>
      </c>
      <c r="F2379">
        <f>STANDARDIZE(moras[[#This Row],[SALARIO]],'2-Resumen'!$B$2,'2-Resumen'!$B$3)</f>
        <v>-0.34233830085860462</v>
      </c>
      <c r="G2379" t="str">
        <f>IF(ABS(moras[[#This Row],[Z-CORE]])&gt; 1.96,"Sí", "No")</f>
        <v>No</v>
      </c>
      <c r="H2379" t="s">
        <v>33</v>
      </c>
      <c r="I2379" t="str">
        <f>IF(moras[[#This Row],[TIPO_ASEGURAMIENTO]] = "", '2-Resumen'!$F$4, moras[[#This Row],[TIPO_ASEGURAMIENTO]])</f>
        <v>ASALARIADO</v>
      </c>
      <c r="J2379" t="s">
        <v>29</v>
      </c>
      <c r="K2379" t="s">
        <v>30</v>
      </c>
      <c r="L2379" t="s">
        <v>31</v>
      </c>
      <c r="M2379" t="s">
        <v>31</v>
      </c>
      <c r="N2379">
        <v>32</v>
      </c>
      <c r="O2379">
        <f>IF(moras[[#This Row],[EDAD]]="", '2-Resumen'!$C$7, moras[[#This Row],[EDAD]])</f>
        <v>32</v>
      </c>
      <c r="P2379">
        <f>FLOOR(moras[[#This Row],[EDAD_SIN_NA´S]],10)</f>
        <v>30</v>
      </c>
      <c r="Q2379">
        <f>STANDARDIZE(moras[[#This Row],[EDAD]],'2-Resumen'!$C$2, '2-Resumen'!$C$3)</f>
        <v>-0.69914348398608395</v>
      </c>
      <c r="R2379" t="str">
        <f>IF(ABS(moras[[#This Row],[Z-CORE E]]) &gt; 1.96, "Sí", "No")</f>
        <v>No</v>
      </c>
    </row>
    <row r="2380" spans="1:18">
      <c r="A2380">
        <v>3461</v>
      </c>
      <c r="B2380" t="s">
        <v>32</v>
      </c>
      <c r="C2380">
        <v>1200000</v>
      </c>
      <c r="D23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80">
        <f>IF(moras[[#This Row],[SALARIO]]="",'2-Resumen'!$B$7, moras[[#This Row],[SALARIO]])</f>
        <v>1200000</v>
      </c>
      <c r="F2380">
        <f>STANDARDIZE(moras[[#This Row],[SALARIO]],'2-Resumen'!$B$2,'2-Resumen'!$B$3)</f>
        <v>-0.35564953346600636</v>
      </c>
      <c r="G2380" t="str">
        <f>IF(ABS(moras[[#This Row],[Z-CORE]])&gt; 1.96,"Sí", "No")</f>
        <v>No</v>
      </c>
      <c r="H2380" t="s">
        <v>33</v>
      </c>
      <c r="I2380" t="str">
        <f>IF(moras[[#This Row],[TIPO_ASEGURAMIENTO]] = "", '2-Resumen'!$F$4, moras[[#This Row],[TIPO_ASEGURAMIENTO]])</f>
        <v>ASALARIADO</v>
      </c>
      <c r="J2380" t="s">
        <v>29</v>
      </c>
      <c r="K2380" t="s">
        <v>30</v>
      </c>
      <c r="L2380" t="s">
        <v>31</v>
      </c>
      <c r="M2380" t="s">
        <v>31</v>
      </c>
      <c r="N2380">
        <v>30</v>
      </c>
      <c r="O2380">
        <f>IF(moras[[#This Row],[EDAD]]="", '2-Resumen'!$C$7, moras[[#This Row],[EDAD]])</f>
        <v>30</v>
      </c>
      <c r="P2380">
        <f>FLOOR(moras[[#This Row],[EDAD_SIN_NA´S]],10)</f>
        <v>30</v>
      </c>
      <c r="Q2380">
        <f>STANDARDIZE(moras[[#This Row],[EDAD]],'2-Resumen'!$C$2, '2-Resumen'!$C$3)</f>
        <v>-0.84029414414035897</v>
      </c>
      <c r="R2380" t="str">
        <f>IF(ABS(moras[[#This Row],[Z-CORE E]]) &gt; 1.96, "Sí", "No")</f>
        <v>No</v>
      </c>
    </row>
    <row r="2381" spans="1:18">
      <c r="A2381">
        <v>3463</v>
      </c>
      <c r="B2381" t="s">
        <v>32</v>
      </c>
      <c r="C2381">
        <v>1195224</v>
      </c>
      <c r="D23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81">
        <f>IF(moras[[#This Row],[SALARIO]]="",'2-Resumen'!$B$7, moras[[#This Row],[SALARIO]])</f>
        <v>1195224</v>
      </c>
      <c r="F2381">
        <f>STANDARDIZE(moras[[#This Row],[SALARIO]],'2-Resumen'!$B$2,'2-Resumen'!$B$3)</f>
        <v>-0.35572900152467252</v>
      </c>
      <c r="G2381" t="str">
        <f>IF(ABS(moras[[#This Row],[Z-CORE]])&gt; 1.96,"Sí", "No")</f>
        <v>No</v>
      </c>
      <c r="H2381" t="s">
        <v>33</v>
      </c>
      <c r="I2381" t="str">
        <f>IF(moras[[#This Row],[TIPO_ASEGURAMIENTO]] = "", '2-Resumen'!$F$4, moras[[#This Row],[TIPO_ASEGURAMIENTO]])</f>
        <v>ASALARIADO</v>
      </c>
      <c r="J2381" t="s">
        <v>29</v>
      </c>
      <c r="K2381" t="s">
        <v>30</v>
      </c>
      <c r="L2381" t="s">
        <v>31</v>
      </c>
      <c r="M2381" t="s">
        <v>31</v>
      </c>
      <c r="N2381">
        <v>28</v>
      </c>
      <c r="O2381">
        <f>IF(moras[[#This Row],[EDAD]]="", '2-Resumen'!$C$7, moras[[#This Row],[EDAD]])</f>
        <v>28</v>
      </c>
      <c r="P2381">
        <f>FLOOR(moras[[#This Row],[EDAD_SIN_NA´S]],10)</f>
        <v>20</v>
      </c>
      <c r="Q2381">
        <f>STANDARDIZE(moras[[#This Row],[EDAD]],'2-Resumen'!$C$2, '2-Resumen'!$C$3)</f>
        <v>-0.98144480429463388</v>
      </c>
      <c r="R2381" t="str">
        <f>IF(ABS(moras[[#This Row],[Z-CORE E]]) &gt; 1.96, "Sí", "No")</f>
        <v>No</v>
      </c>
    </row>
    <row r="2382" spans="1:18">
      <c r="A2382">
        <v>3464</v>
      </c>
      <c r="B2382" t="s">
        <v>32</v>
      </c>
      <c r="C2382">
        <v>426890523</v>
      </c>
      <c r="D23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82">
        <f>IF(moras[[#This Row],[SALARIO]]="",'2-Resumen'!$B$7, moras[[#This Row],[SALARIO]])</f>
        <v>426890523</v>
      </c>
      <c r="F2382">
        <f>STANDARDIZE(moras[[#This Row],[SALARIO]],'2-Resumen'!$B$2,'2-Resumen'!$B$3)</f>
        <v>6.7274324295583732</v>
      </c>
      <c r="G2382" t="str">
        <f>IF(ABS(moras[[#This Row],[Z-CORE]])&gt; 1.96,"Sí", "No")</f>
        <v>Sí</v>
      </c>
      <c r="H2382" t="s">
        <v>33</v>
      </c>
      <c r="I2382" t="str">
        <f>IF(moras[[#This Row],[TIPO_ASEGURAMIENTO]] = "", '2-Resumen'!$F$4, moras[[#This Row],[TIPO_ASEGURAMIENTO]])</f>
        <v>ASALARIADO</v>
      </c>
      <c r="J2382" t="s">
        <v>29</v>
      </c>
      <c r="K2382" t="s">
        <v>30</v>
      </c>
      <c r="L2382" t="s">
        <v>31</v>
      </c>
      <c r="M2382" t="s">
        <v>31</v>
      </c>
      <c r="N2382">
        <v>61</v>
      </c>
      <c r="O2382">
        <f>IF(moras[[#This Row],[EDAD]]="", '2-Resumen'!$C$7, moras[[#This Row],[EDAD]])</f>
        <v>61</v>
      </c>
      <c r="P2382">
        <f>FLOOR(moras[[#This Row],[EDAD_SIN_NA´S]],10)</f>
        <v>60</v>
      </c>
      <c r="Q2382">
        <f>STANDARDIZE(moras[[#This Row],[EDAD]],'2-Resumen'!$C$2, '2-Resumen'!$C$3)</f>
        <v>1.3475410882509038</v>
      </c>
      <c r="R2382" t="str">
        <f>IF(ABS(moras[[#This Row],[Z-CORE E]]) &gt; 1.96, "Sí", "No")</f>
        <v>No</v>
      </c>
    </row>
    <row r="2383" spans="1:18">
      <c r="A2383">
        <v>3465</v>
      </c>
      <c r="B2383" t="s">
        <v>32</v>
      </c>
      <c r="C2383">
        <v>6779454</v>
      </c>
      <c r="D23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83">
        <f>IF(moras[[#This Row],[SALARIO]]="",'2-Resumen'!$B$7, moras[[#This Row],[SALARIO]])</f>
        <v>6779454</v>
      </c>
      <c r="F2383">
        <f>STANDARDIZE(moras[[#This Row],[SALARIO]],'2-Resumen'!$B$2,'2-Resumen'!$B$3)</f>
        <v>-0.26281277094563371</v>
      </c>
      <c r="G2383" t="str">
        <f>IF(ABS(moras[[#This Row],[Z-CORE]])&gt; 1.96,"Sí", "No")</f>
        <v>No</v>
      </c>
      <c r="H2383" t="s">
        <v>33</v>
      </c>
      <c r="I2383" t="str">
        <f>IF(moras[[#This Row],[TIPO_ASEGURAMIENTO]] = "", '2-Resumen'!$F$4, moras[[#This Row],[TIPO_ASEGURAMIENTO]])</f>
        <v>ASALARIADO</v>
      </c>
      <c r="J2383" t="s">
        <v>29</v>
      </c>
      <c r="K2383" t="s">
        <v>30</v>
      </c>
      <c r="L2383" t="s">
        <v>31</v>
      </c>
      <c r="M2383" t="s">
        <v>31</v>
      </c>
      <c r="N2383">
        <v>61</v>
      </c>
      <c r="O2383">
        <f>IF(moras[[#This Row],[EDAD]]="", '2-Resumen'!$C$7, moras[[#This Row],[EDAD]])</f>
        <v>61</v>
      </c>
      <c r="P2383">
        <f>FLOOR(moras[[#This Row],[EDAD_SIN_NA´S]],10)</f>
        <v>60</v>
      </c>
      <c r="Q2383">
        <f>STANDARDIZE(moras[[#This Row],[EDAD]],'2-Resumen'!$C$2, '2-Resumen'!$C$3)</f>
        <v>1.3475410882509038</v>
      </c>
      <c r="R2383" t="str">
        <f>IF(ABS(moras[[#This Row],[Z-CORE E]]) &gt; 1.96, "Sí", "No")</f>
        <v>No</v>
      </c>
    </row>
    <row r="2384" spans="1:18">
      <c r="A2384">
        <v>3466</v>
      </c>
      <c r="B2384" t="s">
        <v>32</v>
      </c>
      <c r="C2384">
        <v>434729</v>
      </c>
      <c r="D23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84">
        <f>IF(moras[[#This Row],[SALARIO]]="",'2-Resumen'!$B$7, moras[[#This Row],[SALARIO]])</f>
        <v>434729</v>
      </c>
      <c r="F2384">
        <f>STANDARDIZE(moras[[#This Row],[SALARIO]],'2-Resumen'!$B$2,'2-Resumen'!$B$3)</f>
        <v>-0.36838290882688002</v>
      </c>
      <c r="G2384" t="str">
        <f>IF(ABS(moras[[#This Row],[Z-CORE]])&gt; 1.96,"Sí", "No")</f>
        <v>No</v>
      </c>
      <c r="H2384" t="s">
        <v>33</v>
      </c>
      <c r="I2384" t="str">
        <f>IF(moras[[#This Row],[TIPO_ASEGURAMIENTO]] = "", '2-Resumen'!$F$4, moras[[#This Row],[TIPO_ASEGURAMIENTO]])</f>
        <v>ASALARIADO</v>
      </c>
      <c r="J2384" t="s">
        <v>29</v>
      </c>
      <c r="K2384" t="s">
        <v>30</v>
      </c>
      <c r="L2384" t="s">
        <v>31</v>
      </c>
      <c r="M2384" t="s">
        <v>31</v>
      </c>
      <c r="N2384">
        <v>40</v>
      </c>
      <c r="O2384">
        <f>IF(moras[[#This Row],[EDAD]]="", '2-Resumen'!$C$7, moras[[#This Row],[EDAD]])</f>
        <v>40</v>
      </c>
      <c r="P2384">
        <f>FLOOR(moras[[#This Row],[EDAD_SIN_NA´S]],10)</f>
        <v>40</v>
      </c>
      <c r="Q2384">
        <f>STANDARDIZE(moras[[#This Row],[EDAD]],'2-Resumen'!$C$2, '2-Resumen'!$C$3)</f>
        <v>-0.13454084336898386</v>
      </c>
      <c r="R2384" t="str">
        <f>IF(ABS(moras[[#This Row],[Z-CORE E]]) &gt; 1.96, "Sí", "No")</f>
        <v>No</v>
      </c>
    </row>
    <row r="2385" spans="1:18">
      <c r="A2385">
        <v>3467</v>
      </c>
      <c r="B2385" t="s">
        <v>27</v>
      </c>
      <c r="C2385">
        <v>81796342</v>
      </c>
      <c r="D23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85">
        <f>IF(moras[[#This Row],[SALARIO]]="",'2-Resumen'!$B$7, moras[[#This Row],[SALARIO]])</f>
        <v>81796342</v>
      </c>
      <c r="F2385">
        <f>STANDARDIZE(moras[[#This Row],[SALARIO]],'2-Resumen'!$B$2,'2-Resumen'!$B$3)</f>
        <v>0.9853962861186224</v>
      </c>
      <c r="G2385" t="str">
        <f>IF(ABS(moras[[#This Row],[Z-CORE]])&gt; 1.96,"Sí", "No")</f>
        <v>No</v>
      </c>
      <c r="H2385" t="s">
        <v>33</v>
      </c>
      <c r="I2385" t="str">
        <f>IF(moras[[#This Row],[TIPO_ASEGURAMIENTO]] = "", '2-Resumen'!$F$4, moras[[#This Row],[TIPO_ASEGURAMIENTO]])</f>
        <v>ASALARIADO</v>
      </c>
      <c r="J2385" t="s">
        <v>34</v>
      </c>
      <c r="K2385" t="s">
        <v>30</v>
      </c>
      <c r="L2385" t="s">
        <v>31</v>
      </c>
      <c r="M2385" t="s">
        <v>31</v>
      </c>
      <c r="N2385">
        <v>52</v>
      </c>
      <c r="O2385">
        <f>IF(moras[[#This Row],[EDAD]]="", '2-Resumen'!$C$7, moras[[#This Row],[EDAD]])</f>
        <v>52</v>
      </c>
      <c r="P2385">
        <f>FLOOR(moras[[#This Row],[EDAD_SIN_NA´S]],10)</f>
        <v>50</v>
      </c>
      <c r="Q2385">
        <f>STANDARDIZE(moras[[#This Row],[EDAD]],'2-Resumen'!$C$2, '2-Resumen'!$C$3)</f>
        <v>0.71236311755666615</v>
      </c>
      <c r="R2385" t="str">
        <f>IF(ABS(moras[[#This Row],[Z-CORE E]]) &gt; 1.96, "Sí", "No")</f>
        <v>No</v>
      </c>
    </row>
    <row r="2386" spans="1:18">
      <c r="A2386">
        <v>3469</v>
      </c>
      <c r="B2386" t="s">
        <v>27</v>
      </c>
      <c r="C2386">
        <v>400000</v>
      </c>
      <c r="D23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86">
        <f>IF(moras[[#This Row],[SALARIO]]="",'2-Resumen'!$B$7, moras[[#This Row],[SALARIO]])</f>
        <v>400000</v>
      </c>
      <c r="F2386">
        <f>STANDARDIZE(moras[[#This Row],[SALARIO]],'2-Resumen'!$B$2,'2-Resumen'!$B$3)</f>
        <v>-0.36896076607340811</v>
      </c>
      <c r="G2386" t="str">
        <f>IF(ABS(moras[[#This Row],[Z-CORE]])&gt; 1.96,"Sí", "No")</f>
        <v>No</v>
      </c>
      <c r="H2386" t="s">
        <v>33</v>
      </c>
      <c r="I2386" t="str">
        <f>IF(moras[[#This Row],[TIPO_ASEGURAMIENTO]] = "", '2-Resumen'!$F$4, moras[[#This Row],[TIPO_ASEGURAMIENTO]])</f>
        <v>ASALARIADO</v>
      </c>
      <c r="J2386" t="s">
        <v>29</v>
      </c>
      <c r="K2386" t="s">
        <v>30</v>
      </c>
      <c r="L2386" t="s">
        <v>31</v>
      </c>
      <c r="M2386" t="s">
        <v>31</v>
      </c>
      <c r="N2386">
        <v>40</v>
      </c>
      <c r="O2386">
        <f>IF(moras[[#This Row],[EDAD]]="", '2-Resumen'!$C$7, moras[[#This Row],[EDAD]])</f>
        <v>40</v>
      </c>
      <c r="P2386">
        <f>FLOOR(moras[[#This Row],[EDAD_SIN_NA´S]],10)</f>
        <v>40</v>
      </c>
      <c r="Q2386">
        <f>STANDARDIZE(moras[[#This Row],[EDAD]],'2-Resumen'!$C$2, '2-Resumen'!$C$3)</f>
        <v>-0.13454084336898386</v>
      </c>
      <c r="R2386" t="str">
        <f>IF(ABS(moras[[#This Row],[Z-CORE E]]) &gt; 1.96, "Sí", "No")</f>
        <v>No</v>
      </c>
    </row>
    <row r="2387" spans="1:18">
      <c r="A2387">
        <v>3470</v>
      </c>
      <c r="B2387" t="s">
        <v>32</v>
      </c>
      <c r="C2387">
        <v>324880</v>
      </c>
      <c r="D23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87">
        <f>IF(moras[[#This Row],[SALARIO]]="",'2-Resumen'!$B$7, moras[[#This Row],[SALARIO]])</f>
        <v>324880</v>
      </c>
      <c r="F2387">
        <f>STANDARDIZE(moras[[#This Row],[SALARIO]],'2-Resumen'!$B$2,'2-Resumen'!$B$3)</f>
        <v>-0.3702106908152431</v>
      </c>
      <c r="G2387" t="str">
        <f>IF(ABS(moras[[#This Row],[Z-CORE]])&gt; 1.96,"Sí", "No")</f>
        <v>No</v>
      </c>
      <c r="H2387" t="s">
        <v>33</v>
      </c>
      <c r="I2387" t="str">
        <f>IF(moras[[#This Row],[TIPO_ASEGURAMIENTO]] = "", '2-Resumen'!$F$4, moras[[#This Row],[TIPO_ASEGURAMIENTO]])</f>
        <v>ASALARIADO</v>
      </c>
      <c r="J2387" t="s">
        <v>29</v>
      </c>
      <c r="K2387" t="s">
        <v>30</v>
      </c>
      <c r="L2387" t="s">
        <v>31</v>
      </c>
      <c r="M2387" t="s">
        <v>31</v>
      </c>
      <c r="N2387">
        <v>37</v>
      </c>
      <c r="O2387">
        <f>IF(moras[[#This Row],[EDAD]]="", '2-Resumen'!$C$7, moras[[#This Row],[EDAD]])</f>
        <v>37</v>
      </c>
      <c r="P2387">
        <f>FLOOR(moras[[#This Row],[EDAD_SIN_NA´S]],10)</f>
        <v>30</v>
      </c>
      <c r="Q2387">
        <f>STANDARDIZE(moras[[#This Row],[EDAD]],'2-Resumen'!$C$2, '2-Resumen'!$C$3)</f>
        <v>-0.3462668336003964</v>
      </c>
      <c r="R2387" t="str">
        <f>IF(ABS(moras[[#This Row],[Z-CORE E]]) &gt; 1.96, "Sí", "No")</f>
        <v>No</v>
      </c>
    </row>
    <row r="2388" spans="1:18">
      <c r="A2388">
        <v>3471</v>
      </c>
      <c r="B2388" t="s">
        <v>32</v>
      </c>
      <c r="C2388">
        <v>42707054</v>
      </c>
      <c r="D23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88">
        <f>IF(moras[[#This Row],[SALARIO]]="",'2-Resumen'!$B$7, moras[[#This Row],[SALARIO]])</f>
        <v>42707054</v>
      </c>
      <c r="F2388">
        <f>STANDARDIZE(moras[[#This Row],[SALARIO]],'2-Resumen'!$B$2,'2-Resumen'!$B$3)</f>
        <v>0.33498802983647508</v>
      </c>
      <c r="G2388" t="str">
        <f>IF(ABS(moras[[#This Row],[Z-CORE]])&gt; 1.96,"Sí", "No")</f>
        <v>No</v>
      </c>
      <c r="H2388" t="s">
        <v>33</v>
      </c>
      <c r="I2388" t="str">
        <f>IF(moras[[#This Row],[TIPO_ASEGURAMIENTO]] = "", '2-Resumen'!$F$4, moras[[#This Row],[TIPO_ASEGURAMIENTO]])</f>
        <v>ASALARIADO</v>
      </c>
      <c r="J2388" t="s">
        <v>29</v>
      </c>
      <c r="K2388" t="s">
        <v>30</v>
      </c>
      <c r="L2388" t="s">
        <v>30</v>
      </c>
      <c r="M2388" t="s">
        <v>31</v>
      </c>
      <c r="N2388">
        <v>61</v>
      </c>
      <c r="O2388">
        <f>IF(moras[[#This Row],[EDAD]]="", '2-Resumen'!$C$7, moras[[#This Row],[EDAD]])</f>
        <v>61</v>
      </c>
      <c r="P2388">
        <f>FLOOR(moras[[#This Row],[EDAD_SIN_NA´S]],10)</f>
        <v>60</v>
      </c>
      <c r="Q2388">
        <f>STANDARDIZE(moras[[#This Row],[EDAD]],'2-Resumen'!$C$2, '2-Resumen'!$C$3)</f>
        <v>1.3475410882509038</v>
      </c>
      <c r="R2388" t="str">
        <f>IF(ABS(moras[[#This Row],[Z-CORE E]]) &gt; 1.96, "Sí", "No")</f>
        <v>No</v>
      </c>
    </row>
    <row r="2389" spans="1:18">
      <c r="A2389">
        <v>3473</v>
      </c>
      <c r="B2389" t="s">
        <v>32</v>
      </c>
      <c r="C2389">
        <v>285000</v>
      </c>
      <c r="D23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89">
        <f>IF(moras[[#This Row],[SALARIO]]="",'2-Resumen'!$B$7, moras[[#This Row],[SALARIO]])</f>
        <v>285000</v>
      </c>
      <c r="F2389">
        <f>STANDARDIZE(moras[[#This Row],[SALARIO]],'2-Resumen'!$B$2,'2-Resumen'!$B$3)</f>
        <v>-0.37087425576072208</v>
      </c>
      <c r="G2389" t="str">
        <f>IF(ABS(moras[[#This Row],[Z-CORE]])&gt; 1.96,"Sí", "No")</f>
        <v>No</v>
      </c>
      <c r="H2389" t="s">
        <v>33</v>
      </c>
      <c r="I2389" t="str">
        <f>IF(moras[[#This Row],[TIPO_ASEGURAMIENTO]] = "", '2-Resumen'!$F$4, moras[[#This Row],[TIPO_ASEGURAMIENTO]])</f>
        <v>ASALARIADO</v>
      </c>
      <c r="J2389" t="s">
        <v>29</v>
      </c>
      <c r="K2389" t="s">
        <v>30</v>
      </c>
      <c r="L2389" t="s">
        <v>30</v>
      </c>
      <c r="M2389" t="s">
        <v>31</v>
      </c>
      <c r="N2389">
        <v>29</v>
      </c>
      <c r="O2389">
        <f>IF(moras[[#This Row],[EDAD]]="", '2-Resumen'!$C$7, moras[[#This Row],[EDAD]])</f>
        <v>29</v>
      </c>
      <c r="P2389">
        <f>FLOOR(moras[[#This Row],[EDAD_SIN_NA´S]],10)</f>
        <v>20</v>
      </c>
      <c r="Q2389">
        <f>STANDARDIZE(moras[[#This Row],[EDAD]],'2-Resumen'!$C$2, '2-Resumen'!$C$3)</f>
        <v>-0.91086947421749642</v>
      </c>
      <c r="R2389" t="str">
        <f>IF(ABS(moras[[#This Row],[Z-CORE E]]) &gt; 1.96, "Sí", "No")</f>
        <v>No</v>
      </c>
    </row>
    <row r="2390" spans="1:18">
      <c r="A2390">
        <v>3476</v>
      </c>
      <c r="B2390" t="s">
        <v>27</v>
      </c>
      <c r="C2390">
        <v>38824395</v>
      </c>
      <c r="D23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90">
        <f>IF(moras[[#This Row],[SALARIO]]="",'2-Resumen'!$B$7, moras[[#This Row],[SALARIO]])</f>
        <v>38824395</v>
      </c>
      <c r="F2390">
        <f>STANDARDIZE(moras[[#This Row],[SALARIO]],'2-Resumen'!$B$2,'2-Resumen'!$B$3)</f>
        <v>0.27038430848119777</v>
      </c>
      <c r="G2390" t="str">
        <f>IF(ABS(moras[[#This Row],[Z-CORE]])&gt; 1.96,"Sí", "No")</f>
        <v>No</v>
      </c>
      <c r="H2390" t="s">
        <v>33</v>
      </c>
      <c r="I2390" t="str">
        <f>IF(moras[[#This Row],[TIPO_ASEGURAMIENTO]] = "", '2-Resumen'!$F$4, moras[[#This Row],[TIPO_ASEGURAMIENTO]])</f>
        <v>ASALARIADO</v>
      </c>
      <c r="J2390" t="s">
        <v>29</v>
      </c>
      <c r="K2390" t="s">
        <v>30</v>
      </c>
      <c r="L2390" t="s">
        <v>31</v>
      </c>
      <c r="M2390" t="s">
        <v>31</v>
      </c>
      <c r="N2390">
        <v>27</v>
      </c>
      <c r="O2390">
        <f>IF(moras[[#This Row],[EDAD]]="", '2-Resumen'!$C$7, moras[[#This Row],[EDAD]])</f>
        <v>27</v>
      </c>
      <c r="P2390">
        <f>FLOOR(moras[[#This Row],[EDAD_SIN_NA´S]],10)</f>
        <v>20</v>
      </c>
      <c r="Q2390">
        <f>STANDARDIZE(moras[[#This Row],[EDAD]],'2-Resumen'!$C$2, '2-Resumen'!$C$3)</f>
        <v>-1.0520201343717714</v>
      </c>
      <c r="R2390" t="str">
        <f>IF(ABS(moras[[#This Row],[Z-CORE E]]) &gt; 1.96, "Sí", "No")</f>
        <v>No</v>
      </c>
    </row>
    <row r="2391" spans="1:18">
      <c r="A2391">
        <v>3477</v>
      </c>
      <c r="B2391" t="s">
        <v>32</v>
      </c>
      <c r="C2391">
        <v>40316444</v>
      </c>
      <c r="D23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91">
        <f>IF(moras[[#This Row],[SALARIO]]="",'2-Resumen'!$B$7, moras[[#This Row],[SALARIO]])</f>
        <v>40316444</v>
      </c>
      <c r="F2391">
        <f>STANDARDIZE(moras[[#This Row],[SALARIO]],'2-Resumen'!$B$2,'2-Resumen'!$B$3)</f>
        <v>0.29521057260699918</v>
      </c>
      <c r="G2391" t="str">
        <f>IF(ABS(moras[[#This Row],[Z-CORE]])&gt; 1.96,"Sí", "No")</f>
        <v>No</v>
      </c>
      <c r="H2391" t="s">
        <v>33</v>
      </c>
      <c r="I2391" t="str">
        <f>IF(moras[[#This Row],[TIPO_ASEGURAMIENTO]] = "", '2-Resumen'!$F$4, moras[[#This Row],[TIPO_ASEGURAMIENTO]])</f>
        <v>ASALARIADO</v>
      </c>
      <c r="J2391" t="s">
        <v>29</v>
      </c>
      <c r="K2391" t="s">
        <v>30</v>
      </c>
      <c r="L2391" t="s">
        <v>31</v>
      </c>
      <c r="M2391" t="s">
        <v>31</v>
      </c>
      <c r="N2391">
        <v>62</v>
      </c>
      <c r="O2391">
        <f>IF(moras[[#This Row],[EDAD]]="", '2-Resumen'!$C$7, moras[[#This Row],[EDAD]])</f>
        <v>62</v>
      </c>
      <c r="P2391">
        <f>FLOOR(moras[[#This Row],[EDAD_SIN_NA´S]],10)</f>
        <v>60</v>
      </c>
      <c r="Q2391">
        <f>STANDARDIZE(moras[[#This Row],[EDAD]],'2-Resumen'!$C$2, '2-Resumen'!$C$3)</f>
        <v>1.4181164183280413</v>
      </c>
      <c r="R2391" t="str">
        <f>IF(ABS(moras[[#This Row],[Z-CORE E]]) &gt; 1.96, "Sí", "No")</f>
        <v>No</v>
      </c>
    </row>
    <row r="2392" spans="1:18">
      <c r="A2392">
        <v>3479</v>
      </c>
      <c r="B2392" t="s">
        <v>32</v>
      </c>
      <c r="C2392">
        <v>29520685</v>
      </c>
      <c r="D23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392">
        <f>IF(moras[[#This Row],[SALARIO]]="",'2-Resumen'!$B$7, moras[[#This Row],[SALARIO]])</f>
        <v>29520685</v>
      </c>
      <c r="F2392">
        <f>STANDARDIZE(moras[[#This Row],[SALARIO]],'2-Resumen'!$B$2,'2-Resumen'!$B$3)</f>
        <v>0.1155794985789356</v>
      </c>
      <c r="G2392" t="str">
        <f>IF(ABS(moras[[#This Row],[Z-CORE]])&gt; 1.96,"Sí", "No")</f>
        <v>No</v>
      </c>
      <c r="H2392" t="s">
        <v>33</v>
      </c>
      <c r="I2392" t="str">
        <f>IF(moras[[#This Row],[TIPO_ASEGURAMIENTO]] = "", '2-Resumen'!$F$4, moras[[#This Row],[TIPO_ASEGURAMIENTO]])</f>
        <v>ASALARIADO</v>
      </c>
      <c r="J2392" t="s">
        <v>29</v>
      </c>
      <c r="K2392" t="s">
        <v>30</v>
      </c>
      <c r="L2392" t="s">
        <v>31</v>
      </c>
      <c r="M2392" t="s">
        <v>31</v>
      </c>
      <c r="N2392">
        <v>22</v>
      </c>
      <c r="O2392">
        <f>IF(moras[[#This Row],[EDAD]]="", '2-Resumen'!$C$7, moras[[#This Row],[EDAD]])</f>
        <v>22</v>
      </c>
      <c r="P2392">
        <f>FLOOR(moras[[#This Row],[EDAD_SIN_NA´S]],10)</f>
        <v>20</v>
      </c>
      <c r="Q2392">
        <f>STANDARDIZE(moras[[#This Row],[EDAD]],'2-Resumen'!$C$2, '2-Resumen'!$C$3)</f>
        <v>-1.4048967847574589</v>
      </c>
      <c r="R2392" t="str">
        <f>IF(ABS(moras[[#This Row],[Z-CORE E]]) &gt; 1.96, "Sí", "No")</f>
        <v>No</v>
      </c>
    </row>
    <row r="2393" spans="1:18">
      <c r="A2393">
        <v>3480</v>
      </c>
      <c r="B2393" t="s">
        <v>32</v>
      </c>
      <c r="C2393">
        <v>1006500</v>
      </c>
      <c r="D23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93">
        <f>IF(moras[[#This Row],[SALARIO]]="",'2-Resumen'!$B$7, moras[[#This Row],[SALARIO]])</f>
        <v>1006500</v>
      </c>
      <c r="F2393">
        <f>STANDARDIZE(moras[[#This Row],[SALARIO]],'2-Resumen'!$B$2,'2-Resumen'!$B$3)</f>
        <v>-0.35886918785292166</v>
      </c>
      <c r="G2393" t="str">
        <f>IF(ABS(moras[[#This Row],[Z-CORE]])&gt; 1.96,"Sí", "No")</f>
        <v>No</v>
      </c>
      <c r="H2393" t="s">
        <v>33</v>
      </c>
      <c r="I2393" t="str">
        <f>IF(moras[[#This Row],[TIPO_ASEGURAMIENTO]] = "", '2-Resumen'!$F$4, moras[[#This Row],[TIPO_ASEGURAMIENTO]])</f>
        <v>ASALARIADO</v>
      </c>
      <c r="J2393" t="s">
        <v>29</v>
      </c>
      <c r="K2393" t="s">
        <v>30</v>
      </c>
      <c r="L2393" t="s">
        <v>31</v>
      </c>
      <c r="M2393" t="s">
        <v>31</v>
      </c>
      <c r="N2393">
        <v>25</v>
      </c>
      <c r="O2393">
        <f>IF(moras[[#This Row],[EDAD]]="", '2-Resumen'!$C$7, moras[[#This Row],[EDAD]])</f>
        <v>25</v>
      </c>
      <c r="P2393">
        <f>FLOOR(moras[[#This Row],[EDAD_SIN_NA´S]],10)</f>
        <v>20</v>
      </c>
      <c r="Q2393">
        <f>STANDARDIZE(moras[[#This Row],[EDAD]],'2-Resumen'!$C$2, '2-Resumen'!$C$3)</f>
        <v>-1.1931707945260464</v>
      </c>
      <c r="R2393" t="str">
        <f>IF(ABS(moras[[#This Row],[Z-CORE E]]) &gt; 1.96, "Sí", "No")</f>
        <v>No</v>
      </c>
    </row>
    <row r="2394" spans="1:18">
      <c r="A2394">
        <v>3481</v>
      </c>
      <c r="B2394" t="s">
        <v>27</v>
      </c>
      <c r="C2394">
        <v>1314729</v>
      </c>
      <c r="D23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94">
        <f>IF(moras[[#This Row],[SALARIO]]="",'2-Resumen'!$B$7, moras[[#This Row],[SALARIO]])</f>
        <v>1314729</v>
      </c>
      <c r="F2394">
        <f>STANDARDIZE(moras[[#This Row],[SALARIO]],'2-Resumen'!$B$2,'2-Resumen'!$B$3)</f>
        <v>-0.35374055295873807</v>
      </c>
      <c r="G2394" t="str">
        <f>IF(ABS(moras[[#This Row],[Z-CORE]])&gt; 1.96,"Sí", "No")</f>
        <v>No</v>
      </c>
      <c r="H2394" t="s">
        <v>33</v>
      </c>
      <c r="I2394" t="str">
        <f>IF(moras[[#This Row],[TIPO_ASEGURAMIENTO]] = "", '2-Resumen'!$F$4, moras[[#This Row],[TIPO_ASEGURAMIENTO]])</f>
        <v>ASALARIADO</v>
      </c>
      <c r="J2394" t="s">
        <v>34</v>
      </c>
      <c r="K2394" t="s">
        <v>30</v>
      </c>
      <c r="L2394" t="s">
        <v>31</v>
      </c>
      <c r="M2394" t="s">
        <v>31</v>
      </c>
      <c r="N2394">
        <v>35</v>
      </c>
      <c r="O2394">
        <f>IF(moras[[#This Row],[EDAD]]="", '2-Resumen'!$C$7, moras[[#This Row],[EDAD]])</f>
        <v>35</v>
      </c>
      <c r="P2394">
        <f>FLOOR(moras[[#This Row],[EDAD_SIN_NA´S]],10)</f>
        <v>30</v>
      </c>
      <c r="Q2394">
        <f>STANDARDIZE(moras[[#This Row],[EDAD]],'2-Resumen'!$C$2, '2-Resumen'!$C$3)</f>
        <v>-0.48741749375467142</v>
      </c>
      <c r="R2394" t="str">
        <f>IF(ABS(moras[[#This Row],[Z-CORE E]]) &gt; 1.96, "Sí", "No")</f>
        <v>No</v>
      </c>
    </row>
    <row r="2395" spans="1:18">
      <c r="A2395">
        <v>3482</v>
      </c>
      <c r="B2395" t="s">
        <v>27</v>
      </c>
      <c r="C2395">
        <v>568820</v>
      </c>
      <c r="D23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395">
        <f>IF(moras[[#This Row],[SALARIO]]="",'2-Resumen'!$B$7, moras[[#This Row],[SALARIO]])</f>
        <v>568820</v>
      </c>
      <c r="F2395">
        <f>STANDARDIZE(moras[[#This Row],[SALARIO]],'2-Resumen'!$B$2,'2-Resumen'!$B$3)</f>
        <v>-0.36615176321243115</v>
      </c>
      <c r="G2395" t="str">
        <f>IF(ABS(moras[[#This Row],[Z-CORE]])&gt; 1.96,"Sí", "No")</f>
        <v>No</v>
      </c>
      <c r="H2395" t="s">
        <v>33</v>
      </c>
      <c r="I2395" t="str">
        <f>IF(moras[[#This Row],[TIPO_ASEGURAMIENTO]] = "", '2-Resumen'!$F$4, moras[[#This Row],[TIPO_ASEGURAMIENTO]])</f>
        <v>ASALARIADO</v>
      </c>
      <c r="J2395" t="s">
        <v>29</v>
      </c>
      <c r="K2395" t="s">
        <v>30</v>
      </c>
      <c r="L2395" t="s">
        <v>31</v>
      </c>
      <c r="M2395" t="s">
        <v>31</v>
      </c>
      <c r="N2395">
        <v>28</v>
      </c>
      <c r="O2395">
        <f>IF(moras[[#This Row],[EDAD]]="", '2-Resumen'!$C$7, moras[[#This Row],[EDAD]])</f>
        <v>28</v>
      </c>
      <c r="P2395">
        <f>FLOOR(moras[[#This Row],[EDAD_SIN_NA´S]],10)</f>
        <v>20</v>
      </c>
      <c r="Q2395">
        <f>STANDARDIZE(moras[[#This Row],[EDAD]],'2-Resumen'!$C$2, '2-Resumen'!$C$3)</f>
        <v>-0.98144480429463388</v>
      </c>
      <c r="R2395" t="str">
        <f>IF(ABS(moras[[#This Row],[Z-CORE E]]) &gt; 1.96, "Sí", "No")</f>
        <v>No</v>
      </c>
    </row>
    <row r="2396" spans="1:18">
      <c r="A2396">
        <v>3483</v>
      </c>
      <c r="B2396" t="s">
        <v>32</v>
      </c>
      <c r="C2396">
        <v>63720</v>
      </c>
      <c r="D23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96">
        <f>IF(moras[[#This Row],[SALARIO]]="",'2-Resumen'!$B$7, moras[[#This Row],[SALARIO]])</f>
        <v>63720</v>
      </c>
      <c r="F2396">
        <f>STANDARDIZE(moras[[#This Row],[SALARIO]],'2-Resumen'!$B$2,'2-Resumen'!$B$3)</f>
        <v>-0.37455614269992943</v>
      </c>
      <c r="G2396" t="str">
        <f>IF(ABS(moras[[#This Row],[Z-CORE]])&gt; 1.96,"Sí", "No")</f>
        <v>No</v>
      </c>
      <c r="H2396" t="s">
        <v>33</v>
      </c>
      <c r="I2396" t="str">
        <f>IF(moras[[#This Row],[TIPO_ASEGURAMIENTO]] = "", '2-Resumen'!$F$4, moras[[#This Row],[TIPO_ASEGURAMIENTO]])</f>
        <v>ASALARIADO</v>
      </c>
      <c r="J2396" t="s">
        <v>29</v>
      </c>
      <c r="K2396" t="s">
        <v>30</v>
      </c>
      <c r="L2396" t="s">
        <v>30</v>
      </c>
      <c r="M2396" t="s">
        <v>30</v>
      </c>
      <c r="N2396">
        <v>22</v>
      </c>
      <c r="O2396">
        <f>IF(moras[[#This Row],[EDAD]]="", '2-Resumen'!$C$7, moras[[#This Row],[EDAD]])</f>
        <v>22</v>
      </c>
      <c r="P2396">
        <f>FLOOR(moras[[#This Row],[EDAD_SIN_NA´S]],10)</f>
        <v>20</v>
      </c>
      <c r="Q2396">
        <f>STANDARDIZE(moras[[#This Row],[EDAD]],'2-Resumen'!$C$2, '2-Resumen'!$C$3)</f>
        <v>-1.4048967847574589</v>
      </c>
      <c r="R2396" t="str">
        <f>IF(ABS(moras[[#This Row],[Z-CORE E]]) &gt; 1.96, "Sí", "No")</f>
        <v>No</v>
      </c>
    </row>
    <row r="2397" spans="1:18">
      <c r="A2397">
        <v>3484</v>
      </c>
      <c r="B2397" t="s">
        <v>32</v>
      </c>
      <c r="C2397">
        <v>684986</v>
      </c>
      <c r="D23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97">
        <f>IF(moras[[#This Row],[SALARIO]]="",'2-Resumen'!$B$7, moras[[#This Row],[SALARIO]])</f>
        <v>684986</v>
      </c>
      <c r="F2397">
        <f>STANDARDIZE(moras[[#This Row],[SALARIO]],'2-Resumen'!$B$2,'2-Resumen'!$B$3)</f>
        <v>-0.36421887240359185</v>
      </c>
      <c r="G2397" t="str">
        <f>IF(ABS(moras[[#This Row],[Z-CORE]])&gt; 1.96,"Sí", "No")</f>
        <v>No</v>
      </c>
      <c r="H2397" t="s">
        <v>33</v>
      </c>
      <c r="I2397" t="str">
        <f>IF(moras[[#This Row],[TIPO_ASEGURAMIENTO]] = "", '2-Resumen'!$F$4, moras[[#This Row],[TIPO_ASEGURAMIENTO]])</f>
        <v>ASALARIADO</v>
      </c>
      <c r="J2397" t="s">
        <v>29</v>
      </c>
      <c r="K2397" t="s">
        <v>30</v>
      </c>
      <c r="L2397" t="s">
        <v>31</v>
      </c>
      <c r="M2397" t="s">
        <v>31</v>
      </c>
      <c r="N2397">
        <v>44</v>
      </c>
      <c r="O2397">
        <f>IF(moras[[#This Row],[EDAD]]="", '2-Resumen'!$C$7, moras[[#This Row],[EDAD]])</f>
        <v>44</v>
      </c>
      <c r="P2397">
        <f>FLOOR(moras[[#This Row],[EDAD_SIN_NA´S]],10)</f>
        <v>40</v>
      </c>
      <c r="Q2397">
        <f>STANDARDIZE(moras[[#This Row],[EDAD]],'2-Resumen'!$C$2, '2-Resumen'!$C$3)</f>
        <v>0.14776047693956615</v>
      </c>
      <c r="R2397" t="str">
        <f>IF(ABS(moras[[#This Row],[Z-CORE E]]) &gt; 1.96, "Sí", "No")</f>
        <v>No</v>
      </c>
    </row>
    <row r="2398" spans="1:18">
      <c r="A2398">
        <v>3485</v>
      </c>
      <c r="B2398" t="s">
        <v>32</v>
      </c>
      <c r="C2398">
        <v>246000</v>
      </c>
      <c r="D23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398">
        <f>IF(moras[[#This Row],[SALARIO]]="",'2-Resumen'!$B$7, moras[[#This Row],[SALARIO]])</f>
        <v>246000</v>
      </c>
      <c r="F2398">
        <f>STANDARDIZE(moras[[#This Row],[SALARIO]],'2-Resumen'!$B$2,'2-Resumen'!$B$3)</f>
        <v>-0.37152317835033294</v>
      </c>
      <c r="G2398" t="str">
        <f>IF(ABS(moras[[#This Row],[Z-CORE]])&gt; 1.96,"Sí", "No")</f>
        <v>No</v>
      </c>
      <c r="H2398" t="s">
        <v>33</v>
      </c>
      <c r="I2398" t="str">
        <f>IF(moras[[#This Row],[TIPO_ASEGURAMIENTO]] = "", '2-Resumen'!$F$4, moras[[#This Row],[TIPO_ASEGURAMIENTO]])</f>
        <v>ASALARIADO</v>
      </c>
      <c r="J2398" t="s">
        <v>29</v>
      </c>
      <c r="K2398" t="s">
        <v>30</v>
      </c>
      <c r="L2398" t="s">
        <v>31</v>
      </c>
      <c r="M2398" t="s">
        <v>31</v>
      </c>
      <c r="N2398">
        <v>38</v>
      </c>
      <c r="O2398">
        <f>IF(moras[[#This Row],[EDAD]]="", '2-Resumen'!$C$7, moras[[#This Row],[EDAD]])</f>
        <v>38</v>
      </c>
      <c r="P2398">
        <f>FLOOR(moras[[#This Row],[EDAD_SIN_NA´S]],10)</f>
        <v>30</v>
      </c>
      <c r="Q2398">
        <f>STANDARDIZE(moras[[#This Row],[EDAD]],'2-Resumen'!$C$2, '2-Resumen'!$C$3)</f>
        <v>-0.27569150352325889</v>
      </c>
      <c r="R2398" t="str">
        <f>IF(ABS(moras[[#This Row],[Z-CORE E]]) &gt; 1.96, "Sí", "No")</f>
        <v>No</v>
      </c>
    </row>
    <row r="2399" spans="1:18">
      <c r="A2399">
        <v>3488</v>
      </c>
      <c r="B2399" t="s">
        <v>27</v>
      </c>
      <c r="C2399">
        <v>889137</v>
      </c>
      <c r="D23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399">
        <f>IF(moras[[#This Row],[SALARIO]]="",'2-Resumen'!$B$7, moras[[#This Row],[SALARIO]])</f>
        <v>889137</v>
      </c>
      <c r="F2399">
        <f>STANDARDIZE(moras[[#This Row],[SALARIO]],'2-Resumen'!$B$2,'2-Resumen'!$B$3)</f>
        <v>-0.36082199559354977</v>
      </c>
      <c r="G2399" t="str">
        <f>IF(ABS(moras[[#This Row],[Z-CORE]])&gt; 1.96,"Sí", "No")</f>
        <v>No</v>
      </c>
      <c r="H2399" t="s">
        <v>33</v>
      </c>
      <c r="I2399" t="str">
        <f>IF(moras[[#This Row],[TIPO_ASEGURAMIENTO]] = "", '2-Resumen'!$F$4, moras[[#This Row],[TIPO_ASEGURAMIENTO]])</f>
        <v>ASALARIADO</v>
      </c>
      <c r="J2399" t="s">
        <v>34</v>
      </c>
      <c r="K2399" t="s">
        <v>30</v>
      </c>
      <c r="L2399" t="s">
        <v>31</v>
      </c>
      <c r="M2399" t="s">
        <v>30</v>
      </c>
      <c r="N2399">
        <v>40</v>
      </c>
      <c r="O2399">
        <f>IF(moras[[#This Row],[EDAD]]="", '2-Resumen'!$C$7, moras[[#This Row],[EDAD]])</f>
        <v>40</v>
      </c>
      <c r="P2399">
        <f>FLOOR(moras[[#This Row],[EDAD_SIN_NA´S]],10)</f>
        <v>40</v>
      </c>
      <c r="Q2399">
        <f>STANDARDIZE(moras[[#This Row],[EDAD]],'2-Resumen'!$C$2, '2-Resumen'!$C$3)</f>
        <v>-0.13454084336898386</v>
      </c>
      <c r="R2399" t="str">
        <f>IF(ABS(moras[[#This Row],[Z-CORE E]]) &gt; 1.96, "Sí", "No")</f>
        <v>No</v>
      </c>
    </row>
    <row r="2400" spans="1:18">
      <c r="A2400">
        <v>3489</v>
      </c>
      <c r="B2400" t="s">
        <v>32</v>
      </c>
      <c r="C2400">
        <v>324000</v>
      </c>
      <c r="D24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00">
        <f>IF(moras[[#This Row],[SALARIO]]="",'2-Resumen'!$B$7, moras[[#This Row],[SALARIO]])</f>
        <v>324000</v>
      </c>
      <c r="F2400">
        <f>STANDARDIZE(moras[[#This Row],[SALARIO]],'2-Resumen'!$B$2,'2-Resumen'!$B$3)</f>
        <v>-0.37022533317111123</v>
      </c>
      <c r="G2400" t="str">
        <f>IF(ABS(moras[[#This Row],[Z-CORE]])&gt; 1.96,"Sí", "No")</f>
        <v>No</v>
      </c>
      <c r="H2400" t="s">
        <v>33</v>
      </c>
      <c r="I2400" t="str">
        <f>IF(moras[[#This Row],[TIPO_ASEGURAMIENTO]] = "", '2-Resumen'!$F$4, moras[[#This Row],[TIPO_ASEGURAMIENTO]])</f>
        <v>ASALARIADO</v>
      </c>
      <c r="J2400" t="s">
        <v>29</v>
      </c>
      <c r="K2400" t="s">
        <v>30</v>
      </c>
      <c r="L2400" t="s">
        <v>31</v>
      </c>
      <c r="M2400" t="s">
        <v>30</v>
      </c>
      <c r="N2400">
        <v>55</v>
      </c>
      <c r="O2400">
        <f>IF(moras[[#This Row],[EDAD]]="", '2-Resumen'!$C$7, moras[[#This Row],[EDAD]])</f>
        <v>55</v>
      </c>
      <c r="P2400">
        <f>FLOOR(moras[[#This Row],[EDAD_SIN_NA´S]],10)</f>
        <v>50</v>
      </c>
      <c r="Q2400">
        <f>STANDARDIZE(moras[[#This Row],[EDAD]],'2-Resumen'!$C$2, '2-Resumen'!$C$3)</f>
        <v>0.92408910778807873</v>
      </c>
      <c r="R2400" t="str">
        <f>IF(ABS(moras[[#This Row],[Z-CORE E]]) &gt; 1.96, "Sí", "No")</f>
        <v>No</v>
      </c>
    </row>
    <row r="2401" spans="1:18">
      <c r="A2401">
        <v>3490</v>
      </c>
      <c r="B2401" t="s">
        <v>27</v>
      </c>
      <c r="C2401">
        <v>716100</v>
      </c>
      <c r="D24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01">
        <f>IF(moras[[#This Row],[SALARIO]]="",'2-Resumen'!$B$7, moras[[#This Row],[SALARIO]])</f>
        <v>716100</v>
      </c>
      <c r="F2401">
        <f>STANDARDIZE(moras[[#This Row],[SALARIO]],'2-Resumen'!$B$2,'2-Resumen'!$B$3)</f>
        <v>-0.36370116528940849</v>
      </c>
      <c r="G2401" t="str">
        <f>IF(ABS(moras[[#This Row],[Z-CORE]])&gt; 1.96,"Sí", "No")</f>
        <v>No</v>
      </c>
      <c r="H2401" t="s">
        <v>33</v>
      </c>
      <c r="I2401" t="str">
        <f>IF(moras[[#This Row],[TIPO_ASEGURAMIENTO]] = "", '2-Resumen'!$F$4, moras[[#This Row],[TIPO_ASEGURAMIENTO]])</f>
        <v>ASALARIADO</v>
      </c>
      <c r="J2401" t="s">
        <v>34</v>
      </c>
      <c r="K2401" t="s">
        <v>30</v>
      </c>
      <c r="L2401" t="s">
        <v>31</v>
      </c>
      <c r="M2401" t="s">
        <v>30</v>
      </c>
      <c r="N2401">
        <v>29</v>
      </c>
      <c r="O2401">
        <f>IF(moras[[#This Row],[EDAD]]="", '2-Resumen'!$C$7, moras[[#This Row],[EDAD]])</f>
        <v>29</v>
      </c>
      <c r="P2401">
        <f>FLOOR(moras[[#This Row],[EDAD_SIN_NA´S]],10)</f>
        <v>20</v>
      </c>
      <c r="Q2401">
        <f>STANDARDIZE(moras[[#This Row],[EDAD]],'2-Resumen'!$C$2, '2-Resumen'!$C$3)</f>
        <v>-0.91086947421749642</v>
      </c>
      <c r="R2401" t="str">
        <f>IF(ABS(moras[[#This Row],[Z-CORE E]]) &gt; 1.96, "Sí", "No")</f>
        <v>No</v>
      </c>
    </row>
    <row r="2402" spans="1:18">
      <c r="A2402">
        <v>3491</v>
      </c>
      <c r="B2402" t="s">
        <v>32</v>
      </c>
      <c r="C2402">
        <v>100000</v>
      </c>
      <c r="D24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02">
        <f>IF(moras[[#This Row],[SALARIO]]="",'2-Resumen'!$B$7, moras[[#This Row],[SALARIO]])</f>
        <v>100000</v>
      </c>
      <c r="F2402">
        <f>STANDARDIZE(moras[[#This Row],[SALARIO]],'2-Resumen'!$B$2,'2-Resumen'!$B$3)</f>
        <v>-0.37395247830118372</v>
      </c>
      <c r="G2402" t="str">
        <f>IF(ABS(moras[[#This Row],[Z-CORE]])&gt; 1.96,"Sí", "No")</f>
        <v>No</v>
      </c>
      <c r="H2402" t="s">
        <v>33</v>
      </c>
      <c r="I2402" t="str">
        <f>IF(moras[[#This Row],[TIPO_ASEGURAMIENTO]] = "", '2-Resumen'!$F$4, moras[[#This Row],[TIPO_ASEGURAMIENTO]])</f>
        <v>ASALARIADO</v>
      </c>
      <c r="J2402" t="s">
        <v>29</v>
      </c>
      <c r="K2402" t="s">
        <v>30</v>
      </c>
      <c r="L2402" t="s">
        <v>31</v>
      </c>
      <c r="M2402" t="s">
        <v>30</v>
      </c>
      <c r="N2402">
        <v>52</v>
      </c>
      <c r="O2402">
        <f>IF(moras[[#This Row],[EDAD]]="", '2-Resumen'!$C$7, moras[[#This Row],[EDAD]])</f>
        <v>52</v>
      </c>
      <c r="P2402">
        <f>FLOOR(moras[[#This Row],[EDAD_SIN_NA´S]],10)</f>
        <v>50</v>
      </c>
      <c r="Q2402">
        <f>STANDARDIZE(moras[[#This Row],[EDAD]],'2-Resumen'!$C$2, '2-Resumen'!$C$3)</f>
        <v>0.71236311755666615</v>
      </c>
      <c r="R2402" t="str">
        <f>IF(ABS(moras[[#This Row],[Z-CORE E]]) &gt; 1.96, "Sí", "No")</f>
        <v>No</v>
      </c>
    </row>
    <row r="2403" spans="1:18">
      <c r="A2403">
        <v>3492</v>
      </c>
      <c r="B2403" t="s">
        <v>27</v>
      </c>
      <c r="C2403">
        <v>55023451</v>
      </c>
      <c r="D24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03">
        <f>IF(moras[[#This Row],[SALARIO]]="",'2-Resumen'!$B$7, moras[[#This Row],[SALARIO]])</f>
        <v>55023451</v>
      </c>
      <c r="F2403">
        <f>STANDARDIZE(moras[[#This Row],[SALARIO]],'2-Resumen'!$B$2,'2-Resumen'!$B$3)</f>
        <v>0.53992106152660635</v>
      </c>
      <c r="G2403" t="str">
        <f>IF(ABS(moras[[#This Row],[Z-CORE]])&gt; 1.96,"Sí", "No")</f>
        <v>No</v>
      </c>
      <c r="H2403" t="s">
        <v>33</v>
      </c>
      <c r="I2403" t="str">
        <f>IF(moras[[#This Row],[TIPO_ASEGURAMIENTO]] = "", '2-Resumen'!$F$4, moras[[#This Row],[TIPO_ASEGURAMIENTO]])</f>
        <v>ASALARIADO</v>
      </c>
      <c r="J2403" t="s">
        <v>29</v>
      </c>
      <c r="K2403" t="s">
        <v>30</v>
      </c>
      <c r="L2403" t="s">
        <v>31</v>
      </c>
      <c r="M2403" t="s">
        <v>31</v>
      </c>
      <c r="N2403">
        <v>41</v>
      </c>
      <c r="O2403">
        <f>IF(moras[[#This Row],[EDAD]]="", '2-Resumen'!$C$7, moras[[#This Row],[EDAD]])</f>
        <v>41</v>
      </c>
      <c r="P2403">
        <f>FLOOR(moras[[#This Row],[EDAD_SIN_NA´S]],10)</f>
        <v>40</v>
      </c>
      <c r="Q2403">
        <f>STANDARDIZE(moras[[#This Row],[EDAD]],'2-Resumen'!$C$2, '2-Resumen'!$C$3)</f>
        <v>-6.3965513291846368E-2</v>
      </c>
      <c r="R2403" t="str">
        <f>IF(ABS(moras[[#This Row],[Z-CORE E]]) &gt; 1.96, "Sí", "No")</f>
        <v>No</v>
      </c>
    </row>
    <row r="2404" spans="1:18">
      <c r="A2404">
        <v>3494</v>
      </c>
      <c r="B2404" t="s">
        <v>27</v>
      </c>
      <c r="C2404">
        <v>600000</v>
      </c>
      <c r="D24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04">
        <f>IF(moras[[#This Row],[SALARIO]]="",'2-Resumen'!$B$7, moras[[#This Row],[SALARIO]])</f>
        <v>600000</v>
      </c>
      <c r="F2404">
        <f>STANDARDIZE(moras[[#This Row],[SALARIO]],'2-Resumen'!$B$2,'2-Resumen'!$B$3)</f>
        <v>-0.36563295792155764</v>
      </c>
      <c r="G2404" t="str">
        <f>IF(ABS(moras[[#This Row],[Z-CORE]])&gt; 1.96,"Sí", "No")</f>
        <v>No</v>
      </c>
      <c r="H2404" t="s">
        <v>33</v>
      </c>
      <c r="I2404" t="str">
        <f>IF(moras[[#This Row],[TIPO_ASEGURAMIENTO]] = "", '2-Resumen'!$F$4, moras[[#This Row],[TIPO_ASEGURAMIENTO]])</f>
        <v>ASALARIADO</v>
      </c>
      <c r="J2404" t="s">
        <v>29</v>
      </c>
      <c r="K2404" t="s">
        <v>30</v>
      </c>
      <c r="L2404" t="s">
        <v>31</v>
      </c>
      <c r="M2404" t="s">
        <v>31</v>
      </c>
      <c r="N2404">
        <v>36</v>
      </c>
      <c r="O2404">
        <f>IF(moras[[#This Row],[EDAD]]="", '2-Resumen'!$C$7, moras[[#This Row],[EDAD]])</f>
        <v>36</v>
      </c>
      <c r="P2404">
        <f>FLOOR(moras[[#This Row],[EDAD_SIN_NA´S]],10)</f>
        <v>30</v>
      </c>
      <c r="Q2404">
        <f>STANDARDIZE(moras[[#This Row],[EDAD]],'2-Resumen'!$C$2, '2-Resumen'!$C$3)</f>
        <v>-0.41684216367753391</v>
      </c>
      <c r="R2404" t="str">
        <f>IF(ABS(moras[[#This Row],[Z-CORE E]]) &gt; 1.96, "Sí", "No")</f>
        <v>No</v>
      </c>
    </row>
    <row r="2405" spans="1:18">
      <c r="A2405">
        <v>3495</v>
      </c>
      <c r="B2405" t="s">
        <v>27</v>
      </c>
      <c r="C2405">
        <v>51278328</v>
      </c>
      <c r="D24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05">
        <f>IF(moras[[#This Row],[SALARIO]]="",'2-Resumen'!$B$7, moras[[#This Row],[SALARIO]])</f>
        <v>51278328</v>
      </c>
      <c r="F2405">
        <f>STANDARDIZE(moras[[#This Row],[SALARIO]],'2-Resumen'!$B$2,'2-Resumen'!$B$3)</f>
        <v>0.47760580728119356</v>
      </c>
      <c r="G2405" t="str">
        <f>IF(ABS(moras[[#This Row],[Z-CORE]])&gt; 1.96,"Sí", "No")</f>
        <v>No</v>
      </c>
      <c r="H2405" t="s">
        <v>33</v>
      </c>
      <c r="I2405" t="str">
        <f>IF(moras[[#This Row],[TIPO_ASEGURAMIENTO]] = "", '2-Resumen'!$F$4, moras[[#This Row],[TIPO_ASEGURAMIENTO]])</f>
        <v>ASALARIADO</v>
      </c>
      <c r="J2405" t="s">
        <v>29</v>
      </c>
      <c r="K2405" t="s">
        <v>30</v>
      </c>
      <c r="L2405" t="s">
        <v>31</v>
      </c>
      <c r="M2405" t="s">
        <v>31</v>
      </c>
      <c r="N2405">
        <v>26</v>
      </c>
      <c r="O2405">
        <f>IF(moras[[#This Row],[EDAD]]="", '2-Resumen'!$C$7, moras[[#This Row],[EDAD]])</f>
        <v>26</v>
      </c>
      <c r="P2405">
        <f>FLOOR(moras[[#This Row],[EDAD_SIN_NA´S]],10)</f>
        <v>20</v>
      </c>
      <c r="Q2405">
        <f>STANDARDIZE(moras[[#This Row],[EDAD]],'2-Resumen'!$C$2, '2-Resumen'!$C$3)</f>
        <v>-1.1225954644489089</v>
      </c>
      <c r="R2405" t="str">
        <f>IF(ABS(moras[[#This Row],[Z-CORE E]]) &gt; 1.96, "Sí", "No")</f>
        <v>No</v>
      </c>
    </row>
    <row r="2406" spans="1:18">
      <c r="A2406">
        <v>3496</v>
      </c>
      <c r="B2406" t="s">
        <v>32</v>
      </c>
      <c r="C2406">
        <v>84000</v>
      </c>
      <c r="D24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06">
        <f>IF(moras[[#This Row],[SALARIO]]="",'2-Resumen'!$B$7, moras[[#This Row],[SALARIO]])</f>
        <v>84000</v>
      </c>
      <c r="F2406">
        <f>STANDARDIZE(moras[[#This Row],[SALARIO]],'2-Resumen'!$B$2,'2-Resumen'!$B$3)</f>
        <v>-0.37421870295333176</v>
      </c>
      <c r="G2406" t="str">
        <f>IF(ABS(moras[[#This Row],[Z-CORE]])&gt; 1.96,"Sí", "No")</f>
        <v>No</v>
      </c>
      <c r="H2406" t="s">
        <v>33</v>
      </c>
      <c r="I2406" t="str">
        <f>IF(moras[[#This Row],[TIPO_ASEGURAMIENTO]] = "", '2-Resumen'!$F$4, moras[[#This Row],[TIPO_ASEGURAMIENTO]])</f>
        <v>ASALARIADO</v>
      </c>
      <c r="J2406" t="s">
        <v>29</v>
      </c>
      <c r="K2406" t="s">
        <v>30</v>
      </c>
      <c r="L2406" t="s">
        <v>31</v>
      </c>
      <c r="M2406" t="s">
        <v>31</v>
      </c>
      <c r="N2406">
        <v>56</v>
      </c>
      <c r="O2406">
        <f>IF(moras[[#This Row],[EDAD]]="", '2-Resumen'!$C$7, moras[[#This Row],[EDAD]])</f>
        <v>56</v>
      </c>
      <c r="P2406">
        <f>FLOOR(moras[[#This Row],[EDAD_SIN_NA´S]],10)</f>
        <v>50</v>
      </c>
      <c r="Q2406">
        <f>STANDARDIZE(moras[[#This Row],[EDAD]],'2-Resumen'!$C$2, '2-Resumen'!$C$3)</f>
        <v>0.99466443786521619</v>
      </c>
      <c r="R2406" t="str">
        <f>IF(ABS(moras[[#This Row],[Z-CORE E]]) &gt; 1.96, "Sí", "No")</f>
        <v>No</v>
      </c>
    </row>
    <row r="2407" spans="1:18">
      <c r="A2407">
        <v>3497</v>
      </c>
      <c r="B2407" t="s">
        <v>27</v>
      </c>
      <c r="C2407">
        <v>6892185</v>
      </c>
      <c r="D24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07">
        <f>IF(moras[[#This Row],[SALARIO]]="",'2-Resumen'!$B$7, moras[[#This Row],[SALARIO]])</f>
        <v>6892185</v>
      </c>
      <c r="F2407">
        <f>STANDARDIZE(moras[[#This Row],[SALARIO]],'2-Resumen'!$B$2,'2-Resumen'!$B$3)</f>
        <v>-0.26093703524180245</v>
      </c>
      <c r="G2407" t="str">
        <f>IF(ABS(moras[[#This Row],[Z-CORE]])&gt; 1.96,"Sí", "No")</f>
        <v>No</v>
      </c>
      <c r="H2407" t="s">
        <v>33</v>
      </c>
      <c r="I2407" t="str">
        <f>IF(moras[[#This Row],[TIPO_ASEGURAMIENTO]] = "", '2-Resumen'!$F$4, moras[[#This Row],[TIPO_ASEGURAMIENTO]])</f>
        <v>ASALARIADO</v>
      </c>
      <c r="J2407" t="s">
        <v>34</v>
      </c>
      <c r="K2407" t="s">
        <v>30</v>
      </c>
      <c r="L2407" t="s">
        <v>31</v>
      </c>
      <c r="M2407" t="s">
        <v>31</v>
      </c>
      <c r="N2407">
        <v>37</v>
      </c>
      <c r="O2407">
        <f>IF(moras[[#This Row],[EDAD]]="", '2-Resumen'!$C$7, moras[[#This Row],[EDAD]])</f>
        <v>37</v>
      </c>
      <c r="P2407">
        <f>FLOOR(moras[[#This Row],[EDAD_SIN_NA´S]],10)</f>
        <v>30</v>
      </c>
      <c r="Q2407">
        <f>STANDARDIZE(moras[[#This Row],[EDAD]],'2-Resumen'!$C$2, '2-Resumen'!$C$3)</f>
        <v>-0.3462668336003964</v>
      </c>
      <c r="R2407" t="str">
        <f>IF(ABS(moras[[#This Row],[Z-CORE E]]) &gt; 1.96, "Sí", "No")</f>
        <v>No</v>
      </c>
    </row>
    <row r="2408" spans="1:18">
      <c r="A2408">
        <v>3498</v>
      </c>
      <c r="B2408" t="s">
        <v>27</v>
      </c>
      <c r="C2408">
        <v>3846584</v>
      </c>
      <c r="D24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08">
        <f>IF(moras[[#This Row],[SALARIO]]="",'2-Resumen'!$B$7, moras[[#This Row],[SALARIO]])</f>
        <v>3846584</v>
      </c>
      <c r="F2408">
        <f>STANDARDIZE(moras[[#This Row],[SALARIO]],'2-Resumen'!$B$2,'2-Resumen'!$B$3)</f>
        <v>-0.31161291441722166</v>
      </c>
      <c r="G2408" t="str">
        <f>IF(ABS(moras[[#This Row],[Z-CORE]])&gt; 1.96,"Sí", "No")</f>
        <v>No</v>
      </c>
      <c r="H2408" t="s">
        <v>33</v>
      </c>
      <c r="I2408" t="str">
        <f>IF(moras[[#This Row],[TIPO_ASEGURAMIENTO]] = "", '2-Resumen'!$F$4, moras[[#This Row],[TIPO_ASEGURAMIENTO]])</f>
        <v>ASALARIADO</v>
      </c>
      <c r="J2408" t="s">
        <v>29</v>
      </c>
      <c r="K2408" t="s">
        <v>30</v>
      </c>
      <c r="L2408" t="s">
        <v>31</v>
      </c>
      <c r="M2408" t="s">
        <v>31</v>
      </c>
      <c r="N2408">
        <v>43</v>
      </c>
      <c r="O2408">
        <f>IF(moras[[#This Row],[EDAD]]="", '2-Resumen'!$C$7, moras[[#This Row],[EDAD]])</f>
        <v>43</v>
      </c>
      <c r="P2408">
        <f>FLOOR(moras[[#This Row],[EDAD_SIN_NA´S]],10)</f>
        <v>40</v>
      </c>
      <c r="Q2408">
        <f>STANDARDIZE(moras[[#This Row],[EDAD]],'2-Resumen'!$C$2, '2-Resumen'!$C$3)</f>
        <v>7.7185146862428639E-2</v>
      </c>
      <c r="R2408" t="str">
        <f>IF(ABS(moras[[#This Row],[Z-CORE E]]) &gt; 1.96, "Sí", "No")</f>
        <v>No</v>
      </c>
    </row>
    <row r="2409" spans="1:18">
      <c r="A2409">
        <v>3499</v>
      </c>
      <c r="B2409" t="s">
        <v>32</v>
      </c>
      <c r="C2409">
        <v>140000</v>
      </c>
      <c r="D24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09">
        <f>IF(moras[[#This Row],[SALARIO]]="",'2-Resumen'!$B$7, moras[[#This Row],[SALARIO]])</f>
        <v>140000</v>
      </c>
      <c r="F2409">
        <f>STANDARDIZE(moras[[#This Row],[SALARIO]],'2-Resumen'!$B$2,'2-Resumen'!$B$3)</f>
        <v>-0.37328691667081365</v>
      </c>
      <c r="G2409" t="str">
        <f>IF(ABS(moras[[#This Row],[Z-CORE]])&gt; 1.96,"Sí", "No")</f>
        <v>No</v>
      </c>
      <c r="H2409" t="s">
        <v>33</v>
      </c>
      <c r="I2409" t="str">
        <f>IF(moras[[#This Row],[TIPO_ASEGURAMIENTO]] = "", '2-Resumen'!$F$4, moras[[#This Row],[TIPO_ASEGURAMIENTO]])</f>
        <v>ASALARIADO</v>
      </c>
      <c r="J2409" t="s">
        <v>29</v>
      </c>
      <c r="K2409" t="s">
        <v>30</v>
      </c>
      <c r="L2409" t="s">
        <v>30</v>
      </c>
      <c r="M2409" t="s">
        <v>31</v>
      </c>
      <c r="N2409">
        <v>57</v>
      </c>
      <c r="O2409">
        <f>IF(moras[[#This Row],[EDAD]]="", '2-Resumen'!$C$7, moras[[#This Row],[EDAD]])</f>
        <v>57</v>
      </c>
      <c r="P2409">
        <f>FLOOR(moras[[#This Row],[EDAD_SIN_NA´S]],10)</f>
        <v>50</v>
      </c>
      <c r="Q2409">
        <f>STANDARDIZE(moras[[#This Row],[EDAD]],'2-Resumen'!$C$2, '2-Resumen'!$C$3)</f>
        <v>1.0652397679423538</v>
      </c>
      <c r="R2409" t="str">
        <f>IF(ABS(moras[[#This Row],[Z-CORE E]]) &gt; 1.96, "Sí", "No")</f>
        <v>No</v>
      </c>
    </row>
    <row r="2410" spans="1:18">
      <c r="A2410">
        <v>3501</v>
      </c>
      <c r="B2410" t="s">
        <v>27</v>
      </c>
      <c r="C2410">
        <v>27775392</v>
      </c>
      <c r="D24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10">
        <f>IF(moras[[#This Row],[SALARIO]]="",'2-Resumen'!$B$7, moras[[#This Row],[SALARIO]])</f>
        <v>27775392</v>
      </c>
      <c r="F2410">
        <f>STANDARDIZE(moras[[#This Row],[SALARIO]],'2-Resumen'!$B$2,'2-Resumen'!$B$3)</f>
        <v>8.6539497215098085E-2</v>
      </c>
      <c r="G2410" t="str">
        <f>IF(ABS(moras[[#This Row],[Z-CORE]])&gt; 1.96,"Sí", "No")</f>
        <v>No</v>
      </c>
      <c r="H2410" t="s">
        <v>33</v>
      </c>
      <c r="I2410" t="str">
        <f>IF(moras[[#This Row],[TIPO_ASEGURAMIENTO]] = "", '2-Resumen'!$F$4, moras[[#This Row],[TIPO_ASEGURAMIENTO]])</f>
        <v>ASALARIADO</v>
      </c>
      <c r="J2410" t="s">
        <v>29</v>
      </c>
      <c r="K2410" t="s">
        <v>30</v>
      </c>
      <c r="L2410" t="s">
        <v>31</v>
      </c>
      <c r="M2410" t="s">
        <v>31</v>
      </c>
      <c r="N2410">
        <v>20</v>
      </c>
      <c r="O2410">
        <f>IF(moras[[#This Row],[EDAD]]="", '2-Resumen'!$C$7, moras[[#This Row],[EDAD]])</f>
        <v>20</v>
      </c>
      <c r="P2410">
        <f>FLOOR(moras[[#This Row],[EDAD_SIN_NA´S]],10)</f>
        <v>20</v>
      </c>
      <c r="Q2410">
        <f>STANDARDIZE(moras[[#This Row],[EDAD]],'2-Resumen'!$C$2, '2-Resumen'!$C$3)</f>
        <v>-1.5460474449117341</v>
      </c>
      <c r="R2410" t="str">
        <f>IF(ABS(moras[[#This Row],[Z-CORE E]]) &gt; 1.96, "Sí", "No")</f>
        <v>No</v>
      </c>
    </row>
    <row r="2411" spans="1:18">
      <c r="A2411">
        <v>3504</v>
      </c>
      <c r="B2411" t="s">
        <v>32</v>
      </c>
      <c r="C2411">
        <v>460800</v>
      </c>
      <c r="D24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11">
        <f>IF(moras[[#This Row],[SALARIO]]="",'2-Resumen'!$B$7, moras[[#This Row],[SALARIO]])</f>
        <v>460800</v>
      </c>
      <c r="F2411">
        <f>STANDARDIZE(moras[[#This Row],[SALARIO]],'2-Resumen'!$B$2,'2-Resumen'!$B$3)</f>
        <v>-0.36794911239524553</v>
      </c>
      <c r="G2411" t="str">
        <f>IF(ABS(moras[[#This Row],[Z-CORE]])&gt; 1.96,"Sí", "No")</f>
        <v>No</v>
      </c>
      <c r="H2411" t="s">
        <v>33</v>
      </c>
      <c r="I2411" t="str">
        <f>IF(moras[[#This Row],[TIPO_ASEGURAMIENTO]] = "", '2-Resumen'!$F$4, moras[[#This Row],[TIPO_ASEGURAMIENTO]])</f>
        <v>ASALARIADO</v>
      </c>
      <c r="J2411" t="s">
        <v>34</v>
      </c>
      <c r="K2411" t="s">
        <v>30</v>
      </c>
      <c r="L2411" t="s">
        <v>31</v>
      </c>
      <c r="M2411" t="s">
        <v>31</v>
      </c>
      <c r="N2411">
        <v>60</v>
      </c>
      <c r="O2411">
        <f>IF(moras[[#This Row],[EDAD]]="", '2-Resumen'!$C$7, moras[[#This Row],[EDAD]])</f>
        <v>60</v>
      </c>
      <c r="P2411">
        <f>FLOOR(moras[[#This Row],[EDAD_SIN_NA´S]],10)</f>
        <v>60</v>
      </c>
      <c r="Q2411">
        <f>STANDARDIZE(moras[[#This Row],[EDAD]],'2-Resumen'!$C$2, '2-Resumen'!$C$3)</f>
        <v>1.2769657581737661</v>
      </c>
      <c r="R2411" t="str">
        <f>IF(ABS(moras[[#This Row],[Z-CORE E]]) &gt; 1.96, "Sí", "No")</f>
        <v>No</v>
      </c>
    </row>
    <row r="2412" spans="1:18">
      <c r="A2412">
        <v>3505</v>
      </c>
      <c r="B2412" t="s">
        <v>32</v>
      </c>
      <c r="C2412">
        <v>35040266</v>
      </c>
      <c r="D24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12">
        <f>IF(moras[[#This Row],[SALARIO]]="",'2-Resumen'!$B$7, moras[[#This Row],[SALARIO]])</f>
        <v>35040266</v>
      </c>
      <c r="F2412">
        <f>STANDARDIZE(moras[[#This Row],[SALARIO]],'2-Resumen'!$B$2,'2-Resumen'!$B$3)</f>
        <v>0.20742003181192953</v>
      </c>
      <c r="G2412" t="str">
        <f>IF(ABS(moras[[#This Row],[Z-CORE]])&gt; 1.96,"Sí", "No")</f>
        <v>No</v>
      </c>
      <c r="H2412" t="s">
        <v>33</v>
      </c>
      <c r="I2412" t="str">
        <f>IF(moras[[#This Row],[TIPO_ASEGURAMIENTO]] = "", '2-Resumen'!$F$4, moras[[#This Row],[TIPO_ASEGURAMIENTO]])</f>
        <v>ASALARIADO</v>
      </c>
      <c r="J2412" t="s">
        <v>29</v>
      </c>
      <c r="K2412" t="s">
        <v>30</v>
      </c>
      <c r="L2412" t="s">
        <v>31</v>
      </c>
      <c r="M2412" t="s">
        <v>31</v>
      </c>
      <c r="N2412">
        <v>22</v>
      </c>
      <c r="O2412">
        <f>IF(moras[[#This Row],[EDAD]]="", '2-Resumen'!$C$7, moras[[#This Row],[EDAD]])</f>
        <v>22</v>
      </c>
      <c r="P2412">
        <f>FLOOR(moras[[#This Row],[EDAD_SIN_NA´S]],10)</f>
        <v>20</v>
      </c>
      <c r="Q2412">
        <f>STANDARDIZE(moras[[#This Row],[EDAD]],'2-Resumen'!$C$2, '2-Resumen'!$C$3)</f>
        <v>-1.4048967847574589</v>
      </c>
      <c r="R2412" t="str">
        <f>IF(ABS(moras[[#This Row],[Z-CORE E]]) &gt; 1.96, "Sí", "No")</f>
        <v>No</v>
      </c>
    </row>
    <row r="2413" spans="1:18">
      <c r="A2413">
        <v>3506</v>
      </c>
      <c r="B2413" t="s">
        <v>32</v>
      </c>
      <c r="C2413">
        <v>91511976</v>
      </c>
      <c r="D24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13">
        <f>IF(moras[[#This Row],[SALARIO]]="",'2-Resumen'!$B$7, moras[[#This Row],[SALARIO]])</f>
        <v>91511976</v>
      </c>
      <c r="F2413">
        <f>STANDARDIZE(moras[[#This Row],[SALARIO]],'2-Resumen'!$B$2,'2-Resumen'!$B$3)</f>
        <v>1.1470551162465985</v>
      </c>
      <c r="G2413" t="str">
        <f>IF(ABS(moras[[#This Row],[Z-CORE]])&gt; 1.96,"Sí", "No")</f>
        <v>No</v>
      </c>
      <c r="H2413" t="s">
        <v>33</v>
      </c>
      <c r="I2413" t="str">
        <f>IF(moras[[#This Row],[TIPO_ASEGURAMIENTO]] = "", '2-Resumen'!$F$4, moras[[#This Row],[TIPO_ASEGURAMIENTO]])</f>
        <v>ASALARIADO</v>
      </c>
      <c r="J2413" t="s">
        <v>29</v>
      </c>
      <c r="K2413" t="s">
        <v>30</v>
      </c>
      <c r="L2413" t="s">
        <v>31</v>
      </c>
      <c r="M2413" t="s">
        <v>31</v>
      </c>
      <c r="N2413">
        <v>37</v>
      </c>
      <c r="O2413">
        <f>IF(moras[[#This Row],[EDAD]]="", '2-Resumen'!$C$7, moras[[#This Row],[EDAD]])</f>
        <v>37</v>
      </c>
      <c r="P2413">
        <f>FLOOR(moras[[#This Row],[EDAD_SIN_NA´S]],10)</f>
        <v>30</v>
      </c>
      <c r="Q2413">
        <f>STANDARDIZE(moras[[#This Row],[EDAD]],'2-Resumen'!$C$2, '2-Resumen'!$C$3)</f>
        <v>-0.3462668336003964</v>
      </c>
      <c r="R2413" t="str">
        <f>IF(ABS(moras[[#This Row],[Z-CORE E]]) &gt; 1.96, "Sí", "No")</f>
        <v>No</v>
      </c>
    </row>
    <row r="2414" spans="1:18">
      <c r="A2414">
        <v>3507</v>
      </c>
      <c r="B2414" t="s">
        <v>27</v>
      </c>
      <c r="C2414">
        <v>15524292</v>
      </c>
      <c r="D24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14">
        <f>IF(moras[[#This Row],[SALARIO]]="",'2-Resumen'!$B$7, moras[[#This Row],[SALARIO]])</f>
        <v>15524292</v>
      </c>
      <c r="F2414">
        <f>STANDARDIZE(moras[[#This Row],[SALARIO]],'2-Resumen'!$B$2,'2-Resumen'!$B$3)</f>
        <v>-0.11730705503057635</v>
      </c>
      <c r="G2414" t="str">
        <f>IF(ABS(moras[[#This Row],[Z-CORE]])&gt; 1.96,"Sí", "No")</f>
        <v>No</v>
      </c>
      <c r="H2414" t="s">
        <v>33</v>
      </c>
      <c r="I2414" t="str">
        <f>IF(moras[[#This Row],[TIPO_ASEGURAMIENTO]] = "", '2-Resumen'!$F$4, moras[[#This Row],[TIPO_ASEGURAMIENTO]])</f>
        <v>ASALARIADO</v>
      </c>
      <c r="J2414" t="s">
        <v>29</v>
      </c>
      <c r="K2414" t="s">
        <v>30</v>
      </c>
      <c r="L2414" t="s">
        <v>31</v>
      </c>
      <c r="M2414" t="s">
        <v>31</v>
      </c>
      <c r="N2414">
        <v>24</v>
      </c>
      <c r="O2414">
        <f>IF(moras[[#This Row],[EDAD]]="", '2-Resumen'!$C$7, moras[[#This Row],[EDAD]])</f>
        <v>24</v>
      </c>
      <c r="P2414">
        <f>FLOOR(moras[[#This Row],[EDAD_SIN_NA´S]],10)</f>
        <v>20</v>
      </c>
      <c r="Q2414">
        <f>STANDARDIZE(moras[[#This Row],[EDAD]],'2-Resumen'!$C$2, '2-Resumen'!$C$3)</f>
        <v>-1.263746124603184</v>
      </c>
      <c r="R2414" t="str">
        <f>IF(ABS(moras[[#This Row],[Z-CORE E]]) &gt; 1.96, "Sí", "No")</f>
        <v>No</v>
      </c>
    </row>
    <row r="2415" spans="1:18">
      <c r="A2415">
        <v>3508</v>
      </c>
      <c r="B2415" t="s">
        <v>27</v>
      </c>
      <c r="C2415">
        <v>358973</v>
      </c>
      <c r="D24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15">
        <f>IF(moras[[#This Row],[SALARIO]]="",'2-Resumen'!$B$7, moras[[#This Row],[SALARIO]])</f>
        <v>358973</v>
      </c>
      <c r="F2415">
        <f>STANDARDIZE(moras[[#This Row],[SALARIO]],'2-Resumen'!$B$2,'2-Resumen'!$B$3)</f>
        <v>-0.36964341599863793</v>
      </c>
      <c r="G2415" t="str">
        <f>IF(ABS(moras[[#This Row],[Z-CORE]])&gt; 1.96,"Sí", "No")</f>
        <v>No</v>
      </c>
      <c r="H2415" t="s">
        <v>33</v>
      </c>
      <c r="I2415" t="str">
        <f>IF(moras[[#This Row],[TIPO_ASEGURAMIENTO]] = "", '2-Resumen'!$F$4, moras[[#This Row],[TIPO_ASEGURAMIENTO]])</f>
        <v>ASALARIADO</v>
      </c>
      <c r="J2415" t="s">
        <v>29</v>
      </c>
      <c r="K2415" t="s">
        <v>30</v>
      </c>
      <c r="L2415" t="s">
        <v>31</v>
      </c>
      <c r="M2415" t="s">
        <v>31</v>
      </c>
      <c r="N2415">
        <v>24</v>
      </c>
      <c r="O2415">
        <f>IF(moras[[#This Row],[EDAD]]="", '2-Resumen'!$C$7, moras[[#This Row],[EDAD]])</f>
        <v>24</v>
      </c>
      <c r="P2415">
        <f>FLOOR(moras[[#This Row],[EDAD_SIN_NA´S]],10)</f>
        <v>20</v>
      </c>
      <c r="Q2415">
        <f>STANDARDIZE(moras[[#This Row],[EDAD]],'2-Resumen'!$C$2, '2-Resumen'!$C$3)</f>
        <v>-1.263746124603184</v>
      </c>
      <c r="R2415" t="str">
        <f>IF(ABS(moras[[#This Row],[Z-CORE E]]) &gt; 1.96, "Sí", "No")</f>
        <v>No</v>
      </c>
    </row>
    <row r="2416" spans="1:18">
      <c r="A2416">
        <v>3509</v>
      </c>
      <c r="B2416" t="s">
        <v>32</v>
      </c>
      <c r="C2416">
        <v>15000</v>
      </c>
      <c r="D24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16">
        <f>IF(moras[[#This Row],[SALARIO]]="",'2-Resumen'!$B$7, moras[[#This Row],[SALARIO]])</f>
        <v>15000</v>
      </c>
      <c r="F2416">
        <f>STANDARDIZE(moras[[#This Row],[SALARIO]],'2-Resumen'!$B$2,'2-Resumen'!$B$3)</f>
        <v>-0.37536679676572016</v>
      </c>
      <c r="G2416" t="str">
        <f>IF(ABS(moras[[#This Row],[Z-CORE]])&gt; 1.96,"Sí", "No")</f>
        <v>No</v>
      </c>
      <c r="H2416" t="s">
        <v>33</v>
      </c>
      <c r="I2416" t="str">
        <f>IF(moras[[#This Row],[TIPO_ASEGURAMIENTO]] = "", '2-Resumen'!$F$4, moras[[#This Row],[TIPO_ASEGURAMIENTO]])</f>
        <v>ASALARIADO</v>
      </c>
      <c r="J2416" t="s">
        <v>29</v>
      </c>
      <c r="K2416" t="s">
        <v>30</v>
      </c>
      <c r="L2416" t="s">
        <v>31</v>
      </c>
      <c r="M2416" t="s">
        <v>31</v>
      </c>
      <c r="N2416">
        <v>42</v>
      </c>
      <c r="O2416">
        <f>IF(moras[[#This Row],[EDAD]]="", '2-Resumen'!$C$7, moras[[#This Row],[EDAD]])</f>
        <v>42</v>
      </c>
      <c r="P2416">
        <f>FLOOR(moras[[#This Row],[EDAD_SIN_NA´S]],10)</f>
        <v>40</v>
      </c>
      <c r="Q2416">
        <f>STANDARDIZE(moras[[#This Row],[EDAD]],'2-Resumen'!$C$2, '2-Resumen'!$C$3)</f>
        <v>6.6098167852911317E-3</v>
      </c>
      <c r="R2416" t="str">
        <f>IF(ABS(moras[[#This Row],[Z-CORE E]]) &gt; 1.96, "Sí", "No")</f>
        <v>No</v>
      </c>
    </row>
    <row r="2417" spans="1:18">
      <c r="A2417">
        <v>3510</v>
      </c>
      <c r="B2417" t="s">
        <v>32</v>
      </c>
      <c r="C2417">
        <v>40361234</v>
      </c>
      <c r="D24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17">
        <f>IF(moras[[#This Row],[SALARIO]]="",'2-Resumen'!$B$7, moras[[#This Row],[SALARIO]])</f>
        <v>40361234</v>
      </c>
      <c r="F2417">
        <f>STANDARDIZE(moras[[#This Row],[SALARIO]],'2-Resumen'!$B$2,'2-Resumen'!$B$3)</f>
        <v>0.2959558352426061</v>
      </c>
      <c r="G2417" t="str">
        <f>IF(ABS(moras[[#This Row],[Z-CORE]])&gt; 1.96,"Sí", "No")</f>
        <v>No</v>
      </c>
      <c r="H2417" t="s">
        <v>33</v>
      </c>
      <c r="I2417" t="str">
        <f>IF(moras[[#This Row],[TIPO_ASEGURAMIENTO]] = "", '2-Resumen'!$F$4, moras[[#This Row],[TIPO_ASEGURAMIENTO]])</f>
        <v>ASALARIADO</v>
      </c>
      <c r="J2417" t="s">
        <v>29</v>
      </c>
      <c r="K2417" t="s">
        <v>30</v>
      </c>
      <c r="L2417" t="s">
        <v>31</v>
      </c>
      <c r="M2417" t="s">
        <v>31</v>
      </c>
      <c r="N2417">
        <v>37</v>
      </c>
      <c r="O2417">
        <f>IF(moras[[#This Row],[EDAD]]="", '2-Resumen'!$C$7, moras[[#This Row],[EDAD]])</f>
        <v>37</v>
      </c>
      <c r="P2417">
        <f>FLOOR(moras[[#This Row],[EDAD_SIN_NA´S]],10)</f>
        <v>30</v>
      </c>
      <c r="Q2417">
        <f>STANDARDIZE(moras[[#This Row],[EDAD]],'2-Resumen'!$C$2, '2-Resumen'!$C$3)</f>
        <v>-0.3462668336003964</v>
      </c>
      <c r="R2417" t="str">
        <f>IF(ABS(moras[[#This Row],[Z-CORE E]]) &gt; 1.96, "Sí", "No")</f>
        <v>No</v>
      </c>
    </row>
    <row r="2418" spans="1:18">
      <c r="A2418">
        <v>3511</v>
      </c>
      <c r="B2418" t="s">
        <v>27</v>
      </c>
      <c r="C2418">
        <v>7021456</v>
      </c>
      <c r="D24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18">
        <f>IF(moras[[#This Row],[SALARIO]]="",'2-Resumen'!$B$7, moras[[#This Row],[SALARIO]])</f>
        <v>7021456</v>
      </c>
      <c r="F2418">
        <f>STANDARDIZE(moras[[#This Row],[SALARIO]],'2-Resumen'!$B$2,'2-Resumen'!$B$3)</f>
        <v>-0.25878608980381318</v>
      </c>
      <c r="G2418" t="str">
        <f>IF(ABS(moras[[#This Row],[Z-CORE]])&gt; 1.96,"Sí", "No")</f>
        <v>No</v>
      </c>
      <c r="H2418" t="s">
        <v>33</v>
      </c>
      <c r="I2418" t="str">
        <f>IF(moras[[#This Row],[TIPO_ASEGURAMIENTO]] = "", '2-Resumen'!$F$4, moras[[#This Row],[TIPO_ASEGURAMIENTO]])</f>
        <v>ASALARIADO</v>
      </c>
      <c r="J2418" t="s">
        <v>34</v>
      </c>
      <c r="K2418" t="s">
        <v>30</v>
      </c>
      <c r="L2418" t="s">
        <v>31</v>
      </c>
      <c r="M2418" t="s">
        <v>31</v>
      </c>
      <c r="N2418">
        <v>35</v>
      </c>
      <c r="O2418">
        <f>IF(moras[[#This Row],[EDAD]]="", '2-Resumen'!$C$7, moras[[#This Row],[EDAD]])</f>
        <v>35</v>
      </c>
      <c r="P2418">
        <f>FLOOR(moras[[#This Row],[EDAD_SIN_NA´S]],10)</f>
        <v>30</v>
      </c>
      <c r="Q2418">
        <f>STANDARDIZE(moras[[#This Row],[EDAD]],'2-Resumen'!$C$2, '2-Resumen'!$C$3)</f>
        <v>-0.48741749375467142</v>
      </c>
      <c r="R2418" t="str">
        <f>IF(ABS(moras[[#This Row],[Z-CORE E]]) &gt; 1.96, "Sí", "No")</f>
        <v>No</v>
      </c>
    </row>
    <row r="2419" spans="1:18">
      <c r="A2419">
        <v>3512</v>
      </c>
      <c r="B2419" t="s">
        <v>32</v>
      </c>
      <c r="C2419">
        <v>54098297</v>
      </c>
      <c r="D24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19">
        <f>IF(moras[[#This Row],[SALARIO]]="",'2-Resumen'!$B$7, moras[[#This Row],[SALARIO]])</f>
        <v>54098297</v>
      </c>
      <c r="F2419">
        <f>STANDARDIZE(moras[[#This Row],[SALARIO]],'2-Resumen'!$B$2,'2-Resumen'!$B$3)</f>
        <v>0.52452738641202123</v>
      </c>
      <c r="G2419" t="str">
        <f>IF(ABS(moras[[#This Row],[Z-CORE]])&gt; 1.96,"Sí", "No")</f>
        <v>No</v>
      </c>
      <c r="H2419" t="s">
        <v>33</v>
      </c>
      <c r="I2419" t="str">
        <f>IF(moras[[#This Row],[TIPO_ASEGURAMIENTO]] = "", '2-Resumen'!$F$4, moras[[#This Row],[TIPO_ASEGURAMIENTO]])</f>
        <v>ASALARIADO</v>
      </c>
      <c r="J2419" t="s">
        <v>34</v>
      </c>
      <c r="K2419" t="s">
        <v>30</v>
      </c>
      <c r="L2419" t="s">
        <v>31</v>
      </c>
      <c r="M2419" t="s">
        <v>31</v>
      </c>
      <c r="N2419">
        <v>29</v>
      </c>
      <c r="O2419">
        <f>IF(moras[[#This Row],[EDAD]]="", '2-Resumen'!$C$7, moras[[#This Row],[EDAD]])</f>
        <v>29</v>
      </c>
      <c r="P2419">
        <f>FLOOR(moras[[#This Row],[EDAD_SIN_NA´S]],10)</f>
        <v>20</v>
      </c>
      <c r="Q2419">
        <f>STANDARDIZE(moras[[#This Row],[EDAD]],'2-Resumen'!$C$2, '2-Resumen'!$C$3)</f>
        <v>-0.91086947421749642</v>
      </c>
      <c r="R2419" t="str">
        <f>IF(ABS(moras[[#This Row],[Z-CORE E]]) &gt; 1.96, "Sí", "No")</f>
        <v>No</v>
      </c>
    </row>
    <row r="2420" spans="1:18">
      <c r="A2420">
        <v>3514</v>
      </c>
      <c r="B2420" t="s">
        <v>32</v>
      </c>
      <c r="C2420">
        <v>470000</v>
      </c>
      <c r="D24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20">
        <f>IF(moras[[#This Row],[SALARIO]]="",'2-Resumen'!$B$7, moras[[#This Row],[SALARIO]])</f>
        <v>470000</v>
      </c>
      <c r="F2420">
        <f>STANDARDIZE(moras[[#This Row],[SALARIO]],'2-Resumen'!$B$2,'2-Resumen'!$B$3)</f>
        <v>-0.36779603322026044</v>
      </c>
      <c r="G2420" t="str">
        <f>IF(ABS(moras[[#This Row],[Z-CORE]])&gt; 1.96,"Sí", "No")</f>
        <v>No</v>
      </c>
      <c r="H2420" t="s">
        <v>33</v>
      </c>
      <c r="I2420" t="str">
        <f>IF(moras[[#This Row],[TIPO_ASEGURAMIENTO]] = "", '2-Resumen'!$F$4, moras[[#This Row],[TIPO_ASEGURAMIENTO]])</f>
        <v>ASALARIADO</v>
      </c>
      <c r="J2420" t="s">
        <v>29</v>
      </c>
      <c r="K2420" t="s">
        <v>30</v>
      </c>
      <c r="L2420" t="s">
        <v>31</v>
      </c>
      <c r="M2420" t="s">
        <v>31</v>
      </c>
      <c r="N2420">
        <v>39</v>
      </c>
      <c r="O2420">
        <f>IF(moras[[#This Row],[EDAD]]="", '2-Resumen'!$C$7, moras[[#This Row],[EDAD]])</f>
        <v>39</v>
      </c>
      <c r="P2420">
        <f>FLOOR(moras[[#This Row],[EDAD_SIN_NA´S]],10)</f>
        <v>30</v>
      </c>
      <c r="Q2420">
        <f>STANDARDIZE(moras[[#This Row],[EDAD]],'2-Resumen'!$C$2, '2-Resumen'!$C$3)</f>
        <v>-0.20511617344612137</v>
      </c>
      <c r="R2420" t="str">
        <f>IF(ABS(moras[[#This Row],[Z-CORE E]]) &gt; 1.96, "Sí", "No")</f>
        <v>No</v>
      </c>
    </row>
    <row r="2421" spans="1:18">
      <c r="A2421">
        <v>3518</v>
      </c>
      <c r="B2421" t="s">
        <v>32</v>
      </c>
      <c r="C2421">
        <v>1516000</v>
      </c>
      <c r="D24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21">
        <f>IF(moras[[#This Row],[SALARIO]]="",'2-Resumen'!$B$7, moras[[#This Row],[SALARIO]])</f>
        <v>1516000</v>
      </c>
      <c r="F2421">
        <f>STANDARDIZE(moras[[#This Row],[SALARIO]],'2-Resumen'!$B$2,'2-Resumen'!$B$3)</f>
        <v>-0.35039159658608265</v>
      </c>
      <c r="G2421" t="str">
        <f>IF(ABS(moras[[#This Row],[Z-CORE]])&gt; 1.96,"Sí", "No")</f>
        <v>No</v>
      </c>
      <c r="H2421" t="s">
        <v>33</v>
      </c>
      <c r="I2421" t="str">
        <f>IF(moras[[#This Row],[TIPO_ASEGURAMIENTO]] = "", '2-Resumen'!$F$4, moras[[#This Row],[TIPO_ASEGURAMIENTO]])</f>
        <v>ASALARIADO</v>
      </c>
      <c r="J2421" t="s">
        <v>29</v>
      </c>
      <c r="K2421" t="s">
        <v>30</v>
      </c>
      <c r="L2421" t="s">
        <v>31</v>
      </c>
      <c r="M2421" t="s">
        <v>31</v>
      </c>
      <c r="N2421">
        <v>32</v>
      </c>
      <c r="O2421">
        <f>IF(moras[[#This Row],[EDAD]]="", '2-Resumen'!$C$7, moras[[#This Row],[EDAD]])</f>
        <v>32</v>
      </c>
      <c r="P2421">
        <f>FLOOR(moras[[#This Row],[EDAD_SIN_NA´S]],10)</f>
        <v>30</v>
      </c>
      <c r="Q2421">
        <f>STANDARDIZE(moras[[#This Row],[EDAD]],'2-Resumen'!$C$2, '2-Resumen'!$C$3)</f>
        <v>-0.69914348398608395</v>
      </c>
      <c r="R2421" t="str">
        <f>IF(ABS(moras[[#This Row],[Z-CORE E]]) &gt; 1.96, "Sí", "No")</f>
        <v>No</v>
      </c>
    </row>
    <row r="2422" spans="1:18">
      <c r="A2422">
        <v>3520</v>
      </c>
      <c r="B2422" t="s">
        <v>32</v>
      </c>
      <c r="C2422">
        <v>550000</v>
      </c>
      <c r="D24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22">
        <f>IF(moras[[#This Row],[SALARIO]]="",'2-Resumen'!$B$7, moras[[#This Row],[SALARIO]])</f>
        <v>550000</v>
      </c>
      <c r="F2422">
        <f>STANDARDIZE(moras[[#This Row],[SALARIO]],'2-Resumen'!$B$2,'2-Resumen'!$B$3)</f>
        <v>-0.36646490995952025</v>
      </c>
      <c r="G2422" t="str">
        <f>IF(ABS(moras[[#This Row],[Z-CORE]])&gt; 1.96,"Sí", "No")</f>
        <v>No</v>
      </c>
      <c r="H2422" t="s">
        <v>33</v>
      </c>
      <c r="I2422" t="str">
        <f>IF(moras[[#This Row],[TIPO_ASEGURAMIENTO]] = "", '2-Resumen'!$F$4, moras[[#This Row],[TIPO_ASEGURAMIENTO]])</f>
        <v>ASALARIADO</v>
      </c>
      <c r="J2422" t="s">
        <v>29</v>
      </c>
      <c r="K2422" t="s">
        <v>30</v>
      </c>
      <c r="L2422" t="s">
        <v>30</v>
      </c>
      <c r="M2422" t="s">
        <v>31</v>
      </c>
      <c r="N2422">
        <v>31</v>
      </c>
      <c r="O2422">
        <f>IF(moras[[#This Row],[EDAD]]="", '2-Resumen'!$C$7, moras[[#This Row],[EDAD]])</f>
        <v>31</v>
      </c>
      <c r="P2422">
        <f>FLOOR(moras[[#This Row],[EDAD_SIN_NA´S]],10)</f>
        <v>30</v>
      </c>
      <c r="Q2422">
        <f>STANDARDIZE(moras[[#This Row],[EDAD]],'2-Resumen'!$C$2, '2-Resumen'!$C$3)</f>
        <v>-0.7697188140632214</v>
      </c>
      <c r="R2422" t="str">
        <f>IF(ABS(moras[[#This Row],[Z-CORE E]]) &gt; 1.96, "Sí", "No")</f>
        <v>No</v>
      </c>
    </row>
    <row r="2423" spans="1:18">
      <c r="A2423">
        <v>3521</v>
      </c>
      <c r="B2423" t="s">
        <v>27</v>
      </c>
      <c r="C2423">
        <v>1941122</v>
      </c>
      <c r="D24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23">
        <f>IF(moras[[#This Row],[SALARIO]]="",'2-Resumen'!$B$7, moras[[#This Row],[SALARIO]])</f>
        <v>1941122</v>
      </c>
      <c r="F2423">
        <f>STANDARDIZE(moras[[#This Row],[SALARIO]],'2-Resumen'!$B$2,'2-Resumen'!$B$3)</f>
        <v>-0.34331797430042782</v>
      </c>
      <c r="G2423" t="str">
        <f>IF(ABS(moras[[#This Row],[Z-CORE]])&gt; 1.96,"Sí", "No")</f>
        <v>No</v>
      </c>
      <c r="H2423" t="s">
        <v>33</v>
      </c>
      <c r="I2423" t="str">
        <f>IF(moras[[#This Row],[TIPO_ASEGURAMIENTO]] = "", '2-Resumen'!$F$4, moras[[#This Row],[TIPO_ASEGURAMIENTO]])</f>
        <v>ASALARIADO</v>
      </c>
      <c r="J2423" t="s">
        <v>29</v>
      </c>
      <c r="K2423" t="s">
        <v>30</v>
      </c>
      <c r="L2423" t="s">
        <v>31</v>
      </c>
      <c r="M2423" t="s">
        <v>31</v>
      </c>
      <c r="N2423">
        <v>35</v>
      </c>
      <c r="O2423">
        <f>IF(moras[[#This Row],[EDAD]]="", '2-Resumen'!$C$7, moras[[#This Row],[EDAD]])</f>
        <v>35</v>
      </c>
      <c r="P2423">
        <f>FLOOR(moras[[#This Row],[EDAD_SIN_NA´S]],10)</f>
        <v>30</v>
      </c>
      <c r="Q2423">
        <f>STANDARDIZE(moras[[#This Row],[EDAD]],'2-Resumen'!$C$2, '2-Resumen'!$C$3)</f>
        <v>-0.48741749375467142</v>
      </c>
      <c r="R2423" t="str">
        <f>IF(ABS(moras[[#This Row],[Z-CORE E]]) &gt; 1.96, "Sí", "No")</f>
        <v>No</v>
      </c>
    </row>
    <row r="2424" spans="1:18">
      <c r="A2424">
        <v>3523</v>
      </c>
      <c r="B2424" t="s">
        <v>27</v>
      </c>
      <c r="C2424">
        <v>26631205</v>
      </c>
      <c r="D24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24">
        <f>IF(moras[[#This Row],[SALARIO]]="",'2-Resumen'!$B$7, moras[[#This Row],[SALARIO]])</f>
        <v>26631205</v>
      </c>
      <c r="F2424">
        <f>STANDARDIZE(moras[[#This Row],[SALARIO]],'2-Resumen'!$B$2,'2-Resumen'!$B$3)</f>
        <v>6.7501323085891601E-2</v>
      </c>
      <c r="G2424" t="str">
        <f>IF(ABS(moras[[#This Row],[Z-CORE]])&gt; 1.96,"Sí", "No")</f>
        <v>No</v>
      </c>
      <c r="H2424" t="s">
        <v>33</v>
      </c>
      <c r="I2424" t="str">
        <f>IF(moras[[#This Row],[TIPO_ASEGURAMIENTO]] = "", '2-Resumen'!$F$4, moras[[#This Row],[TIPO_ASEGURAMIENTO]])</f>
        <v>ASALARIADO</v>
      </c>
      <c r="J2424" t="s">
        <v>29</v>
      </c>
      <c r="K2424" t="s">
        <v>30</v>
      </c>
      <c r="L2424" t="s">
        <v>31</v>
      </c>
      <c r="M2424" t="s">
        <v>31</v>
      </c>
      <c r="N2424">
        <v>21</v>
      </c>
      <c r="O2424">
        <f>IF(moras[[#This Row],[EDAD]]="", '2-Resumen'!$C$7, moras[[#This Row],[EDAD]])</f>
        <v>21</v>
      </c>
      <c r="P2424">
        <f>FLOOR(moras[[#This Row],[EDAD_SIN_NA´S]],10)</f>
        <v>20</v>
      </c>
      <c r="Q2424">
        <f>STANDARDIZE(moras[[#This Row],[EDAD]],'2-Resumen'!$C$2, '2-Resumen'!$C$3)</f>
        <v>-1.4754721148345964</v>
      </c>
      <c r="R2424" t="str">
        <f>IF(ABS(moras[[#This Row],[Z-CORE E]]) &gt; 1.96, "Sí", "No")</f>
        <v>No</v>
      </c>
    </row>
    <row r="2425" spans="1:18">
      <c r="A2425">
        <v>3524</v>
      </c>
      <c r="B2425" t="s">
        <v>32</v>
      </c>
      <c r="C2425">
        <v>2743997</v>
      </c>
      <c r="D24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25">
        <f>IF(moras[[#This Row],[SALARIO]]="",'2-Resumen'!$B$7, moras[[#This Row],[SALARIO]])</f>
        <v>2743997</v>
      </c>
      <c r="F2425">
        <f>STANDARDIZE(moras[[#This Row],[SALARIO]],'2-Resumen'!$B$2,'2-Resumen'!$B$3)</f>
        <v>-0.32995890445084325</v>
      </c>
      <c r="G2425" t="str">
        <f>IF(ABS(moras[[#This Row],[Z-CORE]])&gt; 1.96,"Sí", "No")</f>
        <v>No</v>
      </c>
      <c r="H2425" t="s">
        <v>33</v>
      </c>
      <c r="I2425" t="str">
        <f>IF(moras[[#This Row],[TIPO_ASEGURAMIENTO]] = "", '2-Resumen'!$F$4, moras[[#This Row],[TIPO_ASEGURAMIENTO]])</f>
        <v>ASALARIADO</v>
      </c>
      <c r="J2425" t="s">
        <v>29</v>
      </c>
      <c r="K2425" t="s">
        <v>30</v>
      </c>
      <c r="L2425" t="s">
        <v>31</v>
      </c>
      <c r="M2425" t="s">
        <v>31</v>
      </c>
      <c r="N2425">
        <v>45</v>
      </c>
      <c r="O2425">
        <f>IF(moras[[#This Row],[EDAD]]="", '2-Resumen'!$C$7, moras[[#This Row],[EDAD]])</f>
        <v>45</v>
      </c>
      <c r="P2425">
        <f>FLOOR(moras[[#This Row],[EDAD_SIN_NA´S]],10)</f>
        <v>40</v>
      </c>
      <c r="Q2425">
        <f>STANDARDIZE(moras[[#This Row],[EDAD]],'2-Resumen'!$C$2, '2-Resumen'!$C$3)</f>
        <v>0.21833580701670366</v>
      </c>
      <c r="R2425" t="str">
        <f>IF(ABS(moras[[#This Row],[Z-CORE E]]) &gt; 1.96, "Sí", "No")</f>
        <v>No</v>
      </c>
    </row>
    <row r="2426" spans="1:18">
      <c r="A2426">
        <v>3525</v>
      </c>
      <c r="B2426" t="s">
        <v>27</v>
      </c>
      <c r="C2426">
        <v>112573483</v>
      </c>
      <c r="D24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26">
        <f>IF(moras[[#This Row],[SALARIO]]="",'2-Resumen'!$B$7, moras[[#This Row],[SALARIO]])</f>
        <v>112573483</v>
      </c>
      <c r="F2426">
        <f>STANDARDIZE(moras[[#This Row],[SALARIO]],'2-Resumen'!$B$2,'2-Resumen'!$B$3)</f>
        <v>1.4974983896708738</v>
      </c>
      <c r="G2426" t="str">
        <f>IF(ABS(moras[[#This Row],[Z-CORE]])&gt; 1.96,"Sí", "No")</f>
        <v>No</v>
      </c>
      <c r="H2426" t="s">
        <v>33</v>
      </c>
      <c r="I2426" t="str">
        <f>IF(moras[[#This Row],[TIPO_ASEGURAMIENTO]] = "", '2-Resumen'!$F$4, moras[[#This Row],[TIPO_ASEGURAMIENTO]])</f>
        <v>ASALARIADO</v>
      </c>
      <c r="J2426" t="s">
        <v>34</v>
      </c>
      <c r="K2426" t="s">
        <v>30</v>
      </c>
      <c r="L2426" t="s">
        <v>31</v>
      </c>
      <c r="M2426" t="s">
        <v>31</v>
      </c>
      <c r="N2426">
        <v>47</v>
      </c>
      <c r="O2426">
        <f>IF(moras[[#This Row],[EDAD]]="", '2-Resumen'!$C$7, moras[[#This Row],[EDAD]])</f>
        <v>47</v>
      </c>
      <c r="P2426">
        <f>FLOOR(moras[[#This Row],[EDAD_SIN_NA´S]],10)</f>
        <v>40</v>
      </c>
      <c r="Q2426">
        <f>STANDARDIZE(moras[[#This Row],[EDAD]],'2-Resumen'!$C$2, '2-Resumen'!$C$3)</f>
        <v>0.35948646717097865</v>
      </c>
      <c r="R2426" t="str">
        <f>IF(ABS(moras[[#This Row],[Z-CORE E]]) &gt; 1.96, "Sí", "No")</f>
        <v>No</v>
      </c>
    </row>
    <row r="2427" spans="1:18">
      <c r="A2427">
        <v>3526</v>
      </c>
      <c r="B2427" t="s">
        <v>32</v>
      </c>
      <c r="C2427">
        <v>298270</v>
      </c>
      <c r="D24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27">
        <f>IF(moras[[#This Row],[SALARIO]]="",'2-Resumen'!$B$7, moras[[#This Row],[SALARIO]])</f>
        <v>298270</v>
      </c>
      <c r="F2427">
        <f>STANDARDIZE(moras[[#This Row],[SALARIO]],'2-Resumen'!$B$2,'2-Resumen'!$B$3)</f>
        <v>-0.37065345568984681</v>
      </c>
      <c r="G2427" t="str">
        <f>IF(ABS(moras[[#This Row],[Z-CORE]])&gt; 1.96,"Sí", "No")</f>
        <v>No</v>
      </c>
      <c r="H2427" t="s">
        <v>33</v>
      </c>
      <c r="I2427" t="str">
        <f>IF(moras[[#This Row],[TIPO_ASEGURAMIENTO]] = "", '2-Resumen'!$F$4, moras[[#This Row],[TIPO_ASEGURAMIENTO]])</f>
        <v>ASALARIADO</v>
      </c>
      <c r="J2427" t="s">
        <v>29</v>
      </c>
      <c r="K2427" t="s">
        <v>30</v>
      </c>
      <c r="L2427" t="s">
        <v>31</v>
      </c>
      <c r="M2427" t="s">
        <v>31</v>
      </c>
      <c r="N2427">
        <v>25</v>
      </c>
      <c r="O2427">
        <f>IF(moras[[#This Row],[EDAD]]="", '2-Resumen'!$C$7, moras[[#This Row],[EDAD]])</f>
        <v>25</v>
      </c>
      <c r="P2427">
        <f>FLOOR(moras[[#This Row],[EDAD_SIN_NA´S]],10)</f>
        <v>20</v>
      </c>
      <c r="Q2427">
        <f>STANDARDIZE(moras[[#This Row],[EDAD]],'2-Resumen'!$C$2, '2-Resumen'!$C$3)</f>
        <v>-1.1931707945260464</v>
      </c>
      <c r="R2427" t="str">
        <f>IF(ABS(moras[[#This Row],[Z-CORE E]]) &gt; 1.96, "Sí", "No")</f>
        <v>No</v>
      </c>
    </row>
    <row r="2428" spans="1:18">
      <c r="A2428">
        <v>3527</v>
      </c>
      <c r="B2428" t="s">
        <v>32</v>
      </c>
      <c r="C2428">
        <v>266400</v>
      </c>
      <c r="D24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28">
        <f>IF(moras[[#This Row],[SALARIO]]="",'2-Resumen'!$B$7, moras[[#This Row],[SALARIO]])</f>
        <v>266400</v>
      </c>
      <c r="F2428">
        <f>STANDARDIZE(moras[[#This Row],[SALARIO]],'2-Resumen'!$B$2,'2-Resumen'!$B$3)</f>
        <v>-0.37118374191884418</v>
      </c>
      <c r="G2428" t="str">
        <f>IF(ABS(moras[[#This Row],[Z-CORE]])&gt; 1.96,"Sí", "No")</f>
        <v>No</v>
      </c>
      <c r="H2428" t="s">
        <v>33</v>
      </c>
      <c r="I2428" t="str">
        <f>IF(moras[[#This Row],[TIPO_ASEGURAMIENTO]] = "", '2-Resumen'!$F$4, moras[[#This Row],[TIPO_ASEGURAMIENTO]])</f>
        <v>ASALARIADO</v>
      </c>
      <c r="J2428" t="s">
        <v>29</v>
      </c>
      <c r="K2428" t="s">
        <v>30</v>
      </c>
      <c r="L2428" t="s">
        <v>31</v>
      </c>
      <c r="M2428" t="s">
        <v>30</v>
      </c>
      <c r="N2428">
        <v>36</v>
      </c>
      <c r="O2428">
        <f>IF(moras[[#This Row],[EDAD]]="", '2-Resumen'!$C$7, moras[[#This Row],[EDAD]])</f>
        <v>36</v>
      </c>
      <c r="P2428">
        <f>FLOOR(moras[[#This Row],[EDAD_SIN_NA´S]],10)</f>
        <v>30</v>
      </c>
      <c r="Q2428">
        <f>STANDARDIZE(moras[[#This Row],[EDAD]],'2-Resumen'!$C$2, '2-Resumen'!$C$3)</f>
        <v>-0.41684216367753391</v>
      </c>
      <c r="R2428" t="str">
        <f>IF(ABS(moras[[#This Row],[Z-CORE E]]) &gt; 1.96, "Sí", "No")</f>
        <v>No</v>
      </c>
    </row>
    <row r="2429" spans="1:18">
      <c r="A2429">
        <v>3529</v>
      </c>
      <c r="B2429" t="s">
        <v>32</v>
      </c>
      <c r="C2429">
        <v>103000</v>
      </c>
      <c r="D24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29">
        <f>IF(moras[[#This Row],[SALARIO]]="",'2-Resumen'!$B$7, moras[[#This Row],[SALARIO]])</f>
        <v>103000</v>
      </c>
      <c r="F2429">
        <f>STANDARDIZE(moras[[#This Row],[SALARIO]],'2-Resumen'!$B$2,'2-Resumen'!$B$3)</f>
        <v>-0.37390256117890597</v>
      </c>
      <c r="G2429" t="str">
        <f>IF(ABS(moras[[#This Row],[Z-CORE]])&gt; 1.96,"Sí", "No")</f>
        <v>No</v>
      </c>
      <c r="H2429" t="s">
        <v>33</v>
      </c>
      <c r="I2429" t="str">
        <f>IF(moras[[#This Row],[TIPO_ASEGURAMIENTO]] = "", '2-Resumen'!$F$4, moras[[#This Row],[TIPO_ASEGURAMIENTO]])</f>
        <v>ASALARIADO</v>
      </c>
      <c r="J2429" t="s">
        <v>29</v>
      </c>
      <c r="K2429" t="s">
        <v>30</v>
      </c>
      <c r="L2429" t="s">
        <v>30</v>
      </c>
      <c r="M2429" t="s">
        <v>30</v>
      </c>
      <c r="N2429">
        <v>37</v>
      </c>
      <c r="O2429">
        <f>IF(moras[[#This Row],[EDAD]]="", '2-Resumen'!$C$7, moras[[#This Row],[EDAD]])</f>
        <v>37</v>
      </c>
      <c r="P2429">
        <f>FLOOR(moras[[#This Row],[EDAD_SIN_NA´S]],10)</f>
        <v>30</v>
      </c>
      <c r="Q2429">
        <f>STANDARDIZE(moras[[#This Row],[EDAD]],'2-Resumen'!$C$2, '2-Resumen'!$C$3)</f>
        <v>-0.3462668336003964</v>
      </c>
      <c r="R2429" t="str">
        <f>IF(ABS(moras[[#This Row],[Z-CORE E]]) &gt; 1.96, "Sí", "No")</f>
        <v>No</v>
      </c>
    </row>
    <row r="2430" spans="1:18">
      <c r="A2430">
        <v>3530</v>
      </c>
      <c r="B2430" t="s">
        <v>32</v>
      </c>
      <c r="C2430">
        <v>746762</v>
      </c>
      <c r="D24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30">
        <f>IF(moras[[#This Row],[SALARIO]]="",'2-Resumen'!$B$7, moras[[#This Row],[SALARIO]])</f>
        <v>746762</v>
      </c>
      <c r="F2430">
        <f>STANDARDIZE(moras[[#This Row],[SALARIO]],'2-Resumen'!$B$2,'2-Resumen'!$B$3)</f>
        <v>-0.36319097902164826</v>
      </c>
      <c r="G2430" t="str">
        <f>IF(ABS(moras[[#This Row],[Z-CORE]])&gt; 1.96,"Sí", "No")</f>
        <v>No</v>
      </c>
      <c r="H2430" t="s">
        <v>33</v>
      </c>
      <c r="I2430" t="str">
        <f>IF(moras[[#This Row],[TIPO_ASEGURAMIENTO]] = "", '2-Resumen'!$F$4, moras[[#This Row],[TIPO_ASEGURAMIENTO]])</f>
        <v>ASALARIADO</v>
      </c>
      <c r="J2430" t="s">
        <v>34</v>
      </c>
      <c r="K2430" t="s">
        <v>30</v>
      </c>
      <c r="L2430" t="s">
        <v>31</v>
      </c>
      <c r="M2430" t="s">
        <v>31</v>
      </c>
      <c r="N2430">
        <v>33</v>
      </c>
      <c r="O2430">
        <f>IF(moras[[#This Row],[EDAD]]="", '2-Resumen'!$C$7, moras[[#This Row],[EDAD]])</f>
        <v>33</v>
      </c>
      <c r="P2430">
        <f>FLOOR(moras[[#This Row],[EDAD_SIN_NA´S]],10)</f>
        <v>30</v>
      </c>
      <c r="Q2430">
        <f>STANDARDIZE(moras[[#This Row],[EDAD]],'2-Resumen'!$C$2, '2-Resumen'!$C$3)</f>
        <v>-0.62856815390894638</v>
      </c>
      <c r="R2430" t="str">
        <f>IF(ABS(moras[[#This Row],[Z-CORE E]]) &gt; 1.96, "Sí", "No")</f>
        <v>No</v>
      </c>
    </row>
    <row r="2431" spans="1:18">
      <c r="A2431">
        <v>3531</v>
      </c>
      <c r="B2431" t="s">
        <v>32</v>
      </c>
      <c r="C2431">
        <v>312000</v>
      </c>
      <c r="D24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31">
        <f>IF(moras[[#This Row],[SALARIO]]="",'2-Resumen'!$B$7, moras[[#This Row],[SALARIO]])</f>
        <v>312000</v>
      </c>
      <c r="F2431">
        <f>STANDARDIZE(moras[[#This Row],[SALARIO]],'2-Resumen'!$B$2,'2-Resumen'!$B$3)</f>
        <v>-0.3704250016602223</v>
      </c>
      <c r="G2431" t="str">
        <f>IF(ABS(moras[[#This Row],[Z-CORE]])&gt; 1.96,"Sí", "No")</f>
        <v>No</v>
      </c>
      <c r="H2431" t="s">
        <v>33</v>
      </c>
      <c r="I2431" t="str">
        <f>IF(moras[[#This Row],[TIPO_ASEGURAMIENTO]] = "", '2-Resumen'!$F$4, moras[[#This Row],[TIPO_ASEGURAMIENTO]])</f>
        <v>ASALARIADO</v>
      </c>
      <c r="J2431" t="s">
        <v>29</v>
      </c>
      <c r="K2431" t="s">
        <v>30</v>
      </c>
      <c r="L2431" t="s">
        <v>31</v>
      </c>
      <c r="M2431" t="s">
        <v>30</v>
      </c>
      <c r="N2431">
        <v>39</v>
      </c>
      <c r="O2431">
        <f>IF(moras[[#This Row],[EDAD]]="", '2-Resumen'!$C$7, moras[[#This Row],[EDAD]])</f>
        <v>39</v>
      </c>
      <c r="P2431">
        <f>FLOOR(moras[[#This Row],[EDAD_SIN_NA´S]],10)</f>
        <v>30</v>
      </c>
      <c r="Q2431">
        <f>STANDARDIZE(moras[[#This Row],[EDAD]],'2-Resumen'!$C$2, '2-Resumen'!$C$3)</f>
        <v>-0.20511617344612137</v>
      </c>
      <c r="R2431" t="str">
        <f>IF(ABS(moras[[#This Row],[Z-CORE E]]) &gt; 1.96, "Sí", "No")</f>
        <v>No</v>
      </c>
    </row>
    <row r="2432" spans="1:18">
      <c r="A2432">
        <v>3534</v>
      </c>
      <c r="B2432" t="s">
        <v>27</v>
      </c>
      <c r="C2432">
        <v>510544</v>
      </c>
      <c r="D24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32">
        <f>IF(moras[[#This Row],[SALARIO]]="",'2-Resumen'!$B$7, moras[[#This Row],[SALARIO]])</f>
        <v>510544</v>
      </c>
      <c r="F2432">
        <f>STANDARDIZE(moras[[#This Row],[SALARIO]],'2-Resumen'!$B$2,'2-Resumen'!$B$3)</f>
        <v>-0.36712141995171732</v>
      </c>
      <c r="G2432" t="str">
        <f>IF(ABS(moras[[#This Row],[Z-CORE]])&gt; 1.96,"Sí", "No")</f>
        <v>No</v>
      </c>
      <c r="H2432" t="s">
        <v>33</v>
      </c>
      <c r="I2432" t="str">
        <f>IF(moras[[#This Row],[TIPO_ASEGURAMIENTO]] = "", '2-Resumen'!$F$4, moras[[#This Row],[TIPO_ASEGURAMIENTO]])</f>
        <v>ASALARIADO</v>
      </c>
      <c r="J2432" t="s">
        <v>29</v>
      </c>
      <c r="K2432" t="s">
        <v>30</v>
      </c>
      <c r="L2432" t="s">
        <v>31</v>
      </c>
      <c r="M2432" t="s">
        <v>31</v>
      </c>
      <c r="N2432">
        <v>39</v>
      </c>
      <c r="O2432">
        <f>IF(moras[[#This Row],[EDAD]]="", '2-Resumen'!$C$7, moras[[#This Row],[EDAD]])</f>
        <v>39</v>
      </c>
      <c r="P2432">
        <f>FLOOR(moras[[#This Row],[EDAD_SIN_NA´S]],10)</f>
        <v>30</v>
      </c>
      <c r="Q2432">
        <f>STANDARDIZE(moras[[#This Row],[EDAD]],'2-Resumen'!$C$2, '2-Resumen'!$C$3)</f>
        <v>-0.20511617344612137</v>
      </c>
      <c r="R2432" t="str">
        <f>IF(ABS(moras[[#This Row],[Z-CORE E]]) &gt; 1.96, "Sí", "No")</f>
        <v>No</v>
      </c>
    </row>
    <row r="2433" spans="1:18">
      <c r="A2433">
        <v>3537</v>
      </c>
      <c r="B2433" t="s">
        <v>27</v>
      </c>
      <c r="C2433">
        <v>283144</v>
      </c>
      <c r="D24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33">
        <f>IF(moras[[#This Row],[SALARIO]]="",'2-Resumen'!$B$7, moras[[#This Row],[SALARIO]])</f>
        <v>283144</v>
      </c>
      <c r="F2433">
        <f>STANDARDIZE(moras[[#This Row],[SALARIO]],'2-Resumen'!$B$2,'2-Resumen'!$B$3)</f>
        <v>-0.37090513782037127</v>
      </c>
      <c r="G2433" t="str">
        <f>IF(ABS(moras[[#This Row],[Z-CORE]])&gt; 1.96,"Sí", "No")</f>
        <v>No</v>
      </c>
      <c r="H2433" t="s">
        <v>33</v>
      </c>
      <c r="I2433" t="str">
        <f>IF(moras[[#This Row],[TIPO_ASEGURAMIENTO]] = "", '2-Resumen'!$F$4, moras[[#This Row],[TIPO_ASEGURAMIENTO]])</f>
        <v>ASALARIADO</v>
      </c>
      <c r="J2433" t="s">
        <v>29</v>
      </c>
      <c r="K2433" t="s">
        <v>30</v>
      </c>
      <c r="L2433" t="s">
        <v>31</v>
      </c>
      <c r="M2433" t="s">
        <v>31</v>
      </c>
      <c r="N2433">
        <v>38</v>
      </c>
      <c r="O2433">
        <f>IF(moras[[#This Row],[EDAD]]="", '2-Resumen'!$C$7, moras[[#This Row],[EDAD]])</f>
        <v>38</v>
      </c>
      <c r="P2433">
        <f>FLOOR(moras[[#This Row],[EDAD_SIN_NA´S]],10)</f>
        <v>30</v>
      </c>
      <c r="Q2433">
        <f>STANDARDIZE(moras[[#This Row],[EDAD]],'2-Resumen'!$C$2, '2-Resumen'!$C$3)</f>
        <v>-0.27569150352325889</v>
      </c>
      <c r="R2433" t="str">
        <f>IF(ABS(moras[[#This Row],[Z-CORE E]]) &gt; 1.96, "Sí", "No")</f>
        <v>No</v>
      </c>
    </row>
    <row r="2434" spans="1:18">
      <c r="A2434">
        <v>3538</v>
      </c>
      <c r="B2434" t="s">
        <v>32</v>
      </c>
      <c r="C2434">
        <v>468729</v>
      </c>
      <c r="D24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34">
        <f>IF(moras[[#This Row],[SALARIO]]="",'2-Resumen'!$B$7, moras[[#This Row],[SALARIO]])</f>
        <v>468729</v>
      </c>
      <c r="F2434">
        <f>STANDARDIZE(moras[[#This Row],[SALARIO]],'2-Resumen'!$B$2,'2-Resumen'!$B$3)</f>
        <v>-0.36781718144106545</v>
      </c>
      <c r="G2434" t="str">
        <f>IF(ABS(moras[[#This Row],[Z-CORE]])&gt; 1.96,"Sí", "No")</f>
        <v>No</v>
      </c>
      <c r="H2434" t="s">
        <v>33</v>
      </c>
      <c r="I2434" t="str">
        <f>IF(moras[[#This Row],[TIPO_ASEGURAMIENTO]] = "", '2-Resumen'!$F$4, moras[[#This Row],[TIPO_ASEGURAMIENTO]])</f>
        <v>ASALARIADO</v>
      </c>
      <c r="J2434" t="s">
        <v>34</v>
      </c>
      <c r="K2434" t="s">
        <v>30</v>
      </c>
      <c r="L2434" t="s">
        <v>31</v>
      </c>
      <c r="M2434" t="s">
        <v>31</v>
      </c>
      <c r="N2434">
        <v>39</v>
      </c>
      <c r="O2434">
        <f>IF(moras[[#This Row],[EDAD]]="", '2-Resumen'!$C$7, moras[[#This Row],[EDAD]])</f>
        <v>39</v>
      </c>
      <c r="P2434">
        <f>FLOOR(moras[[#This Row],[EDAD_SIN_NA´S]],10)</f>
        <v>30</v>
      </c>
      <c r="Q2434">
        <f>STANDARDIZE(moras[[#This Row],[EDAD]],'2-Resumen'!$C$2, '2-Resumen'!$C$3)</f>
        <v>-0.20511617344612137</v>
      </c>
      <c r="R2434" t="str">
        <f>IF(ABS(moras[[#This Row],[Z-CORE E]]) &gt; 1.96, "Sí", "No")</f>
        <v>No</v>
      </c>
    </row>
    <row r="2435" spans="1:18">
      <c r="A2435">
        <v>3539</v>
      </c>
      <c r="B2435" t="s">
        <v>32</v>
      </c>
      <c r="C2435">
        <v>41385899</v>
      </c>
      <c r="D24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35">
        <f>IF(moras[[#This Row],[SALARIO]]="",'2-Resumen'!$B$7, moras[[#This Row],[SALARIO]])</f>
        <v>41385899</v>
      </c>
      <c r="F2435">
        <f>STANDARDIZE(moras[[#This Row],[SALARIO]],'2-Resumen'!$B$2,'2-Resumen'!$B$3)</f>
        <v>0.31300527794218524</v>
      </c>
      <c r="G2435" t="str">
        <f>IF(ABS(moras[[#This Row],[Z-CORE]])&gt; 1.96,"Sí", "No")</f>
        <v>No</v>
      </c>
      <c r="H2435" t="s">
        <v>33</v>
      </c>
      <c r="I2435" t="str">
        <f>IF(moras[[#This Row],[TIPO_ASEGURAMIENTO]] = "", '2-Resumen'!$F$4, moras[[#This Row],[TIPO_ASEGURAMIENTO]])</f>
        <v>ASALARIADO</v>
      </c>
      <c r="J2435" t="s">
        <v>29</v>
      </c>
      <c r="K2435" t="s">
        <v>30</v>
      </c>
      <c r="L2435" t="s">
        <v>31</v>
      </c>
      <c r="M2435" t="s">
        <v>30</v>
      </c>
      <c r="N2435">
        <v>60</v>
      </c>
      <c r="O2435">
        <f>IF(moras[[#This Row],[EDAD]]="", '2-Resumen'!$C$7, moras[[#This Row],[EDAD]])</f>
        <v>60</v>
      </c>
      <c r="P2435">
        <f>FLOOR(moras[[#This Row],[EDAD_SIN_NA´S]],10)</f>
        <v>60</v>
      </c>
      <c r="Q2435">
        <f>STANDARDIZE(moras[[#This Row],[EDAD]],'2-Resumen'!$C$2, '2-Resumen'!$C$3)</f>
        <v>1.2769657581737661</v>
      </c>
      <c r="R2435" t="str">
        <f>IF(ABS(moras[[#This Row],[Z-CORE E]]) &gt; 1.96, "Sí", "No")</f>
        <v>No</v>
      </c>
    </row>
    <row r="2436" spans="1:18">
      <c r="A2436">
        <v>3540</v>
      </c>
      <c r="B2436" t="s">
        <v>32</v>
      </c>
      <c r="C2436">
        <v>5851365</v>
      </c>
      <c r="D24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36">
        <f>IF(moras[[#This Row],[SALARIO]]="",'2-Resumen'!$B$7, moras[[#This Row],[SALARIO]])</f>
        <v>5851365</v>
      </c>
      <c r="F2436">
        <f>STANDARDIZE(moras[[#This Row],[SALARIO]],'2-Resumen'!$B$2,'2-Resumen'!$B$3)</f>
        <v>-0.27825528164484731</v>
      </c>
      <c r="G2436" t="str">
        <f>IF(ABS(moras[[#This Row],[Z-CORE]])&gt; 1.96,"Sí", "No")</f>
        <v>No</v>
      </c>
      <c r="H2436" t="s">
        <v>33</v>
      </c>
      <c r="I2436" t="str">
        <f>IF(moras[[#This Row],[TIPO_ASEGURAMIENTO]] = "", '2-Resumen'!$F$4, moras[[#This Row],[TIPO_ASEGURAMIENTO]])</f>
        <v>ASALARIADO</v>
      </c>
      <c r="J2436" t="s">
        <v>34</v>
      </c>
      <c r="K2436" t="s">
        <v>30</v>
      </c>
      <c r="L2436" t="s">
        <v>31</v>
      </c>
      <c r="M2436" t="s">
        <v>31</v>
      </c>
      <c r="N2436">
        <v>30</v>
      </c>
      <c r="O2436">
        <f>IF(moras[[#This Row],[EDAD]]="", '2-Resumen'!$C$7, moras[[#This Row],[EDAD]])</f>
        <v>30</v>
      </c>
      <c r="P2436">
        <f>FLOOR(moras[[#This Row],[EDAD_SIN_NA´S]],10)</f>
        <v>30</v>
      </c>
      <c r="Q2436">
        <f>STANDARDIZE(moras[[#This Row],[EDAD]],'2-Resumen'!$C$2, '2-Resumen'!$C$3)</f>
        <v>-0.84029414414035897</v>
      </c>
      <c r="R2436" t="str">
        <f>IF(ABS(moras[[#This Row],[Z-CORE E]]) &gt; 1.96, "Sí", "No")</f>
        <v>No</v>
      </c>
    </row>
    <row r="2437" spans="1:18">
      <c r="A2437">
        <v>3541</v>
      </c>
      <c r="B2437" t="s">
        <v>27</v>
      </c>
      <c r="C2437">
        <v>11900</v>
      </c>
      <c r="D24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37">
        <f>IF(moras[[#This Row],[SALARIO]]="",'2-Resumen'!$B$7, moras[[#This Row],[SALARIO]])</f>
        <v>11900</v>
      </c>
      <c r="F2437">
        <f>STANDARDIZE(moras[[#This Row],[SALARIO]],'2-Resumen'!$B$2,'2-Resumen'!$B$3)</f>
        <v>-0.37541837779207388</v>
      </c>
      <c r="G2437" t="str">
        <f>IF(ABS(moras[[#This Row],[Z-CORE]])&gt; 1.96,"Sí", "No")</f>
        <v>No</v>
      </c>
      <c r="H2437" t="s">
        <v>33</v>
      </c>
      <c r="I2437" t="str">
        <f>IF(moras[[#This Row],[TIPO_ASEGURAMIENTO]] = "", '2-Resumen'!$F$4, moras[[#This Row],[TIPO_ASEGURAMIENTO]])</f>
        <v>ASALARIADO</v>
      </c>
      <c r="J2437" t="s">
        <v>29</v>
      </c>
      <c r="K2437" t="s">
        <v>30</v>
      </c>
      <c r="L2437" t="s">
        <v>31</v>
      </c>
      <c r="M2437" t="s">
        <v>31</v>
      </c>
      <c r="N2437">
        <v>45</v>
      </c>
      <c r="O2437">
        <f>IF(moras[[#This Row],[EDAD]]="", '2-Resumen'!$C$7, moras[[#This Row],[EDAD]])</f>
        <v>45</v>
      </c>
      <c r="P2437">
        <f>FLOOR(moras[[#This Row],[EDAD_SIN_NA´S]],10)</f>
        <v>40</v>
      </c>
      <c r="Q2437">
        <f>STANDARDIZE(moras[[#This Row],[EDAD]],'2-Resumen'!$C$2, '2-Resumen'!$C$3)</f>
        <v>0.21833580701670366</v>
      </c>
      <c r="R2437" t="str">
        <f>IF(ABS(moras[[#This Row],[Z-CORE E]]) &gt; 1.96, "Sí", "No")</f>
        <v>No</v>
      </c>
    </row>
    <row r="2438" spans="1:18">
      <c r="A2438">
        <v>3542</v>
      </c>
      <c r="B2438" t="s">
        <v>32</v>
      </c>
      <c r="C2438">
        <v>371501</v>
      </c>
      <c r="D24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38">
        <f>IF(moras[[#This Row],[SALARIO]]="",'2-Resumen'!$B$7, moras[[#This Row],[SALARIO]])</f>
        <v>371501</v>
      </c>
      <c r="F2438">
        <f>STANDARDIZE(moras[[#This Row],[SALARIO]],'2-Resumen'!$B$2,'2-Resumen'!$B$3)</f>
        <v>-0.36943496209600601</v>
      </c>
      <c r="G2438" t="str">
        <f>IF(ABS(moras[[#This Row],[Z-CORE]])&gt; 1.96,"Sí", "No")</f>
        <v>No</v>
      </c>
      <c r="H2438" t="s">
        <v>33</v>
      </c>
      <c r="I2438" t="str">
        <f>IF(moras[[#This Row],[TIPO_ASEGURAMIENTO]] = "", '2-Resumen'!$F$4, moras[[#This Row],[TIPO_ASEGURAMIENTO]])</f>
        <v>ASALARIADO</v>
      </c>
      <c r="J2438" t="s">
        <v>29</v>
      </c>
      <c r="K2438" t="s">
        <v>30</v>
      </c>
      <c r="L2438" t="s">
        <v>30</v>
      </c>
      <c r="M2438" t="s">
        <v>31</v>
      </c>
      <c r="N2438">
        <v>59</v>
      </c>
      <c r="O2438">
        <f>IF(moras[[#This Row],[EDAD]]="", '2-Resumen'!$C$7, moras[[#This Row],[EDAD]])</f>
        <v>59</v>
      </c>
      <c r="P2438">
        <f>FLOOR(moras[[#This Row],[EDAD_SIN_NA´S]],10)</f>
        <v>50</v>
      </c>
      <c r="Q2438">
        <f>STANDARDIZE(moras[[#This Row],[EDAD]],'2-Resumen'!$C$2, '2-Resumen'!$C$3)</f>
        <v>1.2063904280966287</v>
      </c>
      <c r="R2438" t="str">
        <f>IF(ABS(moras[[#This Row],[Z-CORE E]]) &gt; 1.96, "Sí", "No")</f>
        <v>No</v>
      </c>
    </row>
    <row r="2439" spans="1:18">
      <c r="A2439">
        <v>3544</v>
      </c>
      <c r="B2439" t="s">
        <v>27</v>
      </c>
      <c r="C2439">
        <v>7073086</v>
      </c>
      <c r="D24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39">
        <f>IF(moras[[#This Row],[SALARIO]]="",'2-Resumen'!$B$7, moras[[#This Row],[SALARIO]])</f>
        <v>7073086</v>
      </c>
      <c r="F2439">
        <f>STANDARDIZE(moras[[#This Row],[SALARIO]],'2-Resumen'!$B$2,'2-Resumen'!$B$3)</f>
        <v>-0.25792701612941299</v>
      </c>
      <c r="G2439" t="str">
        <f>IF(ABS(moras[[#This Row],[Z-CORE]])&gt; 1.96,"Sí", "No")</f>
        <v>No</v>
      </c>
      <c r="H2439" t="s">
        <v>33</v>
      </c>
      <c r="I2439" t="str">
        <f>IF(moras[[#This Row],[TIPO_ASEGURAMIENTO]] = "", '2-Resumen'!$F$4, moras[[#This Row],[TIPO_ASEGURAMIENTO]])</f>
        <v>ASALARIADO</v>
      </c>
      <c r="J2439" t="s">
        <v>29</v>
      </c>
      <c r="K2439" t="s">
        <v>30</v>
      </c>
      <c r="L2439" t="s">
        <v>31</v>
      </c>
      <c r="M2439" t="s">
        <v>31</v>
      </c>
      <c r="N2439">
        <v>36</v>
      </c>
      <c r="O2439">
        <f>IF(moras[[#This Row],[EDAD]]="", '2-Resumen'!$C$7, moras[[#This Row],[EDAD]])</f>
        <v>36</v>
      </c>
      <c r="P2439">
        <f>FLOOR(moras[[#This Row],[EDAD_SIN_NA´S]],10)</f>
        <v>30</v>
      </c>
      <c r="Q2439">
        <f>STANDARDIZE(moras[[#This Row],[EDAD]],'2-Resumen'!$C$2, '2-Resumen'!$C$3)</f>
        <v>-0.41684216367753391</v>
      </c>
      <c r="R2439" t="str">
        <f>IF(ABS(moras[[#This Row],[Z-CORE E]]) &gt; 1.96, "Sí", "No")</f>
        <v>No</v>
      </c>
    </row>
    <row r="2440" spans="1:18">
      <c r="A2440">
        <v>3546</v>
      </c>
      <c r="B2440" t="s">
        <v>27</v>
      </c>
      <c r="C2440">
        <v>1355000</v>
      </c>
      <c r="D24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40">
        <f>IF(moras[[#This Row],[SALARIO]]="",'2-Resumen'!$B$7, moras[[#This Row],[SALARIO]])</f>
        <v>1355000</v>
      </c>
      <c r="F2440">
        <f>STANDARDIZE(moras[[#This Row],[SALARIO]],'2-Resumen'!$B$2,'2-Resumen'!$B$3)</f>
        <v>-0.35307048214832226</v>
      </c>
      <c r="G2440" t="str">
        <f>IF(ABS(moras[[#This Row],[Z-CORE]])&gt; 1.96,"Sí", "No")</f>
        <v>No</v>
      </c>
      <c r="H2440" t="s">
        <v>33</v>
      </c>
      <c r="I2440" t="str">
        <f>IF(moras[[#This Row],[TIPO_ASEGURAMIENTO]] = "", '2-Resumen'!$F$4, moras[[#This Row],[TIPO_ASEGURAMIENTO]])</f>
        <v>ASALARIADO</v>
      </c>
      <c r="J2440" t="s">
        <v>29</v>
      </c>
      <c r="K2440" t="s">
        <v>30</v>
      </c>
      <c r="L2440" t="s">
        <v>31</v>
      </c>
      <c r="M2440" t="s">
        <v>31</v>
      </c>
      <c r="N2440">
        <v>43</v>
      </c>
      <c r="O2440">
        <f>IF(moras[[#This Row],[EDAD]]="", '2-Resumen'!$C$7, moras[[#This Row],[EDAD]])</f>
        <v>43</v>
      </c>
      <c r="P2440">
        <f>FLOOR(moras[[#This Row],[EDAD_SIN_NA´S]],10)</f>
        <v>40</v>
      </c>
      <c r="Q2440">
        <f>STANDARDIZE(moras[[#This Row],[EDAD]],'2-Resumen'!$C$2, '2-Resumen'!$C$3)</f>
        <v>7.7185146862428639E-2</v>
      </c>
      <c r="R2440" t="str">
        <f>IF(ABS(moras[[#This Row],[Z-CORE E]]) &gt; 1.96, "Sí", "No")</f>
        <v>No</v>
      </c>
    </row>
    <row r="2441" spans="1:18">
      <c r="A2441">
        <v>3549</v>
      </c>
      <c r="B2441" t="s">
        <v>27</v>
      </c>
      <c r="C2441">
        <v>542430</v>
      </c>
      <c r="D24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41">
        <f>IF(moras[[#This Row],[SALARIO]]="",'2-Resumen'!$B$7, moras[[#This Row],[SALARIO]])</f>
        <v>542430</v>
      </c>
      <c r="F2441">
        <f>STANDARDIZE(moras[[#This Row],[SALARIO]],'2-Resumen'!$B$2,'2-Resumen'!$B$3)</f>
        <v>-0.3665908674980678</v>
      </c>
      <c r="G2441" t="str">
        <f>IF(ABS(moras[[#This Row],[Z-CORE]])&gt; 1.96,"Sí", "No")</f>
        <v>No</v>
      </c>
      <c r="H2441" t="s">
        <v>33</v>
      </c>
      <c r="I2441" t="str">
        <f>IF(moras[[#This Row],[TIPO_ASEGURAMIENTO]] = "", '2-Resumen'!$F$4, moras[[#This Row],[TIPO_ASEGURAMIENTO]])</f>
        <v>ASALARIADO</v>
      </c>
      <c r="J2441" t="s">
        <v>29</v>
      </c>
      <c r="K2441" t="s">
        <v>30</v>
      </c>
      <c r="L2441" t="s">
        <v>31</v>
      </c>
      <c r="M2441" t="s">
        <v>31</v>
      </c>
      <c r="N2441">
        <v>29</v>
      </c>
      <c r="O2441">
        <f>IF(moras[[#This Row],[EDAD]]="", '2-Resumen'!$C$7, moras[[#This Row],[EDAD]])</f>
        <v>29</v>
      </c>
      <c r="P2441">
        <f>FLOOR(moras[[#This Row],[EDAD_SIN_NA´S]],10)</f>
        <v>20</v>
      </c>
      <c r="Q2441">
        <f>STANDARDIZE(moras[[#This Row],[EDAD]],'2-Resumen'!$C$2, '2-Resumen'!$C$3)</f>
        <v>-0.91086947421749642</v>
      </c>
      <c r="R2441" t="str">
        <f>IF(ABS(moras[[#This Row],[Z-CORE E]]) &gt; 1.96, "Sí", "No")</f>
        <v>No</v>
      </c>
    </row>
    <row r="2442" spans="1:18">
      <c r="A2442">
        <v>3550</v>
      </c>
      <c r="B2442" t="s">
        <v>32</v>
      </c>
      <c r="C2442">
        <v>118624724</v>
      </c>
      <c r="D24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42">
        <f>IF(moras[[#This Row],[SALARIO]]="",'2-Resumen'!$B$7, moras[[#This Row],[SALARIO]])</f>
        <v>118624724</v>
      </c>
      <c r="F2442">
        <f>STANDARDIZE(moras[[#This Row],[SALARIO]],'2-Resumen'!$B$2,'2-Resumen'!$B$3)</f>
        <v>1.5981852353139316</v>
      </c>
      <c r="G2442" t="str">
        <f>IF(ABS(moras[[#This Row],[Z-CORE]])&gt; 1.96,"Sí", "No")</f>
        <v>No</v>
      </c>
      <c r="H2442" t="s">
        <v>33</v>
      </c>
      <c r="I2442" t="str">
        <f>IF(moras[[#This Row],[TIPO_ASEGURAMIENTO]] = "", '2-Resumen'!$F$4, moras[[#This Row],[TIPO_ASEGURAMIENTO]])</f>
        <v>ASALARIADO</v>
      </c>
      <c r="J2442" t="s">
        <v>29</v>
      </c>
      <c r="K2442" t="s">
        <v>30</v>
      </c>
      <c r="L2442" t="s">
        <v>31</v>
      </c>
      <c r="M2442" t="s">
        <v>31</v>
      </c>
      <c r="N2442">
        <v>58</v>
      </c>
      <c r="O2442">
        <f>IF(moras[[#This Row],[EDAD]]="", '2-Resumen'!$C$7, moras[[#This Row],[EDAD]])</f>
        <v>58</v>
      </c>
      <c r="P2442">
        <f>FLOOR(moras[[#This Row],[EDAD_SIN_NA´S]],10)</f>
        <v>50</v>
      </c>
      <c r="Q2442">
        <f>STANDARDIZE(moras[[#This Row],[EDAD]],'2-Resumen'!$C$2, '2-Resumen'!$C$3)</f>
        <v>1.1358150980194912</v>
      </c>
      <c r="R2442" t="str">
        <f>IF(ABS(moras[[#This Row],[Z-CORE E]]) &gt; 1.96, "Sí", "No")</f>
        <v>No</v>
      </c>
    </row>
    <row r="2443" spans="1:18">
      <c r="A2443">
        <v>3553</v>
      </c>
      <c r="B2443" t="s">
        <v>27</v>
      </c>
      <c r="C2443">
        <v>358000</v>
      </c>
      <c r="D24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43">
        <f>IF(moras[[#This Row],[SALARIO]]="",'2-Resumen'!$B$7, moras[[#This Row],[SALARIO]])</f>
        <v>358000</v>
      </c>
      <c r="F2443">
        <f>STANDARDIZE(moras[[#This Row],[SALARIO]],'2-Resumen'!$B$2,'2-Resumen'!$B$3)</f>
        <v>-0.36965960578529666</v>
      </c>
      <c r="G2443" t="str">
        <f>IF(ABS(moras[[#This Row],[Z-CORE]])&gt; 1.96,"Sí", "No")</f>
        <v>No</v>
      </c>
      <c r="H2443" t="s">
        <v>33</v>
      </c>
      <c r="I2443" t="str">
        <f>IF(moras[[#This Row],[TIPO_ASEGURAMIENTO]] = "", '2-Resumen'!$F$4, moras[[#This Row],[TIPO_ASEGURAMIENTO]])</f>
        <v>ASALARIADO</v>
      </c>
      <c r="J2443" t="s">
        <v>29</v>
      </c>
      <c r="K2443" t="s">
        <v>30</v>
      </c>
      <c r="L2443" t="s">
        <v>31</v>
      </c>
      <c r="M2443" t="s">
        <v>30</v>
      </c>
      <c r="N2443">
        <v>35</v>
      </c>
      <c r="O2443">
        <f>IF(moras[[#This Row],[EDAD]]="", '2-Resumen'!$C$7, moras[[#This Row],[EDAD]])</f>
        <v>35</v>
      </c>
      <c r="P2443">
        <f>FLOOR(moras[[#This Row],[EDAD_SIN_NA´S]],10)</f>
        <v>30</v>
      </c>
      <c r="Q2443">
        <f>STANDARDIZE(moras[[#This Row],[EDAD]],'2-Resumen'!$C$2, '2-Resumen'!$C$3)</f>
        <v>-0.48741749375467142</v>
      </c>
      <c r="R2443" t="str">
        <f>IF(ABS(moras[[#This Row],[Z-CORE E]]) &gt; 1.96, "Sí", "No")</f>
        <v>No</v>
      </c>
    </row>
    <row r="2444" spans="1:18">
      <c r="A2444">
        <v>3554</v>
      </c>
      <c r="B2444" t="s">
        <v>27</v>
      </c>
      <c r="C2444">
        <v>233615</v>
      </c>
      <c r="D24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44">
        <f>IF(moras[[#This Row],[SALARIO]]="",'2-Resumen'!$B$7, moras[[#This Row],[SALARIO]])</f>
        <v>233615</v>
      </c>
      <c r="F2444">
        <f>STANDARDIZE(moras[[#This Row],[SALARIO]],'2-Resumen'!$B$2,'2-Resumen'!$B$3)</f>
        <v>-0.37172925287013625</v>
      </c>
      <c r="G2444" t="str">
        <f>IF(ABS(moras[[#This Row],[Z-CORE]])&gt; 1.96,"Sí", "No")</f>
        <v>No</v>
      </c>
      <c r="H2444" t="s">
        <v>33</v>
      </c>
      <c r="I2444" t="str">
        <f>IF(moras[[#This Row],[TIPO_ASEGURAMIENTO]] = "", '2-Resumen'!$F$4, moras[[#This Row],[TIPO_ASEGURAMIENTO]])</f>
        <v>ASALARIADO</v>
      </c>
      <c r="J2444" t="s">
        <v>29</v>
      </c>
      <c r="K2444" t="s">
        <v>30</v>
      </c>
      <c r="L2444" t="s">
        <v>31</v>
      </c>
      <c r="M2444" t="s">
        <v>31</v>
      </c>
      <c r="N2444">
        <v>20</v>
      </c>
      <c r="O2444">
        <f>IF(moras[[#This Row],[EDAD]]="", '2-Resumen'!$C$7, moras[[#This Row],[EDAD]])</f>
        <v>20</v>
      </c>
      <c r="P2444">
        <f>FLOOR(moras[[#This Row],[EDAD_SIN_NA´S]],10)</f>
        <v>20</v>
      </c>
      <c r="Q2444">
        <f>STANDARDIZE(moras[[#This Row],[EDAD]],'2-Resumen'!$C$2, '2-Resumen'!$C$3)</f>
        <v>-1.5460474449117341</v>
      </c>
      <c r="R2444" t="str">
        <f>IF(ABS(moras[[#This Row],[Z-CORE E]]) &gt; 1.96, "Sí", "No")</f>
        <v>No</v>
      </c>
    </row>
    <row r="2445" spans="1:18">
      <c r="A2445">
        <v>3555</v>
      </c>
      <c r="B2445" t="s">
        <v>32</v>
      </c>
      <c r="C2445">
        <v>54028705</v>
      </c>
      <c r="D24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45">
        <f>IF(moras[[#This Row],[SALARIO]]="",'2-Resumen'!$B$7, moras[[#This Row],[SALARIO]])</f>
        <v>54028705</v>
      </c>
      <c r="F2445">
        <f>STANDARDIZE(moras[[#This Row],[SALARIO]],'2-Resumen'!$B$2,'2-Resumen'!$B$3)</f>
        <v>0.52336944228750326</v>
      </c>
      <c r="G2445" t="str">
        <f>IF(ABS(moras[[#This Row],[Z-CORE]])&gt; 1.96,"Sí", "No")</f>
        <v>No</v>
      </c>
      <c r="H2445" t="s">
        <v>33</v>
      </c>
      <c r="I2445" t="str">
        <f>IF(moras[[#This Row],[TIPO_ASEGURAMIENTO]] = "", '2-Resumen'!$F$4, moras[[#This Row],[TIPO_ASEGURAMIENTO]])</f>
        <v>ASALARIADO</v>
      </c>
      <c r="J2445" t="s">
        <v>29</v>
      </c>
      <c r="K2445" t="s">
        <v>30</v>
      </c>
      <c r="L2445" t="s">
        <v>31</v>
      </c>
      <c r="M2445" t="s">
        <v>31</v>
      </c>
      <c r="N2445">
        <v>40</v>
      </c>
      <c r="O2445">
        <f>IF(moras[[#This Row],[EDAD]]="", '2-Resumen'!$C$7, moras[[#This Row],[EDAD]])</f>
        <v>40</v>
      </c>
      <c r="P2445">
        <f>FLOOR(moras[[#This Row],[EDAD_SIN_NA´S]],10)</f>
        <v>40</v>
      </c>
      <c r="Q2445">
        <f>STANDARDIZE(moras[[#This Row],[EDAD]],'2-Resumen'!$C$2, '2-Resumen'!$C$3)</f>
        <v>-0.13454084336898386</v>
      </c>
      <c r="R2445" t="str">
        <f>IF(ABS(moras[[#This Row],[Z-CORE E]]) &gt; 1.96, "Sí", "No")</f>
        <v>No</v>
      </c>
    </row>
    <row r="2446" spans="1:18">
      <c r="A2446">
        <v>3556</v>
      </c>
      <c r="B2446" t="s">
        <v>27</v>
      </c>
      <c r="C2446">
        <v>86254382</v>
      </c>
      <c r="D24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46">
        <f>IF(moras[[#This Row],[SALARIO]]="",'2-Resumen'!$B$7, moras[[#This Row],[SALARIO]])</f>
        <v>86254382</v>
      </c>
      <c r="F2446">
        <f>STANDARDIZE(moras[[#This Row],[SALARIO]],'2-Resumen'!$B$2,'2-Resumen'!$B$3)</f>
        <v>1.0595737953849991</v>
      </c>
      <c r="G2446" t="str">
        <f>IF(ABS(moras[[#This Row],[Z-CORE]])&gt; 1.96,"Sí", "No")</f>
        <v>No</v>
      </c>
      <c r="H2446" t="s">
        <v>33</v>
      </c>
      <c r="I2446" t="str">
        <f>IF(moras[[#This Row],[TIPO_ASEGURAMIENTO]] = "", '2-Resumen'!$F$4, moras[[#This Row],[TIPO_ASEGURAMIENTO]])</f>
        <v>ASALARIADO</v>
      </c>
      <c r="J2446" t="s">
        <v>34</v>
      </c>
      <c r="K2446" t="s">
        <v>30</v>
      </c>
      <c r="L2446" t="s">
        <v>31</v>
      </c>
      <c r="M2446" t="s">
        <v>31</v>
      </c>
      <c r="N2446">
        <v>37</v>
      </c>
      <c r="O2446">
        <f>IF(moras[[#This Row],[EDAD]]="", '2-Resumen'!$C$7, moras[[#This Row],[EDAD]])</f>
        <v>37</v>
      </c>
      <c r="P2446">
        <f>FLOOR(moras[[#This Row],[EDAD_SIN_NA´S]],10)</f>
        <v>30</v>
      </c>
      <c r="Q2446">
        <f>STANDARDIZE(moras[[#This Row],[EDAD]],'2-Resumen'!$C$2, '2-Resumen'!$C$3)</f>
        <v>-0.3462668336003964</v>
      </c>
      <c r="R2446" t="str">
        <f>IF(ABS(moras[[#This Row],[Z-CORE E]]) &gt; 1.96, "Sí", "No")</f>
        <v>No</v>
      </c>
    </row>
    <row r="2447" spans="1:18">
      <c r="A2447">
        <v>3558</v>
      </c>
      <c r="B2447" t="s">
        <v>27</v>
      </c>
      <c r="C2447">
        <v>480541675</v>
      </c>
      <c r="D24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47">
        <f>IF(moras[[#This Row],[SALARIO]]="",'2-Resumen'!$B$7, moras[[#This Row],[SALARIO]])</f>
        <v>480541675</v>
      </c>
      <c r="F2447">
        <f>STANDARDIZE(moras[[#This Row],[SALARIO]],'2-Resumen'!$B$2,'2-Resumen'!$B$3)</f>
        <v>7.6201361344672076</v>
      </c>
      <c r="G2447" t="str">
        <f>IF(ABS(moras[[#This Row],[Z-CORE]])&gt; 1.96,"Sí", "No")</f>
        <v>Sí</v>
      </c>
      <c r="H2447" t="s">
        <v>33</v>
      </c>
      <c r="I2447" t="str">
        <f>IF(moras[[#This Row],[TIPO_ASEGURAMIENTO]] = "", '2-Resumen'!$F$4, moras[[#This Row],[TIPO_ASEGURAMIENTO]])</f>
        <v>ASALARIADO</v>
      </c>
      <c r="J2447" t="s">
        <v>34</v>
      </c>
      <c r="K2447" t="s">
        <v>30</v>
      </c>
      <c r="L2447" t="s">
        <v>31</v>
      </c>
      <c r="M2447" t="s">
        <v>31</v>
      </c>
      <c r="N2447">
        <v>60</v>
      </c>
      <c r="O2447">
        <f>IF(moras[[#This Row],[EDAD]]="", '2-Resumen'!$C$7, moras[[#This Row],[EDAD]])</f>
        <v>60</v>
      </c>
      <c r="P2447">
        <f>FLOOR(moras[[#This Row],[EDAD_SIN_NA´S]],10)</f>
        <v>60</v>
      </c>
      <c r="Q2447">
        <f>STANDARDIZE(moras[[#This Row],[EDAD]],'2-Resumen'!$C$2, '2-Resumen'!$C$3)</f>
        <v>1.2769657581737661</v>
      </c>
      <c r="R2447" t="str">
        <f>IF(ABS(moras[[#This Row],[Z-CORE E]]) &gt; 1.96, "Sí", "No")</f>
        <v>No</v>
      </c>
    </row>
    <row r="2448" spans="1:18">
      <c r="A2448">
        <v>3559</v>
      </c>
      <c r="B2448" t="s">
        <v>32</v>
      </c>
      <c r="C2448">
        <v>857231</v>
      </c>
      <c r="D24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48">
        <f>IF(moras[[#This Row],[SALARIO]]="",'2-Resumen'!$B$7, moras[[#This Row],[SALARIO]])</f>
        <v>857231</v>
      </c>
      <c r="F2448">
        <f>STANDARDIZE(moras[[#This Row],[SALARIO]],'2-Resumen'!$B$2,'2-Resumen'!$B$3)</f>
        <v>-0.36135288082801442</v>
      </c>
      <c r="G2448" t="str">
        <f>IF(ABS(moras[[#This Row],[Z-CORE]])&gt; 1.96,"Sí", "No")</f>
        <v>No</v>
      </c>
      <c r="H2448" t="s">
        <v>33</v>
      </c>
      <c r="I2448" t="str">
        <f>IF(moras[[#This Row],[TIPO_ASEGURAMIENTO]] = "", '2-Resumen'!$F$4, moras[[#This Row],[TIPO_ASEGURAMIENTO]])</f>
        <v>ASALARIADO</v>
      </c>
      <c r="J2448" t="s">
        <v>29</v>
      </c>
      <c r="K2448" t="s">
        <v>30</v>
      </c>
      <c r="L2448" t="s">
        <v>31</v>
      </c>
      <c r="M2448" t="s">
        <v>31</v>
      </c>
      <c r="N2448">
        <v>35</v>
      </c>
      <c r="O2448">
        <f>IF(moras[[#This Row],[EDAD]]="", '2-Resumen'!$C$7, moras[[#This Row],[EDAD]])</f>
        <v>35</v>
      </c>
      <c r="P2448">
        <f>FLOOR(moras[[#This Row],[EDAD_SIN_NA´S]],10)</f>
        <v>30</v>
      </c>
      <c r="Q2448">
        <f>STANDARDIZE(moras[[#This Row],[EDAD]],'2-Resumen'!$C$2, '2-Resumen'!$C$3)</f>
        <v>-0.48741749375467142</v>
      </c>
      <c r="R2448" t="str">
        <f>IF(ABS(moras[[#This Row],[Z-CORE E]]) &gt; 1.96, "Sí", "No")</f>
        <v>No</v>
      </c>
    </row>
    <row r="2449" spans="1:18">
      <c r="A2449">
        <v>3561</v>
      </c>
      <c r="B2449" t="s">
        <v>27</v>
      </c>
      <c r="C2449">
        <v>541045</v>
      </c>
      <c r="D24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49">
        <f>IF(moras[[#This Row],[SALARIO]]="",'2-Resumen'!$B$7, moras[[#This Row],[SALARIO]])</f>
        <v>541045</v>
      </c>
      <c r="F2449">
        <f>STANDARDIZE(moras[[#This Row],[SALARIO]],'2-Resumen'!$B$2,'2-Resumen'!$B$3)</f>
        <v>-0.36661391256951936</v>
      </c>
      <c r="G2449" t="str">
        <f>IF(ABS(moras[[#This Row],[Z-CORE]])&gt; 1.96,"Sí", "No")</f>
        <v>No</v>
      </c>
      <c r="H2449" t="s">
        <v>33</v>
      </c>
      <c r="I2449" t="str">
        <f>IF(moras[[#This Row],[TIPO_ASEGURAMIENTO]] = "", '2-Resumen'!$F$4, moras[[#This Row],[TIPO_ASEGURAMIENTO]])</f>
        <v>ASALARIADO</v>
      </c>
      <c r="J2449" t="s">
        <v>29</v>
      </c>
      <c r="K2449" t="s">
        <v>30</v>
      </c>
      <c r="L2449" t="s">
        <v>31</v>
      </c>
      <c r="M2449" t="s">
        <v>31</v>
      </c>
      <c r="N2449">
        <v>28</v>
      </c>
      <c r="O2449">
        <f>IF(moras[[#This Row],[EDAD]]="", '2-Resumen'!$C$7, moras[[#This Row],[EDAD]])</f>
        <v>28</v>
      </c>
      <c r="P2449">
        <f>FLOOR(moras[[#This Row],[EDAD_SIN_NA´S]],10)</f>
        <v>20</v>
      </c>
      <c r="Q2449">
        <f>STANDARDIZE(moras[[#This Row],[EDAD]],'2-Resumen'!$C$2, '2-Resumen'!$C$3)</f>
        <v>-0.98144480429463388</v>
      </c>
      <c r="R2449" t="str">
        <f>IF(ABS(moras[[#This Row],[Z-CORE E]]) &gt; 1.96, "Sí", "No")</f>
        <v>No</v>
      </c>
    </row>
    <row r="2450" spans="1:18">
      <c r="A2450">
        <v>3562</v>
      </c>
      <c r="B2450" t="s">
        <v>32</v>
      </c>
      <c r="C2450">
        <v>623822</v>
      </c>
      <c r="D24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50">
        <f>IF(moras[[#This Row],[SALARIO]]="",'2-Resumen'!$B$7, moras[[#This Row],[SALARIO]])</f>
        <v>623822</v>
      </c>
      <c r="F2450">
        <f>STANDARDIZE(moras[[#This Row],[SALARIO]],'2-Resumen'!$B$2,'2-Resumen'!$B$3)</f>
        <v>-0.36523658269259074</v>
      </c>
      <c r="G2450" t="str">
        <f>IF(ABS(moras[[#This Row],[Z-CORE]])&gt; 1.96,"Sí", "No")</f>
        <v>No</v>
      </c>
      <c r="H2450" t="s">
        <v>33</v>
      </c>
      <c r="I2450" t="str">
        <f>IF(moras[[#This Row],[TIPO_ASEGURAMIENTO]] = "", '2-Resumen'!$F$4, moras[[#This Row],[TIPO_ASEGURAMIENTO]])</f>
        <v>ASALARIADO</v>
      </c>
      <c r="J2450" t="s">
        <v>29</v>
      </c>
      <c r="K2450" t="s">
        <v>30</v>
      </c>
      <c r="L2450" t="s">
        <v>31</v>
      </c>
      <c r="M2450" t="s">
        <v>31</v>
      </c>
      <c r="N2450">
        <v>27</v>
      </c>
      <c r="O2450">
        <f>IF(moras[[#This Row],[EDAD]]="", '2-Resumen'!$C$7, moras[[#This Row],[EDAD]])</f>
        <v>27</v>
      </c>
      <c r="P2450">
        <f>FLOOR(moras[[#This Row],[EDAD_SIN_NA´S]],10)</f>
        <v>20</v>
      </c>
      <c r="Q2450">
        <f>STANDARDIZE(moras[[#This Row],[EDAD]],'2-Resumen'!$C$2, '2-Resumen'!$C$3)</f>
        <v>-1.0520201343717714</v>
      </c>
      <c r="R2450" t="str">
        <f>IF(ABS(moras[[#This Row],[Z-CORE E]]) &gt; 1.96, "Sí", "No")</f>
        <v>No</v>
      </c>
    </row>
    <row r="2451" spans="1:18">
      <c r="A2451">
        <v>3564</v>
      </c>
      <c r="B2451" t="s">
        <v>32</v>
      </c>
      <c r="C2451">
        <v>1976257</v>
      </c>
      <c r="D24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51">
        <f>IF(moras[[#This Row],[SALARIO]]="",'2-Resumen'!$B$7, moras[[#This Row],[SALARIO]])</f>
        <v>1976257</v>
      </c>
      <c r="F2451">
        <f>STANDARDIZE(moras[[#This Row],[SALARIO]],'2-Resumen'!$B$2,'2-Resumen'!$B$3)</f>
        <v>-0.34273336160335149</v>
      </c>
      <c r="G2451" t="str">
        <f>IF(ABS(moras[[#This Row],[Z-CORE]])&gt; 1.96,"Sí", "No")</f>
        <v>No</v>
      </c>
      <c r="H2451" t="s">
        <v>33</v>
      </c>
      <c r="I2451" t="str">
        <f>IF(moras[[#This Row],[TIPO_ASEGURAMIENTO]] = "", '2-Resumen'!$F$4, moras[[#This Row],[TIPO_ASEGURAMIENTO]])</f>
        <v>ASALARIADO</v>
      </c>
      <c r="J2451" t="s">
        <v>34</v>
      </c>
      <c r="K2451" t="s">
        <v>30</v>
      </c>
      <c r="L2451" t="s">
        <v>31</v>
      </c>
      <c r="M2451" t="s">
        <v>31</v>
      </c>
      <c r="N2451">
        <v>56</v>
      </c>
      <c r="O2451">
        <f>IF(moras[[#This Row],[EDAD]]="", '2-Resumen'!$C$7, moras[[#This Row],[EDAD]])</f>
        <v>56</v>
      </c>
      <c r="P2451">
        <f>FLOOR(moras[[#This Row],[EDAD_SIN_NA´S]],10)</f>
        <v>50</v>
      </c>
      <c r="Q2451">
        <f>STANDARDIZE(moras[[#This Row],[EDAD]],'2-Resumen'!$C$2, '2-Resumen'!$C$3)</f>
        <v>0.99466443786521619</v>
      </c>
      <c r="R2451" t="str">
        <f>IF(ABS(moras[[#This Row],[Z-CORE E]]) &gt; 1.96, "Sí", "No")</f>
        <v>No</v>
      </c>
    </row>
    <row r="2452" spans="1:18">
      <c r="A2452">
        <v>3566</v>
      </c>
      <c r="B2452" t="s">
        <v>32</v>
      </c>
      <c r="C2452">
        <v>27998518</v>
      </c>
      <c r="D24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52">
        <f>IF(moras[[#This Row],[SALARIO]]="",'2-Resumen'!$B$7, moras[[#This Row],[SALARIO]])</f>
        <v>27998518</v>
      </c>
      <c r="F2452">
        <f>STANDARDIZE(moras[[#This Row],[SALARIO]],'2-Resumen'!$B$2,'2-Resumen'!$B$3)</f>
        <v>9.0252099823546983E-2</v>
      </c>
      <c r="G2452" t="str">
        <f>IF(ABS(moras[[#This Row],[Z-CORE]])&gt; 1.96,"Sí", "No")</f>
        <v>No</v>
      </c>
      <c r="H2452" t="s">
        <v>33</v>
      </c>
      <c r="I2452" t="str">
        <f>IF(moras[[#This Row],[TIPO_ASEGURAMIENTO]] = "", '2-Resumen'!$F$4, moras[[#This Row],[TIPO_ASEGURAMIENTO]])</f>
        <v>ASALARIADO</v>
      </c>
      <c r="J2452" t="s">
        <v>29</v>
      </c>
      <c r="K2452" t="s">
        <v>30</v>
      </c>
      <c r="L2452" t="s">
        <v>31</v>
      </c>
      <c r="M2452" t="s">
        <v>31</v>
      </c>
      <c r="N2452">
        <v>37</v>
      </c>
      <c r="O2452">
        <f>IF(moras[[#This Row],[EDAD]]="", '2-Resumen'!$C$7, moras[[#This Row],[EDAD]])</f>
        <v>37</v>
      </c>
      <c r="P2452">
        <f>FLOOR(moras[[#This Row],[EDAD_SIN_NA´S]],10)</f>
        <v>30</v>
      </c>
      <c r="Q2452">
        <f>STANDARDIZE(moras[[#This Row],[EDAD]],'2-Resumen'!$C$2, '2-Resumen'!$C$3)</f>
        <v>-0.3462668336003964</v>
      </c>
      <c r="R2452" t="str">
        <f>IF(ABS(moras[[#This Row],[Z-CORE E]]) &gt; 1.96, "Sí", "No")</f>
        <v>No</v>
      </c>
    </row>
    <row r="2453" spans="1:18">
      <c r="A2453">
        <v>3567</v>
      </c>
      <c r="B2453" t="s">
        <v>32</v>
      </c>
      <c r="C2453">
        <v>380000</v>
      </c>
      <c r="D24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53">
        <f>IF(moras[[#This Row],[SALARIO]]="",'2-Resumen'!$B$7, moras[[#This Row],[SALARIO]])</f>
        <v>380000</v>
      </c>
      <c r="F2453">
        <f>STANDARDIZE(moras[[#This Row],[SALARIO]],'2-Resumen'!$B$2,'2-Resumen'!$B$3)</f>
        <v>-0.36929354688859312</v>
      </c>
      <c r="G2453" t="str">
        <f>IF(ABS(moras[[#This Row],[Z-CORE]])&gt; 1.96,"Sí", "No")</f>
        <v>No</v>
      </c>
      <c r="H2453" t="s">
        <v>33</v>
      </c>
      <c r="I2453" t="str">
        <f>IF(moras[[#This Row],[TIPO_ASEGURAMIENTO]] = "", '2-Resumen'!$F$4, moras[[#This Row],[TIPO_ASEGURAMIENTO]])</f>
        <v>ASALARIADO</v>
      </c>
      <c r="J2453" t="s">
        <v>29</v>
      </c>
      <c r="K2453" t="s">
        <v>30</v>
      </c>
      <c r="L2453" t="s">
        <v>31</v>
      </c>
      <c r="M2453" t="s">
        <v>31</v>
      </c>
      <c r="N2453">
        <v>32</v>
      </c>
      <c r="O2453">
        <f>IF(moras[[#This Row],[EDAD]]="", '2-Resumen'!$C$7, moras[[#This Row],[EDAD]])</f>
        <v>32</v>
      </c>
      <c r="P2453">
        <f>FLOOR(moras[[#This Row],[EDAD_SIN_NA´S]],10)</f>
        <v>30</v>
      </c>
      <c r="Q2453">
        <f>STANDARDIZE(moras[[#This Row],[EDAD]],'2-Resumen'!$C$2, '2-Resumen'!$C$3)</f>
        <v>-0.69914348398608395</v>
      </c>
      <c r="R2453" t="str">
        <f>IF(ABS(moras[[#This Row],[Z-CORE E]]) &gt; 1.96, "Sí", "No")</f>
        <v>No</v>
      </c>
    </row>
    <row r="2454" spans="1:18">
      <c r="A2454">
        <v>3568</v>
      </c>
      <c r="B2454" t="s">
        <v>32</v>
      </c>
      <c r="C2454">
        <v>410264712</v>
      </c>
      <c r="D24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54">
        <f>IF(moras[[#This Row],[SALARIO]]="",'2-Resumen'!$B$7, moras[[#This Row],[SALARIO]])</f>
        <v>410264712</v>
      </c>
      <c r="F2454">
        <f>STANDARDIZE(moras[[#This Row],[SALARIO]],'2-Resumen'!$B$2,'2-Resumen'!$B$3)</f>
        <v>6.4507948826737493</v>
      </c>
      <c r="G2454" t="str">
        <f>IF(ABS(moras[[#This Row],[Z-CORE]])&gt; 1.96,"Sí", "No")</f>
        <v>Sí</v>
      </c>
      <c r="H2454" t="s">
        <v>33</v>
      </c>
      <c r="I2454" t="str">
        <f>IF(moras[[#This Row],[TIPO_ASEGURAMIENTO]] = "", '2-Resumen'!$F$4, moras[[#This Row],[TIPO_ASEGURAMIENTO]])</f>
        <v>ASALARIADO</v>
      </c>
      <c r="J2454" t="s">
        <v>29</v>
      </c>
      <c r="K2454" t="s">
        <v>30</v>
      </c>
      <c r="L2454" t="s">
        <v>31</v>
      </c>
      <c r="M2454" t="s">
        <v>31</v>
      </c>
      <c r="N2454">
        <v>34</v>
      </c>
      <c r="O2454">
        <f>IF(moras[[#This Row],[EDAD]]="", '2-Resumen'!$C$7, moras[[#This Row],[EDAD]])</f>
        <v>34</v>
      </c>
      <c r="P2454">
        <f>FLOOR(moras[[#This Row],[EDAD_SIN_NA´S]],10)</f>
        <v>30</v>
      </c>
      <c r="Q2454">
        <f>STANDARDIZE(moras[[#This Row],[EDAD]],'2-Resumen'!$C$2, '2-Resumen'!$C$3)</f>
        <v>-0.55799282383180893</v>
      </c>
      <c r="R2454" t="str">
        <f>IF(ABS(moras[[#This Row],[Z-CORE E]]) &gt; 1.96, "Sí", "No")</f>
        <v>No</v>
      </c>
    </row>
    <row r="2455" spans="1:18">
      <c r="A2455">
        <v>3569</v>
      </c>
      <c r="B2455" t="s">
        <v>27</v>
      </c>
      <c r="C2455">
        <v>4136188</v>
      </c>
      <c r="D24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55">
        <f>IF(moras[[#This Row],[SALARIO]]="",'2-Resumen'!$B$7, moras[[#This Row],[SALARIO]])</f>
        <v>4136188</v>
      </c>
      <c r="F2455">
        <f>STANDARDIZE(moras[[#This Row],[SALARIO]],'2-Resumen'!$B$2,'2-Resumen'!$B$3)</f>
        <v>-0.3067941816571792</v>
      </c>
      <c r="G2455" t="str">
        <f>IF(ABS(moras[[#This Row],[Z-CORE]])&gt; 1.96,"Sí", "No")</f>
        <v>No</v>
      </c>
      <c r="H2455" t="s">
        <v>33</v>
      </c>
      <c r="I2455" t="str">
        <f>IF(moras[[#This Row],[TIPO_ASEGURAMIENTO]] = "", '2-Resumen'!$F$4, moras[[#This Row],[TIPO_ASEGURAMIENTO]])</f>
        <v>ASALARIADO</v>
      </c>
      <c r="J2455" t="s">
        <v>29</v>
      </c>
      <c r="K2455" t="s">
        <v>30</v>
      </c>
      <c r="L2455" t="s">
        <v>31</v>
      </c>
      <c r="M2455" t="s">
        <v>31</v>
      </c>
      <c r="N2455">
        <v>35</v>
      </c>
      <c r="O2455">
        <f>IF(moras[[#This Row],[EDAD]]="", '2-Resumen'!$C$7, moras[[#This Row],[EDAD]])</f>
        <v>35</v>
      </c>
      <c r="P2455">
        <f>FLOOR(moras[[#This Row],[EDAD_SIN_NA´S]],10)</f>
        <v>30</v>
      </c>
      <c r="Q2455">
        <f>STANDARDIZE(moras[[#This Row],[EDAD]],'2-Resumen'!$C$2, '2-Resumen'!$C$3)</f>
        <v>-0.48741749375467142</v>
      </c>
      <c r="R2455" t="str">
        <f>IF(ABS(moras[[#This Row],[Z-CORE E]]) &gt; 1.96, "Sí", "No")</f>
        <v>No</v>
      </c>
    </row>
    <row r="2456" spans="1:18">
      <c r="A2456">
        <v>3570</v>
      </c>
      <c r="B2456" t="s">
        <v>32</v>
      </c>
      <c r="C2456">
        <v>295477</v>
      </c>
      <c r="D24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56">
        <f>IF(moras[[#This Row],[SALARIO]]="",'2-Resumen'!$B$7, moras[[#This Row],[SALARIO]])</f>
        <v>295477</v>
      </c>
      <c r="F2456">
        <f>STANDARDIZE(moras[[#This Row],[SALARIO]],'2-Resumen'!$B$2,'2-Resumen'!$B$3)</f>
        <v>-0.37069992853068739</v>
      </c>
      <c r="G2456" t="str">
        <f>IF(ABS(moras[[#This Row],[Z-CORE]])&gt; 1.96,"Sí", "No")</f>
        <v>No</v>
      </c>
      <c r="H2456" t="s">
        <v>33</v>
      </c>
      <c r="I2456" t="str">
        <f>IF(moras[[#This Row],[TIPO_ASEGURAMIENTO]] = "", '2-Resumen'!$F$4, moras[[#This Row],[TIPO_ASEGURAMIENTO]])</f>
        <v>ASALARIADO</v>
      </c>
      <c r="J2456" t="s">
        <v>34</v>
      </c>
      <c r="K2456" t="s">
        <v>30</v>
      </c>
      <c r="L2456" t="s">
        <v>31</v>
      </c>
      <c r="M2456" t="s">
        <v>31</v>
      </c>
      <c r="N2456">
        <v>28</v>
      </c>
      <c r="O2456">
        <f>IF(moras[[#This Row],[EDAD]]="", '2-Resumen'!$C$7, moras[[#This Row],[EDAD]])</f>
        <v>28</v>
      </c>
      <c r="P2456">
        <f>FLOOR(moras[[#This Row],[EDAD_SIN_NA´S]],10)</f>
        <v>20</v>
      </c>
      <c r="Q2456">
        <f>STANDARDIZE(moras[[#This Row],[EDAD]],'2-Resumen'!$C$2, '2-Resumen'!$C$3)</f>
        <v>-0.98144480429463388</v>
      </c>
      <c r="R2456" t="str">
        <f>IF(ABS(moras[[#This Row],[Z-CORE E]]) &gt; 1.96, "Sí", "No")</f>
        <v>No</v>
      </c>
    </row>
    <row r="2457" spans="1:18">
      <c r="A2457">
        <v>3572</v>
      </c>
      <c r="B2457" t="s">
        <v>32</v>
      </c>
      <c r="C2457">
        <v>1700000</v>
      </c>
      <c r="D24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57">
        <f>IF(moras[[#This Row],[SALARIO]]="",'2-Resumen'!$B$7, moras[[#This Row],[SALARIO]])</f>
        <v>1700000</v>
      </c>
      <c r="F2457">
        <f>STANDARDIZE(moras[[#This Row],[SALARIO]],'2-Resumen'!$B$2,'2-Resumen'!$B$3)</f>
        <v>-0.34733001308638023</v>
      </c>
      <c r="G2457" t="str">
        <f>IF(ABS(moras[[#This Row],[Z-CORE]])&gt; 1.96,"Sí", "No")</f>
        <v>No</v>
      </c>
      <c r="H2457" t="s">
        <v>33</v>
      </c>
      <c r="I2457" t="str">
        <f>IF(moras[[#This Row],[TIPO_ASEGURAMIENTO]] = "", '2-Resumen'!$F$4, moras[[#This Row],[TIPO_ASEGURAMIENTO]])</f>
        <v>ASALARIADO</v>
      </c>
      <c r="J2457" t="s">
        <v>29</v>
      </c>
      <c r="K2457" t="s">
        <v>30</v>
      </c>
      <c r="L2457" t="s">
        <v>31</v>
      </c>
      <c r="M2457" t="s">
        <v>31</v>
      </c>
      <c r="N2457">
        <v>45</v>
      </c>
      <c r="O2457">
        <f>IF(moras[[#This Row],[EDAD]]="", '2-Resumen'!$C$7, moras[[#This Row],[EDAD]])</f>
        <v>45</v>
      </c>
      <c r="P2457">
        <f>FLOOR(moras[[#This Row],[EDAD_SIN_NA´S]],10)</f>
        <v>40</v>
      </c>
      <c r="Q2457">
        <f>STANDARDIZE(moras[[#This Row],[EDAD]],'2-Resumen'!$C$2, '2-Resumen'!$C$3)</f>
        <v>0.21833580701670366</v>
      </c>
      <c r="R2457" t="str">
        <f>IF(ABS(moras[[#This Row],[Z-CORE E]]) &gt; 1.96, "Sí", "No")</f>
        <v>No</v>
      </c>
    </row>
    <row r="2458" spans="1:18">
      <c r="A2458">
        <v>3573</v>
      </c>
      <c r="B2458" t="s">
        <v>27</v>
      </c>
      <c r="C2458">
        <v>126097705</v>
      </c>
      <c r="D24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58">
        <f>IF(moras[[#This Row],[SALARIO]]="",'2-Resumen'!$B$7, moras[[#This Row],[SALARIO]])</f>
        <v>126097705</v>
      </c>
      <c r="F2458">
        <f>STANDARDIZE(moras[[#This Row],[SALARIO]],'2-Resumen'!$B$2,'2-Resumen'!$B$3)</f>
        <v>1.7225284707660489</v>
      </c>
      <c r="G2458" t="str">
        <f>IF(ABS(moras[[#This Row],[Z-CORE]])&gt; 1.96,"Sí", "No")</f>
        <v>No</v>
      </c>
      <c r="H2458" t="s">
        <v>33</v>
      </c>
      <c r="I2458" t="str">
        <f>IF(moras[[#This Row],[TIPO_ASEGURAMIENTO]] = "", '2-Resumen'!$F$4, moras[[#This Row],[TIPO_ASEGURAMIENTO]])</f>
        <v>ASALARIADO</v>
      </c>
      <c r="J2458" t="s">
        <v>34</v>
      </c>
      <c r="K2458" t="s">
        <v>30</v>
      </c>
      <c r="L2458" t="s">
        <v>31</v>
      </c>
      <c r="M2458" t="s">
        <v>31</v>
      </c>
      <c r="N2458">
        <v>38</v>
      </c>
      <c r="O2458">
        <f>IF(moras[[#This Row],[EDAD]]="", '2-Resumen'!$C$7, moras[[#This Row],[EDAD]])</f>
        <v>38</v>
      </c>
      <c r="P2458">
        <f>FLOOR(moras[[#This Row],[EDAD_SIN_NA´S]],10)</f>
        <v>30</v>
      </c>
      <c r="Q2458">
        <f>STANDARDIZE(moras[[#This Row],[EDAD]],'2-Resumen'!$C$2, '2-Resumen'!$C$3)</f>
        <v>-0.27569150352325889</v>
      </c>
      <c r="R2458" t="str">
        <f>IF(ABS(moras[[#This Row],[Z-CORE E]]) &gt; 1.96, "Sí", "No")</f>
        <v>No</v>
      </c>
    </row>
    <row r="2459" spans="1:18">
      <c r="A2459">
        <v>3574</v>
      </c>
      <c r="B2459" t="s">
        <v>32</v>
      </c>
      <c r="C2459">
        <v>88505325</v>
      </c>
      <c r="D24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59">
        <f>IF(moras[[#This Row],[SALARIO]]="",'2-Resumen'!$B$7, moras[[#This Row],[SALARIO]])</f>
        <v>88505325</v>
      </c>
      <c r="F2459">
        <f>STANDARDIZE(moras[[#This Row],[SALARIO]],'2-Resumen'!$B$2,'2-Resumen'!$B$3)</f>
        <v>1.0970273277087523</v>
      </c>
      <c r="G2459" t="str">
        <f>IF(ABS(moras[[#This Row],[Z-CORE]])&gt; 1.96,"Sí", "No")</f>
        <v>No</v>
      </c>
      <c r="H2459" t="s">
        <v>33</v>
      </c>
      <c r="I2459" t="str">
        <f>IF(moras[[#This Row],[TIPO_ASEGURAMIENTO]] = "", '2-Resumen'!$F$4, moras[[#This Row],[TIPO_ASEGURAMIENTO]])</f>
        <v>ASALARIADO</v>
      </c>
      <c r="J2459" t="s">
        <v>34</v>
      </c>
      <c r="K2459" t="s">
        <v>30</v>
      </c>
      <c r="L2459" t="s">
        <v>31</v>
      </c>
      <c r="M2459" t="s">
        <v>31</v>
      </c>
      <c r="N2459">
        <v>35</v>
      </c>
      <c r="O2459">
        <f>IF(moras[[#This Row],[EDAD]]="", '2-Resumen'!$C$7, moras[[#This Row],[EDAD]])</f>
        <v>35</v>
      </c>
      <c r="P2459">
        <f>FLOOR(moras[[#This Row],[EDAD_SIN_NA´S]],10)</f>
        <v>30</v>
      </c>
      <c r="Q2459">
        <f>STANDARDIZE(moras[[#This Row],[EDAD]],'2-Resumen'!$C$2, '2-Resumen'!$C$3)</f>
        <v>-0.48741749375467142</v>
      </c>
      <c r="R2459" t="str">
        <f>IF(ABS(moras[[#This Row],[Z-CORE E]]) &gt; 1.96, "Sí", "No")</f>
        <v>No</v>
      </c>
    </row>
    <row r="2460" spans="1:18">
      <c r="A2460">
        <v>3575</v>
      </c>
      <c r="B2460" t="s">
        <v>27</v>
      </c>
      <c r="C2460">
        <v>7220107</v>
      </c>
      <c r="D24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60">
        <f>IF(moras[[#This Row],[SALARIO]]="",'2-Resumen'!$B$7, moras[[#This Row],[SALARIO]])</f>
        <v>7220107</v>
      </c>
      <c r="F2460">
        <f>STANDARDIZE(moras[[#This Row],[SALARIO]],'2-Resumen'!$B$2,'2-Resumen'!$B$3)</f>
        <v>-0.25548072771794694</v>
      </c>
      <c r="G2460" t="str">
        <f>IF(ABS(moras[[#This Row],[Z-CORE]])&gt; 1.96,"Sí", "No")</f>
        <v>No</v>
      </c>
      <c r="H2460" t="s">
        <v>33</v>
      </c>
      <c r="I2460" t="str">
        <f>IF(moras[[#This Row],[TIPO_ASEGURAMIENTO]] = "", '2-Resumen'!$F$4, moras[[#This Row],[TIPO_ASEGURAMIENTO]])</f>
        <v>ASALARIADO</v>
      </c>
      <c r="J2460" t="s">
        <v>34</v>
      </c>
      <c r="K2460" t="s">
        <v>30</v>
      </c>
      <c r="L2460" t="s">
        <v>31</v>
      </c>
      <c r="M2460" t="s">
        <v>31</v>
      </c>
      <c r="N2460">
        <v>36</v>
      </c>
      <c r="O2460">
        <f>IF(moras[[#This Row],[EDAD]]="", '2-Resumen'!$C$7, moras[[#This Row],[EDAD]])</f>
        <v>36</v>
      </c>
      <c r="P2460">
        <f>FLOOR(moras[[#This Row],[EDAD_SIN_NA´S]],10)</f>
        <v>30</v>
      </c>
      <c r="Q2460">
        <f>STANDARDIZE(moras[[#This Row],[EDAD]],'2-Resumen'!$C$2, '2-Resumen'!$C$3)</f>
        <v>-0.41684216367753391</v>
      </c>
      <c r="R2460" t="str">
        <f>IF(ABS(moras[[#This Row],[Z-CORE E]]) &gt; 1.96, "Sí", "No")</f>
        <v>No</v>
      </c>
    </row>
    <row r="2461" spans="1:18">
      <c r="A2461">
        <v>3576</v>
      </c>
      <c r="B2461" t="s">
        <v>32</v>
      </c>
      <c r="C2461">
        <v>413166</v>
      </c>
      <c r="D24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61">
        <f>IF(moras[[#This Row],[SALARIO]]="",'2-Resumen'!$B$7, moras[[#This Row],[SALARIO]])</f>
        <v>413166</v>
      </c>
      <c r="F2461">
        <f>STANDARDIZE(moras[[#This Row],[SALARIO]],'2-Resumen'!$B$2,'2-Resumen'!$B$3)</f>
        <v>-0.36874169646277177</v>
      </c>
      <c r="G2461" t="str">
        <f>IF(ABS(moras[[#This Row],[Z-CORE]])&gt; 1.96,"Sí", "No")</f>
        <v>No</v>
      </c>
      <c r="H2461" t="s">
        <v>33</v>
      </c>
      <c r="I2461" t="str">
        <f>IF(moras[[#This Row],[TIPO_ASEGURAMIENTO]] = "", '2-Resumen'!$F$4, moras[[#This Row],[TIPO_ASEGURAMIENTO]])</f>
        <v>ASALARIADO</v>
      </c>
      <c r="J2461" t="s">
        <v>29</v>
      </c>
      <c r="K2461" t="s">
        <v>30</v>
      </c>
      <c r="L2461" t="s">
        <v>31</v>
      </c>
      <c r="M2461" t="s">
        <v>31</v>
      </c>
      <c r="N2461">
        <v>49</v>
      </c>
      <c r="O2461">
        <f>IF(moras[[#This Row],[EDAD]]="", '2-Resumen'!$C$7, moras[[#This Row],[EDAD]])</f>
        <v>49</v>
      </c>
      <c r="P2461">
        <f>FLOOR(moras[[#This Row],[EDAD_SIN_NA´S]],10)</f>
        <v>40</v>
      </c>
      <c r="Q2461">
        <f>STANDARDIZE(moras[[#This Row],[EDAD]],'2-Resumen'!$C$2, '2-Resumen'!$C$3)</f>
        <v>0.50063712732525367</v>
      </c>
      <c r="R2461" t="str">
        <f>IF(ABS(moras[[#This Row],[Z-CORE E]]) &gt; 1.96, "Sí", "No")</f>
        <v>No</v>
      </c>
    </row>
    <row r="2462" spans="1:18">
      <c r="A2462">
        <v>3578</v>
      </c>
      <c r="B2462" t="s">
        <v>27</v>
      </c>
      <c r="C2462">
        <v>300000</v>
      </c>
      <c r="D24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62">
        <f>IF(moras[[#This Row],[SALARIO]]="",'2-Resumen'!$B$7, moras[[#This Row],[SALARIO]])</f>
        <v>300000</v>
      </c>
      <c r="F2462">
        <f>STANDARDIZE(moras[[#This Row],[SALARIO]],'2-Resumen'!$B$2,'2-Resumen'!$B$3)</f>
        <v>-0.37062467014933331</v>
      </c>
      <c r="G2462" t="str">
        <f>IF(ABS(moras[[#This Row],[Z-CORE]])&gt; 1.96,"Sí", "No")</f>
        <v>No</v>
      </c>
      <c r="H2462" t="s">
        <v>33</v>
      </c>
      <c r="I2462" t="str">
        <f>IF(moras[[#This Row],[TIPO_ASEGURAMIENTO]] = "", '2-Resumen'!$F$4, moras[[#This Row],[TIPO_ASEGURAMIENTO]])</f>
        <v>ASALARIADO</v>
      </c>
      <c r="J2462" t="s">
        <v>29</v>
      </c>
      <c r="K2462" t="s">
        <v>30</v>
      </c>
      <c r="L2462" t="s">
        <v>30</v>
      </c>
      <c r="M2462" t="s">
        <v>31</v>
      </c>
      <c r="N2462">
        <v>41</v>
      </c>
      <c r="O2462">
        <f>IF(moras[[#This Row],[EDAD]]="", '2-Resumen'!$C$7, moras[[#This Row],[EDAD]])</f>
        <v>41</v>
      </c>
      <c r="P2462">
        <f>FLOOR(moras[[#This Row],[EDAD_SIN_NA´S]],10)</f>
        <v>40</v>
      </c>
      <c r="Q2462">
        <f>STANDARDIZE(moras[[#This Row],[EDAD]],'2-Resumen'!$C$2, '2-Resumen'!$C$3)</f>
        <v>-6.3965513291846368E-2</v>
      </c>
      <c r="R2462" t="str">
        <f>IF(ABS(moras[[#This Row],[Z-CORE E]]) &gt; 1.96, "Sí", "No")</f>
        <v>No</v>
      </c>
    </row>
    <row r="2463" spans="1:18">
      <c r="A2463">
        <v>3580</v>
      </c>
      <c r="B2463" t="s">
        <v>32</v>
      </c>
      <c r="C2463">
        <v>200000</v>
      </c>
      <c r="D24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63">
        <f>IF(moras[[#This Row],[SALARIO]]="",'2-Resumen'!$B$7, moras[[#This Row],[SALARIO]])</f>
        <v>200000</v>
      </c>
      <c r="F2463">
        <f>STANDARDIZE(moras[[#This Row],[SALARIO]],'2-Resumen'!$B$2,'2-Resumen'!$B$3)</f>
        <v>-0.37228857422525852</v>
      </c>
      <c r="G2463" t="str">
        <f>IF(ABS(moras[[#This Row],[Z-CORE]])&gt; 1.96,"Sí", "No")</f>
        <v>No</v>
      </c>
      <c r="H2463" t="s">
        <v>33</v>
      </c>
      <c r="I2463" t="str">
        <f>IF(moras[[#This Row],[TIPO_ASEGURAMIENTO]] = "", '2-Resumen'!$F$4, moras[[#This Row],[TIPO_ASEGURAMIENTO]])</f>
        <v>ASALARIADO</v>
      </c>
      <c r="J2463" t="s">
        <v>29</v>
      </c>
      <c r="K2463" t="s">
        <v>30</v>
      </c>
      <c r="L2463" t="s">
        <v>31</v>
      </c>
      <c r="M2463" t="s">
        <v>30</v>
      </c>
      <c r="N2463">
        <v>30</v>
      </c>
      <c r="O2463">
        <f>IF(moras[[#This Row],[EDAD]]="", '2-Resumen'!$C$7, moras[[#This Row],[EDAD]])</f>
        <v>30</v>
      </c>
      <c r="P2463">
        <f>FLOOR(moras[[#This Row],[EDAD_SIN_NA´S]],10)</f>
        <v>30</v>
      </c>
      <c r="Q2463">
        <f>STANDARDIZE(moras[[#This Row],[EDAD]],'2-Resumen'!$C$2, '2-Resumen'!$C$3)</f>
        <v>-0.84029414414035897</v>
      </c>
      <c r="R2463" t="str">
        <f>IF(ABS(moras[[#This Row],[Z-CORE E]]) &gt; 1.96, "Sí", "No")</f>
        <v>No</v>
      </c>
    </row>
    <row r="2464" spans="1:18">
      <c r="A2464">
        <v>3582</v>
      </c>
      <c r="B2464" t="s">
        <v>32</v>
      </c>
      <c r="C2464">
        <v>1184243</v>
      </c>
      <c r="D24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64">
        <f>IF(moras[[#This Row],[SALARIO]]="",'2-Resumen'!$B$7, moras[[#This Row],[SALARIO]])</f>
        <v>1184243</v>
      </c>
      <c r="F2464">
        <f>STANDARDIZE(moras[[#This Row],[SALARIO]],'2-Resumen'!$B$2,'2-Resumen'!$B$3)</f>
        <v>-0.35591171483124989</v>
      </c>
      <c r="G2464" t="str">
        <f>IF(ABS(moras[[#This Row],[Z-CORE]])&gt; 1.96,"Sí", "No")</f>
        <v>No</v>
      </c>
      <c r="H2464" t="s">
        <v>33</v>
      </c>
      <c r="I2464" t="str">
        <f>IF(moras[[#This Row],[TIPO_ASEGURAMIENTO]] = "", '2-Resumen'!$F$4, moras[[#This Row],[TIPO_ASEGURAMIENTO]])</f>
        <v>ASALARIADO</v>
      </c>
      <c r="J2464" t="s">
        <v>34</v>
      </c>
      <c r="K2464" t="s">
        <v>30</v>
      </c>
      <c r="L2464" t="s">
        <v>31</v>
      </c>
      <c r="M2464" t="s">
        <v>30</v>
      </c>
      <c r="N2464">
        <v>37</v>
      </c>
      <c r="O2464">
        <f>IF(moras[[#This Row],[EDAD]]="", '2-Resumen'!$C$7, moras[[#This Row],[EDAD]])</f>
        <v>37</v>
      </c>
      <c r="P2464">
        <f>FLOOR(moras[[#This Row],[EDAD_SIN_NA´S]],10)</f>
        <v>30</v>
      </c>
      <c r="Q2464">
        <f>STANDARDIZE(moras[[#This Row],[EDAD]],'2-Resumen'!$C$2, '2-Resumen'!$C$3)</f>
        <v>-0.3462668336003964</v>
      </c>
      <c r="R2464" t="str">
        <f>IF(ABS(moras[[#This Row],[Z-CORE E]]) &gt; 1.96, "Sí", "No")</f>
        <v>No</v>
      </c>
    </row>
    <row r="2465" spans="1:18">
      <c r="A2465">
        <v>3583</v>
      </c>
      <c r="B2465" t="s">
        <v>27</v>
      </c>
      <c r="C2465">
        <v>158673218</v>
      </c>
      <c r="D24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65">
        <f>IF(moras[[#This Row],[SALARIO]]="",'2-Resumen'!$B$7, moras[[#This Row],[SALARIO]])</f>
        <v>158673218</v>
      </c>
      <c r="F2465">
        <f>STANDARDIZE(moras[[#This Row],[SALARIO]],'2-Resumen'!$B$2,'2-Resumen'!$B$3)</f>
        <v>2.2645537593265983</v>
      </c>
      <c r="G2465" t="str">
        <f>IF(ABS(moras[[#This Row],[Z-CORE]])&gt; 1.96,"Sí", "No")</f>
        <v>Sí</v>
      </c>
      <c r="H2465" t="s">
        <v>33</v>
      </c>
      <c r="I2465" t="str">
        <f>IF(moras[[#This Row],[TIPO_ASEGURAMIENTO]] = "", '2-Resumen'!$F$4, moras[[#This Row],[TIPO_ASEGURAMIENTO]])</f>
        <v>ASALARIADO</v>
      </c>
      <c r="J2465" t="s">
        <v>34</v>
      </c>
      <c r="K2465" t="s">
        <v>30</v>
      </c>
      <c r="L2465" t="s">
        <v>31</v>
      </c>
      <c r="M2465" t="s">
        <v>31</v>
      </c>
      <c r="N2465">
        <v>70</v>
      </c>
      <c r="O2465">
        <f>IF(moras[[#This Row],[EDAD]]="", '2-Resumen'!$C$7, moras[[#This Row],[EDAD]])</f>
        <v>70</v>
      </c>
      <c r="P2465">
        <f>FLOOR(moras[[#This Row],[EDAD_SIN_NA´S]],10)</f>
        <v>70</v>
      </c>
      <c r="Q2465">
        <f>STANDARDIZE(moras[[#This Row],[EDAD]],'2-Resumen'!$C$2, '2-Resumen'!$C$3)</f>
        <v>1.9827190589451413</v>
      </c>
      <c r="R2465" t="str">
        <f>IF(ABS(moras[[#This Row],[Z-CORE E]]) &gt; 1.96, "Sí", "No")</f>
        <v>Sí</v>
      </c>
    </row>
    <row r="2466" spans="1:18">
      <c r="A2466">
        <v>3584</v>
      </c>
      <c r="B2466" t="s">
        <v>32</v>
      </c>
      <c r="C2466">
        <v>100000</v>
      </c>
      <c r="D24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66">
        <f>IF(moras[[#This Row],[SALARIO]]="",'2-Resumen'!$B$7, moras[[#This Row],[SALARIO]])</f>
        <v>100000</v>
      </c>
      <c r="F2466">
        <f>STANDARDIZE(moras[[#This Row],[SALARIO]],'2-Resumen'!$B$2,'2-Resumen'!$B$3)</f>
        <v>-0.37395247830118372</v>
      </c>
      <c r="G2466" t="str">
        <f>IF(ABS(moras[[#This Row],[Z-CORE]])&gt; 1.96,"Sí", "No")</f>
        <v>No</v>
      </c>
      <c r="H2466" t="s">
        <v>33</v>
      </c>
      <c r="I2466" t="str">
        <f>IF(moras[[#This Row],[TIPO_ASEGURAMIENTO]] = "", '2-Resumen'!$F$4, moras[[#This Row],[TIPO_ASEGURAMIENTO]])</f>
        <v>ASALARIADO</v>
      </c>
      <c r="J2466" t="s">
        <v>29</v>
      </c>
      <c r="K2466" t="s">
        <v>30</v>
      </c>
      <c r="L2466" t="s">
        <v>31</v>
      </c>
      <c r="M2466" t="s">
        <v>30</v>
      </c>
      <c r="N2466">
        <v>41</v>
      </c>
      <c r="O2466">
        <f>IF(moras[[#This Row],[EDAD]]="", '2-Resumen'!$C$7, moras[[#This Row],[EDAD]])</f>
        <v>41</v>
      </c>
      <c r="P2466">
        <f>FLOOR(moras[[#This Row],[EDAD_SIN_NA´S]],10)</f>
        <v>40</v>
      </c>
      <c r="Q2466">
        <f>STANDARDIZE(moras[[#This Row],[EDAD]],'2-Resumen'!$C$2, '2-Resumen'!$C$3)</f>
        <v>-6.3965513291846368E-2</v>
      </c>
      <c r="R2466" t="str">
        <f>IF(ABS(moras[[#This Row],[Z-CORE E]]) &gt; 1.96, "Sí", "No")</f>
        <v>No</v>
      </c>
    </row>
    <row r="2467" spans="1:18">
      <c r="A2467">
        <v>3585</v>
      </c>
      <c r="B2467" t="s">
        <v>32</v>
      </c>
      <c r="C2467">
        <v>119824216</v>
      </c>
      <c r="D24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67">
        <f>IF(moras[[#This Row],[SALARIO]]="",'2-Resumen'!$B$7, moras[[#This Row],[SALARIO]])</f>
        <v>119824216</v>
      </c>
      <c r="F2467">
        <f>STANDARDIZE(moras[[#This Row],[SALARIO]],'2-Resumen'!$B$2,'2-Resumen'!$B$3)</f>
        <v>1.6181436315923285</v>
      </c>
      <c r="G2467" t="str">
        <f>IF(ABS(moras[[#This Row],[Z-CORE]])&gt; 1.96,"Sí", "No")</f>
        <v>No</v>
      </c>
      <c r="H2467" t="s">
        <v>33</v>
      </c>
      <c r="I2467" t="str">
        <f>IF(moras[[#This Row],[TIPO_ASEGURAMIENTO]] = "", '2-Resumen'!$F$4, moras[[#This Row],[TIPO_ASEGURAMIENTO]])</f>
        <v>ASALARIADO</v>
      </c>
      <c r="J2467" t="s">
        <v>29</v>
      </c>
      <c r="K2467" t="s">
        <v>30</v>
      </c>
      <c r="L2467" t="s">
        <v>31</v>
      </c>
      <c r="M2467" t="s">
        <v>31</v>
      </c>
      <c r="N2467">
        <v>28</v>
      </c>
      <c r="O2467">
        <f>IF(moras[[#This Row],[EDAD]]="", '2-Resumen'!$C$7, moras[[#This Row],[EDAD]])</f>
        <v>28</v>
      </c>
      <c r="P2467">
        <f>FLOOR(moras[[#This Row],[EDAD_SIN_NA´S]],10)</f>
        <v>20</v>
      </c>
      <c r="Q2467">
        <f>STANDARDIZE(moras[[#This Row],[EDAD]],'2-Resumen'!$C$2, '2-Resumen'!$C$3)</f>
        <v>-0.98144480429463388</v>
      </c>
      <c r="R2467" t="str">
        <f>IF(ABS(moras[[#This Row],[Z-CORE E]]) &gt; 1.96, "Sí", "No")</f>
        <v>No</v>
      </c>
    </row>
    <row r="2468" spans="1:18">
      <c r="A2468">
        <v>3586</v>
      </c>
      <c r="B2468" t="s">
        <v>32</v>
      </c>
      <c r="C2468">
        <v>4701625</v>
      </c>
      <c r="D24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68">
        <f>IF(moras[[#This Row],[SALARIO]]="",'2-Resumen'!$B$7, moras[[#This Row],[SALARIO]])</f>
        <v>4701625</v>
      </c>
      <c r="F2468">
        <f>STANDARDIZE(moras[[#This Row],[SALARIO]],'2-Resumen'!$B$2,'2-Resumen'!$B$3)</f>
        <v>-0.2973858523673899</v>
      </c>
      <c r="G2468" t="str">
        <f>IF(ABS(moras[[#This Row],[Z-CORE]])&gt; 1.96,"Sí", "No")</f>
        <v>No</v>
      </c>
      <c r="H2468" t="s">
        <v>33</v>
      </c>
      <c r="I2468" t="str">
        <f>IF(moras[[#This Row],[TIPO_ASEGURAMIENTO]] = "", '2-Resumen'!$F$4, moras[[#This Row],[TIPO_ASEGURAMIENTO]])</f>
        <v>ASALARIADO</v>
      </c>
      <c r="J2468" t="s">
        <v>29</v>
      </c>
      <c r="K2468" t="s">
        <v>30</v>
      </c>
      <c r="L2468" t="s">
        <v>31</v>
      </c>
      <c r="M2468" t="s">
        <v>31</v>
      </c>
      <c r="N2468">
        <v>43</v>
      </c>
      <c r="O2468">
        <f>IF(moras[[#This Row],[EDAD]]="", '2-Resumen'!$C$7, moras[[#This Row],[EDAD]])</f>
        <v>43</v>
      </c>
      <c r="P2468">
        <f>FLOOR(moras[[#This Row],[EDAD_SIN_NA´S]],10)</f>
        <v>40</v>
      </c>
      <c r="Q2468">
        <f>STANDARDIZE(moras[[#This Row],[EDAD]],'2-Resumen'!$C$2, '2-Resumen'!$C$3)</f>
        <v>7.7185146862428639E-2</v>
      </c>
      <c r="R2468" t="str">
        <f>IF(ABS(moras[[#This Row],[Z-CORE E]]) &gt; 1.96, "Sí", "No")</f>
        <v>No</v>
      </c>
    </row>
    <row r="2469" spans="1:18">
      <c r="A2469">
        <v>3588</v>
      </c>
      <c r="B2469" t="s">
        <v>27</v>
      </c>
      <c r="C2469">
        <v>671005</v>
      </c>
      <c r="D24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69">
        <f>IF(moras[[#This Row],[SALARIO]]="",'2-Resumen'!$B$7, moras[[#This Row],[SALARIO]])</f>
        <v>671005</v>
      </c>
      <c r="F2469">
        <f>STANDARDIZE(moras[[#This Row],[SALARIO]],'2-Resumen'!$B$2,'2-Resumen'!$B$3)</f>
        <v>-0.36445150283244693</v>
      </c>
      <c r="G2469" t="str">
        <f>IF(ABS(moras[[#This Row],[Z-CORE]])&gt; 1.96,"Sí", "No")</f>
        <v>No</v>
      </c>
      <c r="H2469" t="s">
        <v>33</v>
      </c>
      <c r="I2469" t="str">
        <f>IF(moras[[#This Row],[TIPO_ASEGURAMIENTO]] = "", '2-Resumen'!$F$4, moras[[#This Row],[TIPO_ASEGURAMIENTO]])</f>
        <v>ASALARIADO</v>
      </c>
      <c r="J2469" t="s">
        <v>29</v>
      </c>
      <c r="K2469" t="s">
        <v>30</v>
      </c>
      <c r="L2469" t="s">
        <v>31</v>
      </c>
      <c r="M2469" t="s">
        <v>30</v>
      </c>
      <c r="N2469">
        <v>30</v>
      </c>
      <c r="O2469">
        <f>IF(moras[[#This Row],[EDAD]]="", '2-Resumen'!$C$7, moras[[#This Row],[EDAD]])</f>
        <v>30</v>
      </c>
      <c r="P2469">
        <f>FLOOR(moras[[#This Row],[EDAD_SIN_NA´S]],10)</f>
        <v>30</v>
      </c>
      <c r="Q2469">
        <f>STANDARDIZE(moras[[#This Row],[EDAD]],'2-Resumen'!$C$2, '2-Resumen'!$C$3)</f>
        <v>-0.84029414414035897</v>
      </c>
      <c r="R2469" t="str">
        <f>IF(ABS(moras[[#This Row],[Z-CORE E]]) &gt; 1.96, "Sí", "No")</f>
        <v>No</v>
      </c>
    </row>
    <row r="2470" spans="1:18">
      <c r="A2470">
        <v>3590</v>
      </c>
      <c r="B2470" t="s">
        <v>32</v>
      </c>
      <c r="C2470">
        <v>403911956</v>
      </c>
      <c r="D24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70">
        <f>IF(moras[[#This Row],[SALARIO]]="",'2-Resumen'!$B$7, moras[[#This Row],[SALARIO]])</f>
        <v>403911956</v>
      </c>
      <c r="F2470">
        <f>STANDARDIZE(moras[[#This Row],[SALARIO]],'2-Resumen'!$B$2,'2-Resumen'!$B$3)</f>
        <v>6.3450911166561657</v>
      </c>
      <c r="G2470" t="str">
        <f>IF(ABS(moras[[#This Row],[Z-CORE]])&gt; 1.96,"Sí", "No")</f>
        <v>Sí</v>
      </c>
      <c r="H2470" t="s">
        <v>33</v>
      </c>
      <c r="I2470" t="str">
        <f>IF(moras[[#This Row],[TIPO_ASEGURAMIENTO]] = "", '2-Resumen'!$F$4, moras[[#This Row],[TIPO_ASEGURAMIENTO]])</f>
        <v>ASALARIADO</v>
      </c>
      <c r="J2470" t="s">
        <v>34</v>
      </c>
      <c r="K2470" t="s">
        <v>30</v>
      </c>
      <c r="L2470" t="s">
        <v>31</v>
      </c>
      <c r="M2470" t="s">
        <v>31</v>
      </c>
      <c r="N2470">
        <v>59</v>
      </c>
      <c r="O2470">
        <f>IF(moras[[#This Row],[EDAD]]="", '2-Resumen'!$C$7, moras[[#This Row],[EDAD]])</f>
        <v>59</v>
      </c>
      <c r="P2470">
        <f>FLOOR(moras[[#This Row],[EDAD_SIN_NA´S]],10)</f>
        <v>50</v>
      </c>
      <c r="Q2470">
        <f>STANDARDIZE(moras[[#This Row],[EDAD]],'2-Resumen'!$C$2, '2-Resumen'!$C$3)</f>
        <v>1.2063904280966287</v>
      </c>
      <c r="R2470" t="str">
        <f>IF(ABS(moras[[#This Row],[Z-CORE E]]) &gt; 1.96, "Sí", "No")</f>
        <v>No</v>
      </c>
    </row>
    <row r="2471" spans="1:18">
      <c r="A2471">
        <v>3592</v>
      </c>
      <c r="B2471" t="s">
        <v>32</v>
      </c>
      <c r="C2471">
        <v>9720000</v>
      </c>
      <c r="D24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71">
        <f>IF(moras[[#This Row],[SALARIO]]="",'2-Resumen'!$B$7, moras[[#This Row],[SALARIO]])</f>
        <v>9720000</v>
      </c>
      <c r="F2471">
        <f>STANDARDIZE(moras[[#This Row],[SALARIO]],'2-Resumen'!$B$2,'2-Resumen'!$B$3)</f>
        <v>-0.21388490619717773</v>
      </c>
      <c r="G2471" t="str">
        <f>IF(ABS(moras[[#This Row],[Z-CORE]])&gt; 1.96,"Sí", "No")</f>
        <v>No</v>
      </c>
      <c r="H2471" t="s">
        <v>33</v>
      </c>
      <c r="I2471" t="str">
        <f>IF(moras[[#This Row],[TIPO_ASEGURAMIENTO]] = "", '2-Resumen'!$F$4, moras[[#This Row],[TIPO_ASEGURAMIENTO]])</f>
        <v>ASALARIADO</v>
      </c>
      <c r="J2471" t="s">
        <v>29</v>
      </c>
      <c r="K2471" t="s">
        <v>30</v>
      </c>
      <c r="L2471" t="s">
        <v>30</v>
      </c>
      <c r="M2471" t="s">
        <v>31</v>
      </c>
      <c r="N2471">
        <v>38</v>
      </c>
      <c r="O2471">
        <f>IF(moras[[#This Row],[EDAD]]="", '2-Resumen'!$C$7, moras[[#This Row],[EDAD]])</f>
        <v>38</v>
      </c>
      <c r="P2471">
        <f>FLOOR(moras[[#This Row],[EDAD_SIN_NA´S]],10)</f>
        <v>30</v>
      </c>
      <c r="Q2471">
        <f>STANDARDIZE(moras[[#This Row],[EDAD]],'2-Resumen'!$C$2, '2-Resumen'!$C$3)</f>
        <v>-0.27569150352325889</v>
      </c>
      <c r="R2471" t="str">
        <f>IF(ABS(moras[[#This Row],[Z-CORE E]]) &gt; 1.96, "Sí", "No")</f>
        <v>No</v>
      </c>
    </row>
    <row r="2472" spans="1:18">
      <c r="A2472">
        <v>3593</v>
      </c>
      <c r="B2472" t="s">
        <v>32</v>
      </c>
      <c r="C2472">
        <v>38534722</v>
      </c>
      <c r="D24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72">
        <f>IF(moras[[#This Row],[SALARIO]]="",'2-Resumen'!$B$7, moras[[#This Row],[SALARIO]])</f>
        <v>38534722</v>
      </c>
      <c r="F2472">
        <f>STANDARDIZE(moras[[#This Row],[SALARIO]],'2-Resumen'!$B$2,'2-Resumen'!$B$3)</f>
        <v>0.26556442762734289</v>
      </c>
      <c r="G2472" t="str">
        <f>IF(ABS(moras[[#This Row],[Z-CORE]])&gt; 1.96,"Sí", "No")</f>
        <v>No</v>
      </c>
      <c r="H2472" t="s">
        <v>33</v>
      </c>
      <c r="I2472" t="str">
        <f>IF(moras[[#This Row],[TIPO_ASEGURAMIENTO]] = "", '2-Resumen'!$F$4, moras[[#This Row],[TIPO_ASEGURAMIENTO]])</f>
        <v>ASALARIADO</v>
      </c>
      <c r="J2472" t="s">
        <v>29</v>
      </c>
      <c r="K2472" t="s">
        <v>30</v>
      </c>
      <c r="L2472" t="s">
        <v>31</v>
      </c>
      <c r="M2472" t="s">
        <v>31</v>
      </c>
      <c r="N2472">
        <v>35</v>
      </c>
      <c r="O2472">
        <f>IF(moras[[#This Row],[EDAD]]="", '2-Resumen'!$C$7, moras[[#This Row],[EDAD]])</f>
        <v>35</v>
      </c>
      <c r="P2472">
        <f>FLOOR(moras[[#This Row],[EDAD_SIN_NA´S]],10)</f>
        <v>30</v>
      </c>
      <c r="Q2472">
        <f>STANDARDIZE(moras[[#This Row],[EDAD]],'2-Resumen'!$C$2, '2-Resumen'!$C$3)</f>
        <v>-0.48741749375467142</v>
      </c>
      <c r="R2472" t="str">
        <f>IF(ABS(moras[[#This Row],[Z-CORE E]]) &gt; 1.96, "Sí", "No")</f>
        <v>No</v>
      </c>
    </row>
    <row r="2473" spans="1:18">
      <c r="A2473">
        <v>3594</v>
      </c>
      <c r="B2473" t="s">
        <v>32</v>
      </c>
      <c r="C2473">
        <v>515000</v>
      </c>
      <c r="D24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73">
        <f>IF(moras[[#This Row],[SALARIO]]="",'2-Resumen'!$B$7, moras[[#This Row],[SALARIO]])</f>
        <v>515000</v>
      </c>
      <c r="F2473">
        <f>STANDARDIZE(moras[[#This Row],[SALARIO]],'2-Resumen'!$B$2,'2-Resumen'!$B$3)</f>
        <v>-0.36704727638609408</v>
      </c>
      <c r="G2473" t="str">
        <f>IF(ABS(moras[[#This Row],[Z-CORE]])&gt; 1.96,"Sí", "No")</f>
        <v>No</v>
      </c>
      <c r="H2473" t="s">
        <v>33</v>
      </c>
      <c r="I2473" t="str">
        <f>IF(moras[[#This Row],[TIPO_ASEGURAMIENTO]] = "", '2-Resumen'!$F$4, moras[[#This Row],[TIPO_ASEGURAMIENTO]])</f>
        <v>ASALARIADO</v>
      </c>
      <c r="J2473" t="s">
        <v>29</v>
      </c>
      <c r="K2473" t="s">
        <v>30</v>
      </c>
      <c r="L2473" t="s">
        <v>31</v>
      </c>
      <c r="M2473" t="s">
        <v>31</v>
      </c>
      <c r="N2473">
        <v>36</v>
      </c>
      <c r="O2473">
        <f>IF(moras[[#This Row],[EDAD]]="", '2-Resumen'!$C$7, moras[[#This Row],[EDAD]])</f>
        <v>36</v>
      </c>
      <c r="P2473">
        <f>FLOOR(moras[[#This Row],[EDAD_SIN_NA´S]],10)</f>
        <v>30</v>
      </c>
      <c r="Q2473">
        <f>STANDARDIZE(moras[[#This Row],[EDAD]],'2-Resumen'!$C$2, '2-Resumen'!$C$3)</f>
        <v>-0.41684216367753391</v>
      </c>
      <c r="R2473" t="str">
        <f>IF(ABS(moras[[#This Row],[Z-CORE E]]) &gt; 1.96, "Sí", "No")</f>
        <v>No</v>
      </c>
    </row>
    <row r="2474" spans="1:18">
      <c r="A2474">
        <v>3595</v>
      </c>
      <c r="B2474" t="s">
        <v>32</v>
      </c>
      <c r="C2474">
        <v>952625</v>
      </c>
      <c r="D24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74">
        <f>IF(moras[[#This Row],[SALARIO]]="",'2-Resumen'!$B$7, moras[[#This Row],[SALARIO]])</f>
        <v>952625</v>
      </c>
      <c r="F2474">
        <f>STANDARDIZE(moras[[#This Row],[SALARIO]],'2-Resumen'!$B$2,'2-Resumen'!$B$3)</f>
        <v>-0.35976561617382635</v>
      </c>
      <c r="G2474" t="str">
        <f>IF(ABS(moras[[#This Row],[Z-CORE]])&gt; 1.96,"Sí", "No")</f>
        <v>No</v>
      </c>
      <c r="H2474" t="s">
        <v>33</v>
      </c>
      <c r="I2474" t="str">
        <f>IF(moras[[#This Row],[TIPO_ASEGURAMIENTO]] = "", '2-Resumen'!$F$4, moras[[#This Row],[TIPO_ASEGURAMIENTO]])</f>
        <v>ASALARIADO</v>
      </c>
      <c r="J2474" t="s">
        <v>29</v>
      </c>
      <c r="K2474" t="s">
        <v>30</v>
      </c>
      <c r="L2474" t="s">
        <v>31</v>
      </c>
      <c r="M2474" t="s">
        <v>31</v>
      </c>
      <c r="N2474">
        <v>53</v>
      </c>
      <c r="O2474">
        <f>IF(moras[[#This Row],[EDAD]]="", '2-Resumen'!$C$7, moras[[#This Row],[EDAD]])</f>
        <v>53</v>
      </c>
      <c r="P2474">
        <f>FLOOR(moras[[#This Row],[EDAD_SIN_NA´S]],10)</f>
        <v>50</v>
      </c>
      <c r="Q2474">
        <f>STANDARDIZE(moras[[#This Row],[EDAD]],'2-Resumen'!$C$2, '2-Resumen'!$C$3)</f>
        <v>0.78293844763380371</v>
      </c>
      <c r="R2474" t="str">
        <f>IF(ABS(moras[[#This Row],[Z-CORE E]]) &gt; 1.96, "Sí", "No")</f>
        <v>No</v>
      </c>
    </row>
    <row r="2475" spans="1:18">
      <c r="A2475">
        <v>3596</v>
      </c>
      <c r="B2475" t="s">
        <v>32</v>
      </c>
      <c r="C2475">
        <v>39504425</v>
      </c>
      <c r="D24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75">
        <f>IF(moras[[#This Row],[SALARIO]]="",'2-Resumen'!$B$7, moras[[#This Row],[SALARIO]])</f>
        <v>39504425</v>
      </c>
      <c r="F2475">
        <f>STANDARDIZE(moras[[#This Row],[SALARIO]],'2-Resumen'!$B$2,'2-Resumen'!$B$3)</f>
        <v>0.28169935536871199</v>
      </c>
      <c r="G2475" t="str">
        <f>IF(ABS(moras[[#This Row],[Z-CORE]])&gt; 1.96,"Sí", "No")</f>
        <v>No</v>
      </c>
      <c r="H2475" t="s">
        <v>33</v>
      </c>
      <c r="I2475" t="str">
        <f>IF(moras[[#This Row],[TIPO_ASEGURAMIENTO]] = "", '2-Resumen'!$F$4, moras[[#This Row],[TIPO_ASEGURAMIENTO]])</f>
        <v>ASALARIADO</v>
      </c>
      <c r="J2475" t="s">
        <v>34</v>
      </c>
      <c r="K2475" t="s">
        <v>30</v>
      </c>
      <c r="L2475" t="s">
        <v>31</v>
      </c>
      <c r="M2475" t="s">
        <v>31</v>
      </c>
      <c r="N2475">
        <v>56</v>
      </c>
      <c r="O2475">
        <f>IF(moras[[#This Row],[EDAD]]="", '2-Resumen'!$C$7, moras[[#This Row],[EDAD]])</f>
        <v>56</v>
      </c>
      <c r="P2475">
        <f>FLOOR(moras[[#This Row],[EDAD_SIN_NA´S]],10)</f>
        <v>50</v>
      </c>
      <c r="Q2475">
        <f>STANDARDIZE(moras[[#This Row],[EDAD]],'2-Resumen'!$C$2, '2-Resumen'!$C$3)</f>
        <v>0.99466443786521619</v>
      </c>
      <c r="R2475" t="str">
        <f>IF(ABS(moras[[#This Row],[Z-CORE E]]) &gt; 1.96, "Sí", "No")</f>
        <v>No</v>
      </c>
    </row>
    <row r="2476" spans="1:18">
      <c r="A2476">
        <v>3597</v>
      </c>
      <c r="B2476" t="s">
        <v>32</v>
      </c>
      <c r="C2476">
        <v>270000</v>
      </c>
      <c r="D24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76">
        <f>IF(moras[[#This Row],[SALARIO]]="",'2-Resumen'!$B$7, moras[[#This Row],[SALARIO]])</f>
        <v>270000</v>
      </c>
      <c r="F2476">
        <f>STANDARDIZE(moras[[#This Row],[SALARIO]],'2-Resumen'!$B$2,'2-Resumen'!$B$3)</f>
        <v>-0.37112384137211085</v>
      </c>
      <c r="G2476" t="str">
        <f>IF(ABS(moras[[#This Row],[Z-CORE]])&gt; 1.96,"Sí", "No")</f>
        <v>No</v>
      </c>
      <c r="H2476" t="s">
        <v>33</v>
      </c>
      <c r="I2476" t="str">
        <f>IF(moras[[#This Row],[TIPO_ASEGURAMIENTO]] = "", '2-Resumen'!$F$4, moras[[#This Row],[TIPO_ASEGURAMIENTO]])</f>
        <v>ASALARIADO</v>
      </c>
      <c r="J2476" t="s">
        <v>29</v>
      </c>
      <c r="K2476" t="s">
        <v>30</v>
      </c>
      <c r="L2476" t="s">
        <v>31</v>
      </c>
      <c r="M2476" t="s">
        <v>31</v>
      </c>
      <c r="N2476">
        <v>40</v>
      </c>
      <c r="O2476">
        <f>IF(moras[[#This Row],[EDAD]]="", '2-Resumen'!$C$7, moras[[#This Row],[EDAD]])</f>
        <v>40</v>
      </c>
      <c r="P2476">
        <f>FLOOR(moras[[#This Row],[EDAD_SIN_NA´S]],10)</f>
        <v>40</v>
      </c>
      <c r="Q2476">
        <f>STANDARDIZE(moras[[#This Row],[EDAD]],'2-Resumen'!$C$2, '2-Resumen'!$C$3)</f>
        <v>-0.13454084336898386</v>
      </c>
      <c r="R2476" t="str">
        <f>IF(ABS(moras[[#This Row],[Z-CORE E]]) &gt; 1.96, "Sí", "No")</f>
        <v>No</v>
      </c>
    </row>
    <row r="2477" spans="1:18">
      <c r="A2477">
        <v>3598</v>
      </c>
      <c r="B2477" t="s">
        <v>27</v>
      </c>
      <c r="C2477">
        <v>25863945</v>
      </c>
      <c r="D24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77">
        <f>IF(moras[[#This Row],[SALARIO]]="",'2-Resumen'!$B$7, moras[[#This Row],[SALARIO]])</f>
        <v>25863945</v>
      </c>
      <c r="F2477">
        <f>STANDARDIZE(moras[[#This Row],[SALARIO]],'2-Resumen'!$B$2,'2-Resumen'!$B$3)</f>
        <v>5.4734852672947774E-2</v>
      </c>
      <c r="G2477" t="str">
        <f>IF(ABS(moras[[#This Row],[Z-CORE]])&gt; 1.96,"Sí", "No")</f>
        <v>No</v>
      </c>
      <c r="H2477" t="s">
        <v>33</v>
      </c>
      <c r="I2477" t="str">
        <f>IF(moras[[#This Row],[TIPO_ASEGURAMIENTO]] = "", '2-Resumen'!$F$4, moras[[#This Row],[TIPO_ASEGURAMIENTO]])</f>
        <v>ASALARIADO</v>
      </c>
      <c r="J2477" t="s">
        <v>34</v>
      </c>
      <c r="K2477" t="s">
        <v>30</v>
      </c>
      <c r="L2477" t="s">
        <v>31</v>
      </c>
      <c r="M2477" t="s">
        <v>31</v>
      </c>
      <c r="N2477">
        <v>32</v>
      </c>
      <c r="O2477">
        <f>IF(moras[[#This Row],[EDAD]]="", '2-Resumen'!$C$7, moras[[#This Row],[EDAD]])</f>
        <v>32</v>
      </c>
      <c r="P2477">
        <f>FLOOR(moras[[#This Row],[EDAD_SIN_NA´S]],10)</f>
        <v>30</v>
      </c>
      <c r="Q2477">
        <f>STANDARDIZE(moras[[#This Row],[EDAD]],'2-Resumen'!$C$2, '2-Resumen'!$C$3)</f>
        <v>-0.69914348398608395</v>
      </c>
      <c r="R2477" t="str">
        <f>IF(ABS(moras[[#This Row],[Z-CORE E]]) &gt; 1.96, "Sí", "No")</f>
        <v>No</v>
      </c>
    </row>
    <row r="2478" spans="1:18">
      <c r="A2478">
        <v>3600</v>
      </c>
      <c r="B2478" t="s">
        <v>27</v>
      </c>
      <c r="C2478">
        <v>731424</v>
      </c>
      <c r="D24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78">
        <f>IF(moras[[#This Row],[SALARIO]]="",'2-Resumen'!$B$7, moras[[#This Row],[SALARIO]])</f>
        <v>731424</v>
      </c>
      <c r="F2478">
        <f>STANDARDIZE(moras[[#This Row],[SALARIO]],'2-Resumen'!$B$2,'2-Resumen'!$B$3)</f>
        <v>-0.36344618862881367</v>
      </c>
      <c r="G2478" t="str">
        <f>IF(ABS(moras[[#This Row],[Z-CORE]])&gt; 1.96,"Sí", "No")</f>
        <v>No</v>
      </c>
      <c r="H2478" t="s">
        <v>33</v>
      </c>
      <c r="I2478" t="str">
        <f>IF(moras[[#This Row],[TIPO_ASEGURAMIENTO]] = "", '2-Resumen'!$F$4, moras[[#This Row],[TIPO_ASEGURAMIENTO]])</f>
        <v>ASALARIADO</v>
      </c>
      <c r="J2478" t="s">
        <v>34</v>
      </c>
      <c r="K2478" t="s">
        <v>30</v>
      </c>
      <c r="L2478" t="s">
        <v>31</v>
      </c>
      <c r="M2478" t="s">
        <v>30</v>
      </c>
      <c r="N2478">
        <v>28</v>
      </c>
      <c r="O2478">
        <f>IF(moras[[#This Row],[EDAD]]="", '2-Resumen'!$C$7, moras[[#This Row],[EDAD]])</f>
        <v>28</v>
      </c>
      <c r="P2478">
        <f>FLOOR(moras[[#This Row],[EDAD_SIN_NA´S]],10)</f>
        <v>20</v>
      </c>
      <c r="Q2478">
        <f>STANDARDIZE(moras[[#This Row],[EDAD]],'2-Resumen'!$C$2, '2-Resumen'!$C$3)</f>
        <v>-0.98144480429463388</v>
      </c>
      <c r="R2478" t="str">
        <f>IF(ABS(moras[[#This Row],[Z-CORE E]]) &gt; 1.96, "Sí", "No")</f>
        <v>No</v>
      </c>
    </row>
    <row r="2479" spans="1:18">
      <c r="A2479">
        <v>3601</v>
      </c>
      <c r="B2479" t="s">
        <v>27</v>
      </c>
      <c r="C2479">
        <v>23968308</v>
      </c>
      <c r="D24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79">
        <f>IF(moras[[#This Row],[SALARIO]]="",'2-Resumen'!$B$7, moras[[#This Row],[SALARIO]])</f>
        <v>23968308</v>
      </c>
      <c r="F2479">
        <f>STANDARDIZE(moras[[#This Row],[SALARIO]],'2-Resumen'!$B$2,'2-Resumen'!$B$3)</f>
        <v>2.3193271365201239E-2</v>
      </c>
      <c r="G2479" t="str">
        <f>IF(ABS(moras[[#This Row],[Z-CORE]])&gt; 1.96,"Sí", "No")</f>
        <v>No</v>
      </c>
      <c r="H2479" t="s">
        <v>33</v>
      </c>
      <c r="I2479" t="str">
        <f>IF(moras[[#This Row],[TIPO_ASEGURAMIENTO]] = "", '2-Resumen'!$F$4, moras[[#This Row],[TIPO_ASEGURAMIENTO]])</f>
        <v>ASALARIADO</v>
      </c>
      <c r="J2479" t="s">
        <v>29</v>
      </c>
      <c r="K2479" t="s">
        <v>30</v>
      </c>
      <c r="L2479" t="s">
        <v>31</v>
      </c>
      <c r="M2479" t="s">
        <v>31</v>
      </c>
      <c r="N2479">
        <v>38</v>
      </c>
      <c r="O2479">
        <f>IF(moras[[#This Row],[EDAD]]="", '2-Resumen'!$C$7, moras[[#This Row],[EDAD]])</f>
        <v>38</v>
      </c>
      <c r="P2479">
        <f>FLOOR(moras[[#This Row],[EDAD_SIN_NA´S]],10)</f>
        <v>30</v>
      </c>
      <c r="Q2479">
        <f>STANDARDIZE(moras[[#This Row],[EDAD]],'2-Resumen'!$C$2, '2-Resumen'!$C$3)</f>
        <v>-0.27569150352325889</v>
      </c>
      <c r="R2479" t="str">
        <f>IF(ABS(moras[[#This Row],[Z-CORE E]]) &gt; 1.96, "Sí", "No")</f>
        <v>No</v>
      </c>
    </row>
    <row r="2480" spans="1:18">
      <c r="A2480">
        <v>3603</v>
      </c>
      <c r="B2480" t="s">
        <v>32</v>
      </c>
      <c r="C2480">
        <v>37735076</v>
      </c>
      <c r="D24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80">
        <f>IF(moras[[#This Row],[SALARIO]]="",'2-Resumen'!$B$7, moras[[#This Row],[SALARIO]])</f>
        <v>37735076</v>
      </c>
      <c r="F2480">
        <f>STANDARDIZE(moras[[#This Row],[SALARIO]],'2-Resumen'!$B$2,'2-Resumen'!$B$3)</f>
        <v>0.25225908524036988</v>
      </c>
      <c r="G2480" t="str">
        <f>IF(ABS(moras[[#This Row],[Z-CORE]])&gt; 1.96,"Sí", "No")</f>
        <v>No</v>
      </c>
      <c r="H2480" t="s">
        <v>33</v>
      </c>
      <c r="I2480" t="str">
        <f>IF(moras[[#This Row],[TIPO_ASEGURAMIENTO]] = "", '2-Resumen'!$F$4, moras[[#This Row],[TIPO_ASEGURAMIENTO]])</f>
        <v>ASALARIADO</v>
      </c>
      <c r="J2480" t="s">
        <v>29</v>
      </c>
      <c r="K2480" t="s">
        <v>30</v>
      </c>
      <c r="L2480" t="s">
        <v>31</v>
      </c>
      <c r="M2480" t="s">
        <v>31</v>
      </c>
      <c r="N2480">
        <v>35</v>
      </c>
      <c r="O2480">
        <f>IF(moras[[#This Row],[EDAD]]="", '2-Resumen'!$C$7, moras[[#This Row],[EDAD]])</f>
        <v>35</v>
      </c>
      <c r="P2480">
        <f>FLOOR(moras[[#This Row],[EDAD_SIN_NA´S]],10)</f>
        <v>30</v>
      </c>
      <c r="Q2480">
        <f>STANDARDIZE(moras[[#This Row],[EDAD]],'2-Resumen'!$C$2, '2-Resumen'!$C$3)</f>
        <v>-0.48741749375467142</v>
      </c>
      <c r="R2480" t="str">
        <f>IF(ABS(moras[[#This Row],[Z-CORE E]]) &gt; 1.96, "Sí", "No")</f>
        <v>No</v>
      </c>
    </row>
    <row r="2481" spans="1:18">
      <c r="A2481">
        <v>3608</v>
      </c>
      <c r="B2481" t="s">
        <v>27</v>
      </c>
      <c r="C2481">
        <v>774085</v>
      </c>
      <c r="D24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81">
        <f>IF(moras[[#This Row],[SALARIO]]="",'2-Resumen'!$B$7, moras[[#This Row],[SALARIO]])</f>
        <v>774085</v>
      </c>
      <c r="F2481">
        <f>STANDARDIZE(moras[[#This Row],[SALARIO]],'2-Resumen'!$B$2,'2-Resumen'!$B$3)</f>
        <v>-0.36273635051098324</v>
      </c>
      <c r="G2481" t="str">
        <f>IF(ABS(moras[[#This Row],[Z-CORE]])&gt; 1.96,"Sí", "No")</f>
        <v>No</v>
      </c>
      <c r="H2481" t="s">
        <v>33</v>
      </c>
      <c r="I2481" t="str">
        <f>IF(moras[[#This Row],[TIPO_ASEGURAMIENTO]] = "", '2-Resumen'!$F$4, moras[[#This Row],[TIPO_ASEGURAMIENTO]])</f>
        <v>ASALARIADO</v>
      </c>
      <c r="J2481" t="s">
        <v>29</v>
      </c>
      <c r="K2481" t="s">
        <v>30</v>
      </c>
      <c r="L2481" t="s">
        <v>31</v>
      </c>
      <c r="M2481" t="s">
        <v>31</v>
      </c>
      <c r="N2481">
        <v>48</v>
      </c>
      <c r="O2481">
        <f>IF(moras[[#This Row],[EDAD]]="", '2-Resumen'!$C$7, moras[[#This Row],[EDAD]])</f>
        <v>48</v>
      </c>
      <c r="P2481">
        <f>FLOOR(moras[[#This Row],[EDAD_SIN_NA´S]],10)</f>
        <v>40</v>
      </c>
      <c r="Q2481">
        <f>STANDARDIZE(moras[[#This Row],[EDAD]],'2-Resumen'!$C$2, '2-Resumen'!$C$3)</f>
        <v>0.43006179724811616</v>
      </c>
      <c r="R2481" t="str">
        <f>IF(ABS(moras[[#This Row],[Z-CORE E]]) &gt; 1.96, "Sí", "No")</f>
        <v>No</v>
      </c>
    </row>
    <row r="2482" spans="1:18">
      <c r="A2482">
        <v>3610</v>
      </c>
      <c r="B2482" t="s">
        <v>27</v>
      </c>
      <c r="C2482">
        <v>2240025</v>
      </c>
      <c r="D24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82">
        <f>IF(moras[[#This Row],[SALARIO]]="",'2-Resumen'!$B$7, moras[[#This Row],[SALARIO]])</f>
        <v>2240025</v>
      </c>
      <c r="F2482">
        <f>STANDARDIZE(moras[[#This Row],[SALARIO]],'2-Resumen'!$B$2,'2-Resumen'!$B$3)</f>
        <v>-0.33834451510036506</v>
      </c>
      <c r="G2482" t="str">
        <f>IF(ABS(moras[[#This Row],[Z-CORE]])&gt; 1.96,"Sí", "No")</f>
        <v>No</v>
      </c>
      <c r="H2482" t="s">
        <v>33</v>
      </c>
      <c r="I2482" t="str">
        <f>IF(moras[[#This Row],[TIPO_ASEGURAMIENTO]] = "", '2-Resumen'!$F$4, moras[[#This Row],[TIPO_ASEGURAMIENTO]])</f>
        <v>ASALARIADO</v>
      </c>
      <c r="J2482" t="s">
        <v>34</v>
      </c>
      <c r="K2482" t="s">
        <v>30</v>
      </c>
      <c r="L2482" t="s">
        <v>31</v>
      </c>
      <c r="M2482" t="s">
        <v>31</v>
      </c>
      <c r="N2482">
        <v>60</v>
      </c>
      <c r="O2482">
        <f>IF(moras[[#This Row],[EDAD]]="", '2-Resumen'!$C$7, moras[[#This Row],[EDAD]])</f>
        <v>60</v>
      </c>
      <c r="P2482">
        <f>FLOOR(moras[[#This Row],[EDAD_SIN_NA´S]],10)</f>
        <v>60</v>
      </c>
      <c r="Q2482">
        <f>STANDARDIZE(moras[[#This Row],[EDAD]],'2-Resumen'!$C$2, '2-Resumen'!$C$3)</f>
        <v>1.2769657581737661</v>
      </c>
      <c r="R2482" t="str">
        <f>IF(ABS(moras[[#This Row],[Z-CORE E]]) &gt; 1.96, "Sí", "No")</f>
        <v>No</v>
      </c>
    </row>
    <row r="2483" spans="1:18">
      <c r="A2483">
        <v>3613</v>
      </c>
      <c r="B2483" t="s">
        <v>32</v>
      </c>
      <c r="C2483">
        <v>200000</v>
      </c>
      <c r="D24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83">
        <f>IF(moras[[#This Row],[SALARIO]]="",'2-Resumen'!$B$7, moras[[#This Row],[SALARIO]])</f>
        <v>200000</v>
      </c>
      <c r="F2483">
        <f>STANDARDIZE(moras[[#This Row],[SALARIO]],'2-Resumen'!$B$2,'2-Resumen'!$B$3)</f>
        <v>-0.37228857422525852</v>
      </c>
      <c r="G2483" t="str">
        <f>IF(ABS(moras[[#This Row],[Z-CORE]])&gt; 1.96,"Sí", "No")</f>
        <v>No</v>
      </c>
      <c r="H2483" t="s">
        <v>33</v>
      </c>
      <c r="I2483" t="str">
        <f>IF(moras[[#This Row],[TIPO_ASEGURAMIENTO]] = "", '2-Resumen'!$F$4, moras[[#This Row],[TIPO_ASEGURAMIENTO]])</f>
        <v>ASALARIADO</v>
      </c>
      <c r="J2483" t="s">
        <v>29</v>
      </c>
      <c r="K2483" t="s">
        <v>30</v>
      </c>
      <c r="L2483" t="s">
        <v>31</v>
      </c>
      <c r="M2483" t="s">
        <v>31</v>
      </c>
      <c r="N2483">
        <v>30</v>
      </c>
      <c r="O2483">
        <f>IF(moras[[#This Row],[EDAD]]="", '2-Resumen'!$C$7, moras[[#This Row],[EDAD]])</f>
        <v>30</v>
      </c>
      <c r="P2483">
        <f>FLOOR(moras[[#This Row],[EDAD_SIN_NA´S]],10)</f>
        <v>30</v>
      </c>
      <c r="Q2483">
        <f>STANDARDIZE(moras[[#This Row],[EDAD]],'2-Resumen'!$C$2, '2-Resumen'!$C$3)</f>
        <v>-0.84029414414035897</v>
      </c>
      <c r="R2483" t="str">
        <f>IF(ABS(moras[[#This Row],[Z-CORE E]]) &gt; 1.96, "Sí", "No")</f>
        <v>No</v>
      </c>
    </row>
    <row r="2484" spans="1:18">
      <c r="A2484">
        <v>3614</v>
      </c>
      <c r="B2484" t="s">
        <v>32</v>
      </c>
      <c r="C2484">
        <v>28380305</v>
      </c>
      <c r="D24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84">
        <f>IF(moras[[#This Row],[SALARIO]]="",'2-Resumen'!$B$7, moras[[#This Row],[SALARIO]])</f>
        <v>28380305</v>
      </c>
      <c r="F2484">
        <f>STANDARDIZE(moras[[#This Row],[SALARIO]],'2-Resumen'!$B$2,'2-Resumen'!$B$3)</f>
        <v>9.6604669277899596E-2</v>
      </c>
      <c r="G2484" t="str">
        <f>IF(ABS(moras[[#This Row],[Z-CORE]])&gt; 1.96,"Sí", "No")</f>
        <v>No</v>
      </c>
      <c r="H2484" t="s">
        <v>33</v>
      </c>
      <c r="I2484" t="str">
        <f>IF(moras[[#This Row],[TIPO_ASEGURAMIENTO]] = "", '2-Resumen'!$F$4, moras[[#This Row],[TIPO_ASEGURAMIENTO]])</f>
        <v>ASALARIADO</v>
      </c>
      <c r="J2484" t="s">
        <v>29</v>
      </c>
      <c r="K2484" t="s">
        <v>30</v>
      </c>
      <c r="L2484" t="s">
        <v>31</v>
      </c>
      <c r="M2484" t="s">
        <v>31</v>
      </c>
      <c r="N2484">
        <v>19</v>
      </c>
      <c r="O2484">
        <f>IF(moras[[#This Row],[EDAD]]="", '2-Resumen'!$C$7, moras[[#This Row],[EDAD]])</f>
        <v>19</v>
      </c>
      <c r="P2484">
        <f>FLOOR(moras[[#This Row],[EDAD_SIN_NA´S]],10)</f>
        <v>10</v>
      </c>
      <c r="Q2484">
        <f>STANDARDIZE(moras[[#This Row],[EDAD]],'2-Resumen'!$C$2, '2-Resumen'!$C$3)</f>
        <v>-1.6166227749888715</v>
      </c>
      <c r="R2484" t="str">
        <f>IF(ABS(moras[[#This Row],[Z-CORE E]]) &gt; 1.96, "Sí", "No")</f>
        <v>No</v>
      </c>
    </row>
    <row r="2485" spans="1:18">
      <c r="A2485">
        <v>3615</v>
      </c>
      <c r="B2485" t="s">
        <v>32</v>
      </c>
      <c r="C2485">
        <v>36159025</v>
      </c>
      <c r="D24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85">
        <f>IF(moras[[#This Row],[SALARIO]]="",'2-Resumen'!$B$7, moras[[#This Row],[SALARIO]])</f>
        <v>36159025</v>
      </c>
      <c r="F2485">
        <f>STANDARDIZE(moras[[#This Row],[SALARIO]],'2-Resumen'!$B$2,'2-Resumen'!$B$3)</f>
        <v>0.22603510841270974</v>
      </c>
      <c r="G2485" t="str">
        <f>IF(ABS(moras[[#This Row],[Z-CORE]])&gt; 1.96,"Sí", "No")</f>
        <v>No</v>
      </c>
      <c r="H2485" t="s">
        <v>33</v>
      </c>
      <c r="I2485" t="str">
        <f>IF(moras[[#This Row],[TIPO_ASEGURAMIENTO]] = "", '2-Resumen'!$F$4, moras[[#This Row],[TIPO_ASEGURAMIENTO]])</f>
        <v>ASALARIADO</v>
      </c>
      <c r="J2485" t="s">
        <v>29</v>
      </c>
      <c r="K2485" t="s">
        <v>30</v>
      </c>
      <c r="L2485" t="s">
        <v>31</v>
      </c>
      <c r="M2485" t="s">
        <v>31</v>
      </c>
      <c r="N2485">
        <v>32</v>
      </c>
      <c r="O2485">
        <f>IF(moras[[#This Row],[EDAD]]="", '2-Resumen'!$C$7, moras[[#This Row],[EDAD]])</f>
        <v>32</v>
      </c>
      <c r="P2485">
        <f>FLOOR(moras[[#This Row],[EDAD_SIN_NA´S]],10)</f>
        <v>30</v>
      </c>
      <c r="Q2485">
        <f>STANDARDIZE(moras[[#This Row],[EDAD]],'2-Resumen'!$C$2, '2-Resumen'!$C$3)</f>
        <v>-0.69914348398608395</v>
      </c>
      <c r="R2485" t="str">
        <f>IF(ABS(moras[[#This Row],[Z-CORE E]]) &gt; 1.96, "Sí", "No")</f>
        <v>No</v>
      </c>
    </row>
    <row r="2486" spans="1:18">
      <c r="A2486">
        <v>3616</v>
      </c>
      <c r="B2486" t="s">
        <v>32</v>
      </c>
      <c r="C2486">
        <v>6204123</v>
      </c>
      <c r="D24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86">
        <f>IF(moras[[#This Row],[SALARIO]]="",'2-Resumen'!$B$7, moras[[#This Row],[SALARIO]])</f>
        <v>6204123</v>
      </c>
      <c r="F2486">
        <f>STANDARDIZE(moras[[#This Row],[SALARIO]],'2-Resumen'!$B$2,'2-Resumen'!$B$3)</f>
        <v>-0.27238572690469504</v>
      </c>
      <c r="G2486" t="str">
        <f>IF(ABS(moras[[#This Row],[Z-CORE]])&gt; 1.96,"Sí", "No")</f>
        <v>No</v>
      </c>
      <c r="H2486" t="s">
        <v>33</v>
      </c>
      <c r="I2486" t="str">
        <f>IF(moras[[#This Row],[TIPO_ASEGURAMIENTO]] = "", '2-Resumen'!$F$4, moras[[#This Row],[TIPO_ASEGURAMIENTO]])</f>
        <v>ASALARIADO</v>
      </c>
      <c r="J2486" t="s">
        <v>34</v>
      </c>
      <c r="K2486" t="s">
        <v>30</v>
      </c>
      <c r="L2486" t="s">
        <v>31</v>
      </c>
      <c r="M2486" t="s">
        <v>31</v>
      </c>
      <c r="N2486">
        <v>54</v>
      </c>
      <c r="O2486">
        <f>IF(moras[[#This Row],[EDAD]]="", '2-Resumen'!$C$7, moras[[#This Row],[EDAD]])</f>
        <v>54</v>
      </c>
      <c r="P2486">
        <f>FLOOR(moras[[#This Row],[EDAD_SIN_NA´S]],10)</f>
        <v>50</v>
      </c>
      <c r="Q2486">
        <f>STANDARDIZE(moras[[#This Row],[EDAD]],'2-Resumen'!$C$2, '2-Resumen'!$C$3)</f>
        <v>0.85351377771094117</v>
      </c>
      <c r="R2486" t="str">
        <f>IF(ABS(moras[[#This Row],[Z-CORE E]]) &gt; 1.96, "Sí", "No")</f>
        <v>No</v>
      </c>
    </row>
    <row r="2487" spans="1:18">
      <c r="A2487">
        <v>3617</v>
      </c>
      <c r="B2487" t="s">
        <v>32</v>
      </c>
      <c r="C2487">
        <v>278000</v>
      </c>
      <c r="D24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87">
        <f>IF(moras[[#This Row],[SALARIO]]="",'2-Resumen'!$B$7, moras[[#This Row],[SALARIO]])</f>
        <v>278000</v>
      </c>
      <c r="F2487">
        <f>STANDARDIZE(moras[[#This Row],[SALARIO]],'2-Resumen'!$B$2,'2-Resumen'!$B$3)</f>
        <v>-0.37099072904603686</v>
      </c>
      <c r="G2487" t="str">
        <f>IF(ABS(moras[[#This Row],[Z-CORE]])&gt; 1.96,"Sí", "No")</f>
        <v>No</v>
      </c>
      <c r="H2487" t="s">
        <v>33</v>
      </c>
      <c r="I2487" t="str">
        <f>IF(moras[[#This Row],[TIPO_ASEGURAMIENTO]] = "", '2-Resumen'!$F$4, moras[[#This Row],[TIPO_ASEGURAMIENTO]])</f>
        <v>ASALARIADO</v>
      </c>
      <c r="J2487" t="s">
        <v>29</v>
      </c>
      <c r="K2487" t="s">
        <v>30</v>
      </c>
      <c r="L2487" t="s">
        <v>30</v>
      </c>
      <c r="M2487" t="s">
        <v>30</v>
      </c>
      <c r="N2487">
        <v>37</v>
      </c>
      <c r="O2487">
        <f>IF(moras[[#This Row],[EDAD]]="", '2-Resumen'!$C$7, moras[[#This Row],[EDAD]])</f>
        <v>37</v>
      </c>
      <c r="P2487">
        <f>FLOOR(moras[[#This Row],[EDAD_SIN_NA´S]],10)</f>
        <v>30</v>
      </c>
      <c r="Q2487">
        <f>STANDARDIZE(moras[[#This Row],[EDAD]],'2-Resumen'!$C$2, '2-Resumen'!$C$3)</f>
        <v>-0.3462668336003964</v>
      </c>
      <c r="R2487" t="str">
        <f>IF(ABS(moras[[#This Row],[Z-CORE E]]) &gt; 1.96, "Sí", "No")</f>
        <v>No</v>
      </c>
    </row>
    <row r="2488" spans="1:18">
      <c r="A2488">
        <v>3618</v>
      </c>
      <c r="B2488" t="s">
        <v>32</v>
      </c>
      <c r="C2488">
        <v>49225024</v>
      </c>
      <c r="D24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88">
        <f>IF(moras[[#This Row],[SALARIO]]="",'2-Resumen'!$B$7, moras[[#This Row],[SALARIO]])</f>
        <v>49225024</v>
      </c>
      <c r="F2488">
        <f>STANDARDIZE(moras[[#This Row],[SALARIO]],'2-Resumen'!$B$2,'2-Resumen'!$B$3)</f>
        <v>0.44344079833405803</v>
      </c>
      <c r="G2488" t="str">
        <f>IF(ABS(moras[[#This Row],[Z-CORE]])&gt; 1.96,"Sí", "No")</f>
        <v>No</v>
      </c>
      <c r="H2488" t="s">
        <v>33</v>
      </c>
      <c r="I2488" t="str">
        <f>IF(moras[[#This Row],[TIPO_ASEGURAMIENTO]] = "", '2-Resumen'!$F$4, moras[[#This Row],[TIPO_ASEGURAMIENTO]])</f>
        <v>ASALARIADO</v>
      </c>
      <c r="J2488" t="s">
        <v>29</v>
      </c>
      <c r="K2488" t="s">
        <v>30</v>
      </c>
      <c r="L2488" t="s">
        <v>31</v>
      </c>
      <c r="M2488" t="s">
        <v>31</v>
      </c>
      <c r="N2488">
        <v>39</v>
      </c>
      <c r="O2488">
        <f>IF(moras[[#This Row],[EDAD]]="", '2-Resumen'!$C$7, moras[[#This Row],[EDAD]])</f>
        <v>39</v>
      </c>
      <c r="P2488">
        <f>FLOOR(moras[[#This Row],[EDAD_SIN_NA´S]],10)</f>
        <v>30</v>
      </c>
      <c r="Q2488">
        <f>STANDARDIZE(moras[[#This Row],[EDAD]],'2-Resumen'!$C$2, '2-Resumen'!$C$3)</f>
        <v>-0.20511617344612137</v>
      </c>
      <c r="R2488" t="str">
        <f>IF(ABS(moras[[#This Row],[Z-CORE E]]) &gt; 1.96, "Sí", "No")</f>
        <v>No</v>
      </c>
    </row>
    <row r="2489" spans="1:18">
      <c r="A2489">
        <v>3620</v>
      </c>
      <c r="B2489" t="s">
        <v>32</v>
      </c>
      <c r="C2489">
        <v>13960545</v>
      </c>
      <c r="D24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89">
        <f>IF(moras[[#This Row],[SALARIO]]="",'2-Resumen'!$B$7, moras[[#This Row],[SALARIO]])</f>
        <v>13960545</v>
      </c>
      <c r="F2489">
        <f>STANDARDIZE(moras[[#This Row],[SALARIO]],'2-Resumen'!$B$2,'2-Resumen'!$B$3)</f>
        <v>-0.14332630510073469</v>
      </c>
      <c r="G2489" t="str">
        <f>IF(ABS(moras[[#This Row],[Z-CORE]])&gt; 1.96,"Sí", "No")</f>
        <v>No</v>
      </c>
      <c r="H2489" t="s">
        <v>33</v>
      </c>
      <c r="I2489" t="str">
        <f>IF(moras[[#This Row],[TIPO_ASEGURAMIENTO]] = "", '2-Resumen'!$F$4, moras[[#This Row],[TIPO_ASEGURAMIENTO]])</f>
        <v>ASALARIADO</v>
      </c>
      <c r="J2489" t="s">
        <v>34</v>
      </c>
      <c r="K2489" t="s">
        <v>30</v>
      </c>
      <c r="L2489" t="s">
        <v>31</v>
      </c>
      <c r="M2489" t="s">
        <v>31</v>
      </c>
      <c r="N2489">
        <v>40</v>
      </c>
      <c r="O2489">
        <f>IF(moras[[#This Row],[EDAD]]="", '2-Resumen'!$C$7, moras[[#This Row],[EDAD]])</f>
        <v>40</v>
      </c>
      <c r="P2489">
        <f>FLOOR(moras[[#This Row],[EDAD_SIN_NA´S]],10)</f>
        <v>40</v>
      </c>
      <c r="Q2489">
        <f>STANDARDIZE(moras[[#This Row],[EDAD]],'2-Resumen'!$C$2, '2-Resumen'!$C$3)</f>
        <v>-0.13454084336898386</v>
      </c>
      <c r="R2489" t="str">
        <f>IF(ABS(moras[[#This Row],[Z-CORE E]]) &gt; 1.96, "Sí", "No")</f>
        <v>No</v>
      </c>
    </row>
    <row r="2490" spans="1:18">
      <c r="A2490">
        <v>3622</v>
      </c>
      <c r="B2490" t="s">
        <v>32</v>
      </c>
      <c r="C2490">
        <v>200000</v>
      </c>
      <c r="D24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90">
        <f>IF(moras[[#This Row],[SALARIO]]="",'2-Resumen'!$B$7, moras[[#This Row],[SALARIO]])</f>
        <v>200000</v>
      </c>
      <c r="F2490">
        <f>STANDARDIZE(moras[[#This Row],[SALARIO]],'2-Resumen'!$B$2,'2-Resumen'!$B$3)</f>
        <v>-0.37228857422525852</v>
      </c>
      <c r="G2490" t="str">
        <f>IF(ABS(moras[[#This Row],[Z-CORE]])&gt; 1.96,"Sí", "No")</f>
        <v>No</v>
      </c>
      <c r="H2490" t="s">
        <v>33</v>
      </c>
      <c r="I2490" t="str">
        <f>IF(moras[[#This Row],[TIPO_ASEGURAMIENTO]] = "", '2-Resumen'!$F$4, moras[[#This Row],[TIPO_ASEGURAMIENTO]])</f>
        <v>ASALARIADO</v>
      </c>
      <c r="J2490" t="s">
        <v>29</v>
      </c>
      <c r="K2490" t="s">
        <v>30</v>
      </c>
      <c r="L2490" t="s">
        <v>31</v>
      </c>
      <c r="M2490" t="s">
        <v>31</v>
      </c>
      <c r="N2490">
        <v>61</v>
      </c>
      <c r="O2490">
        <f>IF(moras[[#This Row],[EDAD]]="", '2-Resumen'!$C$7, moras[[#This Row],[EDAD]])</f>
        <v>61</v>
      </c>
      <c r="P2490">
        <f>FLOOR(moras[[#This Row],[EDAD_SIN_NA´S]],10)</f>
        <v>60</v>
      </c>
      <c r="Q2490">
        <f>STANDARDIZE(moras[[#This Row],[EDAD]],'2-Resumen'!$C$2, '2-Resumen'!$C$3)</f>
        <v>1.3475410882509038</v>
      </c>
      <c r="R2490" t="str">
        <f>IF(ABS(moras[[#This Row],[Z-CORE E]]) &gt; 1.96, "Sí", "No")</f>
        <v>No</v>
      </c>
    </row>
    <row r="2491" spans="1:18">
      <c r="A2491">
        <v>3623</v>
      </c>
      <c r="B2491" t="s">
        <v>27</v>
      </c>
      <c r="C2491">
        <v>59242167</v>
      </c>
      <c r="D24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91">
        <f>IF(moras[[#This Row],[SALARIO]]="",'2-Resumen'!$B$7, moras[[#This Row],[SALARIO]])</f>
        <v>59242167</v>
      </c>
      <c r="F2491">
        <f>STANDARDIZE(moras[[#This Row],[SALARIO]],'2-Resumen'!$B$2,'2-Resumen'!$B$3)</f>
        <v>0.61011644900231576</v>
      </c>
      <c r="G2491" t="str">
        <f>IF(ABS(moras[[#This Row],[Z-CORE]])&gt; 1.96,"Sí", "No")</f>
        <v>No</v>
      </c>
      <c r="H2491" t="s">
        <v>33</v>
      </c>
      <c r="I2491" t="str">
        <f>IF(moras[[#This Row],[TIPO_ASEGURAMIENTO]] = "", '2-Resumen'!$F$4, moras[[#This Row],[TIPO_ASEGURAMIENTO]])</f>
        <v>ASALARIADO</v>
      </c>
      <c r="J2491" t="s">
        <v>29</v>
      </c>
      <c r="K2491" t="s">
        <v>30</v>
      </c>
      <c r="L2491" t="s">
        <v>31</v>
      </c>
      <c r="M2491" t="s">
        <v>31</v>
      </c>
      <c r="N2491">
        <v>29</v>
      </c>
      <c r="O2491">
        <f>IF(moras[[#This Row],[EDAD]]="", '2-Resumen'!$C$7, moras[[#This Row],[EDAD]])</f>
        <v>29</v>
      </c>
      <c r="P2491">
        <f>FLOOR(moras[[#This Row],[EDAD_SIN_NA´S]],10)</f>
        <v>20</v>
      </c>
      <c r="Q2491">
        <f>STANDARDIZE(moras[[#This Row],[EDAD]],'2-Resumen'!$C$2, '2-Resumen'!$C$3)</f>
        <v>-0.91086947421749642</v>
      </c>
      <c r="R2491" t="str">
        <f>IF(ABS(moras[[#This Row],[Z-CORE E]]) &gt; 1.96, "Sí", "No")</f>
        <v>No</v>
      </c>
    </row>
    <row r="2492" spans="1:18">
      <c r="A2492">
        <v>3624</v>
      </c>
      <c r="B2492" t="s">
        <v>32</v>
      </c>
      <c r="C2492">
        <v>419680</v>
      </c>
      <c r="D24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492">
        <f>IF(moras[[#This Row],[SALARIO]]="",'2-Resumen'!$B$7, moras[[#This Row],[SALARIO]])</f>
        <v>419680</v>
      </c>
      <c r="F2492">
        <f>STANDARDIZE(moras[[#This Row],[SALARIO]],'2-Resumen'!$B$2,'2-Resumen'!$B$3)</f>
        <v>-0.36863330975126601</v>
      </c>
      <c r="G2492" t="str">
        <f>IF(ABS(moras[[#This Row],[Z-CORE]])&gt; 1.96,"Sí", "No")</f>
        <v>No</v>
      </c>
      <c r="H2492" t="s">
        <v>33</v>
      </c>
      <c r="I2492" t="str">
        <f>IF(moras[[#This Row],[TIPO_ASEGURAMIENTO]] = "", '2-Resumen'!$F$4, moras[[#This Row],[TIPO_ASEGURAMIENTO]])</f>
        <v>ASALARIADO</v>
      </c>
      <c r="J2492" t="s">
        <v>29</v>
      </c>
      <c r="K2492" t="s">
        <v>30</v>
      </c>
      <c r="L2492" t="s">
        <v>31</v>
      </c>
      <c r="M2492" t="s">
        <v>31</v>
      </c>
      <c r="N2492">
        <v>51</v>
      </c>
      <c r="O2492">
        <f>IF(moras[[#This Row],[EDAD]]="", '2-Resumen'!$C$7, moras[[#This Row],[EDAD]])</f>
        <v>51</v>
      </c>
      <c r="P2492">
        <f>FLOOR(moras[[#This Row],[EDAD_SIN_NA´S]],10)</f>
        <v>50</v>
      </c>
      <c r="Q2492">
        <f>STANDARDIZE(moras[[#This Row],[EDAD]],'2-Resumen'!$C$2, '2-Resumen'!$C$3)</f>
        <v>0.64178778747952869</v>
      </c>
      <c r="R2492" t="str">
        <f>IF(ABS(moras[[#This Row],[Z-CORE E]]) &gt; 1.96, "Sí", "No")</f>
        <v>No</v>
      </c>
    </row>
    <row r="2493" spans="1:18">
      <c r="A2493">
        <v>3625</v>
      </c>
      <c r="B2493" t="s">
        <v>32</v>
      </c>
      <c r="C2493">
        <v>2054741</v>
      </c>
      <c r="D24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93">
        <f>IF(moras[[#This Row],[SALARIO]]="",'2-Resumen'!$B$7, moras[[#This Row],[SALARIO]])</f>
        <v>2054741</v>
      </c>
      <c r="F2493">
        <f>STANDARDIZE(moras[[#This Row],[SALARIO]],'2-Resumen'!$B$2,'2-Resumen'!$B$3)</f>
        <v>-0.34142746312840239</v>
      </c>
      <c r="G2493" t="str">
        <f>IF(ABS(moras[[#This Row],[Z-CORE]])&gt; 1.96,"Sí", "No")</f>
        <v>No</v>
      </c>
      <c r="H2493" t="s">
        <v>33</v>
      </c>
      <c r="I2493" t="str">
        <f>IF(moras[[#This Row],[TIPO_ASEGURAMIENTO]] = "", '2-Resumen'!$F$4, moras[[#This Row],[TIPO_ASEGURAMIENTO]])</f>
        <v>ASALARIADO</v>
      </c>
      <c r="J2493" t="s">
        <v>34</v>
      </c>
      <c r="K2493" t="s">
        <v>30</v>
      </c>
      <c r="L2493" t="s">
        <v>31</v>
      </c>
      <c r="M2493" t="s">
        <v>30</v>
      </c>
      <c r="N2493">
        <v>60</v>
      </c>
      <c r="O2493">
        <f>IF(moras[[#This Row],[EDAD]]="", '2-Resumen'!$C$7, moras[[#This Row],[EDAD]])</f>
        <v>60</v>
      </c>
      <c r="P2493">
        <f>FLOOR(moras[[#This Row],[EDAD_SIN_NA´S]],10)</f>
        <v>60</v>
      </c>
      <c r="Q2493">
        <f>STANDARDIZE(moras[[#This Row],[EDAD]],'2-Resumen'!$C$2, '2-Resumen'!$C$3)</f>
        <v>1.2769657581737661</v>
      </c>
      <c r="R2493" t="str">
        <f>IF(ABS(moras[[#This Row],[Z-CORE E]]) &gt; 1.96, "Sí", "No")</f>
        <v>No</v>
      </c>
    </row>
    <row r="2494" spans="1:18">
      <c r="A2494">
        <v>3626</v>
      </c>
      <c r="B2494" t="s">
        <v>32</v>
      </c>
      <c r="C2494">
        <v>24199384</v>
      </c>
      <c r="D24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94">
        <f>IF(moras[[#This Row],[SALARIO]]="",'2-Resumen'!$B$7, moras[[#This Row],[SALARIO]])</f>
        <v>24199384</v>
      </c>
      <c r="F2494">
        <f>STANDARDIZE(moras[[#This Row],[SALARIO]],'2-Resumen'!$B$2,'2-Resumen'!$B$3)</f>
        <v>2.7038154347686198E-2</v>
      </c>
      <c r="G2494" t="str">
        <f>IF(ABS(moras[[#This Row],[Z-CORE]])&gt; 1.96,"Sí", "No")</f>
        <v>No</v>
      </c>
      <c r="H2494" t="s">
        <v>33</v>
      </c>
      <c r="I2494" t="str">
        <f>IF(moras[[#This Row],[TIPO_ASEGURAMIENTO]] = "", '2-Resumen'!$F$4, moras[[#This Row],[TIPO_ASEGURAMIENTO]])</f>
        <v>ASALARIADO</v>
      </c>
      <c r="J2494" t="s">
        <v>34</v>
      </c>
      <c r="K2494" t="s">
        <v>30</v>
      </c>
      <c r="L2494" t="s">
        <v>31</v>
      </c>
      <c r="M2494" t="s">
        <v>31</v>
      </c>
      <c r="N2494">
        <v>36</v>
      </c>
      <c r="O2494">
        <f>IF(moras[[#This Row],[EDAD]]="", '2-Resumen'!$C$7, moras[[#This Row],[EDAD]])</f>
        <v>36</v>
      </c>
      <c r="P2494">
        <f>FLOOR(moras[[#This Row],[EDAD_SIN_NA´S]],10)</f>
        <v>30</v>
      </c>
      <c r="Q2494">
        <f>STANDARDIZE(moras[[#This Row],[EDAD]],'2-Resumen'!$C$2, '2-Resumen'!$C$3)</f>
        <v>-0.41684216367753391</v>
      </c>
      <c r="R2494" t="str">
        <f>IF(ABS(moras[[#This Row],[Z-CORE E]]) &gt; 1.96, "Sí", "No")</f>
        <v>No</v>
      </c>
    </row>
    <row r="2495" spans="1:18">
      <c r="A2495">
        <v>3627</v>
      </c>
      <c r="B2495" t="s">
        <v>32</v>
      </c>
      <c r="C2495">
        <v>671573</v>
      </c>
      <c r="D24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95">
        <f>IF(moras[[#This Row],[SALARIO]]="",'2-Resumen'!$B$7, moras[[#This Row],[SALARIO]])</f>
        <v>671573</v>
      </c>
      <c r="F2495">
        <f>STANDARDIZE(moras[[#This Row],[SALARIO]],'2-Resumen'!$B$2,'2-Resumen'!$B$3)</f>
        <v>-0.36444205185729567</v>
      </c>
      <c r="G2495" t="str">
        <f>IF(ABS(moras[[#This Row],[Z-CORE]])&gt; 1.96,"Sí", "No")</f>
        <v>No</v>
      </c>
      <c r="H2495" t="s">
        <v>33</v>
      </c>
      <c r="I2495" t="str">
        <f>IF(moras[[#This Row],[TIPO_ASEGURAMIENTO]] = "", '2-Resumen'!$F$4, moras[[#This Row],[TIPO_ASEGURAMIENTO]])</f>
        <v>ASALARIADO</v>
      </c>
      <c r="J2495" t="s">
        <v>34</v>
      </c>
      <c r="K2495" t="s">
        <v>30</v>
      </c>
      <c r="L2495" t="s">
        <v>31</v>
      </c>
      <c r="M2495" t="s">
        <v>31</v>
      </c>
      <c r="N2495">
        <v>41</v>
      </c>
      <c r="O2495">
        <f>IF(moras[[#This Row],[EDAD]]="", '2-Resumen'!$C$7, moras[[#This Row],[EDAD]])</f>
        <v>41</v>
      </c>
      <c r="P2495">
        <f>FLOOR(moras[[#This Row],[EDAD_SIN_NA´S]],10)</f>
        <v>40</v>
      </c>
      <c r="Q2495">
        <f>STANDARDIZE(moras[[#This Row],[EDAD]],'2-Resumen'!$C$2, '2-Resumen'!$C$3)</f>
        <v>-6.3965513291846368E-2</v>
      </c>
      <c r="R2495" t="str">
        <f>IF(ABS(moras[[#This Row],[Z-CORE E]]) &gt; 1.96, "Sí", "No")</f>
        <v>No</v>
      </c>
    </row>
    <row r="2496" spans="1:18">
      <c r="A2496">
        <v>3629</v>
      </c>
      <c r="B2496" t="s">
        <v>32</v>
      </c>
      <c r="C2496">
        <v>1557874</v>
      </c>
      <c r="D24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496">
        <f>IF(moras[[#This Row],[SALARIO]]="",'2-Resumen'!$B$7, moras[[#This Row],[SALARIO]])</f>
        <v>1557874</v>
      </c>
      <c r="F2496">
        <f>STANDARDIZE(moras[[#This Row],[SALARIO]],'2-Resumen'!$B$2,'2-Resumen'!$B$3)</f>
        <v>-0.34969485339332973</v>
      </c>
      <c r="G2496" t="str">
        <f>IF(ABS(moras[[#This Row],[Z-CORE]])&gt; 1.96,"Sí", "No")</f>
        <v>No</v>
      </c>
      <c r="H2496" t="s">
        <v>33</v>
      </c>
      <c r="I2496" t="str">
        <f>IF(moras[[#This Row],[TIPO_ASEGURAMIENTO]] = "", '2-Resumen'!$F$4, moras[[#This Row],[TIPO_ASEGURAMIENTO]])</f>
        <v>ASALARIADO</v>
      </c>
      <c r="J2496" t="s">
        <v>34</v>
      </c>
      <c r="K2496" t="s">
        <v>30</v>
      </c>
      <c r="L2496" t="s">
        <v>31</v>
      </c>
      <c r="M2496" t="s">
        <v>30</v>
      </c>
      <c r="N2496">
        <v>32</v>
      </c>
      <c r="O2496">
        <f>IF(moras[[#This Row],[EDAD]]="", '2-Resumen'!$C$7, moras[[#This Row],[EDAD]])</f>
        <v>32</v>
      </c>
      <c r="P2496">
        <f>FLOOR(moras[[#This Row],[EDAD_SIN_NA´S]],10)</f>
        <v>30</v>
      </c>
      <c r="Q2496">
        <f>STANDARDIZE(moras[[#This Row],[EDAD]],'2-Resumen'!$C$2, '2-Resumen'!$C$3)</f>
        <v>-0.69914348398608395</v>
      </c>
      <c r="R2496" t="str">
        <f>IF(ABS(moras[[#This Row],[Z-CORE E]]) &gt; 1.96, "Sí", "No")</f>
        <v>No</v>
      </c>
    </row>
    <row r="2497" spans="1:18">
      <c r="A2497">
        <v>3630</v>
      </c>
      <c r="B2497" t="s">
        <v>27</v>
      </c>
      <c r="C2497">
        <v>32097997</v>
      </c>
      <c r="D24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97">
        <f>IF(moras[[#This Row],[SALARIO]]="",'2-Resumen'!$B$7, moras[[#This Row],[SALARIO]])</f>
        <v>32097997</v>
      </c>
      <c r="F2497">
        <f>STANDARDIZE(moras[[#This Row],[SALARIO]],'2-Resumen'!$B$2,'2-Resumen'!$B$3)</f>
        <v>0.15846349799624537</v>
      </c>
      <c r="G2497" t="str">
        <f>IF(ABS(moras[[#This Row],[Z-CORE]])&gt; 1.96,"Sí", "No")</f>
        <v>No</v>
      </c>
      <c r="H2497" t="s">
        <v>33</v>
      </c>
      <c r="I2497" t="str">
        <f>IF(moras[[#This Row],[TIPO_ASEGURAMIENTO]] = "", '2-Resumen'!$F$4, moras[[#This Row],[TIPO_ASEGURAMIENTO]])</f>
        <v>ASALARIADO</v>
      </c>
      <c r="J2497" t="s">
        <v>29</v>
      </c>
      <c r="K2497" t="s">
        <v>30</v>
      </c>
      <c r="L2497" t="s">
        <v>31</v>
      </c>
      <c r="M2497" t="s">
        <v>31</v>
      </c>
      <c r="N2497">
        <v>29</v>
      </c>
      <c r="O2497">
        <f>IF(moras[[#This Row],[EDAD]]="", '2-Resumen'!$C$7, moras[[#This Row],[EDAD]])</f>
        <v>29</v>
      </c>
      <c r="P2497">
        <f>FLOOR(moras[[#This Row],[EDAD_SIN_NA´S]],10)</f>
        <v>20</v>
      </c>
      <c r="Q2497">
        <f>STANDARDIZE(moras[[#This Row],[EDAD]],'2-Resumen'!$C$2, '2-Resumen'!$C$3)</f>
        <v>-0.91086947421749642</v>
      </c>
      <c r="R2497" t="str">
        <f>IF(ABS(moras[[#This Row],[Z-CORE E]]) &gt; 1.96, "Sí", "No")</f>
        <v>No</v>
      </c>
    </row>
    <row r="2498" spans="1:18">
      <c r="A2498">
        <v>3631</v>
      </c>
      <c r="B2498" t="s">
        <v>27</v>
      </c>
      <c r="C2498">
        <v>119964</v>
      </c>
      <c r="D24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498">
        <f>IF(moras[[#This Row],[SALARIO]]="",'2-Resumen'!$B$7, moras[[#This Row],[SALARIO]])</f>
        <v>119964</v>
      </c>
      <c r="F2498">
        <f>STANDARDIZE(moras[[#This Row],[SALARIO]],'2-Resumen'!$B$2,'2-Resumen'!$B$3)</f>
        <v>-0.37362029649146605</v>
      </c>
      <c r="G2498" t="str">
        <f>IF(ABS(moras[[#This Row],[Z-CORE]])&gt; 1.96,"Sí", "No")</f>
        <v>No</v>
      </c>
      <c r="H2498" t="s">
        <v>33</v>
      </c>
      <c r="I2498" t="str">
        <f>IF(moras[[#This Row],[TIPO_ASEGURAMIENTO]] = "", '2-Resumen'!$F$4, moras[[#This Row],[TIPO_ASEGURAMIENTO]])</f>
        <v>ASALARIADO</v>
      </c>
      <c r="J2498" t="s">
        <v>34</v>
      </c>
      <c r="K2498" t="s">
        <v>30</v>
      </c>
      <c r="L2498" t="s">
        <v>31</v>
      </c>
      <c r="M2498" t="s">
        <v>30</v>
      </c>
      <c r="N2498">
        <v>25</v>
      </c>
      <c r="O2498">
        <f>IF(moras[[#This Row],[EDAD]]="", '2-Resumen'!$C$7, moras[[#This Row],[EDAD]])</f>
        <v>25</v>
      </c>
      <c r="P2498">
        <f>FLOOR(moras[[#This Row],[EDAD_SIN_NA´S]],10)</f>
        <v>20</v>
      </c>
      <c r="Q2498">
        <f>STANDARDIZE(moras[[#This Row],[EDAD]],'2-Resumen'!$C$2, '2-Resumen'!$C$3)</f>
        <v>-1.1931707945260464</v>
      </c>
      <c r="R2498" t="str">
        <f>IF(ABS(moras[[#This Row],[Z-CORE E]]) &gt; 1.96, "Sí", "No")</f>
        <v>No</v>
      </c>
    </row>
    <row r="2499" spans="1:18">
      <c r="A2499">
        <v>3632</v>
      </c>
      <c r="B2499" t="s">
        <v>32</v>
      </c>
      <c r="C2499">
        <v>44401107</v>
      </c>
      <c r="D24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499">
        <f>IF(moras[[#This Row],[SALARIO]]="",'2-Resumen'!$B$7, moras[[#This Row],[SALARIO]])</f>
        <v>44401107</v>
      </c>
      <c r="F2499">
        <f>STANDARDIZE(moras[[#This Row],[SALARIO]],'2-Resumen'!$B$2,'2-Resumen'!$B$3)</f>
        <v>0.36317544675180852</v>
      </c>
      <c r="G2499" t="str">
        <f>IF(ABS(moras[[#This Row],[Z-CORE]])&gt; 1.96,"Sí", "No")</f>
        <v>No</v>
      </c>
      <c r="H2499" t="s">
        <v>33</v>
      </c>
      <c r="I2499" t="str">
        <f>IF(moras[[#This Row],[TIPO_ASEGURAMIENTO]] = "", '2-Resumen'!$F$4, moras[[#This Row],[TIPO_ASEGURAMIENTO]])</f>
        <v>ASALARIADO</v>
      </c>
      <c r="J2499" t="s">
        <v>29</v>
      </c>
      <c r="K2499" t="s">
        <v>30</v>
      </c>
      <c r="L2499" t="s">
        <v>31</v>
      </c>
      <c r="M2499" t="s">
        <v>31</v>
      </c>
      <c r="N2499">
        <v>23</v>
      </c>
      <c r="O2499">
        <f>IF(moras[[#This Row],[EDAD]]="", '2-Resumen'!$C$7, moras[[#This Row],[EDAD]])</f>
        <v>23</v>
      </c>
      <c r="P2499">
        <f>FLOOR(moras[[#This Row],[EDAD_SIN_NA´S]],10)</f>
        <v>20</v>
      </c>
      <c r="Q2499">
        <f>STANDARDIZE(moras[[#This Row],[EDAD]],'2-Resumen'!$C$2, '2-Resumen'!$C$3)</f>
        <v>-1.3343214546803215</v>
      </c>
      <c r="R2499" t="str">
        <f>IF(ABS(moras[[#This Row],[Z-CORE E]]) &gt; 1.96, "Sí", "No")</f>
        <v>No</v>
      </c>
    </row>
    <row r="2500" spans="1:18">
      <c r="A2500">
        <v>3633</v>
      </c>
      <c r="B2500" t="s">
        <v>32</v>
      </c>
      <c r="C2500">
        <v>391531</v>
      </c>
      <c r="D25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00">
        <f>IF(moras[[#This Row],[SALARIO]]="",'2-Resumen'!$B$7, moras[[#This Row],[SALARIO]])</f>
        <v>391531</v>
      </c>
      <c r="F2500">
        <f>STANDARDIZE(moras[[#This Row],[SALARIO]],'2-Resumen'!$B$2,'2-Resumen'!$B$3)</f>
        <v>-0.36910168210959821</v>
      </c>
      <c r="G2500" t="str">
        <f>IF(ABS(moras[[#This Row],[Z-CORE]])&gt; 1.96,"Sí", "No")</f>
        <v>No</v>
      </c>
      <c r="H2500" t="s">
        <v>33</v>
      </c>
      <c r="I2500" t="str">
        <f>IF(moras[[#This Row],[TIPO_ASEGURAMIENTO]] = "", '2-Resumen'!$F$4, moras[[#This Row],[TIPO_ASEGURAMIENTO]])</f>
        <v>ASALARIADO</v>
      </c>
      <c r="J2500" t="s">
        <v>29</v>
      </c>
      <c r="K2500" t="s">
        <v>30</v>
      </c>
      <c r="L2500" t="s">
        <v>30</v>
      </c>
      <c r="M2500" t="s">
        <v>31</v>
      </c>
      <c r="N2500">
        <v>41</v>
      </c>
      <c r="O2500">
        <f>IF(moras[[#This Row],[EDAD]]="", '2-Resumen'!$C$7, moras[[#This Row],[EDAD]])</f>
        <v>41</v>
      </c>
      <c r="P2500">
        <f>FLOOR(moras[[#This Row],[EDAD_SIN_NA´S]],10)</f>
        <v>40</v>
      </c>
      <c r="Q2500">
        <f>STANDARDIZE(moras[[#This Row],[EDAD]],'2-Resumen'!$C$2, '2-Resumen'!$C$3)</f>
        <v>-6.3965513291846368E-2</v>
      </c>
      <c r="R2500" t="str">
        <f>IF(ABS(moras[[#This Row],[Z-CORE E]]) &gt; 1.96, "Sí", "No")</f>
        <v>No</v>
      </c>
    </row>
    <row r="2501" spans="1:18">
      <c r="A2501">
        <v>3634</v>
      </c>
      <c r="B2501" t="s">
        <v>27</v>
      </c>
      <c r="C2501">
        <v>18455775</v>
      </c>
      <c r="D25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01">
        <f>IF(moras[[#This Row],[SALARIO]]="",'2-Resumen'!$B$7, moras[[#This Row],[SALARIO]])</f>
        <v>18455775</v>
      </c>
      <c r="F2501">
        <f>STANDARDIZE(moras[[#This Row],[SALARIO]],'2-Resumen'!$B$2,'2-Resumen'!$B$3)</f>
        <v>-6.852998990852148E-2</v>
      </c>
      <c r="G2501" t="str">
        <f>IF(ABS(moras[[#This Row],[Z-CORE]])&gt; 1.96,"Sí", "No")</f>
        <v>No</v>
      </c>
      <c r="H2501" t="s">
        <v>33</v>
      </c>
      <c r="I2501" t="str">
        <f>IF(moras[[#This Row],[TIPO_ASEGURAMIENTO]] = "", '2-Resumen'!$F$4, moras[[#This Row],[TIPO_ASEGURAMIENTO]])</f>
        <v>ASALARIADO</v>
      </c>
      <c r="J2501" t="s">
        <v>29</v>
      </c>
      <c r="K2501" t="s">
        <v>30</v>
      </c>
      <c r="L2501" t="s">
        <v>30</v>
      </c>
      <c r="M2501" t="s">
        <v>31</v>
      </c>
      <c r="N2501">
        <v>33</v>
      </c>
      <c r="O2501">
        <f>IF(moras[[#This Row],[EDAD]]="", '2-Resumen'!$C$7, moras[[#This Row],[EDAD]])</f>
        <v>33</v>
      </c>
      <c r="P2501">
        <f>FLOOR(moras[[#This Row],[EDAD_SIN_NA´S]],10)</f>
        <v>30</v>
      </c>
      <c r="Q2501">
        <f>STANDARDIZE(moras[[#This Row],[EDAD]],'2-Resumen'!$C$2, '2-Resumen'!$C$3)</f>
        <v>-0.62856815390894638</v>
      </c>
      <c r="R2501" t="str">
        <f>IF(ABS(moras[[#This Row],[Z-CORE E]]) &gt; 1.96, "Sí", "No")</f>
        <v>No</v>
      </c>
    </row>
    <row r="2502" spans="1:18">
      <c r="A2502">
        <v>3637</v>
      </c>
      <c r="B2502" t="s">
        <v>32</v>
      </c>
      <c r="C2502">
        <v>668500</v>
      </c>
      <c r="D25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02">
        <f>IF(moras[[#This Row],[SALARIO]]="",'2-Resumen'!$B$7, moras[[#This Row],[SALARIO]])</f>
        <v>668500</v>
      </c>
      <c r="F2502">
        <f>STANDARDIZE(moras[[#This Row],[SALARIO]],'2-Resumen'!$B$2,'2-Resumen'!$B$3)</f>
        <v>-0.36449318362954886</v>
      </c>
      <c r="G2502" t="str">
        <f>IF(ABS(moras[[#This Row],[Z-CORE]])&gt; 1.96,"Sí", "No")</f>
        <v>No</v>
      </c>
      <c r="H2502" t="s">
        <v>33</v>
      </c>
      <c r="I2502" t="str">
        <f>IF(moras[[#This Row],[TIPO_ASEGURAMIENTO]] = "", '2-Resumen'!$F$4, moras[[#This Row],[TIPO_ASEGURAMIENTO]])</f>
        <v>ASALARIADO</v>
      </c>
      <c r="J2502" t="s">
        <v>29</v>
      </c>
      <c r="K2502" t="s">
        <v>30</v>
      </c>
      <c r="L2502" t="s">
        <v>31</v>
      </c>
      <c r="M2502" t="s">
        <v>31</v>
      </c>
      <c r="N2502">
        <v>34</v>
      </c>
      <c r="O2502">
        <f>IF(moras[[#This Row],[EDAD]]="", '2-Resumen'!$C$7, moras[[#This Row],[EDAD]])</f>
        <v>34</v>
      </c>
      <c r="P2502">
        <f>FLOOR(moras[[#This Row],[EDAD_SIN_NA´S]],10)</f>
        <v>30</v>
      </c>
      <c r="Q2502">
        <f>STANDARDIZE(moras[[#This Row],[EDAD]],'2-Resumen'!$C$2, '2-Resumen'!$C$3)</f>
        <v>-0.55799282383180893</v>
      </c>
      <c r="R2502" t="str">
        <f>IF(ABS(moras[[#This Row],[Z-CORE E]]) &gt; 1.96, "Sí", "No")</f>
        <v>No</v>
      </c>
    </row>
    <row r="2503" spans="1:18">
      <c r="A2503">
        <v>3641</v>
      </c>
      <c r="B2503" t="s">
        <v>27</v>
      </c>
      <c r="C2503">
        <v>367500</v>
      </c>
      <c r="D25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03">
        <f>IF(moras[[#This Row],[SALARIO]]="",'2-Resumen'!$B$7, moras[[#This Row],[SALARIO]])</f>
        <v>367500</v>
      </c>
      <c r="F2503">
        <f>STANDARDIZE(moras[[#This Row],[SALARIO]],'2-Resumen'!$B$2,'2-Resumen'!$B$3)</f>
        <v>-0.36950153489808379</v>
      </c>
      <c r="G2503" t="str">
        <f>IF(ABS(moras[[#This Row],[Z-CORE]])&gt; 1.96,"Sí", "No")</f>
        <v>No</v>
      </c>
      <c r="H2503" t="s">
        <v>33</v>
      </c>
      <c r="I2503" t="str">
        <f>IF(moras[[#This Row],[TIPO_ASEGURAMIENTO]] = "", '2-Resumen'!$F$4, moras[[#This Row],[TIPO_ASEGURAMIENTO]])</f>
        <v>ASALARIADO</v>
      </c>
      <c r="J2503" t="s">
        <v>29</v>
      </c>
      <c r="K2503" t="s">
        <v>30</v>
      </c>
      <c r="L2503" t="s">
        <v>31</v>
      </c>
      <c r="M2503" t="s">
        <v>31</v>
      </c>
      <c r="N2503">
        <v>54</v>
      </c>
      <c r="O2503">
        <f>IF(moras[[#This Row],[EDAD]]="", '2-Resumen'!$C$7, moras[[#This Row],[EDAD]])</f>
        <v>54</v>
      </c>
      <c r="P2503">
        <f>FLOOR(moras[[#This Row],[EDAD_SIN_NA´S]],10)</f>
        <v>50</v>
      </c>
      <c r="Q2503">
        <f>STANDARDIZE(moras[[#This Row],[EDAD]],'2-Resumen'!$C$2, '2-Resumen'!$C$3)</f>
        <v>0.85351377771094117</v>
      </c>
      <c r="R2503" t="str">
        <f>IF(ABS(moras[[#This Row],[Z-CORE E]]) &gt; 1.96, "Sí", "No")</f>
        <v>No</v>
      </c>
    </row>
    <row r="2504" spans="1:18">
      <c r="A2504">
        <v>3643</v>
      </c>
      <c r="B2504" t="s">
        <v>27</v>
      </c>
      <c r="C2504">
        <v>392276</v>
      </c>
      <c r="D25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04">
        <f>IF(moras[[#This Row],[SALARIO]]="",'2-Resumen'!$B$7, moras[[#This Row],[SALARIO]])</f>
        <v>392276</v>
      </c>
      <c r="F2504">
        <f>STANDARDIZE(moras[[#This Row],[SALARIO]],'2-Resumen'!$B$2,'2-Resumen'!$B$3)</f>
        <v>-0.36908928602423252</v>
      </c>
      <c r="G2504" t="str">
        <f>IF(ABS(moras[[#This Row],[Z-CORE]])&gt; 1.96,"Sí", "No")</f>
        <v>No</v>
      </c>
      <c r="H2504" t="s">
        <v>33</v>
      </c>
      <c r="I2504" t="str">
        <f>IF(moras[[#This Row],[TIPO_ASEGURAMIENTO]] = "", '2-Resumen'!$F$4, moras[[#This Row],[TIPO_ASEGURAMIENTO]])</f>
        <v>ASALARIADO</v>
      </c>
      <c r="J2504" t="s">
        <v>34</v>
      </c>
      <c r="K2504" t="s">
        <v>30</v>
      </c>
      <c r="L2504" t="s">
        <v>31</v>
      </c>
      <c r="M2504" t="s">
        <v>30</v>
      </c>
      <c r="N2504">
        <v>61</v>
      </c>
      <c r="O2504">
        <f>IF(moras[[#This Row],[EDAD]]="", '2-Resumen'!$C$7, moras[[#This Row],[EDAD]])</f>
        <v>61</v>
      </c>
      <c r="P2504">
        <f>FLOOR(moras[[#This Row],[EDAD_SIN_NA´S]],10)</f>
        <v>60</v>
      </c>
      <c r="Q2504">
        <f>STANDARDIZE(moras[[#This Row],[EDAD]],'2-Resumen'!$C$2, '2-Resumen'!$C$3)</f>
        <v>1.3475410882509038</v>
      </c>
      <c r="R2504" t="str">
        <f>IF(ABS(moras[[#This Row],[Z-CORE E]]) &gt; 1.96, "Sí", "No")</f>
        <v>No</v>
      </c>
    </row>
    <row r="2505" spans="1:18">
      <c r="A2505">
        <v>3644</v>
      </c>
      <c r="B2505" t="s">
        <v>32</v>
      </c>
      <c r="C2505">
        <v>474037</v>
      </c>
      <c r="D25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05">
        <f>IF(moras[[#This Row],[SALARIO]]="",'2-Resumen'!$B$7, moras[[#This Row],[SALARIO]])</f>
        <v>474037</v>
      </c>
      <c r="F2505">
        <f>STANDARDIZE(moras[[#This Row],[SALARIO]],'2-Resumen'!$B$2,'2-Resumen'!$B$3)</f>
        <v>-0.36772886141271532</v>
      </c>
      <c r="G2505" t="str">
        <f>IF(ABS(moras[[#This Row],[Z-CORE]])&gt; 1.96,"Sí", "No")</f>
        <v>No</v>
      </c>
      <c r="H2505" t="s">
        <v>33</v>
      </c>
      <c r="I2505" t="str">
        <f>IF(moras[[#This Row],[TIPO_ASEGURAMIENTO]] = "", '2-Resumen'!$F$4, moras[[#This Row],[TIPO_ASEGURAMIENTO]])</f>
        <v>ASALARIADO</v>
      </c>
      <c r="J2505" t="s">
        <v>29</v>
      </c>
      <c r="K2505" t="s">
        <v>30</v>
      </c>
      <c r="L2505" t="s">
        <v>31</v>
      </c>
      <c r="M2505" t="s">
        <v>31</v>
      </c>
      <c r="N2505">
        <v>30</v>
      </c>
      <c r="O2505">
        <f>IF(moras[[#This Row],[EDAD]]="", '2-Resumen'!$C$7, moras[[#This Row],[EDAD]])</f>
        <v>30</v>
      </c>
      <c r="P2505">
        <f>FLOOR(moras[[#This Row],[EDAD_SIN_NA´S]],10)</f>
        <v>30</v>
      </c>
      <c r="Q2505">
        <f>STANDARDIZE(moras[[#This Row],[EDAD]],'2-Resumen'!$C$2, '2-Resumen'!$C$3)</f>
        <v>-0.84029414414035897</v>
      </c>
      <c r="R2505" t="str">
        <f>IF(ABS(moras[[#This Row],[Z-CORE E]]) &gt; 1.96, "Sí", "No")</f>
        <v>No</v>
      </c>
    </row>
    <row r="2506" spans="1:18">
      <c r="A2506">
        <v>3645</v>
      </c>
      <c r="B2506" t="s">
        <v>27</v>
      </c>
      <c r="C2506">
        <v>14942401</v>
      </c>
      <c r="D25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06">
        <f>IF(moras[[#This Row],[SALARIO]]="",'2-Resumen'!$B$7, moras[[#This Row],[SALARIO]])</f>
        <v>14942401</v>
      </c>
      <c r="F2506">
        <f>STANDARDIZE(moras[[#This Row],[SALARIO]],'2-Resumen'!$B$2,'2-Resumen'!$B$3)</f>
        <v>-0.12698916309701835</v>
      </c>
      <c r="G2506" t="str">
        <f>IF(ABS(moras[[#This Row],[Z-CORE]])&gt; 1.96,"Sí", "No")</f>
        <v>No</v>
      </c>
      <c r="H2506" t="s">
        <v>33</v>
      </c>
      <c r="I2506" t="str">
        <f>IF(moras[[#This Row],[TIPO_ASEGURAMIENTO]] = "", '2-Resumen'!$F$4, moras[[#This Row],[TIPO_ASEGURAMIENTO]])</f>
        <v>ASALARIADO</v>
      </c>
      <c r="J2506" t="s">
        <v>29</v>
      </c>
      <c r="K2506" t="s">
        <v>30</v>
      </c>
      <c r="L2506" t="s">
        <v>31</v>
      </c>
      <c r="M2506" t="s">
        <v>31</v>
      </c>
      <c r="N2506">
        <v>32</v>
      </c>
      <c r="O2506">
        <f>IF(moras[[#This Row],[EDAD]]="", '2-Resumen'!$C$7, moras[[#This Row],[EDAD]])</f>
        <v>32</v>
      </c>
      <c r="P2506">
        <f>FLOOR(moras[[#This Row],[EDAD_SIN_NA´S]],10)</f>
        <v>30</v>
      </c>
      <c r="Q2506">
        <f>STANDARDIZE(moras[[#This Row],[EDAD]],'2-Resumen'!$C$2, '2-Resumen'!$C$3)</f>
        <v>-0.69914348398608395</v>
      </c>
      <c r="R2506" t="str">
        <f>IF(ABS(moras[[#This Row],[Z-CORE E]]) &gt; 1.96, "Sí", "No")</f>
        <v>No</v>
      </c>
    </row>
    <row r="2507" spans="1:18">
      <c r="A2507">
        <v>3646</v>
      </c>
      <c r="B2507" t="s">
        <v>27</v>
      </c>
      <c r="C2507">
        <v>386136</v>
      </c>
      <c r="D25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07">
        <f>IF(moras[[#This Row],[SALARIO]]="",'2-Resumen'!$B$7, moras[[#This Row],[SALARIO]])</f>
        <v>386136</v>
      </c>
      <c r="F2507">
        <f>STANDARDIZE(moras[[#This Row],[SALARIO]],'2-Resumen'!$B$2,'2-Resumen'!$B$3)</f>
        <v>-0.36919144973449436</v>
      </c>
      <c r="G2507" t="str">
        <f>IF(ABS(moras[[#This Row],[Z-CORE]])&gt; 1.96,"Sí", "No")</f>
        <v>No</v>
      </c>
      <c r="H2507" t="s">
        <v>33</v>
      </c>
      <c r="I2507" t="str">
        <f>IF(moras[[#This Row],[TIPO_ASEGURAMIENTO]] = "", '2-Resumen'!$F$4, moras[[#This Row],[TIPO_ASEGURAMIENTO]])</f>
        <v>ASALARIADO</v>
      </c>
      <c r="J2507" t="s">
        <v>29</v>
      </c>
      <c r="K2507" t="s">
        <v>30</v>
      </c>
      <c r="L2507" t="s">
        <v>31</v>
      </c>
      <c r="M2507" t="s">
        <v>31</v>
      </c>
      <c r="N2507">
        <v>21</v>
      </c>
      <c r="O2507">
        <f>IF(moras[[#This Row],[EDAD]]="", '2-Resumen'!$C$7, moras[[#This Row],[EDAD]])</f>
        <v>21</v>
      </c>
      <c r="P2507">
        <f>FLOOR(moras[[#This Row],[EDAD_SIN_NA´S]],10)</f>
        <v>20</v>
      </c>
      <c r="Q2507">
        <f>STANDARDIZE(moras[[#This Row],[EDAD]],'2-Resumen'!$C$2, '2-Resumen'!$C$3)</f>
        <v>-1.4754721148345964</v>
      </c>
      <c r="R2507" t="str">
        <f>IF(ABS(moras[[#This Row],[Z-CORE E]]) &gt; 1.96, "Sí", "No")</f>
        <v>No</v>
      </c>
    </row>
    <row r="2508" spans="1:18">
      <c r="A2508">
        <v>3647</v>
      </c>
      <c r="B2508" t="s">
        <v>32</v>
      </c>
      <c r="C2508">
        <v>39058132</v>
      </c>
      <c r="D25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08">
        <f>IF(moras[[#This Row],[SALARIO]]="",'2-Resumen'!$B$7, moras[[#This Row],[SALARIO]])</f>
        <v>39058132</v>
      </c>
      <c r="F2508">
        <f>STANDARDIZE(moras[[#This Row],[SALARIO]],'2-Resumen'!$B$2,'2-Resumen'!$B$3)</f>
        <v>0.27427346795114305</v>
      </c>
      <c r="G2508" t="str">
        <f>IF(ABS(moras[[#This Row],[Z-CORE]])&gt; 1.96,"Sí", "No")</f>
        <v>No</v>
      </c>
      <c r="H2508" t="s">
        <v>33</v>
      </c>
      <c r="I2508" t="str">
        <f>IF(moras[[#This Row],[TIPO_ASEGURAMIENTO]] = "", '2-Resumen'!$F$4, moras[[#This Row],[TIPO_ASEGURAMIENTO]])</f>
        <v>ASALARIADO</v>
      </c>
      <c r="J2508" t="s">
        <v>29</v>
      </c>
      <c r="K2508" t="s">
        <v>30</v>
      </c>
      <c r="L2508" t="s">
        <v>31</v>
      </c>
      <c r="M2508" t="s">
        <v>31</v>
      </c>
      <c r="N2508">
        <v>22</v>
      </c>
      <c r="O2508">
        <f>IF(moras[[#This Row],[EDAD]]="", '2-Resumen'!$C$7, moras[[#This Row],[EDAD]])</f>
        <v>22</v>
      </c>
      <c r="P2508">
        <f>FLOOR(moras[[#This Row],[EDAD_SIN_NA´S]],10)</f>
        <v>20</v>
      </c>
      <c r="Q2508">
        <f>STANDARDIZE(moras[[#This Row],[EDAD]],'2-Resumen'!$C$2, '2-Resumen'!$C$3)</f>
        <v>-1.4048967847574589</v>
      </c>
      <c r="R2508" t="str">
        <f>IF(ABS(moras[[#This Row],[Z-CORE E]]) &gt; 1.96, "Sí", "No")</f>
        <v>No</v>
      </c>
    </row>
    <row r="2509" spans="1:18">
      <c r="A2509">
        <v>3648</v>
      </c>
      <c r="B2509" t="s">
        <v>27</v>
      </c>
      <c r="C2509">
        <v>43390287</v>
      </c>
      <c r="D25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09">
        <f>IF(moras[[#This Row],[SALARIO]]="",'2-Resumen'!$B$7, moras[[#This Row],[SALARIO]])</f>
        <v>43390287</v>
      </c>
      <c r="F2509">
        <f>STANDARDIZE(moras[[#This Row],[SALARIO]],'2-Resumen'!$B$2,'2-Resumen'!$B$3)</f>
        <v>0.3463563715715412</v>
      </c>
      <c r="G2509" t="str">
        <f>IF(ABS(moras[[#This Row],[Z-CORE]])&gt; 1.96,"Sí", "No")</f>
        <v>No</v>
      </c>
      <c r="H2509" t="s">
        <v>33</v>
      </c>
      <c r="I2509" t="str">
        <f>IF(moras[[#This Row],[TIPO_ASEGURAMIENTO]] = "", '2-Resumen'!$F$4, moras[[#This Row],[TIPO_ASEGURAMIENTO]])</f>
        <v>ASALARIADO</v>
      </c>
      <c r="J2509" t="s">
        <v>29</v>
      </c>
      <c r="K2509" t="s">
        <v>30</v>
      </c>
      <c r="L2509" t="s">
        <v>31</v>
      </c>
      <c r="M2509" t="s">
        <v>31</v>
      </c>
      <c r="N2509">
        <v>31</v>
      </c>
      <c r="O2509">
        <f>IF(moras[[#This Row],[EDAD]]="", '2-Resumen'!$C$7, moras[[#This Row],[EDAD]])</f>
        <v>31</v>
      </c>
      <c r="P2509">
        <f>FLOOR(moras[[#This Row],[EDAD_SIN_NA´S]],10)</f>
        <v>30</v>
      </c>
      <c r="Q2509">
        <f>STANDARDIZE(moras[[#This Row],[EDAD]],'2-Resumen'!$C$2, '2-Resumen'!$C$3)</f>
        <v>-0.7697188140632214</v>
      </c>
      <c r="R2509" t="str">
        <f>IF(ABS(moras[[#This Row],[Z-CORE E]]) &gt; 1.96, "Sí", "No")</f>
        <v>No</v>
      </c>
    </row>
    <row r="2510" spans="1:18">
      <c r="A2510">
        <v>3649</v>
      </c>
      <c r="B2510" t="s">
        <v>32</v>
      </c>
      <c r="C2510">
        <v>295000</v>
      </c>
      <c r="D25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10">
        <f>IF(moras[[#This Row],[SALARIO]]="",'2-Resumen'!$B$7, moras[[#This Row],[SALARIO]])</f>
        <v>295000</v>
      </c>
      <c r="F2510">
        <f>STANDARDIZE(moras[[#This Row],[SALARIO]],'2-Resumen'!$B$2,'2-Resumen'!$B$3)</f>
        <v>-0.37070786535312955</v>
      </c>
      <c r="G2510" t="str">
        <f>IF(ABS(moras[[#This Row],[Z-CORE]])&gt; 1.96,"Sí", "No")</f>
        <v>No</v>
      </c>
      <c r="H2510" t="s">
        <v>33</v>
      </c>
      <c r="I2510" t="str">
        <f>IF(moras[[#This Row],[TIPO_ASEGURAMIENTO]] = "", '2-Resumen'!$F$4, moras[[#This Row],[TIPO_ASEGURAMIENTO]])</f>
        <v>ASALARIADO</v>
      </c>
      <c r="J2510" t="s">
        <v>29</v>
      </c>
      <c r="K2510" t="s">
        <v>30</v>
      </c>
      <c r="L2510" t="s">
        <v>31</v>
      </c>
      <c r="M2510" t="s">
        <v>31</v>
      </c>
      <c r="N2510">
        <v>26</v>
      </c>
      <c r="O2510">
        <f>IF(moras[[#This Row],[EDAD]]="", '2-Resumen'!$C$7, moras[[#This Row],[EDAD]])</f>
        <v>26</v>
      </c>
      <c r="P2510">
        <f>FLOOR(moras[[#This Row],[EDAD_SIN_NA´S]],10)</f>
        <v>20</v>
      </c>
      <c r="Q2510">
        <f>STANDARDIZE(moras[[#This Row],[EDAD]],'2-Resumen'!$C$2, '2-Resumen'!$C$3)</f>
        <v>-1.1225954644489089</v>
      </c>
      <c r="R2510" t="str">
        <f>IF(ABS(moras[[#This Row],[Z-CORE E]]) &gt; 1.96, "Sí", "No")</f>
        <v>No</v>
      </c>
    </row>
    <row r="2511" spans="1:18">
      <c r="A2511">
        <v>3651</v>
      </c>
      <c r="B2511" t="s">
        <v>32</v>
      </c>
      <c r="C2511">
        <v>61704687</v>
      </c>
      <c r="D25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11">
        <f>IF(moras[[#This Row],[SALARIO]]="",'2-Resumen'!$B$7, moras[[#This Row],[SALARIO]])</f>
        <v>61704687</v>
      </c>
      <c r="F2511">
        <f>STANDARDIZE(moras[[#This Row],[SALARIO]],'2-Resumen'!$B$2,'2-Resumen'!$B$3)</f>
        <v>0.65109041965278946</v>
      </c>
      <c r="G2511" t="str">
        <f>IF(ABS(moras[[#This Row],[Z-CORE]])&gt; 1.96,"Sí", "No")</f>
        <v>No</v>
      </c>
      <c r="H2511" t="s">
        <v>33</v>
      </c>
      <c r="I2511" t="str">
        <f>IF(moras[[#This Row],[TIPO_ASEGURAMIENTO]] = "", '2-Resumen'!$F$4, moras[[#This Row],[TIPO_ASEGURAMIENTO]])</f>
        <v>ASALARIADO</v>
      </c>
      <c r="J2511" t="s">
        <v>29</v>
      </c>
      <c r="K2511" t="s">
        <v>30</v>
      </c>
      <c r="L2511" t="s">
        <v>30</v>
      </c>
      <c r="M2511" t="s">
        <v>31</v>
      </c>
      <c r="N2511">
        <v>23</v>
      </c>
      <c r="O2511">
        <f>IF(moras[[#This Row],[EDAD]]="", '2-Resumen'!$C$7, moras[[#This Row],[EDAD]])</f>
        <v>23</v>
      </c>
      <c r="P2511">
        <f>FLOOR(moras[[#This Row],[EDAD_SIN_NA´S]],10)</f>
        <v>20</v>
      </c>
      <c r="Q2511">
        <f>STANDARDIZE(moras[[#This Row],[EDAD]],'2-Resumen'!$C$2, '2-Resumen'!$C$3)</f>
        <v>-1.3343214546803215</v>
      </c>
      <c r="R2511" t="str">
        <f>IF(ABS(moras[[#This Row],[Z-CORE E]]) &gt; 1.96, "Sí", "No")</f>
        <v>No</v>
      </c>
    </row>
    <row r="2512" spans="1:18">
      <c r="A2512">
        <v>3652</v>
      </c>
      <c r="B2512" t="s">
        <v>27</v>
      </c>
      <c r="C2512">
        <v>650000</v>
      </c>
      <c r="D25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12">
        <f>IF(moras[[#This Row],[SALARIO]]="",'2-Resumen'!$B$7, moras[[#This Row],[SALARIO]])</f>
        <v>650000</v>
      </c>
      <c r="F2512">
        <f>STANDARDIZE(moras[[#This Row],[SALARIO]],'2-Resumen'!$B$2,'2-Resumen'!$B$3)</f>
        <v>-0.36480100588359504</v>
      </c>
      <c r="G2512" t="str">
        <f>IF(ABS(moras[[#This Row],[Z-CORE]])&gt; 1.96,"Sí", "No")</f>
        <v>No</v>
      </c>
      <c r="H2512" t="s">
        <v>33</v>
      </c>
      <c r="I2512" t="str">
        <f>IF(moras[[#This Row],[TIPO_ASEGURAMIENTO]] = "", '2-Resumen'!$F$4, moras[[#This Row],[TIPO_ASEGURAMIENTO]])</f>
        <v>ASALARIADO</v>
      </c>
      <c r="J2512" t="s">
        <v>29</v>
      </c>
      <c r="K2512" t="s">
        <v>30</v>
      </c>
      <c r="L2512" t="s">
        <v>31</v>
      </c>
      <c r="M2512" t="s">
        <v>31</v>
      </c>
      <c r="N2512">
        <v>27</v>
      </c>
      <c r="O2512">
        <f>IF(moras[[#This Row],[EDAD]]="", '2-Resumen'!$C$7, moras[[#This Row],[EDAD]])</f>
        <v>27</v>
      </c>
      <c r="P2512">
        <f>FLOOR(moras[[#This Row],[EDAD_SIN_NA´S]],10)</f>
        <v>20</v>
      </c>
      <c r="Q2512">
        <f>STANDARDIZE(moras[[#This Row],[EDAD]],'2-Resumen'!$C$2, '2-Resumen'!$C$3)</f>
        <v>-1.0520201343717714</v>
      </c>
      <c r="R2512" t="str">
        <f>IF(ABS(moras[[#This Row],[Z-CORE E]]) &gt; 1.96, "Sí", "No")</f>
        <v>No</v>
      </c>
    </row>
    <row r="2513" spans="1:18">
      <c r="A2513">
        <v>3653</v>
      </c>
      <c r="B2513" t="s">
        <v>32</v>
      </c>
      <c r="C2513">
        <v>339497065</v>
      </c>
      <c r="D25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13">
        <f>IF(moras[[#This Row],[SALARIO]]="",'2-Resumen'!$B$7, moras[[#This Row],[SALARIO]])</f>
        <v>339497065</v>
      </c>
      <c r="F2513">
        <f>STANDARDIZE(moras[[#This Row],[SALARIO]],'2-Resumen'!$B$2,'2-Resumen'!$B$3)</f>
        <v>5.273289119804379</v>
      </c>
      <c r="G2513" t="str">
        <f>IF(ABS(moras[[#This Row],[Z-CORE]])&gt; 1.96,"Sí", "No")</f>
        <v>Sí</v>
      </c>
      <c r="H2513" t="s">
        <v>33</v>
      </c>
      <c r="I2513" t="str">
        <f>IF(moras[[#This Row],[TIPO_ASEGURAMIENTO]] = "", '2-Resumen'!$F$4, moras[[#This Row],[TIPO_ASEGURAMIENTO]])</f>
        <v>ASALARIADO</v>
      </c>
      <c r="J2513" t="s">
        <v>29</v>
      </c>
      <c r="K2513" t="s">
        <v>30</v>
      </c>
      <c r="L2513" t="s">
        <v>31</v>
      </c>
      <c r="M2513" t="s">
        <v>31</v>
      </c>
      <c r="N2513">
        <v>38</v>
      </c>
      <c r="O2513">
        <f>IF(moras[[#This Row],[EDAD]]="", '2-Resumen'!$C$7, moras[[#This Row],[EDAD]])</f>
        <v>38</v>
      </c>
      <c r="P2513">
        <f>FLOOR(moras[[#This Row],[EDAD_SIN_NA´S]],10)</f>
        <v>30</v>
      </c>
      <c r="Q2513">
        <f>STANDARDIZE(moras[[#This Row],[EDAD]],'2-Resumen'!$C$2, '2-Resumen'!$C$3)</f>
        <v>-0.27569150352325889</v>
      </c>
      <c r="R2513" t="str">
        <f>IF(ABS(moras[[#This Row],[Z-CORE E]]) &gt; 1.96, "Sí", "No")</f>
        <v>No</v>
      </c>
    </row>
    <row r="2514" spans="1:18">
      <c r="A2514">
        <v>3654</v>
      </c>
      <c r="B2514" t="s">
        <v>27</v>
      </c>
      <c r="C2514">
        <v>30995</v>
      </c>
      <c r="D25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14">
        <f>IF(moras[[#This Row],[SALARIO]]="",'2-Resumen'!$B$7, moras[[#This Row],[SALARIO]])</f>
        <v>30995</v>
      </c>
      <c r="F2514">
        <f>STANDARDIZE(moras[[#This Row],[SALARIO]],'2-Resumen'!$B$2,'2-Resumen'!$B$3)</f>
        <v>-0.37510065530877595</v>
      </c>
      <c r="G2514" t="str">
        <f>IF(ABS(moras[[#This Row],[Z-CORE]])&gt; 1.96,"Sí", "No")</f>
        <v>No</v>
      </c>
      <c r="H2514" t="s">
        <v>33</v>
      </c>
      <c r="I2514" t="str">
        <f>IF(moras[[#This Row],[TIPO_ASEGURAMIENTO]] = "", '2-Resumen'!$F$4, moras[[#This Row],[TIPO_ASEGURAMIENTO]])</f>
        <v>ASALARIADO</v>
      </c>
      <c r="J2514" t="s">
        <v>29</v>
      </c>
      <c r="K2514" t="s">
        <v>30</v>
      </c>
      <c r="L2514" t="s">
        <v>31</v>
      </c>
      <c r="M2514" t="s">
        <v>31</v>
      </c>
      <c r="N2514">
        <v>31</v>
      </c>
      <c r="O2514">
        <f>IF(moras[[#This Row],[EDAD]]="", '2-Resumen'!$C$7, moras[[#This Row],[EDAD]])</f>
        <v>31</v>
      </c>
      <c r="P2514">
        <f>FLOOR(moras[[#This Row],[EDAD_SIN_NA´S]],10)</f>
        <v>30</v>
      </c>
      <c r="Q2514">
        <f>STANDARDIZE(moras[[#This Row],[EDAD]],'2-Resumen'!$C$2, '2-Resumen'!$C$3)</f>
        <v>-0.7697188140632214</v>
      </c>
      <c r="R2514" t="str">
        <f>IF(ABS(moras[[#This Row],[Z-CORE E]]) &gt; 1.96, "Sí", "No")</f>
        <v>No</v>
      </c>
    </row>
    <row r="2515" spans="1:18">
      <c r="A2515">
        <v>3655</v>
      </c>
      <c r="B2515" t="s">
        <v>27</v>
      </c>
      <c r="C2515">
        <v>35195066</v>
      </c>
      <c r="D25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15">
        <f>IF(moras[[#This Row],[SALARIO]]="",'2-Resumen'!$B$7, moras[[#This Row],[SALARIO]])</f>
        <v>35195066</v>
      </c>
      <c r="F2515">
        <f>STANDARDIZE(moras[[#This Row],[SALARIO]],'2-Resumen'!$B$2,'2-Resumen'!$B$3)</f>
        <v>0.20999575532146178</v>
      </c>
      <c r="G2515" t="str">
        <f>IF(ABS(moras[[#This Row],[Z-CORE]])&gt; 1.96,"Sí", "No")</f>
        <v>No</v>
      </c>
      <c r="H2515" t="s">
        <v>33</v>
      </c>
      <c r="I2515" t="str">
        <f>IF(moras[[#This Row],[TIPO_ASEGURAMIENTO]] = "", '2-Resumen'!$F$4, moras[[#This Row],[TIPO_ASEGURAMIENTO]])</f>
        <v>ASALARIADO</v>
      </c>
      <c r="J2515" t="s">
        <v>29</v>
      </c>
      <c r="K2515" t="s">
        <v>30</v>
      </c>
      <c r="L2515" t="s">
        <v>30</v>
      </c>
      <c r="M2515" t="s">
        <v>31</v>
      </c>
      <c r="N2515">
        <v>46</v>
      </c>
      <c r="O2515">
        <f>IF(moras[[#This Row],[EDAD]]="", '2-Resumen'!$C$7, moras[[#This Row],[EDAD]])</f>
        <v>46</v>
      </c>
      <c r="P2515">
        <f>FLOOR(moras[[#This Row],[EDAD_SIN_NA´S]],10)</f>
        <v>40</v>
      </c>
      <c r="Q2515">
        <f>STANDARDIZE(moras[[#This Row],[EDAD]],'2-Resumen'!$C$2, '2-Resumen'!$C$3)</f>
        <v>0.28891113709384114</v>
      </c>
      <c r="R2515" t="str">
        <f>IF(ABS(moras[[#This Row],[Z-CORE E]]) &gt; 1.96, "Sí", "No")</f>
        <v>No</v>
      </c>
    </row>
    <row r="2516" spans="1:18">
      <c r="A2516">
        <v>3656</v>
      </c>
      <c r="B2516" t="s">
        <v>27</v>
      </c>
      <c r="C2516">
        <v>590320</v>
      </c>
      <c r="D25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16">
        <f>IF(moras[[#This Row],[SALARIO]]="",'2-Resumen'!$B$7, moras[[#This Row],[SALARIO]])</f>
        <v>590320</v>
      </c>
      <c r="F2516">
        <f>STANDARDIZE(moras[[#This Row],[SALARIO]],'2-Resumen'!$B$2,'2-Resumen'!$B$3)</f>
        <v>-0.36579402383610721</v>
      </c>
      <c r="G2516" t="str">
        <f>IF(ABS(moras[[#This Row],[Z-CORE]])&gt; 1.96,"Sí", "No")</f>
        <v>No</v>
      </c>
      <c r="H2516" t="s">
        <v>33</v>
      </c>
      <c r="I2516" t="str">
        <f>IF(moras[[#This Row],[TIPO_ASEGURAMIENTO]] = "", '2-Resumen'!$F$4, moras[[#This Row],[TIPO_ASEGURAMIENTO]])</f>
        <v>ASALARIADO</v>
      </c>
      <c r="J2516" t="s">
        <v>29</v>
      </c>
      <c r="K2516" t="s">
        <v>30</v>
      </c>
      <c r="L2516" t="s">
        <v>31</v>
      </c>
      <c r="M2516" t="s">
        <v>31</v>
      </c>
      <c r="N2516">
        <v>30</v>
      </c>
      <c r="O2516">
        <f>IF(moras[[#This Row],[EDAD]]="", '2-Resumen'!$C$7, moras[[#This Row],[EDAD]])</f>
        <v>30</v>
      </c>
      <c r="P2516">
        <f>FLOOR(moras[[#This Row],[EDAD_SIN_NA´S]],10)</f>
        <v>30</v>
      </c>
      <c r="Q2516">
        <f>STANDARDIZE(moras[[#This Row],[EDAD]],'2-Resumen'!$C$2, '2-Resumen'!$C$3)</f>
        <v>-0.84029414414035897</v>
      </c>
      <c r="R2516" t="str">
        <f>IF(ABS(moras[[#This Row],[Z-CORE E]]) &gt; 1.96, "Sí", "No")</f>
        <v>No</v>
      </c>
    </row>
    <row r="2517" spans="1:18">
      <c r="A2517">
        <v>3657</v>
      </c>
      <c r="B2517" t="s">
        <v>32</v>
      </c>
      <c r="C2517">
        <v>32105498</v>
      </c>
      <c r="D25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17">
        <f>IF(moras[[#This Row],[SALARIO]]="",'2-Resumen'!$B$7, moras[[#This Row],[SALARIO]])</f>
        <v>32105498</v>
      </c>
      <c r="F2517">
        <f>STANDARDIZE(moras[[#This Row],[SALARIO]],'2-Resumen'!$B$2,'2-Resumen'!$B$3)</f>
        <v>0.15858830744098051</v>
      </c>
      <c r="G2517" t="str">
        <f>IF(ABS(moras[[#This Row],[Z-CORE]])&gt; 1.96,"Sí", "No")</f>
        <v>No</v>
      </c>
      <c r="H2517" t="s">
        <v>33</v>
      </c>
      <c r="I2517" t="str">
        <f>IF(moras[[#This Row],[TIPO_ASEGURAMIENTO]] = "", '2-Resumen'!$F$4, moras[[#This Row],[TIPO_ASEGURAMIENTO]])</f>
        <v>ASALARIADO</v>
      </c>
      <c r="J2517" t="s">
        <v>29</v>
      </c>
      <c r="K2517" t="s">
        <v>30</v>
      </c>
      <c r="L2517" t="s">
        <v>31</v>
      </c>
      <c r="M2517" t="s">
        <v>31</v>
      </c>
      <c r="N2517">
        <v>51</v>
      </c>
      <c r="O2517">
        <f>IF(moras[[#This Row],[EDAD]]="", '2-Resumen'!$C$7, moras[[#This Row],[EDAD]])</f>
        <v>51</v>
      </c>
      <c r="P2517">
        <f>FLOOR(moras[[#This Row],[EDAD_SIN_NA´S]],10)</f>
        <v>50</v>
      </c>
      <c r="Q2517">
        <f>STANDARDIZE(moras[[#This Row],[EDAD]],'2-Resumen'!$C$2, '2-Resumen'!$C$3)</f>
        <v>0.64178778747952869</v>
      </c>
      <c r="R2517" t="str">
        <f>IF(ABS(moras[[#This Row],[Z-CORE E]]) &gt; 1.96, "Sí", "No")</f>
        <v>No</v>
      </c>
    </row>
    <row r="2518" spans="1:18">
      <c r="A2518">
        <v>3658</v>
      </c>
      <c r="B2518" t="s">
        <v>27</v>
      </c>
      <c r="C2518">
        <v>40343303</v>
      </c>
      <c r="D25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18">
        <f>IF(moras[[#This Row],[SALARIO]]="",'2-Resumen'!$B$7, moras[[#This Row],[SALARIO]])</f>
        <v>40343303</v>
      </c>
      <c r="F2518">
        <f>STANDARDIZE(moras[[#This Row],[SALARIO]],'2-Resumen'!$B$2,'2-Resumen'!$B$3)</f>
        <v>0.29565748060275193</v>
      </c>
      <c r="G2518" t="str">
        <f>IF(ABS(moras[[#This Row],[Z-CORE]])&gt; 1.96,"Sí", "No")</f>
        <v>No</v>
      </c>
      <c r="H2518" t="s">
        <v>33</v>
      </c>
      <c r="I2518" t="str">
        <f>IF(moras[[#This Row],[TIPO_ASEGURAMIENTO]] = "", '2-Resumen'!$F$4, moras[[#This Row],[TIPO_ASEGURAMIENTO]])</f>
        <v>ASALARIADO</v>
      </c>
      <c r="J2518" t="s">
        <v>29</v>
      </c>
      <c r="K2518" t="s">
        <v>30</v>
      </c>
      <c r="L2518" t="s">
        <v>31</v>
      </c>
      <c r="M2518" t="s">
        <v>30</v>
      </c>
      <c r="N2518">
        <v>26</v>
      </c>
      <c r="O2518">
        <f>IF(moras[[#This Row],[EDAD]]="", '2-Resumen'!$C$7, moras[[#This Row],[EDAD]])</f>
        <v>26</v>
      </c>
      <c r="P2518">
        <f>FLOOR(moras[[#This Row],[EDAD_SIN_NA´S]],10)</f>
        <v>20</v>
      </c>
      <c r="Q2518">
        <f>STANDARDIZE(moras[[#This Row],[EDAD]],'2-Resumen'!$C$2, '2-Resumen'!$C$3)</f>
        <v>-1.1225954644489089</v>
      </c>
      <c r="R2518" t="str">
        <f>IF(ABS(moras[[#This Row],[Z-CORE E]]) &gt; 1.96, "Sí", "No")</f>
        <v>No</v>
      </c>
    </row>
    <row r="2519" spans="1:18">
      <c r="A2519">
        <v>3659</v>
      </c>
      <c r="B2519" t="s">
        <v>32</v>
      </c>
      <c r="C2519">
        <v>400000</v>
      </c>
      <c r="D25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19">
        <f>IF(moras[[#This Row],[SALARIO]]="",'2-Resumen'!$B$7, moras[[#This Row],[SALARIO]])</f>
        <v>400000</v>
      </c>
      <c r="F2519">
        <f>STANDARDIZE(moras[[#This Row],[SALARIO]],'2-Resumen'!$B$2,'2-Resumen'!$B$3)</f>
        <v>-0.36896076607340811</v>
      </c>
      <c r="G2519" t="str">
        <f>IF(ABS(moras[[#This Row],[Z-CORE]])&gt; 1.96,"Sí", "No")</f>
        <v>No</v>
      </c>
      <c r="H2519" t="s">
        <v>33</v>
      </c>
      <c r="I2519" t="str">
        <f>IF(moras[[#This Row],[TIPO_ASEGURAMIENTO]] = "", '2-Resumen'!$F$4, moras[[#This Row],[TIPO_ASEGURAMIENTO]])</f>
        <v>ASALARIADO</v>
      </c>
      <c r="J2519" t="s">
        <v>29</v>
      </c>
      <c r="K2519" t="s">
        <v>30</v>
      </c>
      <c r="L2519" t="s">
        <v>30</v>
      </c>
      <c r="M2519" t="s">
        <v>31</v>
      </c>
      <c r="N2519">
        <v>30</v>
      </c>
      <c r="O2519">
        <f>IF(moras[[#This Row],[EDAD]]="", '2-Resumen'!$C$7, moras[[#This Row],[EDAD]])</f>
        <v>30</v>
      </c>
      <c r="P2519">
        <f>FLOOR(moras[[#This Row],[EDAD_SIN_NA´S]],10)</f>
        <v>30</v>
      </c>
      <c r="Q2519">
        <f>STANDARDIZE(moras[[#This Row],[EDAD]],'2-Resumen'!$C$2, '2-Resumen'!$C$3)</f>
        <v>-0.84029414414035897</v>
      </c>
      <c r="R2519" t="str">
        <f>IF(ABS(moras[[#This Row],[Z-CORE E]]) &gt; 1.96, "Sí", "No")</f>
        <v>No</v>
      </c>
    </row>
    <row r="2520" spans="1:18">
      <c r="A2520">
        <v>3660</v>
      </c>
      <c r="B2520" t="s">
        <v>32</v>
      </c>
      <c r="C2520">
        <v>23455225</v>
      </c>
      <c r="D25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20">
        <f>IF(moras[[#This Row],[SALARIO]]="",'2-Resumen'!$B$7, moras[[#This Row],[SALARIO]])</f>
        <v>23455225</v>
      </c>
      <c r="F2520">
        <f>STANDARDIZE(moras[[#This Row],[SALARIO]],'2-Resumen'!$B$2,'2-Resumen'!$B$3)</f>
        <v>1.4656062415321851E-2</v>
      </c>
      <c r="G2520" t="str">
        <f>IF(ABS(moras[[#This Row],[Z-CORE]])&gt; 1.96,"Sí", "No")</f>
        <v>No</v>
      </c>
      <c r="H2520" t="s">
        <v>33</v>
      </c>
      <c r="I2520" t="str">
        <f>IF(moras[[#This Row],[TIPO_ASEGURAMIENTO]] = "", '2-Resumen'!$F$4, moras[[#This Row],[TIPO_ASEGURAMIENTO]])</f>
        <v>ASALARIADO</v>
      </c>
      <c r="J2520" t="s">
        <v>34</v>
      </c>
      <c r="K2520" t="s">
        <v>30</v>
      </c>
      <c r="L2520" t="s">
        <v>31</v>
      </c>
      <c r="M2520" t="s">
        <v>31</v>
      </c>
      <c r="N2520">
        <v>48</v>
      </c>
      <c r="O2520">
        <f>IF(moras[[#This Row],[EDAD]]="", '2-Resumen'!$C$7, moras[[#This Row],[EDAD]])</f>
        <v>48</v>
      </c>
      <c r="P2520">
        <f>FLOOR(moras[[#This Row],[EDAD_SIN_NA´S]],10)</f>
        <v>40</v>
      </c>
      <c r="Q2520">
        <f>STANDARDIZE(moras[[#This Row],[EDAD]],'2-Resumen'!$C$2, '2-Resumen'!$C$3)</f>
        <v>0.43006179724811616</v>
      </c>
      <c r="R2520" t="str">
        <f>IF(ABS(moras[[#This Row],[Z-CORE E]]) &gt; 1.96, "Sí", "No")</f>
        <v>No</v>
      </c>
    </row>
    <row r="2521" spans="1:18">
      <c r="A2521">
        <v>3662</v>
      </c>
      <c r="B2521" t="s">
        <v>32</v>
      </c>
      <c r="C2521">
        <v>458437</v>
      </c>
      <c r="D25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21">
        <f>IF(moras[[#This Row],[SALARIO]]="",'2-Resumen'!$B$7, moras[[#This Row],[SALARIO]])</f>
        <v>458437</v>
      </c>
      <c r="F2521">
        <f>STANDARDIZE(moras[[#This Row],[SALARIO]],'2-Resumen'!$B$2,'2-Resumen'!$B$3)</f>
        <v>-0.36798843044855967</v>
      </c>
      <c r="G2521" t="str">
        <f>IF(ABS(moras[[#This Row],[Z-CORE]])&gt; 1.96,"Sí", "No")</f>
        <v>No</v>
      </c>
      <c r="H2521" t="s">
        <v>33</v>
      </c>
      <c r="I2521" t="str">
        <f>IF(moras[[#This Row],[TIPO_ASEGURAMIENTO]] = "", '2-Resumen'!$F$4, moras[[#This Row],[TIPO_ASEGURAMIENTO]])</f>
        <v>ASALARIADO</v>
      </c>
      <c r="J2521" t="s">
        <v>29</v>
      </c>
      <c r="K2521" t="s">
        <v>30</v>
      </c>
      <c r="L2521" t="s">
        <v>31</v>
      </c>
      <c r="M2521" t="s">
        <v>31</v>
      </c>
      <c r="N2521">
        <v>27</v>
      </c>
      <c r="O2521">
        <f>IF(moras[[#This Row],[EDAD]]="", '2-Resumen'!$C$7, moras[[#This Row],[EDAD]])</f>
        <v>27</v>
      </c>
      <c r="P2521">
        <f>FLOOR(moras[[#This Row],[EDAD_SIN_NA´S]],10)</f>
        <v>20</v>
      </c>
      <c r="Q2521">
        <f>STANDARDIZE(moras[[#This Row],[EDAD]],'2-Resumen'!$C$2, '2-Resumen'!$C$3)</f>
        <v>-1.0520201343717714</v>
      </c>
      <c r="R2521" t="str">
        <f>IF(ABS(moras[[#This Row],[Z-CORE E]]) &gt; 1.96, "Sí", "No")</f>
        <v>No</v>
      </c>
    </row>
    <row r="2522" spans="1:18">
      <c r="A2522">
        <v>3664</v>
      </c>
      <c r="B2522" t="s">
        <v>32</v>
      </c>
      <c r="C2522">
        <v>84000</v>
      </c>
      <c r="D25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22">
        <f>IF(moras[[#This Row],[SALARIO]]="",'2-Resumen'!$B$7, moras[[#This Row],[SALARIO]])</f>
        <v>84000</v>
      </c>
      <c r="F2522">
        <f>STANDARDIZE(moras[[#This Row],[SALARIO]],'2-Resumen'!$B$2,'2-Resumen'!$B$3)</f>
        <v>-0.37421870295333176</v>
      </c>
      <c r="G2522" t="str">
        <f>IF(ABS(moras[[#This Row],[Z-CORE]])&gt; 1.96,"Sí", "No")</f>
        <v>No</v>
      </c>
      <c r="H2522" t="s">
        <v>33</v>
      </c>
      <c r="I2522" t="str">
        <f>IF(moras[[#This Row],[TIPO_ASEGURAMIENTO]] = "", '2-Resumen'!$F$4, moras[[#This Row],[TIPO_ASEGURAMIENTO]])</f>
        <v>ASALARIADO</v>
      </c>
      <c r="J2522" t="s">
        <v>29</v>
      </c>
      <c r="K2522" t="s">
        <v>30</v>
      </c>
      <c r="L2522" t="s">
        <v>31</v>
      </c>
      <c r="M2522" t="s">
        <v>30</v>
      </c>
      <c r="N2522">
        <v>32</v>
      </c>
      <c r="O2522">
        <f>IF(moras[[#This Row],[EDAD]]="", '2-Resumen'!$C$7, moras[[#This Row],[EDAD]])</f>
        <v>32</v>
      </c>
      <c r="P2522">
        <f>FLOOR(moras[[#This Row],[EDAD_SIN_NA´S]],10)</f>
        <v>30</v>
      </c>
      <c r="Q2522">
        <f>STANDARDIZE(moras[[#This Row],[EDAD]],'2-Resumen'!$C$2, '2-Resumen'!$C$3)</f>
        <v>-0.69914348398608395</v>
      </c>
      <c r="R2522" t="str">
        <f>IF(ABS(moras[[#This Row],[Z-CORE E]]) &gt; 1.96, "Sí", "No")</f>
        <v>No</v>
      </c>
    </row>
    <row r="2523" spans="1:18">
      <c r="A2523">
        <v>3666</v>
      </c>
      <c r="B2523" t="s">
        <v>27</v>
      </c>
      <c r="C2523">
        <v>4640766</v>
      </c>
      <c r="D25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23">
        <f>IF(moras[[#This Row],[SALARIO]]="",'2-Resumen'!$B$7, moras[[#This Row],[SALARIO]])</f>
        <v>4640766</v>
      </c>
      <c r="F2523">
        <f>STANDARDIZE(moras[[#This Row],[SALARIO]],'2-Resumen'!$B$2,'2-Resumen'!$B$3)</f>
        <v>-0.29839848774895722</v>
      </c>
      <c r="G2523" t="str">
        <f>IF(ABS(moras[[#This Row],[Z-CORE]])&gt; 1.96,"Sí", "No")</f>
        <v>No</v>
      </c>
      <c r="H2523" t="s">
        <v>33</v>
      </c>
      <c r="I2523" t="str">
        <f>IF(moras[[#This Row],[TIPO_ASEGURAMIENTO]] = "", '2-Resumen'!$F$4, moras[[#This Row],[TIPO_ASEGURAMIENTO]])</f>
        <v>ASALARIADO</v>
      </c>
      <c r="J2523" t="s">
        <v>29</v>
      </c>
      <c r="K2523" t="s">
        <v>30</v>
      </c>
      <c r="L2523" t="s">
        <v>31</v>
      </c>
      <c r="M2523" t="s">
        <v>31</v>
      </c>
      <c r="N2523">
        <v>30</v>
      </c>
      <c r="O2523">
        <f>IF(moras[[#This Row],[EDAD]]="", '2-Resumen'!$C$7, moras[[#This Row],[EDAD]])</f>
        <v>30</v>
      </c>
      <c r="P2523">
        <f>FLOOR(moras[[#This Row],[EDAD_SIN_NA´S]],10)</f>
        <v>30</v>
      </c>
      <c r="Q2523">
        <f>STANDARDIZE(moras[[#This Row],[EDAD]],'2-Resumen'!$C$2, '2-Resumen'!$C$3)</f>
        <v>-0.84029414414035897</v>
      </c>
      <c r="R2523" t="str">
        <f>IF(ABS(moras[[#This Row],[Z-CORE E]]) &gt; 1.96, "Sí", "No")</f>
        <v>No</v>
      </c>
    </row>
    <row r="2524" spans="1:18">
      <c r="A2524">
        <v>3667</v>
      </c>
      <c r="B2524" t="s">
        <v>27</v>
      </c>
      <c r="C2524">
        <v>35897625</v>
      </c>
      <c r="D25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24">
        <f>IF(moras[[#This Row],[SALARIO]]="",'2-Resumen'!$B$7, moras[[#This Row],[SALARIO]])</f>
        <v>35897625</v>
      </c>
      <c r="F2524">
        <f>STANDARDIZE(moras[[#This Row],[SALARIO]],'2-Resumen'!$B$2,'2-Resumen'!$B$3)</f>
        <v>0.22168566315824123</v>
      </c>
      <c r="G2524" t="str">
        <f>IF(ABS(moras[[#This Row],[Z-CORE]])&gt; 1.96,"Sí", "No")</f>
        <v>No</v>
      </c>
      <c r="H2524" t="s">
        <v>33</v>
      </c>
      <c r="I2524" t="str">
        <f>IF(moras[[#This Row],[TIPO_ASEGURAMIENTO]] = "", '2-Resumen'!$F$4, moras[[#This Row],[TIPO_ASEGURAMIENTO]])</f>
        <v>ASALARIADO</v>
      </c>
      <c r="J2524" t="s">
        <v>29</v>
      </c>
      <c r="K2524" t="s">
        <v>30</v>
      </c>
      <c r="L2524" t="s">
        <v>31</v>
      </c>
      <c r="M2524" t="s">
        <v>31</v>
      </c>
      <c r="N2524">
        <v>19</v>
      </c>
      <c r="O2524">
        <f>IF(moras[[#This Row],[EDAD]]="", '2-Resumen'!$C$7, moras[[#This Row],[EDAD]])</f>
        <v>19</v>
      </c>
      <c r="P2524">
        <f>FLOOR(moras[[#This Row],[EDAD_SIN_NA´S]],10)</f>
        <v>10</v>
      </c>
      <c r="Q2524">
        <f>STANDARDIZE(moras[[#This Row],[EDAD]],'2-Resumen'!$C$2, '2-Resumen'!$C$3)</f>
        <v>-1.6166227749888715</v>
      </c>
      <c r="R2524" t="str">
        <f>IF(ABS(moras[[#This Row],[Z-CORE E]]) &gt; 1.96, "Sí", "No")</f>
        <v>No</v>
      </c>
    </row>
    <row r="2525" spans="1:18">
      <c r="A2525">
        <v>3670</v>
      </c>
      <c r="B2525" t="s">
        <v>32</v>
      </c>
      <c r="C2525">
        <v>212337</v>
      </c>
      <c r="D25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25">
        <f>IF(moras[[#This Row],[SALARIO]]="",'2-Resumen'!$B$7, moras[[#This Row],[SALARIO]])</f>
        <v>212337</v>
      </c>
      <c r="F2525">
        <f>STANDARDIZE(moras[[#This Row],[SALARIO]],'2-Resumen'!$B$2,'2-Resumen'!$B$3)</f>
        <v>-0.37208329837941162</v>
      </c>
      <c r="G2525" t="str">
        <f>IF(ABS(moras[[#This Row],[Z-CORE]])&gt; 1.96,"Sí", "No")</f>
        <v>No</v>
      </c>
      <c r="H2525" t="s">
        <v>33</v>
      </c>
      <c r="I2525" t="str">
        <f>IF(moras[[#This Row],[TIPO_ASEGURAMIENTO]] = "", '2-Resumen'!$F$4, moras[[#This Row],[TIPO_ASEGURAMIENTO]])</f>
        <v>ASALARIADO</v>
      </c>
      <c r="J2525" t="s">
        <v>29</v>
      </c>
      <c r="K2525" t="s">
        <v>30</v>
      </c>
      <c r="L2525" t="s">
        <v>31</v>
      </c>
      <c r="M2525" t="s">
        <v>30</v>
      </c>
      <c r="N2525">
        <v>31</v>
      </c>
      <c r="O2525">
        <f>IF(moras[[#This Row],[EDAD]]="", '2-Resumen'!$C$7, moras[[#This Row],[EDAD]])</f>
        <v>31</v>
      </c>
      <c r="P2525">
        <f>FLOOR(moras[[#This Row],[EDAD_SIN_NA´S]],10)</f>
        <v>30</v>
      </c>
      <c r="Q2525">
        <f>STANDARDIZE(moras[[#This Row],[EDAD]],'2-Resumen'!$C$2, '2-Resumen'!$C$3)</f>
        <v>-0.7697188140632214</v>
      </c>
      <c r="R2525" t="str">
        <f>IF(ABS(moras[[#This Row],[Z-CORE E]]) &gt; 1.96, "Sí", "No")</f>
        <v>No</v>
      </c>
    </row>
    <row r="2526" spans="1:18">
      <c r="A2526">
        <v>3671</v>
      </c>
      <c r="B2526" t="s">
        <v>32</v>
      </c>
      <c r="C2526">
        <v>79890</v>
      </c>
      <c r="D25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26">
        <f>IF(moras[[#This Row],[SALARIO]]="",'2-Resumen'!$B$7, moras[[#This Row],[SALARIO]])</f>
        <v>79890</v>
      </c>
      <c r="F2526">
        <f>STANDARDIZE(moras[[#This Row],[SALARIO]],'2-Resumen'!$B$2,'2-Resumen'!$B$3)</f>
        <v>-0.37428708941085231</v>
      </c>
      <c r="G2526" t="str">
        <f>IF(ABS(moras[[#This Row],[Z-CORE]])&gt; 1.96,"Sí", "No")</f>
        <v>No</v>
      </c>
      <c r="H2526" t="s">
        <v>33</v>
      </c>
      <c r="I2526" t="str">
        <f>IF(moras[[#This Row],[TIPO_ASEGURAMIENTO]] = "", '2-Resumen'!$F$4, moras[[#This Row],[TIPO_ASEGURAMIENTO]])</f>
        <v>ASALARIADO</v>
      </c>
      <c r="J2526" t="s">
        <v>29</v>
      </c>
      <c r="K2526" t="s">
        <v>30</v>
      </c>
      <c r="L2526" t="s">
        <v>30</v>
      </c>
      <c r="M2526" t="s">
        <v>31</v>
      </c>
      <c r="N2526">
        <v>53</v>
      </c>
      <c r="O2526">
        <f>IF(moras[[#This Row],[EDAD]]="", '2-Resumen'!$C$7, moras[[#This Row],[EDAD]])</f>
        <v>53</v>
      </c>
      <c r="P2526">
        <f>FLOOR(moras[[#This Row],[EDAD_SIN_NA´S]],10)</f>
        <v>50</v>
      </c>
      <c r="Q2526">
        <f>STANDARDIZE(moras[[#This Row],[EDAD]],'2-Resumen'!$C$2, '2-Resumen'!$C$3)</f>
        <v>0.78293844763380371</v>
      </c>
      <c r="R2526" t="str">
        <f>IF(ABS(moras[[#This Row],[Z-CORE E]]) &gt; 1.96, "Sí", "No")</f>
        <v>No</v>
      </c>
    </row>
    <row r="2527" spans="1:18">
      <c r="A2527">
        <v>3674</v>
      </c>
      <c r="B2527" t="s">
        <v>27</v>
      </c>
      <c r="C2527">
        <v>1041733</v>
      </c>
      <c r="D25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27">
        <f>IF(moras[[#This Row],[SALARIO]]="",'2-Resumen'!$B$7, moras[[#This Row],[SALARIO]])</f>
        <v>1041733</v>
      </c>
      <c r="F2527">
        <f>STANDARDIZE(moras[[#This Row],[SALARIO]],'2-Resumen'!$B$2,'2-Resumen'!$B$3)</f>
        <v>-0.35828294452985088</v>
      </c>
      <c r="G2527" t="str">
        <f>IF(ABS(moras[[#This Row],[Z-CORE]])&gt; 1.96,"Sí", "No")</f>
        <v>No</v>
      </c>
      <c r="H2527" t="s">
        <v>33</v>
      </c>
      <c r="I2527" t="str">
        <f>IF(moras[[#This Row],[TIPO_ASEGURAMIENTO]] = "", '2-Resumen'!$F$4, moras[[#This Row],[TIPO_ASEGURAMIENTO]])</f>
        <v>ASALARIADO</v>
      </c>
      <c r="J2527" t="s">
        <v>34</v>
      </c>
      <c r="K2527" t="s">
        <v>30</v>
      </c>
      <c r="L2527" t="s">
        <v>31</v>
      </c>
      <c r="M2527" t="s">
        <v>30</v>
      </c>
      <c r="N2527">
        <v>37</v>
      </c>
      <c r="O2527">
        <f>IF(moras[[#This Row],[EDAD]]="", '2-Resumen'!$C$7, moras[[#This Row],[EDAD]])</f>
        <v>37</v>
      </c>
      <c r="P2527">
        <f>FLOOR(moras[[#This Row],[EDAD_SIN_NA´S]],10)</f>
        <v>30</v>
      </c>
      <c r="Q2527">
        <f>STANDARDIZE(moras[[#This Row],[EDAD]],'2-Resumen'!$C$2, '2-Resumen'!$C$3)</f>
        <v>-0.3462668336003964</v>
      </c>
      <c r="R2527" t="str">
        <f>IF(ABS(moras[[#This Row],[Z-CORE E]]) &gt; 1.96, "Sí", "No")</f>
        <v>No</v>
      </c>
    </row>
    <row r="2528" spans="1:18">
      <c r="A2528">
        <v>3675</v>
      </c>
      <c r="B2528" t="s">
        <v>27</v>
      </c>
      <c r="C2528">
        <v>440000</v>
      </c>
      <c r="D25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28">
        <f>IF(moras[[#This Row],[SALARIO]]="",'2-Resumen'!$B$7, moras[[#This Row],[SALARIO]])</f>
        <v>440000</v>
      </c>
      <c r="F2528">
        <f>STANDARDIZE(moras[[#This Row],[SALARIO]],'2-Resumen'!$B$2,'2-Resumen'!$B$3)</f>
        <v>-0.36829520444303798</v>
      </c>
      <c r="G2528" t="str">
        <f>IF(ABS(moras[[#This Row],[Z-CORE]])&gt; 1.96,"Sí", "No")</f>
        <v>No</v>
      </c>
      <c r="H2528" t="s">
        <v>33</v>
      </c>
      <c r="I2528" t="str">
        <f>IF(moras[[#This Row],[TIPO_ASEGURAMIENTO]] = "", '2-Resumen'!$F$4, moras[[#This Row],[TIPO_ASEGURAMIENTO]])</f>
        <v>ASALARIADO</v>
      </c>
      <c r="J2528" t="s">
        <v>29</v>
      </c>
      <c r="K2528" t="s">
        <v>30</v>
      </c>
      <c r="L2528" t="s">
        <v>31</v>
      </c>
      <c r="M2528" t="s">
        <v>31</v>
      </c>
      <c r="N2528">
        <v>32</v>
      </c>
      <c r="O2528">
        <f>IF(moras[[#This Row],[EDAD]]="", '2-Resumen'!$C$7, moras[[#This Row],[EDAD]])</f>
        <v>32</v>
      </c>
      <c r="P2528">
        <f>FLOOR(moras[[#This Row],[EDAD_SIN_NA´S]],10)</f>
        <v>30</v>
      </c>
      <c r="Q2528">
        <f>STANDARDIZE(moras[[#This Row],[EDAD]],'2-Resumen'!$C$2, '2-Resumen'!$C$3)</f>
        <v>-0.69914348398608395</v>
      </c>
      <c r="R2528" t="str">
        <f>IF(ABS(moras[[#This Row],[Z-CORE E]]) &gt; 1.96, "Sí", "No")</f>
        <v>No</v>
      </c>
    </row>
    <row r="2529" spans="1:18">
      <c r="A2529">
        <v>3678</v>
      </c>
      <c r="B2529" t="s">
        <v>27</v>
      </c>
      <c r="C2529">
        <v>55275104</v>
      </c>
      <c r="D25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29">
        <f>IF(moras[[#This Row],[SALARIO]]="",'2-Resumen'!$B$7, moras[[#This Row],[SALARIO]])</f>
        <v>55275104</v>
      </c>
      <c r="F2529">
        <f>STANDARDIZE(moras[[#This Row],[SALARIO]],'2-Resumen'!$B$2,'2-Resumen'!$B$3)</f>
        <v>0.54410832605079451</v>
      </c>
      <c r="G2529" t="str">
        <f>IF(ABS(moras[[#This Row],[Z-CORE]])&gt; 1.96,"Sí", "No")</f>
        <v>No</v>
      </c>
      <c r="H2529" t="s">
        <v>33</v>
      </c>
      <c r="I2529" t="str">
        <f>IF(moras[[#This Row],[TIPO_ASEGURAMIENTO]] = "", '2-Resumen'!$F$4, moras[[#This Row],[TIPO_ASEGURAMIENTO]])</f>
        <v>ASALARIADO</v>
      </c>
      <c r="J2529" t="s">
        <v>29</v>
      </c>
      <c r="K2529" t="s">
        <v>30</v>
      </c>
      <c r="L2529" t="s">
        <v>31</v>
      </c>
      <c r="M2529" t="s">
        <v>31</v>
      </c>
      <c r="N2529">
        <v>27</v>
      </c>
      <c r="O2529">
        <f>IF(moras[[#This Row],[EDAD]]="", '2-Resumen'!$C$7, moras[[#This Row],[EDAD]])</f>
        <v>27</v>
      </c>
      <c r="P2529">
        <f>FLOOR(moras[[#This Row],[EDAD_SIN_NA´S]],10)</f>
        <v>20</v>
      </c>
      <c r="Q2529">
        <f>STANDARDIZE(moras[[#This Row],[EDAD]],'2-Resumen'!$C$2, '2-Resumen'!$C$3)</f>
        <v>-1.0520201343717714</v>
      </c>
      <c r="R2529" t="str">
        <f>IF(ABS(moras[[#This Row],[Z-CORE E]]) &gt; 1.96, "Sí", "No")</f>
        <v>No</v>
      </c>
    </row>
    <row r="2530" spans="1:18">
      <c r="A2530">
        <v>3679</v>
      </c>
      <c r="B2530" t="s">
        <v>32</v>
      </c>
      <c r="C2530">
        <v>34664779</v>
      </c>
      <c r="D25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30">
        <f>IF(moras[[#This Row],[SALARIO]]="",'2-Resumen'!$B$7, moras[[#This Row],[SALARIO]])</f>
        <v>34664779</v>
      </c>
      <c r="F2530">
        <f>STANDARDIZE(moras[[#This Row],[SALARIO]],'2-Resumen'!$B$2,'2-Resumen'!$B$3)</f>
        <v>0.20117228831436021</v>
      </c>
      <c r="G2530" t="str">
        <f>IF(ABS(moras[[#This Row],[Z-CORE]])&gt; 1.96,"Sí", "No")</f>
        <v>No</v>
      </c>
      <c r="H2530" t="s">
        <v>33</v>
      </c>
      <c r="I2530" t="str">
        <f>IF(moras[[#This Row],[TIPO_ASEGURAMIENTO]] = "", '2-Resumen'!$F$4, moras[[#This Row],[TIPO_ASEGURAMIENTO]])</f>
        <v>ASALARIADO</v>
      </c>
      <c r="J2530" t="s">
        <v>29</v>
      </c>
      <c r="K2530" t="s">
        <v>30</v>
      </c>
      <c r="L2530" t="s">
        <v>31</v>
      </c>
      <c r="M2530" t="s">
        <v>31</v>
      </c>
      <c r="N2530">
        <v>20</v>
      </c>
      <c r="O2530">
        <f>IF(moras[[#This Row],[EDAD]]="", '2-Resumen'!$C$7, moras[[#This Row],[EDAD]])</f>
        <v>20</v>
      </c>
      <c r="P2530">
        <f>FLOOR(moras[[#This Row],[EDAD_SIN_NA´S]],10)</f>
        <v>20</v>
      </c>
      <c r="Q2530">
        <f>STANDARDIZE(moras[[#This Row],[EDAD]],'2-Resumen'!$C$2, '2-Resumen'!$C$3)</f>
        <v>-1.5460474449117341</v>
      </c>
      <c r="R2530" t="str">
        <f>IF(ABS(moras[[#This Row],[Z-CORE E]]) &gt; 1.96, "Sí", "No")</f>
        <v>No</v>
      </c>
    </row>
    <row r="2531" spans="1:18">
      <c r="A2531">
        <v>3681</v>
      </c>
      <c r="B2531" t="s">
        <v>32</v>
      </c>
      <c r="C2531">
        <v>342027</v>
      </c>
      <c r="D25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31">
        <f>IF(moras[[#This Row],[SALARIO]]="",'2-Resumen'!$B$7, moras[[#This Row],[SALARIO]])</f>
        <v>342027</v>
      </c>
      <c r="F2531">
        <f>STANDARDIZE(moras[[#This Row],[SALARIO]],'2-Resumen'!$B$2,'2-Resumen'!$B$3)</f>
        <v>-0.36992538118334423</v>
      </c>
      <c r="G2531" t="str">
        <f>IF(ABS(moras[[#This Row],[Z-CORE]])&gt; 1.96,"Sí", "No")</f>
        <v>No</v>
      </c>
      <c r="H2531" t="s">
        <v>33</v>
      </c>
      <c r="I2531" t="str">
        <f>IF(moras[[#This Row],[TIPO_ASEGURAMIENTO]] = "", '2-Resumen'!$F$4, moras[[#This Row],[TIPO_ASEGURAMIENTO]])</f>
        <v>ASALARIADO</v>
      </c>
      <c r="J2531" t="s">
        <v>29</v>
      </c>
      <c r="K2531" t="s">
        <v>30</v>
      </c>
      <c r="L2531" t="s">
        <v>31</v>
      </c>
      <c r="M2531" t="s">
        <v>31</v>
      </c>
      <c r="N2531">
        <v>24</v>
      </c>
      <c r="O2531">
        <f>IF(moras[[#This Row],[EDAD]]="", '2-Resumen'!$C$7, moras[[#This Row],[EDAD]])</f>
        <v>24</v>
      </c>
      <c r="P2531">
        <f>FLOOR(moras[[#This Row],[EDAD_SIN_NA´S]],10)</f>
        <v>20</v>
      </c>
      <c r="Q2531">
        <f>STANDARDIZE(moras[[#This Row],[EDAD]],'2-Resumen'!$C$2, '2-Resumen'!$C$3)</f>
        <v>-1.263746124603184</v>
      </c>
      <c r="R2531" t="str">
        <f>IF(ABS(moras[[#This Row],[Z-CORE E]]) &gt; 1.96, "Sí", "No")</f>
        <v>No</v>
      </c>
    </row>
    <row r="2532" spans="1:18">
      <c r="A2532">
        <v>3682</v>
      </c>
      <c r="B2532" t="s">
        <v>32</v>
      </c>
      <c r="C2532">
        <v>4055865</v>
      </c>
      <c r="D25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32">
        <f>IF(moras[[#This Row],[SALARIO]]="",'2-Resumen'!$B$7, moras[[#This Row],[SALARIO]])</f>
        <v>4055865</v>
      </c>
      <c r="F2532">
        <f>STANDARDIZE(moras[[#This Row],[SALARIO]],'2-Resumen'!$B$2,'2-Resumen'!$B$3)</f>
        <v>-0.30813067932808458</v>
      </c>
      <c r="G2532" t="str">
        <f>IF(ABS(moras[[#This Row],[Z-CORE]])&gt; 1.96,"Sí", "No")</f>
        <v>No</v>
      </c>
      <c r="H2532" t="s">
        <v>33</v>
      </c>
      <c r="I2532" t="str">
        <f>IF(moras[[#This Row],[TIPO_ASEGURAMIENTO]] = "", '2-Resumen'!$F$4, moras[[#This Row],[TIPO_ASEGURAMIENTO]])</f>
        <v>ASALARIADO</v>
      </c>
      <c r="J2532" t="s">
        <v>29</v>
      </c>
      <c r="K2532" t="s">
        <v>30</v>
      </c>
      <c r="L2532" t="s">
        <v>31</v>
      </c>
      <c r="M2532" t="s">
        <v>31</v>
      </c>
      <c r="N2532">
        <v>48</v>
      </c>
      <c r="O2532">
        <f>IF(moras[[#This Row],[EDAD]]="", '2-Resumen'!$C$7, moras[[#This Row],[EDAD]])</f>
        <v>48</v>
      </c>
      <c r="P2532">
        <f>FLOOR(moras[[#This Row],[EDAD_SIN_NA´S]],10)</f>
        <v>40</v>
      </c>
      <c r="Q2532">
        <f>STANDARDIZE(moras[[#This Row],[EDAD]],'2-Resumen'!$C$2, '2-Resumen'!$C$3)</f>
        <v>0.43006179724811616</v>
      </c>
      <c r="R2532" t="str">
        <f>IF(ABS(moras[[#This Row],[Z-CORE E]]) &gt; 1.96, "Sí", "No")</f>
        <v>No</v>
      </c>
    </row>
    <row r="2533" spans="1:18">
      <c r="A2533">
        <v>3684</v>
      </c>
      <c r="B2533" t="s">
        <v>32</v>
      </c>
      <c r="C2533">
        <v>2445742</v>
      </c>
      <c r="D25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33">
        <f>IF(moras[[#This Row],[SALARIO]]="",'2-Resumen'!$B$7, moras[[#This Row],[SALARIO]])</f>
        <v>2445742</v>
      </c>
      <c r="F2533">
        <f>STANDARDIZE(moras[[#This Row],[SALARIO]],'2-Resumen'!$B$2,'2-Resumen'!$B$3)</f>
        <v>-0.33492158155249402</v>
      </c>
      <c r="G2533" t="str">
        <f>IF(ABS(moras[[#This Row],[Z-CORE]])&gt; 1.96,"Sí", "No")</f>
        <v>No</v>
      </c>
      <c r="H2533" t="s">
        <v>33</v>
      </c>
      <c r="I2533" t="str">
        <f>IF(moras[[#This Row],[TIPO_ASEGURAMIENTO]] = "", '2-Resumen'!$F$4, moras[[#This Row],[TIPO_ASEGURAMIENTO]])</f>
        <v>ASALARIADO</v>
      </c>
      <c r="J2533" t="s">
        <v>29</v>
      </c>
      <c r="K2533" t="s">
        <v>30</v>
      </c>
      <c r="L2533" t="s">
        <v>31</v>
      </c>
      <c r="M2533" t="s">
        <v>31</v>
      </c>
      <c r="N2533">
        <v>42</v>
      </c>
      <c r="O2533">
        <f>IF(moras[[#This Row],[EDAD]]="", '2-Resumen'!$C$7, moras[[#This Row],[EDAD]])</f>
        <v>42</v>
      </c>
      <c r="P2533">
        <f>FLOOR(moras[[#This Row],[EDAD_SIN_NA´S]],10)</f>
        <v>40</v>
      </c>
      <c r="Q2533">
        <f>STANDARDIZE(moras[[#This Row],[EDAD]],'2-Resumen'!$C$2, '2-Resumen'!$C$3)</f>
        <v>6.6098167852911317E-3</v>
      </c>
      <c r="R2533" t="str">
        <f>IF(ABS(moras[[#This Row],[Z-CORE E]]) &gt; 1.96, "Sí", "No")</f>
        <v>No</v>
      </c>
    </row>
    <row r="2534" spans="1:18">
      <c r="A2534">
        <v>3686</v>
      </c>
      <c r="B2534" t="s">
        <v>32</v>
      </c>
      <c r="C2534">
        <v>1529247</v>
      </c>
      <c r="D25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34">
        <f>IF(moras[[#This Row],[SALARIO]]="",'2-Resumen'!$B$7, moras[[#This Row],[SALARIO]])</f>
        <v>1529247</v>
      </c>
      <c r="F2534">
        <f>STANDARDIZE(moras[[#This Row],[SALARIO]],'2-Resumen'!$B$2,'2-Resumen'!$B$3)</f>
        <v>-0.35017117921314483</v>
      </c>
      <c r="G2534" t="str">
        <f>IF(ABS(moras[[#This Row],[Z-CORE]])&gt; 1.96,"Sí", "No")</f>
        <v>No</v>
      </c>
      <c r="H2534" t="s">
        <v>33</v>
      </c>
      <c r="I2534" t="str">
        <f>IF(moras[[#This Row],[TIPO_ASEGURAMIENTO]] = "", '2-Resumen'!$F$4, moras[[#This Row],[TIPO_ASEGURAMIENTO]])</f>
        <v>ASALARIADO</v>
      </c>
      <c r="J2534" t="s">
        <v>29</v>
      </c>
      <c r="K2534" t="s">
        <v>30</v>
      </c>
      <c r="L2534" t="s">
        <v>31</v>
      </c>
      <c r="M2534" t="s">
        <v>31</v>
      </c>
      <c r="N2534">
        <v>28</v>
      </c>
      <c r="O2534">
        <f>IF(moras[[#This Row],[EDAD]]="", '2-Resumen'!$C$7, moras[[#This Row],[EDAD]])</f>
        <v>28</v>
      </c>
      <c r="P2534">
        <f>FLOOR(moras[[#This Row],[EDAD_SIN_NA´S]],10)</f>
        <v>20</v>
      </c>
      <c r="Q2534">
        <f>STANDARDIZE(moras[[#This Row],[EDAD]],'2-Resumen'!$C$2, '2-Resumen'!$C$3)</f>
        <v>-0.98144480429463388</v>
      </c>
      <c r="R2534" t="str">
        <f>IF(ABS(moras[[#This Row],[Z-CORE E]]) &gt; 1.96, "Sí", "No")</f>
        <v>No</v>
      </c>
    </row>
    <row r="2535" spans="1:18">
      <c r="A2535">
        <v>3687</v>
      </c>
      <c r="B2535" t="s">
        <v>32</v>
      </c>
      <c r="C2535">
        <v>200000</v>
      </c>
      <c r="D25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35">
        <f>IF(moras[[#This Row],[SALARIO]]="",'2-Resumen'!$B$7, moras[[#This Row],[SALARIO]])</f>
        <v>200000</v>
      </c>
      <c r="F2535">
        <f>STANDARDIZE(moras[[#This Row],[SALARIO]],'2-Resumen'!$B$2,'2-Resumen'!$B$3)</f>
        <v>-0.37228857422525852</v>
      </c>
      <c r="G2535" t="str">
        <f>IF(ABS(moras[[#This Row],[Z-CORE]])&gt; 1.96,"Sí", "No")</f>
        <v>No</v>
      </c>
      <c r="H2535" t="s">
        <v>33</v>
      </c>
      <c r="I2535" t="str">
        <f>IF(moras[[#This Row],[TIPO_ASEGURAMIENTO]] = "", '2-Resumen'!$F$4, moras[[#This Row],[TIPO_ASEGURAMIENTO]])</f>
        <v>ASALARIADO</v>
      </c>
      <c r="J2535" t="s">
        <v>29</v>
      </c>
      <c r="K2535" t="s">
        <v>30</v>
      </c>
      <c r="L2535" t="s">
        <v>31</v>
      </c>
      <c r="M2535" t="s">
        <v>30</v>
      </c>
      <c r="N2535">
        <v>34</v>
      </c>
      <c r="O2535">
        <f>IF(moras[[#This Row],[EDAD]]="", '2-Resumen'!$C$7, moras[[#This Row],[EDAD]])</f>
        <v>34</v>
      </c>
      <c r="P2535">
        <f>FLOOR(moras[[#This Row],[EDAD_SIN_NA´S]],10)</f>
        <v>30</v>
      </c>
      <c r="Q2535">
        <f>STANDARDIZE(moras[[#This Row],[EDAD]],'2-Resumen'!$C$2, '2-Resumen'!$C$3)</f>
        <v>-0.55799282383180893</v>
      </c>
      <c r="R2535" t="str">
        <f>IF(ABS(moras[[#This Row],[Z-CORE E]]) &gt; 1.96, "Sí", "No")</f>
        <v>No</v>
      </c>
    </row>
    <row r="2536" spans="1:18">
      <c r="A2536">
        <v>3688</v>
      </c>
      <c r="B2536" t="s">
        <v>27</v>
      </c>
      <c r="C2536">
        <v>1203138</v>
      </c>
      <c r="D25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36">
        <f>IF(moras[[#This Row],[SALARIO]]="",'2-Resumen'!$B$7, moras[[#This Row],[SALARIO]])</f>
        <v>1203138</v>
      </c>
      <c r="F2536">
        <f>STANDARDIZE(moras[[#This Row],[SALARIO]],'2-Resumen'!$B$2,'2-Resumen'!$B$3)</f>
        <v>-0.35559732015610379</v>
      </c>
      <c r="G2536" t="str">
        <f>IF(ABS(moras[[#This Row],[Z-CORE]])&gt; 1.96,"Sí", "No")</f>
        <v>No</v>
      </c>
      <c r="H2536" t="s">
        <v>33</v>
      </c>
      <c r="I2536" t="str">
        <f>IF(moras[[#This Row],[TIPO_ASEGURAMIENTO]] = "", '2-Resumen'!$F$4, moras[[#This Row],[TIPO_ASEGURAMIENTO]])</f>
        <v>ASALARIADO</v>
      </c>
      <c r="J2536" t="s">
        <v>34</v>
      </c>
      <c r="K2536" t="s">
        <v>30</v>
      </c>
      <c r="L2536" t="s">
        <v>31</v>
      </c>
      <c r="M2536" t="s">
        <v>30</v>
      </c>
      <c r="N2536">
        <v>37</v>
      </c>
      <c r="O2536">
        <f>IF(moras[[#This Row],[EDAD]]="", '2-Resumen'!$C$7, moras[[#This Row],[EDAD]])</f>
        <v>37</v>
      </c>
      <c r="P2536">
        <f>FLOOR(moras[[#This Row],[EDAD_SIN_NA´S]],10)</f>
        <v>30</v>
      </c>
      <c r="Q2536">
        <f>STANDARDIZE(moras[[#This Row],[EDAD]],'2-Resumen'!$C$2, '2-Resumen'!$C$3)</f>
        <v>-0.3462668336003964</v>
      </c>
      <c r="R2536" t="str">
        <f>IF(ABS(moras[[#This Row],[Z-CORE E]]) &gt; 1.96, "Sí", "No")</f>
        <v>No</v>
      </c>
    </row>
    <row r="2537" spans="1:18">
      <c r="A2537">
        <v>3689</v>
      </c>
      <c r="B2537" t="s">
        <v>27</v>
      </c>
      <c r="C2537">
        <v>179772</v>
      </c>
      <c r="D25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37">
        <f>IF(moras[[#This Row],[SALARIO]]="",'2-Resumen'!$B$7, moras[[#This Row],[SALARIO]])</f>
        <v>179772</v>
      </c>
      <c r="F2537">
        <f>STANDARDIZE(moras[[#This Row],[SALARIO]],'2-Resumen'!$B$2,'2-Resumen'!$B$3)</f>
        <v>-0.37262514874173669</v>
      </c>
      <c r="G2537" t="str">
        <f>IF(ABS(moras[[#This Row],[Z-CORE]])&gt; 1.96,"Sí", "No")</f>
        <v>No</v>
      </c>
      <c r="H2537" t="s">
        <v>33</v>
      </c>
      <c r="I2537" t="str">
        <f>IF(moras[[#This Row],[TIPO_ASEGURAMIENTO]] = "", '2-Resumen'!$F$4, moras[[#This Row],[TIPO_ASEGURAMIENTO]])</f>
        <v>ASALARIADO</v>
      </c>
      <c r="J2537" t="s">
        <v>29</v>
      </c>
      <c r="K2537" t="s">
        <v>30</v>
      </c>
      <c r="L2537" t="s">
        <v>31</v>
      </c>
      <c r="M2537" t="s">
        <v>31</v>
      </c>
      <c r="N2537">
        <v>36</v>
      </c>
      <c r="O2537">
        <f>IF(moras[[#This Row],[EDAD]]="", '2-Resumen'!$C$7, moras[[#This Row],[EDAD]])</f>
        <v>36</v>
      </c>
      <c r="P2537">
        <f>FLOOR(moras[[#This Row],[EDAD_SIN_NA´S]],10)</f>
        <v>30</v>
      </c>
      <c r="Q2537">
        <f>STANDARDIZE(moras[[#This Row],[EDAD]],'2-Resumen'!$C$2, '2-Resumen'!$C$3)</f>
        <v>-0.41684216367753391</v>
      </c>
      <c r="R2537" t="str">
        <f>IF(ABS(moras[[#This Row],[Z-CORE E]]) &gt; 1.96, "Sí", "No")</f>
        <v>No</v>
      </c>
    </row>
    <row r="2538" spans="1:18">
      <c r="A2538">
        <v>3690</v>
      </c>
      <c r="B2538" t="s">
        <v>32</v>
      </c>
      <c r="C2538">
        <v>11592222</v>
      </c>
      <c r="D25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38">
        <f>IF(moras[[#This Row],[SALARIO]]="",'2-Resumen'!$B$7, moras[[#This Row],[SALARIO]])</f>
        <v>11592222</v>
      </c>
      <c r="F2538">
        <f>STANDARDIZE(moras[[#This Row],[SALARIO]],'2-Resumen'!$B$2,'2-Resumen'!$B$3)</f>
        <v>-0.18273292802880908</v>
      </c>
      <c r="G2538" t="str">
        <f>IF(ABS(moras[[#This Row],[Z-CORE]])&gt; 1.96,"Sí", "No")</f>
        <v>No</v>
      </c>
      <c r="H2538" t="s">
        <v>33</v>
      </c>
      <c r="I2538" t="str">
        <f>IF(moras[[#This Row],[TIPO_ASEGURAMIENTO]] = "", '2-Resumen'!$F$4, moras[[#This Row],[TIPO_ASEGURAMIENTO]])</f>
        <v>ASALARIADO</v>
      </c>
      <c r="J2538" t="s">
        <v>34</v>
      </c>
      <c r="K2538" t="s">
        <v>30</v>
      </c>
      <c r="L2538" t="s">
        <v>31</v>
      </c>
      <c r="M2538" t="s">
        <v>31</v>
      </c>
      <c r="N2538">
        <v>58</v>
      </c>
      <c r="O2538">
        <f>IF(moras[[#This Row],[EDAD]]="", '2-Resumen'!$C$7, moras[[#This Row],[EDAD]])</f>
        <v>58</v>
      </c>
      <c r="P2538">
        <f>FLOOR(moras[[#This Row],[EDAD_SIN_NA´S]],10)</f>
        <v>50</v>
      </c>
      <c r="Q2538">
        <f>STANDARDIZE(moras[[#This Row],[EDAD]],'2-Resumen'!$C$2, '2-Resumen'!$C$3)</f>
        <v>1.1358150980194912</v>
      </c>
      <c r="R2538" t="str">
        <f>IF(ABS(moras[[#This Row],[Z-CORE E]]) &gt; 1.96, "Sí", "No")</f>
        <v>No</v>
      </c>
    </row>
    <row r="2539" spans="1:18">
      <c r="A2539">
        <v>3691</v>
      </c>
      <c r="B2539" t="s">
        <v>32</v>
      </c>
      <c r="C2539">
        <v>9604055</v>
      </c>
      <c r="D25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39">
        <f>IF(moras[[#This Row],[SALARIO]]="",'2-Resumen'!$B$7, moras[[#This Row],[SALARIO]])</f>
        <v>9604055</v>
      </c>
      <c r="F2539">
        <f>STANDARDIZE(moras[[#This Row],[SALARIO]],'2-Resumen'!$B$2,'2-Resumen'!$B$3)</f>
        <v>-0.21581411977800921</v>
      </c>
      <c r="G2539" t="str">
        <f>IF(ABS(moras[[#This Row],[Z-CORE]])&gt; 1.96,"Sí", "No")</f>
        <v>No</v>
      </c>
      <c r="H2539" t="s">
        <v>33</v>
      </c>
      <c r="I2539" t="str">
        <f>IF(moras[[#This Row],[TIPO_ASEGURAMIENTO]] = "", '2-Resumen'!$F$4, moras[[#This Row],[TIPO_ASEGURAMIENTO]])</f>
        <v>ASALARIADO</v>
      </c>
      <c r="J2539" t="s">
        <v>29</v>
      </c>
      <c r="K2539" t="s">
        <v>30</v>
      </c>
      <c r="L2539" t="s">
        <v>31</v>
      </c>
      <c r="M2539" t="s">
        <v>31</v>
      </c>
      <c r="N2539">
        <v>50</v>
      </c>
      <c r="O2539">
        <f>IF(moras[[#This Row],[EDAD]]="", '2-Resumen'!$C$7, moras[[#This Row],[EDAD]])</f>
        <v>50</v>
      </c>
      <c r="P2539">
        <f>FLOOR(moras[[#This Row],[EDAD_SIN_NA´S]],10)</f>
        <v>50</v>
      </c>
      <c r="Q2539">
        <f>STANDARDIZE(moras[[#This Row],[EDAD]],'2-Resumen'!$C$2, '2-Resumen'!$C$3)</f>
        <v>0.57121245740239113</v>
      </c>
      <c r="R2539" t="str">
        <f>IF(ABS(moras[[#This Row],[Z-CORE E]]) &gt; 1.96, "Sí", "No")</f>
        <v>No</v>
      </c>
    </row>
    <row r="2540" spans="1:18">
      <c r="A2540">
        <v>3694</v>
      </c>
      <c r="B2540" t="s">
        <v>32</v>
      </c>
      <c r="C2540">
        <v>65377843</v>
      </c>
      <c r="D25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40">
        <f>IF(moras[[#This Row],[SALARIO]]="",'2-Resumen'!$B$7, moras[[#This Row],[SALARIO]])</f>
        <v>65377843</v>
      </c>
      <c r="F2540">
        <f>STANDARDIZE(moras[[#This Row],[SALARIO]],'2-Resumen'!$B$2,'2-Resumen'!$B$3)</f>
        <v>0.71220821205188112</v>
      </c>
      <c r="G2540" t="str">
        <f>IF(ABS(moras[[#This Row],[Z-CORE]])&gt; 1.96,"Sí", "No")</f>
        <v>No</v>
      </c>
      <c r="H2540" t="s">
        <v>33</v>
      </c>
      <c r="I2540" t="str">
        <f>IF(moras[[#This Row],[TIPO_ASEGURAMIENTO]] = "", '2-Resumen'!$F$4, moras[[#This Row],[TIPO_ASEGURAMIENTO]])</f>
        <v>ASALARIADO</v>
      </c>
      <c r="J2540" t="s">
        <v>29</v>
      </c>
      <c r="K2540" t="s">
        <v>30</v>
      </c>
      <c r="L2540" t="s">
        <v>31</v>
      </c>
      <c r="M2540" t="s">
        <v>31</v>
      </c>
      <c r="N2540">
        <v>40</v>
      </c>
      <c r="O2540">
        <f>IF(moras[[#This Row],[EDAD]]="", '2-Resumen'!$C$7, moras[[#This Row],[EDAD]])</f>
        <v>40</v>
      </c>
      <c r="P2540">
        <f>FLOOR(moras[[#This Row],[EDAD_SIN_NA´S]],10)</f>
        <v>40</v>
      </c>
      <c r="Q2540">
        <f>STANDARDIZE(moras[[#This Row],[EDAD]],'2-Resumen'!$C$2, '2-Resumen'!$C$3)</f>
        <v>-0.13454084336898386</v>
      </c>
      <c r="R2540" t="str">
        <f>IF(ABS(moras[[#This Row],[Z-CORE E]]) &gt; 1.96, "Sí", "No")</f>
        <v>No</v>
      </c>
    </row>
    <row r="2541" spans="1:18">
      <c r="A2541">
        <v>3695</v>
      </c>
      <c r="B2541" t="s">
        <v>32</v>
      </c>
      <c r="C2541">
        <v>53886351</v>
      </c>
      <c r="D25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41">
        <f>IF(moras[[#This Row],[SALARIO]]="",'2-Resumen'!$B$7, moras[[#This Row],[SALARIO]])</f>
        <v>53886351</v>
      </c>
      <c r="F2541">
        <f>STANDARDIZE(moras[[#This Row],[SALARIO]],'2-Resumen'!$B$2,'2-Resumen'!$B$3)</f>
        <v>0.52100080827926076</v>
      </c>
      <c r="G2541" t="str">
        <f>IF(ABS(moras[[#This Row],[Z-CORE]])&gt; 1.96,"Sí", "No")</f>
        <v>No</v>
      </c>
      <c r="H2541" t="s">
        <v>33</v>
      </c>
      <c r="I2541" t="str">
        <f>IF(moras[[#This Row],[TIPO_ASEGURAMIENTO]] = "", '2-Resumen'!$F$4, moras[[#This Row],[TIPO_ASEGURAMIENTO]])</f>
        <v>ASALARIADO</v>
      </c>
      <c r="J2541" t="s">
        <v>29</v>
      </c>
      <c r="K2541" t="s">
        <v>30</v>
      </c>
      <c r="L2541" t="s">
        <v>31</v>
      </c>
      <c r="M2541" t="s">
        <v>31</v>
      </c>
      <c r="N2541">
        <v>21</v>
      </c>
      <c r="O2541">
        <f>IF(moras[[#This Row],[EDAD]]="", '2-Resumen'!$C$7, moras[[#This Row],[EDAD]])</f>
        <v>21</v>
      </c>
      <c r="P2541">
        <f>FLOOR(moras[[#This Row],[EDAD_SIN_NA´S]],10)</f>
        <v>20</v>
      </c>
      <c r="Q2541">
        <f>STANDARDIZE(moras[[#This Row],[EDAD]],'2-Resumen'!$C$2, '2-Resumen'!$C$3)</f>
        <v>-1.4754721148345964</v>
      </c>
      <c r="R2541" t="str">
        <f>IF(ABS(moras[[#This Row],[Z-CORE E]]) &gt; 1.96, "Sí", "No")</f>
        <v>No</v>
      </c>
    </row>
    <row r="2542" spans="1:18">
      <c r="A2542">
        <v>3696</v>
      </c>
      <c r="B2542" t="s">
        <v>32</v>
      </c>
      <c r="C2542">
        <v>499125</v>
      </c>
      <c r="D25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42">
        <f>IF(moras[[#This Row],[SALARIO]]="",'2-Resumen'!$B$7, moras[[#This Row],[SALARIO]])</f>
        <v>499125</v>
      </c>
      <c r="F2542">
        <f>STANDARDIZE(moras[[#This Row],[SALARIO]],'2-Resumen'!$B$2,'2-Resumen'!$B$3)</f>
        <v>-0.36731142115814719</v>
      </c>
      <c r="G2542" t="str">
        <f>IF(ABS(moras[[#This Row],[Z-CORE]])&gt; 1.96,"Sí", "No")</f>
        <v>No</v>
      </c>
      <c r="H2542" t="s">
        <v>33</v>
      </c>
      <c r="I2542" t="str">
        <f>IF(moras[[#This Row],[TIPO_ASEGURAMIENTO]] = "", '2-Resumen'!$F$4, moras[[#This Row],[TIPO_ASEGURAMIENTO]])</f>
        <v>ASALARIADO</v>
      </c>
      <c r="J2542" t="s">
        <v>29</v>
      </c>
      <c r="K2542" t="s">
        <v>30</v>
      </c>
      <c r="L2542" t="s">
        <v>31</v>
      </c>
      <c r="M2542" t="s">
        <v>30</v>
      </c>
      <c r="N2542">
        <v>47</v>
      </c>
      <c r="O2542">
        <f>IF(moras[[#This Row],[EDAD]]="", '2-Resumen'!$C$7, moras[[#This Row],[EDAD]])</f>
        <v>47</v>
      </c>
      <c r="P2542">
        <f>FLOOR(moras[[#This Row],[EDAD_SIN_NA´S]],10)</f>
        <v>40</v>
      </c>
      <c r="Q2542">
        <f>STANDARDIZE(moras[[#This Row],[EDAD]],'2-Resumen'!$C$2, '2-Resumen'!$C$3)</f>
        <v>0.35948646717097865</v>
      </c>
      <c r="R2542" t="str">
        <f>IF(ABS(moras[[#This Row],[Z-CORE E]]) &gt; 1.96, "Sí", "No")</f>
        <v>No</v>
      </c>
    </row>
    <row r="2543" spans="1:18">
      <c r="A2543">
        <v>3698</v>
      </c>
      <c r="B2543" t="s">
        <v>27</v>
      </c>
      <c r="C2543">
        <v>9608158</v>
      </c>
      <c r="D25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43">
        <f>IF(moras[[#This Row],[SALARIO]]="",'2-Resumen'!$B$7, moras[[#This Row],[SALARIO]])</f>
        <v>9608158</v>
      </c>
      <c r="F2543">
        <f>STANDARDIZE(moras[[#This Row],[SALARIO]],'2-Resumen'!$B$2,'2-Resumen'!$B$3)</f>
        <v>-0.21574584979377401</v>
      </c>
      <c r="G2543" t="str">
        <f>IF(ABS(moras[[#This Row],[Z-CORE]])&gt; 1.96,"Sí", "No")</f>
        <v>No</v>
      </c>
      <c r="H2543" t="s">
        <v>33</v>
      </c>
      <c r="I2543" t="str">
        <f>IF(moras[[#This Row],[TIPO_ASEGURAMIENTO]] = "", '2-Resumen'!$F$4, moras[[#This Row],[TIPO_ASEGURAMIENTO]])</f>
        <v>ASALARIADO</v>
      </c>
      <c r="J2543" t="s">
        <v>34</v>
      </c>
      <c r="K2543" t="s">
        <v>30</v>
      </c>
      <c r="L2543" t="s">
        <v>31</v>
      </c>
      <c r="M2543" t="s">
        <v>31</v>
      </c>
      <c r="N2543">
        <v>54</v>
      </c>
      <c r="O2543">
        <f>IF(moras[[#This Row],[EDAD]]="", '2-Resumen'!$C$7, moras[[#This Row],[EDAD]])</f>
        <v>54</v>
      </c>
      <c r="P2543">
        <f>FLOOR(moras[[#This Row],[EDAD_SIN_NA´S]],10)</f>
        <v>50</v>
      </c>
      <c r="Q2543">
        <f>STANDARDIZE(moras[[#This Row],[EDAD]],'2-Resumen'!$C$2, '2-Resumen'!$C$3)</f>
        <v>0.85351377771094117</v>
      </c>
      <c r="R2543" t="str">
        <f>IF(ABS(moras[[#This Row],[Z-CORE E]]) &gt; 1.96, "Sí", "No")</f>
        <v>No</v>
      </c>
    </row>
    <row r="2544" spans="1:18">
      <c r="A2544">
        <v>3699</v>
      </c>
      <c r="B2544" t="s">
        <v>27</v>
      </c>
      <c r="C2544">
        <v>445641</v>
      </c>
      <c r="D25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44">
        <f>IF(moras[[#This Row],[SALARIO]]="",'2-Resumen'!$B$7, moras[[#This Row],[SALARIO]])</f>
        <v>445641</v>
      </c>
      <c r="F2544">
        <f>STANDARDIZE(moras[[#This Row],[SALARIO]],'2-Resumen'!$B$2,'2-Resumen'!$B$3)</f>
        <v>-0.36820134361411505</v>
      </c>
      <c r="G2544" t="str">
        <f>IF(ABS(moras[[#This Row],[Z-CORE]])&gt; 1.96,"Sí", "No")</f>
        <v>No</v>
      </c>
      <c r="H2544" t="s">
        <v>33</v>
      </c>
      <c r="I2544" t="str">
        <f>IF(moras[[#This Row],[TIPO_ASEGURAMIENTO]] = "", '2-Resumen'!$F$4, moras[[#This Row],[TIPO_ASEGURAMIENTO]])</f>
        <v>ASALARIADO</v>
      </c>
      <c r="J2544" t="s">
        <v>34</v>
      </c>
      <c r="K2544" t="s">
        <v>30</v>
      </c>
      <c r="L2544" t="s">
        <v>31</v>
      </c>
      <c r="M2544" t="s">
        <v>30</v>
      </c>
      <c r="N2544">
        <v>41</v>
      </c>
      <c r="O2544">
        <f>IF(moras[[#This Row],[EDAD]]="", '2-Resumen'!$C$7, moras[[#This Row],[EDAD]])</f>
        <v>41</v>
      </c>
      <c r="P2544">
        <f>FLOOR(moras[[#This Row],[EDAD_SIN_NA´S]],10)</f>
        <v>40</v>
      </c>
      <c r="Q2544">
        <f>STANDARDIZE(moras[[#This Row],[EDAD]],'2-Resumen'!$C$2, '2-Resumen'!$C$3)</f>
        <v>-6.3965513291846368E-2</v>
      </c>
      <c r="R2544" t="str">
        <f>IF(ABS(moras[[#This Row],[Z-CORE E]]) &gt; 1.96, "Sí", "No")</f>
        <v>No</v>
      </c>
    </row>
    <row r="2545" spans="1:18">
      <c r="A2545">
        <v>3700</v>
      </c>
      <c r="B2545" t="s">
        <v>32</v>
      </c>
      <c r="C2545">
        <v>255659</v>
      </c>
      <c r="D25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45">
        <f>IF(moras[[#This Row],[SALARIO]]="",'2-Resumen'!$B$7, moras[[#This Row],[SALARIO]])</f>
        <v>255659</v>
      </c>
      <c r="F2545">
        <f>STANDARDIZE(moras[[#This Row],[SALARIO]],'2-Resumen'!$B$2,'2-Resumen'!$B$3)</f>
        <v>-0.37136246185563931</v>
      </c>
      <c r="G2545" t="str">
        <f>IF(ABS(moras[[#This Row],[Z-CORE]])&gt; 1.96,"Sí", "No")</f>
        <v>No</v>
      </c>
      <c r="H2545" t="s">
        <v>33</v>
      </c>
      <c r="I2545" t="str">
        <f>IF(moras[[#This Row],[TIPO_ASEGURAMIENTO]] = "", '2-Resumen'!$F$4, moras[[#This Row],[TIPO_ASEGURAMIENTO]])</f>
        <v>ASALARIADO</v>
      </c>
      <c r="J2545" t="s">
        <v>29</v>
      </c>
      <c r="K2545" t="s">
        <v>30</v>
      </c>
      <c r="L2545" t="s">
        <v>30</v>
      </c>
      <c r="M2545" t="s">
        <v>31</v>
      </c>
      <c r="N2545">
        <v>23</v>
      </c>
      <c r="O2545">
        <f>IF(moras[[#This Row],[EDAD]]="", '2-Resumen'!$C$7, moras[[#This Row],[EDAD]])</f>
        <v>23</v>
      </c>
      <c r="P2545">
        <f>FLOOR(moras[[#This Row],[EDAD_SIN_NA´S]],10)</f>
        <v>20</v>
      </c>
      <c r="Q2545">
        <f>STANDARDIZE(moras[[#This Row],[EDAD]],'2-Resumen'!$C$2, '2-Resumen'!$C$3)</f>
        <v>-1.3343214546803215</v>
      </c>
      <c r="R2545" t="str">
        <f>IF(ABS(moras[[#This Row],[Z-CORE E]]) &gt; 1.96, "Sí", "No")</f>
        <v>No</v>
      </c>
    </row>
    <row r="2546" spans="1:18">
      <c r="A2546">
        <v>3701</v>
      </c>
      <c r="B2546" t="s">
        <v>32</v>
      </c>
      <c r="C2546">
        <v>261512175</v>
      </c>
      <c r="D25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46">
        <f>IF(moras[[#This Row],[SALARIO]]="",'2-Resumen'!$B$7, moras[[#This Row],[SALARIO]])</f>
        <v>261512175</v>
      </c>
      <c r="F2546">
        <f>STANDARDIZE(moras[[#This Row],[SALARIO]],'2-Resumen'!$B$2,'2-Resumen'!$B$3)</f>
        <v>3.9756953564885809</v>
      </c>
      <c r="G2546" t="str">
        <f>IF(ABS(moras[[#This Row],[Z-CORE]])&gt; 1.96,"Sí", "No")</f>
        <v>Sí</v>
      </c>
      <c r="H2546" t="s">
        <v>33</v>
      </c>
      <c r="I2546" t="str">
        <f>IF(moras[[#This Row],[TIPO_ASEGURAMIENTO]] = "", '2-Resumen'!$F$4, moras[[#This Row],[TIPO_ASEGURAMIENTO]])</f>
        <v>ASALARIADO</v>
      </c>
      <c r="J2546" t="s">
        <v>34</v>
      </c>
      <c r="K2546" t="s">
        <v>30</v>
      </c>
      <c r="L2546" t="s">
        <v>31</v>
      </c>
      <c r="M2546" t="s">
        <v>31</v>
      </c>
      <c r="N2546">
        <v>56</v>
      </c>
      <c r="O2546">
        <f>IF(moras[[#This Row],[EDAD]]="", '2-Resumen'!$C$7, moras[[#This Row],[EDAD]])</f>
        <v>56</v>
      </c>
      <c r="P2546">
        <f>FLOOR(moras[[#This Row],[EDAD_SIN_NA´S]],10)</f>
        <v>50</v>
      </c>
      <c r="Q2546">
        <f>STANDARDIZE(moras[[#This Row],[EDAD]],'2-Resumen'!$C$2, '2-Resumen'!$C$3)</f>
        <v>0.99466443786521619</v>
      </c>
      <c r="R2546" t="str">
        <f>IF(ABS(moras[[#This Row],[Z-CORE E]]) &gt; 1.96, "Sí", "No")</f>
        <v>No</v>
      </c>
    </row>
    <row r="2547" spans="1:18">
      <c r="A2547">
        <v>3702</v>
      </c>
      <c r="B2547" t="s">
        <v>32</v>
      </c>
      <c r="C2547">
        <v>94480</v>
      </c>
      <c r="D25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47">
        <f>IF(moras[[#This Row],[SALARIO]]="",'2-Resumen'!$B$7, moras[[#This Row],[SALARIO]])</f>
        <v>94480</v>
      </c>
      <c r="F2547">
        <f>STANDARDIZE(moras[[#This Row],[SALARIO]],'2-Resumen'!$B$2,'2-Resumen'!$B$3)</f>
        <v>-0.3740443258061748</v>
      </c>
      <c r="G2547" t="str">
        <f>IF(ABS(moras[[#This Row],[Z-CORE]])&gt; 1.96,"Sí", "No")</f>
        <v>No</v>
      </c>
      <c r="H2547" t="s">
        <v>33</v>
      </c>
      <c r="I2547" t="str">
        <f>IF(moras[[#This Row],[TIPO_ASEGURAMIENTO]] = "", '2-Resumen'!$F$4, moras[[#This Row],[TIPO_ASEGURAMIENTO]])</f>
        <v>ASALARIADO</v>
      </c>
      <c r="J2547" t="s">
        <v>29</v>
      </c>
      <c r="K2547" t="s">
        <v>30</v>
      </c>
      <c r="L2547" t="s">
        <v>31</v>
      </c>
      <c r="M2547" t="s">
        <v>31</v>
      </c>
      <c r="N2547">
        <v>54</v>
      </c>
      <c r="O2547">
        <f>IF(moras[[#This Row],[EDAD]]="", '2-Resumen'!$C$7, moras[[#This Row],[EDAD]])</f>
        <v>54</v>
      </c>
      <c r="P2547">
        <f>FLOOR(moras[[#This Row],[EDAD_SIN_NA´S]],10)</f>
        <v>50</v>
      </c>
      <c r="Q2547">
        <f>STANDARDIZE(moras[[#This Row],[EDAD]],'2-Resumen'!$C$2, '2-Resumen'!$C$3)</f>
        <v>0.85351377771094117</v>
      </c>
      <c r="R2547" t="str">
        <f>IF(ABS(moras[[#This Row],[Z-CORE E]]) &gt; 1.96, "Sí", "No")</f>
        <v>No</v>
      </c>
    </row>
    <row r="2548" spans="1:18">
      <c r="A2548">
        <v>3703</v>
      </c>
      <c r="B2548" t="s">
        <v>32</v>
      </c>
      <c r="C2548">
        <v>411667</v>
      </c>
      <c r="D25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48">
        <f>IF(moras[[#This Row],[SALARIO]]="",'2-Resumen'!$B$7, moras[[#This Row],[SALARIO]])</f>
        <v>411667</v>
      </c>
      <c r="F2548">
        <f>STANDARDIZE(moras[[#This Row],[SALARIO]],'2-Resumen'!$B$2,'2-Resumen'!$B$3)</f>
        <v>-0.36876663838486989</v>
      </c>
      <c r="G2548" t="str">
        <f>IF(ABS(moras[[#This Row],[Z-CORE]])&gt; 1.96,"Sí", "No")</f>
        <v>No</v>
      </c>
      <c r="H2548" t="s">
        <v>33</v>
      </c>
      <c r="I2548" t="str">
        <f>IF(moras[[#This Row],[TIPO_ASEGURAMIENTO]] = "", '2-Resumen'!$F$4, moras[[#This Row],[TIPO_ASEGURAMIENTO]])</f>
        <v>ASALARIADO</v>
      </c>
      <c r="J2548" t="s">
        <v>29</v>
      </c>
      <c r="K2548" t="s">
        <v>30</v>
      </c>
      <c r="L2548" t="s">
        <v>31</v>
      </c>
      <c r="M2548" t="s">
        <v>31</v>
      </c>
      <c r="N2548">
        <v>21</v>
      </c>
      <c r="O2548">
        <f>IF(moras[[#This Row],[EDAD]]="", '2-Resumen'!$C$7, moras[[#This Row],[EDAD]])</f>
        <v>21</v>
      </c>
      <c r="P2548">
        <f>FLOOR(moras[[#This Row],[EDAD_SIN_NA´S]],10)</f>
        <v>20</v>
      </c>
      <c r="Q2548">
        <f>STANDARDIZE(moras[[#This Row],[EDAD]],'2-Resumen'!$C$2, '2-Resumen'!$C$3)</f>
        <v>-1.4754721148345964</v>
      </c>
      <c r="R2548" t="str">
        <f>IF(ABS(moras[[#This Row],[Z-CORE E]]) &gt; 1.96, "Sí", "No")</f>
        <v>No</v>
      </c>
    </row>
    <row r="2549" spans="1:18">
      <c r="A2549">
        <v>3704</v>
      </c>
      <c r="B2549" t="s">
        <v>32</v>
      </c>
      <c r="C2549">
        <v>101489</v>
      </c>
      <c r="D25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49">
        <f>IF(moras[[#This Row],[SALARIO]]="",'2-Resumen'!$B$7, moras[[#This Row],[SALARIO]])</f>
        <v>101489</v>
      </c>
      <c r="F2549">
        <f>STANDARDIZE(moras[[#This Row],[SALARIO]],'2-Resumen'!$B$2,'2-Resumen'!$B$3)</f>
        <v>-0.37392770276949322</v>
      </c>
      <c r="G2549" t="str">
        <f>IF(ABS(moras[[#This Row],[Z-CORE]])&gt; 1.96,"Sí", "No")</f>
        <v>No</v>
      </c>
      <c r="H2549" t="s">
        <v>33</v>
      </c>
      <c r="I2549" t="str">
        <f>IF(moras[[#This Row],[TIPO_ASEGURAMIENTO]] = "", '2-Resumen'!$F$4, moras[[#This Row],[TIPO_ASEGURAMIENTO]])</f>
        <v>ASALARIADO</v>
      </c>
      <c r="J2549" t="s">
        <v>29</v>
      </c>
      <c r="K2549" t="s">
        <v>30</v>
      </c>
      <c r="L2549" t="s">
        <v>31</v>
      </c>
      <c r="M2549" t="s">
        <v>31</v>
      </c>
      <c r="N2549">
        <v>37</v>
      </c>
      <c r="O2549">
        <f>IF(moras[[#This Row],[EDAD]]="", '2-Resumen'!$C$7, moras[[#This Row],[EDAD]])</f>
        <v>37</v>
      </c>
      <c r="P2549">
        <f>FLOOR(moras[[#This Row],[EDAD_SIN_NA´S]],10)</f>
        <v>30</v>
      </c>
      <c r="Q2549">
        <f>STANDARDIZE(moras[[#This Row],[EDAD]],'2-Resumen'!$C$2, '2-Resumen'!$C$3)</f>
        <v>-0.3462668336003964</v>
      </c>
      <c r="R2549" t="str">
        <f>IF(ABS(moras[[#This Row],[Z-CORE E]]) &gt; 1.96, "Sí", "No")</f>
        <v>No</v>
      </c>
    </row>
    <row r="2550" spans="1:18">
      <c r="A2550">
        <v>3705</v>
      </c>
      <c r="B2550" t="s">
        <v>32</v>
      </c>
      <c r="C2550">
        <v>10175605</v>
      </c>
      <c r="D25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50">
        <f>IF(moras[[#This Row],[SALARIO]]="",'2-Resumen'!$B$7, moras[[#This Row],[SALARIO]])</f>
        <v>10175605</v>
      </c>
      <c r="F2550">
        <f>STANDARDIZE(moras[[#This Row],[SALARIO]],'2-Resumen'!$B$2,'2-Resumen'!$B$3)</f>
        <v>-0.20630407603205864</v>
      </c>
      <c r="G2550" t="str">
        <f>IF(ABS(moras[[#This Row],[Z-CORE]])&gt; 1.96,"Sí", "No")</f>
        <v>No</v>
      </c>
      <c r="H2550" t="s">
        <v>33</v>
      </c>
      <c r="I2550" t="str">
        <f>IF(moras[[#This Row],[TIPO_ASEGURAMIENTO]] = "", '2-Resumen'!$F$4, moras[[#This Row],[TIPO_ASEGURAMIENTO]])</f>
        <v>ASALARIADO</v>
      </c>
      <c r="J2550" t="s">
        <v>34</v>
      </c>
      <c r="K2550" t="s">
        <v>30</v>
      </c>
      <c r="L2550" t="s">
        <v>31</v>
      </c>
      <c r="M2550" t="s">
        <v>31</v>
      </c>
      <c r="N2550">
        <v>60</v>
      </c>
      <c r="O2550">
        <f>IF(moras[[#This Row],[EDAD]]="", '2-Resumen'!$C$7, moras[[#This Row],[EDAD]])</f>
        <v>60</v>
      </c>
      <c r="P2550">
        <f>FLOOR(moras[[#This Row],[EDAD_SIN_NA´S]],10)</f>
        <v>60</v>
      </c>
      <c r="Q2550">
        <f>STANDARDIZE(moras[[#This Row],[EDAD]],'2-Resumen'!$C$2, '2-Resumen'!$C$3)</f>
        <v>1.2769657581737661</v>
      </c>
      <c r="R2550" t="str">
        <f>IF(ABS(moras[[#This Row],[Z-CORE E]]) &gt; 1.96, "Sí", "No")</f>
        <v>No</v>
      </c>
    </row>
    <row r="2551" spans="1:18">
      <c r="A2551">
        <v>3706</v>
      </c>
      <c r="B2551" t="s">
        <v>32</v>
      </c>
      <c r="C2551">
        <v>753064</v>
      </c>
      <c r="D25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51">
        <f>IF(moras[[#This Row],[SALARIO]]="",'2-Resumen'!$B$7, moras[[#This Row],[SALARIO]])</f>
        <v>753064</v>
      </c>
      <c r="F2551">
        <f>STANDARDIZE(moras[[#This Row],[SALARIO]],'2-Resumen'!$B$2,'2-Resumen'!$B$3)</f>
        <v>-0.36308611978678346</v>
      </c>
      <c r="G2551" t="str">
        <f>IF(ABS(moras[[#This Row],[Z-CORE]])&gt; 1.96,"Sí", "No")</f>
        <v>No</v>
      </c>
      <c r="H2551" t="s">
        <v>33</v>
      </c>
      <c r="I2551" t="str">
        <f>IF(moras[[#This Row],[TIPO_ASEGURAMIENTO]] = "", '2-Resumen'!$F$4, moras[[#This Row],[TIPO_ASEGURAMIENTO]])</f>
        <v>ASALARIADO</v>
      </c>
      <c r="J2551" t="s">
        <v>34</v>
      </c>
      <c r="K2551" t="s">
        <v>30</v>
      </c>
      <c r="L2551" t="s">
        <v>31</v>
      </c>
      <c r="M2551" t="s">
        <v>30</v>
      </c>
      <c r="N2551">
        <v>53</v>
      </c>
      <c r="O2551">
        <f>IF(moras[[#This Row],[EDAD]]="", '2-Resumen'!$C$7, moras[[#This Row],[EDAD]])</f>
        <v>53</v>
      </c>
      <c r="P2551">
        <f>FLOOR(moras[[#This Row],[EDAD_SIN_NA´S]],10)</f>
        <v>50</v>
      </c>
      <c r="Q2551">
        <f>STANDARDIZE(moras[[#This Row],[EDAD]],'2-Resumen'!$C$2, '2-Resumen'!$C$3)</f>
        <v>0.78293844763380371</v>
      </c>
      <c r="R2551" t="str">
        <f>IF(ABS(moras[[#This Row],[Z-CORE E]]) &gt; 1.96, "Sí", "No")</f>
        <v>No</v>
      </c>
    </row>
    <row r="2552" spans="1:18">
      <c r="A2552">
        <v>3709</v>
      </c>
      <c r="B2552" t="s">
        <v>27</v>
      </c>
      <c r="C2552">
        <v>1821145</v>
      </c>
      <c r="D25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52">
        <f>IF(moras[[#This Row],[SALARIO]]="",'2-Resumen'!$B$7, moras[[#This Row],[SALARIO]])</f>
        <v>1821145</v>
      </c>
      <c r="F2552">
        <f>STANDARDIZE(moras[[#This Row],[SALARIO]],'2-Resumen'!$B$2,'2-Resumen'!$B$3)</f>
        <v>-0.34531427649360064</v>
      </c>
      <c r="G2552" t="str">
        <f>IF(ABS(moras[[#This Row],[Z-CORE]])&gt; 1.96,"Sí", "No")</f>
        <v>No</v>
      </c>
      <c r="H2552" t="s">
        <v>33</v>
      </c>
      <c r="I2552" t="str">
        <f>IF(moras[[#This Row],[TIPO_ASEGURAMIENTO]] = "", '2-Resumen'!$F$4, moras[[#This Row],[TIPO_ASEGURAMIENTO]])</f>
        <v>ASALARIADO</v>
      </c>
      <c r="J2552" t="s">
        <v>34</v>
      </c>
      <c r="K2552" t="s">
        <v>30</v>
      </c>
      <c r="L2552" t="s">
        <v>31</v>
      </c>
      <c r="M2552" t="s">
        <v>30</v>
      </c>
      <c r="N2552">
        <v>59</v>
      </c>
      <c r="O2552">
        <f>IF(moras[[#This Row],[EDAD]]="", '2-Resumen'!$C$7, moras[[#This Row],[EDAD]])</f>
        <v>59</v>
      </c>
      <c r="P2552">
        <f>FLOOR(moras[[#This Row],[EDAD_SIN_NA´S]],10)</f>
        <v>50</v>
      </c>
      <c r="Q2552">
        <f>STANDARDIZE(moras[[#This Row],[EDAD]],'2-Resumen'!$C$2, '2-Resumen'!$C$3)</f>
        <v>1.2063904280966287</v>
      </c>
      <c r="R2552" t="str">
        <f>IF(ABS(moras[[#This Row],[Z-CORE E]]) &gt; 1.96, "Sí", "No")</f>
        <v>No</v>
      </c>
    </row>
    <row r="2553" spans="1:18">
      <c r="A2553">
        <v>3710</v>
      </c>
      <c r="B2553" t="s">
        <v>32</v>
      </c>
      <c r="C2553">
        <v>325000</v>
      </c>
      <c r="D25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53">
        <f>IF(moras[[#This Row],[SALARIO]]="",'2-Resumen'!$B$7, moras[[#This Row],[SALARIO]])</f>
        <v>325000</v>
      </c>
      <c r="F2553">
        <f>STANDARDIZE(moras[[#This Row],[SALARIO]],'2-Resumen'!$B$2,'2-Resumen'!$B$3)</f>
        <v>-0.37020869413035201</v>
      </c>
      <c r="G2553" t="str">
        <f>IF(ABS(moras[[#This Row],[Z-CORE]])&gt; 1.96,"Sí", "No")</f>
        <v>No</v>
      </c>
      <c r="H2553" t="s">
        <v>33</v>
      </c>
      <c r="I2553" t="str">
        <f>IF(moras[[#This Row],[TIPO_ASEGURAMIENTO]] = "", '2-Resumen'!$F$4, moras[[#This Row],[TIPO_ASEGURAMIENTO]])</f>
        <v>ASALARIADO</v>
      </c>
      <c r="J2553" t="s">
        <v>29</v>
      </c>
      <c r="K2553" t="s">
        <v>30</v>
      </c>
      <c r="L2553" t="s">
        <v>31</v>
      </c>
      <c r="M2553" t="s">
        <v>31</v>
      </c>
      <c r="N2553">
        <v>38</v>
      </c>
      <c r="O2553">
        <f>IF(moras[[#This Row],[EDAD]]="", '2-Resumen'!$C$7, moras[[#This Row],[EDAD]])</f>
        <v>38</v>
      </c>
      <c r="P2553">
        <f>FLOOR(moras[[#This Row],[EDAD_SIN_NA´S]],10)</f>
        <v>30</v>
      </c>
      <c r="Q2553">
        <f>STANDARDIZE(moras[[#This Row],[EDAD]],'2-Resumen'!$C$2, '2-Resumen'!$C$3)</f>
        <v>-0.27569150352325889</v>
      </c>
      <c r="R2553" t="str">
        <f>IF(ABS(moras[[#This Row],[Z-CORE E]]) &gt; 1.96, "Sí", "No")</f>
        <v>No</v>
      </c>
    </row>
    <row r="2554" spans="1:18">
      <c r="A2554">
        <v>3712</v>
      </c>
      <c r="B2554" t="s">
        <v>32</v>
      </c>
      <c r="C2554">
        <v>97910734</v>
      </c>
      <c r="D25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54">
        <f>IF(moras[[#This Row],[SALARIO]]="",'2-Resumen'!$B$7, moras[[#This Row],[SALARIO]])</f>
        <v>97910734</v>
      </c>
      <c r="F2554">
        <f>STANDARDIZE(moras[[#This Row],[SALARIO]],'2-Resumen'!$B$2,'2-Resumen'!$B$3)</f>
        <v>1.2535243114171895</v>
      </c>
      <c r="G2554" t="str">
        <f>IF(ABS(moras[[#This Row],[Z-CORE]])&gt; 1.96,"Sí", "No")</f>
        <v>No</v>
      </c>
      <c r="H2554" t="s">
        <v>33</v>
      </c>
      <c r="I2554" t="str">
        <f>IF(moras[[#This Row],[TIPO_ASEGURAMIENTO]] = "", '2-Resumen'!$F$4, moras[[#This Row],[TIPO_ASEGURAMIENTO]])</f>
        <v>ASALARIADO</v>
      </c>
      <c r="J2554" t="s">
        <v>29</v>
      </c>
      <c r="K2554" t="s">
        <v>30</v>
      </c>
      <c r="L2554" t="s">
        <v>31</v>
      </c>
      <c r="M2554" t="s">
        <v>31</v>
      </c>
      <c r="N2554">
        <v>53</v>
      </c>
      <c r="O2554">
        <f>IF(moras[[#This Row],[EDAD]]="", '2-Resumen'!$C$7, moras[[#This Row],[EDAD]])</f>
        <v>53</v>
      </c>
      <c r="P2554">
        <f>FLOOR(moras[[#This Row],[EDAD_SIN_NA´S]],10)</f>
        <v>50</v>
      </c>
      <c r="Q2554">
        <f>STANDARDIZE(moras[[#This Row],[EDAD]],'2-Resumen'!$C$2, '2-Resumen'!$C$3)</f>
        <v>0.78293844763380371</v>
      </c>
      <c r="R2554" t="str">
        <f>IF(ABS(moras[[#This Row],[Z-CORE E]]) &gt; 1.96, "Sí", "No")</f>
        <v>No</v>
      </c>
    </row>
    <row r="2555" spans="1:18">
      <c r="A2555">
        <v>3714</v>
      </c>
      <c r="B2555" t="s">
        <v>27</v>
      </c>
      <c r="C2555">
        <v>330278</v>
      </c>
      <c r="D25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55">
        <f>IF(moras[[#This Row],[SALARIO]]="",'2-Resumen'!$B$7, moras[[#This Row],[SALARIO]])</f>
        <v>330278</v>
      </c>
      <c r="F2555">
        <f>STANDARDIZE(moras[[#This Row],[SALARIO]],'2-Resumen'!$B$2,'2-Resumen'!$B$3)</f>
        <v>-0.37012087327322468</v>
      </c>
      <c r="G2555" t="str">
        <f>IF(ABS(moras[[#This Row],[Z-CORE]])&gt; 1.96,"Sí", "No")</f>
        <v>No</v>
      </c>
      <c r="H2555" t="s">
        <v>33</v>
      </c>
      <c r="I2555" t="str">
        <f>IF(moras[[#This Row],[TIPO_ASEGURAMIENTO]] = "", '2-Resumen'!$F$4, moras[[#This Row],[TIPO_ASEGURAMIENTO]])</f>
        <v>ASALARIADO</v>
      </c>
      <c r="J2555" t="s">
        <v>29</v>
      </c>
      <c r="K2555" t="s">
        <v>30</v>
      </c>
      <c r="L2555" t="s">
        <v>31</v>
      </c>
      <c r="M2555" t="s">
        <v>31</v>
      </c>
      <c r="N2555">
        <v>40</v>
      </c>
      <c r="O2555">
        <f>IF(moras[[#This Row],[EDAD]]="", '2-Resumen'!$C$7, moras[[#This Row],[EDAD]])</f>
        <v>40</v>
      </c>
      <c r="P2555">
        <f>FLOOR(moras[[#This Row],[EDAD_SIN_NA´S]],10)</f>
        <v>40</v>
      </c>
      <c r="Q2555">
        <f>STANDARDIZE(moras[[#This Row],[EDAD]],'2-Resumen'!$C$2, '2-Resumen'!$C$3)</f>
        <v>-0.13454084336898386</v>
      </c>
      <c r="R2555" t="str">
        <f>IF(ABS(moras[[#This Row],[Z-CORE E]]) &gt; 1.96, "Sí", "No")</f>
        <v>No</v>
      </c>
    </row>
    <row r="2556" spans="1:18">
      <c r="A2556">
        <v>3715</v>
      </c>
      <c r="B2556" t="s">
        <v>32</v>
      </c>
      <c r="C2556">
        <v>476355</v>
      </c>
      <c r="D25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56">
        <f>IF(moras[[#This Row],[SALARIO]]="",'2-Resumen'!$B$7, moras[[#This Row],[SALARIO]])</f>
        <v>476355</v>
      </c>
      <c r="F2556">
        <f>STANDARDIZE(moras[[#This Row],[SALARIO]],'2-Resumen'!$B$2,'2-Resumen'!$B$3)</f>
        <v>-0.36769029211623538</v>
      </c>
      <c r="G2556" t="str">
        <f>IF(ABS(moras[[#This Row],[Z-CORE]])&gt; 1.96,"Sí", "No")</f>
        <v>No</v>
      </c>
      <c r="H2556" t="s">
        <v>33</v>
      </c>
      <c r="I2556" t="str">
        <f>IF(moras[[#This Row],[TIPO_ASEGURAMIENTO]] = "", '2-Resumen'!$F$4, moras[[#This Row],[TIPO_ASEGURAMIENTO]])</f>
        <v>ASALARIADO</v>
      </c>
      <c r="J2556" t="s">
        <v>29</v>
      </c>
      <c r="K2556" t="s">
        <v>30</v>
      </c>
      <c r="L2556" t="s">
        <v>31</v>
      </c>
      <c r="M2556" t="s">
        <v>31</v>
      </c>
      <c r="N2556">
        <v>48</v>
      </c>
      <c r="O2556">
        <f>IF(moras[[#This Row],[EDAD]]="", '2-Resumen'!$C$7, moras[[#This Row],[EDAD]])</f>
        <v>48</v>
      </c>
      <c r="P2556">
        <f>FLOOR(moras[[#This Row],[EDAD_SIN_NA´S]],10)</f>
        <v>40</v>
      </c>
      <c r="Q2556">
        <f>STANDARDIZE(moras[[#This Row],[EDAD]],'2-Resumen'!$C$2, '2-Resumen'!$C$3)</f>
        <v>0.43006179724811616</v>
      </c>
      <c r="R2556" t="str">
        <f>IF(ABS(moras[[#This Row],[Z-CORE E]]) &gt; 1.96, "Sí", "No")</f>
        <v>No</v>
      </c>
    </row>
    <row r="2557" spans="1:18">
      <c r="A2557">
        <v>3716</v>
      </c>
      <c r="B2557" t="s">
        <v>32</v>
      </c>
      <c r="C2557">
        <v>420000</v>
      </c>
      <c r="D25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57">
        <f>IF(moras[[#This Row],[SALARIO]]="",'2-Resumen'!$B$7, moras[[#This Row],[SALARIO]])</f>
        <v>420000</v>
      </c>
      <c r="F2557">
        <f>STANDARDIZE(moras[[#This Row],[SALARIO]],'2-Resumen'!$B$2,'2-Resumen'!$B$3)</f>
        <v>-0.36862798525822305</v>
      </c>
      <c r="G2557" t="str">
        <f>IF(ABS(moras[[#This Row],[Z-CORE]])&gt; 1.96,"Sí", "No")</f>
        <v>No</v>
      </c>
      <c r="H2557" t="s">
        <v>33</v>
      </c>
      <c r="I2557" t="str">
        <f>IF(moras[[#This Row],[TIPO_ASEGURAMIENTO]] = "", '2-Resumen'!$F$4, moras[[#This Row],[TIPO_ASEGURAMIENTO]])</f>
        <v>ASALARIADO</v>
      </c>
      <c r="J2557" t="s">
        <v>29</v>
      </c>
      <c r="K2557" t="s">
        <v>30</v>
      </c>
      <c r="L2557" t="s">
        <v>31</v>
      </c>
      <c r="M2557" t="s">
        <v>31</v>
      </c>
      <c r="N2557">
        <v>29</v>
      </c>
      <c r="O2557">
        <f>IF(moras[[#This Row],[EDAD]]="", '2-Resumen'!$C$7, moras[[#This Row],[EDAD]])</f>
        <v>29</v>
      </c>
      <c r="P2557">
        <f>FLOOR(moras[[#This Row],[EDAD_SIN_NA´S]],10)</f>
        <v>20</v>
      </c>
      <c r="Q2557">
        <f>STANDARDIZE(moras[[#This Row],[EDAD]],'2-Resumen'!$C$2, '2-Resumen'!$C$3)</f>
        <v>-0.91086947421749642</v>
      </c>
      <c r="R2557" t="str">
        <f>IF(ABS(moras[[#This Row],[Z-CORE E]]) &gt; 1.96, "Sí", "No")</f>
        <v>No</v>
      </c>
    </row>
    <row r="2558" spans="1:18">
      <c r="A2558">
        <v>3717</v>
      </c>
      <c r="B2558" t="s">
        <v>27</v>
      </c>
      <c r="C2558">
        <v>1333402</v>
      </c>
      <c r="D25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58">
        <f>IF(moras[[#This Row],[SALARIO]]="",'2-Resumen'!$B$7, moras[[#This Row],[SALARIO]])</f>
        <v>1333402</v>
      </c>
      <c r="F2558">
        <f>STANDARDIZE(moras[[#This Row],[SALARIO]],'2-Resumen'!$B$2,'2-Resumen'!$B$3)</f>
        <v>-0.3534298521506406</v>
      </c>
      <c r="G2558" t="str">
        <f>IF(ABS(moras[[#This Row],[Z-CORE]])&gt; 1.96,"Sí", "No")</f>
        <v>No</v>
      </c>
      <c r="H2558" t="s">
        <v>33</v>
      </c>
      <c r="I2558" t="str">
        <f>IF(moras[[#This Row],[TIPO_ASEGURAMIENTO]] = "", '2-Resumen'!$F$4, moras[[#This Row],[TIPO_ASEGURAMIENTO]])</f>
        <v>ASALARIADO</v>
      </c>
      <c r="J2558" t="s">
        <v>34</v>
      </c>
      <c r="K2558" t="s">
        <v>30</v>
      </c>
      <c r="L2558" t="s">
        <v>31</v>
      </c>
      <c r="M2558" t="s">
        <v>31</v>
      </c>
      <c r="N2558">
        <v>39</v>
      </c>
      <c r="O2558">
        <f>IF(moras[[#This Row],[EDAD]]="", '2-Resumen'!$C$7, moras[[#This Row],[EDAD]])</f>
        <v>39</v>
      </c>
      <c r="P2558">
        <f>FLOOR(moras[[#This Row],[EDAD_SIN_NA´S]],10)</f>
        <v>30</v>
      </c>
      <c r="Q2558">
        <f>STANDARDIZE(moras[[#This Row],[EDAD]],'2-Resumen'!$C$2, '2-Resumen'!$C$3)</f>
        <v>-0.20511617344612137</v>
      </c>
      <c r="R2558" t="str">
        <f>IF(ABS(moras[[#This Row],[Z-CORE E]]) &gt; 1.96, "Sí", "No")</f>
        <v>No</v>
      </c>
    </row>
    <row r="2559" spans="1:18">
      <c r="A2559">
        <v>3720</v>
      </c>
      <c r="B2559" t="s">
        <v>32</v>
      </c>
      <c r="C2559">
        <v>239421</v>
      </c>
      <c r="D25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59">
        <f>IF(moras[[#This Row],[SALARIO]]="",'2-Resumen'!$B$7, moras[[#This Row],[SALARIO]])</f>
        <v>239421</v>
      </c>
      <c r="F2559">
        <f>STANDARDIZE(moras[[#This Row],[SALARIO]],'2-Resumen'!$B$2,'2-Resumen'!$B$3)</f>
        <v>-0.37163264659948803</v>
      </c>
      <c r="G2559" t="str">
        <f>IF(ABS(moras[[#This Row],[Z-CORE]])&gt; 1.96,"Sí", "No")</f>
        <v>No</v>
      </c>
      <c r="H2559" t="s">
        <v>33</v>
      </c>
      <c r="I2559" t="str">
        <f>IF(moras[[#This Row],[TIPO_ASEGURAMIENTO]] = "", '2-Resumen'!$F$4, moras[[#This Row],[TIPO_ASEGURAMIENTO]])</f>
        <v>ASALARIADO</v>
      </c>
      <c r="J2559" t="s">
        <v>29</v>
      </c>
      <c r="K2559" t="s">
        <v>30</v>
      </c>
      <c r="L2559" t="s">
        <v>30</v>
      </c>
      <c r="M2559" t="s">
        <v>31</v>
      </c>
      <c r="N2559">
        <v>22</v>
      </c>
      <c r="O2559">
        <f>IF(moras[[#This Row],[EDAD]]="", '2-Resumen'!$C$7, moras[[#This Row],[EDAD]])</f>
        <v>22</v>
      </c>
      <c r="P2559">
        <f>FLOOR(moras[[#This Row],[EDAD_SIN_NA´S]],10)</f>
        <v>20</v>
      </c>
      <c r="Q2559">
        <f>STANDARDIZE(moras[[#This Row],[EDAD]],'2-Resumen'!$C$2, '2-Resumen'!$C$3)</f>
        <v>-1.4048967847574589</v>
      </c>
      <c r="R2559" t="str">
        <f>IF(ABS(moras[[#This Row],[Z-CORE E]]) &gt; 1.96, "Sí", "No")</f>
        <v>No</v>
      </c>
    </row>
    <row r="2560" spans="1:18">
      <c r="A2560">
        <v>3721</v>
      </c>
      <c r="B2560" t="s">
        <v>32</v>
      </c>
      <c r="C2560">
        <v>20239655</v>
      </c>
      <c r="D25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60">
        <f>IF(moras[[#This Row],[SALARIO]]="",'2-Resumen'!$B$7, moras[[#This Row],[SALARIO]])</f>
        <v>20239655</v>
      </c>
      <c r="F2560">
        <f>STANDARDIZE(moras[[#This Row],[SALARIO]],'2-Resumen'!$B$2,'2-Resumen'!$B$3)</f>
        <v>-3.8847937878906696E-2</v>
      </c>
      <c r="G2560" t="str">
        <f>IF(ABS(moras[[#This Row],[Z-CORE]])&gt; 1.96,"Sí", "No")</f>
        <v>No</v>
      </c>
      <c r="H2560" t="s">
        <v>33</v>
      </c>
      <c r="I2560" t="str">
        <f>IF(moras[[#This Row],[TIPO_ASEGURAMIENTO]] = "", '2-Resumen'!$F$4, moras[[#This Row],[TIPO_ASEGURAMIENTO]])</f>
        <v>ASALARIADO</v>
      </c>
      <c r="J2560" t="s">
        <v>29</v>
      </c>
      <c r="K2560" t="s">
        <v>30</v>
      </c>
      <c r="L2560" t="s">
        <v>31</v>
      </c>
      <c r="M2560" t="s">
        <v>31</v>
      </c>
      <c r="N2560">
        <v>36</v>
      </c>
      <c r="O2560">
        <f>IF(moras[[#This Row],[EDAD]]="", '2-Resumen'!$C$7, moras[[#This Row],[EDAD]])</f>
        <v>36</v>
      </c>
      <c r="P2560">
        <f>FLOOR(moras[[#This Row],[EDAD_SIN_NA´S]],10)</f>
        <v>30</v>
      </c>
      <c r="Q2560">
        <f>STANDARDIZE(moras[[#This Row],[EDAD]],'2-Resumen'!$C$2, '2-Resumen'!$C$3)</f>
        <v>-0.41684216367753391</v>
      </c>
      <c r="R2560" t="str">
        <f>IF(ABS(moras[[#This Row],[Z-CORE E]]) &gt; 1.96, "Sí", "No")</f>
        <v>No</v>
      </c>
    </row>
    <row r="2561" spans="1:18">
      <c r="A2561">
        <v>3722</v>
      </c>
      <c r="B2561" t="s">
        <v>32</v>
      </c>
      <c r="C2561">
        <v>260000</v>
      </c>
      <c r="D25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61">
        <f>IF(moras[[#This Row],[SALARIO]]="",'2-Resumen'!$B$7, moras[[#This Row],[SALARIO]])</f>
        <v>260000</v>
      </c>
      <c r="F2561">
        <f>STANDARDIZE(moras[[#This Row],[SALARIO]],'2-Resumen'!$B$2,'2-Resumen'!$B$3)</f>
        <v>-0.37129023177970338</v>
      </c>
      <c r="G2561" t="str">
        <f>IF(ABS(moras[[#This Row],[Z-CORE]])&gt; 1.96,"Sí", "No")</f>
        <v>No</v>
      </c>
      <c r="H2561" t="s">
        <v>33</v>
      </c>
      <c r="I2561" t="str">
        <f>IF(moras[[#This Row],[TIPO_ASEGURAMIENTO]] = "", '2-Resumen'!$F$4, moras[[#This Row],[TIPO_ASEGURAMIENTO]])</f>
        <v>ASALARIADO</v>
      </c>
      <c r="J2561" t="s">
        <v>29</v>
      </c>
      <c r="K2561" t="s">
        <v>30</v>
      </c>
      <c r="L2561" t="s">
        <v>31</v>
      </c>
      <c r="M2561" t="s">
        <v>30</v>
      </c>
      <c r="N2561">
        <v>37</v>
      </c>
      <c r="O2561">
        <f>IF(moras[[#This Row],[EDAD]]="", '2-Resumen'!$C$7, moras[[#This Row],[EDAD]])</f>
        <v>37</v>
      </c>
      <c r="P2561">
        <f>FLOOR(moras[[#This Row],[EDAD_SIN_NA´S]],10)</f>
        <v>30</v>
      </c>
      <c r="Q2561">
        <f>STANDARDIZE(moras[[#This Row],[EDAD]],'2-Resumen'!$C$2, '2-Resumen'!$C$3)</f>
        <v>-0.3462668336003964</v>
      </c>
      <c r="R2561" t="str">
        <f>IF(ABS(moras[[#This Row],[Z-CORE E]]) &gt; 1.96, "Sí", "No")</f>
        <v>No</v>
      </c>
    </row>
    <row r="2562" spans="1:18">
      <c r="A2562">
        <v>3723</v>
      </c>
      <c r="B2562" t="s">
        <v>27</v>
      </c>
      <c r="C2562">
        <v>85803205</v>
      </c>
      <c r="D25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62">
        <f>IF(moras[[#This Row],[SALARIO]]="",'2-Resumen'!$B$7, moras[[#This Row],[SALARIO]])</f>
        <v>85803205</v>
      </c>
      <c r="F2562">
        <f>STANDARDIZE(moras[[#This Row],[SALARIO]],'2-Resumen'!$B$2,'2-Resumen'!$B$3)</f>
        <v>1.0520666428923617</v>
      </c>
      <c r="G2562" t="str">
        <f>IF(ABS(moras[[#This Row],[Z-CORE]])&gt; 1.96,"Sí", "No")</f>
        <v>No</v>
      </c>
      <c r="H2562" t="s">
        <v>33</v>
      </c>
      <c r="I2562" t="str">
        <f>IF(moras[[#This Row],[TIPO_ASEGURAMIENTO]] = "", '2-Resumen'!$F$4, moras[[#This Row],[TIPO_ASEGURAMIENTO]])</f>
        <v>ASALARIADO</v>
      </c>
      <c r="J2562" t="s">
        <v>34</v>
      </c>
      <c r="K2562" t="s">
        <v>30</v>
      </c>
      <c r="L2562" t="s">
        <v>31</v>
      </c>
      <c r="M2562" t="s">
        <v>31</v>
      </c>
      <c r="N2562">
        <v>53</v>
      </c>
      <c r="O2562">
        <f>IF(moras[[#This Row],[EDAD]]="", '2-Resumen'!$C$7, moras[[#This Row],[EDAD]])</f>
        <v>53</v>
      </c>
      <c r="P2562">
        <f>FLOOR(moras[[#This Row],[EDAD_SIN_NA´S]],10)</f>
        <v>50</v>
      </c>
      <c r="Q2562">
        <f>STANDARDIZE(moras[[#This Row],[EDAD]],'2-Resumen'!$C$2, '2-Resumen'!$C$3)</f>
        <v>0.78293844763380371</v>
      </c>
      <c r="R2562" t="str">
        <f>IF(ABS(moras[[#This Row],[Z-CORE E]]) &gt; 1.96, "Sí", "No")</f>
        <v>No</v>
      </c>
    </row>
    <row r="2563" spans="1:18">
      <c r="A2563">
        <v>3724</v>
      </c>
      <c r="B2563" t="s">
        <v>27</v>
      </c>
      <c r="C2563">
        <v>203655625</v>
      </c>
      <c r="D25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63">
        <f>IF(moras[[#This Row],[SALARIO]]="",'2-Resumen'!$B$7, moras[[#This Row],[SALARIO]])</f>
        <v>203655625</v>
      </c>
      <c r="F2563">
        <f>STANDARDIZE(moras[[#This Row],[SALARIO]],'2-Resumen'!$B$2,'2-Resumen'!$B$3)</f>
        <v>3.0130178628488689</v>
      </c>
      <c r="G2563" t="str">
        <f>IF(ABS(moras[[#This Row],[Z-CORE]])&gt; 1.96,"Sí", "No")</f>
        <v>Sí</v>
      </c>
      <c r="H2563" t="s">
        <v>33</v>
      </c>
      <c r="I2563" t="str">
        <f>IF(moras[[#This Row],[TIPO_ASEGURAMIENTO]] = "", '2-Resumen'!$F$4, moras[[#This Row],[TIPO_ASEGURAMIENTO]])</f>
        <v>ASALARIADO</v>
      </c>
      <c r="J2563" t="s">
        <v>29</v>
      </c>
      <c r="K2563" t="s">
        <v>30</v>
      </c>
      <c r="L2563" t="s">
        <v>31</v>
      </c>
      <c r="M2563" t="s">
        <v>31</v>
      </c>
      <c r="N2563">
        <v>37</v>
      </c>
      <c r="O2563">
        <f>IF(moras[[#This Row],[EDAD]]="", '2-Resumen'!$C$7, moras[[#This Row],[EDAD]])</f>
        <v>37</v>
      </c>
      <c r="P2563">
        <f>FLOOR(moras[[#This Row],[EDAD_SIN_NA´S]],10)</f>
        <v>30</v>
      </c>
      <c r="Q2563">
        <f>STANDARDIZE(moras[[#This Row],[EDAD]],'2-Resumen'!$C$2, '2-Resumen'!$C$3)</f>
        <v>-0.3462668336003964</v>
      </c>
      <c r="R2563" t="str">
        <f>IF(ABS(moras[[#This Row],[Z-CORE E]]) &gt; 1.96, "Sí", "No")</f>
        <v>No</v>
      </c>
    </row>
    <row r="2564" spans="1:18">
      <c r="A2564">
        <v>3725</v>
      </c>
      <c r="B2564" t="s">
        <v>32</v>
      </c>
      <c r="C2564">
        <v>454518</v>
      </c>
      <c r="D25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64">
        <f>IF(moras[[#This Row],[SALARIO]]="",'2-Resumen'!$B$7, moras[[#This Row],[SALARIO]])</f>
        <v>454518</v>
      </c>
      <c r="F2564">
        <f>STANDARDIZE(moras[[#This Row],[SALARIO]],'2-Resumen'!$B$2,'2-Resumen'!$B$3)</f>
        <v>-0.36805363884929515</v>
      </c>
      <c r="G2564" t="str">
        <f>IF(ABS(moras[[#This Row],[Z-CORE]])&gt; 1.96,"Sí", "No")</f>
        <v>No</v>
      </c>
      <c r="H2564" t="s">
        <v>33</v>
      </c>
      <c r="I2564" t="str">
        <f>IF(moras[[#This Row],[TIPO_ASEGURAMIENTO]] = "", '2-Resumen'!$F$4, moras[[#This Row],[TIPO_ASEGURAMIENTO]])</f>
        <v>ASALARIADO</v>
      </c>
      <c r="J2564" t="s">
        <v>29</v>
      </c>
      <c r="K2564" t="s">
        <v>30</v>
      </c>
      <c r="L2564" t="s">
        <v>31</v>
      </c>
      <c r="M2564" t="s">
        <v>31</v>
      </c>
      <c r="N2564">
        <v>35</v>
      </c>
      <c r="O2564">
        <f>IF(moras[[#This Row],[EDAD]]="", '2-Resumen'!$C$7, moras[[#This Row],[EDAD]])</f>
        <v>35</v>
      </c>
      <c r="P2564">
        <f>FLOOR(moras[[#This Row],[EDAD_SIN_NA´S]],10)</f>
        <v>30</v>
      </c>
      <c r="Q2564">
        <f>STANDARDIZE(moras[[#This Row],[EDAD]],'2-Resumen'!$C$2, '2-Resumen'!$C$3)</f>
        <v>-0.48741749375467142</v>
      </c>
      <c r="R2564" t="str">
        <f>IF(ABS(moras[[#This Row],[Z-CORE E]]) &gt; 1.96, "Sí", "No")</f>
        <v>No</v>
      </c>
    </row>
    <row r="2565" spans="1:18">
      <c r="A2565">
        <v>3726</v>
      </c>
      <c r="B2565" t="s">
        <v>32</v>
      </c>
      <c r="C2565">
        <v>45961628</v>
      </c>
      <c r="D25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65">
        <f>IF(moras[[#This Row],[SALARIO]]="",'2-Resumen'!$B$7, moras[[#This Row],[SALARIO]])</f>
        <v>45961628</v>
      </c>
      <c r="F2565">
        <f>STANDARDIZE(moras[[#This Row],[SALARIO]],'2-Resumen'!$B$2,'2-Resumen'!$B$3)</f>
        <v>0.38914101927647748</v>
      </c>
      <c r="G2565" t="str">
        <f>IF(ABS(moras[[#This Row],[Z-CORE]])&gt; 1.96,"Sí", "No")</f>
        <v>No</v>
      </c>
      <c r="H2565" t="s">
        <v>33</v>
      </c>
      <c r="I2565" t="str">
        <f>IF(moras[[#This Row],[TIPO_ASEGURAMIENTO]] = "", '2-Resumen'!$F$4, moras[[#This Row],[TIPO_ASEGURAMIENTO]])</f>
        <v>ASALARIADO</v>
      </c>
      <c r="J2565" t="s">
        <v>29</v>
      </c>
      <c r="K2565" t="s">
        <v>30</v>
      </c>
      <c r="L2565" t="s">
        <v>31</v>
      </c>
      <c r="M2565" t="s">
        <v>31</v>
      </c>
      <c r="N2565">
        <v>28</v>
      </c>
      <c r="O2565">
        <f>IF(moras[[#This Row],[EDAD]]="", '2-Resumen'!$C$7, moras[[#This Row],[EDAD]])</f>
        <v>28</v>
      </c>
      <c r="P2565">
        <f>FLOOR(moras[[#This Row],[EDAD_SIN_NA´S]],10)</f>
        <v>20</v>
      </c>
      <c r="Q2565">
        <f>STANDARDIZE(moras[[#This Row],[EDAD]],'2-Resumen'!$C$2, '2-Resumen'!$C$3)</f>
        <v>-0.98144480429463388</v>
      </c>
      <c r="R2565" t="str">
        <f>IF(ABS(moras[[#This Row],[Z-CORE E]]) &gt; 1.96, "Sí", "No")</f>
        <v>No</v>
      </c>
    </row>
    <row r="2566" spans="1:18">
      <c r="A2566">
        <v>3728</v>
      </c>
      <c r="B2566" t="s">
        <v>32</v>
      </c>
      <c r="C2566">
        <v>259037315</v>
      </c>
      <c r="D25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66">
        <f>IF(moras[[#This Row],[SALARIO]]="",'2-Resumen'!$B$7, moras[[#This Row],[SALARIO]])</f>
        <v>259037315</v>
      </c>
      <c r="F2566">
        <f>STANDARDIZE(moras[[#This Row],[SALARIO]],'2-Resumen'!$B$2,'2-Resumen'!$B$3)</f>
        <v>3.9345160600751381</v>
      </c>
      <c r="G2566" t="str">
        <f>IF(ABS(moras[[#This Row],[Z-CORE]])&gt; 1.96,"Sí", "No")</f>
        <v>Sí</v>
      </c>
      <c r="H2566" t="s">
        <v>33</v>
      </c>
      <c r="I2566" t="str">
        <f>IF(moras[[#This Row],[TIPO_ASEGURAMIENTO]] = "", '2-Resumen'!$F$4, moras[[#This Row],[TIPO_ASEGURAMIENTO]])</f>
        <v>ASALARIADO</v>
      </c>
      <c r="J2566" t="s">
        <v>34</v>
      </c>
      <c r="K2566" t="s">
        <v>30</v>
      </c>
      <c r="L2566" t="s">
        <v>31</v>
      </c>
      <c r="M2566" t="s">
        <v>31</v>
      </c>
      <c r="N2566">
        <v>56</v>
      </c>
      <c r="O2566">
        <f>IF(moras[[#This Row],[EDAD]]="", '2-Resumen'!$C$7, moras[[#This Row],[EDAD]])</f>
        <v>56</v>
      </c>
      <c r="P2566">
        <f>FLOOR(moras[[#This Row],[EDAD_SIN_NA´S]],10)</f>
        <v>50</v>
      </c>
      <c r="Q2566">
        <f>STANDARDIZE(moras[[#This Row],[EDAD]],'2-Resumen'!$C$2, '2-Resumen'!$C$3)</f>
        <v>0.99466443786521619</v>
      </c>
      <c r="R2566" t="str">
        <f>IF(ABS(moras[[#This Row],[Z-CORE E]]) &gt; 1.96, "Sí", "No")</f>
        <v>No</v>
      </c>
    </row>
    <row r="2567" spans="1:18">
      <c r="A2567">
        <v>3729</v>
      </c>
      <c r="B2567" t="s">
        <v>32</v>
      </c>
      <c r="C2567">
        <v>5514689</v>
      </c>
      <c r="D25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67">
        <f>IF(moras[[#This Row],[SALARIO]]="",'2-Resumen'!$B$7, moras[[#This Row],[SALARIO]])</f>
        <v>5514689</v>
      </c>
      <c r="F2567">
        <f>STANDARDIZE(moras[[#This Row],[SALARIO]],'2-Resumen'!$B$2,'2-Resumen'!$B$3)</f>
        <v>-0.2838572473315093</v>
      </c>
      <c r="G2567" t="str">
        <f>IF(ABS(moras[[#This Row],[Z-CORE]])&gt; 1.96,"Sí", "No")</f>
        <v>No</v>
      </c>
      <c r="H2567" t="s">
        <v>33</v>
      </c>
      <c r="I2567" t="str">
        <f>IF(moras[[#This Row],[TIPO_ASEGURAMIENTO]] = "", '2-Resumen'!$F$4, moras[[#This Row],[TIPO_ASEGURAMIENTO]])</f>
        <v>ASALARIADO</v>
      </c>
      <c r="J2567" t="s">
        <v>29</v>
      </c>
      <c r="K2567" t="s">
        <v>30</v>
      </c>
      <c r="L2567" t="s">
        <v>31</v>
      </c>
      <c r="M2567" t="s">
        <v>31</v>
      </c>
      <c r="N2567">
        <v>38</v>
      </c>
      <c r="O2567">
        <f>IF(moras[[#This Row],[EDAD]]="", '2-Resumen'!$C$7, moras[[#This Row],[EDAD]])</f>
        <v>38</v>
      </c>
      <c r="P2567">
        <f>FLOOR(moras[[#This Row],[EDAD_SIN_NA´S]],10)</f>
        <v>30</v>
      </c>
      <c r="Q2567">
        <f>STANDARDIZE(moras[[#This Row],[EDAD]],'2-Resumen'!$C$2, '2-Resumen'!$C$3)</f>
        <v>-0.27569150352325889</v>
      </c>
      <c r="R2567" t="str">
        <f>IF(ABS(moras[[#This Row],[Z-CORE E]]) &gt; 1.96, "Sí", "No")</f>
        <v>No</v>
      </c>
    </row>
    <row r="2568" spans="1:18">
      <c r="A2568">
        <v>3730</v>
      </c>
      <c r="B2568" t="s">
        <v>32</v>
      </c>
      <c r="C2568">
        <v>550000</v>
      </c>
      <c r="D25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68">
        <f>IF(moras[[#This Row],[SALARIO]]="",'2-Resumen'!$B$7, moras[[#This Row],[SALARIO]])</f>
        <v>550000</v>
      </c>
      <c r="F2568">
        <f>STANDARDIZE(moras[[#This Row],[SALARIO]],'2-Resumen'!$B$2,'2-Resumen'!$B$3)</f>
        <v>-0.36646490995952025</v>
      </c>
      <c r="G2568" t="str">
        <f>IF(ABS(moras[[#This Row],[Z-CORE]])&gt; 1.96,"Sí", "No")</f>
        <v>No</v>
      </c>
      <c r="H2568" t="s">
        <v>33</v>
      </c>
      <c r="I2568" t="str">
        <f>IF(moras[[#This Row],[TIPO_ASEGURAMIENTO]] = "", '2-Resumen'!$F$4, moras[[#This Row],[TIPO_ASEGURAMIENTO]])</f>
        <v>ASALARIADO</v>
      </c>
      <c r="J2568" t="s">
        <v>29</v>
      </c>
      <c r="K2568" t="s">
        <v>30</v>
      </c>
      <c r="L2568" t="s">
        <v>31</v>
      </c>
      <c r="M2568" t="s">
        <v>31</v>
      </c>
      <c r="N2568">
        <v>58</v>
      </c>
      <c r="O2568">
        <f>IF(moras[[#This Row],[EDAD]]="", '2-Resumen'!$C$7, moras[[#This Row],[EDAD]])</f>
        <v>58</v>
      </c>
      <c r="P2568">
        <f>FLOOR(moras[[#This Row],[EDAD_SIN_NA´S]],10)</f>
        <v>50</v>
      </c>
      <c r="Q2568">
        <f>STANDARDIZE(moras[[#This Row],[EDAD]],'2-Resumen'!$C$2, '2-Resumen'!$C$3)</f>
        <v>1.1358150980194912</v>
      </c>
      <c r="R2568" t="str">
        <f>IF(ABS(moras[[#This Row],[Z-CORE E]]) &gt; 1.96, "Sí", "No")</f>
        <v>No</v>
      </c>
    </row>
    <row r="2569" spans="1:18">
      <c r="A2569">
        <v>3731</v>
      </c>
      <c r="B2569" t="s">
        <v>32</v>
      </c>
      <c r="C2569">
        <v>118292987</v>
      </c>
      <c r="D25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69">
        <f>IF(moras[[#This Row],[SALARIO]]="",'2-Resumen'!$B$7, moras[[#This Row],[SALARIO]])</f>
        <v>118292987</v>
      </c>
      <c r="F2569">
        <f>STANDARDIZE(moras[[#This Row],[SALARIO]],'2-Resumen'!$B$2,'2-Resumen'!$B$3)</f>
        <v>1.5926654498495796</v>
      </c>
      <c r="G2569" t="str">
        <f>IF(ABS(moras[[#This Row],[Z-CORE]])&gt; 1.96,"Sí", "No")</f>
        <v>No</v>
      </c>
      <c r="H2569" t="s">
        <v>33</v>
      </c>
      <c r="I2569" t="str">
        <f>IF(moras[[#This Row],[TIPO_ASEGURAMIENTO]] = "", '2-Resumen'!$F$4, moras[[#This Row],[TIPO_ASEGURAMIENTO]])</f>
        <v>ASALARIADO</v>
      </c>
      <c r="J2569" t="s">
        <v>29</v>
      </c>
      <c r="K2569" t="s">
        <v>30</v>
      </c>
      <c r="L2569" t="s">
        <v>31</v>
      </c>
      <c r="M2569" t="s">
        <v>31</v>
      </c>
      <c r="N2569">
        <v>32</v>
      </c>
      <c r="O2569">
        <f>IF(moras[[#This Row],[EDAD]]="", '2-Resumen'!$C$7, moras[[#This Row],[EDAD]])</f>
        <v>32</v>
      </c>
      <c r="P2569">
        <f>FLOOR(moras[[#This Row],[EDAD_SIN_NA´S]],10)</f>
        <v>30</v>
      </c>
      <c r="Q2569">
        <f>STANDARDIZE(moras[[#This Row],[EDAD]],'2-Resumen'!$C$2, '2-Resumen'!$C$3)</f>
        <v>-0.69914348398608395</v>
      </c>
      <c r="R2569" t="str">
        <f>IF(ABS(moras[[#This Row],[Z-CORE E]]) &gt; 1.96, "Sí", "No")</f>
        <v>No</v>
      </c>
    </row>
    <row r="2570" spans="1:18">
      <c r="A2570">
        <v>3732</v>
      </c>
      <c r="B2570" t="s">
        <v>32</v>
      </c>
      <c r="C2570">
        <v>72845402</v>
      </c>
      <c r="D25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70">
        <f>IF(moras[[#This Row],[SALARIO]]="",'2-Resumen'!$B$7, moras[[#This Row],[SALARIO]])</f>
        <v>72845402</v>
      </c>
      <c r="F2570">
        <f>STANDARDIZE(moras[[#This Row],[SALARIO]],'2-Resumen'!$B$2,'2-Resumen'!$B$3)</f>
        <v>0.83646123062500166</v>
      </c>
      <c r="G2570" t="str">
        <f>IF(ABS(moras[[#This Row],[Z-CORE]])&gt; 1.96,"Sí", "No")</f>
        <v>No</v>
      </c>
      <c r="H2570" t="s">
        <v>33</v>
      </c>
      <c r="I2570" t="str">
        <f>IF(moras[[#This Row],[TIPO_ASEGURAMIENTO]] = "", '2-Resumen'!$F$4, moras[[#This Row],[TIPO_ASEGURAMIENTO]])</f>
        <v>ASALARIADO</v>
      </c>
      <c r="J2570" t="s">
        <v>29</v>
      </c>
      <c r="K2570" t="s">
        <v>30</v>
      </c>
      <c r="L2570" t="s">
        <v>31</v>
      </c>
      <c r="M2570" t="s">
        <v>31</v>
      </c>
      <c r="N2570">
        <v>35</v>
      </c>
      <c r="O2570">
        <f>IF(moras[[#This Row],[EDAD]]="", '2-Resumen'!$C$7, moras[[#This Row],[EDAD]])</f>
        <v>35</v>
      </c>
      <c r="P2570">
        <f>FLOOR(moras[[#This Row],[EDAD_SIN_NA´S]],10)</f>
        <v>30</v>
      </c>
      <c r="Q2570">
        <f>STANDARDIZE(moras[[#This Row],[EDAD]],'2-Resumen'!$C$2, '2-Resumen'!$C$3)</f>
        <v>-0.48741749375467142</v>
      </c>
      <c r="R2570" t="str">
        <f>IF(ABS(moras[[#This Row],[Z-CORE E]]) &gt; 1.96, "Sí", "No")</f>
        <v>No</v>
      </c>
    </row>
    <row r="2571" spans="1:18">
      <c r="A2571">
        <v>3733</v>
      </c>
      <c r="B2571" t="s">
        <v>32</v>
      </c>
      <c r="C2571">
        <v>53333333</v>
      </c>
      <c r="D25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71">
        <f>IF(moras[[#This Row],[SALARIO]]="",'2-Resumen'!$B$7, moras[[#This Row],[SALARIO]])</f>
        <v>53333333</v>
      </c>
      <c r="F2571">
        <f>STANDARDIZE(moras[[#This Row],[SALARIO]],'2-Resumen'!$B$2,'2-Resumen'!$B$3)</f>
        <v>0.51179911923666066</v>
      </c>
      <c r="G2571" t="str">
        <f>IF(ABS(moras[[#This Row],[Z-CORE]])&gt; 1.96,"Sí", "No")</f>
        <v>No</v>
      </c>
      <c r="H2571" t="s">
        <v>33</v>
      </c>
      <c r="I2571" t="str">
        <f>IF(moras[[#This Row],[TIPO_ASEGURAMIENTO]] = "", '2-Resumen'!$F$4, moras[[#This Row],[TIPO_ASEGURAMIENTO]])</f>
        <v>ASALARIADO</v>
      </c>
      <c r="J2571" t="s">
        <v>29</v>
      </c>
      <c r="K2571" t="s">
        <v>30</v>
      </c>
      <c r="L2571" t="s">
        <v>31</v>
      </c>
      <c r="M2571" t="s">
        <v>31</v>
      </c>
      <c r="N2571">
        <v>27</v>
      </c>
      <c r="O2571">
        <f>IF(moras[[#This Row],[EDAD]]="", '2-Resumen'!$C$7, moras[[#This Row],[EDAD]])</f>
        <v>27</v>
      </c>
      <c r="P2571">
        <f>FLOOR(moras[[#This Row],[EDAD_SIN_NA´S]],10)</f>
        <v>20</v>
      </c>
      <c r="Q2571">
        <f>STANDARDIZE(moras[[#This Row],[EDAD]],'2-Resumen'!$C$2, '2-Resumen'!$C$3)</f>
        <v>-1.0520201343717714</v>
      </c>
      <c r="R2571" t="str">
        <f>IF(ABS(moras[[#This Row],[Z-CORE E]]) &gt; 1.96, "Sí", "No")</f>
        <v>No</v>
      </c>
    </row>
    <row r="2572" spans="1:18">
      <c r="A2572">
        <v>3734</v>
      </c>
      <c r="B2572" t="s">
        <v>27</v>
      </c>
      <c r="C2572">
        <v>319879</v>
      </c>
      <c r="D25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72">
        <f>IF(moras[[#This Row],[SALARIO]]="",'2-Resumen'!$B$7, moras[[#This Row],[SALARIO]])</f>
        <v>319879</v>
      </c>
      <c r="F2572">
        <f>STANDARDIZE(moras[[#This Row],[SALARIO]],'2-Resumen'!$B$2,'2-Resumen'!$B$3)</f>
        <v>-0.37029390265808015</v>
      </c>
      <c r="G2572" t="str">
        <f>IF(ABS(moras[[#This Row],[Z-CORE]])&gt; 1.96,"Sí", "No")</f>
        <v>No</v>
      </c>
      <c r="H2572" t="s">
        <v>33</v>
      </c>
      <c r="I2572" t="str">
        <f>IF(moras[[#This Row],[TIPO_ASEGURAMIENTO]] = "", '2-Resumen'!$F$4, moras[[#This Row],[TIPO_ASEGURAMIENTO]])</f>
        <v>ASALARIADO</v>
      </c>
      <c r="J2572" t="s">
        <v>34</v>
      </c>
      <c r="K2572" t="s">
        <v>30</v>
      </c>
      <c r="L2572" t="s">
        <v>31</v>
      </c>
      <c r="M2572" t="s">
        <v>30</v>
      </c>
      <c r="N2572">
        <v>54</v>
      </c>
      <c r="O2572">
        <f>IF(moras[[#This Row],[EDAD]]="", '2-Resumen'!$C$7, moras[[#This Row],[EDAD]])</f>
        <v>54</v>
      </c>
      <c r="P2572">
        <f>FLOOR(moras[[#This Row],[EDAD_SIN_NA´S]],10)</f>
        <v>50</v>
      </c>
      <c r="Q2572">
        <f>STANDARDIZE(moras[[#This Row],[EDAD]],'2-Resumen'!$C$2, '2-Resumen'!$C$3)</f>
        <v>0.85351377771094117</v>
      </c>
      <c r="R2572" t="str">
        <f>IF(ABS(moras[[#This Row],[Z-CORE E]]) &gt; 1.96, "Sí", "No")</f>
        <v>No</v>
      </c>
    </row>
    <row r="2573" spans="1:18">
      <c r="A2573">
        <v>3735</v>
      </c>
      <c r="B2573" t="s">
        <v>32</v>
      </c>
      <c r="C2573">
        <v>32956</v>
      </c>
      <c r="D25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73">
        <f>IF(moras[[#This Row],[SALARIO]]="",'2-Resumen'!$B$7, moras[[#This Row],[SALARIO]])</f>
        <v>32956</v>
      </c>
      <c r="F2573">
        <f>STANDARDIZE(moras[[#This Row],[SALARIO]],'2-Resumen'!$B$2,'2-Resumen'!$B$3)</f>
        <v>-0.37506802614984702</v>
      </c>
      <c r="G2573" t="str">
        <f>IF(ABS(moras[[#This Row],[Z-CORE]])&gt; 1.96,"Sí", "No")</f>
        <v>No</v>
      </c>
      <c r="H2573" t="s">
        <v>33</v>
      </c>
      <c r="I2573" t="str">
        <f>IF(moras[[#This Row],[TIPO_ASEGURAMIENTO]] = "", '2-Resumen'!$F$4, moras[[#This Row],[TIPO_ASEGURAMIENTO]])</f>
        <v>ASALARIADO</v>
      </c>
      <c r="J2573" t="s">
        <v>29</v>
      </c>
      <c r="K2573" t="s">
        <v>30</v>
      </c>
      <c r="L2573" t="s">
        <v>31</v>
      </c>
      <c r="M2573" t="s">
        <v>31</v>
      </c>
      <c r="N2573">
        <v>22</v>
      </c>
      <c r="O2573">
        <f>IF(moras[[#This Row],[EDAD]]="", '2-Resumen'!$C$7, moras[[#This Row],[EDAD]])</f>
        <v>22</v>
      </c>
      <c r="P2573">
        <f>FLOOR(moras[[#This Row],[EDAD_SIN_NA´S]],10)</f>
        <v>20</v>
      </c>
      <c r="Q2573">
        <f>STANDARDIZE(moras[[#This Row],[EDAD]],'2-Resumen'!$C$2, '2-Resumen'!$C$3)</f>
        <v>-1.4048967847574589</v>
      </c>
      <c r="R2573" t="str">
        <f>IF(ABS(moras[[#This Row],[Z-CORE E]]) &gt; 1.96, "Sí", "No")</f>
        <v>No</v>
      </c>
    </row>
    <row r="2574" spans="1:18">
      <c r="A2574">
        <v>3736</v>
      </c>
      <c r="B2574" t="s">
        <v>32</v>
      </c>
      <c r="C2574">
        <v>450000</v>
      </c>
      <c r="D25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74">
        <f>IF(moras[[#This Row],[SALARIO]]="",'2-Resumen'!$B$7, moras[[#This Row],[SALARIO]])</f>
        <v>450000</v>
      </c>
      <c r="F2574">
        <f>STANDARDIZE(moras[[#This Row],[SALARIO]],'2-Resumen'!$B$2,'2-Resumen'!$B$3)</f>
        <v>-0.36812881403544545</v>
      </c>
      <c r="G2574" t="str">
        <f>IF(ABS(moras[[#This Row],[Z-CORE]])&gt; 1.96,"Sí", "No")</f>
        <v>No</v>
      </c>
      <c r="H2574" t="s">
        <v>33</v>
      </c>
      <c r="I2574" t="str">
        <f>IF(moras[[#This Row],[TIPO_ASEGURAMIENTO]] = "", '2-Resumen'!$F$4, moras[[#This Row],[TIPO_ASEGURAMIENTO]])</f>
        <v>ASALARIADO</v>
      </c>
      <c r="J2574" t="s">
        <v>29</v>
      </c>
      <c r="K2574" t="s">
        <v>30</v>
      </c>
      <c r="L2574" t="s">
        <v>31</v>
      </c>
      <c r="M2574" t="s">
        <v>31</v>
      </c>
      <c r="N2574">
        <v>24</v>
      </c>
      <c r="O2574">
        <f>IF(moras[[#This Row],[EDAD]]="", '2-Resumen'!$C$7, moras[[#This Row],[EDAD]])</f>
        <v>24</v>
      </c>
      <c r="P2574">
        <f>FLOOR(moras[[#This Row],[EDAD_SIN_NA´S]],10)</f>
        <v>20</v>
      </c>
      <c r="Q2574">
        <f>STANDARDIZE(moras[[#This Row],[EDAD]],'2-Resumen'!$C$2, '2-Resumen'!$C$3)</f>
        <v>-1.263746124603184</v>
      </c>
      <c r="R2574" t="str">
        <f>IF(ABS(moras[[#This Row],[Z-CORE E]]) &gt; 1.96, "Sí", "No")</f>
        <v>No</v>
      </c>
    </row>
    <row r="2575" spans="1:18">
      <c r="A2575">
        <v>3737</v>
      </c>
      <c r="B2575" t="s">
        <v>27</v>
      </c>
      <c r="C2575">
        <v>68260723</v>
      </c>
      <c r="D25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75">
        <f>IF(moras[[#This Row],[SALARIO]]="",'2-Resumen'!$B$7, moras[[#This Row],[SALARIO]])</f>
        <v>68260723</v>
      </c>
      <c r="F2575">
        <f>STANDARDIZE(moras[[#This Row],[SALARIO]],'2-Resumen'!$B$2,'2-Resumen'!$B$3)</f>
        <v>0.76017656987591409</v>
      </c>
      <c r="G2575" t="str">
        <f>IF(ABS(moras[[#This Row],[Z-CORE]])&gt; 1.96,"Sí", "No")</f>
        <v>No</v>
      </c>
      <c r="H2575" t="s">
        <v>33</v>
      </c>
      <c r="I2575" t="str">
        <f>IF(moras[[#This Row],[TIPO_ASEGURAMIENTO]] = "", '2-Resumen'!$F$4, moras[[#This Row],[TIPO_ASEGURAMIENTO]])</f>
        <v>ASALARIADO</v>
      </c>
      <c r="J2575" t="s">
        <v>29</v>
      </c>
      <c r="K2575" t="s">
        <v>30</v>
      </c>
      <c r="L2575" t="s">
        <v>31</v>
      </c>
      <c r="M2575" t="s">
        <v>30</v>
      </c>
      <c r="N2575">
        <v>28</v>
      </c>
      <c r="O2575">
        <f>IF(moras[[#This Row],[EDAD]]="", '2-Resumen'!$C$7, moras[[#This Row],[EDAD]])</f>
        <v>28</v>
      </c>
      <c r="P2575">
        <f>FLOOR(moras[[#This Row],[EDAD_SIN_NA´S]],10)</f>
        <v>20</v>
      </c>
      <c r="Q2575">
        <f>STANDARDIZE(moras[[#This Row],[EDAD]],'2-Resumen'!$C$2, '2-Resumen'!$C$3)</f>
        <v>-0.98144480429463388</v>
      </c>
      <c r="R2575" t="str">
        <f>IF(ABS(moras[[#This Row],[Z-CORE E]]) &gt; 1.96, "Sí", "No")</f>
        <v>No</v>
      </c>
    </row>
    <row r="2576" spans="1:18">
      <c r="A2576">
        <v>3739</v>
      </c>
      <c r="B2576" t="s">
        <v>32</v>
      </c>
      <c r="C2576">
        <v>195000</v>
      </c>
      <c r="D25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76">
        <f>IF(moras[[#This Row],[SALARIO]]="",'2-Resumen'!$B$7, moras[[#This Row],[SALARIO]])</f>
        <v>195000</v>
      </c>
      <c r="F2576">
        <f>STANDARDIZE(moras[[#This Row],[SALARIO]],'2-Resumen'!$B$2,'2-Resumen'!$B$3)</f>
        <v>-0.37237176942905476</v>
      </c>
      <c r="G2576" t="str">
        <f>IF(ABS(moras[[#This Row],[Z-CORE]])&gt; 1.96,"Sí", "No")</f>
        <v>No</v>
      </c>
      <c r="H2576" t="s">
        <v>33</v>
      </c>
      <c r="I2576" t="str">
        <f>IF(moras[[#This Row],[TIPO_ASEGURAMIENTO]] = "", '2-Resumen'!$F$4, moras[[#This Row],[TIPO_ASEGURAMIENTO]])</f>
        <v>ASALARIADO</v>
      </c>
      <c r="J2576" t="s">
        <v>29</v>
      </c>
      <c r="K2576" t="s">
        <v>30</v>
      </c>
      <c r="L2576" t="s">
        <v>31</v>
      </c>
      <c r="M2576" t="s">
        <v>31</v>
      </c>
      <c r="N2576">
        <v>28</v>
      </c>
      <c r="O2576">
        <f>IF(moras[[#This Row],[EDAD]]="", '2-Resumen'!$C$7, moras[[#This Row],[EDAD]])</f>
        <v>28</v>
      </c>
      <c r="P2576">
        <f>FLOOR(moras[[#This Row],[EDAD_SIN_NA´S]],10)</f>
        <v>20</v>
      </c>
      <c r="Q2576">
        <f>STANDARDIZE(moras[[#This Row],[EDAD]],'2-Resumen'!$C$2, '2-Resumen'!$C$3)</f>
        <v>-0.98144480429463388</v>
      </c>
      <c r="R2576" t="str">
        <f>IF(ABS(moras[[#This Row],[Z-CORE E]]) &gt; 1.96, "Sí", "No")</f>
        <v>No</v>
      </c>
    </row>
    <row r="2577" spans="1:18">
      <c r="A2577">
        <v>3741</v>
      </c>
      <c r="B2577" t="s">
        <v>32</v>
      </c>
      <c r="C2577">
        <v>840549</v>
      </c>
      <c r="D25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77">
        <f>IF(moras[[#This Row],[SALARIO]]="",'2-Resumen'!$B$7, moras[[#This Row],[SALARIO]])</f>
        <v>840549</v>
      </c>
      <c r="F2577">
        <f>STANDARDIZE(moras[[#This Row],[SALARIO]],'2-Resumen'!$B$2,'2-Resumen'!$B$3)</f>
        <v>-0.36163045330596028</v>
      </c>
      <c r="G2577" t="str">
        <f>IF(ABS(moras[[#This Row],[Z-CORE]])&gt; 1.96,"Sí", "No")</f>
        <v>No</v>
      </c>
      <c r="H2577" t="s">
        <v>33</v>
      </c>
      <c r="I2577" t="str">
        <f>IF(moras[[#This Row],[TIPO_ASEGURAMIENTO]] = "", '2-Resumen'!$F$4, moras[[#This Row],[TIPO_ASEGURAMIENTO]])</f>
        <v>ASALARIADO</v>
      </c>
      <c r="J2577" t="s">
        <v>34</v>
      </c>
      <c r="K2577" t="s">
        <v>30</v>
      </c>
      <c r="L2577" t="s">
        <v>31</v>
      </c>
      <c r="M2577" t="s">
        <v>31</v>
      </c>
      <c r="N2577">
        <v>54</v>
      </c>
      <c r="O2577">
        <f>IF(moras[[#This Row],[EDAD]]="", '2-Resumen'!$C$7, moras[[#This Row],[EDAD]])</f>
        <v>54</v>
      </c>
      <c r="P2577">
        <f>FLOOR(moras[[#This Row],[EDAD_SIN_NA´S]],10)</f>
        <v>50</v>
      </c>
      <c r="Q2577">
        <f>STANDARDIZE(moras[[#This Row],[EDAD]],'2-Resumen'!$C$2, '2-Resumen'!$C$3)</f>
        <v>0.85351377771094117</v>
      </c>
      <c r="R2577" t="str">
        <f>IF(ABS(moras[[#This Row],[Z-CORE E]]) &gt; 1.96, "Sí", "No")</f>
        <v>No</v>
      </c>
    </row>
    <row r="2578" spans="1:18">
      <c r="A2578">
        <v>3742</v>
      </c>
      <c r="B2578" t="s">
        <v>27</v>
      </c>
      <c r="C2578">
        <v>13432655</v>
      </c>
      <c r="D25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78">
        <f>IF(moras[[#This Row],[SALARIO]]="",'2-Resumen'!$B$7, moras[[#This Row],[SALARIO]])</f>
        <v>13432655</v>
      </c>
      <c r="F2578">
        <f>STANDARDIZE(moras[[#This Row],[SALARIO]],'2-Resumen'!$B$2,'2-Resumen'!$B$3)</f>
        <v>-0.15210988832713632</v>
      </c>
      <c r="G2578" t="str">
        <f>IF(ABS(moras[[#This Row],[Z-CORE]])&gt; 1.96,"Sí", "No")</f>
        <v>No</v>
      </c>
      <c r="H2578" t="s">
        <v>33</v>
      </c>
      <c r="I2578" t="str">
        <f>IF(moras[[#This Row],[TIPO_ASEGURAMIENTO]] = "", '2-Resumen'!$F$4, moras[[#This Row],[TIPO_ASEGURAMIENTO]])</f>
        <v>ASALARIADO</v>
      </c>
      <c r="J2578" t="s">
        <v>34</v>
      </c>
      <c r="K2578" t="s">
        <v>30</v>
      </c>
      <c r="L2578" t="s">
        <v>31</v>
      </c>
      <c r="M2578" t="s">
        <v>31</v>
      </c>
      <c r="N2578">
        <v>40</v>
      </c>
      <c r="O2578">
        <f>IF(moras[[#This Row],[EDAD]]="", '2-Resumen'!$C$7, moras[[#This Row],[EDAD]])</f>
        <v>40</v>
      </c>
      <c r="P2578">
        <f>FLOOR(moras[[#This Row],[EDAD_SIN_NA´S]],10)</f>
        <v>40</v>
      </c>
      <c r="Q2578">
        <f>STANDARDIZE(moras[[#This Row],[EDAD]],'2-Resumen'!$C$2, '2-Resumen'!$C$3)</f>
        <v>-0.13454084336898386</v>
      </c>
      <c r="R2578" t="str">
        <f>IF(ABS(moras[[#This Row],[Z-CORE E]]) &gt; 1.96, "Sí", "No")</f>
        <v>No</v>
      </c>
    </row>
    <row r="2579" spans="1:18">
      <c r="A2579">
        <v>3743</v>
      </c>
      <c r="B2579" t="s">
        <v>32</v>
      </c>
      <c r="C2579">
        <v>600000</v>
      </c>
      <c r="D25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79">
        <f>IF(moras[[#This Row],[SALARIO]]="",'2-Resumen'!$B$7, moras[[#This Row],[SALARIO]])</f>
        <v>600000</v>
      </c>
      <c r="F2579">
        <f>STANDARDIZE(moras[[#This Row],[SALARIO]],'2-Resumen'!$B$2,'2-Resumen'!$B$3)</f>
        <v>-0.36563295792155764</v>
      </c>
      <c r="G2579" t="str">
        <f>IF(ABS(moras[[#This Row],[Z-CORE]])&gt; 1.96,"Sí", "No")</f>
        <v>No</v>
      </c>
      <c r="H2579" t="s">
        <v>33</v>
      </c>
      <c r="I2579" t="str">
        <f>IF(moras[[#This Row],[TIPO_ASEGURAMIENTO]] = "", '2-Resumen'!$F$4, moras[[#This Row],[TIPO_ASEGURAMIENTO]])</f>
        <v>ASALARIADO</v>
      </c>
      <c r="J2579" t="s">
        <v>29</v>
      </c>
      <c r="K2579" t="s">
        <v>30</v>
      </c>
      <c r="L2579" t="s">
        <v>31</v>
      </c>
      <c r="M2579" t="s">
        <v>31</v>
      </c>
      <c r="N2579">
        <v>53</v>
      </c>
      <c r="O2579">
        <f>IF(moras[[#This Row],[EDAD]]="", '2-Resumen'!$C$7, moras[[#This Row],[EDAD]])</f>
        <v>53</v>
      </c>
      <c r="P2579">
        <f>FLOOR(moras[[#This Row],[EDAD_SIN_NA´S]],10)</f>
        <v>50</v>
      </c>
      <c r="Q2579">
        <f>STANDARDIZE(moras[[#This Row],[EDAD]],'2-Resumen'!$C$2, '2-Resumen'!$C$3)</f>
        <v>0.78293844763380371</v>
      </c>
      <c r="R2579" t="str">
        <f>IF(ABS(moras[[#This Row],[Z-CORE E]]) &gt; 1.96, "Sí", "No")</f>
        <v>No</v>
      </c>
    </row>
    <row r="2580" spans="1:18">
      <c r="A2580">
        <v>3744</v>
      </c>
      <c r="B2580" t="s">
        <v>32</v>
      </c>
      <c r="C2580">
        <v>795414</v>
      </c>
      <c r="D25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80">
        <f>IF(moras[[#This Row],[SALARIO]]="",'2-Resumen'!$B$7, moras[[#This Row],[SALARIO]])</f>
        <v>795414</v>
      </c>
      <c r="F2580">
        <f>STANDARDIZE(moras[[#This Row],[SALARIO]],'2-Resumen'!$B$2,'2-Resumen'!$B$3)</f>
        <v>-0.36238145641062913</v>
      </c>
      <c r="G2580" t="str">
        <f>IF(ABS(moras[[#This Row],[Z-CORE]])&gt; 1.96,"Sí", "No")</f>
        <v>No</v>
      </c>
      <c r="H2580" t="s">
        <v>33</v>
      </c>
      <c r="I2580" t="str">
        <f>IF(moras[[#This Row],[TIPO_ASEGURAMIENTO]] = "", '2-Resumen'!$F$4, moras[[#This Row],[TIPO_ASEGURAMIENTO]])</f>
        <v>ASALARIADO</v>
      </c>
      <c r="J2580" t="s">
        <v>29</v>
      </c>
      <c r="K2580" t="s">
        <v>30</v>
      </c>
      <c r="L2580" t="s">
        <v>31</v>
      </c>
      <c r="M2580" t="s">
        <v>31</v>
      </c>
      <c r="N2580">
        <v>22</v>
      </c>
      <c r="O2580">
        <f>IF(moras[[#This Row],[EDAD]]="", '2-Resumen'!$C$7, moras[[#This Row],[EDAD]])</f>
        <v>22</v>
      </c>
      <c r="P2580">
        <f>FLOOR(moras[[#This Row],[EDAD_SIN_NA´S]],10)</f>
        <v>20</v>
      </c>
      <c r="Q2580">
        <f>STANDARDIZE(moras[[#This Row],[EDAD]],'2-Resumen'!$C$2, '2-Resumen'!$C$3)</f>
        <v>-1.4048967847574589</v>
      </c>
      <c r="R2580" t="str">
        <f>IF(ABS(moras[[#This Row],[Z-CORE E]]) &gt; 1.96, "Sí", "No")</f>
        <v>No</v>
      </c>
    </row>
    <row r="2581" spans="1:18">
      <c r="A2581">
        <v>3745</v>
      </c>
      <c r="B2581" t="s">
        <v>27</v>
      </c>
      <c r="C2581">
        <v>359545</v>
      </c>
      <c r="D25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81">
        <f>IF(moras[[#This Row],[SALARIO]]="",'2-Resumen'!$B$7, moras[[#This Row],[SALARIO]])</f>
        <v>359545</v>
      </c>
      <c r="F2581">
        <f>STANDARDIZE(moras[[#This Row],[SALARIO]],'2-Resumen'!$B$2,'2-Resumen'!$B$3)</f>
        <v>-0.36963389846732364</v>
      </c>
      <c r="G2581" t="str">
        <f>IF(ABS(moras[[#This Row],[Z-CORE]])&gt; 1.96,"Sí", "No")</f>
        <v>No</v>
      </c>
      <c r="H2581" t="s">
        <v>33</v>
      </c>
      <c r="I2581" t="str">
        <f>IF(moras[[#This Row],[TIPO_ASEGURAMIENTO]] = "", '2-Resumen'!$F$4, moras[[#This Row],[TIPO_ASEGURAMIENTO]])</f>
        <v>ASALARIADO</v>
      </c>
      <c r="J2581" t="s">
        <v>29</v>
      </c>
      <c r="K2581" t="s">
        <v>30</v>
      </c>
      <c r="L2581" t="s">
        <v>31</v>
      </c>
      <c r="M2581" t="s">
        <v>31</v>
      </c>
      <c r="N2581">
        <v>30</v>
      </c>
      <c r="O2581">
        <f>IF(moras[[#This Row],[EDAD]]="", '2-Resumen'!$C$7, moras[[#This Row],[EDAD]])</f>
        <v>30</v>
      </c>
      <c r="P2581">
        <f>FLOOR(moras[[#This Row],[EDAD_SIN_NA´S]],10)</f>
        <v>30</v>
      </c>
      <c r="Q2581">
        <f>STANDARDIZE(moras[[#This Row],[EDAD]],'2-Resumen'!$C$2, '2-Resumen'!$C$3)</f>
        <v>-0.84029414414035897</v>
      </c>
      <c r="R2581" t="str">
        <f>IF(ABS(moras[[#This Row],[Z-CORE E]]) &gt; 1.96, "Sí", "No")</f>
        <v>No</v>
      </c>
    </row>
    <row r="2582" spans="1:18">
      <c r="A2582">
        <v>3746</v>
      </c>
      <c r="B2582" t="s">
        <v>27</v>
      </c>
      <c r="C2582">
        <v>351185</v>
      </c>
      <c r="D25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82">
        <f>IF(moras[[#This Row],[SALARIO]]="",'2-Resumen'!$B$7, moras[[#This Row],[SALARIO]])</f>
        <v>351185</v>
      </c>
      <c r="F2582">
        <f>STANDARDIZE(moras[[#This Row],[SALARIO]],'2-Resumen'!$B$2,'2-Resumen'!$B$3)</f>
        <v>-0.36977300084807097</v>
      </c>
      <c r="G2582" t="str">
        <f>IF(ABS(moras[[#This Row],[Z-CORE]])&gt; 1.96,"Sí", "No")</f>
        <v>No</v>
      </c>
      <c r="H2582" t="s">
        <v>33</v>
      </c>
      <c r="I2582" t="str">
        <f>IF(moras[[#This Row],[TIPO_ASEGURAMIENTO]] = "", '2-Resumen'!$F$4, moras[[#This Row],[TIPO_ASEGURAMIENTO]])</f>
        <v>ASALARIADO</v>
      </c>
      <c r="J2582" t="s">
        <v>29</v>
      </c>
      <c r="K2582" t="s">
        <v>30</v>
      </c>
      <c r="L2582" t="s">
        <v>31</v>
      </c>
      <c r="M2582" t="s">
        <v>31</v>
      </c>
      <c r="N2582">
        <v>50</v>
      </c>
      <c r="O2582">
        <f>IF(moras[[#This Row],[EDAD]]="", '2-Resumen'!$C$7, moras[[#This Row],[EDAD]])</f>
        <v>50</v>
      </c>
      <c r="P2582">
        <f>FLOOR(moras[[#This Row],[EDAD_SIN_NA´S]],10)</f>
        <v>50</v>
      </c>
      <c r="Q2582">
        <f>STANDARDIZE(moras[[#This Row],[EDAD]],'2-Resumen'!$C$2, '2-Resumen'!$C$3)</f>
        <v>0.57121245740239113</v>
      </c>
      <c r="R2582" t="str">
        <f>IF(ABS(moras[[#This Row],[Z-CORE E]]) &gt; 1.96, "Sí", "No")</f>
        <v>No</v>
      </c>
    </row>
    <row r="2583" spans="1:18">
      <c r="A2583">
        <v>3747</v>
      </c>
      <c r="B2583" t="s">
        <v>32</v>
      </c>
      <c r="C2583">
        <v>39521886</v>
      </c>
      <c r="D25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83">
        <f>IF(moras[[#This Row],[SALARIO]]="",'2-Resumen'!$B$7, moras[[#This Row],[SALARIO]])</f>
        <v>39521886</v>
      </c>
      <c r="F2583">
        <f>STANDARDIZE(moras[[#This Row],[SALARIO]],'2-Resumen'!$B$2,'2-Resumen'!$B$3)</f>
        <v>0.2819898896594093</v>
      </c>
      <c r="G2583" t="str">
        <f>IF(ABS(moras[[#This Row],[Z-CORE]])&gt; 1.96,"Sí", "No")</f>
        <v>No</v>
      </c>
      <c r="H2583" t="s">
        <v>33</v>
      </c>
      <c r="I2583" t="str">
        <f>IF(moras[[#This Row],[TIPO_ASEGURAMIENTO]] = "", '2-Resumen'!$F$4, moras[[#This Row],[TIPO_ASEGURAMIENTO]])</f>
        <v>ASALARIADO</v>
      </c>
      <c r="J2583" t="s">
        <v>29</v>
      </c>
      <c r="K2583" t="s">
        <v>30</v>
      </c>
      <c r="L2583" t="s">
        <v>31</v>
      </c>
      <c r="M2583" t="s">
        <v>31</v>
      </c>
      <c r="N2583">
        <v>20</v>
      </c>
      <c r="O2583">
        <f>IF(moras[[#This Row],[EDAD]]="", '2-Resumen'!$C$7, moras[[#This Row],[EDAD]])</f>
        <v>20</v>
      </c>
      <c r="P2583">
        <f>FLOOR(moras[[#This Row],[EDAD_SIN_NA´S]],10)</f>
        <v>20</v>
      </c>
      <c r="Q2583">
        <f>STANDARDIZE(moras[[#This Row],[EDAD]],'2-Resumen'!$C$2, '2-Resumen'!$C$3)</f>
        <v>-1.5460474449117341</v>
      </c>
      <c r="R2583" t="str">
        <f>IF(ABS(moras[[#This Row],[Z-CORE E]]) &gt; 1.96, "Sí", "No")</f>
        <v>No</v>
      </c>
    </row>
    <row r="2584" spans="1:18">
      <c r="A2584">
        <v>3748</v>
      </c>
      <c r="B2584" t="s">
        <v>32</v>
      </c>
      <c r="C2584">
        <v>241119</v>
      </c>
      <c r="D25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84">
        <f>IF(moras[[#This Row],[SALARIO]]="",'2-Resumen'!$B$7, moras[[#This Row],[SALARIO]])</f>
        <v>241119</v>
      </c>
      <c r="F2584">
        <f>STANDARDIZE(moras[[#This Row],[SALARIO]],'2-Resumen'!$B$2,'2-Resumen'!$B$3)</f>
        <v>-0.37160439350827884</v>
      </c>
      <c r="G2584" t="str">
        <f>IF(ABS(moras[[#This Row],[Z-CORE]])&gt; 1.96,"Sí", "No")</f>
        <v>No</v>
      </c>
      <c r="H2584" t="s">
        <v>33</v>
      </c>
      <c r="I2584" t="str">
        <f>IF(moras[[#This Row],[TIPO_ASEGURAMIENTO]] = "", '2-Resumen'!$F$4, moras[[#This Row],[TIPO_ASEGURAMIENTO]])</f>
        <v>ASALARIADO</v>
      </c>
      <c r="J2584" t="s">
        <v>29</v>
      </c>
      <c r="K2584" t="s">
        <v>30</v>
      </c>
      <c r="L2584" t="s">
        <v>31</v>
      </c>
      <c r="M2584" t="s">
        <v>31</v>
      </c>
      <c r="N2584">
        <v>47</v>
      </c>
      <c r="O2584">
        <f>IF(moras[[#This Row],[EDAD]]="", '2-Resumen'!$C$7, moras[[#This Row],[EDAD]])</f>
        <v>47</v>
      </c>
      <c r="P2584">
        <f>FLOOR(moras[[#This Row],[EDAD_SIN_NA´S]],10)</f>
        <v>40</v>
      </c>
      <c r="Q2584">
        <f>STANDARDIZE(moras[[#This Row],[EDAD]],'2-Resumen'!$C$2, '2-Resumen'!$C$3)</f>
        <v>0.35948646717097865</v>
      </c>
      <c r="R2584" t="str">
        <f>IF(ABS(moras[[#This Row],[Z-CORE E]]) &gt; 1.96, "Sí", "No")</f>
        <v>No</v>
      </c>
    </row>
    <row r="2585" spans="1:18">
      <c r="A2585">
        <v>3750</v>
      </c>
      <c r="B2585" t="s">
        <v>32</v>
      </c>
      <c r="C2585">
        <v>111677984</v>
      </c>
      <c r="D25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85">
        <f>IF(moras[[#This Row],[SALARIO]]="",'2-Resumen'!$B$7, moras[[#This Row],[SALARIO]])</f>
        <v>111677984</v>
      </c>
      <c r="F2585">
        <f>STANDARDIZE(moras[[#This Row],[SALARIO]],'2-Resumen'!$B$2,'2-Resumen'!$B$3)</f>
        <v>1.4825981453100041</v>
      </c>
      <c r="G2585" t="str">
        <f>IF(ABS(moras[[#This Row],[Z-CORE]])&gt; 1.96,"Sí", "No")</f>
        <v>No</v>
      </c>
      <c r="H2585" t="s">
        <v>33</v>
      </c>
      <c r="I2585" t="str">
        <f>IF(moras[[#This Row],[TIPO_ASEGURAMIENTO]] = "", '2-Resumen'!$F$4, moras[[#This Row],[TIPO_ASEGURAMIENTO]])</f>
        <v>ASALARIADO</v>
      </c>
      <c r="J2585" t="s">
        <v>29</v>
      </c>
      <c r="K2585" t="s">
        <v>30</v>
      </c>
      <c r="L2585" t="s">
        <v>31</v>
      </c>
      <c r="M2585" t="s">
        <v>31</v>
      </c>
      <c r="N2585">
        <v>42</v>
      </c>
      <c r="O2585">
        <f>IF(moras[[#This Row],[EDAD]]="", '2-Resumen'!$C$7, moras[[#This Row],[EDAD]])</f>
        <v>42</v>
      </c>
      <c r="P2585">
        <f>FLOOR(moras[[#This Row],[EDAD_SIN_NA´S]],10)</f>
        <v>40</v>
      </c>
      <c r="Q2585">
        <f>STANDARDIZE(moras[[#This Row],[EDAD]],'2-Resumen'!$C$2, '2-Resumen'!$C$3)</f>
        <v>6.6098167852911317E-3</v>
      </c>
      <c r="R2585" t="str">
        <f>IF(ABS(moras[[#This Row],[Z-CORE E]]) &gt; 1.96, "Sí", "No")</f>
        <v>No</v>
      </c>
    </row>
    <row r="2586" spans="1:18">
      <c r="A2586">
        <v>3751</v>
      </c>
      <c r="B2586" t="s">
        <v>32</v>
      </c>
      <c r="C2586">
        <v>49995833</v>
      </c>
      <c r="D25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86">
        <f>IF(moras[[#This Row],[SALARIO]]="",'2-Resumen'!$B$7, moras[[#This Row],[SALARIO]])</f>
        <v>49995833</v>
      </c>
      <c r="F2586">
        <f>STANDARDIZE(moras[[#This Row],[SALARIO]],'2-Resumen'!$B$2,'2-Resumen'!$B$3)</f>
        <v>0.45626632070265644</v>
      </c>
      <c r="G2586" t="str">
        <f>IF(ABS(moras[[#This Row],[Z-CORE]])&gt; 1.96,"Sí", "No")</f>
        <v>No</v>
      </c>
      <c r="H2586" t="s">
        <v>33</v>
      </c>
      <c r="I2586" t="str">
        <f>IF(moras[[#This Row],[TIPO_ASEGURAMIENTO]] = "", '2-Resumen'!$F$4, moras[[#This Row],[TIPO_ASEGURAMIENTO]])</f>
        <v>ASALARIADO</v>
      </c>
      <c r="J2586" t="s">
        <v>29</v>
      </c>
      <c r="K2586" t="s">
        <v>30</v>
      </c>
      <c r="L2586" t="s">
        <v>31</v>
      </c>
      <c r="M2586" t="s">
        <v>31</v>
      </c>
      <c r="N2586">
        <v>27</v>
      </c>
      <c r="O2586">
        <f>IF(moras[[#This Row],[EDAD]]="", '2-Resumen'!$C$7, moras[[#This Row],[EDAD]])</f>
        <v>27</v>
      </c>
      <c r="P2586">
        <f>FLOOR(moras[[#This Row],[EDAD_SIN_NA´S]],10)</f>
        <v>20</v>
      </c>
      <c r="Q2586">
        <f>STANDARDIZE(moras[[#This Row],[EDAD]],'2-Resumen'!$C$2, '2-Resumen'!$C$3)</f>
        <v>-1.0520201343717714</v>
      </c>
      <c r="R2586" t="str">
        <f>IF(ABS(moras[[#This Row],[Z-CORE E]]) &gt; 1.96, "Sí", "No")</f>
        <v>No</v>
      </c>
    </row>
    <row r="2587" spans="1:18">
      <c r="A2587">
        <v>3752</v>
      </c>
      <c r="B2587" t="s">
        <v>27</v>
      </c>
      <c r="C2587">
        <v>250000</v>
      </c>
      <c r="D25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87">
        <f>IF(moras[[#This Row],[SALARIO]]="",'2-Resumen'!$B$7, moras[[#This Row],[SALARIO]])</f>
        <v>250000</v>
      </c>
      <c r="F2587">
        <f>STANDARDIZE(moras[[#This Row],[SALARIO]],'2-Resumen'!$B$2,'2-Resumen'!$B$3)</f>
        <v>-0.37145662218729592</v>
      </c>
      <c r="G2587" t="str">
        <f>IF(ABS(moras[[#This Row],[Z-CORE]])&gt; 1.96,"Sí", "No")</f>
        <v>No</v>
      </c>
      <c r="H2587" t="s">
        <v>33</v>
      </c>
      <c r="I2587" t="str">
        <f>IF(moras[[#This Row],[TIPO_ASEGURAMIENTO]] = "", '2-Resumen'!$F$4, moras[[#This Row],[TIPO_ASEGURAMIENTO]])</f>
        <v>ASALARIADO</v>
      </c>
      <c r="J2587" t="s">
        <v>29</v>
      </c>
      <c r="K2587" t="s">
        <v>30</v>
      </c>
      <c r="L2587" t="s">
        <v>31</v>
      </c>
      <c r="M2587" t="s">
        <v>31</v>
      </c>
      <c r="N2587">
        <v>29</v>
      </c>
      <c r="O2587">
        <f>IF(moras[[#This Row],[EDAD]]="", '2-Resumen'!$C$7, moras[[#This Row],[EDAD]])</f>
        <v>29</v>
      </c>
      <c r="P2587">
        <f>FLOOR(moras[[#This Row],[EDAD_SIN_NA´S]],10)</f>
        <v>20</v>
      </c>
      <c r="Q2587">
        <f>STANDARDIZE(moras[[#This Row],[EDAD]],'2-Resumen'!$C$2, '2-Resumen'!$C$3)</f>
        <v>-0.91086947421749642</v>
      </c>
      <c r="R2587" t="str">
        <f>IF(ABS(moras[[#This Row],[Z-CORE E]]) &gt; 1.96, "Sí", "No")</f>
        <v>No</v>
      </c>
    </row>
    <row r="2588" spans="1:18">
      <c r="A2588">
        <v>3753</v>
      </c>
      <c r="B2588" t="s">
        <v>32</v>
      </c>
      <c r="C2588">
        <v>314424</v>
      </c>
      <c r="D25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88">
        <f>IF(moras[[#This Row],[SALARIO]]="",'2-Resumen'!$B$7, moras[[#This Row],[SALARIO]])</f>
        <v>314424</v>
      </c>
      <c r="F2588">
        <f>STANDARDIZE(moras[[#This Row],[SALARIO]],'2-Resumen'!$B$2,'2-Resumen'!$B$3)</f>
        <v>-0.37038466862542185</v>
      </c>
      <c r="G2588" t="str">
        <f>IF(ABS(moras[[#This Row],[Z-CORE]])&gt; 1.96,"Sí", "No")</f>
        <v>No</v>
      </c>
      <c r="H2588" t="s">
        <v>33</v>
      </c>
      <c r="I2588" t="str">
        <f>IF(moras[[#This Row],[TIPO_ASEGURAMIENTO]] = "", '2-Resumen'!$F$4, moras[[#This Row],[TIPO_ASEGURAMIENTO]])</f>
        <v>ASALARIADO</v>
      </c>
      <c r="J2588" t="s">
        <v>29</v>
      </c>
      <c r="K2588" t="s">
        <v>30</v>
      </c>
      <c r="L2588" t="s">
        <v>31</v>
      </c>
      <c r="M2588" t="s">
        <v>31</v>
      </c>
      <c r="N2588">
        <v>24</v>
      </c>
      <c r="O2588">
        <f>IF(moras[[#This Row],[EDAD]]="", '2-Resumen'!$C$7, moras[[#This Row],[EDAD]])</f>
        <v>24</v>
      </c>
      <c r="P2588">
        <f>FLOOR(moras[[#This Row],[EDAD_SIN_NA´S]],10)</f>
        <v>20</v>
      </c>
      <c r="Q2588">
        <f>STANDARDIZE(moras[[#This Row],[EDAD]],'2-Resumen'!$C$2, '2-Resumen'!$C$3)</f>
        <v>-1.263746124603184</v>
      </c>
      <c r="R2588" t="str">
        <f>IF(ABS(moras[[#This Row],[Z-CORE E]]) &gt; 1.96, "Sí", "No")</f>
        <v>No</v>
      </c>
    </row>
    <row r="2589" spans="1:18">
      <c r="A2589">
        <v>3754</v>
      </c>
      <c r="B2589" t="s">
        <v>27</v>
      </c>
      <c r="C2589">
        <v>367892</v>
      </c>
      <c r="D25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89">
        <f>IF(moras[[#This Row],[SALARIO]]="",'2-Resumen'!$B$7, moras[[#This Row],[SALARIO]])</f>
        <v>367892</v>
      </c>
      <c r="F2589">
        <f>STANDARDIZE(moras[[#This Row],[SALARIO]],'2-Resumen'!$B$2,'2-Resumen'!$B$3)</f>
        <v>-0.36949501239410615</v>
      </c>
      <c r="G2589" t="str">
        <f>IF(ABS(moras[[#This Row],[Z-CORE]])&gt; 1.96,"Sí", "No")</f>
        <v>No</v>
      </c>
      <c r="H2589" t="s">
        <v>33</v>
      </c>
      <c r="I2589" t="str">
        <f>IF(moras[[#This Row],[TIPO_ASEGURAMIENTO]] = "", '2-Resumen'!$F$4, moras[[#This Row],[TIPO_ASEGURAMIENTO]])</f>
        <v>ASALARIADO</v>
      </c>
      <c r="J2589" t="s">
        <v>34</v>
      </c>
      <c r="K2589" t="s">
        <v>30</v>
      </c>
      <c r="L2589" t="s">
        <v>31</v>
      </c>
      <c r="M2589" t="s">
        <v>30</v>
      </c>
      <c r="N2589">
        <v>43</v>
      </c>
      <c r="O2589">
        <f>IF(moras[[#This Row],[EDAD]]="", '2-Resumen'!$C$7, moras[[#This Row],[EDAD]])</f>
        <v>43</v>
      </c>
      <c r="P2589">
        <f>FLOOR(moras[[#This Row],[EDAD_SIN_NA´S]],10)</f>
        <v>40</v>
      </c>
      <c r="Q2589">
        <f>STANDARDIZE(moras[[#This Row],[EDAD]],'2-Resumen'!$C$2, '2-Resumen'!$C$3)</f>
        <v>7.7185146862428639E-2</v>
      </c>
      <c r="R2589" t="str">
        <f>IF(ABS(moras[[#This Row],[Z-CORE E]]) &gt; 1.96, "Sí", "No")</f>
        <v>No</v>
      </c>
    </row>
    <row r="2590" spans="1:18">
      <c r="A2590">
        <v>3755</v>
      </c>
      <c r="B2590" t="s">
        <v>32</v>
      </c>
      <c r="C2590">
        <v>36118029</v>
      </c>
      <c r="D25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90">
        <f>IF(moras[[#This Row],[SALARIO]]="",'2-Resumen'!$B$7, moras[[#This Row],[SALARIO]])</f>
        <v>36118029</v>
      </c>
      <c r="F2590">
        <f>STANDARDIZE(moras[[#This Row],[SALARIO]],'2-Resumen'!$B$2,'2-Resumen'!$B$3)</f>
        <v>0.22535297429774345</v>
      </c>
      <c r="G2590" t="str">
        <f>IF(ABS(moras[[#This Row],[Z-CORE]])&gt; 1.96,"Sí", "No")</f>
        <v>No</v>
      </c>
      <c r="H2590" t="s">
        <v>33</v>
      </c>
      <c r="I2590" t="str">
        <f>IF(moras[[#This Row],[TIPO_ASEGURAMIENTO]] = "", '2-Resumen'!$F$4, moras[[#This Row],[TIPO_ASEGURAMIENTO]])</f>
        <v>ASALARIADO</v>
      </c>
      <c r="J2590" t="s">
        <v>34</v>
      </c>
      <c r="K2590" t="s">
        <v>30</v>
      </c>
      <c r="L2590" t="s">
        <v>31</v>
      </c>
      <c r="M2590" t="s">
        <v>31</v>
      </c>
      <c r="N2590">
        <v>28</v>
      </c>
      <c r="O2590">
        <f>IF(moras[[#This Row],[EDAD]]="", '2-Resumen'!$C$7, moras[[#This Row],[EDAD]])</f>
        <v>28</v>
      </c>
      <c r="P2590">
        <f>FLOOR(moras[[#This Row],[EDAD_SIN_NA´S]],10)</f>
        <v>20</v>
      </c>
      <c r="Q2590">
        <f>STANDARDIZE(moras[[#This Row],[EDAD]],'2-Resumen'!$C$2, '2-Resumen'!$C$3)</f>
        <v>-0.98144480429463388</v>
      </c>
      <c r="R2590" t="str">
        <f>IF(ABS(moras[[#This Row],[Z-CORE E]]) &gt; 1.96, "Sí", "No")</f>
        <v>No</v>
      </c>
    </row>
    <row r="2591" spans="1:18">
      <c r="A2591">
        <v>3756</v>
      </c>
      <c r="B2591" t="s">
        <v>32</v>
      </c>
      <c r="C2591">
        <v>330000</v>
      </c>
      <c r="D25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91">
        <f>IF(moras[[#This Row],[SALARIO]]="",'2-Resumen'!$B$7, moras[[#This Row],[SALARIO]])</f>
        <v>330000</v>
      </c>
      <c r="F2591">
        <f>STANDARDIZE(moras[[#This Row],[SALARIO]],'2-Resumen'!$B$2,'2-Resumen'!$B$3)</f>
        <v>-0.37012549892655572</v>
      </c>
      <c r="G2591" t="str">
        <f>IF(ABS(moras[[#This Row],[Z-CORE]])&gt; 1.96,"Sí", "No")</f>
        <v>No</v>
      </c>
      <c r="H2591" t="s">
        <v>33</v>
      </c>
      <c r="I2591" t="str">
        <f>IF(moras[[#This Row],[TIPO_ASEGURAMIENTO]] = "", '2-Resumen'!$F$4, moras[[#This Row],[TIPO_ASEGURAMIENTO]])</f>
        <v>ASALARIADO</v>
      </c>
      <c r="J2591" t="s">
        <v>29</v>
      </c>
      <c r="K2591" t="s">
        <v>30</v>
      </c>
      <c r="L2591" t="s">
        <v>31</v>
      </c>
      <c r="M2591" t="s">
        <v>31</v>
      </c>
      <c r="N2591">
        <v>33</v>
      </c>
      <c r="O2591">
        <f>IF(moras[[#This Row],[EDAD]]="", '2-Resumen'!$C$7, moras[[#This Row],[EDAD]])</f>
        <v>33</v>
      </c>
      <c r="P2591">
        <f>FLOOR(moras[[#This Row],[EDAD_SIN_NA´S]],10)</f>
        <v>30</v>
      </c>
      <c r="Q2591">
        <f>STANDARDIZE(moras[[#This Row],[EDAD]],'2-Resumen'!$C$2, '2-Resumen'!$C$3)</f>
        <v>-0.62856815390894638</v>
      </c>
      <c r="R2591" t="str">
        <f>IF(ABS(moras[[#This Row],[Z-CORE E]]) &gt; 1.96, "Sí", "No")</f>
        <v>No</v>
      </c>
    </row>
    <row r="2592" spans="1:18">
      <c r="A2592">
        <v>3758</v>
      </c>
      <c r="B2592" t="s">
        <v>27</v>
      </c>
      <c r="C2592">
        <v>204800</v>
      </c>
      <c r="D25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92">
        <f>IF(moras[[#This Row],[SALARIO]]="",'2-Resumen'!$B$7, moras[[#This Row],[SALARIO]])</f>
        <v>204800</v>
      </c>
      <c r="F2592">
        <f>STANDARDIZE(moras[[#This Row],[SALARIO]],'2-Resumen'!$B$2,'2-Resumen'!$B$3)</f>
        <v>-0.3722087068296141</v>
      </c>
      <c r="G2592" t="str">
        <f>IF(ABS(moras[[#This Row],[Z-CORE]])&gt; 1.96,"Sí", "No")</f>
        <v>No</v>
      </c>
      <c r="H2592" t="s">
        <v>33</v>
      </c>
      <c r="I2592" t="str">
        <f>IF(moras[[#This Row],[TIPO_ASEGURAMIENTO]] = "", '2-Resumen'!$F$4, moras[[#This Row],[TIPO_ASEGURAMIENTO]])</f>
        <v>ASALARIADO</v>
      </c>
      <c r="J2592" t="s">
        <v>29</v>
      </c>
      <c r="K2592" t="s">
        <v>30</v>
      </c>
      <c r="L2592" t="s">
        <v>31</v>
      </c>
      <c r="M2592" t="s">
        <v>30</v>
      </c>
      <c r="N2592">
        <v>31</v>
      </c>
      <c r="O2592">
        <f>IF(moras[[#This Row],[EDAD]]="", '2-Resumen'!$C$7, moras[[#This Row],[EDAD]])</f>
        <v>31</v>
      </c>
      <c r="P2592">
        <f>FLOOR(moras[[#This Row],[EDAD_SIN_NA´S]],10)</f>
        <v>30</v>
      </c>
      <c r="Q2592">
        <f>STANDARDIZE(moras[[#This Row],[EDAD]],'2-Resumen'!$C$2, '2-Resumen'!$C$3)</f>
        <v>-0.7697188140632214</v>
      </c>
      <c r="R2592" t="str">
        <f>IF(ABS(moras[[#This Row],[Z-CORE E]]) &gt; 1.96, "Sí", "No")</f>
        <v>No</v>
      </c>
    </row>
    <row r="2593" spans="1:18">
      <c r="A2593">
        <v>3759</v>
      </c>
      <c r="B2593" t="s">
        <v>32</v>
      </c>
      <c r="C2593">
        <v>55315981</v>
      </c>
      <c r="D25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93">
        <f>IF(moras[[#This Row],[SALARIO]]="",'2-Resumen'!$B$7, moras[[#This Row],[SALARIO]])</f>
        <v>55315981</v>
      </c>
      <c r="F2593">
        <f>STANDARDIZE(moras[[#This Row],[SALARIO]],'2-Resumen'!$B$2,'2-Resumen'!$B$3)</f>
        <v>0.54478848011991043</v>
      </c>
      <c r="G2593" t="str">
        <f>IF(ABS(moras[[#This Row],[Z-CORE]])&gt; 1.96,"Sí", "No")</f>
        <v>No</v>
      </c>
      <c r="H2593" t="s">
        <v>33</v>
      </c>
      <c r="I2593" t="str">
        <f>IF(moras[[#This Row],[TIPO_ASEGURAMIENTO]] = "", '2-Resumen'!$F$4, moras[[#This Row],[TIPO_ASEGURAMIENTO]])</f>
        <v>ASALARIADO</v>
      </c>
      <c r="J2593" t="s">
        <v>29</v>
      </c>
      <c r="K2593" t="s">
        <v>30</v>
      </c>
      <c r="L2593" t="s">
        <v>31</v>
      </c>
      <c r="M2593" t="s">
        <v>31</v>
      </c>
      <c r="N2593">
        <v>21</v>
      </c>
      <c r="O2593">
        <f>IF(moras[[#This Row],[EDAD]]="", '2-Resumen'!$C$7, moras[[#This Row],[EDAD]])</f>
        <v>21</v>
      </c>
      <c r="P2593">
        <f>FLOOR(moras[[#This Row],[EDAD_SIN_NA´S]],10)</f>
        <v>20</v>
      </c>
      <c r="Q2593">
        <f>STANDARDIZE(moras[[#This Row],[EDAD]],'2-Resumen'!$C$2, '2-Resumen'!$C$3)</f>
        <v>-1.4754721148345964</v>
      </c>
      <c r="R2593" t="str">
        <f>IF(ABS(moras[[#This Row],[Z-CORE E]]) &gt; 1.96, "Sí", "No")</f>
        <v>No</v>
      </c>
    </row>
    <row r="2594" spans="1:18">
      <c r="A2594">
        <v>3760</v>
      </c>
      <c r="B2594" t="s">
        <v>32</v>
      </c>
      <c r="C2594">
        <v>370000</v>
      </c>
      <c r="D25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594">
        <f>IF(moras[[#This Row],[SALARIO]]="",'2-Resumen'!$B$7, moras[[#This Row],[SALARIO]])</f>
        <v>370000</v>
      </c>
      <c r="F2594">
        <f>STANDARDIZE(moras[[#This Row],[SALARIO]],'2-Resumen'!$B$2,'2-Resumen'!$B$3)</f>
        <v>-0.36945993729618565</v>
      </c>
      <c r="G2594" t="str">
        <f>IF(ABS(moras[[#This Row],[Z-CORE]])&gt; 1.96,"Sí", "No")</f>
        <v>No</v>
      </c>
      <c r="H2594" t="s">
        <v>33</v>
      </c>
      <c r="I2594" t="str">
        <f>IF(moras[[#This Row],[TIPO_ASEGURAMIENTO]] = "", '2-Resumen'!$F$4, moras[[#This Row],[TIPO_ASEGURAMIENTO]])</f>
        <v>ASALARIADO</v>
      </c>
      <c r="J2594" t="s">
        <v>29</v>
      </c>
      <c r="K2594" t="s">
        <v>30</v>
      </c>
      <c r="L2594" t="s">
        <v>31</v>
      </c>
      <c r="M2594" t="s">
        <v>31</v>
      </c>
      <c r="N2594">
        <v>21</v>
      </c>
      <c r="O2594">
        <f>IF(moras[[#This Row],[EDAD]]="", '2-Resumen'!$C$7, moras[[#This Row],[EDAD]])</f>
        <v>21</v>
      </c>
      <c r="P2594">
        <f>FLOOR(moras[[#This Row],[EDAD_SIN_NA´S]],10)</f>
        <v>20</v>
      </c>
      <c r="Q2594">
        <f>STANDARDIZE(moras[[#This Row],[EDAD]],'2-Resumen'!$C$2, '2-Resumen'!$C$3)</f>
        <v>-1.4754721148345964</v>
      </c>
      <c r="R2594" t="str">
        <f>IF(ABS(moras[[#This Row],[Z-CORE E]]) &gt; 1.96, "Sí", "No")</f>
        <v>No</v>
      </c>
    </row>
    <row r="2595" spans="1:18">
      <c r="A2595">
        <v>3761</v>
      </c>
      <c r="B2595" t="s">
        <v>27</v>
      </c>
      <c r="C2595">
        <v>64074544</v>
      </c>
      <c r="D25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595">
        <f>IF(moras[[#This Row],[SALARIO]]="",'2-Resumen'!$B$7, moras[[#This Row],[SALARIO]])</f>
        <v>64074544</v>
      </c>
      <c r="F2595">
        <f>STANDARDIZE(moras[[#This Row],[SALARIO]],'2-Resumen'!$B$2,'2-Resumen'!$B$3)</f>
        <v>0.69052256686938851</v>
      </c>
      <c r="G2595" t="str">
        <f>IF(ABS(moras[[#This Row],[Z-CORE]])&gt; 1.96,"Sí", "No")</f>
        <v>No</v>
      </c>
      <c r="H2595" t="s">
        <v>33</v>
      </c>
      <c r="I2595" t="str">
        <f>IF(moras[[#This Row],[TIPO_ASEGURAMIENTO]] = "", '2-Resumen'!$F$4, moras[[#This Row],[TIPO_ASEGURAMIENTO]])</f>
        <v>ASALARIADO</v>
      </c>
      <c r="J2595" t="s">
        <v>29</v>
      </c>
      <c r="K2595" t="s">
        <v>30</v>
      </c>
      <c r="L2595" t="s">
        <v>31</v>
      </c>
      <c r="M2595" t="s">
        <v>31</v>
      </c>
      <c r="N2595">
        <v>43</v>
      </c>
      <c r="O2595">
        <f>IF(moras[[#This Row],[EDAD]]="", '2-Resumen'!$C$7, moras[[#This Row],[EDAD]])</f>
        <v>43</v>
      </c>
      <c r="P2595">
        <f>FLOOR(moras[[#This Row],[EDAD_SIN_NA´S]],10)</f>
        <v>40</v>
      </c>
      <c r="Q2595">
        <f>STANDARDIZE(moras[[#This Row],[EDAD]],'2-Resumen'!$C$2, '2-Resumen'!$C$3)</f>
        <v>7.7185146862428639E-2</v>
      </c>
      <c r="R2595" t="str">
        <f>IF(ABS(moras[[#This Row],[Z-CORE E]]) &gt; 1.96, "Sí", "No")</f>
        <v>No</v>
      </c>
    </row>
    <row r="2596" spans="1:18">
      <c r="A2596">
        <v>3762</v>
      </c>
      <c r="B2596" t="s">
        <v>32</v>
      </c>
      <c r="C2596">
        <v>3081665</v>
      </c>
      <c r="D25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96">
        <f>IF(moras[[#This Row],[SALARIO]]="",'2-Resumen'!$B$7, moras[[#This Row],[SALARIO]])</f>
        <v>3081665</v>
      </c>
      <c r="F2596">
        <f>STANDARDIZE(moras[[#This Row],[SALARIO]],'2-Resumen'!$B$2,'2-Resumen'!$B$3)</f>
        <v>-0.32434043283574809</v>
      </c>
      <c r="G2596" t="str">
        <f>IF(ABS(moras[[#This Row],[Z-CORE]])&gt; 1.96,"Sí", "No")</f>
        <v>No</v>
      </c>
      <c r="H2596" t="s">
        <v>33</v>
      </c>
      <c r="I2596" t="str">
        <f>IF(moras[[#This Row],[TIPO_ASEGURAMIENTO]] = "", '2-Resumen'!$F$4, moras[[#This Row],[TIPO_ASEGURAMIENTO]])</f>
        <v>ASALARIADO</v>
      </c>
      <c r="J2596" t="s">
        <v>34</v>
      </c>
      <c r="K2596" t="s">
        <v>30</v>
      </c>
      <c r="L2596" t="s">
        <v>31</v>
      </c>
      <c r="M2596" t="s">
        <v>31</v>
      </c>
      <c r="N2596">
        <v>52</v>
      </c>
      <c r="O2596">
        <f>IF(moras[[#This Row],[EDAD]]="", '2-Resumen'!$C$7, moras[[#This Row],[EDAD]])</f>
        <v>52</v>
      </c>
      <c r="P2596">
        <f>FLOOR(moras[[#This Row],[EDAD_SIN_NA´S]],10)</f>
        <v>50</v>
      </c>
      <c r="Q2596">
        <f>STANDARDIZE(moras[[#This Row],[EDAD]],'2-Resumen'!$C$2, '2-Resumen'!$C$3)</f>
        <v>0.71236311755666615</v>
      </c>
      <c r="R2596" t="str">
        <f>IF(ABS(moras[[#This Row],[Z-CORE E]]) &gt; 1.96, "Sí", "No")</f>
        <v>No</v>
      </c>
    </row>
    <row r="2597" spans="1:18">
      <c r="A2597">
        <v>3764</v>
      </c>
      <c r="B2597" t="s">
        <v>27</v>
      </c>
      <c r="C2597">
        <v>100900</v>
      </c>
      <c r="D25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97">
        <f>IF(moras[[#This Row],[SALARIO]]="",'2-Resumen'!$B$7, moras[[#This Row],[SALARIO]])</f>
        <v>100900</v>
      </c>
      <c r="F2597">
        <f>STANDARDIZE(moras[[#This Row],[SALARIO]],'2-Resumen'!$B$2,'2-Resumen'!$B$3)</f>
        <v>-0.37393750316450042</v>
      </c>
      <c r="G2597" t="str">
        <f>IF(ABS(moras[[#This Row],[Z-CORE]])&gt; 1.96,"Sí", "No")</f>
        <v>No</v>
      </c>
      <c r="H2597" t="s">
        <v>33</v>
      </c>
      <c r="I2597" t="str">
        <f>IF(moras[[#This Row],[TIPO_ASEGURAMIENTO]] = "", '2-Resumen'!$F$4, moras[[#This Row],[TIPO_ASEGURAMIENTO]])</f>
        <v>ASALARIADO</v>
      </c>
      <c r="J2597" t="s">
        <v>29</v>
      </c>
      <c r="K2597" t="s">
        <v>30</v>
      </c>
      <c r="L2597" t="s">
        <v>30</v>
      </c>
      <c r="M2597" t="s">
        <v>31</v>
      </c>
      <c r="N2597">
        <v>62</v>
      </c>
      <c r="O2597">
        <f>IF(moras[[#This Row],[EDAD]]="", '2-Resumen'!$C$7, moras[[#This Row],[EDAD]])</f>
        <v>62</v>
      </c>
      <c r="P2597">
        <f>FLOOR(moras[[#This Row],[EDAD_SIN_NA´S]],10)</f>
        <v>60</v>
      </c>
      <c r="Q2597">
        <f>STANDARDIZE(moras[[#This Row],[EDAD]],'2-Resumen'!$C$2, '2-Resumen'!$C$3)</f>
        <v>1.4181164183280413</v>
      </c>
      <c r="R2597" t="str">
        <f>IF(ABS(moras[[#This Row],[Z-CORE E]]) &gt; 1.96, "Sí", "No")</f>
        <v>No</v>
      </c>
    </row>
    <row r="2598" spans="1:18">
      <c r="A2598">
        <v>3765</v>
      </c>
      <c r="B2598" t="s">
        <v>27</v>
      </c>
      <c r="C2598">
        <v>158920</v>
      </c>
      <c r="D25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598">
        <f>IF(moras[[#This Row],[SALARIO]]="",'2-Resumen'!$B$7, moras[[#This Row],[SALARIO]])</f>
        <v>158920</v>
      </c>
      <c r="F2598">
        <f>STANDARDIZE(moras[[#This Row],[SALARIO]],'2-Resumen'!$B$2,'2-Resumen'!$B$3)</f>
        <v>-0.37297210601964859</v>
      </c>
      <c r="G2598" t="str">
        <f>IF(ABS(moras[[#This Row],[Z-CORE]])&gt; 1.96,"Sí", "No")</f>
        <v>No</v>
      </c>
      <c r="H2598" t="s">
        <v>33</v>
      </c>
      <c r="I2598" t="str">
        <f>IF(moras[[#This Row],[TIPO_ASEGURAMIENTO]] = "", '2-Resumen'!$F$4, moras[[#This Row],[TIPO_ASEGURAMIENTO]])</f>
        <v>ASALARIADO</v>
      </c>
      <c r="J2598" t="s">
        <v>29</v>
      </c>
      <c r="K2598" t="s">
        <v>30</v>
      </c>
      <c r="L2598" t="s">
        <v>31</v>
      </c>
      <c r="M2598" t="s">
        <v>31</v>
      </c>
      <c r="N2598">
        <v>39</v>
      </c>
      <c r="O2598">
        <f>IF(moras[[#This Row],[EDAD]]="", '2-Resumen'!$C$7, moras[[#This Row],[EDAD]])</f>
        <v>39</v>
      </c>
      <c r="P2598">
        <f>FLOOR(moras[[#This Row],[EDAD_SIN_NA´S]],10)</f>
        <v>30</v>
      </c>
      <c r="Q2598">
        <f>STANDARDIZE(moras[[#This Row],[EDAD]],'2-Resumen'!$C$2, '2-Resumen'!$C$3)</f>
        <v>-0.20511617344612137</v>
      </c>
      <c r="R2598" t="str">
        <f>IF(ABS(moras[[#This Row],[Z-CORE E]]) &gt; 1.96, "Sí", "No")</f>
        <v>No</v>
      </c>
    </row>
    <row r="2599" spans="1:18">
      <c r="A2599">
        <v>3768</v>
      </c>
      <c r="B2599" t="s">
        <v>27</v>
      </c>
      <c r="C2599">
        <v>2485588</v>
      </c>
      <c r="D25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599">
        <f>IF(moras[[#This Row],[SALARIO]]="",'2-Resumen'!$B$7, moras[[#This Row],[SALARIO]])</f>
        <v>2485588</v>
      </c>
      <c r="F2599">
        <f>STANDARDIZE(moras[[#This Row],[SALARIO]],'2-Resumen'!$B$2,'2-Resumen'!$B$3)</f>
        <v>-0.33425858233440087</v>
      </c>
      <c r="G2599" t="str">
        <f>IF(ABS(moras[[#This Row],[Z-CORE]])&gt; 1.96,"Sí", "No")</f>
        <v>No</v>
      </c>
      <c r="H2599" t="s">
        <v>33</v>
      </c>
      <c r="I2599" t="str">
        <f>IF(moras[[#This Row],[TIPO_ASEGURAMIENTO]] = "", '2-Resumen'!$F$4, moras[[#This Row],[TIPO_ASEGURAMIENTO]])</f>
        <v>ASALARIADO</v>
      </c>
      <c r="J2599" t="s">
        <v>29</v>
      </c>
      <c r="K2599" t="s">
        <v>30</v>
      </c>
      <c r="L2599" t="s">
        <v>31</v>
      </c>
      <c r="M2599" t="s">
        <v>31</v>
      </c>
      <c r="N2599">
        <v>23</v>
      </c>
      <c r="O2599">
        <f>IF(moras[[#This Row],[EDAD]]="", '2-Resumen'!$C$7, moras[[#This Row],[EDAD]])</f>
        <v>23</v>
      </c>
      <c r="P2599">
        <f>FLOOR(moras[[#This Row],[EDAD_SIN_NA´S]],10)</f>
        <v>20</v>
      </c>
      <c r="Q2599">
        <f>STANDARDIZE(moras[[#This Row],[EDAD]],'2-Resumen'!$C$2, '2-Resumen'!$C$3)</f>
        <v>-1.3343214546803215</v>
      </c>
      <c r="R2599" t="str">
        <f>IF(ABS(moras[[#This Row],[Z-CORE E]]) &gt; 1.96, "Sí", "No")</f>
        <v>No</v>
      </c>
    </row>
    <row r="2600" spans="1:18">
      <c r="A2600">
        <v>3769</v>
      </c>
      <c r="B2600" t="s">
        <v>32</v>
      </c>
      <c r="C2600">
        <v>300000</v>
      </c>
      <c r="D26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00">
        <f>IF(moras[[#This Row],[SALARIO]]="",'2-Resumen'!$B$7, moras[[#This Row],[SALARIO]])</f>
        <v>300000</v>
      </c>
      <c r="F2600">
        <f>STANDARDIZE(moras[[#This Row],[SALARIO]],'2-Resumen'!$B$2,'2-Resumen'!$B$3)</f>
        <v>-0.37062467014933331</v>
      </c>
      <c r="G2600" t="str">
        <f>IF(ABS(moras[[#This Row],[Z-CORE]])&gt; 1.96,"Sí", "No")</f>
        <v>No</v>
      </c>
      <c r="H2600" t="s">
        <v>33</v>
      </c>
      <c r="I2600" t="str">
        <f>IF(moras[[#This Row],[TIPO_ASEGURAMIENTO]] = "", '2-Resumen'!$F$4, moras[[#This Row],[TIPO_ASEGURAMIENTO]])</f>
        <v>ASALARIADO</v>
      </c>
      <c r="J2600" t="s">
        <v>29</v>
      </c>
      <c r="K2600" t="s">
        <v>30</v>
      </c>
      <c r="L2600" t="s">
        <v>31</v>
      </c>
      <c r="M2600" t="s">
        <v>31</v>
      </c>
      <c r="N2600">
        <v>22</v>
      </c>
      <c r="O2600">
        <f>IF(moras[[#This Row],[EDAD]]="", '2-Resumen'!$C$7, moras[[#This Row],[EDAD]])</f>
        <v>22</v>
      </c>
      <c r="P2600">
        <f>FLOOR(moras[[#This Row],[EDAD_SIN_NA´S]],10)</f>
        <v>20</v>
      </c>
      <c r="Q2600">
        <f>STANDARDIZE(moras[[#This Row],[EDAD]],'2-Resumen'!$C$2, '2-Resumen'!$C$3)</f>
        <v>-1.4048967847574589</v>
      </c>
      <c r="R2600" t="str">
        <f>IF(ABS(moras[[#This Row],[Z-CORE E]]) &gt; 1.96, "Sí", "No")</f>
        <v>No</v>
      </c>
    </row>
    <row r="2601" spans="1:18">
      <c r="A2601">
        <v>3770</v>
      </c>
      <c r="B2601" t="s">
        <v>32</v>
      </c>
      <c r="C2601">
        <v>7190424</v>
      </c>
      <c r="D26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01">
        <f>IF(moras[[#This Row],[SALARIO]]="",'2-Resumen'!$B$7, moras[[#This Row],[SALARIO]])</f>
        <v>7190424</v>
      </c>
      <c r="F2601">
        <f>STANDARDIZE(moras[[#This Row],[SALARIO]],'2-Resumen'!$B$2,'2-Resumen'!$B$3)</f>
        <v>-0.25597462436480384</v>
      </c>
      <c r="G2601" t="str">
        <f>IF(ABS(moras[[#This Row],[Z-CORE]])&gt; 1.96,"Sí", "No")</f>
        <v>No</v>
      </c>
      <c r="H2601" t="s">
        <v>33</v>
      </c>
      <c r="I2601" t="str">
        <f>IF(moras[[#This Row],[TIPO_ASEGURAMIENTO]] = "", '2-Resumen'!$F$4, moras[[#This Row],[TIPO_ASEGURAMIENTO]])</f>
        <v>ASALARIADO</v>
      </c>
      <c r="J2601" t="s">
        <v>29</v>
      </c>
      <c r="K2601" t="s">
        <v>30</v>
      </c>
      <c r="L2601" t="s">
        <v>31</v>
      </c>
      <c r="M2601" t="s">
        <v>31</v>
      </c>
      <c r="N2601">
        <v>47</v>
      </c>
      <c r="O2601">
        <f>IF(moras[[#This Row],[EDAD]]="", '2-Resumen'!$C$7, moras[[#This Row],[EDAD]])</f>
        <v>47</v>
      </c>
      <c r="P2601">
        <f>FLOOR(moras[[#This Row],[EDAD_SIN_NA´S]],10)</f>
        <v>40</v>
      </c>
      <c r="Q2601">
        <f>STANDARDIZE(moras[[#This Row],[EDAD]],'2-Resumen'!$C$2, '2-Resumen'!$C$3)</f>
        <v>0.35948646717097865</v>
      </c>
      <c r="R2601" t="str">
        <f>IF(ABS(moras[[#This Row],[Z-CORE E]]) &gt; 1.96, "Sí", "No")</f>
        <v>No</v>
      </c>
    </row>
    <row r="2602" spans="1:18">
      <c r="A2602">
        <v>3771</v>
      </c>
      <c r="B2602" t="s">
        <v>32</v>
      </c>
      <c r="C2602">
        <v>1450000</v>
      </c>
      <c r="D26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02">
        <f>IF(moras[[#This Row],[SALARIO]]="",'2-Resumen'!$B$7, moras[[#This Row],[SALARIO]])</f>
        <v>1450000</v>
      </c>
      <c r="F2602">
        <f>STANDARDIZE(moras[[#This Row],[SALARIO]],'2-Resumen'!$B$2,'2-Resumen'!$B$3)</f>
        <v>-0.3514897732761933</v>
      </c>
      <c r="G2602" t="str">
        <f>IF(ABS(moras[[#This Row],[Z-CORE]])&gt; 1.96,"Sí", "No")</f>
        <v>No</v>
      </c>
      <c r="H2602" t="s">
        <v>33</v>
      </c>
      <c r="I2602" t="str">
        <f>IF(moras[[#This Row],[TIPO_ASEGURAMIENTO]] = "", '2-Resumen'!$F$4, moras[[#This Row],[TIPO_ASEGURAMIENTO]])</f>
        <v>ASALARIADO</v>
      </c>
      <c r="J2602" t="s">
        <v>29</v>
      </c>
      <c r="K2602" t="s">
        <v>30</v>
      </c>
      <c r="L2602" t="s">
        <v>31</v>
      </c>
      <c r="M2602" t="s">
        <v>31</v>
      </c>
      <c r="N2602">
        <v>40</v>
      </c>
      <c r="O2602">
        <f>IF(moras[[#This Row],[EDAD]]="", '2-Resumen'!$C$7, moras[[#This Row],[EDAD]])</f>
        <v>40</v>
      </c>
      <c r="P2602">
        <f>FLOOR(moras[[#This Row],[EDAD_SIN_NA´S]],10)</f>
        <v>40</v>
      </c>
      <c r="Q2602">
        <f>STANDARDIZE(moras[[#This Row],[EDAD]],'2-Resumen'!$C$2, '2-Resumen'!$C$3)</f>
        <v>-0.13454084336898386</v>
      </c>
      <c r="R2602" t="str">
        <f>IF(ABS(moras[[#This Row],[Z-CORE E]]) &gt; 1.96, "Sí", "No")</f>
        <v>No</v>
      </c>
    </row>
    <row r="2603" spans="1:18">
      <c r="A2603">
        <v>3773</v>
      </c>
      <c r="B2603" t="s">
        <v>32</v>
      </c>
      <c r="C2603">
        <v>343798</v>
      </c>
      <c r="D26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03">
        <f>IF(moras[[#This Row],[SALARIO]]="",'2-Resumen'!$B$7, moras[[#This Row],[SALARIO]])</f>
        <v>343798</v>
      </c>
      <c r="F2603">
        <f>STANDARDIZE(moras[[#This Row],[SALARIO]],'2-Resumen'!$B$2,'2-Resumen'!$B$3)</f>
        <v>-0.36989591344215955</v>
      </c>
      <c r="G2603" t="str">
        <f>IF(ABS(moras[[#This Row],[Z-CORE]])&gt; 1.96,"Sí", "No")</f>
        <v>No</v>
      </c>
      <c r="H2603" t="s">
        <v>33</v>
      </c>
      <c r="I2603" t="str">
        <f>IF(moras[[#This Row],[TIPO_ASEGURAMIENTO]] = "", '2-Resumen'!$F$4, moras[[#This Row],[TIPO_ASEGURAMIENTO]])</f>
        <v>ASALARIADO</v>
      </c>
      <c r="J2603" t="s">
        <v>29</v>
      </c>
      <c r="K2603" t="s">
        <v>30</v>
      </c>
      <c r="L2603" t="s">
        <v>31</v>
      </c>
      <c r="M2603" t="s">
        <v>31</v>
      </c>
      <c r="N2603">
        <v>62</v>
      </c>
      <c r="O2603">
        <f>IF(moras[[#This Row],[EDAD]]="", '2-Resumen'!$C$7, moras[[#This Row],[EDAD]])</f>
        <v>62</v>
      </c>
      <c r="P2603">
        <f>FLOOR(moras[[#This Row],[EDAD_SIN_NA´S]],10)</f>
        <v>60</v>
      </c>
      <c r="Q2603">
        <f>STANDARDIZE(moras[[#This Row],[EDAD]],'2-Resumen'!$C$2, '2-Resumen'!$C$3)</f>
        <v>1.4181164183280413</v>
      </c>
      <c r="R2603" t="str">
        <f>IF(ABS(moras[[#This Row],[Z-CORE E]]) &gt; 1.96, "Sí", "No")</f>
        <v>No</v>
      </c>
    </row>
    <row r="2604" spans="1:18">
      <c r="A2604">
        <v>3774</v>
      </c>
      <c r="B2604" t="s">
        <v>32</v>
      </c>
      <c r="C2604">
        <v>92730189</v>
      </c>
      <c r="D26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04">
        <f>IF(moras[[#This Row],[SALARIO]]="",'2-Resumen'!$B$7, moras[[#This Row],[SALARIO]])</f>
        <v>92730189</v>
      </c>
      <c r="F2604">
        <f>STANDARDIZE(moras[[#This Row],[SALARIO]],'2-Resumen'!$B$2,'2-Resumen'!$B$3)</f>
        <v>1.1673250120070495</v>
      </c>
      <c r="G2604" t="str">
        <f>IF(ABS(moras[[#This Row],[Z-CORE]])&gt; 1.96,"Sí", "No")</f>
        <v>No</v>
      </c>
      <c r="H2604" t="s">
        <v>33</v>
      </c>
      <c r="I2604" t="str">
        <f>IF(moras[[#This Row],[TIPO_ASEGURAMIENTO]] = "", '2-Resumen'!$F$4, moras[[#This Row],[TIPO_ASEGURAMIENTO]])</f>
        <v>ASALARIADO</v>
      </c>
      <c r="J2604" t="s">
        <v>34</v>
      </c>
      <c r="K2604" t="s">
        <v>30</v>
      </c>
      <c r="L2604" t="s">
        <v>31</v>
      </c>
      <c r="M2604" t="s">
        <v>31</v>
      </c>
      <c r="N2604">
        <v>37</v>
      </c>
      <c r="O2604">
        <f>IF(moras[[#This Row],[EDAD]]="", '2-Resumen'!$C$7, moras[[#This Row],[EDAD]])</f>
        <v>37</v>
      </c>
      <c r="P2604">
        <f>FLOOR(moras[[#This Row],[EDAD_SIN_NA´S]],10)</f>
        <v>30</v>
      </c>
      <c r="Q2604">
        <f>STANDARDIZE(moras[[#This Row],[EDAD]],'2-Resumen'!$C$2, '2-Resumen'!$C$3)</f>
        <v>-0.3462668336003964</v>
      </c>
      <c r="R2604" t="str">
        <f>IF(ABS(moras[[#This Row],[Z-CORE E]]) &gt; 1.96, "Sí", "No")</f>
        <v>No</v>
      </c>
    </row>
    <row r="2605" spans="1:18">
      <c r="A2605">
        <v>3775</v>
      </c>
      <c r="B2605" t="s">
        <v>32</v>
      </c>
      <c r="C2605">
        <v>67045576</v>
      </c>
      <c r="D26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05">
        <f>IF(moras[[#This Row],[SALARIO]]="",'2-Resumen'!$B$7, moras[[#This Row],[SALARIO]])</f>
        <v>67045576</v>
      </c>
      <c r="F2605">
        <f>STANDARDIZE(moras[[#This Row],[SALARIO]],'2-Resumen'!$B$2,'2-Resumen'!$B$3)</f>
        <v>0.73995768941443107</v>
      </c>
      <c r="G2605" t="str">
        <f>IF(ABS(moras[[#This Row],[Z-CORE]])&gt; 1.96,"Sí", "No")</f>
        <v>No</v>
      </c>
      <c r="H2605" t="s">
        <v>33</v>
      </c>
      <c r="I2605" t="str">
        <f>IF(moras[[#This Row],[TIPO_ASEGURAMIENTO]] = "", '2-Resumen'!$F$4, moras[[#This Row],[TIPO_ASEGURAMIENTO]])</f>
        <v>ASALARIADO</v>
      </c>
      <c r="J2605" t="s">
        <v>29</v>
      </c>
      <c r="K2605" t="s">
        <v>30</v>
      </c>
      <c r="L2605" t="s">
        <v>31</v>
      </c>
      <c r="M2605" t="s">
        <v>31</v>
      </c>
      <c r="N2605">
        <v>33</v>
      </c>
      <c r="O2605">
        <f>IF(moras[[#This Row],[EDAD]]="", '2-Resumen'!$C$7, moras[[#This Row],[EDAD]])</f>
        <v>33</v>
      </c>
      <c r="P2605">
        <f>FLOOR(moras[[#This Row],[EDAD_SIN_NA´S]],10)</f>
        <v>30</v>
      </c>
      <c r="Q2605">
        <f>STANDARDIZE(moras[[#This Row],[EDAD]],'2-Resumen'!$C$2, '2-Resumen'!$C$3)</f>
        <v>-0.62856815390894638</v>
      </c>
      <c r="R2605" t="str">
        <f>IF(ABS(moras[[#This Row],[Z-CORE E]]) &gt; 1.96, "Sí", "No")</f>
        <v>No</v>
      </c>
    </row>
    <row r="2606" spans="1:18">
      <c r="A2606">
        <v>3776</v>
      </c>
      <c r="B2606" t="s">
        <v>32</v>
      </c>
      <c r="C2606">
        <v>55902246</v>
      </c>
      <c r="D26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06">
        <f>IF(moras[[#This Row],[SALARIO]]="",'2-Resumen'!$B$7, moras[[#This Row],[SALARIO]])</f>
        <v>55902246</v>
      </c>
      <c r="F2606">
        <f>STANDARDIZE(moras[[#This Row],[SALARIO]],'2-Resumen'!$B$2,'2-Resumen'!$B$3)</f>
        <v>0.55454336735063336</v>
      </c>
      <c r="G2606" t="str">
        <f>IF(ABS(moras[[#This Row],[Z-CORE]])&gt; 1.96,"Sí", "No")</f>
        <v>No</v>
      </c>
      <c r="H2606" t="s">
        <v>33</v>
      </c>
      <c r="I2606" t="str">
        <f>IF(moras[[#This Row],[TIPO_ASEGURAMIENTO]] = "", '2-Resumen'!$F$4, moras[[#This Row],[TIPO_ASEGURAMIENTO]])</f>
        <v>ASALARIADO</v>
      </c>
      <c r="J2606" t="s">
        <v>29</v>
      </c>
      <c r="K2606" t="s">
        <v>30</v>
      </c>
      <c r="L2606" t="s">
        <v>31</v>
      </c>
      <c r="M2606" t="s">
        <v>31</v>
      </c>
      <c r="N2606">
        <v>38</v>
      </c>
      <c r="O2606">
        <f>IF(moras[[#This Row],[EDAD]]="", '2-Resumen'!$C$7, moras[[#This Row],[EDAD]])</f>
        <v>38</v>
      </c>
      <c r="P2606">
        <f>FLOOR(moras[[#This Row],[EDAD_SIN_NA´S]],10)</f>
        <v>30</v>
      </c>
      <c r="Q2606">
        <f>STANDARDIZE(moras[[#This Row],[EDAD]],'2-Resumen'!$C$2, '2-Resumen'!$C$3)</f>
        <v>-0.27569150352325889</v>
      </c>
      <c r="R2606" t="str">
        <f>IF(ABS(moras[[#This Row],[Z-CORE E]]) &gt; 1.96, "Sí", "No")</f>
        <v>No</v>
      </c>
    </row>
    <row r="2607" spans="1:18">
      <c r="A2607">
        <v>3777</v>
      </c>
      <c r="B2607" t="s">
        <v>32</v>
      </c>
      <c r="C2607">
        <v>581009</v>
      </c>
      <c r="D26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07">
        <f>IF(moras[[#This Row],[SALARIO]]="",'2-Resumen'!$B$7, moras[[#This Row],[SALARIO]])</f>
        <v>581009</v>
      </c>
      <c r="F2607">
        <f>STANDARDIZE(moras[[#This Row],[SALARIO]],'2-Resumen'!$B$2,'2-Resumen'!$B$3)</f>
        <v>-0.36594894994461663</v>
      </c>
      <c r="G2607" t="str">
        <f>IF(ABS(moras[[#This Row],[Z-CORE]])&gt; 1.96,"Sí", "No")</f>
        <v>No</v>
      </c>
      <c r="H2607" t="s">
        <v>33</v>
      </c>
      <c r="I2607" t="str">
        <f>IF(moras[[#This Row],[TIPO_ASEGURAMIENTO]] = "", '2-Resumen'!$F$4, moras[[#This Row],[TIPO_ASEGURAMIENTO]])</f>
        <v>ASALARIADO</v>
      </c>
      <c r="J2607" t="s">
        <v>29</v>
      </c>
      <c r="K2607" t="s">
        <v>30</v>
      </c>
      <c r="L2607" t="s">
        <v>31</v>
      </c>
      <c r="M2607" t="s">
        <v>31</v>
      </c>
      <c r="N2607">
        <v>49</v>
      </c>
      <c r="O2607">
        <f>IF(moras[[#This Row],[EDAD]]="", '2-Resumen'!$C$7, moras[[#This Row],[EDAD]])</f>
        <v>49</v>
      </c>
      <c r="P2607">
        <f>FLOOR(moras[[#This Row],[EDAD_SIN_NA´S]],10)</f>
        <v>40</v>
      </c>
      <c r="Q2607">
        <f>STANDARDIZE(moras[[#This Row],[EDAD]],'2-Resumen'!$C$2, '2-Resumen'!$C$3)</f>
        <v>0.50063712732525367</v>
      </c>
      <c r="R2607" t="str">
        <f>IF(ABS(moras[[#This Row],[Z-CORE E]]) &gt; 1.96, "Sí", "No")</f>
        <v>No</v>
      </c>
    </row>
    <row r="2608" spans="1:18">
      <c r="A2608">
        <v>3778</v>
      </c>
      <c r="B2608" t="s">
        <v>27</v>
      </c>
      <c r="C2608">
        <v>1608290</v>
      </c>
      <c r="D26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08">
        <f>IF(moras[[#This Row],[SALARIO]]="",'2-Resumen'!$B$7, moras[[#This Row],[SALARIO]])</f>
        <v>1608290</v>
      </c>
      <c r="F2608">
        <f>STANDARDIZE(moras[[#This Row],[SALARIO]],'2-Resumen'!$B$2,'2-Resumen'!$B$3)</f>
        <v>-0.34885597951441127</v>
      </c>
      <c r="G2608" t="str">
        <f>IF(ABS(moras[[#This Row],[Z-CORE]])&gt; 1.96,"Sí", "No")</f>
        <v>No</v>
      </c>
      <c r="H2608" t="s">
        <v>33</v>
      </c>
      <c r="I2608" t="str">
        <f>IF(moras[[#This Row],[TIPO_ASEGURAMIENTO]] = "", '2-Resumen'!$F$4, moras[[#This Row],[TIPO_ASEGURAMIENTO]])</f>
        <v>ASALARIADO</v>
      </c>
      <c r="J2608" t="s">
        <v>34</v>
      </c>
      <c r="K2608" t="s">
        <v>30</v>
      </c>
      <c r="L2608" t="s">
        <v>31</v>
      </c>
      <c r="M2608" t="s">
        <v>31</v>
      </c>
      <c r="N2608">
        <v>36</v>
      </c>
      <c r="O2608">
        <f>IF(moras[[#This Row],[EDAD]]="", '2-Resumen'!$C$7, moras[[#This Row],[EDAD]])</f>
        <v>36</v>
      </c>
      <c r="P2608">
        <f>FLOOR(moras[[#This Row],[EDAD_SIN_NA´S]],10)</f>
        <v>30</v>
      </c>
      <c r="Q2608">
        <f>STANDARDIZE(moras[[#This Row],[EDAD]],'2-Resumen'!$C$2, '2-Resumen'!$C$3)</f>
        <v>-0.41684216367753391</v>
      </c>
      <c r="R2608" t="str">
        <f>IF(ABS(moras[[#This Row],[Z-CORE E]]) &gt; 1.96, "Sí", "No")</f>
        <v>No</v>
      </c>
    </row>
    <row r="2609" spans="1:18">
      <c r="A2609">
        <v>3779</v>
      </c>
      <c r="B2609" t="s">
        <v>27</v>
      </c>
      <c r="C2609">
        <v>1168690</v>
      </c>
      <c r="D26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09">
        <f>IF(moras[[#This Row],[SALARIO]]="",'2-Resumen'!$B$7, moras[[#This Row],[SALARIO]])</f>
        <v>1168690</v>
      </c>
      <c r="F2609">
        <f>STANDARDIZE(moras[[#This Row],[SALARIO]],'2-Resumen'!$B$2,'2-Resumen'!$B$3)</f>
        <v>-0.35617050183217852</v>
      </c>
      <c r="G2609" t="str">
        <f>IF(ABS(moras[[#This Row],[Z-CORE]])&gt; 1.96,"Sí", "No")</f>
        <v>No</v>
      </c>
      <c r="H2609" t="s">
        <v>33</v>
      </c>
      <c r="I2609" t="str">
        <f>IF(moras[[#This Row],[TIPO_ASEGURAMIENTO]] = "", '2-Resumen'!$F$4, moras[[#This Row],[TIPO_ASEGURAMIENTO]])</f>
        <v>ASALARIADO</v>
      </c>
      <c r="J2609" t="s">
        <v>29</v>
      </c>
      <c r="K2609" t="s">
        <v>30</v>
      </c>
      <c r="L2609" t="s">
        <v>30</v>
      </c>
      <c r="M2609" t="s">
        <v>31</v>
      </c>
      <c r="N2609">
        <v>54</v>
      </c>
      <c r="O2609">
        <f>IF(moras[[#This Row],[EDAD]]="", '2-Resumen'!$C$7, moras[[#This Row],[EDAD]])</f>
        <v>54</v>
      </c>
      <c r="P2609">
        <f>FLOOR(moras[[#This Row],[EDAD_SIN_NA´S]],10)</f>
        <v>50</v>
      </c>
      <c r="Q2609">
        <f>STANDARDIZE(moras[[#This Row],[EDAD]],'2-Resumen'!$C$2, '2-Resumen'!$C$3)</f>
        <v>0.85351377771094117</v>
      </c>
      <c r="R2609" t="str">
        <f>IF(ABS(moras[[#This Row],[Z-CORE E]]) &gt; 1.96, "Sí", "No")</f>
        <v>No</v>
      </c>
    </row>
    <row r="2610" spans="1:18">
      <c r="A2610">
        <v>3780</v>
      </c>
      <c r="B2610" t="s">
        <v>27</v>
      </c>
      <c r="C2610">
        <v>110900129</v>
      </c>
      <c r="D26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10">
        <f>IF(moras[[#This Row],[SALARIO]]="",'2-Resumen'!$B$7, moras[[#This Row],[SALARIO]])</f>
        <v>110900129</v>
      </c>
      <c r="F2610">
        <f>STANDARDIZE(moras[[#This Row],[SALARIO]],'2-Resumen'!$B$2,'2-Resumen'!$B$3)</f>
        <v>1.469655384260216</v>
      </c>
      <c r="G2610" t="str">
        <f>IF(ABS(moras[[#This Row],[Z-CORE]])&gt; 1.96,"Sí", "No")</f>
        <v>No</v>
      </c>
      <c r="H2610" t="s">
        <v>33</v>
      </c>
      <c r="I2610" t="str">
        <f>IF(moras[[#This Row],[TIPO_ASEGURAMIENTO]] = "", '2-Resumen'!$F$4, moras[[#This Row],[TIPO_ASEGURAMIENTO]])</f>
        <v>ASALARIADO</v>
      </c>
      <c r="J2610" t="s">
        <v>29</v>
      </c>
      <c r="K2610" t="s">
        <v>30</v>
      </c>
      <c r="L2610" t="s">
        <v>31</v>
      </c>
      <c r="M2610" t="s">
        <v>31</v>
      </c>
      <c r="N2610">
        <v>49</v>
      </c>
      <c r="O2610">
        <f>IF(moras[[#This Row],[EDAD]]="", '2-Resumen'!$C$7, moras[[#This Row],[EDAD]])</f>
        <v>49</v>
      </c>
      <c r="P2610">
        <f>FLOOR(moras[[#This Row],[EDAD_SIN_NA´S]],10)</f>
        <v>40</v>
      </c>
      <c r="Q2610">
        <f>STANDARDIZE(moras[[#This Row],[EDAD]],'2-Resumen'!$C$2, '2-Resumen'!$C$3)</f>
        <v>0.50063712732525367</v>
      </c>
      <c r="R2610" t="str">
        <f>IF(ABS(moras[[#This Row],[Z-CORE E]]) &gt; 1.96, "Sí", "No")</f>
        <v>No</v>
      </c>
    </row>
    <row r="2611" spans="1:18">
      <c r="A2611">
        <v>3781</v>
      </c>
      <c r="B2611" t="s">
        <v>32</v>
      </c>
      <c r="C2611">
        <v>40961624</v>
      </c>
      <c r="D26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11">
        <f>IF(moras[[#This Row],[SALARIO]]="",'2-Resumen'!$B$7, moras[[#This Row],[SALARIO]])</f>
        <v>40961624</v>
      </c>
      <c r="F2611">
        <f>STANDARDIZE(moras[[#This Row],[SALARIO]],'2-Resumen'!$B$2,'2-Resumen'!$B$3)</f>
        <v>0.30594574892405352</v>
      </c>
      <c r="G2611" t="str">
        <f>IF(ABS(moras[[#This Row],[Z-CORE]])&gt; 1.96,"Sí", "No")</f>
        <v>No</v>
      </c>
      <c r="H2611" t="s">
        <v>33</v>
      </c>
      <c r="I2611" t="str">
        <f>IF(moras[[#This Row],[TIPO_ASEGURAMIENTO]] = "", '2-Resumen'!$F$4, moras[[#This Row],[TIPO_ASEGURAMIENTO]])</f>
        <v>ASALARIADO</v>
      </c>
      <c r="J2611" t="s">
        <v>29</v>
      </c>
      <c r="K2611" t="s">
        <v>30</v>
      </c>
      <c r="L2611" t="s">
        <v>31</v>
      </c>
      <c r="M2611" t="s">
        <v>31</v>
      </c>
      <c r="N2611">
        <v>57</v>
      </c>
      <c r="O2611">
        <f>IF(moras[[#This Row],[EDAD]]="", '2-Resumen'!$C$7, moras[[#This Row],[EDAD]])</f>
        <v>57</v>
      </c>
      <c r="P2611">
        <f>FLOOR(moras[[#This Row],[EDAD_SIN_NA´S]],10)</f>
        <v>50</v>
      </c>
      <c r="Q2611">
        <f>STANDARDIZE(moras[[#This Row],[EDAD]],'2-Resumen'!$C$2, '2-Resumen'!$C$3)</f>
        <v>1.0652397679423538</v>
      </c>
      <c r="R2611" t="str">
        <f>IF(ABS(moras[[#This Row],[Z-CORE E]]) &gt; 1.96, "Sí", "No")</f>
        <v>No</v>
      </c>
    </row>
    <row r="2612" spans="1:18">
      <c r="A2612">
        <v>3782</v>
      </c>
      <c r="B2612" t="s">
        <v>27</v>
      </c>
      <c r="C2612">
        <v>184000</v>
      </c>
      <c r="D26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12">
        <f>IF(moras[[#This Row],[SALARIO]]="",'2-Resumen'!$B$7, moras[[#This Row],[SALARIO]])</f>
        <v>184000</v>
      </c>
      <c r="F2612">
        <f>STANDARDIZE(moras[[#This Row],[SALARIO]],'2-Resumen'!$B$2,'2-Resumen'!$B$3)</f>
        <v>-0.37255479887740656</v>
      </c>
      <c r="G2612" t="str">
        <f>IF(ABS(moras[[#This Row],[Z-CORE]])&gt; 1.96,"Sí", "No")</f>
        <v>No</v>
      </c>
      <c r="H2612" t="s">
        <v>33</v>
      </c>
      <c r="I2612" t="str">
        <f>IF(moras[[#This Row],[TIPO_ASEGURAMIENTO]] = "", '2-Resumen'!$F$4, moras[[#This Row],[TIPO_ASEGURAMIENTO]])</f>
        <v>ASALARIADO</v>
      </c>
      <c r="J2612" t="s">
        <v>29</v>
      </c>
      <c r="K2612" t="s">
        <v>30</v>
      </c>
      <c r="L2612" t="s">
        <v>31</v>
      </c>
      <c r="M2612" t="s">
        <v>31</v>
      </c>
      <c r="N2612">
        <v>53</v>
      </c>
      <c r="O2612">
        <f>IF(moras[[#This Row],[EDAD]]="", '2-Resumen'!$C$7, moras[[#This Row],[EDAD]])</f>
        <v>53</v>
      </c>
      <c r="P2612">
        <f>FLOOR(moras[[#This Row],[EDAD_SIN_NA´S]],10)</f>
        <v>50</v>
      </c>
      <c r="Q2612">
        <f>STANDARDIZE(moras[[#This Row],[EDAD]],'2-Resumen'!$C$2, '2-Resumen'!$C$3)</f>
        <v>0.78293844763380371</v>
      </c>
      <c r="R2612" t="str">
        <f>IF(ABS(moras[[#This Row],[Z-CORE E]]) &gt; 1.96, "Sí", "No")</f>
        <v>No</v>
      </c>
    </row>
    <row r="2613" spans="1:18">
      <c r="A2613">
        <v>3783</v>
      </c>
      <c r="B2613" t="s">
        <v>32</v>
      </c>
      <c r="C2613">
        <v>113333</v>
      </c>
      <c r="D26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13">
        <f>IF(moras[[#This Row],[SALARIO]]="",'2-Resumen'!$B$7, moras[[#This Row],[SALARIO]])</f>
        <v>113333</v>
      </c>
      <c r="F2613">
        <f>STANDARDIZE(moras[[#This Row],[SALARIO]],'2-Resumen'!$B$2,'2-Resumen'!$B$3)</f>
        <v>-0.37373062997074064</v>
      </c>
      <c r="G2613" t="str">
        <f>IF(ABS(moras[[#This Row],[Z-CORE]])&gt; 1.96,"Sí", "No")</f>
        <v>No</v>
      </c>
      <c r="H2613" t="s">
        <v>33</v>
      </c>
      <c r="I2613" t="str">
        <f>IF(moras[[#This Row],[TIPO_ASEGURAMIENTO]] = "", '2-Resumen'!$F$4, moras[[#This Row],[TIPO_ASEGURAMIENTO]])</f>
        <v>ASALARIADO</v>
      </c>
      <c r="J2613" t="s">
        <v>29</v>
      </c>
      <c r="K2613" t="s">
        <v>30</v>
      </c>
      <c r="L2613" t="s">
        <v>31</v>
      </c>
      <c r="M2613" t="s">
        <v>31</v>
      </c>
      <c r="N2613">
        <v>38</v>
      </c>
      <c r="O2613">
        <f>IF(moras[[#This Row],[EDAD]]="", '2-Resumen'!$C$7, moras[[#This Row],[EDAD]])</f>
        <v>38</v>
      </c>
      <c r="P2613">
        <f>FLOOR(moras[[#This Row],[EDAD_SIN_NA´S]],10)</f>
        <v>30</v>
      </c>
      <c r="Q2613">
        <f>STANDARDIZE(moras[[#This Row],[EDAD]],'2-Resumen'!$C$2, '2-Resumen'!$C$3)</f>
        <v>-0.27569150352325889</v>
      </c>
      <c r="R2613" t="str">
        <f>IF(ABS(moras[[#This Row],[Z-CORE E]]) &gt; 1.96, "Sí", "No")</f>
        <v>No</v>
      </c>
    </row>
    <row r="2614" spans="1:18">
      <c r="A2614">
        <v>3786</v>
      </c>
      <c r="B2614" t="s">
        <v>27</v>
      </c>
      <c r="C2614">
        <v>70768019</v>
      </c>
      <c r="D26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14">
        <f>IF(moras[[#This Row],[SALARIO]]="",'2-Resumen'!$B$7, moras[[#This Row],[SALARIO]])</f>
        <v>70768019</v>
      </c>
      <c r="F2614">
        <f>STANDARDIZE(moras[[#This Row],[SALARIO]],'2-Resumen'!$B$2,'2-Resumen'!$B$3)</f>
        <v>0.80189557021542401</v>
      </c>
      <c r="G2614" t="str">
        <f>IF(ABS(moras[[#This Row],[Z-CORE]])&gt; 1.96,"Sí", "No")</f>
        <v>No</v>
      </c>
      <c r="H2614" t="s">
        <v>33</v>
      </c>
      <c r="I2614" t="str">
        <f>IF(moras[[#This Row],[TIPO_ASEGURAMIENTO]] = "", '2-Resumen'!$F$4, moras[[#This Row],[TIPO_ASEGURAMIENTO]])</f>
        <v>ASALARIADO</v>
      </c>
      <c r="J2614" t="s">
        <v>29</v>
      </c>
      <c r="K2614" t="s">
        <v>30</v>
      </c>
      <c r="L2614" t="s">
        <v>31</v>
      </c>
      <c r="M2614" t="s">
        <v>31</v>
      </c>
      <c r="N2614">
        <v>19</v>
      </c>
      <c r="O2614">
        <f>IF(moras[[#This Row],[EDAD]]="", '2-Resumen'!$C$7, moras[[#This Row],[EDAD]])</f>
        <v>19</v>
      </c>
      <c r="P2614">
        <f>FLOOR(moras[[#This Row],[EDAD_SIN_NA´S]],10)</f>
        <v>10</v>
      </c>
      <c r="Q2614">
        <f>STANDARDIZE(moras[[#This Row],[EDAD]],'2-Resumen'!$C$2, '2-Resumen'!$C$3)</f>
        <v>-1.6166227749888715</v>
      </c>
      <c r="R2614" t="str">
        <f>IF(ABS(moras[[#This Row],[Z-CORE E]]) &gt; 1.96, "Sí", "No")</f>
        <v>No</v>
      </c>
    </row>
    <row r="2615" spans="1:18">
      <c r="A2615">
        <v>3788</v>
      </c>
      <c r="B2615" t="s">
        <v>27</v>
      </c>
      <c r="C2615">
        <v>35015837</v>
      </c>
      <c r="D26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15">
        <f>IF(moras[[#This Row],[SALARIO]]="",'2-Resumen'!$B$7, moras[[#This Row],[SALARIO]])</f>
        <v>35015837</v>
      </c>
      <c r="F2615">
        <f>STANDARDIZE(moras[[#This Row],[SALARIO]],'2-Resumen'!$B$2,'2-Resumen'!$B$3)</f>
        <v>0.20701355668522176</v>
      </c>
      <c r="G2615" t="str">
        <f>IF(ABS(moras[[#This Row],[Z-CORE]])&gt; 1.96,"Sí", "No")</f>
        <v>No</v>
      </c>
      <c r="H2615" t="s">
        <v>33</v>
      </c>
      <c r="I2615" t="str">
        <f>IF(moras[[#This Row],[TIPO_ASEGURAMIENTO]] = "", '2-Resumen'!$F$4, moras[[#This Row],[TIPO_ASEGURAMIENTO]])</f>
        <v>ASALARIADO</v>
      </c>
      <c r="J2615" t="s">
        <v>29</v>
      </c>
      <c r="K2615" t="s">
        <v>30</v>
      </c>
      <c r="L2615" t="s">
        <v>31</v>
      </c>
      <c r="M2615" t="s">
        <v>31</v>
      </c>
      <c r="N2615">
        <v>36</v>
      </c>
      <c r="O2615">
        <f>IF(moras[[#This Row],[EDAD]]="", '2-Resumen'!$C$7, moras[[#This Row],[EDAD]])</f>
        <v>36</v>
      </c>
      <c r="P2615">
        <f>FLOOR(moras[[#This Row],[EDAD_SIN_NA´S]],10)</f>
        <v>30</v>
      </c>
      <c r="Q2615">
        <f>STANDARDIZE(moras[[#This Row],[EDAD]],'2-Resumen'!$C$2, '2-Resumen'!$C$3)</f>
        <v>-0.41684216367753391</v>
      </c>
      <c r="R2615" t="str">
        <f>IF(ABS(moras[[#This Row],[Z-CORE E]]) &gt; 1.96, "Sí", "No")</f>
        <v>No</v>
      </c>
    </row>
    <row r="2616" spans="1:18">
      <c r="A2616">
        <v>3790</v>
      </c>
      <c r="B2616" t="s">
        <v>32</v>
      </c>
      <c r="C2616">
        <v>2369994</v>
      </c>
      <c r="D26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16">
        <f>IF(moras[[#This Row],[SALARIO]]="",'2-Resumen'!$B$7, moras[[#This Row],[SALARIO]])</f>
        <v>2369994</v>
      </c>
      <c r="F2616">
        <f>STANDARDIZE(moras[[#This Row],[SALARIO]],'2-Resumen'!$B$2,'2-Resumen'!$B$3)</f>
        <v>-0.33618195561192582</v>
      </c>
      <c r="G2616" t="str">
        <f>IF(ABS(moras[[#This Row],[Z-CORE]])&gt; 1.96,"Sí", "No")</f>
        <v>No</v>
      </c>
      <c r="H2616" t="s">
        <v>33</v>
      </c>
      <c r="I2616" t="str">
        <f>IF(moras[[#This Row],[TIPO_ASEGURAMIENTO]] = "", '2-Resumen'!$F$4, moras[[#This Row],[TIPO_ASEGURAMIENTO]])</f>
        <v>ASALARIADO</v>
      </c>
      <c r="J2616" t="s">
        <v>34</v>
      </c>
      <c r="K2616" t="s">
        <v>30</v>
      </c>
      <c r="L2616" t="s">
        <v>31</v>
      </c>
      <c r="M2616" t="s">
        <v>31</v>
      </c>
      <c r="N2616">
        <v>59</v>
      </c>
      <c r="O2616">
        <f>IF(moras[[#This Row],[EDAD]]="", '2-Resumen'!$C$7, moras[[#This Row],[EDAD]])</f>
        <v>59</v>
      </c>
      <c r="P2616">
        <f>FLOOR(moras[[#This Row],[EDAD_SIN_NA´S]],10)</f>
        <v>50</v>
      </c>
      <c r="Q2616">
        <f>STANDARDIZE(moras[[#This Row],[EDAD]],'2-Resumen'!$C$2, '2-Resumen'!$C$3)</f>
        <v>1.2063904280966287</v>
      </c>
      <c r="R2616" t="str">
        <f>IF(ABS(moras[[#This Row],[Z-CORE E]]) &gt; 1.96, "Sí", "No")</f>
        <v>No</v>
      </c>
    </row>
    <row r="2617" spans="1:18">
      <c r="A2617">
        <v>3791</v>
      </c>
      <c r="B2617" t="s">
        <v>32</v>
      </c>
      <c r="C2617">
        <v>340000</v>
      </c>
      <c r="D26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17">
        <f>IF(moras[[#This Row],[SALARIO]]="",'2-Resumen'!$B$7, moras[[#This Row],[SALARIO]])</f>
        <v>340000</v>
      </c>
      <c r="F2617">
        <f>STANDARDIZE(moras[[#This Row],[SALARIO]],'2-Resumen'!$B$2,'2-Resumen'!$B$3)</f>
        <v>-0.36995910851896324</v>
      </c>
      <c r="G2617" t="str">
        <f>IF(ABS(moras[[#This Row],[Z-CORE]])&gt; 1.96,"Sí", "No")</f>
        <v>No</v>
      </c>
      <c r="H2617" t="s">
        <v>33</v>
      </c>
      <c r="I2617" t="str">
        <f>IF(moras[[#This Row],[TIPO_ASEGURAMIENTO]] = "", '2-Resumen'!$F$4, moras[[#This Row],[TIPO_ASEGURAMIENTO]])</f>
        <v>ASALARIADO</v>
      </c>
      <c r="J2617" t="s">
        <v>29</v>
      </c>
      <c r="K2617" t="s">
        <v>30</v>
      </c>
      <c r="L2617" t="s">
        <v>30</v>
      </c>
      <c r="M2617" t="s">
        <v>30</v>
      </c>
      <c r="N2617">
        <v>43</v>
      </c>
      <c r="O2617">
        <f>IF(moras[[#This Row],[EDAD]]="", '2-Resumen'!$C$7, moras[[#This Row],[EDAD]])</f>
        <v>43</v>
      </c>
      <c r="P2617">
        <f>FLOOR(moras[[#This Row],[EDAD_SIN_NA´S]],10)</f>
        <v>40</v>
      </c>
      <c r="Q2617">
        <f>STANDARDIZE(moras[[#This Row],[EDAD]],'2-Resumen'!$C$2, '2-Resumen'!$C$3)</f>
        <v>7.7185146862428639E-2</v>
      </c>
      <c r="R2617" t="str">
        <f>IF(ABS(moras[[#This Row],[Z-CORE E]]) &gt; 1.96, "Sí", "No")</f>
        <v>No</v>
      </c>
    </row>
    <row r="2618" spans="1:18">
      <c r="A2618">
        <v>3792</v>
      </c>
      <c r="B2618" t="s">
        <v>27</v>
      </c>
      <c r="C2618">
        <v>284340</v>
      </c>
      <c r="D26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18">
        <f>IF(moras[[#This Row],[SALARIO]]="",'2-Resumen'!$B$7, moras[[#This Row],[SALARIO]])</f>
        <v>284340</v>
      </c>
      <c r="F2618">
        <f>STANDARDIZE(moras[[#This Row],[SALARIO]],'2-Resumen'!$B$2,'2-Resumen'!$B$3)</f>
        <v>-0.3708852375276232</v>
      </c>
      <c r="G2618" t="str">
        <f>IF(ABS(moras[[#This Row],[Z-CORE]])&gt; 1.96,"Sí", "No")</f>
        <v>No</v>
      </c>
      <c r="H2618" t="s">
        <v>33</v>
      </c>
      <c r="I2618" t="str">
        <f>IF(moras[[#This Row],[TIPO_ASEGURAMIENTO]] = "", '2-Resumen'!$F$4, moras[[#This Row],[TIPO_ASEGURAMIENTO]])</f>
        <v>ASALARIADO</v>
      </c>
      <c r="J2618" t="s">
        <v>29</v>
      </c>
      <c r="K2618" t="s">
        <v>30</v>
      </c>
      <c r="L2618" t="s">
        <v>31</v>
      </c>
      <c r="M2618" t="s">
        <v>31</v>
      </c>
      <c r="N2618">
        <v>20</v>
      </c>
      <c r="O2618">
        <f>IF(moras[[#This Row],[EDAD]]="", '2-Resumen'!$C$7, moras[[#This Row],[EDAD]])</f>
        <v>20</v>
      </c>
      <c r="P2618">
        <f>FLOOR(moras[[#This Row],[EDAD_SIN_NA´S]],10)</f>
        <v>20</v>
      </c>
      <c r="Q2618">
        <f>STANDARDIZE(moras[[#This Row],[EDAD]],'2-Resumen'!$C$2, '2-Resumen'!$C$3)</f>
        <v>-1.5460474449117341</v>
      </c>
      <c r="R2618" t="str">
        <f>IF(ABS(moras[[#This Row],[Z-CORE E]]) &gt; 1.96, "Sí", "No")</f>
        <v>No</v>
      </c>
    </row>
    <row r="2619" spans="1:18">
      <c r="A2619">
        <v>3794</v>
      </c>
      <c r="B2619" t="s">
        <v>32</v>
      </c>
      <c r="C2619">
        <v>4659064</v>
      </c>
      <c r="D26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19">
        <f>IF(moras[[#This Row],[SALARIO]]="",'2-Resumen'!$B$7, moras[[#This Row],[SALARIO]])</f>
        <v>4659064</v>
      </c>
      <c r="F2619">
        <f>STANDARDIZE(moras[[#This Row],[SALARIO]],'2-Resumen'!$B$2,'2-Resumen'!$B$3)</f>
        <v>-0.29809402658114442</v>
      </c>
      <c r="G2619" t="str">
        <f>IF(ABS(moras[[#This Row],[Z-CORE]])&gt; 1.96,"Sí", "No")</f>
        <v>No</v>
      </c>
      <c r="H2619" t="s">
        <v>33</v>
      </c>
      <c r="I2619" t="str">
        <f>IF(moras[[#This Row],[TIPO_ASEGURAMIENTO]] = "", '2-Resumen'!$F$4, moras[[#This Row],[TIPO_ASEGURAMIENTO]])</f>
        <v>ASALARIADO</v>
      </c>
      <c r="J2619" t="s">
        <v>29</v>
      </c>
      <c r="K2619" t="s">
        <v>30</v>
      </c>
      <c r="L2619" t="s">
        <v>31</v>
      </c>
      <c r="M2619" t="s">
        <v>31</v>
      </c>
      <c r="N2619">
        <v>27</v>
      </c>
      <c r="O2619">
        <f>IF(moras[[#This Row],[EDAD]]="", '2-Resumen'!$C$7, moras[[#This Row],[EDAD]])</f>
        <v>27</v>
      </c>
      <c r="P2619">
        <f>FLOOR(moras[[#This Row],[EDAD_SIN_NA´S]],10)</f>
        <v>20</v>
      </c>
      <c r="Q2619">
        <f>STANDARDIZE(moras[[#This Row],[EDAD]],'2-Resumen'!$C$2, '2-Resumen'!$C$3)</f>
        <v>-1.0520201343717714</v>
      </c>
      <c r="R2619" t="str">
        <f>IF(ABS(moras[[#This Row],[Z-CORE E]]) &gt; 1.96, "Sí", "No")</f>
        <v>No</v>
      </c>
    </row>
    <row r="2620" spans="1:18">
      <c r="A2620">
        <v>3796</v>
      </c>
      <c r="B2620" t="s">
        <v>32</v>
      </c>
      <c r="C2620">
        <v>400000</v>
      </c>
      <c r="D26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20">
        <f>IF(moras[[#This Row],[SALARIO]]="",'2-Resumen'!$B$7, moras[[#This Row],[SALARIO]])</f>
        <v>400000</v>
      </c>
      <c r="F2620">
        <f>STANDARDIZE(moras[[#This Row],[SALARIO]],'2-Resumen'!$B$2,'2-Resumen'!$B$3)</f>
        <v>-0.36896076607340811</v>
      </c>
      <c r="G2620" t="str">
        <f>IF(ABS(moras[[#This Row],[Z-CORE]])&gt; 1.96,"Sí", "No")</f>
        <v>No</v>
      </c>
      <c r="H2620" t="s">
        <v>33</v>
      </c>
      <c r="I2620" t="str">
        <f>IF(moras[[#This Row],[TIPO_ASEGURAMIENTO]] = "", '2-Resumen'!$F$4, moras[[#This Row],[TIPO_ASEGURAMIENTO]])</f>
        <v>ASALARIADO</v>
      </c>
      <c r="J2620" t="s">
        <v>29</v>
      </c>
      <c r="K2620" t="s">
        <v>30</v>
      </c>
      <c r="L2620" t="s">
        <v>31</v>
      </c>
      <c r="M2620" t="s">
        <v>31</v>
      </c>
      <c r="N2620">
        <v>43</v>
      </c>
      <c r="O2620">
        <f>IF(moras[[#This Row],[EDAD]]="", '2-Resumen'!$C$7, moras[[#This Row],[EDAD]])</f>
        <v>43</v>
      </c>
      <c r="P2620">
        <f>FLOOR(moras[[#This Row],[EDAD_SIN_NA´S]],10)</f>
        <v>40</v>
      </c>
      <c r="Q2620">
        <f>STANDARDIZE(moras[[#This Row],[EDAD]],'2-Resumen'!$C$2, '2-Resumen'!$C$3)</f>
        <v>7.7185146862428639E-2</v>
      </c>
      <c r="R2620" t="str">
        <f>IF(ABS(moras[[#This Row],[Z-CORE E]]) &gt; 1.96, "Sí", "No")</f>
        <v>No</v>
      </c>
    </row>
    <row r="2621" spans="1:18">
      <c r="A2621">
        <v>3800</v>
      </c>
      <c r="B2621" t="s">
        <v>27</v>
      </c>
      <c r="C2621">
        <v>95441534</v>
      </c>
      <c r="D26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21">
        <f>IF(moras[[#This Row],[SALARIO]]="",'2-Resumen'!$B$7, moras[[#This Row],[SALARIO]])</f>
        <v>95441534</v>
      </c>
      <c r="F2621">
        <f>STANDARDIZE(moras[[#This Row],[SALARIO]],'2-Resumen'!$B$2,'2-Resumen'!$B$3)</f>
        <v>1.2124391919744442</v>
      </c>
      <c r="G2621" t="str">
        <f>IF(ABS(moras[[#This Row],[Z-CORE]])&gt; 1.96,"Sí", "No")</f>
        <v>No</v>
      </c>
      <c r="H2621" t="s">
        <v>33</v>
      </c>
      <c r="I2621" t="str">
        <f>IF(moras[[#This Row],[TIPO_ASEGURAMIENTO]] = "", '2-Resumen'!$F$4, moras[[#This Row],[TIPO_ASEGURAMIENTO]])</f>
        <v>ASALARIADO</v>
      </c>
      <c r="J2621" t="s">
        <v>29</v>
      </c>
      <c r="K2621" t="s">
        <v>30</v>
      </c>
      <c r="L2621" t="s">
        <v>31</v>
      </c>
      <c r="M2621" t="s">
        <v>31</v>
      </c>
      <c r="N2621">
        <v>29</v>
      </c>
      <c r="O2621">
        <f>IF(moras[[#This Row],[EDAD]]="", '2-Resumen'!$C$7, moras[[#This Row],[EDAD]])</f>
        <v>29</v>
      </c>
      <c r="P2621">
        <f>FLOOR(moras[[#This Row],[EDAD_SIN_NA´S]],10)</f>
        <v>20</v>
      </c>
      <c r="Q2621">
        <f>STANDARDIZE(moras[[#This Row],[EDAD]],'2-Resumen'!$C$2, '2-Resumen'!$C$3)</f>
        <v>-0.91086947421749642</v>
      </c>
      <c r="R2621" t="str">
        <f>IF(ABS(moras[[#This Row],[Z-CORE E]]) &gt; 1.96, "Sí", "No")</f>
        <v>No</v>
      </c>
    </row>
    <row r="2622" spans="1:18">
      <c r="A2622">
        <v>3801</v>
      </c>
      <c r="B2622" t="s">
        <v>32</v>
      </c>
      <c r="C2622">
        <v>494792</v>
      </c>
      <c r="D26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22">
        <f>IF(moras[[#This Row],[SALARIO]]="",'2-Resumen'!$B$7, moras[[#This Row],[SALARIO]])</f>
        <v>494792</v>
      </c>
      <c r="F2622">
        <f>STANDARDIZE(moras[[#This Row],[SALARIO]],'2-Resumen'!$B$2,'2-Resumen'!$B$3)</f>
        <v>-0.36738351812175707</v>
      </c>
      <c r="G2622" t="str">
        <f>IF(ABS(moras[[#This Row],[Z-CORE]])&gt; 1.96,"Sí", "No")</f>
        <v>No</v>
      </c>
      <c r="H2622" t="s">
        <v>33</v>
      </c>
      <c r="I2622" t="str">
        <f>IF(moras[[#This Row],[TIPO_ASEGURAMIENTO]] = "", '2-Resumen'!$F$4, moras[[#This Row],[TIPO_ASEGURAMIENTO]])</f>
        <v>ASALARIADO</v>
      </c>
      <c r="J2622" t="s">
        <v>29</v>
      </c>
      <c r="K2622" t="s">
        <v>30</v>
      </c>
      <c r="L2622" t="s">
        <v>31</v>
      </c>
      <c r="M2622" t="s">
        <v>31</v>
      </c>
      <c r="N2622">
        <v>28</v>
      </c>
      <c r="O2622">
        <f>IF(moras[[#This Row],[EDAD]]="", '2-Resumen'!$C$7, moras[[#This Row],[EDAD]])</f>
        <v>28</v>
      </c>
      <c r="P2622">
        <f>FLOOR(moras[[#This Row],[EDAD_SIN_NA´S]],10)</f>
        <v>20</v>
      </c>
      <c r="Q2622">
        <f>STANDARDIZE(moras[[#This Row],[EDAD]],'2-Resumen'!$C$2, '2-Resumen'!$C$3)</f>
        <v>-0.98144480429463388</v>
      </c>
      <c r="R2622" t="str">
        <f>IF(ABS(moras[[#This Row],[Z-CORE E]]) &gt; 1.96, "Sí", "No")</f>
        <v>No</v>
      </c>
    </row>
    <row r="2623" spans="1:18">
      <c r="A2623">
        <v>3803</v>
      </c>
      <c r="B2623" t="s">
        <v>27</v>
      </c>
      <c r="C2623">
        <v>27445313</v>
      </c>
      <c r="D26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23">
        <f>IF(moras[[#This Row],[SALARIO]]="",'2-Resumen'!$B$7, moras[[#This Row],[SALARIO]])</f>
        <v>27445313</v>
      </c>
      <c r="F2623">
        <f>STANDARDIZE(moras[[#This Row],[SALARIO]],'2-Resumen'!$B$2,'2-Resumen'!$B$3)</f>
        <v>8.1047299280324878E-2</v>
      </c>
      <c r="G2623" t="str">
        <f>IF(ABS(moras[[#This Row],[Z-CORE]])&gt; 1.96,"Sí", "No")</f>
        <v>No</v>
      </c>
      <c r="H2623" t="s">
        <v>33</v>
      </c>
      <c r="I2623" t="str">
        <f>IF(moras[[#This Row],[TIPO_ASEGURAMIENTO]] = "", '2-Resumen'!$F$4, moras[[#This Row],[TIPO_ASEGURAMIENTO]])</f>
        <v>ASALARIADO</v>
      </c>
      <c r="J2623" t="s">
        <v>29</v>
      </c>
      <c r="K2623" t="s">
        <v>30</v>
      </c>
      <c r="L2623" t="s">
        <v>31</v>
      </c>
      <c r="M2623" t="s">
        <v>31</v>
      </c>
      <c r="N2623">
        <v>31</v>
      </c>
      <c r="O2623">
        <f>IF(moras[[#This Row],[EDAD]]="", '2-Resumen'!$C$7, moras[[#This Row],[EDAD]])</f>
        <v>31</v>
      </c>
      <c r="P2623">
        <f>FLOOR(moras[[#This Row],[EDAD_SIN_NA´S]],10)</f>
        <v>30</v>
      </c>
      <c r="Q2623">
        <f>STANDARDIZE(moras[[#This Row],[EDAD]],'2-Resumen'!$C$2, '2-Resumen'!$C$3)</f>
        <v>-0.7697188140632214</v>
      </c>
      <c r="R2623" t="str">
        <f>IF(ABS(moras[[#This Row],[Z-CORE E]]) &gt; 1.96, "Sí", "No")</f>
        <v>No</v>
      </c>
    </row>
    <row r="2624" spans="1:18">
      <c r="A2624">
        <v>3804</v>
      </c>
      <c r="B2624" t="s">
        <v>32</v>
      </c>
      <c r="C2624">
        <v>411350</v>
      </c>
      <c r="D26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24">
        <f>IF(moras[[#This Row],[SALARIO]]="",'2-Resumen'!$B$7, moras[[#This Row],[SALARIO]])</f>
        <v>411350</v>
      </c>
      <c r="F2624">
        <f>STANDARDIZE(moras[[#This Row],[SALARIO]],'2-Resumen'!$B$2,'2-Resumen'!$B$3)</f>
        <v>-0.36877191296079059</v>
      </c>
      <c r="G2624" t="str">
        <f>IF(ABS(moras[[#This Row],[Z-CORE]])&gt; 1.96,"Sí", "No")</f>
        <v>No</v>
      </c>
      <c r="H2624" t="s">
        <v>33</v>
      </c>
      <c r="I2624" t="str">
        <f>IF(moras[[#This Row],[TIPO_ASEGURAMIENTO]] = "", '2-Resumen'!$F$4, moras[[#This Row],[TIPO_ASEGURAMIENTO]])</f>
        <v>ASALARIADO</v>
      </c>
      <c r="J2624" t="s">
        <v>29</v>
      </c>
      <c r="K2624" t="s">
        <v>30</v>
      </c>
      <c r="L2624" t="s">
        <v>31</v>
      </c>
      <c r="M2624" t="s">
        <v>31</v>
      </c>
      <c r="N2624">
        <v>24</v>
      </c>
      <c r="O2624">
        <f>IF(moras[[#This Row],[EDAD]]="", '2-Resumen'!$C$7, moras[[#This Row],[EDAD]])</f>
        <v>24</v>
      </c>
      <c r="P2624">
        <f>FLOOR(moras[[#This Row],[EDAD_SIN_NA´S]],10)</f>
        <v>20</v>
      </c>
      <c r="Q2624">
        <f>STANDARDIZE(moras[[#This Row],[EDAD]],'2-Resumen'!$C$2, '2-Resumen'!$C$3)</f>
        <v>-1.263746124603184</v>
      </c>
      <c r="R2624" t="str">
        <f>IF(ABS(moras[[#This Row],[Z-CORE E]]) &gt; 1.96, "Sí", "No")</f>
        <v>No</v>
      </c>
    </row>
    <row r="2625" spans="1:18">
      <c r="A2625">
        <v>3805</v>
      </c>
      <c r="B2625" t="s">
        <v>27</v>
      </c>
      <c r="C2625">
        <v>1586316</v>
      </c>
      <c r="D26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25">
        <f>IF(moras[[#This Row],[SALARIO]]="",'2-Resumen'!$B$7, moras[[#This Row],[SALARIO]])</f>
        <v>1586316</v>
      </c>
      <c r="F2625">
        <f>STANDARDIZE(moras[[#This Row],[SALARIO]],'2-Resumen'!$B$2,'2-Resumen'!$B$3)</f>
        <v>-0.34922160579605505</v>
      </c>
      <c r="G2625" t="str">
        <f>IF(ABS(moras[[#This Row],[Z-CORE]])&gt; 1.96,"Sí", "No")</f>
        <v>No</v>
      </c>
      <c r="H2625" t="s">
        <v>33</v>
      </c>
      <c r="I2625" t="str">
        <f>IF(moras[[#This Row],[TIPO_ASEGURAMIENTO]] = "", '2-Resumen'!$F$4, moras[[#This Row],[TIPO_ASEGURAMIENTO]])</f>
        <v>ASALARIADO</v>
      </c>
      <c r="J2625" t="s">
        <v>34</v>
      </c>
      <c r="K2625" t="s">
        <v>30</v>
      </c>
      <c r="L2625" t="s">
        <v>31</v>
      </c>
      <c r="M2625" t="s">
        <v>30</v>
      </c>
      <c r="N2625">
        <v>39</v>
      </c>
      <c r="O2625">
        <f>IF(moras[[#This Row],[EDAD]]="", '2-Resumen'!$C$7, moras[[#This Row],[EDAD]])</f>
        <v>39</v>
      </c>
      <c r="P2625">
        <f>FLOOR(moras[[#This Row],[EDAD_SIN_NA´S]],10)</f>
        <v>30</v>
      </c>
      <c r="Q2625">
        <f>STANDARDIZE(moras[[#This Row],[EDAD]],'2-Resumen'!$C$2, '2-Resumen'!$C$3)</f>
        <v>-0.20511617344612137</v>
      </c>
      <c r="R2625" t="str">
        <f>IF(ABS(moras[[#This Row],[Z-CORE E]]) &gt; 1.96, "Sí", "No")</f>
        <v>No</v>
      </c>
    </row>
    <row r="2626" spans="1:18">
      <c r="A2626">
        <v>3806</v>
      </c>
      <c r="B2626" t="s">
        <v>27</v>
      </c>
      <c r="C2626">
        <v>22148333</v>
      </c>
      <c r="D26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26">
        <f>IF(moras[[#This Row],[SALARIO]]="",'2-Resumen'!$B$7, moras[[#This Row],[SALARIO]])</f>
        <v>22148333</v>
      </c>
      <c r="F2626">
        <f>STANDARDIZE(moras[[#This Row],[SALARIO]],'2-Resumen'!$B$2,'2-Resumen'!$B$3)</f>
        <v>-7.0893668406187549E-3</v>
      </c>
      <c r="G2626" t="str">
        <f>IF(ABS(moras[[#This Row],[Z-CORE]])&gt; 1.96,"Sí", "No")</f>
        <v>No</v>
      </c>
      <c r="H2626" t="s">
        <v>33</v>
      </c>
      <c r="I2626" t="str">
        <f>IF(moras[[#This Row],[TIPO_ASEGURAMIENTO]] = "", '2-Resumen'!$F$4, moras[[#This Row],[TIPO_ASEGURAMIENTO]])</f>
        <v>ASALARIADO</v>
      </c>
      <c r="J2626" t="s">
        <v>29</v>
      </c>
      <c r="K2626" t="s">
        <v>30</v>
      </c>
      <c r="L2626" t="s">
        <v>31</v>
      </c>
      <c r="M2626" t="s">
        <v>31</v>
      </c>
      <c r="N2626">
        <v>25</v>
      </c>
      <c r="O2626">
        <f>IF(moras[[#This Row],[EDAD]]="", '2-Resumen'!$C$7, moras[[#This Row],[EDAD]])</f>
        <v>25</v>
      </c>
      <c r="P2626">
        <f>FLOOR(moras[[#This Row],[EDAD_SIN_NA´S]],10)</f>
        <v>20</v>
      </c>
      <c r="Q2626">
        <f>STANDARDIZE(moras[[#This Row],[EDAD]],'2-Resumen'!$C$2, '2-Resumen'!$C$3)</f>
        <v>-1.1931707945260464</v>
      </c>
      <c r="R2626" t="str">
        <f>IF(ABS(moras[[#This Row],[Z-CORE E]]) &gt; 1.96, "Sí", "No")</f>
        <v>No</v>
      </c>
    </row>
    <row r="2627" spans="1:18">
      <c r="A2627">
        <v>3808</v>
      </c>
      <c r="B2627" t="s">
        <v>27</v>
      </c>
      <c r="C2627">
        <v>35531173</v>
      </c>
      <c r="D26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27">
        <f>IF(moras[[#This Row],[SALARIO]]="",'2-Resumen'!$B$7, moras[[#This Row],[SALARIO]])</f>
        <v>35531173</v>
      </c>
      <c r="F2627">
        <f>STANDARDIZE(moras[[#This Row],[SALARIO]],'2-Resumen'!$B$2,'2-Resumen'!$B$3)</f>
        <v>0.21558825339393176</v>
      </c>
      <c r="G2627" t="str">
        <f>IF(ABS(moras[[#This Row],[Z-CORE]])&gt; 1.96,"Sí", "No")</f>
        <v>No</v>
      </c>
      <c r="H2627" t="s">
        <v>33</v>
      </c>
      <c r="I2627" t="str">
        <f>IF(moras[[#This Row],[TIPO_ASEGURAMIENTO]] = "", '2-Resumen'!$F$4, moras[[#This Row],[TIPO_ASEGURAMIENTO]])</f>
        <v>ASALARIADO</v>
      </c>
      <c r="J2627" t="s">
        <v>34</v>
      </c>
      <c r="K2627" t="s">
        <v>30</v>
      </c>
      <c r="L2627" t="s">
        <v>31</v>
      </c>
      <c r="M2627" t="s">
        <v>31</v>
      </c>
      <c r="N2627">
        <v>51</v>
      </c>
      <c r="O2627">
        <f>IF(moras[[#This Row],[EDAD]]="", '2-Resumen'!$C$7, moras[[#This Row],[EDAD]])</f>
        <v>51</v>
      </c>
      <c r="P2627">
        <f>FLOOR(moras[[#This Row],[EDAD_SIN_NA´S]],10)</f>
        <v>50</v>
      </c>
      <c r="Q2627">
        <f>STANDARDIZE(moras[[#This Row],[EDAD]],'2-Resumen'!$C$2, '2-Resumen'!$C$3)</f>
        <v>0.64178778747952869</v>
      </c>
      <c r="R2627" t="str">
        <f>IF(ABS(moras[[#This Row],[Z-CORE E]]) &gt; 1.96, "Sí", "No")</f>
        <v>No</v>
      </c>
    </row>
    <row r="2628" spans="1:18">
      <c r="A2628">
        <v>3809</v>
      </c>
      <c r="B2628" t="s">
        <v>32</v>
      </c>
      <c r="C2628">
        <v>63270964</v>
      </c>
      <c r="D26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28">
        <f>IF(moras[[#This Row],[SALARIO]]="",'2-Resumen'!$B$7, moras[[#This Row],[SALARIO]])</f>
        <v>63270964</v>
      </c>
      <c r="F2628">
        <f>STANDARDIZE(moras[[#This Row],[SALARIO]],'2-Resumen'!$B$2,'2-Resumen'!$B$3)</f>
        <v>0.67715176649606867</v>
      </c>
      <c r="G2628" t="str">
        <f>IF(ABS(moras[[#This Row],[Z-CORE]])&gt; 1.96,"Sí", "No")</f>
        <v>No</v>
      </c>
      <c r="H2628" t="s">
        <v>33</v>
      </c>
      <c r="I2628" t="str">
        <f>IF(moras[[#This Row],[TIPO_ASEGURAMIENTO]] = "", '2-Resumen'!$F$4, moras[[#This Row],[TIPO_ASEGURAMIENTO]])</f>
        <v>ASALARIADO</v>
      </c>
      <c r="J2628" t="s">
        <v>29</v>
      </c>
      <c r="K2628" t="s">
        <v>30</v>
      </c>
      <c r="L2628" t="s">
        <v>31</v>
      </c>
      <c r="M2628" t="s">
        <v>31</v>
      </c>
      <c r="N2628">
        <v>20</v>
      </c>
      <c r="O2628">
        <f>IF(moras[[#This Row],[EDAD]]="", '2-Resumen'!$C$7, moras[[#This Row],[EDAD]])</f>
        <v>20</v>
      </c>
      <c r="P2628">
        <f>FLOOR(moras[[#This Row],[EDAD_SIN_NA´S]],10)</f>
        <v>20</v>
      </c>
      <c r="Q2628">
        <f>STANDARDIZE(moras[[#This Row],[EDAD]],'2-Resumen'!$C$2, '2-Resumen'!$C$3)</f>
        <v>-1.5460474449117341</v>
      </c>
      <c r="R2628" t="str">
        <f>IF(ABS(moras[[#This Row],[Z-CORE E]]) &gt; 1.96, "Sí", "No")</f>
        <v>No</v>
      </c>
    </row>
    <row r="2629" spans="1:18">
      <c r="A2629">
        <v>3811</v>
      </c>
      <c r="B2629" t="s">
        <v>32</v>
      </c>
      <c r="C2629">
        <v>347514</v>
      </c>
      <c r="D26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29">
        <f>IF(moras[[#This Row],[SALARIO]]="",'2-Resumen'!$B$7, moras[[#This Row],[SALARIO]])</f>
        <v>347514</v>
      </c>
      <c r="F2629">
        <f>STANDARDIZE(moras[[#This Row],[SALARIO]],'2-Resumen'!$B$2,'2-Resumen'!$B$3)</f>
        <v>-0.36983408276669821</v>
      </c>
      <c r="G2629" t="str">
        <f>IF(ABS(moras[[#This Row],[Z-CORE]])&gt; 1.96,"Sí", "No")</f>
        <v>No</v>
      </c>
      <c r="H2629" t="s">
        <v>33</v>
      </c>
      <c r="I2629" t="str">
        <f>IF(moras[[#This Row],[TIPO_ASEGURAMIENTO]] = "", '2-Resumen'!$F$4, moras[[#This Row],[TIPO_ASEGURAMIENTO]])</f>
        <v>ASALARIADO</v>
      </c>
      <c r="J2629" t="s">
        <v>29</v>
      </c>
      <c r="K2629" t="s">
        <v>30</v>
      </c>
      <c r="L2629" t="s">
        <v>31</v>
      </c>
      <c r="M2629" t="s">
        <v>30</v>
      </c>
      <c r="N2629">
        <v>32</v>
      </c>
      <c r="O2629">
        <f>IF(moras[[#This Row],[EDAD]]="", '2-Resumen'!$C$7, moras[[#This Row],[EDAD]])</f>
        <v>32</v>
      </c>
      <c r="P2629">
        <f>FLOOR(moras[[#This Row],[EDAD_SIN_NA´S]],10)</f>
        <v>30</v>
      </c>
      <c r="Q2629">
        <f>STANDARDIZE(moras[[#This Row],[EDAD]],'2-Resumen'!$C$2, '2-Resumen'!$C$3)</f>
        <v>-0.69914348398608395</v>
      </c>
      <c r="R2629" t="str">
        <f>IF(ABS(moras[[#This Row],[Z-CORE E]]) &gt; 1.96, "Sí", "No")</f>
        <v>No</v>
      </c>
    </row>
    <row r="2630" spans="1:18">
      <c r="A2630">
        <v>3814</v>
      </c>
      <c r="B2630" t="s">
        <v>27</v>
      </c>
      <c r="C2630">
        <v>740950</v>
      </c>
      <c r="D26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30">
        <f>IF(moras[[#This Row],[SALARIO]]="",'2-Resumen'!$B$7, moras[[#This Row],[SALARIO]])</f>
        <v>740950</v>
      </c>
      <c r="F2630">
        <f>STANDARDIZE(moras[[#This Row],[SALARIO]],'2-Resumen'!$B$2,'2-Resumen'!$B$3)</f>
        <v>-0.36328768512654103</v>
      </c>
      <c r="G2630" t="str">
        <f>IF(ABS(moras[[#This Row],[Z-CORE]])&gt; 1.96,"Sí", "No")</f>
        <v>No</v>
      </c>
      <c r="H2630" t="s">
        <v>33</v>
      </c>
      <c r="I2630" t="str">
        <f>IF(moras[[#This Row],[TIPO_ASEGURAMIENTO]] = "", '2-Resumen'!$F$4, moras[[#This Row],[TIPO_ASEGURAMIENTO]])</f>
        <v>ASALARIADO</v>
      </c>
      <c r="J2630" t="s">
        <v>29</v>
      </c>
      <c r="K2630" t="s">
        <v>30</v>
      </c>
      <c r="L2630" t="s">
        <v>31</v>
      </c>
      <c r="M2630" t="s">
        <v>30</v>
      </c>
      <c r="N2630">
        <v>27</v>
      </c>
      <c r="O2630">
        <f>IF(moras[[#This Row],[EDAD]]="", '2-Resumen'!$C$7, moras[[#This Row],[EDAD]])</f>
        <v>27</v>
      </c>
      <c r="P2630">
        <f>FLOOR(moras[[#This Row],[EDAD_SIN_NA´S]],10)</f>
        <v>20</v>
      </c>
      <c r="Q2630">
        <f>STANDARDIZE(moras[[#This Row],[EDAD]],'2-Resumen'!$C$2, '2-Resumen'!$C$3)</f>
        <v>-1.0520201343717714</v>
      </c>
      <c r="R2630" t="str">
        <f>IF(ABS(moras[[#This Row],[Z-CORE E]]) &gt; 1.96, "Sí", "No")</f>
        <v>No</v>
      </c>
    </row>
    <row r="2631" spans="1:18">
      <c r="A2631">
        <v>3815</v>
      </c>
      <c r="B2631" t="s">
        <v>27</v>
      </c>
      <c r="C2631">
        <v>457581</v>
      </c>
      <c r="D26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31">
        <f>IF(moras[[#This Row],[SALARIO]]="",'2-Resumen'!$B$7, moras[[#This Row],[SALARIO]])</f>
        <v>457581</v>
      </c>
      <c r="F2631">
        <f>STANDARDIZE(moras[[#This Row],[SALARIO]],'2-Resumen'!$B$2,'2-Resumen'!$B$3)</f>
        <v>-0.36800267346744958</v>
      </c>
      <c r="G2631" t="str">
        <f>IF(ABS(moras[[#This Row],[Z-CORE]])&gt; 1.96,"Sí", "No")</f>
        <v>No</v>
      </c>
      <c r="H2631" t="s">
        <v>33</v>
      </c>
      <c r="I2631" t="str">
        <f>IF(moras[[#This Row],[TIPO_ASEGURAMIENTO]] = "", '2-Resumen'!$F$4, moras[[#This Row],[TIPO_ASEGURAMIENTO]])</f>
        <v>ASALARIADO</v>
      </c>
      <c r="J2631" t="s">
        <v>34</v>
      </c>
      <c r="K2631" t="s">
        <v>30</v>
      </c>
      <c r="L2631" t="s">
        <v>31</v>
      </c>
      <c r="M2631" t="s">
        <v>30</v>
      </c>
      <c r="N2631">
        <v>26</v>
      </c>
      <c r="O2631">
        <f>IF(moras[[#This Row],[EDAD]]="", '2-Resumen'!$C$7, moras[[#This Row],[EDAD]])</f>
        <v>26</v>
      </c>
      <c r="P2631">
        <f>FLOOR(moras[[#This Row],[EDAD_SIN_NA´S]],10)</f>
        <v>20</v>
      </c>
      <c r="Q2631">
        <f>STANDARDIZE(moras[[#This Row],[EDAD]],'2-Resumen'!$C$2, '2-Resumen'!$C$3)</f>
        <v>-1.1225954644489089</v>
      </c>
      <c r="R2631" t="str">
        <f>IF(ABS(moras[[#This Row],[Z-CORE E]]) &gt; 1.96, "Sí", "No")</f>
        <v>No</v>
      </c>
    </row>
    <row r="2632" spans="1:18">
      <c r="A2632">
        <v>3816</v>
      </c>
      <c r="B2632" t="s">
        <v>27</v>
      </c>
      <c r="C2632">
        <v>800000</v>
      </c>
      <c r="D26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32">
        <f>IF(moras[[#This Row],[SALARIO]]="",'2-Resumen'!$B$7, moras[[#This Row],[SALARIO]])</f>
        <v>800000</v>
      </c>
      <c r="F2632">
        <f>STANDARDIZE(moras[[#This Row],[SALARIO]],'2-Resumen'!$B$2,'2-Resumen'!$B$3)</f>
        <v>-0.36230514976970724</v>
      </c>
      <c r="G2632" t="str">
        <f>IF(ABS(moras[[#This Row],[Z-CORE]])&gt; 1.96,"Sí", "No")</f>
        <v>No</v>
      </c>
      <c r="H2632" t="s">
        <v>33</v>
      </c>
      <c r="I2632" t="str">
        <f>IF(moras[[#This Row],[TIPO_ASEGURAMIENTO]] = "", '2-Resumen'!$F$4, moras[[#This Row],[TIPO_ASEGURAMIENTO]])</f>
        <v>ASALARIADO</v>
      </c>
      <c r="J2632" t="s">
        <v>29</v>
      </c>
      <c r="K2632" t="s">
        <v>30</v>
      </c>
      <c r="L2632" t="s">
        <v>31</v>
      </c>
      <c r="M2632" t="s">
        <v>31</v>
      </c>
      <c r="N2632">
        <v>31</v>
      </c>
      <c r="O2632">
        <f>IF(moras[[#This Row],[EDAD]]="", '2-Resumen'!$C$7, moras[[#This Row],[EDAD]])</f>
        <v>31</v>
      </c>
      <c r="P2632">
        <f>FLOOR(moras[[#This Row],[EDAD_SIN_NA´S]],10)</f>
        <v>30</v>
      </c>
      <c r="Q2632">
        <f>STANDARDIZE(moras[[#This Row],[EDAD]],'2-Resumen'!$C$2, '2-Resumen'!$C$3)</f>
        <v>-0.7697188140632214</v>
      </c>
      <c r="R2632" t="str">
        <f>IF(ABS(moras[[#This Row],[Z-CORE E]]) &gt; 1.96, "Sí", "No")</f>
        <v>No</v>
      </c>
    </row>
    <row r="2633" spans="1:18">
      <c r="A2633">
        <v>3818</v>
      </c>
      <c r="B2633" t="s">
        <v>27</v>
      </c>
      <c r="C2633">
        <v>322000</v>
      </c>
      <c r="D26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33">
        <f>IF(moras[[#This Row],[SALARIO]]="",'2-Resumen'!$B$7, moras[[#This Row],[SALARIO]])</f>
        <v>322000</v>
      </c>
      <c r="F2633">
        <f>STANDARDIZE(moras[[#This Row],[SALARIO]],'2-Resumen'!$B$2,'2-Resumen'!$B$3)</f>
        <v>-0.37025861125262977</v>
      </c>
      <c r="G2633" t="str">
        <f>IF(ABS(moras[[#This Row],[Z-CORE]])&gt; 1.96,"Sí", "No")</f>
        <v>No</v>
      </c>
      <c r="H2633" t="s">
        <v>33</v>
      </c>
      <c r="I2633" t="str">
        <f>IF(moras[[#This Row],[TIPO_ASEGURAMIENTO]] = "", '2-Resumen'!$F$4, moras[[#This Row],[TIPO_ASEGURAMIENTO]])</f>
        <v>ASALARIADO</v>
      </c>
      <c r="J2633" t="s">
        <v>29</v>
      </c>
      <c r="K2633" t="s">
        <v>30</v>
      </c>
      <c r="L2633" t="s">
        <v>30</v>
      </c>
      <c r="M2633" t="s">
        <v>30</v>
      </c>
      <c r="N2633">
        <v>57</v>
      </c>
      <c r="O2633">
        <f>IF(moras[[#This Row],[EDAD]]="", '2-Resumen'!$C$7, moras[[#This Row],[EDAD]])</f>
        <v>57</v>
      </c>
      <c r="P2633">
        <f>FLOOR(moras[[#This Row],[EDAD_SIN_NA´S]],10)</f>
        <v>50</v>
      </c>
      <c r="Q2633">
        <f>STANDARDIZE(moras[[#This Row],[EDAD]],'2-Resumen'!$C$2, '2-Resumen'!$C$3)</f>
        <v>1.0652397679423538</v>
      </c>
      <c r="R2633" t="str">
        <f>IF(ABS(moras[[#This Row],[Z-CORE E]]) &gt; 1.96, "Sí", "No")</f>
        <v>No</v>
      </c>
    </row>
    <row r="2634" spans="1:18">
      <c r="A2634">
        <v>3819</v>
      </c>
      <c r="B2634" t="s">
        <v>27</v>
      </c>
      <c r="C2634">
        <v>10996845</v>
      </c>
      <c r="D26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34">
        <f>IF(moras[[#This Row],[SALARIO]]="",'2-Resumen'!$B$7, moras[[#This Row],[SALARIO]])</f>
        <v>10996845</v>
      </c>
      <c r="F2634">
        <f>STANDARDIZE(moras[[#This Row],[SALARIO]],'2-Resumen'!$B$2,'2-Resumen'!$B$3)</f>
        <v>-0.19263943019893037</v>
      </c>
      <c r="G2634" t="str">
        <f>IF(ABS(moras[[#This Row],[Z-CORE]])&gt; 1.96,"Sí", "No")</f>
        <v>No</v>
      </c>
      <c r="H2634" t="s">
        <v>33</v>
      </c>
      <c r="I2634" t="str">
        <f>IF(moras[[#This Row],[TIPO_ASEGURAMIENTO]] = "", '2-Resumen'!$F$4, moras[[#This Row],[TIPO_ASEGURAMIENTO]])</f>
        <v>ASALARIADO</v>
      </c>
      <c r="J2634" t="s">
        <v>34</v>
      </c>
      <c r="K2634" t="s">
        <v>30</v>
      </c>
      <c r="L2634" t="s">
        <v>31</v>
      </c>
      <c r="M2634" t="s">
        <v>31</v>
      </c>
      <c r="N2634">
        <v>27</v>
      </c>
      <c r="O2634">
        <f>IF(moras[[#This Row],[EDAD]]="", '2-Resumen'!$C$7, moras[[#This Row],[EDAD]])</f>
        <v>27</v>
      </c>
      <c r="P2634">
        <f>FLOOR(moras[[#This Row],[EDAD_SIN_NA´S]],10)</f>
        <v>20</v>
      </c>
      <c r="Q2634">
        <f>STANDARDIZE(moras[[#This Row],[EDAD]],'2-Resumen'!$C$2, '2-Resumen'!$C$3)</f>
        <v>-1.0520201343717714</v>
      </c>
      <c r="R2634" t="str">
        <f>IF(ABS(moras[[#This Row],[Z-CORE E]]) &gt; 1.96, "Sí", "No")</f>
        <v>No</v>
      </c>
    </row>
    <row r="2635" spans="1:18">
      <c r="A2635">
        <v>3822</v>
      </c>
      <c r="B2635" t="s">
        <v>32</v>
      </c>
      <c r="C2635">
        <v>408034</v>
      </c>
      <c r="D26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35">
        <f>IF(moras[[#This Row],[SALARIO]]="",'2-Resumen'!$B$7, moras[[#This Row],[SALARIO]])</f>
        <v>408034</v>
      </c>
      <c r="F2635">
        <f>STANDARDIZE(moras[[#This Row],[SALARIO]],'2-Resumen'!$B$2,'2-Resumen'!$B$3)</f>
        <v>-0.36882708801994823</v>
      </c>
      <c r="G2635" t="str">
        <f>IF(ABS(moras[[#This Row],[Z-CORE]])&gt; 1.96,"Sí", "No")</f>
        <v>No</v>
      </c>
      <c r="H2635" t="s">
        <v>33</v>
      </c>
      <c r="I2635" t="str">
        <f>IF(moras[[#This Row],[TIPO_ASEGURAMIENTO]] = "", '2-Resumen'!$F$4, moras[[#This Row],[TIPO_ASEGURAMIENTO]])</f>
        <v>ASALARIADO</v>
      </c>
      <c r="J2635" t="s">
        <v>29</v>
      </c>
      <c r="K2635" t="s">
        <v>30</v>
      </c>
      <c r="L2635" t="s">
        <v>30</v>
      </c>
      <c r="M2635" t="s">
        <v>31</v>
      </c>
      <c r="N2635">
        <v>57</v>
      </c>
      <c r="O2635">
        <f>IF(moras[[#This Row],[EDAD]]="", '2-Resumen'!$C$7, moras[[#This Row],[EDAD]])</f>
        <v>57</v>
      </c>
      <c r="P2635">
        <f>FLOOR(moras[[#This Row],[EDAD_SIN_NA´S]],10)</f>
        <v>50</v>
      </c>
      <c r="Q2635">
        <f>STANDARDIZE(moras[[#This Row],[EDAD]],'2-Resumen'!$C$2, '2-Resumen'!$C$3)</f>
        <v>1.0652397679423538</v>
      </c>
      <c r="R2635" t="str">
        <f>IF(ABS(moras[[#This Row],[Z-CORE E]]) &gt; 1.96, "Sí", "No")</f>
        <v>No</v>
      </c>
    </row>
    <row r="2636" spans="1:18">
      <c r="A2636">
        <v>3823</v>
      </c>
      <c r="B2636" t="s">
        <v>27</v>
      </c>
      <c r="C2636">
        <v>1120000</v>
      </c>
      <c r="D26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36">
        <f>IF(moras[[#This Row],[SALARIO]]="",'2-Resumen'!$B$7, moras[[#This Row],[SALARIO]])</f>
        <v>1120000</v>
      </c>
      <c r="F2636">
        <f>STANDARDIZE(moras[[#This Row],[SALARIO]],'2-Resumen'!$B$2,'2-Resumen'!$B$3)</f>
        <v>-0.3569806567267465</v>
      </c>
      <c r="G2636" t="str">
        <f>IF(ABS(moras[[#This Row],[Z-CORE]])&gt; 1.96,"Sí", "No")</f>
        <v>No</v>
      </c>
      <c r="H2636" t="s">
        <v>33</v>
      </c>
      <c r="I2636" t="str">
        <f>IF(moras[[#This Row],[TIPO_ASEGURAMIENTO]] = "", '2-Resumen'!$F$4, moras[[#This Row],[TIPO_ASEGURAMIENTO]])</f>
        <v>ASALARIADO</v>
      </c>
      <c r="J2636" t="s">
        <v>29</v>
      </c>
      <c r="K2636" t="s">
        <v>30</v>
      </c>
      <c r="L2636" t="s">
        <v>31</v>
      </c>
      <c r="M2636" t="s">
        <v>31</v>
      </c>
      <c r="N2636">
        <v>52</v>
      </c>
      <c r="O2636">
        <f>IF(moras[[#This Row],[EDAD]]="", '2-Resumen'!$C$7, moras[[#This Row],[EDAD]])</f>
        <v>52</v>
      </c>
      <c r="P2636">
        <f>FLOOR(moras[[#This Row],[EDAD_SIN_NA´S]],10)</f>
        <v>50</v>
      </c>
      <c r="Q2636">
        <f>STANDARDIZE(moras[[#This Row],[EDAD]],'2-Resumen'!$C$2, '2-Resumen'!$C$3)</f>
        <v>0.71236311755666615</v>
      </c>
      <c r="R2636" t="str">
        <f>IF(ABS(moras[[#This Row],[Z-CORE E]]) &gt; 1.96, "Sí", "No")</f>
        <v>No</v>
      </c>
    </row>
    <row r="2637" spans="1:18">
      <c r="A2637">
        <v>3825</v>
      </c>
      <c r="B2637" t="s">
        <v>32</v>
      </c>
      <c r="C2637">
        <v>83875029</v>
      </c>
      <c r="D26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37">
        <f>IF(moras[[#This Row],[SALARIO]]="",'2-Resumen'!$B$7, moras[[#This Row],[SALARIO]])</f>
        <v>83875029</v>
      </c>
      <c r="F2637">
        <f>STANDARDIZE(moras[[#This Row],[SALARIO]],'2-Resumen'!$B$2,'2-Resumen'!$B$3)</f>
        <v>1.01998364383735</v>
      </c>
      <c r="G2637" t="str">
        <f>IF(ABS(moras[[#This Row],[Z-CORE]])&gt; 1.96,"Sí", "No")</f>
        <v>No</v>
      </c>
      <c r="H2637" t="s">
        <v>33</v>
      </c>
      <c r="I2637" t="str">
        <f>IF(moras[[#This Row],[TIPO_ASEGURAMIENTO]] = "", '2-Resumen'!$F$4, moras[[#This Row],[TIPO_ASEGURAMIENTO]])</f>
        <v>ASALARIADO</v>
      </c>
      <c r="J2637" t="s">
        <v>29</v>
      </c>
      <c r="K2637" t="s">
        <v>30</v>
      </c>
      <c r="L2637" t="s">
        <v>31</v>
      </c>
      <c r="M2637" t="s">
        <v>31</v>
      </c>
      <c r="N2637">
        <v>26</v>
      </c>
      <c r="O2637">
        <f>IF(moras[[#This Row],[EDAD]]="", '2-Resumen'!$C$7, moras[[#This Row],[EDAD]])</f>
        <v>26</v>
      </c>
      <c r="P2637">
        <f>FLOOR(moras[[#This Row],[EDAD_SIN_NA´S]],10)</f>
        <v>20</v>
      </c>
      <c r="Q2637">
        <f>STANDARDIZE(moras[[#This Row],[EDAD]],'2-Resumen'!$C$2, '2-Resumen'!$C$3)</f>
        <v>-1.1225954644489089</v>
      </c>
      <c r="R2637" t="str">
        <f>IF(ABS(moras[[#This Row],[Z-CORE E]]) &gt; 1.96, "Sí", "No")</f>
        <v>No</v>
      </c>
    </row>
    <row r="2638" spans="1:18">
      <c r="A2638">
        <v>3827</v>
      </c>
      <c r="B2638" t="s">
        <v>32</v>
      </c>
      <c r="C2638">
        <v>78817472</v>
      </c>
      <c r="D26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38">
        <f>IF(moras[[#This Row],[SALARIO]]="",'2-Resumen'!$B$7, moras[[#This Row],[SALARIO]])</f>
        <v>78817472</v>
      </c>
      <c r="F2638">
        <f>STANDARDIZE(moras[[#This Row],[SALARIO]],'2-Resumen'!$B$2,'2-Resumen'!$B$3)</f>
        <v>0.93583074677210876</v>
      </c>
      <c r="G2638" t="str">
        <f>IF(ABS(moras[[#This Row],[Z-CORE]])&gt; 1.96,"Sí", "No")</f>
        <v>No</v>
      </c>
      <c r="H2638" t="s">
        <v>33</v>
      </c>
      <c r="I2638" t="str">
        <f>IF(moras[[#This Row],[TIPO_ASEGURAMIENTO]] = "", '2-Resumen'!$F$4, moras[[#This Row],[TIPO_ASEGURAMIENTO]])</f>
        <v>ASALARIADO</v>
      </c>
      <c r="J2638" t="s">
        <v>29</v>
      </c>
      <c r="K2638" t="s">
        <v>30</v>
      </c>
      <c r="L2638" t="s">
        <v>31</v>
      </c>
      <c r="M2638" t="s">
        <v>31</v>
      </c>
      <c r="N2638">
        <v>20</v>
      </c>
      <c r="O2638">
        <f>IF(moras[[#This Row],[EDAD]]="", '2-Resumen'!$C$7, moras[[#This Row],[EDAD]])</f>
        <v>20</v>
      </c>
      <c r="P2638">
        <f>FLOOR(moras[[#This Row],[EDAD_SIN_NA´S]],10)</f>
        <v>20</v>
      </c>
      <c r="Q2638">
        <f>STANDARDIZE(moras[[#This Row],[EDAD]],'2-Resumen'!$C$2, '2-Resumen'!$C$3)</f>
        <v>-1.5460474449117341</v>
      </c>
      <c r="R2638" t="str">
        <f>IF(ABS(moras[[#This Row],[Z-CORE E]]) &gt; 1.96, "Sí", "No")</f>
        <v>No</v>
      </c>
    </row>
    <row r="2639" spans="1:18">
      <c r="A2639">
        <v>3828</v>
      </c>
      <c r="B2639" t="s">
        <v>27</v>
      </c>
      <c r="C2639">
        <v>420405</v>
      </c>
      <c r="D26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39">
        <f>IF(moras[[#This Row],[SALARIO]]="",'2-Resumen'!$B$7, moras[[#This Row],[SALARIO]])</f>
        <v>420405</v>
      </c>
      <c r="F2639">
        <f>STANDARDIZE(moras[[#This Row],[SALARIO]],'2-Resumen'!$B$2,'2-Resumen'!$B$3)</f>
        <v>-0.36862124644671557</v>
      </c>
      <c r="G2639" t="str">
        <f>IF(ABS(moras[[#This Row],[Z-CORE]])&gt; 1.96,"Sí", "No")</f>
        <v>No</v>
      </c>
      <c r="H2639" t="s">
        <v>33</v>
      </c>
      <c r="I2639" t="str">
        <f>IF(moras[[#This Row],[TIPO_ASEGURAMIENTO]] = "", '2-Resumen'!$F$4, moras[[#This Row],[TIPO_ASEGURAMIENTO]])</f>
        <v>ASALARIADO</v>
      </c>
      <c r="J2639" t="s">
        <v>34</v>
      </c>
      <c r="K2639" t="s">
        <v>30</v>
      </c>
      <c r="L2639" t="s">
        <v>31</v>
      </c>
      <c r="M2639" t="s">
        <v>31</v>
      </c>
      <c r="N2639">
        <v>21</v>
      </c>
      <c r="O2639">
        <f>IF(moras[[#This Row],[EDAD]]="", '2-Resumen'!$C$7, moras[[#This Row],[EDAD]])</f>
        <v>21</v>
      </c>
      <c r="P2639">
        <f>FLOOR(moras[[#This Row],[EDAD_SIN_NA´S]],10)</f>
        <v>20</v>
      </c>
      <c r="Q2639">
        <f>STANDARDIZE(moras[[#This Row],[EDAD]],'2-Resumen'!$C$2, '2-Resumen'!$C$3)</f>
        <v>-1.4754721148345964</v>
      </c>
      <c r="R2639" t="str">
        <f>IF(ABS(moras[[#This Row],[Z-CORE E]]) &gt; 1.96, "Sí", "No")</f>
        <v>No</v>
      </c>
    </row>
    <row r="2640" spans="1:18">
      <c r="A2640">
        <v>3830</v>
      </c>
      <c r="B2640" t="s">
        <v>27</v>
      </c>
      <c r="C2640">
        <v>1454350</v>
      </c>
      <c r="D26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40">
        <f>IF(moras[[#This Row],[SALARIO]]="",'2-Resumen'!$B$7, moras[[#This Row],[SALARIO]])</f>
        <v>1454350</v>
      </c>
      <c r="F2640">
        <f>STANDARDIZE(moras[[#This Row],[SALARIO]],'2-Resumen'!$B$2,'2-Resumen'!$B$3)</f>
        <v>-0.35141739344889056</v>
      </c>
      <c r="G2640" t="str">
        <f>IF(ABS(moras[[#This Row],[Z-CORE]])&gt; 1.96,"Sí", "No")</f>
        <v>No</v>
      </c>
      <c r="H2640" t="s">
        <v>33</v>
      </c>
      <c r="I2640" t="str">
        <f>IF(moras[[#This Row],[TIPO_ASEGURAMIENTO]] = "", '2-Resumen'!$F$4, moras[[#This Row],[TIPO_ASEGURAMIENTO]])</f>
        <v>ASALARIADO</v>
      </c>
      <c r="J2640" t="s">
        <v>29</v>
      </c>
      <c r="K2640" t="s">
        <v>30</v>
      </c>
      <c r="L2640" t="s">
        <v>31</v>
      </c>
      <c r="M2640" t="s">
        <v>31</v>
      </c>
      <c r="N2640">
        <v>36</v>
      </c>
      <c r="O2640">
        <f>IF(moras[[#This Row],[EDAD]]="", '2-Resumen'!$C$7, moras[[#This Row],[EDAD]])</f>
        <v>36</v>
      </c>
      <c r="P2640">
        <f>FLOOR(moras[[#This Row],[EDAD_SIN_NA´S]],10)</f>
        <v>30</v>
      </c>
      <c r="Q2640">
        <f>STANDARDIZE(moras[[#This Row],[EDAD]],'2-Resumen'!$C$2, '2-Resumen'!$C$3)</f>
        <v>-0.41684216367753391</v>
      </c>
      <c r="R2640" t="str">
        <f>IF(ABS(moras[[#This Row],[Z-CORE E]]) &gt; 1.96, "Sí", "No")</f>
        <v>No</v>
      </c>
    </row>
    <row r="2641" spans="1:18">
      <c r="A2641">
        <v>3832</v>
      </c>
      <c r="B2641" t="s">
        <v>27</v>
      </c>
      <c r="C2641">
        <v>3988497</v>
      </c>
      <c r="D26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41">
        <f>IF(moras[[#This Row],[SALARIO]]="",'2-Resumen'!$B$7, moras[[#This Row],[SALARIO]])</f>
        <v>3988497</v>
      </c>
      <c r="F2641">
        <f>STANDARDIZE(moras[[#This Row],[SALARIO]],'2-Resumen'!$B$2,'2-Resumen'!$B$3)</f>
        <v>-0.30925161822595387</v>
      </c>
      <c r="G2641" t="str">
        <f>IF(ABS(moras[[#This Row],[Z-CORE]])&gt; 1.96,"Sí", "No")</f>
        <v>No</v>
      </c>
      <c r="H2641" t="s">
        <v>33</v>
      </c>
      <c r="I2641" t="str">
        <f>IF(moras[[#This Row],[TIPO_ASEGURAMIENTO]] = "", '2-Resumen'!$F$4, moras[[#This Row],[TIPO_ASEGURAMIENTO]])</f>
        <v>ASALARIADO</v>
      </c>
      <c r="J2641" t="s">
        <v>34</v>
      </c>
      <c r="K2641" t="s">
        <v>30</v>
      </c>
      <c r="L2641" t="s">
        <v>31</v>
      </c>
      <c r="M2641" t="s">
        <v>31</v>
      </c>
      <c r="N2641">
        <v>28</v>
      </c>
      <c r="O2641">
        <f>IF(moras[[#This Row],[EDAD]]="", '2-Resumen'!$C$7, moras[[#This Row],[EDAD]])</f>
        <v>28</v>
      </c>
      <c r="P2641">
        <f>FLOOR(moras[[#This Row],[EDAD_SIN_NA´S]],10)</f>
        <v>20</v>
      </c>
      <c r="Q2641">
        <f>STANDARDIZE(moras[[#This Row],[EDAD]],'2-Resumen'!$C$2, '2-Resumen'!$C$3)</f>
        <v>-0.98144480429463388</v>
      </c>
      <c r="R2641" t="str">
        <f>IF(ABS(moras[[#This Row],[Z-CORE E]]) &gt; 1.96, "Sí", "No")</f>
        <v>No</v>
      </c>
    </row>
    <row r="2642" spans="1:18">
      <c r="A2642">
        <v>3833</v>
      </c>
      <c r="B2642" t="s">
        <v>32</v>
      </c>
      <c r="C2642">
        <v>80951338</v>
      </c>
      <c r="D26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42">
        <f>IF(moras[[#This Row],[SALARIO]]="",'2-Resumen'!$B$7, moras[[#This Row],[SALARIO]])</f>
        <v>80951338</v>
      </c>
      <c r="F2642">
        <f>STANDARDIZE(moras[[#This Row],[SALARIO]],'2-Resumen'!$B$2,'2-Resumen'!$B$3)</f>
        <v>0.97133623012089121</v>
      </c>
      <c r="G2642" t="str">
        <f>IF(ABS(moras[[#This Row],[Z-CORE]])&gt; 1.96,"Sí", "No")</f>
        <v>No</v>
      </c>
      <c r="H2642" t="s">
        <v>33</v>
      </c>
      <c r="I2642" t="str">
        <f>IF(moras[[#This Row],[TIPO_ASEGURAMIENTO]] = "", '2-Resumen'!$F$4, moras[[#This Row],[TIPO_ASEGURAMIENTO]])</f>
        <v>ASALARIADO</v>
      </c>
      <c r="J2642" t="s">
        <v>29</v>
      </c>
      <c r="K2642" t="s">
        <v>30</v>
      </c>
      <c r="L2642" t="s">
        <v>31</v>
      </c>
      <c r="M2642" t="s">
        <v>31</v>
      </c>
      <c r="N2642">
        <v>36</v>
      </c>
      <c r="O2642">
        <f>IF(moras[[#This Row],[EDAD]]="", '2-Resumen'!$C$7, moras[[#This Row],[EDAD]])</f>
        <v>36</v>
      </c>
      <c r="P2642">
        <f>FLOOR(moras[[#This Row],[EDAD_SIN_NA´S]],10)</f>
        <v>30</v>
      </c>
      <c r="Q2642">
        <f>STANDARDIZE(moras[[#This Row],[EDAD]],'2-Resumen'!$C$2, '2-Resumen'!$C$3)</f>
        <v>-0.41684216367753391</v>
      </c>
      <c r="R2642" t="str">
        <f>IF(ABS(moras[[#This Row],[Z-CORE E]]) &gt; 1.96, "Sí", "No")</f>
        <v>No</v>
      </c>
    </row>
    <row r="2643" spans="1:18">
      <c r="A2643">
        <v>3834</v>
      </c>
      <c r="B2643" t="s">
        <v>32</v>
      </c>
      <c r="C2643">
        <v>190140</v>
      </c>
      <c r="D26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43">
        <f>IF(moras[[#This Row],[SALARIO]]="",'2-Resumen'!$B$7, moras[[#This Row],[SALARIO]])</f>
        <v>190140</v>
      </c>
      <c r="F2643">
        <f>STANDARDIZE(moras[[#This Row],[SALARIO]],'2-Resumen'!$B$2,'2-Resumen'!$B$3)</f>
        <v>-0.37245263516714477</v>
      </c>
      <c r="G2643" t="str">
        <f>IF(ABS(moras[[#This Row],[Z-CORE]])&gt; 1.96,"Sí", "No")</f>
        <v>No</v>
      </c>
      <c r="H2643" t="s">
        <v>33</v>
      </c>
      <c r="I2643" t="str">
        <f>IF(moras[[#This Row],[TIPO_ASEGURAMIENTO]] = "", '2-Resumen'!$F$4, moras[[#This Row],[TIPO_ASEGURAMIENTO]])</f>
        <v>ASALARIADO</v>
      </c>
      <c r="J2643" t="s">
        <v>29</v>
      </c>
      <c r="K2643" t="s">
        <v>30</v>
      </c>
      <c r="L2643" t="s">
        <v>30</v>
      </c>
      <c r="M2643" t="s">
        <v>31</v>
      </c>
      <c r="N2643">
        <v>31</v>
      </c>
      <c r="O2643">
        <f>IF(moras[[#This Row],[EDAD]]="", '2-Resumen'!$C$7, moras[[#This Row],[EDAD]])</f>
        <v>31</v>
      </c>
      <c r="P2643">
        <f>FLOOR(moras[[#This Row],[EDAD_SIN_NA´S]],10)</f>
        <v>30</v>
      </c>
      <c r="Q2643">
        <f>STANDARDIZE(moras[[#This Row],[EDAD]],'2-Resumen'!$C$2, '2-Resumen'!$C$3)</f>
        <v>-0.7697188140632214</v>
      </c>
      <c r="R2643" t="str">
        <f>IF(ABS(moras[[#This Row],[Z-CORE E]]) &gt; 1.96, "Sí", "No")</f>
        <v>No</v>
      </c>
    </row>
    <row r="2644" spans="1:18">
      <c r="A2644">
        <v>3836</v>
      </c>
      <c r="B2644" t="s">
        <v>32</v>
      </c>
      <c r="C2644">
        <v>46838006</v>
      </c>
      <c r="D26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44">
        <f>IF(moras[[#This Row],[SALARIO]]="",'2-Resumen'!$B$7, moras[[#This Row],[SALARIO]])</f>
        <v>46838006</v>
      </c>
      <c r="F2644">
        <f>STANDARDIZE(moras[[#This Row],[SALARIO]],'2-Resumen'!$B$2,'2-Resumen'!$B$3)</f>
        <v>0.40372310853898941</v>
      </c>
      <c r="G2644" t="str">
        <f>IF(ABS(moras[[#This Row],[Z-CORE]])&gt; 1.96,"Sí", "No")</f>
        <v>No</v>
      </c>
      <c r="H2644" t="s">
        <v>33</v>
      </c>
      <c r="I2644" t="str">
        <f>IF(moras[[#This Row],[TIPO_ASEGURAMIENTO]] = "", '2-Resumen'!$F$4, moras[[#This Row],[TIPO_ASEGURAMIENTO]])</f>
        <v>ASALARIADO</v>
      </c>
      <c r="J2644" t="s">
        <v>29</v>
      </c>
      <c r="K2644" t="s">
        <v>30</v>
      </c>
      <c r="L2644" t="s">
        <v>31</v>
      </c>
      <c r="M2644" t="s">
        <v>31</v>
      </c>
      <c r="N2644">
        <v>61</v>
      </c>
      <c r="O2644">
        <f>IF(moras[[#This Row],[EDAD]]="", '2-Resumen'!$C$7, moras[[#This Row],[EDAD]])</f>
        <v>61</v>
      </c>
      <c r="P2644">
        <f>FLOOR(moras[[#This Row],[EDAD_SIN_NA´S]],10)</f>
        <v>60</v>
      </c>
      <c r="Q2644">
        <f>STANDARDIZE(moras[[#This Row],[EDAD]],'2-Resumen'!$C$2, '2-Resumen'!$C$3)</f>
        <v>1.3475410882509038</v>
      </c>
      <c r="R2644" t="str">
        <f>IF(ABS(moras[[#This Row],[Z-CORE E]]) &gt; 1.96, "Sí", "No")</f>
        <v>No</v>
      </c>
    </row>
    <row r="2645" spans="1:18">
      <c r="A2645">
        <v>3837</v>
      </c>
      <c r="B2645" t="s">
        <v>32</v>
      </c>
      <c r="C2645">
        <v>62875238</v>
      </c>
      <c r="D26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45">
        <f>IF(moras[[#This Row],[SALARIO]]="",'2-Resumen'!$B$7, moras[[#This Row],[SALARIO]])</f>
        <v>62875238</v>
      </c>
      <c r="F2645">
        <f>STANDARDIZE(moras[[#This Row],[SALARIO]],'2-Resumen'!$B$2,'2-Resumen'!$B$3)</f>
        <v>0.67056726545257284</v>
      </c>
      <c r="G2645" t="str">
        <f>IF(ABS(moras[[#This Row],[Z-CORE]])&gt; 1.96,"Sí", "No")</f>
        <v>No</v>
      </c>
      <c r="H2645" t="s">
        <v>33</v>
      </c>
      <c r="I2645" t="str">
        <f>IF(moras[[#This Row],[TIPO_ASEGURAMIENTO]] = "", '2-Resumen'!$F$4, moras[[#This Row],[TIPO_ASEGURAMIENTO]])</f>
        <v>ASALARIADO</v>
      </c>
      <c r="J2645" t="s">
        <v>29</v>
      </c>
      <c r="K2645" t="s">
        <v>30</v>
      </c>
      <c r="L2645" t="s">
        <v>31</v>
      </c>
      <c r="M2645" t="s">
        <v>31</v>
      </c>
      <c r="N2645">
        <v>29</v>
      </c>
      <c r="O2645">
        <f>IF(moras[[#This Row],[EDAD]]="", '2-Resumen'!$C$7, moras[[#This Row],[EDAD]])</f>
        <v>29</v>
      </c>
      <c r="P2645">
        <f>FLOOR(moras[[#This Row],[EDAD_SIN_NA´S]],10)</f>
        <v>20</v>
      </c>
      <c r="Q2645">
        <f>STANDARDIZE(moras[[#This Row],[EDAD]],'2-Resumen'!$C$2, '2-Resumen'!$C$3)</f>
        <v>-0.91086947421749642</v>
      </c>
      <c r="R2645" t="str">
        <f>IF(ABS(moras[[#This Row],[Z-CORE E]]) &gt; 1.96, "Sí", "No")</f>
        <v>No</v>
      </c>
    </row>
    <row r="2646" spans="1:18">
      <c r="A2646">
        <v>3838</v>
      </c>
      <c r="B2646" t="s">
        <v>27</v>
      </c>
      <c r="C2646">
        <v>78128324</v>
      </c>
      <c r="D26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46">
        <f>IF(moras[[#This Row],[SALARIO]]="",'2-Resumen'!$B$7, moras[[#This Row],[SALARIO]])</f>
        <v>78128324</v>
      </c>
      <c r="F2646">
        <f>STANDARDIZE(moras[[#This Row],[SALARIO]],'2-Resumen'!$B$2,'2-Resumen'!$B$3)</f>
        <v>0.92436398511095164</v>
      </c>
      <c r="G2646" t="str">
        <f>IF(ABS(moras[[#This Row],[Z-CORE]])&gt; 1.96,"Sí", "No")</f>
        <v>No</v>
      </c>
      <c r="H2646" t="s">
        <v>33</v>
      </c>
      <c r="I2646" t="str">
        <f>IF(moras[[#This Row],[TIPO_ASEGURAMIENTO]] = "", '2-Resumen'!$F$4, moras[[#This Row],[TIPO_ASEGURAMIENTO]])</f>
        <v>ASALARIADO</v>
      </c>
      <c r="J2646" t="s">
        <v>34</v>
      </c>
      <c r="K2646" t="s">
        <v>30</v>
      </c>
      <c r="L2646" t="s">
        <v>31</v>
      </c>
      <c r="M2646" t="s">
        <v>31</v>
      </c>
      <c r="N2646">
        <v>30</v>
      </c>
      <c r="O2646">
        <f>IF(moras[[#This Row],[EDAD]]="", '2-Resumen'!$C$7, moras[[#This Row],[EDAD]])</f>
        <v>30</v>
      </c>
      <c r="P2646">
        <f>FLOOR(moras[[#This Row],[EDAD_SIN_NA´S]],10)</f>
        <v>30</v>
      </c>
      <c r="Q2646">
        <f>STANDARDIZE(moras[[#This Row],[EDAD]],'2-Resumen'!$C$2, '2-Resumen'!$C$3)</f>
        <v>-0.84029414414035897</v>
      </c>
      <c r="R2646" t="str">
        <f>IF(ABS(moras[[#This Row],[Z-CORE E]]) &gt; 1.96, "Sí", "No")</f>
        <v>No</v>
      </c>
    </row>
    <row r="2647" spans="1:18">
      <c r="A2647">
        <v>3839</v>
      </c>
      <c r="B2647" t="s">
        <v>27</v>
      </c>
      <c r="C2647">
        <v>436446475</v>
      </c>
      <c r="D26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47">
        <f>IF(moras[[#This Row],[SALARIO]]="",'2-Resumen'!$B$7, moras[[#This Row],[SALARIO]])</f>
        <v>436446475</v>
      </c>
      <c r="F2647">
        <f>STANDARDIZE(moras[[#This Row],[SALARIO]],'2-Resumen'!$B$2,'2-Resumen'!$B$3)</f>
        <v>6.8864343043798302</v>
      </c>
      <c r="G2647" t="str">
        <f>IF(ABS(moras[[#This Row],[Z-CORE]])&gt; 1.96,"Sí", "No")</f>
        <v>Sí</v>
      </c>
      <c r="H2647" t="s">
        <v>33</v>
      </c>
      <c r="I2647" t="str">
        <f>IF(moras[[#This Row],[TIPO_ASEGURAMIENTO]] = "", '2-Resumen'!$F$4, moras[[#This Row],[TIPO_ASEGURAMIENTO]])</f>
        <v>ASALARIADO</v>
      </c>
      <c r="J2647" t="s">
        <v>34</v>
      </c>
      <c r="K2647" t="s">
        <v>30</v>
      </c>
      <c r="L2647" t="s">
        <v>31</v>
      </c>
      <c r="M2647" t="s">
        <v>31</v>
      </c>
      <c r="N2647">
        <v>39</v>
      </c>
      <c r="O2647">
        <f>IF(moras[[#This Row],[EDAD]]="", '2-Resumen'!$C$7, moras[[#This Row],[EDAD]])</f>
        <v>39</v>
      </c>
      <c r="P2647">
        <f>FLOOR(moras[[#This Row],[EDAD_SIN_NA´S]],10)</f>
        <v>30</v>
      </c>
      <c r="Q2647">
        <f>STANDARDIZE(moras[[#This Row],[EDAD]],'2-Resumen'!$C$2, '2-Resumen'!$C$3)</f>
        <v>-0.20511617344612137</v>
      </c>
      <c r="R2647" t="str">
        <f>IF(ABS(moras[[#This Row],[Z-CORE E]]) &gt; 1.96, "Sí", "No")</f>
        <v>No</v>
      </c>
    </row>
    <row r="2648" spans="1:18">
      <c r="A2648">
        <v>3840</v>
      </c>
      <c r="B2648" t="s">
        <v>32</v>
      </c>
      <c r="C2648">
        <v>49373609</v>
      </c>
      <c r="D26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48">
        <f>IF(moras[[#This Row],[SALARIO]]="",'2-Resumen'!$B$7, moras[[#This Row],[SALARIO]])</f>
        <v>49373609</v>
      </c>
      <c r="F2648">
        <f>STANDARDIZE(moras[[#This Row],[SALARIO]],'2-Resumen'!$B$2,'2-Resumen'!$B$3)</f>
        <v>0.44591311020527152</v>
      </c>
      <c r="G2648" t="str">
        <f>IF(ABS(moras[[#This Row],[Z-CORE]])&gt; 1.96,"Sí", "No")</f>
        <v>No</v>
      </c>
      <c r="H2648" t="s">
        <v>33</v>
      </c>
      <c r="I2648" t="str">
        <f>IF(moras[[#This Row],[TIPO_ASEGURAMIENTO]] = "", '2-Resumen'!$F$4, moras[[#This Row],[TIPO_ASEGURAMIENTO]])</f>
        <v>ASALARIADO</v>
      </c>
      <c r="J2648" t="s">
        <v>29</v>
      </c>
      <c r="K2648" t="s">
        <v>30</v>
      </c>
      <c r="L2648" t="s">
        <v>30</v>
      </c>
      <c r="M2648" t="s">
        <v>31</v>
      </c>
      <c r="N2648">
        <v>31</v>
      </c>
      <c r="O2648">
        <f>IF(moras[[#This Row],[EDAD]]="", '2-Resumen'!$C$7, moras[[#This Row],[EDAD]])</f>
        <v>31</v>
      </c>
      <c r="P2648">
        <f>FLOOR(moras[[#This Row],[EDAD_SIN_NA´S]],10)</f>
        <v>30</v>
      </c>
      <c r="Q2648">
        <f>STANDARDIZE(moras[[#This Row],[EDAD]],'2-Resumen'!$C$2, '2-Resumen'!$C$3)</f>
        <v>-0.7697188140632214</v>
      </c>
      <c r="R2648" t="str">
        <f>IF(ABS(moras[[#This Row],[Z-CORE E]]) &gt; 1.96, "Sí", "No")</f>
        <v>No</v>
      </c>
    </row>
    <row r="2649" spans="1:18">
      <c r="A2649">
        <v>3841</v>
      </c>
      <c r="B2649" t="s">
        <v>32</v>
      </c>
      <c r="C2649">
        <v>914000</v>
      </c>
      <c r="D26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49">
        <f>IF(moras[[#This Row],[SALARIO]]="",'2-Resumen'!$B$7, moras[[#This Row],[SALARIO]])</f>
        <v>914000</v>
      </c>
      <c r="F2649">
        <f>STANDARDIZE(moras[[#This Row],[SALARIO]],'2-Resumen'!$B$2,'2-Resumen'!$B$3)</f>
        <v>-0.36040829912315248</v>
      </c>
      <c r="G2649" t="str">
        <f>IF(ABS(moras[[#This Row],[Z-CORE]])&gt; 1.96,"Sí", "No")</f>
        <v>No</v>
      </c>
      <c r="H2649" t="s">
        <v>33</v>
      </c>
      <c r="I2649" t="str">
        <f>IF(moras[[#This Row],[TIPO_ASEGURAMIENTO]] = "", '2-Resumen'!$F$4, moras[[#This Row],[TIPO_ASEGURAMIENTO]])</f>
        <v>ASALARIADO</v>
      </c>
      <c r="J2649" t="s">
        <v>29</v>
      </c>
      <c r="K2649" t="s">
        <v>30</v>
      </c>
      <c r="L2649" t="s">
        <v>31</v>
      </c>
      <c r="M2649" t="s">
        <v>31</v>
      </c>
      <c r="N2649">
        <v>27</v>
      </c>
      <c r="O2649">
        <f>IF(moras[[#This Row],[EDAD]]="", '2-Resumen'!$C$7, moras[[#This Row],[EDAD]])</f>
        <v>27</v>
      </c>
      <c r="P2649">
        <f>FLOOR(moras[[#This Row],[EDAD_SIN_NA´S]],10)</f>
        <v>20</v>
      </c>
      <c r="Q2649">
        <f>STANDARDIZE(moras[[#This Row],[EDAD]],'2-Resumen'!$C$2, '2-Resumen'!$C$3)</f>
        <v>-1.0520201343717714</v>
      </c>
      <c r="R2649" t="str">
        <f>IF(ABS(moras[[#This Row],[Z-CORE E]]) &gt; 1.96, "Sí", "No")</f>
        <v>No</v>
      </c>
    </row>
    <row r="2650" spans="1:18">
      <c r="A2650">
        <v>3844</v>
      </c>
      <c r="B2650" t="s">
        <v>27</v>
      </c>
      <c r="C2650">
        <v>1203125</v>
      </c>
      <c r="D26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50">
        <f>IF(moras[[#This Row],[SALARIO]]="",'2-Resumen'!$B$7, moras[[#This Row],[SALARIO]])</f>
        <v>1203125</v>
      </c>
      <c r="F2650">
        <f>STANDARDIZE(moras[[#This Row],[SALARIO]],'2-Resumen'!$B$2,'2-Resumen'!$B$3)</f>
        <v>-0.35559753646363368</v>
      </c>
      <c r="G2650" t="str">
        <f>IF(ABS(moras[[#This Row],[Z-CORE]])&gt; 1.96,"Sí", "No")</f>
        <v>No</v>
      </c>
      <c r="H2650" t="s">
        <v>33</v>
      </c>
      <c r="I2650" t="str">
        <f>IF(moras[[#This Row],[TIPO_ASEGURAMIENTO]] = "", '2-Resumen'!$F$4, moras[[#This Row],[TIPO_ASEGURAMIENTO]])</f>
        <v>ASALARIADO</v>
      </c>
      <c r="J2650" t="s">
        <v>29</v>
      </c>
      <c r="K2650" t="s">
        <v>30</v>
      </c>
      <c r="L2650" t="s">
        <v>31</v>
      </c>
      <c r="M2650" t="s">
        <v>31</v>
      </c>
      <c r="N2650">
        <v>35</v>
      </c>
      <c r="O2650">
        <f>IF(moras[[#This Row],[EDAD]]="", '2-Resumen'!$C$7, moras[[#This Row],[EDAD]])</f>
        <v>35</v>
      </c>
      <c r="P2650">
        <f>FLOOR(moras[[#This Row],[EDAD_SIN_NA´S]],10)</f>
        <v>30</v>
      </c>
      <c r="Q2650">
        <f>STANDARDIZE(moras[[#This Row],[EDAD]],'2-Resumen'!$C$2, '2-Resumen'!$C$3)</f>
        <v>-0.48741749375467142</v>
      </c>
      <c r="R2650" t="str">
        <f>IF(ABS(moras[[#This Row],[Z-CORE E]]) &gt; 1.96, "Sí", "No")</f>
        <v>No</v>
      </c>
    </row>
    <row r="2651" spans="1:18">
      <c r="A2651">
        <v>3846</v>
      </c>
      <c r="B2651" t="s">
        <v>32</v>
      </c>
      <c r="C2651">
        <v>6412165</v>
      </c>
      <c r="D26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51">
        <f>IF(moras[[#This Row],[SALARIO]]="",'2-Resumen'!$B$7, moras[[#This Row],[SALARIO]])</f>
        <v>6412165</v>
      </c>
      <c r="F2651">
        <f>STANDARDIZE(moras[[#This Row],[SALARIO]],'2-Resumen'!$B$2,'2-Resumen'!$B$3)</f>
        <v>-0.2689241075870587</v>
      </c>
      <c r="G2651" t="str">
        <f>IF(ABS(moras[[#This Row],[Z-CORE]])&gt; 1.96,"Sí", "No")</f>
        <v>No</v>
      </c>
      <c r="H2651" t="s">
        <v>33</v>
      </c>
      <c r="I2651" t="str">
        <f>IF(moras[[#This Row],[TIPO_ASEGURAMIENTO]] = "", '2-Resumen'!$F$4, moras[[#This Row],[TIPO_ASEGURAMIENTO]])</f>
        <v>ASALARIADO</v>
      </c>
      <c r="J2651" t="s">
        <v>29</v>
      </c>
      <c r="K2651" t="s">
        <v>30</v>
      </c>
      <c r="L2651" t="s">
        <v>31</v>
      </c>
      <c r="M2651" t="s">
        <v>31</v>
      </c>
      <c r="N2651">
        <v>28</v>
      </c>
      <c r="O2651">
        <f>IF(moras[[#This Row],[EDAD]]="", '2-Resumen'!$C$7, moras[[#This Row],[EDAD]])</f>
        <v>28</v>
      </c>
      <c r="P2651">
        <f>FLOOR(moras[[#This Row],[EDAD_SIN_NA´S]],10)</f>
        <v>20</v>
      </c>
      <c r="Q2651">
        <f>STANDARDIZE(moras[[#This Row],[EDAD]],'2-Resumen'!$C$2, '2-Resumen'!$C$3)</f>
        <v>-0.98144480429463388</v>
      </c>
      <c r="R2651" t="str">
        <f>IF(ABS(moras[[#This Row],[Z-CORE E]]) &gt; 1.96, "Sí", "No")</f>
        <v>No</v>
      </c>
    </row>
    <row r="2652" spans="1:18">
      <c r="A2652">
        <v>3847</v>
      </c>
      <c r="B2652" t="s">
        <v>32</v>
      </c>
      <c r="C2652">
        <v>310000</v>
      </c>
      <c r="D26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52">
        <f>IF(moras[[#This Row],[SALARIO]]="",'2-Resumen'!$B$7, moras[[#This Row],[SALARIO]])</f>
        <v>310000</v>
      </c>
      <c r="F2652">
        <f>STANDARDIZE(moras[[#This Row],[SALARIO]],'2-Resumen'!$B$2,'2-Resumen'!$B$3)</f>
        <v>-0.37045827974174078</v>
      </c>
      <c r="G2652" t="str">
        <f>IF(ABS(moras[[#This Row],[Z-CORE]])&gt; 1.96,"Sí", "No")</f>
        <v>No</v>
      </c>
      <c r="H2652" t="s">
        <v>33</v>
      </c>
      <c r="I2652" t="str">
        <f>IF(moras[[#This Row],[TIPO_ASEGURAMIENTO]] = "", '2-Resumen'!$F$4, moras[[#This Row],[TIPO_ASEGURAMIENTO]])</f>
        <v>ASALARIADO</v>
      </c>
      <c r="J2652" t="s">
        <v>29</v>
      </c>
      <c r="K2652" t="s">
        <v>30</v>
      </c>
      <c r="L2652" t="s">
        <v>31</v>
      </c>
      <c r="M2652" t="s">
        <v>31</v>
      </c>
      <c r="N2652">
        <v>28</v>
      </c>
      <c r="O2652">
        <f>IF(moras[[#This Row],[EDAD]]="", '2-Resumen'!$C$7, moras[[#This Row],[EDAD]])</f>
        <v>28</v>
      </c>
      <c r="P2652">
        <f>FLOOR(moras[[#This Row],[EDAD_SIN_NA´S]],10)</f>
        <v>20</v>
      </c>
      <c r="Q2652">
        <f>STANDARDIZE(moras[[#This Row],[EDAD]],'2-Resumen'!$C$2, '2-Resumen'!$C$3)</f>
        <v>-0.98144480429463388</v>
      </c>
      <c r="R2652" t="str">
        <f>IF(ABS(moras[[#This Row],[Z-CORE E]]) &gt; 1.96, "Sí", "No")</f>
        <v>No</v>
      </c>
    </row>
    <row r="2653" spans="1:18">
      <c r="A2653">
        <v>3849</v>
      </c>
      <c r="B2653" t="s">
        <v>32</v>
      </c>
      <c r="C2653">
        <v>27696448</v>
      </c>
      <c r="D26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53">
        <f>IF(moras[[#This Row],[SALARIO]]="",'2-Resumen'!$B$7, moras[[#This Row],[SALARIO]])</f>
        <v>27696448</v>
      </c>
      <c r="F2653">
        <f>STANDARDIZE(moras[[#This Row],[SALARIO]],'2-Resumen'!$B$2,'2-Resumen'!$B$3)</f>
        <v>8.5225944781399679E-2</v>
      </c>
      <c r="G2653" t="str">
        <f>IF(ABS(moras[[#This Row],[Z-CORE]])&gt; 1.96,"Sí", "No")</f>
        <v>No</v>
      </c>
      <c r="H2653" t="s">
        <v>33</v>
      </c>
      <c r="I2653" t="str">
        <f>IF(moras[[#This Row],[TIPO_ASEGURAMIENTO]] = "", '2-Resumen'!$F$4, moras[[#This Row],[TIPO_ASEGURAMIENTO]])</f>
        <v>ASALARIADO</v>
      </c>
      <c r="J2653" t="s">
        <v>29</v>
      </c>
      <c r="K2653" t="s">
        <v>30</v>
      </c>
      <c r="L2653" t="s">
        <v>30</v>
      </c>
      <c r="M2653" t="s">
        <v>30</v>
      </c>
      <c r="N2653">
        <v>28</v>
      </c>
      <c r="O2653">
        <f>IF(moras[[#This Row],[EDAD]]="", '2-Resumen'!$C$7, moras[[#This Row],[EDAD]])</f>
        <v>28</v>
      </c>
      <c r="P2653">
        <f>FLOOR(moras[[#This Row],[EDAD_SIN_NA´S]],10)</f>
        <v>20</v>
      </c>
      <c r="Q2653">
        <f>STANDARDIZE(moras[[#This Row],[EDAD]],'2-Resumen'!$C$2, '2-Resumen'!$C$3)</f>
        <v>-0.98144480429463388</v>
      </c>
      <c r="R2653" t="str">
        <f>IF(ABS(moras[[#This Row],[Z-CORE E]]) &gt; 1.96, "Sí", "No")</f>
        <v>No</v>
      </c>
    </row>
    <row r="2654" spans="1:18">
      <c r="A2654">
        <v>3850</v>
      </c>
      <c r="B2654" t="s">
        <v>32</v>
      </c>
      <c r="C2654">
        <v>449750</v>
      </c>
      <c r="D26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54">
        <f>IF(moras[[#This Row],[SALARIO]]="",'2-Resumen'!$B$7, moras[[#This Row],[SALARIO]])</f>
        <v>449750</v>
      </c>
      <c r="F2654">
        <f>STANDARDIZE(moras[[#This Row],[SALARIO]],'2-Resumen'!$B$2,'2-Resumen'!$B$3)</f>
        <v>-0.36813297379563531</v>
      </c>
      <c r="G2654" t="str">
        <f>IF(ABS(moras[[#This Row],[Z-CORE]])&gt; 1.96,"Sí", "No")</f>
        <v>No</v>
      </c>
      <c r="H2654" t="s">
        <v>33</v>
      </c>
      <c r="I2654" t="str">
        <f>IF(moras[[#This Row],[TIPO_ASEGURAMIENTO]] = "", '2-Resumen'!$F$4, moras[[#This Row],[TIPO_ASEGURAMIENTO]])</f>
        <v>ASALARIADO</v>
      </c>
      <c r="J2654" t="s">
        <v>29</v>
      </c>
      <c r="K2654" t="s">
        <v>30</v>
      </c>
      <c r="L2654" t="s">
        <v>31</v>
      </c>
      <c r="M2654" t="s">
        <v>31</v>
      </c>
      <c r="N2654">
        <v>28</v>
      </c>
      <c r="O2654">
        <f>IF(moras[[#This Row],[EDAD]]="", '2-Resumen'!$C$7, moras[[#This Row],[EDAD]])</f>
        <v>28</v>
      </c>
      <c r="P2654">
        <f>FLOOR(moras[[#This Row],[EDAD_SIN_NA´S]],10)</f>
        <v>20</v>
      </c>
      <c r="Q2654">
        <f>STANDARDIZE(moras[[#This Row],[EDAD]],'2-Resumen'!$C$2, '2-Resumen'!$C$3)</f>
        <v>-0.98144480429463388</v>
      </c>
      <c r="R2654" t="str">
        <f>IF(ABS(moras[[#This Row],[Z-CORE E]]) &gt; 1.96, "Sí", "No")</f>
        <v>No</v>
      </c>
    </row>
    <row r="2655" spans="1:18">
      <c r="A2655">
        <v>3851</v>
      </c>
      <c r="B2655" t="s">
        <v>32</v>
      </c>
      <c r="C2655">
        <v>88768945</v>
      </c>
      <c r="D26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55">
        <f>IF(moras[[#This Row],[SALARIO]]="",'2-Resumen'!$B$7, moras[[#This Row],[SALARIO]])</f>
        <v>88768945</v>
      </c>
      <c r="F2655">
        <f>STANDARDIZE(moras[[#This Row],[SALARIO]],'2-Resumen'!$B$2,'2-Resumen'!$B$3)</f>
        <v>1.1014137116337064</v>
      </c>
      <c r="G2655" t="str">
        <f>IF(ABS(moras[[#This Row],[Z-CORE]])&gt; 1.96,"Sí", "No")</f>
        <v>No</v>
      </c>
      <c r="H2655" t="s">
        <v>33</v>
      </c>
      <c r="I2655" t="str">
        <f>IF(moras[[#This Row],[TIPO_ASEGURAMIENTO]] = "", '2-Resumen'!$F$4, moras[[#This Row],[TIPO_ASEGURAMIENTO]])</f>
        <v>ASALARIADO</v>
      </c>
      <c r="J2655" t="s">
        <v>34</v>
      </c>
      <c r="K2655" t="s">
        <v>30</v>
      </c>
      <c r="L2655" t="s">
        <v>31</v>
      </c>
      <c r="M2655" t="s">
        <v>31</v>
      </c>
      <c r="N2655">
        <v>29</v>
      </c>
      <c r="O2655">
        <f>IF(moras[[#This Row],[EDAD]]="", '2-Resumen'!$C$7, moras[[#This Row],[EDAD]])</f>
        <v>29</v>
      </c>
      <c r="P2655">
        <f>FLOOR(moras[[#This Row],[EDAD_SIN_NA´S]],10)</f>
        <v>20</v>
      </c>
      <c r="Q2655">
        <f>STANDARDIZE(moras[[#This Row],[EDAD]],'2-Resumen'!$C$2, '2-Resumen'!$C$3)</f>
        <v>-0.91086947421749642</v>
      </c>
      <c r="R2655" t="str">
        <f>IF(ABS(moras[[#This Row],[Z-CORE E]]) &gt; 1.96, "Sí", "No")</f>
        <v>No</v>
      </c>
    </row>
    <row r="2656" spans="1:18">
      <c r="A2656">
        <v>3852</v>
      </c>
      <c r="B2656" t="s">
        <v>27</v>
      </c>
      <c r="C2656">
        <v>7292307</v>
      </c>
      <c r="D26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56">
        <f>IF(moras[[#This Row],[SALARIO]]="",'2-Resumen'!$B$7, moras[[#This Row],[SALARIO]])</f>
        <v>7292307</v>
      </c>
      <c r="F2656">
        <f>STANDARDIZE(moras[[#This Row],[SALARIO]],'2-Resumen'!$B$2,'2-Resumen'!$B$3)</f>
        <v>-0.25427938897512892</v>
      </c>
      <c r="G2656" t="str">
        <f>IF(ABS(moras[[#This Row],[Z-CORE]])&gt; 1.96,"Sí", "No")</f>
        <v>No</v>
      </c>
      <c r="H2656" t="s">
        <v>33</v>
      </c>
      <c r="I2656" t="str">
        <f>IF(moras[[#This Row],[TIPO_ASEGURAMIENTO]] = "", '2-Resumen'!$F$4, moras[[#This Row],[TIPO_ASEGURAMIENTO]])</f>
        <v>ASALARIADO</v>
      </c>
      <c r="J2656" t="s">
        <v>34</v>
      </c>
      <c r="K2656" t="s">
        <v>30</v>
      </c>
      <c r="L2656" t="s">
        <v>31</v>
      </c>
      <c r="M2656" t="s">
        <v>31</v>
      </c>
      <c r="N2656">
        <v>27</v>
      </c>
      <c r="O2656">
        <f>IF(moras[[#This Row],[EDAD]]="", '2-Resumen'!$C$7, moras[[#This Row],[EDAD]])</f>
        <v>27</v>
      </c>
      <c r="P2656">
        <f>FLOOR(moras[[#This Row],[EDAD_SIN_NA´S]],10)</f>
        <v>20</v>
      </c>
      <c r="Q2656">
        <f>STANDARDIZE(moras[[#This Row],[EDAD]],'2-Resumen'!$C$2, '2-Resumen'!$C$3)</f>
        <v>-1.0520201343717714</v>
      </c>
      <c r="R2656" t="str">
        <f>IF(ABS(moras[[#This Row],[Z-CORE E]]) &gt; 1.96, "Sí", "No")</f>
        <v>No</v>
      </c>
    </row>
    <row r="2657" spans="1:18">
      <c r="A2657">
        <v>3853</v>
      </c>
      <c r="B2657" t="s">
        <v>32</v>
      </c>
      <c r="C2657">
        <v>388492</v>
      </c>
      <c r="D26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57">
        <f>IF(moras[[#This Row],[SALARIO]]="",'2-Resumen'!$B$7, moras[[#This Row],[SALARIO]])</f>
        <v>388492</v>
      </c>
      <c r="F2657">
        <f>STANDARDIZE(moras[[#This Row],[SALARIO]],'2-Resumen'!$B$2,'2-Resumen'!$B$3)</f>
        <v>-0.36915224815446557</v>
      </c>
      <c r="G2657" t="str">
        <f>IF(ABS(moras[[#This Row],[Z-CORE]])&gt; 1.96,"Sí", "No")</f>
        <v>No</v>
      </c>
      <c r="H2657" t="s">
        <v>33</v>
      </c>
      <c r="I2657" t="str">
        <f>IF(moras[[#This Row],[TIPO_ASEGURAMIENTO]] = "", '2-Resumen'!$F$4, moras[[#This Row],[TIPO_ASEGURAMIENTO]])</f>
        <v>ASALARIADO</v>
      </c>
      <c r="J2657" t="s">
        <v>29</v>
      </c>
      <c r="K2657" t="s">
        <v>30</v>
      </c>
      <c r="L2657" t="s">
        <v>31</v>
      </c>
      <c r="M2657" t="s">
        <v>31</v>
      </c>
      <c r="N2657">
        <v>21</v>
      </c>
      <c r="O2657">
        <f>IF(moras[[#This Row],[EDAD]]="", '2-Resumen'!$C$7, moras[[#This Row],[EDAD]])</f>
        <v>21</v>
      </c>
      <c r="P2657">
        <f>FLOOR(moras[[#This Row],[EDAD_SIN_NA´S]],10)</f>
        <v>20</v>
      </c>
      <c r="Q2657">
        <f>STANDARDIZE(moras[[#This Row],[EDAD]],'2-Resumen'!$C$2, '2-Resumen'!$C$3)</f>
        <v>-1.4754721148345964</v>
      </c>
      <c r="R2657" t="str">
        <f>IF(ABS(moras[[#This Row],[Z-CORE E]]) &gt; 1.96, "Sí", "No")</f>
        <v>No</v>
      </c>
    </row>
    <row r="2658" spans="1:18">
      <c r="A2658">
        <v>3854</v>
      </c>
      <c r="B2658" t="s">
        <v>32</v>
      </c>
      <c r="C2658">
        <v>396286</v>
      </c>
      <c r="D26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58">
        <f>IF(moras[[#This Row],[SALARIO]]="",'2-Resumen'!$B$7, moras[[#This Row],[SALARIO]])</f>
        <v>396286</v>
      </c>
      <c r="F2658">
        <f>STANDARDIZE(moras[[#This Row],[SALARIO]],'2-Resumen'!$B$2,'2-Resumen'!$B$3)</f>
        <v>-0.36902256347078793</v>
      </c>
      <c r="G2658" t="str">
        <f>IF(ABS(moras[[#This Row],[Z-CORE]])&gt; 1.96,"Sí", "No")</f>
        <v>No</v>
      </c>
      <c r="H2658" t="s">
        <v>33</v>
      </c>
      <c r="I2658" t="str">
        <f>IF(moras[[#This Row],[TIPO_ASEGURAMIENTO]] = "", '2-Resumen'!$F$4, moras[[#This Row],[TIPO_ASEGURAMIENTO]])</f>
        <v>ASALARIADO</v>
      </c>
      <c r="J2658" t="s">
        <v>29</v>
      </c>
      <c r="K2658" t="s">
        <v>30</v>
      </c>
      <c r="L2658" t="s">
        <v>31</v>
      </c>
      <c r="M2658" t="s">
        <v>31</v>
      </c>
      <c r="N2658">
        <v>37</v>
      </c>
      <c r="O2658">
        <f>IF(moras[[#This Row],[EDAD]]="", '2-Resumen'!$C$7, moras[[#This Row],[EDAD]])</f>
        <v>37</v>
      </c>
      <c r="P2658">
        <f>FLOOR(moras[[#This Row],[EDAD_SIN_NA´S]],10)</f>
        <v>30</v>
      </c>
      <c r="Q2658">
        <f>STANDARDIZE(moras[[#This Row],[EDAD]],'2-Resumen'!$C$2, '2-Resumen'!$C$3)</f>
        <v>-0.3462668336003964</v>
      </c>
      <c r="R2658" t="str">
        <f>IF(ABS(moras[[#This Row],[Z-CORE E]]) &gt; 1.96, "Sí", "No")</f>
        <v>No</v>
      </c>
    </row>
    <row r="2659" spans="1:18">
      <c r="A2659">
        <v>3856</v>
      </c>
      <c r="B2659" t="s">
        <v>27</v>
      </c>
      <c r="C2659">
        <v>983308</v>
      </c>
      <c r="D26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59">
        <f>IF(moras[[#This Row],[SALARIO]]="",'2-Resumen'!$B$7, moras[[#This Row],[SALARIO]])</f>
        <v>983308</v>
      </c>
      <c r="F2659">
        <f>STANDARDIZE(moras[[#This Row],[SALARIO]],'2-Resumen'!$B$2,'2-Resumen'!$B$3)</f>
        <v>-0.35925508048621019</v>
      </c>
      <c r="G2659" t="str">
        <f>IF(ABS(moras[[#This Row],[Z-CORE]])&gt; 1.96,"Sí", "No")</f>
        <v>No</v>
      </c>
      <c r="H2659" t="s">
        <v>33</v>
      </c>
      <c r="I2659" t="str">
        <f>IF(moras[[#This Row],[TIPO_ASEGURAMIENTO]] = "", '2-Resumen'!$F$4, moras[[#This Row],[TIPO_ASEGURAMIENTO]])</f>
        <v>ASALARIADO</v>
      </c>
      <c r="J2659" t="s">
        <v>29</v>
      </c>
      <c r="K2659" t="s">
        <v>30</v>
      </c>
      <c r="L2659" t="s">
        <v>31</v>
      </c>
      <c r="M2659" t="s">
        <v>31</v>
      </c>
      <c r="N2659">
        <v>27</v>
      </c>
      <c r="O2659">
        <f>IF(moras[[#This Row],[EDAD]]="", '2-Resumen'!$C$7, moras[[#This Row],[EDAD]])</f>
        <v>27</v>
      </c>
      <c r="P2659">
        <f>FLOOR(moras[[#This Row],[EDAD_SIN_NA´S]],10)</f>
        <v>20</v>
      </c>
      <c r="Q2659">
        <f>STANDARDIZE(moras[[#This Row],[EDAD]],'2-Resumen'!$C$2, '2-Resumen'!$C$3)</f>
        <v>-1.0520201343717714</v>
      </c>
      <c r="R2659" t="str">
        <f>IF(ABS(moras[[#This Row],[Z-CORE E]]) &gt; 1.96, "Sí", "No")</f>
        <v>No</v>
      </c>
    </row>
    <row r="2660" spans="1:18">
      <c r="A2660">
        <v>3858</v>
      </c>
      <c r="B2660" t="s">
        <v>27</v>
      </c>
      <c r="C2660">
        <v>1104599</v>
      </c>
      <c r="D26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60">
        <f>IF(moras[[#This Row],[SALARIO]]="",'2-Resumen'!$B$7, moras[[#This Row],[SALARIO]])</f>
        <v>1104599</v>
      </c>
      <c r="F2660">
        <f>STANDARDIZE(moras[[#This Row],[SALARIO]],'2-Resumen'!$B$2,'2-Resumen'!$B$3)</f>
        <v>-0.35723691459347978</v>
      </c>
      <c r="G2660" t="str">
        <f>IF(ABS(moras[[#This Row],[Z-CORE]])&gt; 1.96,"Sí", "No")</f>
        <v>No</v>
      </c>
      <c r="H2660" t="s">
        <v>33</v>
      </c>
      <c r="I2660" t="str">
        <f>IF(moras[[#This Row],[TIPO_ASEGURAMIENTO]] = "", '2-Resumen'!$F$4, moras[[#This Row],[TIPO_ASEGURAMIENTO]])</f>
        <v>ASALARIADO</v>
      </c>
      <c r="J2660" t="s">
        <v>34</v>
      </c>
      <c r="K2660" t="s">
        <v>30</v>
      </c>
      <c r="L2660" t="s">
        <v>31</v>
      </c>
      <c r="M2660" t="s">
        <v>31</v>
      </c>
      <c r="N2660">
        <v>50</v>
      </c>
      <c r="O2660">
        <f>IF(moras[[#This Row],[EDAD]]="", '2-Resumen'!$C$7, moras[[#This Row],[EDAD]])</f>
        <v>50</v>
      </c>
      <c r="P2660">
        <f>FLOOR(moras[[#This Row],[EDAD_SIN_NA´S]],10)</f>
        <v>50</v>
      </c>
      <c r="Q2660">
        <f>STANDARDIZE(moras[[#This Row],[EDAD]],'2-Resumen'!$C$2, '2-Resumen'!$C$3)</f>
        <v>0.57121245740239113</v>
      </c>
      <c r="R2660" t="str">
        <f>IF(ABS(moras[[#This Row],[Z-CORE E]]) &gt; 1.96, "Sí", "No")</f>
        <v>No</v>
      </c>
    </row>
    <row r="2661" spans="1:18">
      <c r="A2661">
        <v>3859</v>
      </c>
      <c r="B2661" t="s">
        <v>32</v>
      </c>
      <c r="C2661">
        <v>35060515</v>
      </c>
      <c r="D26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61">
        <f>IF(moras[[#This Row],[SALARIO]]="",'2-Resumen'!$B$7, moras[[#This Row],[SALARIO]])</f>
        <v>35060515</v>
      </c>
      <c r="F2661">
        <f>STANDARDIZE(moras[[#This Row],[SALARIO]],'2-Resumen'!$B$2,'2-Resumen'!$B$3)</f>
        <v>0.20775695574826364</v>
      </c>
      <c r="G2661" t="str">
        <f>IF(ABS(moras[[#This Row],[Z-CORE]])&gt; 1.96,"Sí", "No")</f>
        <v>No</v>
      </c>
      <c r="H2661" t="s">
        <v>33</v>
      </c>
      <c r="I2661" t="str">
        <f>IF(moras[[#This Row],[TIPO_ASEGURAMIENTO]] = "", '2-Resumen'!$F$4, moras[[#This Row],[TIPO_ASEGURAMIENTO]])</f>
        <v>ASALARIADO</v>
      </c>
      <c r="J2661" t="s">
        <v>29</v>
      </c>
      <c r="K2661" t="s">
        <v>30</v>
      </c>
      <c r="L2661" t="s">
        <v>31</v>
      </c>
      <c r="M2661" t="s">
        <v>31</v>
      </c>
      <c r="N2661">
        <v>31</v>
      </c>
      <c r="O2661">
        <f>IF(moras[[#This Row],[EDAD]]="", '2-Resumen'!$C$7, moras[[#This Row],[EDAD]])</f>
        <v>31</v>
      </c>
      <c r="P2661">
        <f>FLOOR(moras[[#This Row],[EDAD_SIN_NA´S]],10)</f>
        <v>30</v>
      </c>
      <c r="Q2661">
        <f>STANDARDIZE(moras[[#This Row],[EDAD]],'2-Resumen'!$C$2, '2-Resumen'!$C$3)</f>
        <v>-0.7697188140632214</v>
      </c>
      <c r="R2661" t="str">
        <f>IF(ABS(moras[[#This Row],[Z-CORE E]]) &gt; 1.96, "Sí", "No")</f>
        <v>No</v>
      </c>
    </row>
    <row r="2662" spans="1:18">
      <c r="A2662">
        <v>3860</v>
      </c>
      <c r="B2662" t="s">
        <v>32</v>
      </c>
      <c r="C2662">
        <v>3487494</v>
      </c>
      <c r="D26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62">
        <f>IF(moras[[#This Row],[SALARIO]]="",'2-Resumen'!$B$7, moras[[#This Row],[SALARIO]])</f>
        <v>3487494</v>
      </c>
      <c r="F2662">
        <f>STANDARDIZE(moras[[#This Row],[SALARIO]],'2-Resumen'!$B$2,'2-Resumen'!$B$3)</f>
        <v>-0.31758782756346154</v>
      </c>
      <c r="G2662" t="str">
        <f>IF(ABS(moras[[#This Row],[Z-CORE]])&gt; 1.96,"Sí", "No")</f>
        <v>No</v>
      </c>
      <c r="H2662" t="s">
        <v>33</v>
      </c>
      <c r="I2662" t="str">
        <f>IF(moras[[#This Row],[TIPO_ASEGURAMIENTO]] = "", '2-Resumen'!$F$4, moras[[#This Row],[TIPO_ASEGURAMIENTO]])</f>
        <v>ASALARIADO</v>
      </c>
      <c r="J2662" t="s">
        <v>29</v>
      </c>
      <c r="K2662" t="s">
        <v>30</v>
      </c>
      <c r="L2662" t="s">
        <v>31</v>
      </c>
      <c r="M2662" t="s">
        <v>31</v>
      </c>
      <c r="N2662">
        <v>55</v>
      </c>
      <c r="O2662">
        <f>IF(moras[[#This Row],[EDAD]]="", '2-Resumen'!$C$7, moras[[#This Row],[EDAD]])</f>
        <v>55</v>
      </c>
      <c r="P2662">
        <f>FLOOR(moras[[#This Row],[EDAD_SIN_NA´S]],10)</f>
        <v>50</v>
      </c>
      <c r="Q2662">
        <f>STANDARDIZE(moras[[#This Row],[EDAD]],'2-Resumen'!$C$2, '2-Resumen'!$C$3)</f>
        <v>0.92408910778807873</v>
      </c>
      <c r="R2662" t="str">
        <f>IF(ABS(moras[[#This Row],[Z-CORE E]]) &gt; 1.96, "Sí", "No")</f>
        <v>No</v>
      </c>
    </row>
    <row r="2663" spans="1:18">
      <c r="A2663">
        <v>3863</v>
      </c>
      <c r="B2663" t="s">
        <v>32</v>
      </c>
      <c r="C2663">
        <v>9912287</v>
      </c>
      <c r="D26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63">
        <f>IF(moras[[#This Row],[SALARIO]]="",'2-Resumen'!$B$7, moras[[#This Row],[SALARIO]])</f>
        <v>9912287</v>
      </c>
      <c r="F2663">
        <f>STANDARDIZE(moras[[#This Row],[SALARIO]],'2-Resumen'!$B$2,'2-Resumen'!$B$3)</f>
        <v>-0.21068543496670342</v>
      </c>
      <c r="G2663" t="str">
        <f>IF(ABS(moras[[#This Row],[Z-CORE]])&gt; 1.96,"Sí", "No")</f>
        <v>No</v>
      </c>
      <c r="H2663" t="s">
        <v>33</v>
      </c>
      <c r="I2663" t="str">
        <f>IF(moras[[#This Row],[TIPO_ASEGURAMIENTO]] = "", '2-Resumen'!$F$4, moras[[#This Row],[TIPO_ASEGURAMIENTO]])</f>
        <v>ASALARIADO</v>
      </c>
      <c r="J2663" t="s">
        <v>29</v>
      </c>
      <c r="K2663" t="s">
        <v>30</v>
      </c>
      <c r="L2663" t="s">
        <v>31</v>
      </c>
      <c r="M2663" t="s">
        <v>31</v>
      </c>
      <c r="N2663">
        <v>44</v>
      </c>
      <c r="O2663">
        <f>IF(moras[[#This Row],[EDAD]]="", '2-Resumen'!$C$7, moras[[#This Row],[EDAD]])</f>
        <v>44</v>
      </c>
      <c r="P2663">
        <f>FLOOR(moras[[#This Row],[EDAD_SIN_NA´S]],10)</f>
        <v>40</v>
      </c>
      <c r="Q2663">
        <f>STANDARDIZE(moras[[#This Row],[EDAD]],'2-Resumen'!$C$2, '2-Resumen'!$C$3)</f>
        <v>0.14776047693956615</v>
      </c>
      <c r="R2663" t="str">
        <f>IF(ABS(moras[[#This Row],[Z-CORE E]]) &gt; 1.96, "Sí", "No")</f>
        <v>No</v>
      </c>
    </row>
    <row r="2664" spans="1:18">
      <c r="A2664">
        <v>3865</v>
      </c>
      <c r="B2664" t="s">
        <v>27</v>
      </c>
      <c r="C2664">
        <v>306545</v>
      </c>
      <c r="D26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64">
        <f>IF(moras[[#This Row],[SALARIO]]="",'2-Resumen'!$B$7, moras[[#This Row],[SALARIO]])</f>
        <v>306545</v>
      </c>
      <c r="F2664">
        <f>STANDARDIZE(moras[[#This Row],[SALARIO]],'2-Resumen'!$B$2,'2-Resumen'!$B$3)</f>
        <v>-0.370515767627564</v>
      </c>
      <c r="G2664" t="str">
        <f>IF(ABS(moras[[#This Row],[Z-CORE]])&gt; 1.96,"Sí", "No")</f>
        <v>No</v>
      </c>
      <c r="H2664" t="s">
        <v>33</v>
      </c>
      <c r="I2664" t="str">
        <f>IF(moras[[#This Row],[TIPO_ASEGURAMIENTO]] = "", '2-Resumen'!$F$4, moras[[#This Row],[TIPO_ASEGURAMIENTO]])</f>
        <v>ASALARIADO</v>
      </c>
      <c r="J2664" t="s">
        <v>34</v>
      </c>
      <c r="K2664" t="s">
        <v>30</v>
      </c>
      <c r="L2664" t="s">
        <v>31</v>
      </c>
      <c r="M2664" t="s">
        <v>30</v>
      </c>
      <c r="N2664">
        <v>39</v>
      </c>
      <c r="O2664">
        <f>IF(moras[[#This Row],[EDAD]]="", '2-Resumen'!$C$7, moras[[#This Row],[EDAD]])</f>
        <v>39</v>
      </c>
      <c r="P2664">
        <f>FLOOR(moras[[#This Row],[EDAD_SIN_NA´S]],10)</f>
        <v>30</v>
      </c>
      <c r="Q2664">
        <f>STANDARDIZE(moras[[#This Row],[EDAD]],'2-Resumen'!$C$2, '2-Resumen'!$C$3)</f>
        <v>-0.20511617344612137</v>
      </c>
      <c r="R2664" t="str">
        <f>IF(ABS(moras[[#This Row],[Z-CORE E]]) &gt; 1.96, "Sí", "No")</f>
        <v>No</v>
      </c>
    </row>
    <row r="2665" spans="1:18">
      <c r="A2665">
        <v>3866</v>
      </c>
      <c r="B2665" t="s">
        <v>32</v>
      </c>
      <c r="C2665">
        <v>63912135</v>
      </c>
      <c r="D26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65">
        <f>IF(moras[[#This Row],[SALARIO]]="",'2-Resumen'!$B$7, moras[[#This Row],[SALARIO]])</f>
        <v>63912135</v>
      </c>
      <c r="F2665">
        <f>STANDARDIZE(moras[[#This Row],[SALARIO]],'2-Resumen'!$B$2,'2-Resumen'!$B$3)</f>
        <v>0.68782023689871918</v>
      </c>
      <c r="G2665" t="str">
        <f>IF(ABS(moras[[#This Row],[Z-CORE]])&gt; 1.96,"Sí", "No")</f>
        <v>No</v>
      </c>
      <c r="H2665" t="s">
        <v>33</v>
      </c>
      <c r="I2665" t="str">
        <f>IF(moras[[#This Row],[TIPO_ASEGURAMIENTO]] = "", '2-Resumen'!$F$4, moras[[#This Row],[TIPO_ASEGURAMIENTO]])</f>
        <v>ASALARIADO</v>
      </c>
      <c r="J2665" t="s">
        <v>29</v>
      </c>
      <c r="K2665" t="s">
        <v>30</v>
      </c>
      <c r="L2665" t="s">
        <v>31</v>
      </c>
      <c r="M2665" t="s">
        <v>31</v>
      </c>
      <c r="N2665">
        <v>36</v>
      </c>
      <c r="O2665">
        <f>IF(moras[[#This Row],[EDAD]]="", '2-Resumen'!$C$7, moras[[#This Row],[EDAD]])</f>
        <v>36</v>
      </c>
      <c r="P2665">
        <f>FLOOR(moras[[#This Row],[EDAD_SIN_NA´S]],10)</f>
        <v>30</v>
      </c>
      <c r="Q2665">
        <f>STANDARDIZE(moras[[#This Row],[EDAD]],'2-Resumen'!$C$2, '2-Resumen'!$C$3)</f>
        <v>-0.41684216367753391</v>
      </c>
      <c r="R2665" t="str">
        <f>IF(ABS(moras[[#This Row],[Z-CORE E]]) &gt; 1.96, "Sí", "No")</f>
        <v>No</v>
      </c>
    </row>
    <row r="2666" spans="1:18">
      <c r="A2666">
        <v>3867</v>
      </c>
      <c r="B2666" t="s">
        <v>32</v>
      </c>
      <c r="C2666">
        <v>42251414</v>
      </c>
      <c r="D26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66">
        <f>IF(moras[[#This Row],[SALARIO]]="",'2-Resumen'!$B$7, moras[[#This Row],[SALARIO]])</f>
        <v>42251414</v>
      </c>
      <c r="F2666">
        <f>STANDARDIZE(moras[[#This Row],[SALARIO]],'2-Resumen'!$B$2,'2-Resumen'!$B$3)</f>
        <v>0.32740661730492943</v>
      </c>
      <c r="G2666" t="str">
        <f>IF(ABS(moras[[#This Row],[Z-CORE]])&gt; 1.96,"Sí", "No")</f>
        <v>No</v>
      </c>
      <c r="H2666" t="s">
        <v>33</v>
      </c>
      <c r="I2666" t="str">
        <f>IF(moras[[#This Row],[TIPO_ASEGURAMIENTO]] = "", '2-Resumen'!$F$4, moras[[#This Row],[TIPO_ASEGURAMIENTO]])</f>
        <v>ASALARIADO</v>
      </c>
      <c r="J2666" t="s">
        <v>29</v>
      </c>
      <c r="K2666" t="s">
        <v>30</v>
      </c>
      <c r="L2666" t="s">
        <v>31</v>
      </c>
      <c r="M2666" t="s">
        <v>31</v>
      </c>
      <c r="N2666">
        <v>33</v>
      </c>
      <c r="O2666">
        <f>IF(moras[[#This Row],[EDAD]]="", '2-Resumen'!$C$7, moras[[#This Row],[EDAD]])</f>
        <v>33</v>
      </c>
      <c r="P2666">
        <f>FLOOR(moras[[#This Row],[EDAD_SIN_NA´S]],10)</f>
        <v>30</v>
      </c>
      <c r="Q2666">
        <f>STANDARDIZE(moras[[#This Row],[EDAD]],'2-Resumen'!$C$2, '2-Resumen'!$C$3)</f>
        <v>-0.62856815390894638</v>
      </c>
      <c r="R2666" t="str">
        <f>IF(ABS(moras[[#This Row],[Z-CORE E]]) &gt; 1.96, "Sí", "No")</f>
        <v>No</v>
      </c>
    </row>
    <row r="2667" spans="1:18">
      <c r="A2667">
        <v>3869</v>
      </c>
      <c r="B2667" t="s">
        <v>27</v>
      </c>
      <c r="C2667">
        <v>43876265</v>
      </c>
      <c r="D26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67">
        <f>IF(moras[[#This Row],[SALARIO]]="",'2-Resumen'!$B$7, moras[[#This Row],[SALARIO]])</f>
        <v>43876265</v>
      </c>
      <c r="F2667">
        <f>STANDARDIZE(moras[[#This Row],[SALARIO]],'2-Resumen'!$B$2,'2-Resumen'!$B$3)</f>
        <v>0.35444257932164108</v>
      </c>
      <c r="G2667" t="str">
        <f>IF(ABS(moras[[#This Row],[Z-CORE]])&gt; 1.96,"Sí", "No")</f>
        <v>No</v>
      </c>
      <c r="H2667" t="s">
        <v>33</v>
      </c>
      <c r="I2667" t="str">
        <f>IF(moras[[#This Row],[TIPO_ASEGURAMIENTO]] = "", '2-Resumen'!$F$4, moras[[#This Row],[TIPO_ASEGURAMIENTO]])</f>
        <v>ASALARIADO</v>
      </c>
      <c r="J2667" t="s">
        <v>29</v>
      </c>
      <c r="K2667" t="s">
        <v>30</v>
      </c>
      <c r="L2667" t="s">
        <v>31</v>
      </c>
      <c r="M2667" t="s">
        <v>30</v>
      </c>
      <c r="N2667">
        <v>24</v>
      </c>
      <c r="O2667">
        <f>IF(moras[[#This Row],[EDAD]]="", '2-Resumen'!$C$7, moras[[#This Row],[EDAD]])</f>
        <v>24</v>
      </c>
      <c r="P2667">
        <f>FLOOR(moras[[#This Row],[EDAD_SIN_NA´S]],10)</f>
        <v>20</v>
      </c>
      <c r="Q2667">
        <f>STANDARDIZE(moras[[#This Row],[EDAD]],'2-Resumen'!$C$2, '2-Resumen'!$C$3)</f>
        <v>-1.263746124603184</v>
      </c>
      <c r="R2667" t="str">
        <f>IF(ABS(moras[[#This Row],[Z-CORE E]]) &gt; 1.96, "Sí", "No")</f>
        <v>No</v>
      </c>
    </row>
    <row r="2668" spans="1:18">
      <c r="A2668">
        <v>3870</v>
      </c>
      <c r="B2668" t="s">
        <v>32</v>
      </c>
      <c r="C2668">
        <v>94064655</v>
      </c>
      <c r="D26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68">
        <f>IF(moras[[#This Row],[SALARIO]]="",'2-Resumen'!$B$7, moras[[#This Row],[SALARIO]])</f>
        <v>94064655</v>
      </c>
      <c r="F2668">
        <f>STANDARDIZE(moras[[#This Row],[SALARIO]],'2-Resumen'!$B$2,'2-Resumen'!$B$3)</f>
        <v>1.1895292461728857</v>
      </c>
      <c r="G2668" t="str">
        <f>IF(ABS(moras[[#This Row],[Z-CORE]])&gt; 1.96,"Sí", "No")</f>
        <v>No</v>
      </c>
      <c r="H2668" t="s">
        <v>33</v>
      </c>
      <c r="I2668" t="str">
        <f>IF(moras[[#This Row],[TIPO_ASEGURAMIENTO]] = "", '2-Resumen'!$F$4, moras[[#This Row],[TIPO_ASEGURAMIENTO]])</f>
        <v>ASALARIADO</v>
      </c>
      <c r="J2668" t="s">
        <v>29</v>
      </c>
      <c r="K2668" t="s">
        <v>30</v>
      </c>
      <c r="L2668" t="s">
        <v>31</v>
      </c>
      <c r="M2668" t="s">
        <v>31</v>
      </c>
      <c r="N2668">
        <v>55</v>
      </c>
      <c r="O2668">
        <f>IF(moras[[#This Row],[EDAD]]="", '2-Resumen'!$C$7, moras[[#This Row],[EDAD]])</f>
        <v>55</v>
      </c>
      <c r="P2668">
        <f>FLOOR(moras[[#This Row],[EDAD_SIN_NA´S]],10)</f>
        <v>50</v>
      </c>
      <c r="Q2668">
        <f>STANDARDIZE(moras[[#This Row],[EDAD]],'2-Resumen'!$C$2, '2-Resumen'!$C$3)</f>
        <v>0.92408910778807873</v>
      </c>
      <c r="R2668" t="str">
        <f>IF(ABS(moras[[#This Row],[Z-CORE E]]) &gt; 1.96, "Sí", "No")</f>
        <v>No</v>
      </c>
    </row>
    <row r="2669" spans="1:18">
      <c r="A2669">
        <v>3871</v>
      </c>
      <c r="B2669" t="s">
        <v>32</v>
      </c>
      <c r="C2669">
        <v>29824825</v>
      </c>
      <c r="D26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69">
        <f>IF(moras[[#This Row],[SALARIO]]="",'2-Resumen'!$B$7, moras[[#This Row],[SALARIO]])</f>
        <v>29824825</v>
      </c>
      <c r="F2669">
        <f>STANDARDIZE(moras[[#This Row],[SALARIO]],'2-Resumen'!$B$2,'2-Resumen'!$B$3)</f>
        <v>0.12064009643545456</v>
      </c>
      <c r="G2669" t="str">
        <f>IF(ABS(moras[[#This Row],[Z-CORE]])&gt; 1.96,"Sí", "No")</f>
        <v>No</v>
      </c>
      <c r="H2669" t="s">
        <v>33</v>
      </c>
      <c r="I2669" t="str">
        <f>IF(moras[[#This Row],[TIPO_ASEGURAMIENTO]] = "", '2-Resumen'!$F$4, moras[[#This Row],[TIPO_ASEGURAMIENTO]])</f>
        <v>ASALARIADO</v>
      </c>
      <c r="J2669" t="s">
        <v>29</v>
      </c>
      <c r="K2669" t="s">
        <v>30</v>
      </c>
      <c r="L2669" t="s">
        <v>31</v>
      </c>
      <c r="M2669" t="s">
        <v>31</v>
      </c>
      <c r="N2669">
        <v>26</v>
      </c>
      <c r="O2669">
        <f>IF(moras[[#This Row],[EDAD]]="", '2-Resumen'!$C$7, moras[[#This Row],[EDAD]])</f>
        <v>26</v>
      </c>
      <c r="P2669">
        <f>FLOOR(moras[[#This Row],[EDAD_SIN_NA´S]],10)</f>
        <v>20</v>
      </c>
      <c r="Q2669">
        <f>STANDARDIZE(moras[[#This Row],[EDAD]],'2-Resumen'!$C$2, '2-Resumen'!$C$3)</f>
        <v>-1.1225954644489089</v>
      </c>
      <c r="R2669" t="str">
        <f>IF(ABS(moras[[#This Row],[Z-CORE E]]) &gt; 1.96, "Sí", "No")</f>
        <v>No</v>
      </c>
    </row>
    <row r="2670" spans="1:18">
      <c r="A2670">
        <v>3872</v>
      </c>
      <c r="B2670" t="s">
        <v>32</v>
      </c>
      <c r="C2670">
        <v>45051301</v>
      </c>
      <c r="D26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70">
        <f>IF(moras[[#This Row],[SALARIO]]="",'2-Resumen'!$B$7, moras[[#This Row],[SALARIO]])</f>
        <v>45051301</v>
      </c>
      <c r="F2670">
        <f>STANDARDIZE(moras[[#This Row],[SALARIO]],'2-Resumen'!$B$2,'2-Resumen'!$B$3)</f>
        <v>0.37399405121922974</v>
      </c>
      <c r="G2670" t="str">
        <f>IF(ABS(moras[[#This Row],[Z-CORE]])&gt; 1.96,"Sí", "No")</f>
        <v>No</v>
      </c>
      <c r="H2670" t="s">
        <v>33</v>
      </c>
      <c r="I2670" t="str">
        <f>IF(moras[[#This Row],[TIPO_ASEGURAMIENTO]] = "", '2-Resumen'!$F$4, moras[[#This Row],[TIPO_ASEGURAMIENTO]])</f>
        <v>ASALARIADO</v>
      </c>
      <c r="J2670" t="s">
        <v>34</v>
      </c>
      <c r="K2670" t="s">
        <v>30</v>
      </c>
      <c r="L2670" t="s">
        <v>31</v>
      </c>
      <c r="M2670" t="s">
        <v>31</v>
      </c>
      <c r="N2670">
        <v>39</v>
      </c>
      <c r="O2670">
        <f>IF(moras[[#This Row],[EDAD]]="", '2-Resumen'!$C$7, moras[[#This Row],[EDAD]])</f>
        <v>39</v>
      </c>
      <c r="P2670">
        <f>FLOOR(moras[[#This Row],[EDAD_SIN_NA´S]],10)</f>
        <v>30</v>
      </c>
      <c r="Q2670">
        <f>STANDARDIZE(moras[[#This Row],[EDAD]],'2-Resumen'!$C$2, '2-Resumen'!$C$3)</f>
        <v>-0.20511617344612137</v>
      </c>
      <c r="R2670" t="str">
        <f>IF(ABS(moras[[#This Row],[Z-CORE E]]) &gt; 1.96, "Sí", "No")</f>
        <v>No</v>
      </c>
    </row>
    <row r="2671" spans="1:18">
      <c r="A2671">
        <v>3873</v>
      </c>
      <c r="B2671" t="s">
        <v>32</v>
      </c>
      <c r="C2671">
        <v>1213949</v>
      </c>
      <c r="D26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71">
        <f>IF(moras[[#This Row],[SALARIO]]="",'2-Resumen'!$B$7, moras[[#This Row],[SALARIO]])</f>
        <v>1213949</v>
      </c>
      <c r="F2671">
        <f>STANDARDIZE(moras[[#This Row],[SALARIO]],'2-Resumen'!$B$2,'2-Resumen'!$B$3)</f>
        <v>-0.35541743548645555</v>
      </c>
      <c r="G2671" t="str">
        <f>IF(ABS(moras[[#This Row],[Z-CORE]])&gt; 1.96,"Sí", "No")</f>
        <v>No</v>
      </c>
      <c r="H2671" t="s">
        <v>33</v>
      </c>
      <c r="I2671" t="str">
        <f>IF(moras[[#This Row],[TIPO_ASEGURAMIENTO]] = "", '2-Resumen'!$F$4, moras[[#This Row],[TIPO_ASEGURAMIENTO]])</f>
        <v>ASALARIADO</v>
      </c>
      <c r="J2671" t="s">
        <v>34</v>
      </c>
      <c r="K2671" t="s">
        <v>30</v>
      </c>
      <c r="L2671" t="s">
        <v>31</v>
      </c>
      <c r="M2671" t="s">
        <v>31</v>
      </c>
      <c r="N2671">
        <v>41</v>
      </c>
      <c r="O2671">
        <f>IF(moras[[#This Row],[EDAD]]="", '2-Resumen'!$C$7, moras[[#This Row],[EDAD]])</f>
        <v>41</v>
      </c>
      <c r="P2671">
        <f>FLOOR(moras[[#This Row],[EDAD_SIN_NA´S]],10)</f>
        <v>40</v>
      </c>
      <c r="Q2671">
        <f>STANDARDIZE(moras[[#This Row],[EDAD]],'2-Resumen'!$C$2, '2-Resumen'!$C$3)</f>
        <v>-6.3965513291846368E-2</v>
      </c>
      <c r="R2671" t="str">
        <f>IF(ABS(moras[[#This Row],[Z-CORE E]]) &gt; 1.96, "Sí", "No")</f>
        <v>No</v>
      </c>
    </row>
    <row r="2672" spans="1:18">
      <c r="A2672">
        <v>3874</v>
      </c>
      <c r="B2672" t="s">
        <v>32</v>
      </c>
      <c r="C2672">
        <v>37772994</v>
      </c>
      <c r="D26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72">
        <f>IF(moras[[#This Row],[SALARIO]]="",'2-Resumen'!$B$7, moras[[#This Row],[SALARIO]])</f>
        <v>37772994</v>
      </c>
      <c r="F2672">
        <f>STANDARDIZE(moras[[#This Row],[SALARIO]],'2-Resumen'!$B$2,'2-Resumen'!$B$3)</f>
        <v>0.25289000438787923</v>
      </c>
      <c r="G2672" t="str">
        <f>IF(ABS(moras[[#This Row],[Z-CORE]])&gt; 1.96,"Sí", "No")</f>
        <v>No</v>
      </c>
      <c r="H2672" t="s">
        <v>33</v>
      </c>
      <c r="I2672" t="str">
        <f>IF(moras[[#This Row],[TIPO_ASEGURAMIENTO]] = "", '2-Resumen'!$F$4, moras[[#This Row],[TIPO_ASEGURAMIENTO]])</f>
        <v>ASALARIADO</v>
      </c>
      <c r="J2672" t="s">
        <v>29</v>
      </c>
      <c r="K2672" t="s">
        <v>30</v>
      </c>
      <c r="L2672" t="s">
        <v>31</v>
      </c>
      <c r="M2672" t="s">
        <v>31</v>
      </c>
      <c r="N2672">
        <v>36</v>
      </c>
      <c r="O2672">
        <f>IF(moras[[#This Row],[EDAD]]="", '2-Resumen'!$C$7, moras[[#This Row],[EDAD]])</f>
        <v>36</v>
      </c>
      <c r="P2672">
        <f>FLOOR(moras[[#This Row],[EDAD_SIN_NA´S]],10)</f>
        <v>30</v>
      </c>
      <c r="Q2672">
        <f>STANDARDIZE(moras[[#This Row],[EDAD]],'2-Resumen'!$C$2, '2-Resumen'!$C$3)</f>
        <v>-0.41684216367753391</v>
      </c>
      <c r="R2672" t="str">
        <f>IF(ABS(moras[[#This Row],[Z-CORE E]]) &gt; 1.96, "Sí", "No")</f>
        <v>No</v>
      </c>
    </row>
    <row r="2673" spans="1:18">
      <c r="A2673">
        <v>3875</v>
      </c>
      <c r="B2673" t="s">
        <v>27</v>
      </c>
      <c r="C2673">
        <v>1605450</v>
      </c>
      <c r="D26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73">
        <f>IF(moras[[#This Row],[SALARIO]]="",'2-Resumen'!$B$7, moras[[#This Row],[SALARIO]])</f>
        <v>1605450</v>
      </c>
      <c r="F2673">
        <f>STANDARDIZE(moras[[#This Row],[SALARIO]],'2-Resumen'!$B$2,'2-Resumen'!$B$3)</f>
        <v>-0.34890323439016752</v>
      </c>
      <c r="G2673" t="str">
        <f>IF(ABS(moras[[#This Row],[Z-CORE]])&gt; 1.96,"Sí", "No")</f>
        <v>No</v>
      </c>
      <c r="H2673" t="s">
        <v>33</v>
      </c>
      <c r="I2673" t="str">
        <f>IF(moras[[#This Row],[TIPO_ASEGURAMIENTO]] = "", '2-Resumen'!$F$4, moras[[#This Row],[TIPO_ASEGURAMIENTO]])</f>
        <v>ASALARIADO</v>
      </c>
      <c r="J2673" t="s">
        <v>29</v>
      </c>
      <c r="K2673" t="s">
        <v>30</v>
      </c>
      <c r="L2673" t="s">
        <v>31</v>
      </c>
      <c r="M2673" t="s">
        <v>31</v>
      </c>
      <c r="N2673">
        <v>38</v>
      </c>
      <c r="O2673">
        <f>IF(moras[[#This Row],[EDAD]]="", '2-Resumen'!$C$7, moras[[#This Row],[EDAD]])</f>
        <v>38</v>
      </c>
      <c r="P2673">
        <f>FLOOR(moras[[#This Row],[EDAD_SIN_NA´S]],10)</f>
        <v>30</v>
      </c>
      <c r="Q2673">
        <f>STANDARDIZE(moras[[#This Row],[EDAD]],'2-Resumen'!$C$2, '2-Resumen'!$C$3)</f>
        <v>-0.27569150352325889</v>
      </c>
      <c r="R2673" t="str">
        <f>IF(ABS(moras[[#This Row],[Z-CORE E]]) &gt; 1.96, "Sí", "No")</f>
        <v>No</v>
      </c>
    </row>
    <row r="2674" spans="1:18">
      <c r="A2674">
        <v>3877</v>
      </c>
      <c r="B2674" t="s">
        <v>32</v>
      </c>
      <c r="C2674">
        <v>3916375</v>
      </c>
      <c r="D26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74">
        <f>IF(moras[[#This Row],[SALARIO]]="",'2-Resumen'!$B$7, moras[[#This Row],[SALARIO]])</f>
        <v>3916375</v>
      </c>
      <c r="F2674">
        <f>STANDARDIZE(moras[[#This Row],[SALARIO]],'2-Resumen'!$B$2,'2-Resumen'!$B$3)</f>
        <v>-0.31045165912359268</v>
      </c>
      <c r="G2674" t="str">
        <f>IF(ABS(moras[[#This Row],[Z-CORE]])&gt; 1.96,"Sí", "No")</f>
        <v>No</v>
      </c>
      <c r="H2674" t="s">
        <v>33</v>
      </c>
      <c r="I2674" t="str">
        <f>IF(moras[[#This Row],[TIPO_ASEGURAMIENTO]] = "", '2-Resumen'!$F$4, moras[[#This Row],[TIPO_ASEGURAMIENTO]])</f>
        <v>ASALARIADO</v>
      </c>
      <c r="J2674" t="s">
        <v>29</v>
      </c>
      <c r="K2674" t="s">
        <v>30</v>
      </c>
      <c r="L2674" t="s">
        <v>31</v>
      </c>
      <c r="M2674" t="s">
        <v>31</v>
      </c>
      <c r="N2674">
        <v>49</v>
      </c>
      <c r="O2674">
        <f>IF(moras[[#This Row],[EDAD]]="", '2-Resumen'!$C$7, moras[[#This Row],[EDAD]])</f>
        <v>49</v>
      </c>
      <c r="P2674">
        <f>FLOOR(moras[[#This Row],[EDAD_SIN_NA´S]],10)</f>
        <v>40</v>
      </c>
      <c r="Q2674">
        <f>STANDARDIZE(moras[[#This Row],[EDAD]],'2-Resumen'!$C$2, '2-Resumen'!$C$3)</f>
        <v>0.50063712732525367</v>
      </c>
      <c r="R2674" t="str">
        <f>IF(ABS(moras[[#This Row],[Z-CORE E]]) &gt; 1.96, "Sí", "No")</f>
        <v>No</v>
      </c>
    </row>
    <row r="2675" spans="1:18">
      <c r="A2675">
        <v>3879</v>
      </c>
      <c r="B2675" t="s">
        <v>27</v>
      </c>
      <c r="C2675">
        <v>11618295</v>
      </c>
      <c r="D26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75">
        <f>IF(moras[[#This Row],[SALARIO]]="",'2-Resumen'!$B$7, moras[[#This Row],[SALARIO]])</f>
        <v>11618295</v>
      </c>
      <c r="F2675">
        <f>STANDARDIZE(moras[[#This Row],[SALARIO]],'2-Resumen'!$B$2,'2-Resumen'!$B$3)</f>
        <v>-0.18229909831909311</v>
      </c>
      <c r="G2675" t="str">
        <f>IF(ABS(moras[[#This Row],[Z-CORE]])&gt; 1.96,"Sí", "No")</f>
        <v>No</v>
      </c>
      <c r="H2675" t="s">
        <v>33</v>
      </c>
      <c r="I2675" t="str">
        <f>IF(moras[[#This Row],[TIPO_ASEGURAMIENTO]] = "", '2-Resumen'!$F$4, moras[[#This Row],[TIPO_ASEGURAMIENTO]])</f>
        <v>ASALARIADO</v>
      </c>
      <c r="J2675" t="s">
        <v>34</v>
      </c>
      <c r="K2675" t="s">
        <v>30</v>
      </c>
      <c r="L2675" t="s">
        <v>31</v>
      </c>
      <c r="M2675" t="s">
        <v>31</v>
      </c>
      <c r="N2675">
        <v>32</v>
      </c>
      <c r="O2675">
        <f>IF(moras[[#This Row],[EDAD]]="", '2-Resumen'!$C$7, moras[[#This Row],[EDAD]])</f>
        <v>32</v>
      </c>
      <c r="P2675">
        <f>FLOOR(moras[[#This Row],[EDAD_SIN_NA´S]],10)</f>
        <v>30</v>
      </c>
      <c r="Q2675">
        <f>STANDARDIZE(moras[[#This Row],[EDAD]],'2-Resumen'!$C$2, '2-Resumen'!$C$3)</f>
        <v>-0.69914348398608395</v>
      </c>
      <c r="R2675" t="str">
        <f>IF(ABS(moras[[#This Row],[Z-CORE E]]) &gt; 1.96, "Sí", "No")</f>
        <v>No</v>
      </c>
    </row>
    <row r="2676" spans="1:18">
      <c r="A2676">
        <v>3881</v>
      </c>
      <c r="B2676" t="s">
        <v>32</v>
      </c>
      <c r="C2676">
        <v>11174203</v>
      </c>
      <c r="D26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76">
        <f>IF(moras[[#This Row],[SALARIO]]="",'2-Resumen'!$B$7, moras[[#This Row],[SALARIO]])</f>
        <v>11174203</v>
      </c>
      <c r="F2676">
        <f>STANDARDIZE(moras[[#This Row],[SALARIO]],'2-Resumen'!$B$2,'2-Resumen'!$B$3)</f>
        <v>-0.18968836320795093</v>
      </c>
      <c r="G2676" t="str">
        <f>IF(ABS(moras[[#This Row],[Z-CORE]])&gt; 1.96,"Sí", "No")</f>
        <v>No</v>
      </c>
      <c r="H2676" t="s">
        <v>33</v>
      </c>
      <c r="I2676" t="str">
        <f>IF(moras[[#This Row],[TIPO_ASEGURAMIENTO]] = "", '2-Resumen'!$F$4, moras[[#This Row],[TIPO_ASEGURAMIENTO]])</f>
        <v>ASALARIADO</v>
      </c>
      <c r="J2676" t="s">
        <v>29</v>
      </c>
      <c r="K2676" t="s">
        <v>30</v>
      </c>
      <c r="L2676" t="s">
        <v>31</v>
      </c>
      <c r="M2676" t="s">
        <v>31</v>
      </c>
      <c r="N2676">
        <v>52</v>
      </c>
      <c r="O2676">
        <f>IF(moras[[#This Row],[EDAD]]="", '2-Resumen'!$C$7, moras[[#This Row],[EDAD]])</f>
        <v>52</v>
      </c>
      <c r="P2676">
        <f>FLOOR(moras[[#This Row],[EDAD_SIN_NA´S]],10)</f>
        <v>50</v>
      </c>
      <c r="Q2676">
        <f>STANDARDIZE(moras[[#This Row],[EDAD]],'2-Resumen'!$C$2, '2-Resumen'!$C$3)</f>
        <v>0.71236311755666615</v>
      </c>
      <c r="R2676" t="str">
        <f>IF(ABS(moras[[#This Row],[Z-CORE E]]) &gt; 1.96, "Sí", "No")</f>
        <v>No</v>
      </c>
    </row>
    <row r="2677" spans="1:18">
      <c r="A2677">
        <v>3882</v>
      </c>
      <c r="B2677" t="s">
        <v>32</v>
      </c>
      <c r="C2677">
        <v>47272192</v>
      </c>
      <c r="D26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77">
        <f>IF(moras[[#This Row],[SALARIO]]="",'2-Resumen'!$B$7, moras[[#This Row],[SALARIO]])</f>
        <v>47272192</v>
      </c>
      <c r="F2677">
        <f>STANDARDIZE(moras[[#This Row],[SALARIO]],'2-Resumen'!$B$2,'2-Resumen'!$B$3)</f>
        <v>0.41094754709008607</v>
      </c>
      <c r="G2677" t="str">
        <f>IF(ABS(moras[[#This Row],[Z-CORE]])&gt; 1.96,"Sí", "No")</f>
        <v>No</v>
      </c>
      <c r="H2677" t="s">
        <v>33</v>
      </c>
      <c r="I2677" t="str">
        <f>IF(moras[[#This Row],[TIPO_ASEGURAMIENTO]] = "", '2-Resumen'!$F$4, moras[[#This Row],[TIPO_ASEGURAMIENTO]])</f>
        <v>ASALARIADO</v>
      </c>
      <c r="J2677" t="s">
        <v>29</v>
      </c>
      <c r="K2677" t="s">
        <v>30</v>
      </c>
      <c r="L2677" t="s">
        <v>31</v>
      </c>
      <c r="M2677" t="s">
        <v>31</v>
      </c>
      <c r="N2677">
        <v>60</v>
      </c>
      <c r="O2677">
        <f>IF(moras[[#This Row],[EDAD]]="", '2-Resumen'!$C$7, moras[[#This Row],[EDAD]])</f>
        <v>60</v>
      </c>
      <c r="P2677">
        <f>FLOOR(moras[[#This Row],[EDAD_SIN_NA´S]],10)</f>
        <v>60</v>
      </c>
      <c r="Q2677">
        <f>STANDARDIZE(moras[[#This Row],[EDAD]],'2-Resumen'!$C$2, '2-Resumen'!$C$3)</f>
        <v>1.2769657581737661</v>
      </c>
      <c r="R2677" t="str">
        <f>IF(ABS(moras[[#This Row],[Z-CORE E]]) &gt; 1.96, "Sí", "No")</f>
        <v>No</v>
      </c>
    </row>
    <row r="2678" spans="1:18">
      <c r="A2678">
        <v>3884</v>
      </c>
      <c r="B2678" t="s">
        <v>32</v>
      </c>
      <c r="C2678">
        <v>235200</v>
      </c>
      <c r="D26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78">
        <f>IF(moras[[#This Row],[SALARIO]]="",'2-Resumen'!$B$7, moras[[#This Row],[SALARIO]])</f>
        <v>235200</v>
      </c>
      <c r="F2678">
        <f>STANDARDIZE(moras[[#This Row],[SALARIO]],'2-Resumen'!$B$2,'2-Resumen'!$B$3)</f>
        <v>-0.37170287999053286</v>
      </c>
      <c r="G2678" t="str">
        <f>IF(ABS(moras[[#This Row],[Z-CORE]])&gt; 1.96,"Sí", "No")</f>
        <v>No</v>
      </c>
      <c r="H2678" t="s">
        <v>33</v>
      </c>
      <c r="I2678" t="str">
        <f>IF(moras[[#This Row],[TIPO_ASEGURAMIENTO]] = "", '2-Resumen'!$F$4, moras[[#This Row],[TIPO_ASEGURAMIENTO]])</f>
        <v>ASALARIADO</v>
      </c>
      <c r="J2678" t="s">
        <v>29</v>
      </c>
      <c r="K2678" t="s">
        <v>30</v>
      </c>
      <c r="L2678" t="s">
        <v>31</v>
      </c>
      <c r="M2678" t="s">
        <v>30</v>
      </c>
      <c r="N2678">
        <v>24</v>
      </c>
      <c r="O2678">
        <f>IF(moras[[#This Row],[EDAD]]="", '2-Resumen'!$C$7, moras[[#This Row],[EDAD]])</f>
        <v>24</v>
      </c>
      <c r="P2678">
        <f>FLOOR(moras[[#This Row],[EDAD_SIN_NA´S]],10)</f>
        <v>20</v>
      </c>
      <c r="Q2678">
        <f>STANDARDIZE(moras[[#This Row],[EDAD]],'2-Resumen'!$C$2, '2-Resumen'!$C$3)</f>
        <v>-1.263746124603184</v>
      </c>
      <c r="R2678" t="str">
        <f>IF(ABS(moras[[#This Row],[Z-CORE E]]) &gt; 1.96, "Sí", "No")</f>
        <v>No</v>
      </c>
    </row>
    <row r="2679" spans="1:18">
      <c r="A2679">
        <v>3885</v>
      </c>
      <c r="B2679" t="s">
        <v>27</v>
      </c>
      <c r="C2679">
        <v>180000</v>
      </c>
      <c r="D26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79">
        <f>IF(moras[[#This Row],[SALARIO]]="",'2-Resumen'!$B$7, moras[[#This Row],[SALARIO]])</f>
        <v>180000</v>
      </c>
      <c r="F2679">
        <f>STANDARDIZE(moras[[#This Row],[SALARIO]],'2-Resumen'!$B$2,'2-Resumen'!$B$3)</f>
        <v>-0.37262135504044358</v>
      </c>
      <c r="G2679" t="str">
        <f>IF(ABS(moras[[#This Row],[Z-CORE]])&gt; 1.96,"Sí", "No")</f>
        <v>No</v>
      </c>
      <c r="H2679" t="s">
        <v>33</v>
      </c>
      <c r="I2679" t="str">
        <f>IF(moras[[#This Row],[TIPO_ASEGURAMIENTO]] = "", '2-Resumen'!$F$4, moras[[#This Row],[TIPO_ASEGURAMIENTO]])</f>
        <v>ASALARIADO</v>
      </c>
      <c r="J2679" t="s">
        <v>29</v>
      </c>
      <c r="K2679" t="s">
        <v>30</v>
      </c>
      <c r="L2679" t="s">
        <v>30</v>
      </c>
      <c r="M2679" t="s">
        <v>31</v>
      </c>
      <c r="N2679">
        <v>30</v>
      </c>
      <c r="O2679">
        <f>IF(moras[[#This Row],[EDAD]]="", '2-Resumen'!$C$7, moras[[#This Row],[EDAD]])</f>
        <v>30</v>
      </c>
      <c r="P2679">
        <f>FLOOR(moras[[#This Row],[EDAD_SIN_NA´S]],10)</f>
        <v>30</v>
      </c>
      <c r="Q2679">
        <f>STANDARDIZE(moras[[#This Row],[EDAD]],'2-Resumen'!$C$2, '2-Resumen'!$C$3)</f>
        <v>-0.84029414414035897</v>
      </c>
      <c r="R2679" t="str">
        <f>IF(ABS(moras[[#This Row],[Z-CORE E]]) &gt; 1.96, "Sí", "No")</f>
        <v>No</v>
      </c>
    </row>
    <row r="2680" spans="1:18">
      <c r="A2680">
        <v>3889</v>
      </c>
      <c r="B2680" t="s">
        <v>32</v>
      </c>
      <c r="C2680">
        <v>20806725</v>
      </c>
      <c r="D26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80">
        <f>IF(moras[[#This Row],[SALARIO]]="",'2-Resumen'!$B$7, moras[[#This Row],[SALARIO]])</f>
        <v>20806725</v>
      </c>
      <c r="F2680">
        <f>STANDARDIZE(moras[[#This Row],[SALARIO]],'2-Resumen'!$B$2,'2-Resumen'!$B$3)</f>
        <v>-2.941243703555756E-2</v>
      </c>
      <c r="G2680" t="str">
        <f>IF(ABS(moras[[#This Row],[Z-CORE]])&gt; 1.96,"Sí", "No")</f>
        <v>No</v>
      </c>
      <c r="H2680" t="s">
        <v>33</v>
      </c>
      <c r="I2680" t="str">
        <f>IF(moras[[#This Row],[TIPO_ASEGURAMIENTO]] = "", '2-Resumen'!$F$4, moras[[#This Row],[TIPO_ASEGURAMIENTO]])</f>
        <v>ASALARIADO</v>
      </c>
      <c r="J2680" t="s">
        <v>34</v>
      </c>
      <c r="K2680" t="s">
        <v>30</v>
      </c>
      <c r="L2680" t="s">
        <v>31</v>
      </c>
      <c r="M2680" t="s">
        <v>31</v>
      </c>
      <c r="N2680">
        <v>46</v>
      </c>
      <c r="O2680">
        <f>IF(moras[[#This Row],[EDAD]]="", '2-Resumen'!$C$7, moras[[#This Row],[EDAD]])</f>
        <v>46</v>
      </c>
      <c r="P2680">
        <f>FLOOR(moras[[#This Row],[EDAD_SIN_NA´S]],10)</f>
        <v>40</v>
      </c>
      <c r="Q2680">
        <f>STANDARDIZE(moras[[#This Row],[EDAD]],'2-Resumen'!$C$2, '2-Resumen'!$C$3)</f>
        <v>0.28891113709384114</v>
      </c>
      <c r="R2680" t="str">
        <f>IF(ABS(moras[[#This Row],[Z-CORE E]]) &gt; 1.96, "Sí", "No")</f>
        <v>No</v>
      </c>
    </row>
    <row r="2681" spans="1:18">
      <c r="A2681">
        <v>3890</v>
      </c>
      <c r="B2681" t="s">
        <v>27</v>
      </c>
      <c r="C2681">
        <v>260000</v>
      </c>
      <c r="D26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81">
        <f>IF(moras[[#This Row],[SALARIO]]="",'2-Resumen'!$B$7, moras[[#This Row],[SALARIO]])</f>
        <v>260000</v>
      </c>
      <c r="F2681">
        <f>STANDARDIZE(moras[[#This Row],[SALARIO]],'2-Resumen'!$B$2,'2-Resumen'!$B$3)</f>
        <v>-0.37129023177970338</v>
      </c>
      <c r="G2681" t="str">
        <f>IF(ABS(moras[[#This Row],[Z-CORE]])&gt; 1.96,"Sí", "No")</f>
        <v>No</v>
      </c>
      <c r="H2681" t="s">
        <v>33</v>
      </c>
      <c r="I2681" t="str">
        <f>IF(moras[[#This Row],[TIPO_ASEGURAMIENTO]] = "", '2-Resumen'!$F$4, moras[[#This Row],[TIPO_ASEGURAMIENTO]])</f>
        <v>ASALARIADO</v>
      </c>
      <c r="J2681" t="s">
        <v>29</v>
      </c>
      <c r="K2681" t="s">
        <v>30</v>
      </c>
      <c r="L2681" t="s">
        <v>31</v>
      </c>
      <c r="M2681" t="s">
        <v>31</v>
      </c>
      <c r="N2681">
        <v>29</v>
      </c>
      <c r="O2681">
        <f>IF(moras[[#This Row],[EDAD]]="", '2-Resumen'!$C$7, moras[[#This Row],[EDAD]])</f>
        <v>29</v>
      </c>
      <c r="P2681">
        <f>FLOOR(moras[[#This Row],[EDAD_SIN_NA´S]],10)</f>
        <v>20</v>
      </c>
      <c r="Q2681">
        <f>STANDARDIZE(moras[[#This Row],[EDAD]],'2-Resumen'!$C$2, '2-Resumen'!$C$3)</f>
        <v>-0.91086947421749642</v>
      </c>
      <c r="R2681" t="str">
        <f>IF(ABS(moras[[#This Row],[Z-CORE E]]) &gt; 1.96, "Sí", "No")</f>
        <v>No</v>
      </c>
    </row>
    <row r="2682" spans="1:18">
      <c r="A2682">
        <v>3891</v>
      </c>
      <c r="B2682" t="s">
        <v>32</v>
      </c>
      <c r="C2682">
        <v>27496943</v>
      </c>
      <c r="D26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82">
        <f>IF(moras[[#This Row],[SALARIO]]="",'2-Resumen'!$B$7, moras[[#This Row],[SALARIO]])</f>
        <v>27496943</v>
      </c>
      <c r="F2682">
        <f>STANDARDIZE(moras[[#This Row],[SALARIO]],'2-Resumen'!$B$2,'2-Resumen'!$B$3)</f>
        <v>8.1906372954725068E-2</v>
      </c>
      <c r="G2682" t="str">
        <f>IF(ABS(moras[[#This Row],[Z-CORE]])&gt; 1.96,"Sí", "No")</f>
        <v>No</v>
      </c>
      <c r="H2682" t="s">
        <v>33</v>
      </c>
      <c r="I2682" t="str">
        <f>IF(moras[[#This Row],[TIPO_ASEGURAMIENTO]] = "", '2-Resumen'!$F$4, moras[[#This Row],[TIPO_ASEGURAMIENTO]])</f>
        <v>ASALARIADO</v>
      </c>
      <c r="J2682" t="s">
        <v>29</v>
      </c>
      <c r="K2682" t="s">
        <v>30</v>
      </c>
      <c r="L2682" t="s">
        <v>31</v>
      </c>
      <c r="M2682" t="s">
        <v>31</v>
      </c>
      <c r="N2682">
        <v>31</v>
      </c>
      <c r="O2682">
        <f>IF(moras[[#This Row],[EDAD]]="", '2-Resumen'!$C$7, moras[[#This Row],[EDAD]])</f>
        <v>31</v>
      </c>
      <c r="P2682">
        <f>FLOOR(moras[[#This Row],[EDAD_SIN_NA´S]],10)</f>
        <v>30</v>
      </c>
      <c r="Q2682">
        <f>STANDARDIZE(moras[[#This Row],[EDAD]],'2-Resumen'!$C$2, '2-Resumen'!$C$3)</f>
        <v>-0.7697188140632214</v>
      </c>
      <c r="R2682" t="str">
        <f>IF(ABS(moras[[#This Row],[Z-CORE E]]) &gt; 1.96, "Sí", "No")</f>
        <v>No</v>
      </c>
    </row>
    <row r="2683" spans="1:18">
      <c r="A2683">
        <v>3892</v>
      </c>
      <c r="B2683" t="s">
        <v>32</v>
      </c>
      <c r="C2683">
        <v>139268783</v>
      </c>
      <c r="D26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83">
        <f>IF(moras[[#This Row],[SALARIO]]="",'2-Resumen'!$B$7, moras[[#This Row],[SALARIO]])</f>
        <v>139268783</v>
      </c>
      <c r="F2683">
        <f>STANDARDIZE(moras[[#This Row],[SALARIO]],'2-Resumen'!$B$2,'2-Resumen'!$B$3)</f>
        <v>1.9416825744513386</v>
      </c>
      <c r="G2683" t="str">
        <f>IF(ABS(moras[[#This Row],[Z-CORE]])&gt; 1.96,"Sí", "No")</f>
        <v>No</v>
      </c>
      <c r="H2683" t="s">
        <v>33</v>
      </c>
      <c r="I2683" t="str">
        <f>IF(moras[[#This Row],[TIPO_ASEGURAMIENTO]] = "", '2-Resumen'!$F$4, moras[[#This Row],[TIPO_ASEGURAMIENTO]])</f>
        <v>ASALARIADO</v>
      </c>
      <c r="J2683" t="s">
        <v>29</v>
      </c>
      <c r="K2683" t="s">
        <v>30</v>
      </c>
      <c r="L2683" t="s">
        <v>31</v>
      </c>
      <c r="M2683" t="s">
        <v>31</v>
      </c>
      <c r="N2683">
        <v>55</v>
      </c>
      <c r="O2683">
        <f>IF(moras[[#This Row],[EDAD]]="", '2-Resumen'!$C$7, moras[[#This Row],[EDAD]])</f>
        <v>55</v>
      </c>
      <c r="P2683">
        <f>FLOOR(moras[[#This Row],[EDAD_SIN_NA´S]],10)</f>
        <v>50</v>
      </c>
      <c r="Q2683">
        <f>STANDARDIZE(moras[[#This Row],[EDAD]],'2-Resumen'!$C$2, '2-Resumen'!$C$3)</f>
        <v>0.92408910778807873</v>
      </c>
      <c r="R2683" t="str">
        <f>IF(ABS(moras[[#This Row],[Z-CORE E]]) &gt; 1.96, "Sí", "No")</f>
        <v>No</v>
      </c>
    </row>
    <row r="2684" spans="1:18">
      <c r="A2684">
        <v>3895</v>
      </c>
      <c r="B2684" t="s">
        <v>32</v>
      </c>
      <c r="C2684">
        <v>459260</v>
      </c>
      <c r="D26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84">
        <f>IF(moras[[#This Row],[SALARIO]]="",'2-Resumen'!$B$7, moras[[#This Row],[SALARIO]])</f>
        <v>459260</v>
      </c>
      <c r="F2684">
        <f>STANDARDIZE(moras[[#This Row],[SALARIO]],'2-Resumen'!$B$2,'2-Resumen'!$B$3)</f>
        <v>-0.36797473651801482</v>
      </c>
      <c r="G2684" t="str">
        <f>IF(ABS(moras[[#This Row],[Z-CORE]])&gt; 1.96,"Sí", "No")</f>
        <v>No</v>
      </c>
      <c r="H2684" t="s">
        <v>33</v>
      </c>
      <c r="I2684" t="str">
        <f>IF(moras[[#This Row],[TIPO_ASEGURAMIENTO]] = "", '2-Resumen'!$F$4, moras[[#This Row],[TIPO_ASEGURAMIENTO]])</f>
        <v>ASALARIADO</v>
      </c>
      <c r="J2684" t="s">
        <v>29</v>
      </c>
      <c r="K2684" t="s">
        <v>30</v>
      </c>
      <c r="L2684" t="s">
        <v>31</v>
      </c>
      <c r="M2684" t="s">
        <v>31</v>
      </c>
      <c r="N2684">
        <v>37</v>
      </c>
      <c r="O2684">
        <f>IF(moras[[#This Row],[EDAD]]="", '2-Resumen'!$C$7, moras[[#This Row],[EDAD]])</f>
        <v>37</v>
      </c>
      <c r="P2684">
        <f>FLOOR(moras[[#This Row],[EDAD_SIN_NA´S]],10)</f>
        <v>30</v>
      </c>
      <c r="Q2684">
        <f>STANDARDIZE(moras[[#This Row],[EDAD]],'2-Resumen'!$C$2, '2-Resumen'!$C$3)</f>
        <v>-0.3462668336003964</v>
      </c>
      <c r="R2684" t="str">
        <f>IF(ABS(moras[[#This Row],[Z-CORE E]]) &gt; 1.96, "Sí", "No")</f>
        <v>No</v>
      </c>
    </row>
    <row r="2685" spans="1:18">
      <c r="A2685">
        <v>3896</v>
      </c>
      <c r="B2685" t="s">
        <v>32</v>
      </c>
      <c r="C2685">
        <v>7217093</v>
      </c>
      <c r="D26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85">
        <f>IF(moras[[#This Row],[SALARIO]]="",'2-Resumen'!$B$7, moras[[#This Row],[SALARIO]])</f>
        <v>7217093</v>
      </c>
      <c r="F2685">
        <f>STANDARDIZE(moras[[#This Row],[SALARIO]],'2-Resumen'!$B$2,'2-Resumen'!$B$3)</f>
        <v>-0.25553087778679534</v>
      </c>
      <c r="G2685" t="str">
        <f>IF(ABS(moras[[#This Row],[Z-CORE]])&gt; 1.96,"Sí", "No")</f>
        <v>No</v>
      </c>
      <c r="H2685" t="s">
        <v>33</v>
      </c>
      <c r="I2685" t="str">
        <f>IF(moras[[#This Row],[TIPO_ASEGURAMIENTO]] = "", '2-Resumen'!$F$4, moras[[#This Row],[TIPO_ASEGURAMIENTO]])</f>
        <v>ASALARIADO</v>
      </c>
      <c r="J2685" t="s">
        <v>34</v>
      </c>
      <c r="K2685" t="s">
        <v>30</v>
      </c>
      <c r="L2685" t="s">
        <v>31</v>
      </c>
      <c r="M2685" t="s">
        <v>31</v>
      </c>
      <c r="N2685">
        <v>45</v>
      </c>
      <c r="O2685">
        <f>IF(moras[[#This Row],[EDAD]]="", '2-Resumen'!$C$7, moras[[#This Row],[EDAD]])</f>
        <v>45</v>
      </c>
      <c r="P2685">
        <f>FLOOR(moras[[#This Row],[EDAD_SIN_NA´S]],10)</f>
        <v>40</v>
      </c>
      <c r="Q2685">
        <f>STANDARDIZE(moras[[#This Row],[EDAD]],'2-Resumen'!$C$2, '2-Resumen'!$C$3)</f>
        <v>0.21833580701670366</v>
      </c>
      <c r="R2685" t="str">
        <f>IF(ABS(moras[[#This Row],[Z-CORE E]]) &gt; 1.96, "Sí", "No")</f>
        <v>No</v>
      </c>
    </row>
    <row r="2686" spans="1:18">
      <c r="A2686">
        <v>3897</v>
      </c>
      <c r="B2686" t="s">
        <v>27</v>
      </c>
      <c r="C2686">
        <v>465877</v>
      </c>
      <c r="D26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86">
        <f>IF(moras[[#This Row],[SALARIO]]="",'2-Resumen'!$B$7, moras[[#This Row],[SALARIO]])</f>
        <v>465877</v>
      </c>
      <c r="F2686">
        <f>STANDARDIZE(moras[[#This Row],[SALARIO]],'2-Resumen'!$B$2,'2-Resumen'!$B$3)</f>
        <v>-0.36786463598531083</v>
      </c>
      <c r="G2686" t="str">
        <f>IF(ABS(moras[[#This Row],[Z-CORE]])&gt; 1.96,"Sí", "No")</f>
        <v>No</v>
      </c>
      <c r="H2686" t="s">
        <v>33</v>
      </c>
      <c r="I2686" t="str">
        <f>IF(moras[[#This Row],[TIPO_ASEGURAMIENTO]] = "", '2-Resumen'!$F$4, moras[[#This Row],[TIPO_ASEGURAMIENTO]])</f>
        <v>ASALARIADO</v>
      </c>
      <c r="J2686" t="s">
        <v>29</v>
      </c>
      <c r="K2686" t="s">
        <v>30</v>
      </c>
      <c r="L2686" t="s">
        <v>31</v>
      </c>
      <c r="M2686" t="s">
        <v>30</v>
      </c>
      <c r="N2686">
        <v>36</v>
      </c>
      <c r="O2686">
        <f>IF(moras[[#This Row],[EDAD]]="", '2-Resumen'!$C$7, moras[[#This Row],[EDAD]])</f>
        <v>36</v>
      </c>
      <c r="P2686">
        <f>FLOOR(moras[[#This Row],[EDAD_SIN_NA´S]],10)</f>
        <v>30</v>
      </c>
      <c r="Q2686">
        <f>STANDARDIZE(moras[[#This Row],[EDAD]],'2-Resumen'!$C$2, '2-Resumen'!$C$3)</f>
        <v>-0.41684216367753391</v>
      </c>
      <c r="R2686" t="str">
        <f>IF(ABS(moras[[#This Row],[Z-CORE E]]) &gt; 1.96, "Sí", "No")</f>
        <v>No</v>
      </c>
    </row>
    <row r="2687" spans="1:18">
      <c r="A2687">
        <v>3898</v>
      </c>
      <c r="B2687" t="s">
        <v>27</v>
      </c>
      <c r="C2687">
        <v>658917</v>
      </c>
      <c r="D26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87">
        <f>IF(moras[[#This Row],[SALARIO]]="",'2-Resumen'!$B$7, moras[[#This Row],[SALARIO]])</f>
        <v>658917</v>
      </c>
      <c r="F2687">
        <f>STANDARDIZE(moras[[#This Row],[SALARIO]],'2-Resumen'!$B$2,'2-Resumen'!$B$3)</f>
        <v>-0.36465263555714478</v>
      </c>
      <c r="G2687" t="str">
        <f>IF(ABS(moras[[#This Row],[Z-CORE]])&gt; 1.96,"Sí", "No")</f>
        <v>No</v>
      </c>
      <c r="H2687" t="s">
        <v>33</v>
      </c>
      <c r="I2687" t="str">
        <f>IF(moras[[#This Row],[TIPO_ASEGURAMIENTO]] = "", '2-Resumen'!$F$4, moras[[#This Row],[TIPO_ASEGURAMIENTO]])</f>
        <v>ASALARIADO</v>
      </c>
      <c r="J2687" t="s">
        <v>34</v>
      </c>
      <c r="K2687" t="s">
        <v>30</v>
      </c>
      <c r="L2687" t="s">
        <v>31</v>
      </c>
      <c r="M2687" t="s">
        <v>30</v>
      </c>
      <c r="N2687">
        <v>36</v>
      </c>
      <c r="O2687">
        <f>IF(moras[[#This Row],[EDAD]]="", '2-Resumen'!$C$7, moras[[#This Row],[EDAD]])</f>
        <v>36</v>
      </c>
      <c r="P2687">
        <f>FLOOR(moras[[#This Row],[EDAD_SIN_NA´S]],10)</f>
        <v>30</v>
      </c>
      <c r="Q2687">
        <f>STANDARDIZE(moras[[#This Row],[EDAD]],'2-Resumen'!$C$2, '2-Resumen'!$C$3)</f>
        <v>-0.41684216367753391</v>
      </c>
      <c r="R2687" t="str">
        <f>IF(ABS(moras[[#This Row],[Z-CORE E]]) &gt; 1.96, "Sí", "No")</f>
        <v>No</v>
      </c>
    </row>
    <row r="2688" spans="1:18">
      <c r="A2688">
        <v>3899</v>
      </c>
      <c r="B2688" t="s">
        <v>32</v>
      </c>
      <c r="C2688">
        <v>265829543</v>
      </c>
      <c r="D26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88">
        <f>IF(moras[[#This Row],[SALARIO]]="",'2-Resumen'!$B$7, moras[[#This Row],[SALARIO]])</f>
        <v>265829543</v>
      </c>
      <c r="F2688">
        <f>STANDARDIZE(moras[[#This Row],[SALARIO]],'2-Resumen'!$B$2,'2-Resumen'!$B$3)</f>
        <v>4.0475322186132718</v>
      </c>
      <c r="G2688" t="str">
        <f>IF(ABS(moras[[#This Row],[Z-CORE]])&gt; 1.96,"Sí", "No")</f>
        <v>Sí</v>
      </c>
      <c r="H2688" t="s">
        <v>33</v>
      </c>
      <c r="I2688" t="str">
        <f>IF(moras[[#This Row],[TIPO_ASEGURAMIENTO]] = "", '2-Resumen'!$F$4, moras[[#This Row],[TIPO_ASEGURAMIENTO]])</f>
        <v>ASALARIADO</v>
      </c>
      <c r="J2688" t="s">
        <v>29</v>
      </c>
      <c r="K2688" t="s">
        <v>30</v>
      </c>
      <c r="L2688" t="s">
        <v>30</v>
      </c>
      <c r="M2688" t="s">
        <v>31</v>
      </c>
      <c r="N2688">
        <v>30</v>
      </c>
      <c r="O2688">
        <f>IF(moras[[#This Row],[EDAD]]="", '2-Resumen'!$C$7, moras[[#This Row],[EDAD]])</f>
        <v>30</v>
      </c>
      <c r="P2688">
        <f>FLOOR(moras[[#This Row],[EDAD_SIN_NA´S]],10)</f>
        <v>30</v>
      </c>
      <c r="Q2688">
        <f>STANDARDIZE(moras[[#This Row],[EDAD]],'2-Resumen'!$C$2, '2-Resumen'!$C$3)</f>
        <v>-0.84029414414035897</v>
      </c>
      <c r="R2688" t="str">
        <f>IF(ABS(moras[[#This Row],[Z-CORE E]]) &gt; 1.96, "Sí", "No")</f>
        <v>No</v>
      </c>
    </row>
    <row r="2689" spans="1:18">
      <c r="A2689">
        <v>3900</v>
      </c>
      <c r="B2689" t="s">
        <v>32</v>
      </c>
      <c r="C2689">
        <v>58322182</v>
      </c>
      <c r="D26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89">
        <f>IF(moras[[#This Row],[SALARIO]]="",'2-Resumen'!$B$7, moras[[#This Row],[SALARIO]])</f>
        <v>58322182</v>
      </c>
      <c r="F2689">
        <f>STANDARDIZE(moras[[#This Row],[SALARIO]],'2-Resumen'!$B$2,'2-Resumen'!$B$3)</f>
        <v>0.59480878108941515</v>
      </c>
      <c r="G2689" t="str">
        <f>IF(ABS(moras[[#This Row],[Z-CORE]])&gt; 1.96,"Sí", "No")</f>
        <v>No</v>
      </c>
      <c r="H2689" t="s">
        <v>33</v>
      </c>
      <c r="I2689" t="str">
        <f>IF(moras[[#This Row],[TIPO_ASEGURAMIENTO]] = "", '2-Resumen'!$F$4, moras[[#This Row],[TIPO_ASEGURAMIENTO]])</f>
        <v>ASALARIADO</v>
      </c>
      <c r="J2689" t="s">
        <v>29</v>
      </c>
      <c r="K2689" t="s">
        <v>30</v>
      </c>
      <c r="L2689" t="s">
        <v>30</v>
      </c>
      <c r="M2689" t="s">
        <v>31</v>
      </c>
      <c r="N2689">
        <v>53</v>
      </c>
      <c r="O2689">
        <f>IF(moras[[#This Row],[EDAD]]="", '2-Resumen'!$C$7, moras[[#This Row],[EDAD]])</f>
        <v>53</v>
      </c>
      <c r="P2689">
        <f>FLOOR(moras[[#This Row],[EDAD_SIN_NA´S]],10)</f>
        <v>50</v>
      </c>
      <c r="Q2689">
        <f>STANDARDIZE(moras[[#This Row],[EDAD]],'2-Resumen'!$C$2, '2-Resumen'!$C$3)</f>
        <v>0.78293844763380371</v>
      </c>
      <c r="R2689" t="str">
        <f>IF(ABS(moras[[#This Row],[Z-CORE E]]) &gt; 1.96, "Sí", "No")</f>
        <v>No</v>
      </c>
    </row>
    <row r="2690" spans="1:18">
      <c r="A2690">
        <v>3902</v>
      </c>
      <c r="B2690" t="s">
        <v>27</v>
      </c>
      <c r="C2690">
        <v>572000</v>
      </c>
      <c r="D26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690">
        <f>IF(moras[[#This Row],[SALARIO]]="",'2-Resumen'!$B$7, moras[[#This Row],[SALARIO]])</f>
        <v>572000</v>
      </c>
      <c r="F2690">
        <f>STANDARDIZE(moras[[#This Row],[SALARIO]],'2-Resumen'!$B$2,'2-Resumen'!$B$3)</f>
        <v>-0.3660988510628167</v>
      </c>
      <c r="G2690" t="str">
        <f>IF(ABS(moras[[#This Row],[Z-CORE]])&gt; 1.96,"Sí", "No")</f>
        <v>No</v>
      </c>
      <c r="H2690" t="s">
        <v>33</v>
      </c>
      <c r="I2690" t="str">
        <f>IF(moras[[#This Row],[TIPO_ASEGURAMIENTO]] = "", '2-Resumen'!$F$4, moras[[#This Row],[TIPO_ASEGURAMIENTO]])</f>
        <v>ASALARIADO</v>
      </c>
      <c r="J2690" t="s">
        <v>29</v>
      </c>
      <c r="K2690" t="s">
        <v>30</v>
      </c>
      <c r="L2690" t="s">
        <v>31</v>
      </c>
      <c r="M2690" t="s">
        <v>31</v>
      </c>
      <c r="N2690">
        <v>50</v>
      </c>
      <c r="O2690">
        <f>IF(moras[[#This Row],[EDAD]]="", '2-Resumen'!$C$7, moras[[#This Row],[EDAD]])</f>
        <v>50</v>
      </c>
      <c r="P2690">
        <f>FLOOR(moras[[#This Row],[EDAD_SIN_NA´S]],10)</f>
        <v>50</v>
      </c>
      <c r="Q2690">
        <f>STANDARDIZE(moras[[#This Row],[EDAD]],'2-Resumen'!$C$2, '2-Resumen'!$C$3)</f>
        <v>0.57121245740239113</v>
      </c>
      <c r="R2690" t="str">
        <f>IF(ABS(moras[[#This Row],[Z-CORE E]]) &gt; 1.96, "Sí", "No")</f>
        <v>No</v>
      </c>
    </row>
    <row r="2691" spans="1:18">
      <c r="A2691">
        <v>3903</v>
      </c>
      <c r="B2691" t="s">
        <v>32</v>
      </c>
      <c r="C2691">
        <v>705100</v>
      </c>
      <c r="D26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91">
        <f>IF(moras[[#This Row],[SALARIO]]="",'2-Resumen'!$B$7, moras[[#This Row],[SALARIO]])</f>
        <v>705100</v>
      </c>
      <c r="F2691">
        <f>STANDARDIZE(moras[[#This Row],[SALARIO]],'2-Resumen'!$B$2,'2-Resumen'!$B$3)</f>
        <v>-0.36388419473776024</v>
      </c>
      <c r="G2691" t="str">
        <f>IF(ABS(moras[[#This Row],[Z-CORE]])&gt; 1.96,"Sí", "No")</f>
        <v>No</v>
      </c>
      <c r="H2691" t="s">
        <v>33</v>
      </c>
      <c r="I2691" t="str">
        <f>IF(moras[[#This Row],[TIPO_ASEGURAMIENTO]] = "", '2-Resumen'!$F$4, moras[[#This Row],[TIPO_ASEGURAMIENTO]])</f>
        <v>ASALARIADO</v>
      </c>
      <c r="J2691" t="s">
        <v>29</v>
      </c>
      <c r="K2691" t="s">
        <v>30</v>
      </c>
      <c r="L2691" t="s">
        <v>31</v>
      </c>
      <c r="M2691" t="s">
        <v>31</v>
      </c>
      <c r="N2691">
        <v>64</v>
      </c>
      <c r="O2691">
        <f>IF(moras[[#This Row],[EDAD]]="", '2-Resumen'!$C$7, moras[[#This Row],[EDAD]])</f>
        <v>64</v>
      </c>
      <c r="P2691">
        <f>FLOOR(moras[[#This Row],[EDAD_SIN_NA´S]],10)</f>
        <v>60</v>
      </c>
      <c r="Q2691">
        <f>STANDARDIZE(moras[[#This Row],[EDAD]],'2-Resumen'!$C$2, '2-Resumen'!$C$3)</f>
        <v>1.5592670784823162</v>
      </c>
      <c r="R2691" t="str">
        <f>IF(ABS(moras[[#This Row],[Z-CORE E]]) &gt; 1.96, "Sí", "No")</f>
        <v>No</v>
      </c>
    </row>
    <row r="2692" spans="1:18">
      <c r="A2692">
        <v>3904</v>
      </c>
      <c r="B2692" t="s">
        <v>32</v>
      </c>
      <c r="C2692">
        <v>3661815</v>
      </c>
      <c r="D26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92">
        <f>IF(moras[[#This Row],[SALARIO]]="",'2-Resumen'!$B$7, moras[[#This Row],[SALARIO]])</f>
        <v>3661815</v>
      </c>
      <c r="F2692">
        <f>STANDARDIZE(moras[[#This Row],[SALARIO]],'2-Resumen'!$B$2,'2-Resumen'!$B$3)</f>
        <v>-0.31468729333926793</v>
      </c>
      <c r="G2692" t="str">
        <f>IF(ABS(moras[[#This Row],[Z-CORE]])&gt; 1.96,"Sí", "No")</f>
        <v>No</v>
      </c>
      <c r="H2692" t="s">
        <v>33</v>
      </c>
      <c r="I2692" t="str">
        <f>IF(moras[[#This Row],[TIPO_ASEGURAMIENTO]] = "", '2-Resumen'!$F$4, moras[[#This Row],[TIPO_ASEGURAMIENTO]])</f>
        <v>ASALARIADO</v>
      </c>
      <c r="J2692" t="s">
        <v>29</v>
      </c>
      <c r="K2692" t="s">
        <v>30</v>
      </c>
      <c r="L2692" t="s">
        <v>31</v>
      </c>
      <c r="M2692" t="s">
        <v>31</v>
      </c>
      <c r="N2692">
        <v>33</v>
      </c>
      <c r="O2692">
        <f>IF(moras[[#This Row],[EDAD]]="", '2-Resumen'!$C$7, moras[[#This Row],[EDAD]])</f>
        <v>33</v>
      </c>
      <c r="P2692">
        <f>FLOOR(moras[[#This Row],[EDAD_SIN_NA´S]],10)</f>
        <v>30</v>
      </c>
      <c r="Q2692">
        <f>STANDARDIZE(moras[[#This Row],[EDAD]],'2-Resumen'!$C$2, '2-Resumen'!$C$3)</f>
        <v>-0.62856815390894638</v>
      </c>
      <c r="R2692" t="str">
        <f>IF(ABS(moras[[#This Row],[Z-CORE E]]) &gt; 1.96, "Sí", "No")</f>
        <v>No</v>
      </c>
    </row>
    <row r="2693" spans="1:18">
      <c r="A2693">
        <v>3906</v>
      </c>
      <c r="B2693" t="s">
        <v>32</v>
      </c>
      <c r="C2693">
        <v>883100</v>
      </c>
      <c r="D26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93">
        <f>IF(moras[[#This Row],[SALARIO]]="",'2-Resumen'!$B$7, moras[[#This Row],[SALARIO]])</f>
        <v>883100</v>
      </c>
      <c r="F2693">
        <f>STANDARDIZE(moras[[#This Row],[SALARIO]],'2-Resumen'!$B$2,'2-Resumen'!$B$3)</f>
        <v>-0.36092244548261337</v>
      </c>
      <c r="G2693" t="str">
        <f>IF(ABS(moras[[#This Row],[Z-CORE]])&gt; 1.96,"Sí", "No")</f>
        <v>No</v>
      </c>
      <c r="H2693" t="s">
        <v>33</v>
      </c>
      <c r="I2693" t="str">
        <f>IF(moras[[#This Row],[TIPO_ASEGURAMIENTO]] = "", '2-Resumen'!$F$4, moras[[#This Row],[TIPO_ASEGURAMIENTO]])</f>
        <v>ASALARIADO</v>
      </c>
      <c r="J2693" t="s">
        <v>34</v>
      </c>
      <c r="K2693" t="s">
        <v>30</v>
      </c>
      <c r="L2693" t="s">
        <v>31</v>
      </c>
      <c r="M2693" t="s">
        <v>31</v>
      </c>
      <c r="N2693">
        <v>48</v>
      </c>
      <c r="O2693">
        <f>IF(moras[[#This Row],[EDAD]]="", '2-Resumen'!$C$7, moras[[#This Row],[EDAD]])</f>
        <v>48</v>
      </c>
      <c r="P2693">
        <f>FLOOR(moras[[#This Row],[EDAD_SIN_NA´S]],10)</f>
        <v>40</v>
      </c>
      <c r="Q2693">
        <f>STANDARDIZE(moras[[#This Row],[EDAD]],'2-Resumen'!$C$2, '2-Resumen'!$C$3)</f>
        <v>0.43006179724811616</v>
      </c>
      <c r="R2693" t="str">
        <f>IF(ABS(moras[[#This Row],[Z-CORE E]]) &gt; 1.96, "Sí", "No")</f>
        <v>No</v>
      </c>
    </row>
    <row r="2694" spans="1:18">
      <c r="A2694">
        <v>3907</v>
      </c>
      <c r="B2694" t="s">
        <v>27</v>
      </c>
      <c r="C2694">
        <v>63445885</v>
      </c>
      <c r="D26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94">
        <f>IF(moras[[#This Row],[SALARIO]]="",'2-Resumen'!$B$7, moras[[#This Row],[SALARIO]])</f>
        <v>63445885</v>
      </c>
      <c r="F2694">
        <f>STANDARDIZE(moras[[#This Row],[SALARIO]],'2-Resumen'!$B$2,'2-Resumen'!$B$3)</f>
        <v>0.68006228414471781</v>
      </c>
      <c r="G2694" t="str">
        <f>IF(ABS(moras[[#This Row],[Z-CORE]])&gt; 1.96,"Sí", "No")</f>
        <v>No</v>
      </c>
      <c r="H2694" t="s">
        <v>33</v>
      </c>
      <c r="I2694" t="str">
        <f>IF(moras[[#This Row],[TIPO_ASEGURAMIENTO]] = "", '2-Resumen'!$F$4, moras[[#This Row],[TIPO_ASEGURAMIENTO]])</f>
        <v>ASALARIADO</v>
      </c>
      <c r="J2694" t="s">
        <v>34</v>
      </c>
      <c r="K2694" t="s">
        <v>30</v>
      </c>
      <c r="L2694" t="s">
        <v>31</v>
      </c>
      <c r="M2694" t="s">
        <v>31</v>
      </c>
      <c r="N2694">
        <v>37</v>
      </c>
      <c r="O2694">
        <f>IF(moras[[#This Row],[EDAD]]="", '2-Resumen'!$C$7, moras[[#This Row],[EDAD]])</f>
        <v>37</v>
      </c>
      <c r="P2694">
        <f>FLOOR(moras[[#This Row],[EDAD_SIN_NA´S]],10)</f>
        <v>30</v>
      </c>
      <c r="Q2694">
        <f>STANDARDIZE(moras[[#This Row],[EDAD]],'2-Resumen'!$C$2, '2-Resumen'!$C$3)</f>
        <v>-0.3462668336003964</v>
      </c>
      <c r="R2694" t="str">
        <f>IF(ABS(moras[[#This Row],[Z-CORE E]]) &gt; 1.96, "Sí", "No")</f>
        <v>No</v>
      </c>
    </row>
    <row r="2695" spans="1:18">
      <c r="A2695">
        <v>3908</v>
      </c>
      <c r="B2695" t="s">
        <v>32</v>
      </c>
      <c r="C2695">
        <v>700000</v>
      </c>
      <c r="D26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695">
        <f>IF(moras[[#This Row],[SALARIO]]="",'2-Resumen'!$B$7, moras[[#This Row],[SALARIO]])</f>
        <v>700000</v>
      </c>
      <c r="F2695">
        <f>STANDARDIZE(moras[[#This Row],[SALARIO]],'2-Resumen'!$B$2,'2-Resumen'!$B$3)</f>
        <v>-0.36396905384563244</v>
      </c>
      <c r="G2695" t="str">
        <f>IF(ABS(moras[[#This Row],[Z-CORE]])&gt; 1.96,"Sí", "No")</f>
        <v>No</v>
      </c>
      <c r="H2695" t="s">
        <v>33</v>
      </c>
      <c r="I2695" t="str">
        <f>IF(moras[[#This Row],[TIPO_ASEGURAMIENTO]] = "", '2-Resumen'!$F$4, moras[[#This Row],[TIPO_ASEGURAMIENTO]])</f>
        <v>ASALARIADO</v>
      </c>
      <c r="J2695" t="s">
        <v>29</v>
      </c>
      <c r="K2695" t="s">
        <v>30</v>
      </c>
      <c r="L2695" t="s">
        <v>31</v>
      </c>
      <c r="M2695" t="s">
        <v>31</v>
      </c>
      <c r="N2695">
        <v>46</v>
      </c>
      <c r="O2695">
        <f>IF(moras[[#This Row],[EDAD]]="", '2-Resumen'!$C$7, moras[[#This Row],[EDAD]])</f>
        <v>46</v>
      </c>
      <c r="P2695">
        <f>FLOOR(moras[[#This Row],[EDAD_SIN_NA´S]],10)</f>
        <v>40</v>
      </c>
      <c r="Q2695">
        <f>STANDARDIZE(moras[[#This Row],[EDAD]],'2-Resumen'!$C$2, '2-Resumen'!$C$3)</f>
        <v>0.28891113709384114</v>
      </c>
      <c r="R2695" t="str">
        <f>IF(ABS(moras[[#This Row],[Z-CORE E]]) &gt; 1.96, "Sí", "No")</f>
        <v>No</v>
      </c>
    </row>
    <row r="2696" spans="1:18">
      <c r="A2696">
        <v>3909</v>
      </c>
      <c r="B2696" t="s">
        <v>32</v>
      </c>
      <c r="C2696">
        <v>58385975</v>
      </c>
      <c r="D26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96">
        <f>IF(moras[[#This Row],[SALARIO]]="",'2-Resumen'!$B$7, moras[[#This Row],[SALARIO]])</f>
        <v>58385975</v>
      </c>
      <c r="F2696">
        <f>STANDARDIZE(moras[[#This Row],[SALARIO]],'2-Resumen'!$B$2,'2-Resumen'!$B$3)</f>
        <v>0.59587023541657003</v>
      </c>
      <c r="G2696" t="str">
        <f>IF(ABS(moras[[#This Row],[Z-CORE]])&gt; 1.96,"Sí", "No")</f>
        <v>No</v>
      </c>
      <c r="H2696" t="s">
        <v>33</v>
      </c>
      <c r="I2696" t="str">
        <f>IF(moras[[#This Row],[TIPO_ASEGURAMIENTO]] = "", '2-Resumen'!$F$4, moras[[#This Row],[TIPO_ASEGURAMIENTO]])</f>
        <v>ASALARIADO</v>
      </c>
      <c r="J2696" t="s">
        <v>29</v>
      </c>
      <c r="K2696" t="s">
        <v>30</v>
      </c>
      <c r="L2696" t="s">
        <v>31</v>
      </c>
      <c r="M2696" t="s">
        <v>31</v>
      </c>
      <c r="N2696">
        <v>62</v>
      </c>
      <c r="O2696">
        <f>IF(moras[[#This Row],[EDAD]]="", '2-Resumen'!$C$7, moras[[#This Row],[EDAD]])</f>
        <v>62</v>
      </c>
      <c r="P2696">
        <f>FLOOR(moras[[#This Row],[EDAD_SIN_NA´S]],10)</f>
        <v>60</v>
      </c>
      <c r="Q2696">
        <f>STANDARDIZE(moras[[#This Row],[EDAD]],'2-Resumen'!$C$2, '2-Resumen'!$C$3)</f>
        <v>1.4181164183280413</v>
      </c>
      <c r="R2696" t="str">
        <f>IF(ABS(moras[[#This Row],[Z-CORE E]]) &gt; 1.96, "Sí", "No")</f>
        <v>No</v>
      </c>
    </row>
    <row r="2697" spans="1:18">
      <c r="A2697">
        <v>3910</v>
      </c>
      <c r="B2697" t="s">
        <v>27</v>
      </c>
      <c r="C2697">
        <v>64923817</v>
      </c>
      <c r="D26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697">
        <f>IF(moras[[#This Row],[SALARIO]]="",'2-Resumen'!$B$7, moras[[#This Row],[SALARIO]])</f>
        <v>64923817</v>
      </c>
      <c r="F2697">
        <f>STANDARDIZE(moras[[#This Row],[SALARIO]],'2-Resumen'!$B$2,'2-Resumen'!$B$3)</f>
        <v>0.70465365493212084</v>
      </c>
      <c r="G2697" t="str">
        <f>IF(ABS(moras[[#This Row],[Z-CORE]])&gt; 1.96,"Sí", "No")</f>
        <v>No</v>
      </c>
      <c r="H2697" t="s">
        <v>33</v>
      </c>
      <c r="I2697" t="str">
        <f>IF(moras[[#This Row],[TIPO_ASEGURAMIENTO]] = "", '2-Resumen'!$F$4, moras[[#This Row],[TIPO_ASEGURAMIENTO]])</f>
        <v>ASALARIADO</v>
      </c>
      <c r="J2697" t="s">
        <v>29</v>
      </c>
      <c r="K2697" t="s">
        <v>30</v>
      </c>
      <c r="L2697" t="s">
        <v>31</v>
      </c>
      <c r="M2697" t="s">
        <v>31</v>
      </c>
      <c r="N2697">
        <v>27</v>
      </c>
      <c r="O2697">
        <f>IF(moras[[#This Row],[EDAD]]="", '2-Resumen'!$C$7, moras[[#This Row],[EDAD]])</f>
        <v>27</v>
      </c>
      <c r="P2697">
        <f>FLOOR(moras[[#This Row],[EDAD_SIN_NA´S]],10)</f>
        <v>20</v>
      </c>
      <c r="Q2697">
        <f>STANDARDIZE(moras[[#This Row],[EDAD]],'2-Resumen'!$C$2, '2-Resumen'!$C$3)</f>
        <v>-1.0520201343717714</v>
      </c>
      <c r="R2697" t="str">
        <f>IF(ABS(moras[[#This Row],[Z-CORE E]]) &gt; 1.96, "Sí", "No")</f>
        <v>No</v>
      </c>
    </row>
    <row r="2698" spans="1:18">
      <c r="A2698">
        <v>3912</v>
      </c>
      <c r="B2698" t="s">
        <v>27</v>
      </c>
      <c r="C2698">
        <v>170248</v>
      </c>
      <c r="D26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98">
        <f>IF(moras[[#This Row],[SALARIO]]="",'2-Resumen'!$B$7, moras[[#This Row],[SALARIO]])</f>
        <v>170248</v>
      </c>
      <c r="F2698">
        <f>STANDARDIZE(moras[[#This Row],[SALARIO]],'2-Resumen'!$B$2,'2-Resumen'!$B$3)</f>
        <v>-0.37278361896592777</v>
      </c>
      <c r="G2698" t="str">
        <f>IF(ABS(moras[[#This Row],[Z-CORE]])&gt; 1.96,"Sí", "No")</f>
        <v>No</v>
      </c>
      <c r="H2698" t="s">
        <v>33</v>
      </c>
      <c r="I2698" t="str">
        <f>IF(moras[[#This Row],[TIPO_ASEGURAMIENTO]] = "", '2-Resumen'!$F$4, moras[[#This Row],[TIPO_ASEGURAMIENTO]])</f>
        <v>ASALARIADO</v>
      </c>
      <c r="J2698" t="s">
        <v>29</v>
      </c>
      <c r="K2698" t="s">
        <v>30</v>
      </c>
      <c r="L2698" t="s">
        <v>31</v>
      </c>
      <c r="M2698" t="s">
        <v>31</v>
      </c>
      <c r="N2698">
        <v>20</v>
      </c>
      <c r="O2698">
        <f>IF(moras[[#This Row],[EDAD]]="", '2-Resumen'!$C$7, moras[[#This Row],[EDAD]])</f>
        <v>20</v>
      </c>
      <c r="P2698">
        <f>FLOOR(moras[[#This Row],[EDAD_SIN_NA´S]],10)</f>
        <v>20</v>
      </c>
      <c r="Q2698">
        <f>STANDARDIZE(moras[[#This Row],[EDAD]],'2-Resumen'!$C$2, '2-Resumen'!$C$3)</f>
        <v>-1.5460474449117341</v>
      </c>
      <c r="R2698" t="str">
        <f>IF(ABS(moras[[#This Row],[Z-CORE E]]) &gt; 1.96, "Sí", "No")</f>
        <v>No</v>
      </c>
    </row>
    <row r="2699" spans="1:18">
      <c r="A2699">
        <v>3915</v>
      </c>
      <c r="B2699" t="s">
        <v>32</v>
      </c>
      <c r="C2699">
        <v>260561</v>
      </c>
      <c r="D26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699">
        <f>IF(moras[[#This Row],[SALARIO]]="",'2-Resumen'!$B$7, moras[[#This Row],[SALARIO]])</f>
        <v>260561</v>
      </c>
      <c r="F2699">
        <f>STANDARDIZE(moras[[#This Row],[SALARIO]],'2-Resumen'!$B$2,'2-Resumen'!$B$3)</f>
        <v>-0.37128089727783747</v>
      </c>
      <c r="G2699" t="str">
        <f>IF(ABS(moras[[#This Row],[Z-CORE]])&gt; 1.96,"Sí", "No")</f>
        <v>No</v>
      </c>
      <c r="H2699" t="s">
        <v>33</v>
      </c>
      <c r="I2699" t="str">
        <f>IF(moras[[#This Row],[TIPO_ASEGURAMIENTO]] = "", '2-Resumen'!$F$4, moras[[#This Row],[TIPO_ASEGURAMIENTO]])</f>
        <v>ASALARIADO</v>
      </c>
      <c r="J2699" t="s">
        <v>29</v>
      </c>
      <c r="K2699" t="s">
        <v>30</v>
      </c>
      <c r="L2699" t="s">
        <v>31</v>
      </c>
      <c r="M2699" t="s">
        <v>31</v>
      </c>
      <c r="N2699">
        <v>52</v>
      </c>
      <c r="O2699">
        <f>IF(moras[[#This Row],[EDAD]]="", '2-Resumen'!$C$7, moras[[#This Row],[EDAD]])</f>
        <v>52</v>
      </c>
      <c r="P2699">
        <f>FLOOR(moras[[#This Row],[EDAD_SIN_NA´S]],10)</f>
        <v>50</v>
      </c>
      <c r="Q2699">
        <f>STANDARDIZE(moras[[#This Row],[EDAD]],'2-Resumen'!$C$2, '2-Resumen'!$C$3)</f>
        <v>0.71236311755666615</v>
      </c>
      <c r="R2699" t="str">
        <f>IF(ABS(moras[[#This Row],[Z-CORE E]]) &gt; 1.96, "Sí", "No")</f>
        <v>No</v>
      </c>
    </row>
    <row r="2700" spans="1:18">
      <c r="A2700">
        <v>3918</v>
      </c>
      <c r="B2700" t="s">
        <v>27</v>
      </c>
      <c r="C2700">
        <v>360000</v>
      </c>
      <c r="D27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00">
        <f>IF(moras[[#This Row],[SALARIO]]="",'2-Resumen'!$B$7, moras[[#This Row],[SALARIO]])</f>
        <v>360000</v>
      </c>
      <c r="F2700">
        <f>STANDARDIZE(moras[[#This Row],[SALARIO]],'2-Resumen'!$B$2,'2-Resumen'!$B$3)</f>
        <v>-0.36962632770377818</v>
      </c>
      <c r="G2700" t="str">
        <f>IF(ABS(moras[[#This Row],[Z-CORE]])&gt; 1.96,"Sí", "No")</f>
        <v>No</v>
      </c>
      <c r="H2700" t="s">
        <v>33</v>
      </c>
      <c r="I2700" t="str">
        <f>IF(moras[[#This Row],[TIPO_ASEGURAMIENTO]] = "", '2-Resumen'!$F$4, moras[[#This Row],[TIPO_ASEGURAMIENTO]])</f>
        <v>ASALARIADO</v>
      </c>
      <c r="J2700" t="s">
        <v>29</v>
      </c>
      <c r="K2700" t="s">
        <v>30</v>
      </c>
      <c r="L2700" t="s">
        <v>31</v>
      </c>
      <c r="M2700" t="s">
        <v>31</v>
      </c>
      <c r="N2700">
        <v>23</v>
      </c>
      <c r="O2700">
        <f>IF(moras[[#This Row],[EDAD]]="", '2-Resumen'!$C$7, moras[[#This Row],[EDAD]])</f>
        <v>23</v>
      </c>
      <c r="P2700">
        <f>FLOOR(moras[[#This Row],[EDAD_SIN_NA´S]],10)</f>
        <v>20</v>
      </c>
      <c r="Q2700">
        <f>STANDARDIZE(moras[[#This Row],[EDAD]],'2-Resumen'!$C$2, '2-Resumen'!$C$3)</f>
        <v>-1.3343214546803215</v>
      </c>
      <c r="R2700" t="str">
        <f>IF(ABS(moras[[#This Row],[Z-CORE E]]) &gt; 1.96, "Sí", "No")</f>
        <v>No</v>
      </c>
    </row>
    <row r="2701" spans="1:18">
      <c r="A2701">
        <v>3920</v>
      </c>
      <c r="B2701" t="s">
        <v>32</v>
      </c>
      <c r="C2701">
        <v>10</v>
      </c>
      <c r="D27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01">
        <f>IF(moras[[#This Row],[SALARIO]]="",'2-Resumen'!$B$7, moras[[#This Row],[SALARIO]])</f>
        <v>10</v>
      </c>
      <c r="F2701">
        <f>STANDARDIZE(moras[[#This Row],[SALARIO]],'2-Resumen'!$B$2,'2-Resumen'!$B$3)</f>
        <v>-0.37561621598670136</v>
      </c>
      <c r="G2701" t="str">
        <f>IF(ABS(moras[[#This Row],[Z-CORE]])&gt; 1.96,"Sí", "No")</f>
        <v>No</v>
      </c>
      <c r="H2701" t="s">
        <v>33</v>
      </c>
      <c r="I2701" t="str">
        <f>IF(moras[[#This Row],[TIPO_ASEGURAMIENTO]] = "", '2-Resumen'!$F$4, moras[[#This Row],[TIPO_ASEGURAMIENTO]])</f>
        <v>ASALARIADO</v>
      </c>
      <c r="J2701" t="s">
        <v>29</v>
      </c>
      <c r="K2701" t="s">
        <v>30</v>
      </c>
      <c r="L2701" t="s">
        <v>31</v>
      </c>
      <c r="M2701" t="s">
        <v>31</v>
      </c>
      <c r="N2701">
        <v>42</v>
      </c>
      <c r="O2701">
        <f>IF(moras[[#This Row],[EDAD]]="", '2-Resumen'!$C$7, moras[[#This Row],[EDAD]])</f>
        <v>42</v>
      </c>
      <c r="P2701">
        <f>FLOOR(moras[[#This Row],[EDAD_SIN_NA´S]],10)</f>
        <v>40</v>
      </c>
      <c r="Q2701">
        <f>STANDARDIZE(moras[[#This Row],[EDAD]],'2-Resumen'!$C$2, '2-Resumen'!$C$3)</f>
        <v>6.6098167852911317E-3</v>
      </c>
      <c r="R2701" t="str">
        <f>IF(ABS(moras[[#This Row],[Z-CORE E]]) &gt; 1.96, "Sí", "No")</f>
        <v>No</v>
      </c>
    </row>
    <row r="2702" spans="1:18">
      <c r="A2702">
        <v>3922</v>
      </c>
      <c r="B2702" t="s">
        <v>32</v>
      </c>
      <c r="C2702">
        <v>148800</v>
      </c>
      <c r="D27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02">
        <f>IF(moras[[#This Row],[SALARIO]]="",'2-Resumen'!$B$7, moras[[#This Row],[SALARIO]])</f>
        <v>148800</v>
      </c>
      <c r="F2702">
        <f>STANDARDIZE(moras[[#This Row],[SALARIO]],'2-Resumen'!$B$2,'2-Resumen'!$B$3)</f>
        <v>-0.37314049311213221</v>
      </c>
      <c r="G2702" t="str">
        <f>IF(ABS(moras[[#This Row],[Z-CORE]])&gt; 1.96,"Sí", "No")</f>
        <v>No</v>
      </c>
      <c r="H2702" t="s">
        <v>33</v>
      </c>
      <c r="I2702" t="str">
        <f>IF(moras[[#This Row],[TIPO_ASEGURAMIENTO]] = "", '2-Resumen'!$F$4, moras[[#This Row],[TIPO_ASEGURAMIENTO]])</f>
        <v>ASALARIADO</v>
      </c>
      <c r="J2702" t="s">
        <v>29</v>
      </c>
      <c r="K2702" t="s">
        <v>30</v>
      </c>
      <c r="L2702" t="s">
        <v>31</v>
      </c>
      <c r="M2702" t="s">
        <v>31</v>
      </c>
      <c r="N2702">
        <v>54</v>
      </c>
      <c r="O2702">
        <f>IF(moras[[#This Row],[EDAD]]="", '2-Resumen'!$C$7, moras[[#This Row],[EDAD]])</f>
        <v>54</v>
      </c>
      <c r="P2702">
        <f>FLOOR(moras[[#This Row],[EDAD_SIN_NA´S]],10)</f>
        <v>50</v>
      </c>
      <c r="Q2702">
        <f>STANDARDIZE(moras[[#This Row],[EDAD]],'2-Resumen'!$C$2, '2-Resumen'!$C$3)</f>
        <v>0.85351377771094117</v>
      </c>
      <c r="R2702" t="str">
        <f>IF(ABS(moras[[#This Row],[Z-CORE E]]) &gt; 1.96, "Sí", "No")</f>
        <v>No</v>
      </c>
    </row>
    <row r="2703" spans="1:18">
      <c r="A2703">
        <v>3923</v>
      </c>
      <c r="B2703" t="s">
        <v>32</v>
      </c>
      <c r="C2703">
        <v>192600</v>
      </c>
      <c r="D27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03">
        <f>IF(moras[[#This Row],[SALARIO]]="",'2-Resumen'!$B$7, moras[[#This Row],[SALARIO]])</f>
        <v>192600</v>
      </c>
      <c r="F2703">
        <f>STANDARDIZE(moras[[#This Row],[SALARIO]],'2-Resumen'!$B$2,'2-Resumen'!$B$3)</f>
        <v>-0.37241170312687699</v>
      </c>
      <c r="G2703" t="str">
        <f>IF(ABS(moras[[#This Row],[Z-CORE]])&gt; 1.96,"Sí", "No")</f>
        <v>No</v>
      </c>
      <c r="H2703" t="s">
        <v>33</v>
      </c>
      <c r="I2703" t="str">
        <f>IF(moras[[#This Row],[TIPO_ASEGURAMIENTO]] = "", '2-Resumen'!$F$4, moras[[#This Row],[TIPO_ASEGURAMIENTO]])</f>
        <v>ASALARIADO</v>
      </c>
      <c r="J2703" t="s">
        <v>29</v>
      </c>
      <c r="K2703" t="s">
        <v>30</v>
      </c>
      <c r="L2703" t="s">
        <v>30</v>
      </c>
      <c r="M2703" t="s">
        <v>30</v>
      </c>
      <c r="N2703">
        <v>48</v>
      </c>
      <c r="O2703">
        <f>IF(moras[[#This Row],[EDAD]]="", '2-Resumen'!$C$7, moras[[#This Row],[EDAD]])</f>
        <v>48</v>
      </c>
      <c r="P2703">
        <f>FLOOR(moras[[#This Row],[EDAD_SIN_NA´S]],10)</f>
        <v>40</v>
      </c>
      <c r="Q2703">
        <f>STANDARDIZE(moras[[#This Row],[EDAD]],'2-Resumen'!$C$2, '2-Resumen'!$C$3)</f>
        <v>0.43006179724811616</v>
      </c>
      <c r="R2703" t="str">
        <f>IF(ABS(moras[[#This Row],[Z-CORE E]]) &gt; 1.96, "Sí", "No")</f>
        <v>No</v>
      </c>
    </row>
    <row r="2704" spans="1:18">
      <c r="A2704">
        <v>3926</v>
      </c>
      <c r="B2704" t="s">
        <v>32</v>
      </c>
      <c r="C2704">
        <v>148111918</v>
      </c>
      <c r="D27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04">
        <f>IF(moras[[#This Row],[SALARIO]]="",'2-Resumen'!$B$7, moras[[#This Row],[SALARIO]])</f>
        <v>148111918</v>
      </c>
      <c r="F2704">
        <f>STANDARDIZE(moras[[#This Row],[SALARIO]],'2-Resumen'!$B$2,'2-Resumen'!$B$3)</f>
        <v>2.0888238581559082</v>
      </c>
      <c r="G2704" t="str">
        <f>IF(ABS(moras[[#This Row],[Z-CORE]])&gt; 1.96,"Sí", "No")</f>
        <v>Sí</v>
      </c>
      <c r="H2704" t="s">
        <v>33</v>
      </c>
      <c r="I2704" t="str">
        <f>IF(moras[[#This Row],[TIPO_ASEGURAMIENTO]] = "", '2-Resumen'!$F$4, moras[[#This Row],[TIPO_ASEGURAMIENTO]])</f>
        <v>ASALARIADO</v>
      </c>
      <c r="J2704" t="s">
        <v>29</v>
      </c>
      <c r="K2704" t="s">
        <v>30</v>
      </c>
      <c r="L2704" t="s">
        <v>31</v>
      </c>
      <c r="M2704" t="s">
        <v>31</v>
      </c>
      <c r="N2704">
        <v>29</v>
      </c>
      <c r="O2704">
        <f>IF(moras[[#This Row],[EDAD]]="", '2-Resumen'!$C$7, moras[[#This Row],[EDAD]])</f>
        <v>29</v>
      </c>
      <c r="P2704">
        <f>FLOOR(moras[[#This Row],[EDAD_SIN_NA´S]],10)</f>
        <v>20</v>
      </c>
      <c r="Q2704">
        <f>STANDARDIZE(moras[[#This Row],[EDAD]],'2-Resumen'!$C$2, '2-Resumen'!$C$3)</f>
        <v>-0.91086947421749642</v>
      </c>
      <c r="R2704" t="str">
        <f>IF(ABS(moras[[#This Row],[Z-CORE E]]) &gt; 1.96, "Sí", "No")</f>
        <v>No</v>
      </c>
    </row>
    <row r="2705" spans="1:18">
      <c r="A2705">
        <v>3927</v>
      </c>
      <c r="B2705" t="s">
        <v>27</v>
      </c>
      <c r="C2705">
        <v>220000</v>
      </c>
      <c r="D27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05">
        <f>IF(moras[[#This Row],[SALARIO]]="",'2-Resumen'!$B$7, moras[[#This Row],[SALARIO]])</f>
        <v>220000</v>
      </c>
      <c r="F2705">
        <f>STANDARDIZE(moras[[#This Row],[SALARIO]],'2-Resumen'!$B$2,'2-Resumen'!$B$3)</f>
        <v>-0.37195579341007345</v>
      </c>
      <c r="G2705" t="str">
        <f>IF(ABS(moras[[#This Row],[Z-CORE]])&gt; 1.96,"Sí", "No")</f>
        <v>No</v>
      </c>
      <c r="H2705" t="s">
        <v>33</v>
      </c>
      <c r="I2705" t="str">
        <f>IF(moras[[#This Row],[TIPO_ASEGURAMIENTO]] = "", '2-Resumen'!$F$4, moras[[#This Row],[TIPO_ASEGURAMIENTO]])</f>
        <v>ASALARIADO</v>
      </c>
      <c r="J2705" t="s">
        <v>29</v>
      </c>
      <c r="K2705" t="s">
        <v>30</v>
      </c>
      <c r="L2705" t="s">
        <v>31</v>
      </c>
      <c r="M2705" t="s">
        <v>31</v>
      </c>
      <c r="N2705">
        <v>58</v>
      </c>
      <c r="O2705">
        <f>IF(moras[[#This Row],[EDAD]]="", '2-Resumen'!$C$7, moras[[#This Row],[EDAD]])</f>
        <v>58</v>
      </c>
      <c r="P2705">
        <f>FLOOR(moras[[#This Row],[EDAD_SIN_NA´S]],10)</f>
        <v>50</v>
      </c>
      <c r="Q2705">
        <f>STANDARDIZE(moras[[#This Row],[EDAD]],'2-Resumen'!$C$2, '2-Resumen'!$C$3)</f>
        <v>1.1358150980194912</v>
      </c>
      <c r="R2705" t="str">
        <f>IF(ABS(moras[[#This Row],[Z-CORE E]]) &gt; 1.96, "Sí", "No")</f>
        <v>No</v>
      </c>
    </row>
    <row r="2706" spans="1:18">
      <c r="A2706">
        <v>3928</v>
      </c>
      <c r="B2706" t="s">
        <v>27</v>
      </c>
      <c r="C2706">
        <v>856546</v>
      </c>
      <c r="D27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06">
        <f>IF(moras[[#This Row],[SALARIO]]="",'2-Resumen'!$B$7, moras[[#This Row],[SALARIO]])</f>
        <v>856546</v>
      </c>
      <c r="F2706">
        <f>STANDARDIZE(moras[[#This Row],[SALARIO]],'2-Resumen'!$B$2,'2-Resumen'!$B$3)</f>
        <v>-0.36136427857093456</v>
      </c>
      <c r="G2706" t="str">
        <f>IF(ABS(moras[[#This Row],[Z-CORE]])&gt; 1.96,"Sí", "No")</f>
        <v>No</v>
      </c>
      <c r="H2706" t="s">
        <v>33</v>
      </c>
      <c r="I2706" t="str">
        <f>IF(moras[[#This Row],[TIPO_ASEGURAMIENTO]] = "", '2-Resumen'!$F$4, moras[[#This Row],[TIPO_ASEGURAMIENTO]])</f>
        <v>ASALARIADO</v>
      </c>
      <c r="J2706" t="s">
        <v>34</v>
      </c>
      <c r="K2706" t="s">
        <v>30</v>
      </c>
      <c r="L2706" t="s">
        <v>31</v>
      </c>
      <c r="M2706" t="s">
        <v>31</v>
      </c>
      <c r="N2706">
        <v>36</v>
      </c>
      <c r="O2706">
        <f>IF(moras[[#This Row],[EDAD]]="", '2-Resumen'!$C$7, moras[[#This Row],[EDAD]])</f>
        <v>36</v>
      </c>
      <c r="P2706">
        <f>FLOOR(moras[[#This Row],[EDAD_SIN_NA´S]],10)</f>
        <v>30</v>
      </c>
      <c r="Q2706">
        <f>STANDARDIZE(moras[[#This Row],[EDAD]],'2-Resumen'!$C$2, '2-Resumen'!$C$3)</f>
        <v>-0.41684216367753391</v>
      </c>
      <c r="R2706" t="str">
        <f>IF(ABS(moras[[#This Row],[Z-CORE E]]) &gt; 1.96, "Sí", "No")</f>
        <v>No</v>
      </c>
    </row>
    <row r="2707" spans="1:18">
      <c r="A2707">
        <v>3930</v>
      </c>
      <c r="B2707" t="s">
        <v>32</v>
      </c>
      <c r="C2707">
        <v>345000</v>
      </c>
      <c r="D27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07">
        <f>IF(moras[[#This Row],[SALARIO]]="",'2-Resumen'!$B$7, moras[[#This Row],[SALARIO]])</f>
        <v>345000</v>
      </c>
      <c r="F2707">
        <f>STANDARDIZE(moras[[#This Row],[SALARIO]],'2-Resumen'!$B$2,'2-Resumen'!$B$3)</f>
        <v>-0.36987591331516695</v>
      </c>
      <c r="G2707" t="str">
        <f>IF(ABS(moras[[#This Row],[Z-CORE]])&gt; 1.96,"Sí", "No")</f>
        <v>No</v>
      </c>
      <c r="H2707" t="s">
        <v>33</v>
      </c>
      <c r="I2707" t="str">
        <f>IF(moras[[#This Row],[TIPO_ASEGURAMIENTO]] = "", '2-Resumen'!$F$4, moras[[#This Row],[TIPO_ASEGURAMIENTO]])</f>
        <v>ASALARIADO</v>
      </c>
      <c r="J2707" t="s">
        <v>29</v>
      </c>
      <c r="K2707" t="s">
        <v>30</v>
      </c>
      <c r="L2707" t="s">
        <v>31</v>
      </c>
      <c r="M2707" t="s">
        <v>31</v>
      </c>
      <c r="N2707">
        <v>62</v>
      </c>
      <c r="O2707">
        <f>IF(moras[[#This Row],[EDAD]]="", '2-Resumen'!$C$7, moras[[#This Row],[EDAD]])</f>
        <v>62</v>
      </c>
      <c r="P2707">
        <f>FLOOR(moras[[#This Row],[EDAD_SIN_NA´S]],10)</f>
        <v>60</v>
      </c>
      <c r="Q2707">
        <f>STANDARDIZE(moras[[#This Row],[EDAD]],'2-Resumen'!$C$2, '2-Resumen'!$C$3)</f>
        <v>1.4181164183280413</v>
      </c>
      <c r="R2707" t="str">
        <f>IF(ABS(moras[[#This Row],[Z-CORE E]]) &gt; 1.96, "Sí", "No")</f>
        <v>No</v>
      </c>
    </row>
    <row r="2708" spans="1:18">
      <c r="A2708">
        <v>3931</v>
      </c>
      <c r="B2708" t="s">
        <v>32</v>
      </c>
      <c r="C2708">
        <v>292400</v>
      </c>
      <c r="D27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08">
        <f>IF(moras[[#This Row],[SALARIO]]="",'2-Resumen'!$B$7, moras[[#This Row],[SALARIO]])</f>
        <v>292400</v>
      </c>
      <c r="F2708">
        <f>STANDARDIZE(moras[[#This Row],[SALARIO]],'2-Resumen'!$B$2,'2-Resumen'!$B$3)</f>
        <v>-0.37075112685910361</v>
      </c>
      <c r="G2708" t="str">
        <f>IF(ABS(moras[[#This Row],[Z-CORE]])&gt; 1.96,"Sí", "No")</f>
        <v>No</v>
      </c>
      <c r="H2708" t="s">
        <v>33</v>
      </c>
      <c r="I2708" t="str">
        <f>IF(moras[[#This Row],[TIPO_ASEGURAMIENTO]] = "", '2-Resumen'!$F$4, moras[[#This Row],[TIPO_ASEGURAMIENTO]])</f>
        <v>ASALARIADO</v>
      </c>
      <c r="J2708" t="s">
        <v>29</v>
      </c>
      <c r="K2708" t="s">
        <v>30</v>
      </c>
      <c r="L2708" t="s">
        <v>31</v>
      </c>
      <c r="M2708" t="s">
        <v>31</v>
      </c>
      <c r="N2708">
        <v>34</v>
      </c>
      <c r="O2708">
        <f>IF(moras[[#This Row],[EDAD]]="", '2-Resumen'!$C$7, moras[[#This Row],[EDAD]])</f>
        <v>34</v>
      </c>
      <c r="P2708">
        <f>FLOOR(moras[[#This Row],[EDAD_SIN_NA´S]],10)</f>
        <v>30</v>
      </c>
      <c r="Q2708">
        <f>STANDARDIZE(moras[[#This Row],[EDAD]],'2-Resumen'!$C$2, '2-Resumen'!$C$3)</f>
        <v>-0.55799282383180893</v>
      </c>
      <c r="R2708" t="str">
        <f>IF(ABS(moras[[#This Row],[Z-CORE E]]) &gt; 1.96, "Sí", "No")</f>
        <v>No</v>
      </c>
    </row>
    <row r="2709" spans="1:18">
      <c r="A2709">
        <v>3932</v>
      </c>
      <c r="B2709" t="s">
        <v>27</v>
      </c>
      <c r="C2709">
        <v>445400</v>
      </c>
      <c r="D27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09">
        <f>IF(moras[[#This Row],[SALARIO]]="",'2-Resumen'!$B$7, moras[[#This Row],[SALARIO]])</f>
        <v>445400</v>
      </c>
      <c r="F2709">
        <f>STANDARDIZE(moras[[#This Row],[SALARIO]],'2-Resumen'!$B$2,'2-Resumen'!$B$3)</f>
        <v>-0.36820535362293805</v>
      </c>
      <c r="G2709" t="str">
        <f>IF(ABS(moras[[#This Row],[Z-CORE]])&gt; 1.96,"Sí", "No")</f>
        <v>No</v>
      </c>
      <c r="H2709" t="s">
        <v>33</v>
      </c>
      <c r="I2709" t="str">
        <f>IF(moras[[#This Row],[TIPO_ASEGURAMIENTO]] = "", '2-Resumen'!$F$4, moras[[#This Row],[TIPO_ASEGURAMIENTO]])</f>
        <v>ASALARIADO</v>
      </c>
      <c r="J2709" t="s">
        <v>34</v>
      </c>
      <c r="K2709" t="s">
        <v>30</v>
      </c>
      <c r="L2709" t="s">
        <v>31</v>
      </c>
      <c r="M2709" t="s">
        <v>30</v>
      </c>
      <c r="N2709">
        <v>52</v>
      </c>
      <c r="O2709">
        <f>IF(moras[[#This Row],[EDAD]]="", '2-Resumen'!$C$7, moras[[#This Row],[EDAD]])</f>
        <v>52</v>
      </c>
      <c r="P2709">
        <f>FLOOR(moras[[#This Row],[EDAD_SIN_NA´S]],10)</f>
        <v>50</v>
      </c>
      <c r="Q2709">
        <f>STANDARDIZE(moras[[#This Row],[EDAD]],'2-Resumen'!$C$2, '2-Resumen'!$C$3)</f>
        <v>0.71236311755666615</v>
      </c>
      <c r="R2709" t="str">
        <f>IF(ABS(moras[[#This Row],[Z-CORE E]]) &gt; 1.96, "Sí", "No")</f>
        <v>No</v>
      </c>
    </row>
    <row r="2710" spans="1:18">
      <c r="A2710">
        <v>3933</v>
      </c>
      <c r="B2710" t="s">
        <v>32</v>
      </c>
      <c r="C2710">
        <v>300000</v>
      </c>
      <c r="D27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10">
        <f>IF(moras[[#This Row],[SALARIO]]="",'2-Resumen'!$B$7, moras[[#This Row],[SALARIO]])</f>
        <v>300000</v>
      </c>
      <c r="F2710">
        <f>STANDARDIZE(moras[[#This Row],[SALARIO]],'2-Resumen'!$B$2,'2-Resumen'!$B$3)</f>
        <v>-0.37062467014933331</v>
      </c>
      <c r="G2710" t="str">
        <f>IF(ABS(moras[[#This Row],[Z-CORE]])&gt; 1.96,"Sí", "No")</f>
        <v>No</v>
      </c>
      <c r="H2710" t="s">
        <v>33</v>
      </c>
      <c r="I2710" t="str">
        <f>IF(moras[[#This Row],[TIPO_ASEGURAMIENTO]] = "", '2-Resumen'!$F$4, moras[[#This Row],[TIPO_ASEGURAMIENTO]])</f>
        <v>ASALARIADO</v>
      </c>
      <c r="J2710" t="s">
        <v>29</v>
      </c>
      <c r="K2710" t="s">
        <v>30</v>
      </c>
      <c r="L2710" t="s">
        <v>31</v>
      </c>
      <c r="M2710" t="s">
        <v>31</v>
      </c>
      <c r="N2710">
        <v>50</v>
      </c>
      <c r="O2710">
        <f>IF(moras[[#This Row],[EDAD]]="", '2-Resumen'!$C$7, moras[[#This Row],[EDAD]])</f>
        <v>50</v>
      </c>
      <c r="P2710">
        <f>FLOOR(moras[[#This Row],[EDAD_SIN_NA´S]],10)</f>
        <v>50</v>
      </c>
      <c r="Q2710">
        <f>STANDARDIZE(moras[[#This Row],[EDAD]],'2-Resumen'!$C$2, '2-Resumen'!$C$3)</f>
        <v>0.57121245740239113</v>
      </c>
      <c r="R2710" t="str">
        <f>IF(ABS(moras[[#This Row],[Z-CORE E]]) &gt; 1.96, "Sí", "No")</f>
        <v>No</v>
      </c>
    </row>
    <row r="2711" spans="1:18">
      <c r="A2711">
        <v>3934</v>
      </c>
      <c r="B2711" t="s">
        <v>27</v>
      </c>
      <c r="C2711">
        <v>343391</v>
      </c>
      <c r="D27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11">
        <f>IF(moras[[#This Row],[SALARIO]]="",'2-Resumen'!$B$7, moras[[#This Row],[SALARIO]])</f>
        <v>343391</v>
      </c>
      <c r="F2711">
        <f>STANDARDIZE(moras[[#This Row],[SALARIO]],'2-Resumen'!$B$2,'2-Resumen'!$B$3)</f>
        <v>-0.3699026855317486</v>
      </c>
      <c r="G2711" t="str">
        <f>IF(ABS(moras[[#This Row],[Z-CORE]])&gt; 1.96,"Sí", "No")</f>
        <v>No</v>
      </c>
      <c r="H2711" t="s">
        <v>33</v>
      </c>
      <c r="I2711" t="str">
        <f>IF(moras[[#This Row],[TIPO_ASEGURAMIENTO]] = "", '2-Resumen'!$F$4, moras[[#This Row],[TIPO_ASEGURAMIENTO]])</f>
        <v>ASALARIADO</v>
      </c>
      <c r="J2711" t="s">
        <v>29</v>
      </c>
      <c r="K2711" t="s">
        <v>30</v>
      </c>
      <c r="L2711" t="s">
        <v>31</v>
      </c>
      <c r="M2711" t="s">
        <v>31</v>
      </c>
      <c r="N2711">
        <v>40</v>
      </c>
      <c r="O2711">
        <f>IF(moras[[#This Row],[EDAD]]="", '2-Resumen'!$C$7, moras[[#This Row],[EDAD]])</f>
        <v>40</v>
      </c>
      <c r="P2711">
        <f>FLOOR(moras[[#This Row],[EDAD_SIN_NA´S]],10)</f>
        <v>40</v>
      </c>
      <c r="Q2711">
        <f>STANDARDIZE(moras[[#This Row],[EDAD]],'2-Resumen'!$C$2, '2-Resumen'!$C$3)</f>
        <v>-0.13454084336898386</v>
      </c>
      <c r="R2711" t="str">
        <f>IF(ABS(moras[[#This Row],[Z-CORE E]]) &gt; 1.96, "Sí", "No")</f>
        <v>No</v>
      </c>
    </row>
    <row r="2712" spans="1:18">
      <c r="A2712">
        <v>3935</v>
      </c>
      <c r="B2712" t="s">
        <v>32</v>
      </c>
      <c r="C2712">
        <v>6427512</v>
      </c>
      <c r="D27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12">
        <f>IF(moras[[#This Row],[SALARIO]]="",'2-Resumen'!$B$7, moras[[#This Row],[SALARIO]])</f>
        <v>6427512</v>
      </c>
      <c r="F2712">
        <f>STANDARDIZE(moras[[#This Row],[SALARIO]],'2-Resumen'!$B$2,'2-Resumen'!$B$3)</f>
        <v>-0.26866874822852643</v>
      </c>
      <c r="G2712" t="str">
        <f>IF(ABS(moras[[#This Row],[Z-CORE]])&gt; 1.96,"Sí", "No")</f>
        <v>No</v>
      </c>
      <c r="H2712" t="s">
        <v>33</v>
      </c>
      <c r="I2712" t="str">
        <f>IF(moras[[#This Row],[TIPO_ASEGURAMIENTO]] = "", '2-Resumen'!$F$4, moras[[#This Row],[TIPO_ASEGURAMIENTO]])</f>
        <v>ASALARIADO</v>
      </c>
      <c r="J2712" t="s">
        <v>29</v>
      </c>
      <c r="K2712" t="s">
        <v>30</v>
      </c>
      <c r="L2712" t="s">
        <v>31</v>
      </c>
      <c r="M2712" t="s">
        <v>31</v>
      </c>
      <c r="N2712">
        <v>31</v>
      </c>
      <c r="O2712">
        <f>IF(moras[[#This Row],[EDAD]]="", '2-Resumen'!$C$7, moras[[#This Row],[EDAD]])</f>
        <v>31</v>
      </c>
      <c r="P2712">
        <f>FLOOR(moras[[#This Row],[EDAD_SIN_NA´S]],10)</f>
        <v>30</v>
      </c>
      <c r="Q2712">
        <f>STANDARDIZE(moras[[#This Row],[EDAD]],'2-Resumen'!$C$2, '2-Resumen'!$C$3)</f>
        <v>-0.7697188140632214</v>
      </c>
      <c r="R2712" t="str">
        <f>IF(ABS(moras[[#This Row],[Z-CORE E]]) &gt; 1.96, "Sí", "No")</f>
        <v>No</v>
      </c>
    </row>
    <row r="2713" spans="1:18">
      <c r="A2713">
        <v>3937</v>
      </c>
      <c r="B2713" t="s">
        <v>32</v>
      </c>
      <c r="C2713">
        <v>36715408</v>
      </c>
      <c r="D27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13">
        <f>IF(moras[[#This Row],[SALARIO]]="",'2-Resumen'!$B$7, moras[[#This Row],[SALARIO]])</f>
        <v>36715408</v>
      </c>
      <c r="F2713">
        <f>STANDARDIZE(moras[[#This Row],[SALARIO]],'2-Resumen'!$B$2,'2-Resumen'!$B$3)</f>
        <v>0.23529278782746477</v>
      </c>
      <c r="G2713" t="str">
        <f>IF(ABS(moras[[#This Row],[Z-CORE]])&gt; 1.96,"Sí", "No")</f>
        <v>No</v>
      </c>
      <c r="H2713" t="s">
        <v>33</v>
      </c>
      <c r="I2713" t="str">
        <f>IF(moras[[#This Row],[TIPO_ASEGURAMIENTO]] = "", '2-Resumen'!$F$4, moras[[#This Row],[TIPO_ASEGURAMIENTO]])</f>
        <v>ASALARIADO</v>
      </c>
      <c r="J2713" t="s">
        <v>29</v>
      </c>
      <c r="K2713" t="s">
        <v>30</v>
      </c>
      <c r="L2713" t="s">
        <v>31</v>
      </c>
      <c r="M2713" t="s">
        <v>30</v>
      </c>
      <c r="N2713">
        <v>58</v>
      </c>
      <c r="O2713">
        <f>IF(moras[[#This Row],[EDAD]]="", '2-Resumen'!$C$7, moras[[#This Row],[EDAD]])</f>
        <v>58</v>
      </c>
      <c r="P2713">
        <f>FLOOR(moras[[#This Row],[EDAD_SIN_NA´S]],10)</f>
        <v>50</v>
      </c>
      <c r="Q2713">
        <f>STANDARDIZE(moras[[#This Row],[EDAD]],'2-Resumen'!$C$2, '2-Resumen'!$C$3)</f>
        <v>1.1358150980194912</v>
      </c>
      <c r="R2713" t="str">
        <f>IF(ABS(moras[[#This Row],[Z-CORE E]]) &gt; 1.96, "Sí", "No")</f>
        <v>No</v>
      </c>
    </row>
    <row r="2714" spans="1:18">
      <c r="A2714">
        <v>3938</v>
      </c>
      <c r="B2714" t="s">
        <v>27</v>
      </c>
      <c r="C2714">
        <v>5081585</v>
      </c>
      <c r="D27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14">
        <f>IF(moras[[#This Row],[SALARIO]]="",'2-Resumen'!$B$7, moras[[#This Row],[SALARIO]])</f>
        <v>5081585</v>
      </c>
      <c r="F2714">
        <f>STANDARDIZE(moras[[#This Row],[SALARIO]],'2-Resumen'!$B$2,'2-Resumen'!$B$3)</f>
        <v>-0.29106368244050446</v>
      </c>
      <c r="G2714" t="str">
        <f>IF(ABS(moras[[#This Row],[Z-CORE]])&gt; 1.96,"Sí", "No")</f>
        <v>No</v>
      </c>
      <c r="H2714" t="s">
        <v>33</v>
      </c>
      <c r="I2714" t="str">
        <f>IF(moras[[#This Row],[TIPO_ASEGURAMIENTO]] = "", '2-Resumen'!$F$4, moras[[#This Row],[TIPO_ASEGURAMIENTO]])</f>
        <v>ASALARIADO</v>
      </c>
      <c r="J2714" t="s">
        <v>34</v>
      </c>
      <c r="K2714" t="s">
        <v>30</v>
      </c>
      <c r="L2714" t="s">
        <v>31</v>
      </c>
      <c r="M2714" t="s">
        <v>31</v>
      </c>
      <c r="N2714">
        <v>27</v>
      </c>
      <c r="O2714">
        <f>IF(moras[[#This Row],[EDAD]]="", '2-Resumen'!$C$7, moras[[#This Row],[EDAD]])</f>
        <v>27</v>
      </c>
      <c r="P2714">
        <f>FLOOR(moras[[#This Row],[EDAD_SIN_NA´S]],10)</f>
        <v>20</v>
      </c>
      <c r="Q2714">
        <f>STANDARDIZE(moras[[#This Row],[EDAD]],'2-Resumen'!$C$2, '2-Resumen'!$C$3)</f>
        <v>-1.0520201343717714</v>
      </c>
      <c r="R2714" t="str">
        <f>IF(ABS(moras[[#This Row],[Z-CORE E]]) &gt; 1.96, "Sí", "No")</f>
        <v>No</v>
      </c>
    </row>
    <row r="2715" spans="1:18">
      <c r="A2715">
        <v>3939</v>
      </c>
      <c r="B2715" t="s">
        <v>27</v>
      </c>
      <c r="C2715">
        <v>138000</v>
      </c>
      <c r="D27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15">
        <f>IF(moras[[#This Row],[SALARIO]]="",'2-Resumen'!$B$7, moras[[#This Row],[SALARIO]])</f>
        <v>138000</v>
      </c>
      <c r="F2715">
        <f>STANDARDIZE(moras[[#This Row],[SALARIO]],'2-Resumen'!$B$2,'2-Resumen'!$B$3)</f>
        <v>-0.37332019475233214</v>
      </c>
      <c r="G2715" t="str">
        <f>IF(ABS(moras[[#This Row],[Z-CORE]])&gt; 1.96,"Sí", "No")</f>
        <v>No</v>
      </c>
      <c r="H2715" t="s">
        <v>33</v>
      </c>
      <c r="I2715" t="str">
        <f>IF(moras[[#This Row],[TIPO_ASEGURAMIENTO]] = "", '2-Resumen'!$F$4, moras[[#This Row],[TIPO_ASEGURAMIENTO]])</f>
        <v>ASALARIADO</v>
      </c>
      <c r="J2715" t="s">
        <v>29</v>
      </c>
      <c r="K2715" t="s">
        <v>30</v>
      </c>
      <c r="L2715" t="s">
        <v>30</v>
      </c>
      <c r="M2715" t="s">
        <v>30</v>
      </c>
      <c r="N2715">
        <v>59</v>
      </c>
      <c r="O2715">
        <f>IF(moras[[#This Row],[EDAD]]="", '2-Resumen'!$C$7, moras[[#This Row],[EDAD]])</f>
        <v>59</v>
      </c>
      <c r="P2715">
        <f>FLOOR(moras[[#This Row],[EDAD_SIN_NA´S]],10)</f>
        <v>50</v>
      </c>
      <c r="Q2715">
        <f>STANDARDIZE(moras[[#This Row],[EDAD]],'2-Resumen'!$C$2, '2-Resumen'!$C$3)</f>
        <v>1.2063904280966287</v>
      </c>
      <c r="R2715" t="str">
        <f>IF(ABS(moras[[#This Row],[Z-CORE E]]) &gt; 1.96, "Sí", "No")</f>
        <v>No</v>
      </c>
    </row>
    <row r="2716" spans="1:18">
      <c r="A2716">
        <v>3940</v>
      </c>
      <c r="B2716" t="s">
        <v>32</v>
      </c>
      <c r="C2716">
        <v>5326199</v>
      </c>
      <c r="D27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16">
        <f>IF(moras[[#This Row],[SALARIO]]="",'2-Resumen'!$B$7, moras[[#This Row],[SALARIO]])</f>
        <v>5326199</v>
      </c>
      <c r="F2716">
        <f>STANDARDIZE(moras[[#This Row],[SALARIO]],'2-Resumen'!$B$2,'2-Resumen'!$B$3)</f>
        <v>-0.28699354012422074</v>
      </c>
      <c r="G2716" t="str">
        <f>IF(ABS(moras[[#This Row],[Z-CORE]])&gt; 1.96,"Sí", "No")</f>
        <v>No</v>
      </c>
      <c r="H2716" t="s">
        <v>33</v>
      </c>
      <c r="I2716" t="str">
        <f>IF(moras[[#This Row],[TIPO_ASEGURAMIENTO]] = "", '2-Resumen'!$F$4, moras[[#This Row],[TIPO_ASEGURAMIENTO]])</f>
        <v>ASALARIADO</v>
      </c>
      <c r="J2716" t="s">
        <v>29</v>
      </c>
      <c r="K2716" t="s">
        <v>30</v>
      </c>
      <c r="L2716" t="s">
        <v>31</v>
      </c>
      <c r="M2716" t="s">
        <v>31</v>
      </c>
      <c r="N2716">
        <v>26</v>
      </c>
      <c r="O2716">
        <f>IF(moras[[#This Row],[EDAD]]="", '2-Resumen'!$C$7, moras[[#This Row],[EDAD]])</f>
        <v>26</v>
      </c>
      <c r="P2716">
        <f>FLOOR(moras[[#This Row],[EDAD_SIN_NA´S]],10)</f>
        <v>20</v>
      </c>
      <c r="Q2716">
        <f>STANDARDIZE(moras[[#This Row],[EDAD]],'2-Resumen'!$C$2, '2-Resumen'!$C$3)</f>
        <v>-1.1225954644489089</v>
      </c>
      <c r="R2716" t="str">
        <f>IF(ABS(moras[[#This Row],[Z-CORE E]]) &gt; 1.96, "Sí", "No")</f>
        <v>No</v>
      </c>
    </row>
    <row r="2717" spans="1:18">
      <c r="A2717">
        <v>3943</v>
      </c>
      <c r="B2717" t="s">
        <v>27</v>
      </c>
      <c r="C2717">
        <v>1955324</v>
      </c>
      <c r="D27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17">
        <f>IF(moras[[#This Row],[SALARIO]]="",'2-Resumen'!$B$7, moras[[#This Row],[SALARIO]])</f>
        <v>1955324</v>
      </c>
      <c r="F2717">
        <f>STANDARDIZE(moras[[#This Row],[SALARIO]],'2-Resumen'!$B$2,'2-Resumen'!$B$3)</f>
        <v>-0.34308166664356493</v>
      </c>
      <c r="G2717" t="str">
        <f>IF(ABS(moras[[#This Row],[Z-CORE]])&gt; 1.96,"Sí", "No")</f>
        <v>No</v>
      </c>
      <c r="H2717" t="s">
        <v>33</v>
      </c>
      <c r="I2717" t="str">
        <f>IF(moras[[#This Row],[TIPO_ASEGURAMIENTO]] = "", '2-Resumen'!$F$4, moras[[#This Row],[TIPO_ASEGURAMIENTO]])</f>
        <v>ASALARIADO</v>
      </c>
      <c r="J2717" t="s">
        <v>34</v>
      </c>
      <c r="K2717" t="s">
        <v>30</v>
      </c>
      <c r="L2717" t="s">
        <v>31</v>
      </c>
      <c r="M2717" t="s">
        <v>30</v>
      </c>
      <c r="N2717">
        <v>37</v>
      </c>
      <c r="O2717">
        <f>IF(moras[[#This Row],[EDAD]]="", '2-Resumen'!$C$7, moras[[#This Row],[EDAD]])</f>
        <v>37</v>
      </c>
      <c r="P2717">
        <f>FLOOR(moras[[#This Row],[EDAD_SIN_NA´S]],10)</f>
        <v>30</v>
      </c>
      <c r="Q2717">
        <f>STANDARDIZE(moras[[#This Row],[EDAD]],'2-Resumen'!$C$2, '2-Resumen'!$C$3)</f>
        <v>-0.3462668336003964</v>
      </c>
      <c r="R2717" t="str">
        <f>IF(ABS(moras[[#This Row],[Z-CORE E]]) &gt; 1.96, "Sí", "No")</f>
        <v>No</v>
      </c>
    </row>
    <row r="2718" spans="1:18">
      <c r="A2718">
        <v>3944</v>
      </c>
      <c r="B2718" t="s">
        <v>32</v>
      </c>
      <c r="C2718">
        <v>4348062</v>
      </c>
      <c r="D27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18">
        <f>IF(moras[[#This Row],[SALARIO]]="",'2-Resumen'!$B$7, moras[[#This Row],[SALARIO]])</f>
        <v>4348062</v>
      </c>
      <c r="F2718">
        <f>STANDARDIZE(moras[[#This Row],[SALARIO]],'2-Resumen'!$B$2,'2-Resumen'!$B$3)</f>
        <v>-0.30326880153535341</v>
      </c>
      <c r="G2718" t="str">
        <f>IF(ABS(moras[[#This Row],[Z-CORE]])&gt; 1.96,"Sí", "No")</f>
        <v>No</v>
      </c>
      <c r="H2718" t="s">
        <v>33</v>
      </c>
      <c r="I2718" t="str">
        <f>IF(moras[[#This Row],[TIPO_ASEGURAMIENTO]] = "", '2-Resumen'!$F$4, moras[[#This Row],[TIPO_ASEGURAMIENTO]])</f>
        <v>ASALARIADO</v>
      </c>
      <c r="J2718" t="s">
        <v>29</v>
      </c>
      <c r="K2718" t="s">
        <v>30</v>
      </c>
      <c r="L2718" t="s">
        <v>31</v>
      </c>
      <c r="M2718" t="s">
        <v>31</v>
      </c>
      <c r="N2718">
        <v>43</v>
      </c>
      <c r="O2718">
        <f>IF(moras[[#This Row],[EDAD]]="", '2-Resumen'!$C$7, moras[[#This Row],[EDAD]])</f>
        <v>43</v>
      </c>
      <c r="P2718">
        <f>FLOOR(moras[[#This Row],[EDAD_SIN_NA´S]],10)</f>
        <v>40</v>
      </c>
      <c r="Q2718">
        <f>STANDARDIZE(moras[[#This Row],[EDAD]],'2-Resumen'!$C$2, '2-Resumen'!$C$3)</f>
        <v>7.7185146862428639E-2</v>
      </c>
      <c r="R2718" t="str">
        <f>IF(ABS(moras[[#This Row],[Z-CORE E]]) &gt; 1.96, "Sí", "No")</f>
        <v>No</v>
      </c>
    </row>
    <row r="2719" spans="1:18">
      <c r="A2719">
        <v>3948</v>
      </c>
      <c r="B2719" t="s">
        <v>27</v>
      </c>
      <c r="C2719">
        <v>433430</v>
      </c>
      <c r="D27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19">
        <f>IF(moras[[#This Row],[SALARIO]]="",'2-Resumen'!$B$7, moras[[#This Row],[SALARIO]])</f>
        <v>433430</v>
      </c>
      <c r="F2719">
        <f>STANDARDIZE(moras[[#This Row],[SALARIO]],'2-Resumen'!$B$2,'2-Resumen'!$B$3)</f>
        <v>-0.36840452294082626</v>
      </c>
      <c r="G2719" t="str">
        <f>IF(ABS(moras[[#This Row],[Z-CORE]])&gt; 1.96,"Sí", "No")</f>
        <v>No</v>
      </c>
      <c r="H2719" t="s">
        <v>33</v>
      </c>
      <c r="I2719" t="str">
        <f>IF(moras[[#This Row],[TIPO_ASEGURAMIENTO]] = "", '2-Resumen'!$F$4, moras[[#This Row],[TIPO_ASEGURAMIENTO]])</f>
        <v>ASALARIADO</v>
      </c>
      <c r="J2719" t="s">
        <v>34</v>
      </c>
      <c r="K2719" t="s">
        <v>30</v>
      </c>
      <c r="L2719" t="s">
        <v>31</v>
      </c>
      <c r="M2719" t="s">
        <v>30</v>
      </c>
      <c r="N2719">
        <v>48</v>
      </c>
      <c r="O2719">
        <f>IF(moras[[#This Row],[EDAD]]="", '2-Resumen'!$C$7, moras[[#This Row],[EDAD]])</f>
        <v>48</v>
      </c>
      <c r="P2719">
        <f>FLOOR(moras[[#This Row],[EDAD_SIN_NA´S]],10)</f>
        <v>40</v>
      </c>
      <c r="Q2719">
        <f>STANDARDIZE(moras[[#This Row],[EDAD]],'2-Resumen'!$C$2, '2-Resumen'!$C$3)</f>
        <v>0.43006179724811616</v>
      </c>
      <c r="R2719" t="str">
        <f>IF(ABS(moras[[#This Row],[Z-CORE E]]) &gt; 1.96, "Sí", "No")</f>
        <v>No</v>
      </c>
    </row>
    <row r="2720" spans="1:18">
      <c r="A2720">
        <v>3949</v>
      </c>
      <c r="B2720" t="s">
        <v>27</v>
      </c>
      <c r="C2720">
        <v>220000</v>
      </c>
      <c r="D27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20">
        <f>IF(moras[[#This Row],[SALARIO]]="",'2-Resumen'!$B$7, moras[[#This Row],[SALARIO]])</f>
        <v>220000</v>
      </c>
      <c r="F2720">
        <f>STANDARDIZE(moras[[#This Row],[SALARIO]],'2-Resumen'!$B$2,'2-Resumen'!$B$3)</f>
        <v>-0.37195579341007345</v>
      </c>
      <c r="G2720" t="str">
        <f>IF(ABS(moras[[#This Row],[Z-CORE]])&gt; 1.96,"Sí", "No")</f>
        <v>No</v>
      </c>
      <c r="H2720" t="s">
        <v>33</v>
      </c>
      <c r="I2720" t="str">
        <f>IF(moras[[#This Row],[TIPO_ASEGURAMIENTO]] = "", '2-Resumen'!$F$4, moras[[#This Row],[TIPO_ASEGURAMIENTO]])</f>
        <v>ASALARIADO</v>
      </c>
      <c r="J2720" t="s">
        <v>29</v>
      </c>
      <c r="K2720" t="s">
        <v>30</v>
      </c>
      <c r="L2720" t="s">
        <v>31</v>
      </c>
      <c r="M2720" t="s">
        <v>31</v>
      </c>
      <c r="N2720">
        <v>20</v>
      </c>
      <c r="O2720">
        <f>IF(moras[[#This Row],[EDAD]]="", '2-Resumen'!$C$7, moras[[#This Row],[EDAD]])</f>
        <v>20</v>
      </c>
      <c r="P2720">
        <f>FLOOR(moras[[#This Row],[EDAD_SIN_NA´S]],10)</f>
        <v>20</v>
      </c>
      <c r="Q2720">
        <f>STANDARDIZE(moras[[#This Row],[EDAD]],'2-Resumen'!$C$2, '2-Resumen'!$C$3)</f>
        <v>-1.5460474449117341</v>
      </c>
      <c r="R2720" t="str">
        <f>IF(ABS(moras[[#This Row],[Z-CORE E]]) &gt; 1.96, "Sí", "No")</f>
        <v>No</v>
      </c>
    </row>
    <row r="2721" spans="1:18">
      <c r="A2721">
        <v>3950</v>
      </c>
      <c r="B2721" t="s">
        <v>32</v>
      </c>
      <c r="C2721">
        <v>202390</v>
      </c>
      <c r="D27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21">
        <f>IF(moras[[#This Row],[SALARIO]]="",'2-Resumen'!$B$7, moras[[#This Row],[SALARIO]])</f>
        <v>202390</v>
      </c>
      <c r="F2721">
        <f>STANDARDIZE(moras[[#This Row],[SALARIO]],'2-Resumen'!$B$2,'2-Resumen'!$B$3)</f>
        <v>-0.3722488069178439</v>
      </c>
      <c r="G2721" t="str">
        <f>IF(ABS(moras[[#This Row],[Z-CORE]])&gt; 1.96,"Sí", "No")</f>
        <v>No</v>
      </c>
      <c r="H2721" t="s">
        <v>33</v>
      </c>
      <c r="I2721" t="str">
        <f>IF(moras[[#This Row],[TIPO_ASEGURAMIENTO]] = "", '2-Resumen'!$F$4, moras[[#This Row],[TIPO_ASEGURAMIENTO]])</f>
        <v>ASALARIADO</v>
      </c>
      <c r="J2721" t="s">
        <v>29</v>
      </c>
      <c r="K2721" t="s">
        <v>30</v>
      </c>
      <c r="L2721" t="s">
        <v>30</v>
      </c>
      <c r="M2721" t="s">
        <v>30</v>
      </c>
      <c r="N2721">
        <v>19</v>
      </c>
      <c r="O2721">
        <f>IF(moras[[#This Row],[EDAD]]="", '2-Resumen'!$C$7, moras[[#This Row],[EDAD]])</f>
        <v>19</v>
      </c>
      <c r="P2721">
        <f>FLOOR(moras[[#This Row],[EDAD_SIN_NA´S]],10)</f>
        <v>10</v>
      </c>
      <c r="Q2721">
        <f>STANDARDIZE(moras[[#This Row],[EDAD]],'2-Resumen'!$C$2, '2-Resumen'!$C$3)</f>
        <v>-1.6166227749888715</v>
      </c>
      <c r="R2721" t="str">
        <f>IF(ABS(moras[[#This Row],[Z-CORE E]]) &gt; 1.96, "Sí", "No")</f>
        <v>No</v>
      </c>
    </row>
    <row r="2722" spans="1:18">
      <c r="A2722">
        <v>3951</v>
      </c>
      <c r="B2722" t="s">
        <v>32</v>
      </c>
      <c r="C2722">
        <v>72123392</v>
      </c>
      <c r="D27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22">
        <f>IF(moras[[#This Row],[SALARIO]]="",'2-Resumen'!$B$7, moras[[#This Row],[SALARIO]])</f>
        <v>72123392</v>
      </c>
      <c r="F2722">
        <f>STANDARDIZE(moras[[#This Row],[SALARIO]],'2-Resumen'!$B$2,'2-Resumen'!$B$3)</f>
        <v>0.82444767680641395</v>
      </c>
      <c r="G2722" t="str">
        <f>IF(ABS(moras[[#This Row],[Z-CORE]])&gt; 1.96,"Sí", "No")</f>
        <v>No</v>
      </c>
      <c r="H2722" t="s">
        <v>33</v>
      </c>
      <c r="I2722" t="str">
        <f>IF(moras[[#This Row],[TIPO_ASEGURAMIENTO]] = "", '2-Resumen'!$F$4, moras[[#This Row],[TIPO_ASEGURAMIENTO]])</f>
        <v>ASALARIADO</v>
      </c>
      <c r="J2722" t="s">
        <v>29</v>
      </c>
      <c r="K2722" t="s">
        <v>30</v>
      </c>
      <c r="L2722" t="s">
        <v>31</v>
      </c>
      <c r="M2722" t="s">
        <v>31</v>
      </c>
      <c r="N2722">
        <v>27</v>
      </c>
      <c r="O2722">
        <f>IF(moras[[#This Row],[EDAD]]="", '2-Resumen'!$C$7, moras[[#This Row],[EDAD]])</f>
        <v>27</v>
      </c>
      <c r="P2722">
        <f>FLOOR(moras[[#This Row],[EDAD_SIN_NA´S]],10)</f>
        <v>20</v>
      </c>
      <c r="Q2722">
        <f>STANDARDIZE(moras[[#This Row],[EDAD]],'2-Resumen'!$C$2, '2-Resumen'!$C$3)</f>
        <v>-1.0520201343717714</v>
      </c>
      <c r="R2722" t="str">
        <f>IF(ABS(moras[[#This Row],[Z-CORE E]]) &gt; 1.96, "Sí", "No")</f>
        <v>No</v>
      </c>
    </row>
    <row r="2723" spans="1:18">
      <c r="A2723">
        <v>3952</v>
      </c>
      <c r="B2723" t="s">
        <v>32</v>
      </c>
      <c r="C2723">
        <v>255000</v>
      </c>
      <c r="D27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23">
        <f>IF(moras[[#This Row],[SALARIO]]="",'2-Resumen'!$B$7, moras[[#This Row],[SALARIO]])</f>
        <v>255000</v>
      </c>
      <c r="F2723">
        <f>STANDARDIZE(moras[[#This Row],[SALARIO]],'2-Resumen'!$B$2,'2-Resumen'!$B$3)</f>
        <v>-0.37137342698349968</v>
      </c>
      <c r="G2723" t="str">
        <f>IF(ABS(moras[[#This Row],[Z-CORE]])&gt; 1.96,"Sí", "No")</f>
        <v>No</v>
      </c>
      <c r="H2723" t="s">
        <v>33</v>
      </c>
      <c r="I2723" t="str">
        <f>IF(moras[[#This Row],[TIPO_ASEGURAMIENTO]] = "", '2-Resumen'!$F$4, moras[[#This Row],[TIPO_ASEGURAMIENTO]])</f>
        <v>ASALARIADO</v>
      </c>
      <c r="J2723" t="s">
        <v>29</v>
      </c>
      <c r="K2723" t="s">
        <v>30</v>
      </c>
      <c r="L2723" t="s">
        <v>30</v>
      </c>
      <c r="M2723" t="s">
        <v>31</v>
      </c>
      <c r="N2723">
        <v>34</v>
      </c>
      <c r="O2723">
        <f>IF(moras[[#This Row],[EDAD]]="", '2-Resumen'!$C$7, moras[[#This Row],[EDAD]])</f>
        <v>34</v>
      </c>
      <c r="P2723">
        <f>FLOOR(moras[[#This Row],[EDAD_SIN_NA´S]],10)</f>
        <v>30</v>
      </c>
      <c r="Q2723">
        <f>STANDARDIZE(moras[[#This Row],[EDAD]],'2-Resumen'!$C$2, '2-Resumen'!$C$3)</f>
        <v>-0.55799282383180893</v>
      </c>
      <c r="R2723" t="str">
        <f>IF(ABS(moras[[#This Row],[Z-CORE E]]) &gt; 1.96, "Sí", "No")</f>
        <v>No</v>
      </c>
    </row>
    <row r="2724" spans="1:18">
      <c r="A2724">
        <v>3953</v>
      </c>
      <c r="B2724" t="s">
        <v>32</v>
      </c>
      <c r="C2724">
        <v>7285718</v>
      </c>
      <c r="D27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24">
        <f>IF(moras[[#This Row],[SALARIO]]="",'2-Resumen'!$B$7, moras[[#This Row],[SALARIO]])</f>
        <v>7285718</v>
      </c>
      <c r="F2724">
        <f>STANDARDIZE(moras[[#This Row],[SALARIO]],'2-Resumen'!$B$2,'2-Resumen'!$B$3)</f>
        <v>-0.25438902361469168</v>
      </c>
      <c r="G2724" t="str">
        <f>IF(ABS(moras[[#This Row],[Z-CORE]])&gt; 1.96,"Sí", "No")</f>
        <v>No</v>
      </c>
      <c r="H2724" t="s">
        <v>33</v>
      </c>
      <c r="I2724" t="str">
        <f>IF(moras[[#This Row],[TIPO_ASEGURAMIENTO]] = "", '2-Resumen'!$F$4, moras[[#This Row],[TIPO_ASEGURAMIENTO]])</f>
        <v>ASALARIADO</v>
      </c>
      <c r="J2724" t="s">
        <v>34</v>
      </c>
      <c r="K2724" t="s">
        <v>30</v>
      </c>
      <c r="L2724" t="s">
        <v>31</v>
      </c>
      <c r="M2724" t="s">
        <v>31</v>
      </c>
      <c r="N2724">
        <v>38</v>
      </c>
      <c r="O2724">
        <f>IF(moras[[#This Row],[EDAD]]="", '2-Resumen'!$C$7, moras[[#This Row],[EDAD]])</f>
        <v>38</v>
      </c>
      <c r="P2724">
        <f>FLOOR(moras[[#This Row],[EDAD_SIN_NA´S]],10)</f>
        <v>30</v>
      </c>
      <c r="Q2724">
        <f>STANDARDIZE(moras[[#This Row],[EDAD]],'2-Resumen'!$C$2, '2-Resumen'!$C$3)</f>
        <v>-0.27569150352325889</v>
      </c>
      <c r="R2724" t="str">
        <f>IF(ABS(moras[[#This Row],[Z-CORE E]]) &gt; 1.96, "Sí", "No")</f>
        <v>No</v>
      </c>
    </row>
    <row r="2725" spans="1:18">
      <c r="A2725">
        <v>3954</v>
      </c>
      <c r="B2725" t="s">
        <v>32</v>
      </c>
      <c r="C2725">
        <v>950000</v>
      </c>
      <c r="D27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25">
        <f>IF(moras[[#This Row],[SALARIO]]="",'2-Resumen'!$B$7, moras[[#This Row],[SALARIO]])</f>
        <v>950000</v>
      </c>
      <c r="F2725">
        <f>STANDARDIZE(moras[[#This Row],[SALARIO]],'2-Resumen'!$B$2,'2-Resumen'!$B$3)</f>
        <v>-0.35980929365581937</v>
      </c>
      <c r="G2725" t="str">
        <f>IF(ABS(moras[[#This Row],[Z-CORE]])&gt; 1.96,"Sí", "No")</f>
        <v>No</v>
      </c>
      <c r="H2725" t="s">
        <v>33</v>
      </c>
      <c r="I2725" t="str">
        <f>IF(moras[[#This Row],[TIPO_ASEGURAMIENTO]] = "", '2-Resumen'!$F$4, moras[[#This Row],[TIPO_ASEGURAMIENTO]])</f>
        <v>ASALARIADO</v>
      </c>
      <c r="J2725" t="s">
        <v>29</v>
      </c>
      <c r="K2725" t="s">
        <v>30</v>
      </c>
      <c r="L2725" t="s">
        <v>31</v>
      </c>
      <c r="M2725" t="s">
        <v>31</v>
      </c>
      <c r="N2725">
        <v>41</v>
      </c>
      <c r="O2725">
        <f>IF(moras[[#This Row],[EDAD]]="", '2-Resumen'!$C$7, moras[[#This Row],[EDAD]])</f>
        <v>41</v>
      </c>
      <c r="P2725">
        <f>FLOOR(moras[[#This Row],[EDAD_SIN_NA´S]],10)</f>
        <v>40</v>
      </c>
      <c r="Q2725">
        <f>STANDARDIZE(moras[[#This Row],[EDAD]],'2-Resumen'!$C$2, '2-Resumen'!$C$3)</f>
        <v>-6.3965513291846368E-2</v>
      </c>
      <c r="R2725" t="str">
        <f>IF(ABS(moras[[#This Row],[Z-CORE E]]) &gt; 1.96, "Sí", "No")</f>
        <v>No</v>
      </c>
    </row>
    <row r="2726" spans="1:18">
      <c r="A2726">
        <v>3955</v>
      </c>
      <c r="B2726" t="s">
        <v>27</v>
      </c>
      <c r="C2726">
        <v>96473822</v>
      </c>
      <c r="D27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26">
        <f>IF(moras[[#This Row],[SALARIO]]="",'2-Resumen'!$B$7, moras[[#This Row],[SALARIO]])</f>
        <v>96473822</v>
      </c>
      <c r="F2726">
        <f>STANDARDIZE(moras[[#This Row],[SALARIO]],'2-Resumen'!$B$2,'2-Resumen'!$B$3)</f>
        <v>1.2296154740817309</v>
      </c>
      <c r="G2726" t="str">
        <f>IF(ABS(moras[[#This Row],[Z-CORE]])&gt; 1.96,"Sí", "No")</f>
        <v>No</v>
      </c>
      <c r="H2726" t="s">
        <v>33</v>
      </c>
      <c r="I2726" t="str">
        <f>IF(moras[[#This Row],[TIPO_ASEGURAMIENTO]] = "", '2-Resumen'!$F$4, moras[[#This Row],[TIPO_ASEGURAMIENTO]])</f>
        <v>ASALARIADO</v>
      </c>
      <c r="J2726" t="s">
        <v>29</v>
      </c>
      <c r="K2726" t="s">
        <v>30</v>
      </c>
      <c r="L2726" t="s">
        <v>31</v>
      </c>
      <c r="M2726" t="s">
        <v>31</v>
      </c>
      <c r="N2726">
        <v>35</v>
      </c>
      <c r="O2726">
        <f>IF(moras[[#This Row],[EDAD]]="", '2-Resumen'!$C$7, moras[[#This Row],[EDAD]])</f>
        <v>35</v>
      </c>
      <c r="P2726">
        <f>FLOOR(moras[[#This Row],[EDAD_SIN_NA´S]],10)</f>
        <v>30</v>
      </c>
      <c r="Q2726">
        <f>STANDARDIZE(moras[[#This Row],[EDAD]],'2-Resumen'!$C$2, '2-Resumen'!$C$3)</f>
        <v>-0.48741749375467142</v>
      </c>
      <c r="R2726" t="str">
        <f>IF(ABS(moras[[#This Row],[Z-CORE E]]) &gt; 1.96, "Sí", "No")</f>
        <v>No</v>
      </c>
    </row>
    <row r="2727" spans="1:18">
      <c r="A2727">
        <v>3956</v>
      </c>
      <c r="B2727" t="s">
        <v>32</v>
      </c>
      <c r="C2727">
        <v>51041515</v>
      </c>
      <c r="D27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27">
        <f>IF(moras[[#This Row],[SALARIO]]="",'2-Resumen'!$B$7, moras[[#This Row],[SALARIO]])</f>
        <v>51041515</v>
      </c>
      <c r="F2727">
        <f>STANDARDIZE(moras[[#This Row],[SALARIO]],'2-Resumen'!$B$2,'2-Resumen'!$B$3)</f>
        <v>0.47366546612187277</v>
      </c>
      <c r="G2727" t="str">
        <f>IF(ABS(moras[[#This Row],[Z-CORE]])&gt; 1.96,"Sí", "No")</f>
        <v>No</v>
      </c>
      <c r="H2727" t="s">
        <v>33</v>
      </c>
      <c r="I2727" t="str">
        <f>IF(moras[[#This Row],[TIPO_ASEGURAMIENTO]] = "", '2-Resumen'!$F$4, moras[[#This Row],[TIPO_ASEGURAMIENTO]])</f>
        <v>ASALARIADO</v>
      </c>
      <c r="J2727" t="s">
        <v>29</v>
      </c>
      <c r="K2727" t="s">
        <v>30</v>
      </c>
      <c r="L2727" t="s">
        <v>31</v>
      </c>
      <c r="M2727" t="s">
        <v>31</v>
      </c>
      <c r="N2727">
        <v>34</v>
      </c>
      <c r="O2727">
        <f>IF(moras[[#This Row],[EDAD]]="", '2-Resumen'!$C$7, moras[[#This Row],[EDAD]])</f>
        <v>34</v>
      </c>
      <c r="P2727">
        <f>FLOOR(moras[[#This Row],[EDAD_SIN_NA´S]],10)</f>
        <v>30</v>
      </c>
      <c r="Q2727">
        <f>STANDARDIZE(moras[[#This Row],[EDAD]],'2-Resumen'!$C$2, '2-Resumen'!$C$3)</f>
        <v>-0.55799282383180893</v>
      </c>
      <c r="R2727" t="str">
        <f>IF(ABS(moras[[#This Row],[Z-CORE E]]) &gt; 1.96, "Sí", "No")</f>
        <v>No</v>
      </c>
    </row>
    <row r="2728" spans="1:18">
      <c r="A2728">
        <v>3957</v>
      </c>
      <c r="B2728" t="s">
        <v>32</v>
      </c>
      <c r="C2728">
        <v>183865</v>
      </c>
      <c r="D27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28">
        <f>IF(moras[[#This Row],[SALARIO]]="",'2-Resumen'!$B$7, moras[[#This Row],[SALARIO]])</f>
        <v>183865</v>
      </c>
      <c r="F2728">
        <f>STANDARDIZE(moras[[#This Row],[SALARIO]],'2-Resumen'!$B$2,'2-Resumen'!$B$3)</f>
        <v>-0.37255704514790905</v>
      </c>
      <c r="G2728" t="str">
        <f>IF(ABS(moras[[#This Row],[Z-CORE]])&gt; 1.96,"Sí", "No")</f>
        <v>No</v>
      </c>
      <c r="H2728" t="s">
        <v>33</v>
      </c>
      <c r="I2728" t="str">
        <f>IF(moras[[#This Row],[TIPO_ASEGURAMIENTO]] = "", '2-Resumen'!$F$4, moras[[#This Row],[TIPO_ASEGURAMIENTO]])</f>
        <v>ASALARIADO</v>
      </c>
      <c r="J2728" t="s">
        <v>29</v>
      </c>
      <c r="K2728" t="s">
        <v>30</v>
      </c>
      <c r="L2728" t="s">
        <v>31</v>
      </c>
      <c r="M2728" t="s">
        <v>31</v>
      </c>
      <c r="N2728">
        <v>21</v>
      </c>
      <c r="O2728">
        <f>IF(moras[[#This Row],[EDAD]]="", '2-Resumen'!$C$7, moras[[#This Row],[EDAD]])</f>
        <v>21</v>
      </c>
      <c r="P2728">
        <f>FLOOR(moras[[#This Row],[EDAD_SIN_NA´S]],10)</f>
        <v>20</v>
      </c>
      <c r="Q2728">
        <f>STANDARDIZE(moras[[#This Row],[EDAD]],'2-Resumen'!$C$2, '2-Resumen'!$C$3)</f>
        <v>-1.4754721148345964</v>
      </c>
      <c r="R2728" t="str">
        <f>IF(ABS(moras[[#This Row],[Z-CORE E]]) &gt; 1.96, "Sí", "No")</f>
        <v>No</v>
      </c>
    </row>
    <row r="2729" spans="1:18">
      <c r="A2729">
        <v>3958</v>
      </c>
      <c r="B2729" t="s">
        <v>32</v>
      </c>
      <c r="C2729">
        <v>1470000</v>
      </c>
      <c r="D27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29">
        <f>IF(moras[[#This Row],[SALARIO]]="",'2-Resumen'!$B$7, moras[[#This Row],[SALARIO]])</f>
        <v>1470000</v>
      </c>
      <c r="F2729">
        <f>STANDARDIZE(moras[[#This Row],[SALARIO]],'2-Resumen'!$B$2,'2-Resumen'!$B$3)</f>
        <v>-0.35115699246100823</v>
      </c>
      <c r="G2729" t="str">
        <f>IF(ABS(moras[[#This Row],[Z-CORE]])&gt; 1.96,"Sí", "No")</f>
        <v>No</v>
      </c>
      <c r="H2729" t="s">
        <v>33</v>
      </c>
      <c r="I2729" t="str">
        <f>IF(moras[[#This Row],[TIPO_ASEGURAMIENTO]] = "", '2-Resumen'!$F$4, moras[[#This Row],[TIPO_ASEGURAMIENTO]])</f>
        <v>ASALARIADO</v>
      </c>
      <c r="J2729" t="s">
        <v>29</v>
      </c>
      <c r="K2729" t="s">
        <v>30</v>
      </c>
      <c r="L2729" t="s">
        <v>30</v>
      </c>
      <c r="M2729" t="s">
        <v>30</v>
      </c>
      <c r="N2729">
        <v>55</v>
      </c>
      <c r="O2729">
        <f>IF(moras[[#This Row],[EDAD]]="", '2-Resumen'!$C$7, moras[[#This Row],[EDAD]])</f>
        <v>55</v>
      </c>
      <c r="P2729">
        <f>FLOOR(moras[[#This Row],[EDAD_SIN_NA´S]],10)</f>
        <v>50</v>
      </c>
      <c r="Q2729">
        <f>STANDARDIZE(moras[[#This Row],[EDAD]],'2-Resumen'!$C$2, '2-Resumen'!$C$3)</f>
        <v>0.92408910778807873</v>
      </c>
      <c r="R2729" t="str">
        <f>IF(ABS(moras[[#This Row],[Z-CORE E]]) &gt; 1.96, "Sí", "No")</f>
        <v>No</v>
      </c>
    </row>
    <row r="2730" spans="1:18">
      <c r="A2730">
        <v>3959</v>
      </c>
      <c r="B2730" t="s">
        <v>27</v>
      </c>
      <c r="C2730">
        <v>200000</v>
      </c>
      <c r="D27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30">
        <f>IF(moras[[#This Row],[SALARIO]]="",'2-Resumen'!$B$7, moras[[#This Row],[SALARIO]])</f>
        <v>200000</v>
      </c>
      <c r="F2730">
        <f>STANDARDIZE(moras[[#This Row],[SALARIO]],'2-Resumen'!$B$2,'2-Resumen'!$B$3)</f>
        <v>-0.37228857422525852</v>
      </c>
      <c r="G2730" t="str">
        <f>IF(ABS(moras[[#This Row],[Z-CORE]])&gt; 1.96,"Sí", "No")</f>
        <v>No</v>
      </c>
      <c r="H2730" t="s">
        <v>33</v>
      </c>
      <c r="I2730" t="str">
        <f>IF(moras[[#This Row],[TIPO_ASEGURAMIENTO]] = "", '2-Resumen'!$F$4, moras[[#This Row],[TIPO_ASEGURAMIENTO]])</f>
        <v>ASALARIADO</v>
      </c>
      <c r="J2730" t="s">
        <v>29</v>
      </c>
      <c r="K2730" t="s">
        <v>30</v>
      </c>
      <c r="L2730" t="s">
        <v>31</v>
      </c>
      <c r="M2730" t="s">
        <v>31</v>
      </c>
      <c r="N2730">
        <v>27</v>
      </c>
      <c r="O2730">
        <f>IF(moras[[#This Row],[EDAD]]="", '2-Resumen'!$C$7, moras[[#This Row],[EDAD]])</f>
        <v>27</v>
      </c>
      <c r="P2730">
        <f>FLOOR(moras[[#This Row],[EDAD_SIN_NA´S]],10)</f>
        <v>20</v>
      </c>
      <c r="Q2730">
        <f>STANDARDIZE(moras[[#This Row],[EDAD]],'2-Resumen'!$C$2, '2-Resumen'!$C$3)</f>
        <v>-1.0520201343717714</v>
      </c>
      <c r="R2730" t="str">
        <f>IF(ABS(moras[[#This Row],[Z-CORE E]]) &gt; 1.96, "Sí", "No")</f>
        <v>No</v>
      </c>
    </row>
    <row r="2731" spans="1:18">
      <c r="A2731">
        <v>3960</v>
      </c>
      <c r="B2731" t="s">
        <v>27</v>
      </c>
      <c r="C2731">
        <v>344981</v>
      </c>
      <c r="D27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31">
        <f>IF(moras[[#This Row],[SALARIO]]="",'2-Resumen'!$B$7, moras[[#This Row],[SALARIO]])</f>
        <v>344981</v>
      </c>
      <c r="F2731">
        <f>STANDARDIZE(moras[[#This Row],[SALARIO]],'2-Resumen'!$B$2,'2-Resumen'!$B$3)</f>
        <v>-0.36987622945694137</v>
      </c>
      <c r="G2731" t="str">
        <f>IF(ABS(moras[[#This Row],[Z-CORE]])&gt; 1.96,"Sí", "No")</f>
        <v>No</v>
      </c>
      <c r="H2731" t="s">
        <v>33</v>
      </c>
      <c r="I2731" t="str">
        <f>IF(moras[[#This Row],[TIPO_ASEGURAMIENTO]] = "", '2-Resumen'!$F$4, moras[[#This Row],[TIPO_ASEGURAMIENTO]])</f>
        <v>ASALARIADO</v>
      </c>
      <c r="J2731" t="s">
        <v>29</v>
      </c>
      <c r="K2731" t="s">
        <v>30</v>
      </c>
      <c r="L2731" t="s">
        <v>31</v>
      </c>
      <c r="M2731" t="s">
        <v>31</v>
      </c>
      <c r="N2731">
        <v>35</v>
      </c>
      <c r="O2731">
        <f>IF(moras[[#This Row],[EDAD]]="", '2-Resumen'!$C$7, moras[[#This Row],[EDAD]])</f>
        <v>35</v>
      </c>
      <c r="P2731">
        <f>FLOOR(moras[[#This Row],[EDAD_SIN_NA´S]],10)</f>
        <v>30</v>
      </c>
      <c r="Q2731">
        <f>STANDARDIZE(moras[[#This Row],[EDAD]],'2-Resumen'!$C$2, '2-Resumen'!$C$3)</f>
        <v>-0.48741749375467142</v>
      </c>
      <c r="R2731" t="str">
        <f>IF(ABS(moras[[#This Row],[Z-CORE E]]) &gt; 1.96, "Sí", "No")</f>
        <v>No</v>
      </c>
    </row>
    <row r="2732" spans="1:18">
      <c r="A2732">
        <v>3961</v>
      </c>
      <c r="B2732" t="s">
        <v>27</v>
      </c>
      <c r="C2732">
        <v>1332630</v>
      </c>
      <c r="D27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32">
        <f>IF(moras[[#This Row],[SALARIO]]="",'2-Resumen'!$B$7, moras[[#This Row],[SALARIO]])</f>
        <v>1332630</v>
      </c>
      <c r="F2732">
        <f>STANDARDIZE(moras[[#This Row],[SALARIO]],'2-Resumen'!$B$2,'2-Resumen'!$B$3)</f>
        <v>-0.35344269749010671</v>
      </c>
      <c r="G2732" t="str">
        <f>IF(ABS(moras[[#This Row],[Z-CORE]])&gt; 1.96,"Sí", "No")</f>
        <v>No</v>
      </c>
      <c r="H2732" t="s">
        <v>33</v>
      </c>
      <c r="I2732" t="str">
        <f>IF(moras[[#This Row],[TIPO_ASEGURAMIENTO]] = "", '2-Resumen'!$F$4, moras[[#This Row],[TIPO_ASEGURAMIENTO]])</f>
        <v>ASALARIADO</v>
      </c>
      <c r="J2732" t="s">
        <v>34</v>
      </c>
      <c r="K2732" t="s">
        <v>30</v>
      </c>
      <c r="L2732" t="s">
        <v>31</v>
      </c>
      <c r="M2732" t="s">
        <v>30</v>
      </c>
      <c r="N2732">
        <v>42</v>
      </c>
      <c r="O2732">
        <f>IF(moras[[#This Row],[EDAD]]="", '2-Resumen'!$C$7, moras[[#This Row],[EDAD]])</f>
        <v>42</v>
      </c>
      <c r="P2732">
        <f>FLOOR(moras[[#This Row],[EDAD_SIN_NA´S]],10)</f>
        <v>40</v>
      </c>
      <c r="Q2732">
        <f>STANDARDIZE(moras[[#This Row],[EDAD]],'2-Resumen'!$C$2, '2-Resumen'!$C$3)</f>
        <v>6.6098167852911317E-3</v>
      </c>
      <c r="R2732" t="str">
        <f>IF(ABS(moras[[#This Row],[Z-CORE E]]) &gt; 1.96, "Sí", "No")</f>
        <v>No</v>
      </c>
    </row>
    <row r="2733" spans="1:18">
      <c r="A2733">
        <v>3963</v>
      </c>
      <c r="B2733" t="s">
        <v>27</v>
      </c>
      <c r="C2733">
        <v>355145</v>
      </c>
      <c r="D27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33">
        <f>IF(moras[[#This Row],[SALARIO]]="",'2-Resumen'!$B$7, moras[[#This Row],[SALARIO]])</f>
        <v>355145</v>
      </c>
      <c r="F2733">
        <f>STANDARDIZE(moras[[#This Row],[SALARIO]],'2-Resumen'!$B$2,'2-Resumen'!$B$3)</f>
        <v>-0.36970711024666436</v>
      </c>
      <c r="G2733" t="str">
        <f>IF(ABS(moras[[#This Row],[Z-CORE]])&gt; 1.96,"Sí", "No")</f>
        <v>No</v>
      </c>
      <c r="H2733" t="s">
        <v>33</v>
      </c>
      <c r="I2733" t="str">
        <f>IF(moras[[#This Row],[TIPO_ASEGURAMIENTO]] = "", '2-Resumen'!$F$4, moras[[#This Row],[TIPO_ASEGURAMIENTO]])</f>
        <v>ASALARIADO</v>
      </c>
      <c r="J2733" t="s">
        <v>34</v>
      </c>
      <c r="K2733" t="s">
        <v>30</v>
      </c>
      <c r="L2733" t="s">
        <v>31</v>
      </c>
      <c r="M2733" t="s">
        <v>31</v>
      </c>
      <c r="N2733">
        <v>42</v>
      </c>
      <c r="O2733">
        <f>IF(moras[[#This Row],[EDAD]]="", '2-Resumen'!$C$7, moras[[#This Row],[EDAD]])</f>
        <v>42</v>
      </c>
      <c r="P2733">
        <f>FLOOR(moras[[#This Row],[EDAD_SIN_NA´S]],10)</f>
        <v>40</v>
      </c>
      <c r="Q2733">
        <f>STANDARDIZE(moras[[#This Row],[EDAD]],'2-Resumen'!$C$2, '2-Resumen'!$C$3)</f>
        <v>6.6098167852911317E-3</v>
      </c>
      <c r="R2733" t="str">
        <f>IF(ABS(moras[[#This Row],[Z-CORE E]]) &gt; 1.96, "Sí", "No")</f>
        <v>No</v>
      </c>
    </row>
    <row r="2734" spans="1:18">
      <c r="A2734">
        <v>3964</v>
      </c>
      <c r="B2734" t="s">
        <v>27</v>
      </c>
      <c r="C2734">
        <v>3464745</v>
      </c>
      <c r="D27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34">
        <f>IF(moras[[#This Row],[SALARIO]]="",'2-Resumen'!$B$7, moras[[#This Row],[SALARIO]])</f>
        <v>3464745</v>
      </c>
      <c r="F2734">
        <f>STANDARDIZE(moras[[#This Row],[SALARIO]],'2-Resumen'!$B$2,'2-Resumen'!$B$3)</f>
        <v>-0.31796634910169375</v>
      </c>
      <c r="G2734" t="str">
        <f>IF(ABS(moras[[#This Row],[Z-CORE]])&gt; 1.96,"Sí", "No")</f>
        <v>No</v>
      </c>
      <c r="H2734" t="s">
        <v>33</v>
      </c>
      <c r="I2734" t="str">
        <f>IF(moras[[#This Row],[TIPO_ASEGURAMIENTO]] = "", '2-Resumen'!$F$4, moras[[#This Row],[TIPO_ASEGURAMIENTO]])</f>
        <v>ASALARIADO</v>
      </c>
      <c r="J2734" t="s">
        <v>29</v>
      </c>
      <c r="K2734" t="s">
        <v>30</v>
      </c>
      <c r="L2734" t="s">
        <v>31</v>
      </c>
      <c r="M2734" t="s">
        <v>30</v>
      </c>
      <c r="N2734">
        <v>30</v>
      </c>
      <c r="O2734">
        <f>IF(moras[[#This Row],[EDAD]]="", '2-Resumen'!$C$7, moras[[#This Row],[EDAD]])</f>
        <v>30</v>
      </c>
      <c r="P2734">
        <f>FLOOR(moras[[#This Row],[EDAD_SIN_NA´S]],10)</f>
        <v>30</v>
      </c>
      <c r="Q2734">
        <f>STANDARDIZE(moras[[#This Row],[EDAD]],'2-Resumen'!$C$2, '2-Resumen'!$C$3)</f>
        <v>-0.84029414414035897</v>
      </c>
      <c r="R2734" t="str">
        <f>IF(ABS(moras[[#This Row],[Z-CORE E]]) &gt; 1.96, "Sí", "No")</f>
        <v>No</v>
      </c>
    </row>
    <row r="2735" spans="1:18">
      <c r="A2735">
        <v>3965</v>
      </c>
      <c r="B2735" t="s">
        <v>32</v>
      </c>
      <c r="C2735">
        <v>2380634</v>
      </c>
      <c r="D27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35">
        <f>IF(moras[[#This Row],[SALARIO]]="",'2-Resumen'!$B$7, moras[[#This Row],[SALARIO]])</f>
        <v>2380634</v>
      </c>
      <c r="F2735">
        <f>STANDARDIZE(moras[[#This Row],[SALARIO]],'2-Resumen'!$B$2,'2-Resumen'!$B$3)</f>
        <v>-0.33600491621824741</v>
      </c>
      <c r="G2735" t="str">
        <f>IF(ABS(moras[[#This Row],[Z-CORE]])&gt; 1.96,"Sí", "No")</f>
        <v>No</v>
      </c>
      <c r="H2735" t="s">
        <v>33</v>
      </c>
      <c r="I2735" t="str">
        <f>IF(moras[[#This Row],[TIPO_ASEGURAMIENTO]] = "", '2-Resumen'!$F$4, moras[[#This Row],[TIPO_ASEGURAMIENTO]])</f>
        <v>ASALARIADO</v>
      </c>
      <c r="J2735" t="s">
        <v>29</v>
      </c>
      <c r="K2735" t="s">
        <v>30</v>
      </c>
      <c r="L2735" t="s">
        <v>31</v>
      </c>
      <c r="M2735" t="s">
        <v>31</v>
      </c>
      <c r="N2735">
        <v>36</v>
      </c>
      <c r="O2735">
        <f>IF(moras[[#This Row],[EDAD]]="", '2-Resumen'!$C$7, moras[[#This Row],[EDAD]])</f>
        <v>36</v>
      </c>
      <c r="P2735">
        <f>FLOOR(moras[[#This Row],[EDAD_SIN_NA´S]],10)</f>
        <v>30</v>
      </c>
      <c r="Q2735">
        <f>STANDARDIZE(moras[[#This Row],[EDAD]],'2-Resumen'!$C$2, '2-Resumen'!$C$3)</f>
        <v>-0.41684216367753391</v>
      </c>
      <c r="R2735" t="str">
        <f>IF(ABS(moras[[#This Row],[Z-CORE E]]) &gt; 1.96, "Sí", "No")</f>
        <v>No</v>
      </c>
    </row>
    <row r="2736" spans="1:18">
      <c r="A2736">
        <v>3966</v>
      </c>
      <c r="B2736" t="s">
        <v>32</v>
      </c>
      <c r="C2736">
        <v>366350</v>
      </c>
      <c r="D27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36">
        <f>IF(moras[[#This Row],[SALARIO]]="",'2-Resumen'!$B$7, moras[[#This Row],[SALARIO]])</f>
        <v>366350</v>
      </c>
      <c r="F2736">
        <f>STANDARDIZE(moras[[#This Row],[SALARIO]],'2-Resumen'!$B$2,'2-Resumen'!$B$3)</f>
        <v>-0.3695206697949569</v>
      </c>
      <c r="G2736" t="str">
        <f>IF(ABS(moras[[#This Row],[Z-CORE]])&gt; 1.96,"Sí", "No")</f>
        <v>No</v>
      </c>
      <c r="H2736" t="s">
        <v>33</v>
      </c>
      <c r="I2736" t="str">
        <f>IF(moras[[#This Row],[TIPO_ASEGURAMIENTO]] = "", '2-Resumen'!$F$4, moras[[#This Row],[TIPO_ASEGURAMIENTO]])</f>
        <v>ASALARIADO</v>
      </c>
      <c r="J2736" t="s">
        <v>29</v>
      </c>
      <c r="K2736" t="s">
        <v>30</v>
      </c>
      <c r="L2736" t="s">
        <v>30</v>
      </c>
      <c r="M2736" t="s">
        <v>31</v>
      </c>
      <c r="N2736">
        <v>35</v>
      </c>
      <c r="O2736">
        <f>IF(moras[[#This Row],[EDAD]]="", '2-Resumen'!$C$7, moras[[#This Row],[EDAD]])</f>
        <v>35</v>
      </c>
      <c r="P2736">
        <f>FLOOR(moras[[#This Row],[EDAD_SIN_NA´S]],10)</f>
        <v>30</v>
      </c>
      <c r="Q2736">
        <f>STANDARDIZE(moras[[#This Row],[EDAD]],'2-Resumen'!$C$2, '2-Resumen'!$C$3)</f>
        <v>-0.48741749375467142</v>
      </c>
      <c r="R2736" t="str">
        <f>IF(ABS(moras[[#This Row],[Z-CORE E]]) &gt; 1.96, "Sí", "No")</f>
        <v>No</v>
      </c>
    </row>
    <row r="2737" spans="1:18">
      <c r="A2737">
        <v>3967</v>
      </c>
      <c r="B2737" t="s">
        <v>32</v>
      </c>
      <c r="C2737">
        <v>42071674</v>
      </c>
      <c r="D27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37">
        <f>IF(moras[[#This Row],[SALARIO]]="",'2-Resumen'!$B$7, moras[[#This Row],[SALARIO]])</f>
        <v>42071674</v>
      </c>
      <c r="F2737">
        <f>STANDARDIZE(moras[[#This Row],[SALARIO]],'2-Resumen'!$B$2,'2-Resumen'!$B$3)</f>
        <v>0.32441591611886139</v>
      </c>
      <c r="G2737" t="str">
        <f>IF(ABS(moras[[#This Row],[Z-CORE]])&gt; 1.96,"Sí", "No")</f>
        <v>No</v>
      </c>
      <c r="H2737" t="s">
        <v>33</v>
      </c>
      <c r="I2737" t="str">
        <f>IF(moras[[#This Row],[TIPO_ASEGURAMIENTO]] = "", '2-Resumen'!$F$4, moras[[#This Row],[TIPO_ASEGURAMIENTO]])</f>
        <v>ASALARIADO</v>
      </c>
      <c r="J2737" t="s">
        <v>29</v>
      </c>
      <c r="K2737" t="s">
        <v>30</v>
      </c>
      <c r="L2737" t="s">
        <v>31</v>
      </c>
      <c r="M2737" t="s">
        <v>31</v>
      </c>
      <c r="N2737">
        <v>34</v>
      </c>
      <c r="O2737">
        <f>IF(moras[[#This Row],[EDAD]]="", '2-Resumen'!$C$7, moras[[#This Row],[EDAD]])</f>
        <v>34</v>
      </c>
      <c r="P2737">
        <f>FLOOR(moras[[#This Row],[EDAD_SIN_NA´S]],10)</f>
        <v>30</v>
      </c>
      <c r="Q2737">
        <f>STANDARDIZE(moras[[#This Row],[EDAD]],'2-Resumen'!$C$2, '2-Resumen'!$C$3)</f>
        <v>-0.55799282383180893</v>
      </c>
      <c r="R2737" t="str">
        <f>IF(ABS(moras[[#This Row],[Z-CORE E]]) &gt; 1.96, "Sí", "No")</f>
        <v>No</v>
      </c>
    </row>
    <row r="2738" spans="1:18">
      <c r="A2738">
        <v>3968</v>
      </c>
      <c r="B2738" t="s">
        <v>27</v>
      </c>
      <c r="C2738">
        <v>175000</v>
      </c>
      <c r="D27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38">
        <f>IF(moras[[#This Row],[SALARIO]]="",'2-Resumen'!$B$7, moras[[#This Row],[SALARIO]])</f>
        <v>175000</v>
      </c>
      <c r="F2738">
        <f>STANDARDIZE(moras[[#This Row],[SALARIO]],'2-Resumen'!$B$2,'2-Resumen'!$B$3)</f>
        <v>-0.37270455024423982</v>
      </c>
      <c r="G2738" t="str">
        <f>IF(ABS(moras[[#This Row],[Z-CORE]])&gt; 1.96,"Sí", "No")</f>
        <v>No</v>
      </c>
      <c r="H2738" t="s">
        <v>33</v>
      </c>
      <c r="I2738" t="str">
        <f>IF(moras[[#This Row],[TIPO_ASEGURAMIENTO]] = "", '2-Resumen'!$F$4, moras[[#This Row],[TIPO_ASEGURAMIENTO]])</f>
        <v>ASALARIADO</v>
      </c>
      <c r="J2738" t="s">
        <v>29</v>
      </c>
      <c r="K2738" t="s">
        <v>30</v>
      </c>
      <c r="L2738" t="s">
        <v>31</v>
      </c>
      <c r="M2738" t="s">
        <v>30</v>
      </c>
      <c r="N2738">
        <v>40</v>
      </c>
      <c r="O2738">
        <f>IF(moras[[#This Row],[EDAD]]="", '2-Resumen'!$C$7, moras[[#This Row],[EDAD]])</f>
        <v>40</v>
      </c>
      <c r="P2738">
        <f>FLOOR(moras[[#This Row],[EDAD_SIN_NA´S]],10)</f>
        <v>40</v>
      </c>
      <c r="Q2738">
        <f>STANDARDIZE(moras[[#This Row],[EDAD]],'2-Resumen'!$C$2, '2-Resumen'!$C$3)</f>
        <v>-0.13454084336898386</v>
      </c>
      <c r="R2738" t="str">
        <f>IF(ABS(moras[[#This Row],[Z-CORE E]]) &gt; 1.96, "Sí", "No")</f>
        <v>No</v>
      </c>
    </row>
    <row r="2739" spans="1:18">
      <c r="A2739">
        <v>3970</v>
      </c>
      <c r="B2739" t="s">
        <v>32</v>
      </c>
      <c r="C2739">
        <v>971125</v>
      </c>
      <c r="D27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39">
        <f>IF(moras[[#This Row],[SALARIO]]="",'2-Resumen'!$B$7, moras[[#This Row],[SALARIO]])</f>
        <v>971125</v>
      </c>
      <c r="F2739">
        <f>STANDARDIZE(moras[[#This Row],[SALARIO]],'2-Resumen'!$B$2,'2-Resumen'!$B$3)</f>
        <v>-0.35945779391978017</v>
      </c>
      <c r="G2739" t="str">
        <f>IF(ABS(moras[[#This Row],[Z-CORE]])&gt; 1.96,"Sí", "No")</f>
        <v>No</v>
      </c>
      <c r="H2739" t="s">
        <v>33</v>
      </c>
      <c r="I2739" t="str">
        <f>IF(moras[[#This Row],[TIPO_ASEGURAMIENTO]] = "", '2-Resumen'!$F$4, moras[[#This Row],[TIPO_ASEGURAMIENTO]])</f>
        <v>ASALARIADO</v>
      </c>
      <c r="J2739" t="s">
        <v>29</v>
      </c>
      <c r="K2739" t="s">
        <v>30</v>
      </c>
      <c r="L2739" t="s">
        <v>31</v>
      </c>
      <c r="M2739" t="s">
        <v>31</v>
      </c>
      <c r="N2739">
        <v>30</v>
      </c>
      <c r="O2739">
        <f>IF(moras[[#This Row],[EDAD]]="", '2-Resumen'!$C$7, moras[[#This Row],[EDAD]])</f>
        <v>30</v>
      </c>
      <c r="P2739">
        <f>FLOOR(moras[[#This Row],[EDAD_SIN_NA´S]],10)</f>
        <v>30</v>
      </c>
      <c r="Q2739">
        <f>STANDARDIZE(moras[[#This Row],[EDAD]],'2-Resumen'!$C$2, '2-Resumen'!$C$3)</f>
        <v>-0.84029414414035897</v>
      </c>
      <c r="R2739" t="str">
        <f>IF(ABS(moras[[#This Row],[Z-CORE E]]) &gt; 1.96, "Sí", "No")</f>
        <v>No</v>
      </c>
    </row>
    <row r="2740" spans="1:18">
      <c r="A2740">
        <v>3971</v>
      </c>
      <c r="B2740" t="s">
        <v>27</v>
      </c>
      <c r="C2740">
        <v>19041308</v>
      </c>
      <c r="D27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40">
        <f>IF(moras[[#This Row],[SALARIO]]="",'2-Resumen'!$B$7, moras[[#This Row],[SALARIO]])</f>
        <v>19041308</v>
      </c>
      <c r="F2740">
        <f>STANDARDIZE(moras[[#This Row],[SALARIO]],'2-Resumen'!$B$2,'2-Resumen'!$B$3)</f>
        <v>-5.878728245563427E-2</v>
      </c>
      <c r="G2740" t="str">
        <f>IF(ABS(moras[[#This Row],[Z-CORE]])&gt; 1.96,"Sí", "No")</f>
        <v>No</v>
      </c>
      <c r="H2740" t="s">
        <v>33</v>
      </c>
      <c r="I2740" t="str">
        <f>IF(moras[[#This Row],[TIPO_ASEGURAMIENTO]] = "", '2-Resumen'!$F$4, moras[[#This Row],[TIPO_ASEGURAMIENTO]])</f>
        <v>ASALARIADO</v>
      </c>
      <c r="J2740" t="s">
        <v>29</v>
      </c>
      <c r="K2740" t="s">
        <v>30</v>
      </c>
      <c r="L2740" t="s">
        <v>31</v>
      </c>
      <c r="M2740" t="s">
        <v>31</v>
      </c>
      <c r="N2740">
        <v>20</v>
      </c>
      <c r="O2740">
        <f>IF(moras[[#This Row],[EDAD]]="", '2-Resumen'!$C$7, moras[[#This Row],[EDAD]])</f>
        <v>20</v>
      </c>
      <c r="P2740">
        <f>FLOOR(moras[[#This Row],[EDAD_SIN_NA´S]],10)</f>
        <v>20</v>
      </c>
      <c r="Q2740">
        <f>STANDARDIZE(moras[[#This Row],[EDAD]],'2-Resumen'!$C$2, '2-Resumen'!$C$3)</f>
        <v>-1.5460474449117341</v>
      </c>
      <c r="R2740" t="str">
        <f>IF(ABS(moras[[#This Row],[Z-CORE E]]) &gt; 1.96, "Sí", "No")</f>
        <v>No</v>
      </c>
    </row>
    <row r="2741" spans="1:18">
      <c r="A2741">
        <v>3972</v>
      </c>
      <c r="B2741" t="s">
        <v>32</v>
      </c>
      <c r="C2741">
        <v>1682812</v>
      </c>
      <c r="D27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41">
        <f>IF(moras[[#This Row],[SALARIO]]="",'2-Resumen'!$B$7, moras[[#This Row],[SALARIO]])</f>
        <v>1682812</v>
      </c>
      <c r="F2741">
        <f>STANDARDIZE(moras[[#This Row],[SALARIO]],'2-Resumen'!$B$2,'2-Resumen'!$B$3)</f>
        <v>-0.34761600491895028</v>
      </c>
      <c r="G2741" t="str">
        <f>IF(ABS(moras[[#This Row],[Z-CORE]])&gt; 1.96,"Sí", "No")</f>
        <v>No</v>
      </c>
      <c r="H2741" t="s">
        <v>33</v>
      </c>
      <c r="I2741" t="str">
        <f>IF(moras[[#This Row],[TIPO_ASEGURAMIENTO]] = "", '2-Resumen'!$F$4, moras[[#This Row],[TIPO_ASEGURAMIENTO]])</f>
        <v>ASALARIADO</v>
      </c>
      <c r="J2741" t="s">
        <v>34</v>
      </c>
      <c r="K2741" t="s">
        <v>30</v>
      </c>
      <c r="L2741" t="s">
        <v>31</v>
      </c>
      <c r="M2741" t="s">
        <v>30</v>
      </c>
      <c r="N2741">
        <v>46</v>
      </c>
      <c r="O2741">
        <f>IF(moras[[#This Row],[EDAD]]="", '2-Resumen'!$C$7, moras[[#This Row],[EDAD]])</f>
        <v>46</v>
      </c>
      <c r="P2741">
        <f>FLOOR(moras[[#This Row],[EDAD_SIN_NA´S]],10)</f>
        <v>40</v>
      </c>
      <c r="Q2741">
        <f>STANDARDIZE(moras[[#This Row],[EDAD]],'2-Resumen'!$C$2, '2-Resumen'!$C$3)</f>
        <v>0.28891113709384114</v>
      </c>
      <c r="R2741" t="str">
        <f>IF(ABS(moras[[#This Row],[Z-CORE E]]) &gt; 1.96, "Sí", "No")</f>
        <v>No</v>
      </c>
    </row>
    <row r="2742" spans="1:18">
      <c r="A2742">
        <v>3973</v>
      </c>
      <c r="B2742" t="s">
        <v>27</v>
      </c>
      <c r="C2742">
        <v>48315654</v>
      </c>
      <c r="D27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42">
        <f>IF(moras[[#This Row],[SALARIO]]="",'2-Resumen'!$B$7, moras[[#This Row],[SALARIO]])</f>
        <v>48315654</v>
      </c>
      <c r="F2742">
        <f>STANDARDIZE(moras[[#This Row],[SALARIO]],'2-Resumen'!$B$2,'2-Resumen'!$B$3)</f>
        <v>0.42830975383881686</v>
      </c>
      <c r="G2742" t="str">
        <f>IF(ABS(moras[[#This Row],[Z-CORE]])&gt; 1.96,"Sí", "No")</f>
        <v>No</v>
      </c>
      <c r="H2742" t="s">
        <v>33</v>
      </c>
      <c r="I2742" t="str">
        <f>IF(moras[[#This Row],[TIPO_ASEGURAMIENTO]] = "", '2-Resumen'!$F$4, moras[[#This Row],[TIPO_ASEGURAMIENTO]])</f>
        <v>ASALARIADO</v>
      </c>
      <c r="J2742" t="s">
        <v>29</v>
      </c>
      <c r="K2742" t="s">
        <v>30</v>
      </c>
      <c r="L2742" t="s">
        <v>31</v>
      </c>
      <c r="M2742" t="s">
        <v>31</v>
      </c>
      <c r="N2742">
        <v>41</v>
      </c>
      <c r="O2742">
        <f>IF(moras[[#This Row],[EDAD]]="", '2-Resumen'!$C$7, moras[[#This Row],[EDAD]])</f>
        <v>41</v>
      </c>
      <c r="P2742">
        <f>FLOOR(moras[[#This Row],[EDAD_SIN_NA´S]],10)</f>
        <v>40</v>
      </c>
      <c r="Q2742">
        <f>STANDARDIZE(moras[[#This Row],[EDAD]],'2-Resumen'!$C$2, '2-Resumen'!$C$3)</f>
        <v>-6.3965513291846368E-2</v>
      </c>
      <c r="R2742" t="str">
        <f>IF(ABS(moras[[#This Row],[Z-CORE E]]) &gt; 1.96, "Sí", "No")</f>
        <v>No</v>
      </c>
    </row>
    <row r="2743" spans="1:18">
      <c r="A2743">
        <v>3974</v>
      </c>
      <c r="B2743" t="s">
        <v>27</v>
      </c>
      <c r="C2743">
        <v>567792</v>
      </c>
      <c r="D27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43">
        <f>IF(moras[[#This Row],[SALARIO]]="",'2-Resumen'!$B$7, moras[[#This Row],[SALARIO]])</f>
        <v>567792</v>
      </c>
      <c r="F2743">
        <f>STANDARDIZE(moras[[#This Row],[SALARIO]],'2-Resumen'!$B$2,'2-Resumen'!$B$3)</f>
        <v>-0.36616886814633165</v>
      </c>
      <c r="G2743" t="str">
        <f>IF(ABS(moras[[#This Row],[Z-CORE]])&gt; 1.96,"Sí", "No")</f>
        <v>No</v>
      </c>
      <c r="H2743" t="s">
        <v>33</v>
      </c>
      <c r="I2743" t="str">
        <f>IF(moras[[#This Row],[TIPO_ASEGURAMIENTO]] = "", '2-Resumen'!$F$4, moras[[#This Row],[TIPO_ASEGURAMIENTO]])</f>
        <v>ASALARIADO</v>
      </c>
      <c r="J2743" t="s">
        <v>34</v>
      </c>
      <c r="K2743" t="s">
        <v>30</v>
      </c>
      <c r="L2743" t="s">
        <v>31</v>
      </c>
      <c r="M2743" t="s">
        <v>30</v>
      </c>
      <c r="N2743">
        <v>51</v>
      </c>
      <c r="O2743">
        <f>IF(moras[[#This Row],[EDAD]]="", '2-Resumen'!$C$7, moras[[#This Row],[EDAD]])</f>
        <v>51</v>
      </c>
      <c r="P2743">
        <f>FLOOR(moras[[#This Row],[EDAD_SIN_NA´S]],10)</f>
        <v>50</v>
      </c>
      <c r="Q2743">
        <f>STANDARDIZE(moras[[#This Row],[EDAD]],'2-Resumen'!$C$2, '2-Resumen'!$C$3)</f>
        <v>0.64178778747952869</v>
      </c>
      <c r="R2743" t="str">
        <f>IF(ABS(moras[[#This Row],[Z-CORE E]]) &gt; 1.96, "Sí", "No")</f>
        <v>No</v>
      </c>
    </row>
    <row r="2744" spans="1:18">
      <c r="A2744">
        <v>3975</v>
      </c>
      <c r="B2744" t="s">
        <v>27</v>
      </c>
      <c r="C2744">
        <v>216627</v>
      </c>
      <c r="D27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44">
        <f>IF(moras[[#This Row],[SALARIO]]="",'2-Resumen'!$B$7, moras[[#This Row],[SALARIO]])</f>
        <v>216627</v>
      </c>
      <c r="F2744">
        <f>STANDARDIZE(moras[[#This Row],[SALARIO]],'2-Resumen'!$B$2,'2-Resumen'!$B$3)</f>
        <v>-0.37201191689455443</v>
      </c>
      <c r="G2744" t="str">
        <f>IF(ABS(moras[[#This Row],[Z-CORE]])&gt; 1.96,"Sí", "No")</f>
        <v>No</v>
      </c>
      <c r="H2744" t="s">
        <v>33</v>
      </c>
      <c r="I2744" t="str">
        <f>IF(moras[[#This Row],[TIPO_ASEGURAMIENTO]] = "", '2-Resumen'!$F$4, moras[[#This Row],[TIPO_ASEGURAMIENTO]])</f>
        <v>ASALARIADO</v>
      </c>
      <c r="J2744" t="s">
        <v>29</v>
      </c>
      <c r="K2744" t="s">
        <v>30</v>
      </c>
      <c r="L2744" t="s">
        <v>31</v>
      </c>
      <c r="M2744" t="s">
        <v>31</v>
      </c>
      <c r="N2744">
        <v>42</v>
      </c>
      <c r="O2744">
        <f>IF(moras[[#This Row],[EDAD]]="", '2-Resumen'!$C$7, moras[[#This Row],[EDAD]])</f>
        <v>42</v>
      </c>
      <c r="P2744">
        <f>FLOOR(moras[[#This Row],[EDAD_SIN_NA´S]],10)</f>
        <v>40</v>
      </c>
      <c r="Q2744">
        <f>STANDARDIZE(moras[[#This Row],[EDAD]],'2-Resumen'!$C$2, '2-Resumen'!$C$3)</f>
        <v>6.6098167852911317E-3</v>
      </c>
      <c r="R2744" t="str">
        <f>IF(ABS(moras[[#This Row],[Z-CORE E]]) &gt; 1.96, "Sí", "No")</f>
        <v>No</v>
      </c>
    </row>
    <row r="2745" spans="1:18">
      <c r="A2745">
        <v>3977</v>
      </c>
      <c r="B2745" t="s">
        <v>27</v>
      </c>
      <c r="C2745">
        <v>83313024</v>
      </c>
      <c r="D27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45">
        <f>IF(moras[[#This Row],[SALARIO]]="",'2-Resumen'!$B$7, moras[[#This Row],[SALARIO]])</f>
        <v>83313024</v>
      </c>
      <c r="F2745">
        <f>STANDARDIZE(moras[[#This Row],[SALARIO]],'2-Resumen'!$B$2,'2-Resumen'!$B$3)</f>
        <v>1.0106324197354464</v>
      </c>
      <c r="G2745" t="str">
        <f>IF(ABS(moras[[#This Row],[Z-CORE]])&gt; 1.96,"Sí", "No")</f>
        <v>No</v>
      </c>
      <c r="H2745" t="s">
        <v>33</v>
      </c>
      <c r="I2745" t="str">
        <f>IF(moras[[#This Row],[TIPO_ASEGURAMIENTO]] = "", '2-Resumen'!$F$4, moras[[#This Row],[TIPO_ASEGURAMIENTO]])</f>
        <v>ASALARIADO</v>
      </c>
      <c r="J2745" t="s">
        <v>29</v>
      </c>
      <c r="K2745" t="s">
        <v>30</v>
      </c>
      <c r="L2745" t="s">
        <v>31</v>
      </c>
      <c r="M2745" t="s">
        <v>31</v>
      </c>
      <c r="N2745">
        <v>26</v>
      </c>
      <c r="O2745">
        <f>IF(moras[[#This Row],[EDAD]]="", '2-Resumen'!$C$7, moras[[#This Row],[EDAD]])</f>
        <v>26</v>
      </c>
      <c r="P2745">
        <f>FLOOR(moras[[#This Row],[EDAD_SIN_NA´S]],10)</f>
        <v>20</v>
      </c>
      <c r="Q2745">
        <f>STANDARDIZE(moras[[#This Row],[EDAD]],'2-Resumen'!$C$2, '2-Resumen'!$C$3)</f>
        <v>-1.1225954644489089</v>
      </c>
      <c r="R2745" t="str">
        <f>IF(ABS(moras[[#This Row],[Z-CORE E]]) &gt; 1.96, "Sí", "No")</f>
        <v>No</v>
      </c>
    </row>
    <row r="2746" spans="1:18">
      <c r="A2746">
        <v>3980</v>
      </c>
      <c r="B2746" t="s">
        <v>32</v>
      </c>
      <c r="C2746">
        <v>367410</v>
      </c>
      <c r="D27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46">
        <f>IF(moras[[#This Row],[SALARIO]]="",'2-Resumen'!$B$7, moras[[#This Row],[SALARIO]])</f>
        <v>367410</v>
      </c>
      <c r="F2746">
        <f>STANDARDIZE(moras[[#This Row],[SALARIO]],'2-Resumen'!$B$2,'2-Resumen'!$B$3)</f>
        <v>-0.36950303241175214</v>
      </c>
      <c r="G2746" t="str">
        <f>IF(ABS(moras[[#This Row],[Z-CORE]])&gt; 1.96,"Sí", "No")</f>
        <v>No</v>
      </c>
      <c r="H2746" t="s">
        <v>33</v>
      </c>
      <c r="I2746" t="str">
        <f>IF(moras[[#This Row],[TIPO_ASEGURAMIENTO]] = "", '2-Resumen'!$F$4, moras[[#This Row],[TIPO_ASEGURAMIENTO]])</f>
        <v>ASALARIADO</v>
      </c>
      <c r="J2746" t="s">
        <v>34</v>
      </c>
      <c r="K2746" t="s">
        <v>30</v>
      </c>
      <c r="L2746" t="s">
        <v>31</v>
      </c>
      <c r="M2746" t="s">
        <v>30</v>
      </c>
      <c r="N2746">
        <v>57</v>
      </c>
      <c r="O2746">
        <f>IF(moras[[#This Row],[EDAD]]="", '2-Resumen'!$C$7, moras[[#This Row],[EDAD]])</f>
        <v>57</v>
      </c>
      <c r="P2746">
        <f>FLOOR(moras[[#This Row],[EDAD_SIN_NA´S]],10)</f>
        <v>50</v>
      </c>
      <c r="Q2746">
        <f>STANDARDIZE(moras[[#This Row],[EDAD]],'2-Resumen'!$C$2, '2-Resumen'!$C$3)</f>
        <v>1.0652397679423538</v>
      </c>
      <c r="R2746" t="str">
        <f>IF(ABS(moras[[#This Row],[Z-CORE E]]) &gt; 1.96, "Sí", "No")</f>
        <v>No</v>
      </c>
    </row>
    <row r="2747" spans="1:18">
      <c r="A2747">
        <v>3981</v>
      </c>
      <c r="B2747" t="s">
        <v>32</v>
      </c>
      <c r="C2747">
        <v>1011737</v>
      </c>
      <c r="D27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47">
        <f>IF(moras[[#This Row],[SALARIO]]="",'2-Resumen'!$B$7, moras[[#This Row],[SALARIO]])</f>
        <v>1011737</v>
      </c>
      <c r="F2747">
        <f>STANDARDIZE(moras[[#This Row],[SALARIO]],'2-Resumen'!$B$2,'2-Resumen'!$B$3)</f>
        <v>-0.35878204919646545</v>
      </c>
      <c r="G2747" t="str">
        <f>IF(ABS(moras[[#This Row],[Z-CORE]])&gt; 1.96,"Sí", "No")</f>
        <v>No</v>
      </c>
      <c r="H2747" t="s">
        <v>33</v>
      </c>
      <c r="I2747" t="str">
        <f>IF(moras[[#This Row],[TIPO_ASEGURAMIENTO]] = "", '2-Resumen'!$F$4, moras[[#This Row],[TIPO_ASEGURAMIENTO]])</f>
        <v>ASALARIADO</v>
      </c>
      <c r="J2747" t="s">
        <v>34</v>
      </c>
      <c r="K2747" t="s">
        <v>30</v>
      </c>
      <c r="L2747" t="s">
        <v>31</v>
      </c>
      <c r="M2747" t="s">
        <v>31</v>
      </c>
      <c r="N2747">
        <v>48</v>
      </c>
      <c r="O2747">
        <f>IF(moras[[#This Row],[EDAD]]="", '2-Resumen'!$C$7, moras[[#This Row],[EDAD]])</f>
        <v>48</v>
      </c>
      <c r="P2747">
        <f>FLOOR(moras[[#This Row],[EDAD_SIN_NA´S]],10)</f>
        <v>40</v>
      </c>
      <c r="Q2747">
        <f>STANDARDIZE(moras[[#This Row],[EDAD]],'2-Resumen'!$C$2, '2-Resumen'!$C$3)</f>
        <v>0.43006179724811616</v>
      </c>
      <c r="R2747" t="str">
        <f>IF(ABS(moras[[#This Row],[Z-CORE E]]) &gt; 1.96, "Sí", "No")</f>
        <v>No</v>
      </c>
    </row>
    <row r="2748" spans="1:18">
      <c r="A2748">
        <v>3982</v>
      </c>
      <c r="B2748" t="s">
        <v>27</v>
      </c>
      <c r="C2748">
        <v>59561409</v>
      </c>
      <c r="D27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48">
        <f>IF(moras[[#This Row],[SALARIO]]="",'2-Resumen'!$B$7, moras[[#This Row],[SALARIO]])</f>
        <v>59561409</v>
      </c>
      <c r="F2748">
        <f>STANDARDIZE(moras[[#This Row],[SALARIO]],'2-Resumen'!$B$2,'2-Resumen'!$B$3)</f>
        <v>0.61542832965238092</v>
      </c>
      <c r="G2748" t="str">
        <f>IF(ABS(moras[[#This Row],[Z-CORE]])&gt; 1.96,"Sí", "No")</f>
        <v>No</v>
      </c>
      <c r="H2748" t="s">
        <v>33</v>
      </c>
      <c r="I2748" t="str">
        <f>IF(moras[[#This Row],[TIPO_ASEGURAMIENTO]] = "", '2-Resumen'!$F$4, moras[[#This Row],[TIPO_ASEGURAMIENTO]])</f>
        <v>ASALARIADO</v>
      </c>
      <c r="J2748" t="s">
        <v>29</v>
      </c>
      <c r="K2748" t="s">
        <v>30</v>
      </c>
      <c r="L2748" t="s">
        <v>31</v>
      </c>
      <c r="M2748" t="s">
        <v>31</v>
      </c>
      <c r="N2748">
        <v>21</v>
      </c>
      <c r="O2748">
        <f>IF(moras[[#This Row],[EDAD]]="", '2-Resumen'!$C$7, moras[[#This Row],[EDAD]])</f>
        <v>21</v>
      </c>
      <c r="P2748">
        <f>FLOOR(moras[[#This Row],[EDAD_SIN_NA´S]],10)</f>
        <v>20</v>
      </c>
      <c r="Q2748">
        <f>STANDARDIZE(moras[[#This Row],[EDAD]],'2-Resumen'!$C$2, '2-Resumen'!$C$3)</f>
        <v>-1.4754721148345964</v>
      </c>
      <c r="R2748" t="str">
        <f>IF(ABS(moras[[#This Row],[Z-CORE E]]) &gt; 1.96, "Sí", "No")</f>
        <v>No</v>
      </c>
    </row>
    <row r="2749" spans="1:18">
      <c r="A2749">
        <v>3983</v>
      </c>
      <c r="B2749" t="s">
        <v>32</v>
      </c>
      <c r="C2749">
        <v>73658585</v>
      </c>
      <c r="D27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49">
        <f>IF(moras[[#This Row],[SALARIO]]="",'2-Resumen'!$B$7, moras[[#This Row],[SALARIO]])</f>
        <v>73658585</v>
      </c>
      <c r="F2749">
        <f>STANDARDIZE(moras[[#This Row],[SALARIO]],'2-Resumen'!$B$2,'2-Resumen'!$B$3)</f>
        <v>0.84999181570673255</v>
      </c>
      <c r="G2749" t="str">
        <f>IF(ABS(moras[[#This Row],[Z-CORE]])&gt; 1.96,"Sí", "No")</f>
        <v>No</v>
      </c>
      <c r="H2749" t="s">
        <v>33</v>
      </c>
      <c r="I2749" t="str">
        <f>IF(moras[[#This Row],[TIPO_ASEGURAMIENTO]] = "", '2-Resumen'!$F$4, moras[[#This Row],[TIPO_ASEGURAMIENTO]])</f>
        <v>ASALARIADO</v>
      </c>
      <c r="J2749" t="s">
        <v>29</v>
      </c>
      <c r="K2749" t="s">
        <v>30</v>
      </c>
      <c r="L2749" t="s">
        <v>31</v>
      </c>
      <c r="M2749" t="s">
        <v>31</v>
      </c>
      <c r="N2749">
        <v>36</v>
      </c>
      <c r="O2749">
        <f>IF(moras[[#This Row],[EDAD]]="", '2-Resumen'!$C$7, moras[[#This Row],[EDAD]])</f>
        <v>36</v>
      </c>
      <c r="P2749">
        <f>FLOOR(moras[[#This Row],[EDAD_SIN_NA´S]],10)</f>
        <v>30</v>
      </c>
      <c r="Q2749">
        <f>STANDARDIZE(moras[[#This Row],[EDAD]],'2-Resumen'!$C$2, '2-Resumen'!$C$3)</f>
        <v>-0.41684216367753391</v>
      </c>
      <c r="R2749" t="str">
        <f>IF(ABS(moras[[#This Row],[Z-CORE E]]) &gt; 1.96, "Sí", "No")</f>
        <v>No</v>
      </c>
    </row>
    <row r="2750" spans="1:18">
      <c r="A2750">
        <v>3984</v>
      </c>
      <c r="B2750" t="s">
        <v>32</v>
      </c>
      <c r="C2750">
        <v>47779663</v>
      </c>
      <c r="D27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50">
        <f>IF(moras[[#This Row],[SALARIO]]="",'2-Resumen'!$B$7, moras[[#This Row],[SALARIO]])</f>
        <v>47779663</v>
      </c>
      <c r="F2750">
        <f>STANDARDIZE(moras[[#This Row],[SALARIO]],'2-Resumen'!$B$2,'2-Resumen'!$B$3)</f>
        <v>0.41939137774322455</v>
      </c>
      <c r="G2750" t="str">
        <f>IF(ABS(moras[[#This Row],[Z-CORE]])&gt; 1.96,"Sí", "No")</f>
        <v>No</v>
      </c>
      <c r="H2750" t="s">
        <v>33</v>
      </c>
      <c r="I2750" t="str">
        <f>IF(moras[[#This Row],[TIPO_ASEGURAMIENTO]] = "", '2-Resumen'!$F$4, moras[[#This Row],[TIPO_ASEGURAMIENTO]])</f>
        <v>ASALARIADO</v>
      </c>
      <c r="J2750" t="s">
        <v>34</v>
      </c>
      <c r="K2750" t="s">
        <v>30</v>
      </c>
      <c r="L2750" t="s">
        <v>31</v>
      </c>
      <c r="M2750" t="s">
        <v>31</v>
      </c>
      <c r="N2750">
        <v>36</v>
      </c>
      <c r="O2750">
        <f>IF(moras[[#This Row],[EDAD]]="", '2-Resumen'!$C$7, moras[[#This Row],[EDAD]])</f>
        <v>36</v>
      </c>
      <c r="P2750">
        <f>FLOOR(moras[[#This Row],[EDAD_SIN_NA´S]],10)</f>
        <v>30</v>
      </c>
      <c r="Q2750">
        <f>STANDARDIZE(moras[[#This Row],[EDAD]],'2-Resumen'!$C$2, '2-Resumen'!$C$3)</f>
        <v>-0.41684216367753391</v>
      </c>
      <c r="R2750" t="str">
        <f>IF(ABS(moras[[#This Row],[Z-CORE E]]) &gt; 1.96, "Sí", "No")</f>
        <v>No</v>
      </c>
    </row>
    <row r="2751" spans="1:18">
      <c r="A2751">
        <v>3987</v>
      </c>
      <c r="B2751" t="s">
        <v>32</v>
      </c>
      <c r="C2751">
        <v>359170508</v>
      </c>
      <c r="D27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51">
        <f>IF(moras[[#This Row],[SALARIO]]="",'2-Resumen'!$B$7, moras[[#This Row],[SALARIO]])</f>
        <v>359170508</v>
      </c>
      <c r="F2751">
        <f>STANDARDIZE(moras[[#This Row],[SALARIO]],'2-Resumen'!$B$2,'2-Resumen'!$B$3)</f>
        <v>5.6006363397562033</v>
      </c>
      <c r="G2751" t="str">
        <f>IF(ABS(moras[[#This Row],[Z-CORE]])&gt; 1.96,"Sí", "No")</f>
        <v>Sí</v>
      </c>
      <c r="H2751" t="s">
        <v>33</v>
      </c>
      <c r="I2751" t="str">
        <f>IF(moras[[#This Row],[TIPO_ASEGURAMIENTO]] = "", '2-Resumen'!$F$4, moras[[#This Row],[TIPO_ASEGURAMIENTO]])</f>
        <v>ASALARIADO</v>
      </c>
      <c r="J2751" t="s">
        <v>29</v>
      </c>
      <c r="K2751" t="s">
        <v>30</v>
      </c>
      <c r="L2751" t="s">
        <v>31</v>
      </c>
      <c r="M2751" t="s">
        <v>31</v>
      </c>
      <c r="N2751">
        <v>36</v>
      </c>
      <c r="O2751">
        <f>IF(moras[[#This Row],[EDAD]]="", '2-Resumen'!$C$7, moras[[#This Row],[EDAD]])</f>
        <v>36</v>
      </c>
      <c r="P2751">
        <f>FLOOR(moras[[#This Row],[EDAD_SIN_NA´S]],10)</f>
        <v>30</v>
      </c>
      <c r="Q2751">
        <f>STANDARDIZE(moras[[#This Row],[EDAD]],'2-Resumen'!$C$2, '2-Resumen'!$C$3)</f>
        <v>-0.41684216367753391</v>
      </c>
      <c r="R2751" t="str">
        <f>IF(ABS(moras[[#This Row],[Z-CORE E]]) &gt; 1.96, "Sí", "No")</f>
        <v>No</v>
      </c>
    </row>
    <row r="2752" spans="1:18">
      <c r="A2752">
        <v>3988</v>
      </c>
      <c r="B2752" t="s">
        <v>27</v>
      </c>
      <c r="C2752">
        <v>35824666</v>
      </c>
      <c r="D27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52">
        <f>IF(moras[[#This Row],[SALARIO]]="",'2-Resumen'!$B$7, moras[[#This Row],[SALARIO]])</f>
        <v>35824666</v>
      </c>
      <c r="F2752">
        <f>STANDARDIZE(moras[[#This Row],[SALARIO]],'2-Resumen'!$B$2,'2-Resumen'!$B$3)</f>
        <v>0.22047169538348696</v>
      </c>
      <c r="G2752" t="str">
        <f>IF(ABS(moras[[#This Row],[Z-CORE]])&gt; 1.96,"Sí", "No")</f>
        <v>No</v>
      </c>
      <c r="H2752" t="s">
        <v>33</v>
      </c>
      <c r="I2752" t="str">
        <f>IF(moras[[#This Row],[TIPO_ASEGURAMIENTO]] = "", '2-Resumen'!$F$4, moras[[#This Row],[TIPO_ASEGURAMIENTO]])</f>
        <v>ASALARIADO</v>
      </c>
      <c r="J2752" t="s">
        <v>29</v>
      </c>
      <c r="K2752" t="s">
        <v>30</v>
      </c>
      <c r="L2752" t="s">
        <v>31</v>
      </c>
      <c r="M2752" t="s">
        <v>31</v>
      </c>
      <c r="N2752">
        <v>28</v>
      </c>
      <c r="O2752">
        <f>IF(moras[[#This Row],[EDAD]]="", '2-Resumen'!$C$7, moras[[#This Row],[EDAD]])</f>
        <v>28</v>
      </c>
      <c r="P2752">
        <f>FLOOR(moras[[#This Row],[EDAD_SIN_NA´S]],10)</f>
        <v>20</v>
      </c>
      <c r="Q2752">
        <f>STANDARDIZE(moras[[#This Row],[EDAD]],'2-Resumen'!$C$2, '2-Resumen'!$C$3)</f>
        <v>-0.98144480429463388</v>
      </c>
      <c r="R2752" t="str">
        <f>IF(ABS(moras[[#This Row],[Z-CORE E]]) &gt; 1.96, "Sí", "No")</f>
        <v>No</v>
      </c>
    </row>
    <row r="2753" spans="1:18">
      <c r="A2753">
        <v>3990</v>
      </c>
      <c r="B2753" t="s">
        <v>32</v>
      </c>
      <c r="C2753">
        <v>360000</v>
      </c>
      <c r="D27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53">
        <f>IF(moras[[#This Row],[SALARIO]]="",'2-Resumen'!$B$7, moras[[#This Row],[SALARIO]])</f>
        <v>360000</v>
      </c>
      <c r="F2753">
        <f>STANDARDIZE(moras[[#This Row],[SALARIO]],'2-Resumen'!$B$2,'2-Resumen'!$B$3)</f>
        <v>-0.36962632770377818</v>
      </c>
      <c r="G2753" t="str">
        <f>IF(ABS(moras[[#This Row],[Z-CORE]])&gt; 1.96,"Sí", "No")</f>
        <v>No</v>
      </c>
      <c r="H2753" t="s">
        <v>33</v>
      </c>
      <c r="I2753" t="str">
        <f>IF(moras[[#This Row],[TIPO_ASEGURAMIENTO]] = "", '2-Resumen'!$F$4, moras[[#This Row],[TIPO_ASEGURAMIENTO]])</f>
        <v>ASALARIADO</v>
      </c>
      <c r="J2753" t="s">
        <v>29</v>
      </c>
      <c r="K2753" t="s">
        <v>30</v>
      </c>
      <c r="L2753" t="s">
        <v>31</v>
      </c>
      <c r="M2753" t="s">
        <v>31</v>
      </c>
      <c r="N2753">
        <v>54</v>
      </c>
      <c r="O2753">
        <f>IF(moras[[#This Row],[EDAD]]="", '2-Resumen'!$C$7, moras[[#This Row],[EDAD]])</f>
        <v>54</v>
      </c>
      <c r="P2753">
        <f>FLOOR(moras[[#This Row],[EDAD_SIN_NA´S]],10)</f>
        <v>50</v>
      </c>
      <c r="Q2753">
        <f>STANDARDIZE(moras[[#This Row],[EDAD]],'2-Resumen'!$C$2, '2-Resumen'!$C$3)</f>
        <v>0.85351377771094117</v>
      </c>
      <c r="R2753" t="str">
        <f>IF(ABS(moras[[#This Row],[Z-CORE E]]) &gt; 1.96, "Sí", "No")</f>
        <v>No</v>
      </c>
    </row>
    <row r="2754" spans="1:18">
      <c r="A2754">
        <v>3991</v>
      </c>
      <c r="B2754" t="s">
        <v>27</v>
      </c>
      <c r="C2754">
        <v>30000</v>
      </c>
      <c r="D27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54">
        <f>IF(moras[[#This Row],[SALARIO]]="",'2-Resumen'!$B$7, moras[[#This Row],[SALARIO]])</f>
        <v>30000</v>
      </c>
      <c r="F2754">
        <f>STANDARDIZE(moras[[#This Row],[SALARIO]],'2-Resumen'!$B$2,'2-Resumen'!$B$3)</f>
        <v>-0.37511721115433139</v>
      </c>
      <c r="G2754" t="str">
        <f>IF(ABS(moras[[#This Row],[Z-CORE]])&gt; 1.96,"Sí", "No")</f>
        <v>No</v>
      </c>
      <c r="H2754" t="s">
        <v>33</v>
      </c>
      <c r="I2754" t="str">
        <f>IF(moras[[#This Row],[TIPO_ASEGURAMIENTO]] = "", '2-Resumen'!$F$4, moras[[#This Row],[TIPO_ASEGURAMIENTO]])</f>
        <v>ASALARIADO</v>
      </c>
      <c r="J2754" t="s">
        <v>29</v>
      </c>
      <c r="K2754" t="s">
        <v>30</v>
      </c>
      <c r="L2754" t="s">
        <v>30</v>
      </c>
      <c r="M2754" t="s">
        <v>31</v>
      </c>
      <c r="N2754">
        <v>40</v>
      </c>
      <c r="O2754">
        <f>IF(moras[[#This Row],[EDAD]]="", '2-Resumen'!$C$7, moras[[#This Row],[EDAD]])</f>
        <v>40</v>
      </c>
      <c r="P2754">
        <f>FLOOR(moras[[#This Row],[EDAD_SIN_NA´S]],10)</f>
        <v>40</v>
      </c>
      <c r="Q2754">
        <f>STANDARDIZE(moras[[#This Row],[EDAD]],'2-Resumen'!$C$2, '2-Resumen'!$C$3)</f>
        <v>-0.13454084336898386</v>
      </c>
      <c r="R2754" t="str">
        <f>IF(ABS(moras[[#This Row],[Z-CORE E]]) &gt; 1.96, "Sí", "No")</f>
        <v>No</v>
      </c>
    </row>
    <row r="2755" spans="1:18">
      <c r="A2755">
        <v>3992</v>
      </c>
      <c r="B2755" t="s">
        <v>27</v>
      </c>
      <c r="C2755">
        <v>16485333</v>
      </c>
      <c r="D27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55">
        <f>IF(moras[[#This Row],[SALARIO]]="",'2-Resumen'!$B$7, moras[[#This Row],[SALARIO]])</f>
        <v>16485333</v>
      </c>
      <c r="F2755">
        <f>STANDARDIZE(moras[[#This Row],[SALARIO]],'2-Resumen'!$B$2,'2-Resumen'!$B$3)</f>
        <v>-0.10131625466026388</v>
      </c>
      <c r="G2755" t="str">
        <f>IF(ABS(moras[[#This Row],[Z-CORE]])&gt; 1.96,"Sí", "No")</f>
        <v>No</v>
      </c>
      <c r="H2755" t="s">
        <v>33</v>
      </c>
      <c r="I2755" t="str">
        <f>IF(moras[[#This Row],[TIPO_ASEGURAMIENTO]] = "", '2-Resumen'!$F$4, moras[[#This Row],[TIPO_ASEGURAMIENTO]])</f>
        <v>ASALARIADO</v>
      </c>
      <c r="J2755" t="s">
        <v>29</v>
      </c>
      <c r="K2755" t="s">
        <v>30</v>
      </c>
      <c r="L2755" t="s">
        <v>31</v>
      </c>
      <c r="M2755" t="s">
        <v>31</v>
      </c>
      <c r="N2755">
        <v>25</v>
      </c>
      <c r="O2755">
        <f>IF(moras[[#This Row],[EDAD]]="", '2-Resumen'!$C$7, moras[[#This Row],[EDAD]])</f>
        <v>25</v>
      </c>
      <c r="P2755">
        <f>FLOOR(moras[[#This Row],[EDAD_SIN_NA´S]],10)</f>
        <v>20</v>
      </c>
      <c r="Q2755">
        <f>STANDARDIZE(moras[[#This Row],[EDAD]],'2-Resumen'!$C$2, '2-Resumen'!$C$3)</f>
        <v>-1.1931707945260464</v>
      </c>
      <c r="R2755" t="str">
        <f>IF(ABS(moras[[#This Row],[Z-CORE E]]) &gt; 1.96, "Sí", "No")</f>
        <v>No</v>
      </c>
    </row>
    <row r="2756" spans="1:18">
      <c r="A2756">
        <v>3993</v>
      </c>
      <c r="B2756" t="s">
        <v>27</v>
      </c>
      <c r="C2756">
        <v>8673735</v>
      </c>
      <c r="D27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56">
        <f>IF(moras[[#This Row],[SALARIO]]="",'2-Resumen'!$B$7, moras[[#This Row],[SALARIO]])</f>
        <v>8673735</v>
      </c>
      <c r="F2756">
        <f>STANDARDIZE(moras[[#This Row],[SALARIO]],'2-Resumen'!$B$2,'2-Resumen'!$B$3)</f>
        <v>-0.23129375217715673</v>
      </c>
      <c r="G2756" t="str">
        <f>IF(ABS(moras[[#This Row],[Z-CORE]])&gt; 1.96,"Sí", "No")</f>
        <v>No</v>
      </c>
      <c r="H2756" t="s">
        <v>33</v>
      </c>
      <c r="I2756" t="str">
        <f>IF(moras[[#This Row],[TIPO_ASEGURAMIENTO]] = "", '2-Resumen'!$F$4, moras[[#This Row],[TIPO_ASEGURAMIENTO]])</f>
        <v>ASALARIADO</v>
      </c>
      <c r="J2756" t="s">
        <v>34</v>
      </c>
      <c r="K2756" t="s">
        <v>30</v>
      </c>
      <c r="L2756" t="s">
        <v>31</v>
      </c>
      <c r="M2756" t="s">
        <v>31</v>
      </c>
      <c r="N2756">
        <v>32</v>
      </c>
      <c r="O2756">
        <f>IF(moras[[#This Row],[EDAD]]="", '2-Resumen'!$C$7, moras[[#This Row],[EDAD]])</f>
        <v>32</v>
      </c>
      <c r="P2756">
        <f>FLOOR(moras[[#This Row],[EDAD_SIN_NA´S]],10)</f>
        <v>30</v>
      </c>
      <c r="Q2756">
        <f>STANDARDIZE(moras[[#This Row],[EDAD]],'2-Resumen'!$C$2, '2-Resumen'!$C$3)</f>
        <v>-0.69914348398608395</v>
      </c>
      <c r="R2756" t="str">
        <f>IF(ABS(moras[[#This Row],[Z-CORE E]]) &gt; 1.96, "Sí", "No")</f>
        <v>No</v>
      </c>
    </row>
    <row r="2757" spans="1:18">
      <c r="A2757">
        <v>3994</v>
      </c>
      <c r="B2757" t="s">
        <v>27</v>
      </c>
      <c r="C2757">
        <v>130169207</v>
      </c>
      <c r="D27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57">
        <f>IF(moras[[#This Row],[SALARIO]]="",'2-Resumen'!$B$7, moras[[#This Row],[SALARIO]])</f>
        <v>130169207</v>
      </c>
      <c r="F2757">
        <f>STANDARDIZE(moras[[#This Row],[SALARIO]],'2-Resumen'!$B$2,'2-Resumen'!$B$3)</f>
        <v>1.7902743584954257</v>
      </c>
      <c r="G2757" t="str">
        <f>IF(ABS(moras[[#This Row],[Z-CORE]])&gt; 1.96,"Sí", "No")</f>
        <v>No</v>
      </c>
      <c r="H2757" t="s">
        <v>33</v>
      </c>
      <c r="I2757" t="str">
        <f>IF(moras[[#This Row],[TIPO_ASEGURAMIENTO]] = "", '2-Resumen'!$F$4, moras[[#This Row],[TIPO_ASEGURAMIENTO]])</f>
        <v>ASALARIADO</v>
      </c>
      <c r="J2757" t="s">
        <v>29</v>
      </c>
      <c r="K2757" t="s">
        <v>30</v>
      </c>
      <c r="L2757" t="s">
        <v>31</v>
      </c>
      <c r="M2757" t="s">
        <v>31</v>
      </c>
      <c r="N2757">
        <v>40</v>
      </c>
      <c r="O2757">
        <f>IF(moras[[#This Row],[EDAD]]="", '2-Resumen'!$C$7, moras[[#This Row],[EDAD]])</f>
        <v>40</v>
      </c>
      <c r="P2757">
        <f>FLOOR(moras[[#This Row],[EDAD_SIN_NA´S]],10)</f>
        <v>40</v>
      </c>
      <c r="Q2757">
        <f>STANDARDIZE(moras[[#This Row],[EDAD]],'2-Resumen'!$C$2, '2-Resumen'!$C$3)</f>
        <v>-0.13454084336898386</v>
      </c>
      <c r="R2757" t="str">
        <f>IF(ABS(moras[[#This Row],[Z-CORE E]]) &gt; 1.96, "Sí", "No")</f>
        <v>No</v>
      </c>
    </row>
    <row r="2758" spans="1:18">
      <c r="A2758">
        <v>3995</v>
      </c>
      <c r="B2758" t="s">
        <v>27</v>
      </c>
      <c r="C2758">
        <v>382400</v>
      </c>
      <c r="D27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58">
        <f>IF(moras[[#This Row],[SALARIO]]="",'2-Resumen'!$B$7, moras[[#This Row],[SALARIO]])</f>
        <v>382400</v>
      </c>
      <c r="F2758">
        <f>STANDARDIZE(moras[[#This Row],[SALARIO]],'2-Resumen'!$B$2,'2-Resumen'!$B$3)</f>
        <v>-0.36925361319077094</v>
      </c>
      <c r="G2758" t="str">
        <f>IF(ABS(moras[[#This Row],[Z-CORE]])&gt; 1.96,"Sí", "No")</f>
        <v>No</v>
      </c>
      <c r="H2758" t="s">
        <v>33</v>
      </c>
      <c r="I2758" t="str">
        <f>IF(moras[[#This Row],[TIPO_ASEGURAMIENTO]] = "", '2-Resumen'!$F$4, moras[[#This Row],[TIPO_ASEGURAMIENTO]])</f>
        <v>ASALARIADO</v>
      </c>
      <c r="J2758" t="s">
        <v>29</v>
      </c>
      <c r="K2758" t="s">
        <v>30</v>
      </c>
      <c r="L2758" t="s">
        <v>31</v>
      </c>
      <c r="M2758" t="s">
        <v>31</v>
      </c>
      <c r="N2758">
        <v>35</v>
      </c>
      <c r="O2758">
        <f>IF(moras[[#This Row],[EDAD]]="", '2-Resumen'!$C$7, moras[[#This Row],[EDAD]])</f>
        <v>35</v>
      </c>
      <c r="P2758">
        <f>FLOOR(moras[[#This Row],[EDAD_SIN_NA´S]],10)</f>
        <v>30</v>
      </c>
      <c r="Q2758">
        <f>STANDARDIZE(moras[[#This Row],[EDAD]],'2-Resumen'!$C$2, '2-Resumen'!$C$3)</f>
        <v>-0.48741749375467142</v>
      </c>
      <c r="R2758" t="str">
        <f>IF(ABS(moras[[#This Row],[Z-CORE E]]) &gt; 1.96, "Sí", "No")</f>
        <v>No</v>
      </c>
    </row>
    <row r="2759" spans="1:18">
      <c r="A2759">
        <v>3996</v>
      </c>
      <c r="B2759" t="s">
        <v>32</v>
      </c>
      <c r="C2759">
        <v>42368709</v>
      </c>
      <c r="D27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59">
        <f>IF(moras[[#This Row],[SALARIO]]="",'2-Resumen'!$B$7, moras[[#This Row],[SALARIO]])</f>
        <v>42368709</v>
      </c>
      <c r="F2759">
        <f>STANDARDIZE(moras[[#This Row],[SALARIO]],'2-Resumen'!$B$2,'2-Resumen'!$B$3)</f>
        <v>0.32935829359078589</v>
      </c>
      <c r="G2759" t="str">
        <f>IF(ABS(moras[[#This Row],[Z-CORE]])&gt; 1.96,"Sí", "No")</f>
        <v>No</v>
      </c>
      <c r="H2759" t="s">
        <v>33</v>
      </c>
      <c r="I2759" t="str">
        <f>IF(moras[[#This Row],[TIPO_ASEGURAMIENTO]] = "", '2-Resumen'!$F$4, moras[[#This Row],[TIPO_ASEGURAMIENTO]])</f>
        <v>ASALARIADO</v>
      </c>
      <c r="J2759" t="s">
        <v>29</v>
      </c>
      <c r="K2759" t="s">
        <v>30</v>
      </c>
      <c r="L2759" t="s">
        <v>31</v>
      </c>
      <c r="M2759" t="s">
        <v>31</v>
      </c>
      <c r="N2759">
        <v>52</v>
      </c>
      <c r="O2759">
        <f>IF(moras[[#This Row],[EDAD]]="", '2-Resumen'!$C$7, moras[[#This Row],[EDAD]])</f>
        <v>52</v>
      </c>
      <c r="P2759">
        <f>FLOOR(moras[[#This Row],[EDAD_SIN_NA´S]],10)</f>
        <v>50</v>
      </c>
      <c r="Q2759">
        <f>STANDARDIZE(moras[[#This Row],[EDAD]],'2-Resumen'!$C$2, '2-Resumen'!$C$3)</f>
        <v>0.71236311755666615</v>
      </c>
      <c r="R2759" t="str">
        <f>IF(ABS(moras[[#This Row],[Z-CORE E]]) &gt; 1.96, "Sí", "No")</f>
        <v>No</v>
      </c>
    </row>
    <row r="2760" spans="1:18">
      <c r="A2760">
        <v>3997</v>
      </c>
      <c r="B2760" t="s">
        <v>32</v>
      </c>
      <c r="C2760">
        <v>342028</v>
      </c>
      <c r="D27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60">
        <f>IF(moras[[#This Row],[SALARIO]]="",'2-Resumen'!$B$7, moras[[#This Row],[SALARIO]])</f>
        <v>342028</v>
      </c>
      <c r="F2760">
        <f>STANDARDIZE(moras[[#This Row],[SALARIO]],'2-Resumen'!$B$2,'2-Resumen'!$B$3)</f>
        <v>-0.36992536454430347</v>
      </c>
      <c r="G2760" t="str">
        <f>IF(ABS(moras[[#This Row],[Z-CORE]])&gt; 1.96,"Sí", "No")</f>
        <v>No</v>
      </c>
      <c r="H2760" t="s">
        <v>33</v>
      </c>
      <c r="I2760" t="str">
        <f>IF(moras[[#This Row],[TIPO_ASEGURAMIENTO]] = "", '2-Resumen'!$F$4, moras[[#This Row],[TIPO_ASEGURAMIENTO]])</f>
        <v>ASALARIADO</v>
      </c>
      <c r="J2760" t="s">
        <v>29</v>
      </c>
      <c r="K2760" t="s">
        <v>30</v>
      </c>
      <c r="L2760" t="s">
        <v>31</v>
      </c>
      <c r="M2760" t="s">
        <v>31</v>
      </c>
      <c r="N2760">
        <v>24</v>
      </c>
      <c r="O2760">
        <f>IF(moras[[#This Row],[EDAD]]="", '2-Resumen'!$C$7, moras[[#This Row],[EDAD]])</f>
        <v>24</v>
      </c>
      <c r="P2760">
        <f>FLOOR(moras[[#This Row],[EDAD_SIN_NA´S]],10)</f>
        <v>20</v>
      </c>
      <c r="Q2760">
        <f>STANDARDIZE(moras[[#This Row],[EDAD]],'2-Resumen'!$C$2, '2-Resumen'!$C$3)</f>
        <v>-1.263746124603184</v>
      </c>
      <c r="R2760" t="str">
        <f>IF(ABS(moras[[#This Row],[Z-CORE E]]) &gt; 1.96, "Sí", "No")</f>
        <v>No</v>
      </c>
    </row>
    <row r="2761" spans="1:18">
      <c r="A2761">
        <v>3999</v>
      </c>
      <c r="B2761" t="s">
        <v>27</v>
      </c>
      <c r="C2761">
        <v>9818475</v>
      </c>
      <c r="D27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61">
        <f>IF(moras[[#This Row],[SALARIO]]="",'2-Resumen'!$B$7, moras[[#This Row],[SALARIO]])</f>
        <v>9818475</v>
      </c>
      <c r="F2761">
        <f>STANDARDIZE(moras[[#This Row],[SALARIO]],'2-Resumen'!$B$2,'2-Resumen'!$B$3)</f>
        <v>-0.21224637665841037</v>
      </c>
      <c r="G2761" t="str">
        <f>IF(ABS(moras[[#This Row],[Z-CORE]])&gt; 1.96,"Sí", "No")</f>
        <v>No</v>
      </c>
      <c r="H2761" t="s">
        <v>33</v>
      </c>
      <c r="I2761" t="str">
        <f>IF(moras[[#This Row],[TIPO_ASEGURAMIENTO]] = "", '2-Resumen'!$F$4, moras[[#This Row],[TIPO_ASEGURAMIENTO]])</f>
        <v>ASALARIADO</v>
      </c>
      <c r="J2761" t="s">
        <v>29</v>
      </c>
      <c r="K2761" t="s">
        <v>30</v>
      </c>
      <c r="L2761" t="s">
        <v>31</v>
      </c>
      <c r="M2761" t="s">
        <v>31</v>
      </c>
      <c r="N2761">
        <v>34</v>
      </c>
      <c r="O2761">
        <f>IF(moras[[#This Row],[EDAD]]="", '2-Resumen'!$C$7, moras[[#This Row],[EDAD]])</f>
        <v>34</v>
      </c>
      <c r="P2761">
        <f>FLOOR(moras[[#This Row],[EDAD_SIN_NA´S]],10)</f>
        <v>30</v>
      </c>
      <c r="Q2761">
        <f>STANDARDIZE(moras[[#This Row],[EDAD]],'2-Resumen'!$C$2, '2-Resumen'!$C$3)</f>
        <v>-0.55799282383180893</v>
      </c>
      <c r="R2761" t="str">
        <f>IF(ABS(moras[[#This Row],[Z-CORE E]]) &gt; 1.96, "Sí", "No")</f>
        <v>No</v>
      </c>
    </row>
    <row r="2762" spans="1:18">
      <c r="A2762">
        <v>4000</v>
      </c>
      <c r="B2762" t="s">
        <v>27</v>
      </c>
      <c r="C2762">
        <v>60213281</v>
      </c>
      <c r="D27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62">
        <f>IF(moras[[#This Row],[SALARIO]]="",'2-Resumen'!$B$7, moras[[#This Row],[SALARIO]])</f>
        <v>60213281</v>
      </c>
      <c r="F2762">
        <f>STANDARDIZE(moras[[#This Row],[SALARIO]],'2-Resumen'!$B$2,'2-Resumen'!$B$3)</f>
        <v>0.62627485443019615</v>
      </c>
      <c r="G2762" t="str">
        <f>IF(ABS(moras[[#This Row],[Z-CORE]])&gt; 1.96,"Sí", "No")</f>
        <v>No</v>
      </c>
      <c r="H2762" t="s">
        <v>33</v>
      </c>
      <c r="I2762" t="str">
        <f>IF(moras[[#This Row],[TIPO_ASEGURAMIENTO]] = "", '2-Resumen'!$F$4, moras[[#This Row],[TIPO_ASEGURAMIENTO]])</f>
        <v>ASALARIADO</v>
      </c>
      <c r="J2762" t="s">
        <v>29</v>
      </c>
      <c r="K2762" t="s">
        <v>30</v>
      </c>
      <c r="L2762" t="s">
        <v>31</v>
      </c>
      <c r="M2762" t="s">
        <v>31</v>
      </c>
      <c r="N2762">
        <v>23</v>
      </c>
      <c r="O2762">
        <f>IF(moras[[#This Row],[EDAD]]="", '2-Resumen'!$C$7, moras[[#This Row],[EDAD]])</f>
        <v>23</v>
      </c>
      <c r="P2762">
        <f>FLOOR(moras[[#This Row],[EDAD_SIN_NA´S]],10)</f>
        <v>20</v>
      </c>
      <c r="Q2762">
        <f>STANDARDIZE(moras[[#This Row],[EDAD]],'2-Resumen'!$C$2, '2-Resumen'!$C$3)</f>
        <v>-1.3343214546803215</v>
      </c>
      <c r="R2762" t="str">
        <f>IF(ABS(moras[[#This Row],[Z-CORE E]]) &gt; 1.96, "Sí", "No")</f>
        <v>No</v>
      </c>
    </row>
    <row r="2763" spans="1:18">
      <c r="A2763">
        <v>4001</v>
      </c>
      <c r="B2763" t="s">
        <v>32</v>
      </c>
      <c r="C2763">
        <v>35750147</v>
      </c>
      <c r="D27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63">
        <f>IF(moras[[#This Row],[SALARIO]]="",'2-Resumen'!$B$7, moras[[#This Row],[SALARIO]])</f>
        <v>35750147</v>
      </c>
      <c r="F2763">
        <f>STANDARDIZE(moras[[#This Row],[SALARIO]],'2-Resumen'!$B$2,'2-Resumen'!$B$3)</f>
        <v>0.21923177070514824</v>
      </c>
      <c r="G2763" t="str">
        <f>IF(ABS(moras[[#This Row],[Z-CORE]])&gt; 1.96,"Sí", "No")</f>
        <v>No</v>
      </c>
      <c r="H2763" t="s">
        <v>33</v>
      </c>
      <c r="I2763" t="str">
        <f>IF(moras[[#This Row],[TIPO_ASEGURAMIENTO]] = "", '2-Resumen'!$F$4, moras[[#This Row],[TIPO_ASEGURAMIENTO]])</f>
        <v>ASALARIADO</v>
      </c>
      <c r="J2763" t="s">
        <v>29</v>
      </c>
      <c r="K2763" t="s">
        <v>30</v>
      </c>
      <c r="L2763" t="s">
        <v>30</v>
      </c>
      <c r="M2763" t="s">
        <v>31</v>
      </c>
      <c r="N2763">
        <v>31</v>
      </c>
      <c r="O2763">
        <f>IF(moras[[#This Row],[EDAD]]="", '2-Resumen'!$C$7, moras[[#This Row],[EDAD]])</f>
        <v>31</v>
      </c>
      <c r="P2763">
        <f>FLOOR(moras[[#This Row],[EDAD_SIN_NA´S]],10)</f>
        <v>30</v>
      </c>
      <c r="Q2763">
        <f>STANDARDIZE(moras[[#This Row],[EDAD]],'2-Resumen'!$C$2, '2-Resumen'!$C$3)</f>
        <v>-0.7697188140632214</v>
      </c>
      <c r="R2763" t="str">
        <f>IF(ABS(moras[[#This Row],[Z-CORE E]]) &gt; 1.96, "Sí", "No")</f>
        <v>No</v>
      </c>
    </row>
    <row r="2764" spans="1:18">
      <c r="A2764">
        <v>4003</v>
      </c>
      <c r="B2764" t="s">
        <v>32</v>
      </c>
      <c r="C2764">
        <v>3969463</v>
      </c>
      <c r="D27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64">
        <f>IF(moras[[#This Row],[SALARIO]]="",'2-Resumen'!$B$7, moras[[#This Row],[SALARIO]])</f>
        <v>3969463</v>
      </c>
      <c r="F2764">
        <f>STANDARDIZE(moras[[#This Row],[SALARIO]],'2-Resumen'!$B$2,'2-Resumen'!$B$3)</f>
        <v>-0.30956832572776549</v>
      </c>
      <c r="G2764" t="str">
        <f>IF(ABS(moras[[#This Row],[Z-CORE]])&gt; 1.96,"Sí", "No")</f>
        <v>No</v>
      </c>
      <c r="H2764" t="s">
        <v>33</v>
      </c>
      <c r="I2764" t="str">
        <f>IF(moras[[#This Row],[TIPO_ASEGURAMIENTO]] = "", '2-Resumen'!$F$4, moras[[#This Row],[TIPO_ASEGURAMIENTO]])</f>
        <v>ASALARIADO</v>
      </c>
      <c r="J2764" t="s">
        <v>34</v>
      </c>
      <c r="K2764" t="s">
        <v>30</v>
      </c>
      <c r="L2764" t="s">
        <v>31</v>
      </c>
      <c r="M2764" t="s">
        <v>31</v>
      </c>
      <c r="N2764">
        <v>58</v>
      </c>
      <c r="O2764">
        <f>IF(moras[[#This Row],[EDAD]]="", '2-Resumen'!$C$7, moras[[#This Row],[EDAD]])</f>
        <v>58</v>
      </c>
      <c r="P2764">
        <f>FLOOR(moras[[#This Row],[EDAD_SIN_NA´S]],10)</f>
        <v>50</v>
      </c>
      <c r="Q2764">
        <f>STANDARDIZE(moras[[#This Row],[EDAD]],'2-Resumen'!$C$2, '2-Resumen'!$C$3)</f>
        <v>1.1358150980194912</v>
      </c>
      <c r="R2764" t="str">
        <f>IF(ABS(moras[[#This Row],[Z-CORE E]]) &gt; 1.96, "Sí", "No")</f>
        <v>No</v>
      </c>
    </row>
    <row r="2765" spans="1:18">
      <c r="A2765">
        <v>4004</v>
      </c>
      <c r="B2765" t="s">
        <v>27</v>
      </c>
      <c r="C2765">
        <v>55066884</v>
      </c>
      <c r="D27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65">
        <f>IF(moras[[#This Row],[SALARIO]]="",'2-Resumen'!$B$7, moras[[#This Row],[SALARIO]])</f>
        <v>55066884</v>
      </c>
      <c r="F2765">
        <f>STANDARDIZE(moras[[#This Row],[SALARIO]],'2-Resumen'!$B$2,'2-Resumen'!$B$3)</f>
        <v>0.540643744983903</v>
      </c>
      <c r="G2765" t="str">
        <f>IF(ABS(moras[[#This Row],[Z-CORE]])&gt; 1.96,"Sí", "No")</f>
        <v>No</v>
      </c>
      <c r="H2765" t="s">
        <v>33</v>
      </c>
      <c r="I2765" t="str">
        <f>IF(moras[[#This Row],[TIPO_ASEGURAMIENTO]] = "", '2-Resumen'!$F$4, moras[[#This Row],[TIPO_ASEGURAMIENTO]])</f>
        <v>ASALARIADO</v>
      </c>
      <c r="J2765" t="s">
        <v>29</v>
      </c>
      <c r="K2765" t="s">
        <v>30</v>
      </c>
      <c r="L2765" t="s">
        <v>31</v>
      </c>
      <c r="M2765" t="s">
        <v>31</v>
      </c>
      <c r="N2765">
        <v>23</v>
      </c>
      <c r="O2765">
        <f>IF(moras[[#This Row],[EDAD]]="", '2-Resumen'!$C$7, moras[[#This Row],[EDAD]])</f>
        <v>23</v>
      </c>
      <c r="P2765">
        <f>FLOOR(moras[[#This Row],[EDAD_SIN_NA´S]],10)</f>
        <v>20</v>
      </c>
      <c r="Q2765">
        <f>STANDARDIZE(moras[[#This Row],[EDAD]],'2-Resumen'!$C$2, '2-Resumen'!$C$3)</f>
        <v>-1.3343214546803215</v>
      </c>
      <c r="R2765" t="str">
        <f>IF(ABS(moras[[#This Row],[Z-CORE E]]) &gt; 1.96, "Sí", "No")</f>
        <v>No</v>
      </c>
    </row>
    <row r="2766" spans="1:18">
      <c r="A2766">
        <v>4006</v>
      </c>
      <c r="B2766" t="s">
        <v>32</v>
      </c>
      <c r="C2766">
        <v>35980991</v>
      </c>
      <c r="D27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66">
        <f>IF(moras[[#This Row],[SALARIO]]="",'2-Resumen'!$B$7, moras[[#This Row],[SALARIO]])</f>
        <v>35980991</v>
      </c>
      <c r="F2766">
        <f>STANDARDIZE(moras[[#This Row],[SALARIO]],'2-Resumen'!$B$2,'2-Resumen'!$B$3)</f>
        <v>0.22307279343017705</v>
      </c>
      <c r="G2766" t="str">
        <f>IF(ABS(moras[[#This Row],[Z-CORE]])&gt; 1.96,"Sí", "No")</f>
        <v>No</v>
      </c>
      <c r="H2766" t="s">
        <v>33</v>
      </c>
      <c r="I2766" t="str">
        <f>IF(moras[[#This Row],[TIPO_ASEGURAMIENTO]] = "", '2-Resumen'!$F$4, moras[[#This Row],[TIPO_ASEGURAMIENTO]])</f>
        <v>ASALARIADO</v>
      </c>
      <c r="J2766" t="s">
        <v>29</v>
      </c>
      <c r="K2766" t="s">
        <v>30</v>
      </c>
      <c r="L2766" t="s">
        <v>31</v>
      </c>
      <c r="M2766" t="s">
        <v>31</v>
      </c>
      <c r="N2766">
        <v>24</v>
      </c>
      <c r="O2766">
        <f>IF(moras[[#This Row],[EDAD]]="", '2-Resumen'!$C$7, moras[[#This Row],[EDAD]])</f>
        <v>24</v>
      </c>
      <c r="P2766">
        <f>FLOOR(moras[[#This Row],[EDAD_SIN_NA´S]],10)</f>
        <v>20</v>
      </c>
      <c r="Q2766">
        <f>STANDARDIZE(moras[[#This Row],[EDAD]],'2-Resumen'!$C$2, '2-Resumen'!$C$3)</f>
        <v>-1.263746124603184</v>
      </c>
      <c r="R2766" t="str">
        <f>IF(ABS(moras[[#This Row],[Z-CORE E]]) &gt; 1.96, "Sí", "No")</f>
        <v>No</v>
      </c>
    </row>
    <row r="2767" spans="1:18">
      <c r="A2767">
        <v>4010</v>
      </c>
      <c r="B2767" t="s">
        <v>27</v>
      </c>
      <c r="C2767">
        <v>169000694</v>
      </c>
      <c r="D27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67">
        <f>IF(moras[[#This Row],[SALARIO]]="",'2-Resumen'!$B$7, moras[[#This Row],[SALARIO]])</f>
        <v>169000694</v>
      </c>
      <c r="F2767">
        <f>STANDARDIZE(moras[[#This Row],[SALARIO]],'2-Resumen'!$B$2,'2-Resumen'!$B$3)</f>
        <v>2.4363930534307969</v>
      </c>
      <c r="G2767" t="str">
        <f>IF(ABS(moras[[#This Row],[Z-CORE]])&gt; 1.96,"Sí", "No")</f>
        <v>Sí</v>
      </c>
      <c r="H2767" t="s">
        <v>33</v>
      </c>
      <c r="I2767" t="str">
        <f>IF(moras[[#This Row],[TIPO_ASEGURAMIENTO]] = "", '2-Resumen'!$F$4, moras[[#This Row],[TIPO_ASEGURAMIENTO]])</f>
        <v>ASALARIADO</v>
      </c>
      <c r="J2767" t="s">
        <v>29</v>
      </c>
      <c r="K2767" t="s">
        <v>30</v>
      </c>
      <c r="L2767" t="s">
        <v>31</v>
      </c>
      <c r="M2767" t="s">
        <v>31</v>
      </c>
      <c r="N2767">
        <v>45</v>
      </c>
      <c r="O2767">
        <f>IF(moras[[#This Row],[EDAD]]="", '2-Resumen'!$C$7, moras[[#This Row],[EDAD]])</f>
        <v>45</v>
      </c>
      <c r="P2767">
        <f>FLOOR(moras[[#This Row],[EDAD_SIN_NA´S]],10)</f>
        <v>40</v>
      </c>
      <c r="Q2767">
        <f>STANDARDIZE(moras[[#This Row],[EDAD]],'2-Resumen'!$C$2, '2-Resumen'!$C$3)</f>
        <v>0.21833580701670366</v>
      </c>
      <c r="R2767" t="str">
        <f>IF(ABS(moras[[#This Row],[Z-CORE E]]) &gt; 1.96, "Sí", "No")</f>
        <v>No</v>
      </c>
    </row>
    <row r="2768" spans="1:18">
      <c r="A2768">
        <v>4012</v>
      </c>
      <c r="B2768" t="s">
        <v>27</v>
      </c>
      <c r="C2768">
        <v>1739958</v>
      </c>
      <c r="D27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68">
        <f>IF(moras[[#This Row],[SALARIO]]="",'2-Resumen'!$B$7, moras[[#This Row],[SALARIO]])</f>
        <v>1739958</v>
      </c>
      <c r="F2768">
        <f>STANDARDIZE(moras[[#This Row],[SALARIO]],'2-Resumen'!$B$2,'2-Resumen'!$B$3)</f>
        <v>-0.34666515029572204</v>
      </c>
      <c r="G2768" t="str">
        <f>IF(ABS(moras[[#This Row],[Z-CORE]])&gt; 1.96,"Sí", "No")</f>
        <v>No</v>
      </c>
      <c r="H2768" t="s">
        <v>33</v>
      </c>
      <c r="I2768" t="str">
        <f>IF(moras[[#This Row],[TIPO_ASEGURAMIENTO]] = "", '2-Resumen'!$F$4, moras[[#This Row],[TIPO_ASEGURAMIENTO]])</f>
        <v>ASALARIADO</v>
      </c>
      <c r="J2768" t="s">
        <v>34</v>
      </c>
      <c r="K2768" t="s">
        <v>30</v>
      </c>
      <c r="L2768" t="s">
        <v>31</v>
      </c>
      <c r="M2768" t="s">
        <v>31</v>
      </c>
      <c r="N2768">
        <v>43</v>
      </c>
      <c r="O2768">
        <f>IF(moras[[#This Row],[EDAD]]="", '2-Resumen'!$C$7, moras[[#This Row],[EDAD]])</f>
        <v>43</v>
      </c>
      <c r="P2768">
        <f>FLOOR(moras[[#This Row],[EDAD_SIN_NA´S]],10)</f>
        <v>40</v>
      </c>
      <c r="Q2768">
        <f>STANDARDIZE(moras[[#This Row],[EDAD]],'2-Resumen'!$C$2, '2-Resumen'!$C$3)</f>
        <v>7.7185146862428639E-2</v>
      </c>
      <c r="R2768" t="str">
        <f>IF(ABS(moras[[#This Row],[Z-CORE E]]) &gt; 1.96, "Sí", "No")</f>
        <v>No</v>
      </c>
    </row>
    <row r="2769" spans="1:18">
      <c r="A2769">
        <v>4013</v>
      </c>
      <c r="B2769" t="s">
        <v>32</v>
      </c>
      <c r="C2769">
        <v>42035927</v>
      </c>
      <c r="D27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69">
        <f>IF(moras[[#This Row],[SALARIO]]="",'2-Resumen'!$B$7, moras[[#This Row],[SALARIO]])</f>
        <v>42035927</v>
      </c>
      <c r="F2769">
        <f>STANDARDIZE(moras[[#This Row],[SALARIO]],'2-Resumen'!$B$2,'2-Resumen'!$B$3)</f>
        <v>0.32382112032884042</v>
      </c>
      <c r="G2769" t="str">
        <f>IF(ABS(moras[[#This Row],[Z-CORE]])&gt; 1.96,"Sí", "No")</f>
        <v>No</v>
      </c>
      <c r="H2769" t="s">
        <v>33</v>
      </c>
      <c r="I2769" t="str">
        <f>IF(moras[[#This Row],[TIPO_ASEGURAMIENTO]] = "", '2-Resumen'!$F$4, moras[[#This Row],[TIPO_ASEGURAMIENTO]])</f>
        <v>ASALARIADO</v>
      </c>
      <c r="J2769" t="s">
        <v>29</v>
      </c>
      <c r="K2769" t="s">
        <v>30</v>
      </c>
      <c r="L2769" t="s">
        <v>31</v>
      </c>
      <c r="M2769" t="s">
        <v>31</v>
      </c>
      <c r="N2769">
        <v>48</v>
      </c>
      <c r="O2769">
        <f>IF(moras[[#This Row],[EDAD]]="", '2-Resumen'!$C$7, moras[[#This Row],[EDAD]])</f>
        <v>48</v>
      </c>
      <c r="P2769">
        <f>FLOOR(moras[[#This Row],[EDAD_SIN_NA´S]],10)</f>
        <v>40</v>
      </c>
      <c r="Q2769">
        <f>STANDARDIZE(moras[[#This Row],[EDAD]],'2-Resumen'!$C$2, '2-Resumen'!$C$3)</f>
        <v>0.43006179724811616</v>
      </c>
      <c r="R2769" t="str">
        <f>IF(ABS(moras[[#This Row],[Z-CORE E]]) &gt; 1.96, "Sí", "No")</f>
        <v>No</v>
      </c>
    </row>
    <row r="2770" spans="1:18">
      <c r="A2770">
        <v>4014</v>
      </c>
      <c r="B2770" t="s">
        <v>32</v>
      </c>
      <c r="C2770">
        <v>841178</v>
      </c>
      <c r="D27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70">
        <f>IF(moras[[#This Row],[SALARIO]]="",'2-Resumen'!$B$7, moras[[#This Row],[SALARIO]])</f>
        <v>841178</v>
      </c>
      <c r="F2770">
        <f>STANDARDIZE(moras[[#This Row],[SALARIO]],'2-Resumen'!$B$2,'2-Resumen'!$B$3)</f>
        <v>-0.36161998734932271</v>
      </c>
      <c r="G2770" t="str">
        <f>IF(ABS(moras[[#This Row],[Z-CORE]])&gt; 1.96,"Sí", "No")</f>
        <v>No</v>
      </c>
      <c r="H2770" t="s">
        <v>33</v>
      </c>
      <c r="I2770" t="str">
        <f>IF(moras[[#This Row],[TIPO_ASEGURAMIENTO]] = "", '2-Resumen'!$F$4, moras[[#This Row],[TIPO_ASEGURAMIENTO]])</f>
        <v>ASALARIADO</v>
      </c>
      <c r="J2770" t="s">
        <v>34</v>
      </c>
      <c r="K2770" t="s">
        <v>30</v>
      </c>
      <c r="L2770" t="s">
        <v>31</v>
      </c>
      <c r="M2770" t="s">
        <v>31</v>
      </c>
      <c r="N2770">
        <v>46</v>
      </c>
      <c r="O2770">
        <f>IF(moras[[#This Row],[EDAD]]="", '2-Resumen'!$C$7, moras[[#This Row],[EDAD]])</f>
        <v>46</v>
      </c>
      <c r="P2770">
        <f>FLOOR(moras[[#This Row],[EDAD_SIN_NA´S]],10)</f>
        <v>40</v>
      </c>
      <c r="Q2770">
        <f>STANDARDIZE(moras[[#This Row],[EDAD]],'2-Resumen'!$C$2, '2-Resumen'!$C$3)</f>
        <v>0.28891113709384114</v>
      </c>
      <c r="R2770" t="str">
        <f>IF(ABS(moras[[#This Row],[Z-CORE E]]) &gt; 1.96, "Sí", "No")</f>
        <v>No</v>
      </c>
    </row>
    <row r="2771" spans="1:18">
      <c r="A2771">
        <v>4015</v>
      </c>
      <c r="B2771" t="s">
        <v>32</v>
      </c>
      <c r="C2771">
        <v>1778646</v>
      </c>
      <c r="D27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71">
        <f>IF(moras[[#This Row],[SALARIO]]="",'2-Resumen'!$B$7, moras[[#This Row],[SALARIO]])</f>
        <v>1778646</v>
      </c>
      <c r="F2771">
        <f>STANDARDIZE(moras[[#This Row],[SALARIO]],'2-Resumen'!$B$2,'2-Resumen'!$B$3)</f>
        <v>-0.3460214190868281</v>
      </c>
      <c r="G2771" t="str">
        <f>IF(ABS(moras[[#This Row],[Z-CORE]])&gt; 1.96,"Sí", "No")</f>
        <v>No</v>
      </c>
      <c r="H2771" t="s">
        <v>33</v>
      </c>
      <c r="I2771" t="str">
        <f>IF(moras[[#This Row],[TIPO_ASEGURAMIENTO]] = "", '2-Resumen'!$F$4, moras[[#This Row],[TIPO_ASEGURAMIENTO]])</f>
        <v>ASALARIADO</v>
      </c>
      <c r="J2771" t="s">
        <v>29</v>
      </c>
      <c r="K2771" t="s">
        <v>30</v>
      </c>
      <c r="L2771" t="s">
        <v>31</v>
      </c>
      <c r="M2771" t="s">
        <v>31</v>
      </c>
      <c r="N2771">
        <v>33</v>
      </c>
      <c r="O2771">
        <f>IF(moras[[#This Row],[EDAD]]="", '2-Resumen'!$C$7, moras[[#This Row],[EDAD]])</f>
        <v>33</v>
      </c>
      <c r="P2771">
        <f>FLOOR(moras[[#This Row],[EDAD_SIN_NA´S]],10)</f>
        <v>30</v>
      </c>
      <c r="Q2771">
        <f>STANDARDIZE(moras[[#This Row],[EDAD]],'2-Resumen'!$C$2, '2-Resumen'!$C$3)</f>
        <v>-0.62856815390894638</v>
      </c>
      <c r="R2771" t="str">
        <f>IF(ABS(moras[[#This Row],[Z-CORE E]]) &gt; 1.96, "Sí", "No")</f>
        <v>No</v>
      </c>
    </row>
    <row r="2772" spans="1:18">
      <c r="A2772">
        <v>4017</v>
      </c>
      <c r="B2772" t="s">
        <v>27</v>
      </c>
      <c r="C2772">
        <v>206000</v>
      </c>
      <c r="D27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72">
        <f>IF(moras[[#This Row],[SALARIO]]="",'2-Resumen'!$B$7, moras[[#This Row],[SALARIO]])</f>
        <v>206000</v>
      </c>
      <c r="F2772">
        <f>STANDARDIZE(moras[[#This Row],[SALARIO]],'2-Resumen'!$B$2,'2-Resumen'!$B$3)</f>
        <v>-0.37218873998070301</v>
      </c>
      <c r="G2772" t="str">
        <f>IF(ABS(moras[[#This Row],[Z-CORE]])&gt; 1.96,"Sí", "No")</f>
        <v>No</v>
      </c>
      <c r="H2772" t="s">
        <v>33</v>
      </c>
      <c r="I2772" t="str">
        <f>IF(moras[[#This Row],[TIPO_ASEGURAMIENTO]] = "", '2-Resumen'!$F$4, moras[[#This Row],[TIPO_ASEGURAMIENTO]])</f>
        <v>ASALARIADO</v>
      </c>
      <c r="J2772" t="s">
        <v>29</v>
      </c>
      <c r="K2772" t="s">
        <v>30</v>
      </c>
      <c r="L2772" t="s">
        <v>30</v>
      </c>
      <c r="M2772" t="s">
        <v>31</v>
      </c>
      <c r="N2772">
        <v>34</v>
      </c>
      <c r="O2772">
        <f>IF(moras[[#This Row],[EDAD]]="", '2-Resumen'!$C$7, moras[[#This Row],[EDAD]])</f>
        <v>34</v>
      </c>
      <c r="P2772">
        <f>FLOOR(moras[[#This Row],[EDAD_SIN_NA´S]],10)</f>
        <v>30</v>
      </c>
      <c r="Q2772">
        <f>STANDARDIZE(moras[[#This Row],[EDAD]],'2-Resumen'!$C$2, '2-Resumen'!$C$3)</f>
        <v>-0.55799282383180893</v>
      </c>
      <c r="R2772" t="str">
        <f>IF(ABS(moras[[#This Row],[Z-CORE E]]) &gt; 1.96, "Sí", "No")</f>
        <v>No</v>
      </c>
    </row>
    <row r="2773" spans="1:18">
      <c r="A2773">
        <v>4018</v>
      </c>
      <c r="B2773" t="s">
        <v>32</v>
      </c>
      <c r="C2773">
        <v>10925963</v>
      </c>
      <c r="D27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73">
        <f>IF(moras[[#This Row],[SALARIO]]="",'2-Resumen'!$B$7, moras[[#This Row],[SALARIO]])</f>
        <v>10925963</v>
      </c>
      <c r="F2773">
        <f>STANDARDIZE(moras[[#This Row],[SALARIO]],'2-Resumen'!$B$2,'2-Resumen'!$B$3)</f>
        <v>-0.1938188386860277</v>
      </c>
      <c r="G2773" t="str">
        <f>IF(ABS(moras[[#This Row],[Z-CORE]])&gt; 1.96,"Sí", "No")</f>
        <v>No</v>
      </c>
      <c r="H2773" t="s">
        <v>33</v>
      </c>
      <c r="I2773" t="str">
        <f>IF(moras[[#This Row],[TIPO_ASEGURAMIENTO]] = "", '2-Resumen'!$F$4, moras[[#This Row],[TIPO_ASEGURAMIENTO]])</f>
        <v>ASALARIADO</v>
      </c>
      <c r="J2773" t="s">
        <v>29</v>
      </c>
      <c r="K2773" t="s">
        <v>30</v>
      </c>
      <c r="L2773" t="s">
        <v>31</v>
      </c>
      <c r="M2773" t="s">
        <v>30</v>
      </c>
      <c r="N2773">
        <v>23</v>
      </c>
      <c r="O2773">
        <f>IF(moras[[#This Row],[EDAD]]="", '2-Resumen'!$C$7, moras[[#This Row],[EDAD]])</f>
        <v>23</v>
      </c>
      <c r="P2773">
        <f>FLOOR(moras[[#This Row],[EDAD_SIN_NA´S]],10)</f>
        <v>20</v>
      </c>
      <c r="Q2773">
        <f>STANDARDIZE(moras[[#This Row],[EDAD]],'2-Resumen'!$C$2, '2-Resumen'!$C$3)</f>
        <v>-1.3343214546803215</v>
      </c>
      <c r="R2773" t="str">
        <f>IF(ABS(moras[[#This Row],[Z-CORE E]]) &gt; 1.96, "Sí", "No")</f>
        <v>No</v>
      </c>
    </row>
    <row r="2774" spans="1:18">
      <c r="A2774">
        <v>4020</v>
      </c>
      <c r="B2774" t="s">
        <v>32</v>
      </c>
      <c r="C2774">
        <v>3364452</v>
      </c>
      <c r="D27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74">
        <f>IF(moras[[#This Row],[SALARIO]]="",'2-Resumen'!$B$7, moras[[#This Row],[SALARIO]])</f>
        <v>3364452</v>
      </c>
      <c r="F2774">
        <f>STANDARDIZE(moras[[#This Row],[SALARIO]],'2-Resumen'!$B$2,'2-Resumen'!$B$3)</f>
        <v>-0.31963512841656144</v>
      </c>
      <c r="G2774" t="str">
        <f>IF(ABS(moras[[#This Row],[Z-CORE]])&gt; 1.96,"Sí", "No")</f>
        <v>No</v>
      </c>
      <c r="H2774" t="s">
        <v>33</v>
      </c>
      <c r="I2774" t="str">
        <f>IF(moras[[#This Row],[TIPO_ASEGURAMIENTO]] = "", '2-Resumen'!$F$4, moras[[#This Row],[TIPO_ASEGURAMIENTO]])</f>
        <v>ASALARIADO</v>
      </c>
      <c r="J2774" t="s">
        <v>29</v>
      </c>
      <c r="K2774" t="s">
        <v>30</v>
      </c>
      <c r="L2774" t="s">
        <v>31</v>
      </c>
      <c r="M2774" t="s">
        <v>30</v>
      </c>
      <c r="N2774">
        <v>31</v>
      </c>
      <c r="O2774">
        <f>IF(moras[[#This Row],[EDAD]]="", '2-Resumen'!$C$7, moras[[#This Row],[EDAD]])</f>
        <v>31</v>
      </c>
      <c r="P2774">
        <f>FLOOR(moras[[#This Row],[EDAD_SIN_NA´S]],10)</f>
        <v>30</v>
      </c>
      <c r="Q2774">
        <f>STANDARDIZE(moras[[#This Row],[EDAD]],'2-Resumen'!$C$2, '2-Resumen'!$C$3)</f>
        <v>-0.7697188140632214</v>
      </c>
      <c r="R2774" t="str">
        <f>IF(ABS(moras[[#This Row],[Z-CORE E]]) &gt; 1.96, "Sí", "No")</f>
        <v>No</v>
      </c>
    </row>
    <row r="2775" spans="1:18">
      <c r="A2775">
        <v>4022</v>
      </c>
      <c r="B2775" t="s">
        <v>32</v>
      </c>
      <c r="C2775">
        <v>500000</v>
      </c>
      <c r="D27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75">
        <f>IF(moras[[#This Row],[SALARIO]]="",'2-Resumen'!$B$7, moras[[#This Row],[SALARIO]])</f>
        <v>500000</v>
      </c>
      <c r="F2775">
        <f>STANDARDIZE(moras[[#This Row],[SALARIO]],'2-Resumen'!$B$2,'2-Resumen'!$B$3)</f>
        <v>-0.36729686199748285</v>
      </c>
      <c r="G2775" t="str">
        <f>IF(ABS(moras[[#This Row],[Z-CORE]])&gt; 1.96,"Sí", "No")</f>
        <v>No</v>
      </c>
      <c r="H2775" t="s">
        <v>33</v>
      </c>
      <c r="I2775" t="str">
        <f>IF(moras[[#This Row],[TIPO_ASEGURAMIENTO]] = "", '2-Resumen'!$F$4, moras[[#This Row],[TIPO_ASEGURAMIENTO]])</f>
        <v>ASALARIADO</v>
      </c>
      <c r="J2775" t="s">
        <v>29</v>
      </c>
      <c r="K2775" t="s">
        <v>30</v>
      </c>
      <c r="L2775" t="s">
        <v>30</v>
      </c>
      <c r="M2775" t="s">
        <v>31</v>
      </c>
      <c r="N2775">
        <v>38</v>
      </c>
      <c r="O2775">
        <f>IF(moras[[#This Row],[EDAD]]="", '2-Resumen'!$C$7, moras[[#This Row],[EDAD]])</f>
        <v>38</v>
      </c>
      <c r="P2775">
        <f>FLOOR(moras[[#This Row],[EDAD_SIN_NA´S]],10)</f>
        <v>30</v>
      </c>
      <c r="Q2775">
        <f>STANDARDIZE(moras[[#This Row],[EDAD]],'2-Resumen'!$C$2, '2-Resumen'!$C$3)</f>
        <v>-0.27569150352325889</v>
      </c>
      <c r="R2775" t="str">
        <f>IF(ABS(moras[[#This Row],[Z-CORE E]]) &gt; 1.96, "Sí", "No")</f>
        <v>No</v>
      </c>
    </row>
    <row r="2776" spans="1:18">
      <c r="A2776">
        <v>4023</v>
      </c>
      <c r="B2776" t="s">
        <v>32</v>
      </c>
      <c r="C2776">
        <v>516550</v>
      </c>
      <c r="D27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76">
        <f>IF(moras[[#This Row],[SALARIO]]="",'2-Resumen'!$B$7, moras[[#This Row],[SALARIO]])</f>
        <v>516550</v>
      </c>
      <c r="F2776">
        <f>STANDARDIZE(moras[[#This Row],[SALARIO]],'2-Resumen'!$B$2,'2-Resumen'!$B$3)</f>
        <v>-0.36702148587291722</v>
      </c>
      <c r="G2776" t="str">
        <f>IF(ABS(moras[[#This Row],[Z-CORE]])&gt; 1.96,"Sí", "No")</f>
        <v>No</v>
      </c>
      <c r="H2776" t="s">
        <v>33</v>
      </c>
      <c r="I2776" t="str">
        <f>IF(moras[[#This Row],[TIPO_ASEGURAMIENTO]] = "", '2-Resumen'!$F$4, moras[[#This Row],[TIPO_ASEGURAMIENTO]])</f>
        <v>ASALARIADO</v>
      </c>
      <c r="J2776" t="s">
        <v>29</v>
      </c>
      <c r="K2776" t="s">
        <v>30</v>
      </c>
      <c r="L2776" t="s">
        <v>30</v>
      </c>
      <c r="M2776" t="s">
        <v>31</v>
      </c>
      <c r="N2776">
        <v>31</v>
      </c>
      <c r="O2776">
        <f>IF(moras[[#This Row],[EDAD]]="", '2-Resumen'!$C$7, moras[[#This Row],[EDAD]])</f>
        <v>31</v>
      </c>
      <c r="P2776">
        <f>FLOOR(moras[[#This Row],[EDAD_SIN_NA´S]],10)</f>
        <v>30</v>
      </c>
      <c r="Q2776">
        <f>STANDARDIZE(moras[[#This Row],[EDAD]],'2-Resumen'!$C$2, '2-Resumen'!$C$3)</f>
        <v>-0.7697188140632214</v>
      </c>
      <c r="R2776" t="str">
        <f>IF(ABS(moras[[#This Row],[Z-CORE E]]) &gt; 1.96, "Sí", "No")</f>
        <v>No</v>
      </c>
    </row>
    <row r="2777" spans="1:18">
      <c r="A2777">
        <v>4024</v>
      </c>
      <c r="B2777" t="s">
        <v>32</v>
      </c>
      <c r="C2777">
        <v>40604576</v>
      </c>
      <c r="D27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77">
        <f>IF(moras[[#This Row],[SALARIO]]="",'2-Resumen'!$B$7, moras[[#This Row],[SALARIO]])</f>
        <v>40604576</v>
      </c>
      <c r="F2777">
        <f>STANDARDIZE(moras[[#This Row],[SALARIO]],'2-Resumen'!$B$2,'2-Resumen'!$B$3)</f>
        <v>0.30000481269904405</v>
      </c>
      <c r="G2777" t="str">
        <f>IF(ABS(moras[[#This Row],[Z-CORE]])&gt; 1.96,"Sí", "No")</f>
        <v>No</v>
      </c>
      <c r="H2777" t="s">
        <v>33</v>
      </c>
      <c r="I2777" t="str">
        <f>IF(moras[[#This Row],[TIPO_ASEGURAMIENTO]] = "", '2-Resumen'!$F$4, moras[[#This Row],[TIPO_ASEGURAMIENTO]])</f>
        <v>ASALARIADO</v>
      </c>
      <c r="J2777" t="s">
        <v>29</v>
      </c>
      <c r="K2777" t="s">
        <v>30</v>
      </c>
      <c r="L2777" t="s">
        <v>30</v>
      </c>
      <c r="M2777" t="s">
        <v>31</v>
      </c>
      <c r="N2777">
        <v>49</v>
      </c>
      <c r="O2777">
        <f>IF(moras[[#This Row],[EDAD]]="", '2-Resumen'!$C$7, moras[[#This Row],[EDAD]])</f>
        <v>49</v>
      </c>
      <c r="P2777">
        <f>FLOOR(moras[[#This Row],[EDAD_SIN_NA´S]],10)</f>
        <v>40</v>
      </c>
      <c r="Q2777">
        <f>STANDARDIZE(moras[[#This Row],[EDAD]],'2-Resumen'!$C$2, '2-Resumen'!$C$3)</f>
        <v>0.50063712732525367</v>
      </c>
      <c r="R2777" t="str">
        <f>IF(ABS(moras[[#This Row],[Z-CORE E]]) &gt; 1.96, "Sí", "No")</f>
        <v>No</v>
      </c>
    </row>
    <row r="2778" spans="1:18">
      <c r="A2778">
        <v>4025</v>
      </c>
      <c r="B2778" t="s">
        <v>32</v>
      </c>
      <c r="C2778">
        <v>72143522</v>
      </c>
      <c r="D27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78">
        <f>IF(moras[[#This Row],[SALARIO]]="",'2-Resumen'!$B$7, moras[[#This Row],[SALARIO]])</f>
        <v>72143522</v>
      </c>
      <c r="F2778">
        <f>STANDARDIZE(moras[[#This Row],[SALARIO]],'2-Resumen'!$B$2,'2-Resumen'!$B$3)</f>
        <v>0.82478262069689767</v>
      </c>
      <c r="G2778" t="str">
        <f>IF(ABS(moras[[#This Row],[Z-CORE]])&gt; 1.96,"Sí", "No")</f>
        <v>No</v>
      </c>
      <c r="H2778" t="s">
        <v>33</v>
      </c>
      <c r="I2778" t="str">
        <f>IF(moras[[#This Row],[TIPO_ASEGURAMIENTO]] = "", '2-Resumen'!$F$4, moras[[#This Row],[TIPO_ASEGURAMIENTO]])</f>
        <v>ASALARIADO</v>
      </c>
      <c r="J2778" t="s">
        <v>34</v>
      </c>
      <c r="K2778" t="s">
        <v>30</v>
      </c>
      <c r="L2778" t="s">
        <v>31</v>
      </c>
      <c r="M2778" t="s">
        <v>31</v>
      </c>
      <c r="N2778">
        <v>55</v>
      </c>
      <c r="O2778">
        <f>IF(moras[[#This Row],[EDAD]]="", '2-Resumen'!$C$7, moras[[#This Row],[EDAD]])</f>
        <v>55</v>
      </c>
      <c r="P2778">
        <f>FLOOR(moras[[#This Row],[EDAD_SIN_NA´S]],10)</f>
        <v>50</v>
      </c>
      <c r="Q2778">
        <f>STANDARDIZE(moras[[#This Row],[EDAD]],'2-Resumen'!$C$2, '2-Resumen'!$C$3)</f>
        <v>0.92408910778807873</v>
      </c>
      <c r="R2778" t="str">
        <f>IF(ABS(moras[[#This Row],[Z-CORE E]]) &gt; 1.96, "Sí", "No")</f>
        <v>No</v>
      </c>
    </row>
    <row r="2779" spans="1:18">
      <c r="A2779">
        <v>4026</v>
      </c>
      <c r="B2779" t="s">
        <v>32</v>
      </c>
      <c r="C2779">
        <v>423168</v>
      </c>
      <c r="D27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79">
        <f>IF(moras[[#This Row],[SALARIO]]="",'2-Resumen'!$B$7, moras[[#This Row],[SALARIO]])</f>
        <v>423168</v>
      </c>
      <c r="F2779">
        <f>STANDARDIZE(moras[[#This Row],[SALARIO]],'2-Resumen'!$B$2,'2-Resumen'!$B$3)</f>
        <v>-0.36857527277709773</v>
      </c>
      <c r="G2779" t="str">
        <f>IF(ABS(moras[[#This Row],[Z-CORE]])&gt; 1.96,"Sí", "No")</f>
        <v>No</v>
      </c>
      <c r="H2779" t="s">
        <v>33</v>
      </c>
      <c r="I2779" t="str">
        <f>IF(moras[[#This Row],[TIPO_ASEGURAMIENTO]] = "", '2-Resumen'!$F$4, moras[[#This Row],[TIPO_ASEGURAMIENTO]])</f>
        <v>ASALARIADO</v>
      </c>
      <c r="J2779" t="s">
        <v>29</v>
      </c>
      <c r="K2779" t="s">
        <v>30</v>
      </c>
      <c r="L2779" t="s">
        <v>31</v>
      </c>
      <c r="M2779" t="s">
        <v>31</v>
      </c>
      <c r="N2779">
        <v>21</v>
      </c>
      <c r="O2779">
        <f>IF(moras[[#This Row],[EDAD]]="", '2-Resumen'!$C$7, moras[[#This Row],[EDAD]])</f>
        <v>21</v>
      </c>
      <c r="P2779">
        <f>FLOOR(moras[[#This Row],[EDAD_SIN_NA´S]],10)</f>
        <v>20</v>
      </c>
      <c r="Q2779">
        <f>STANDARDIZE(moras[[#This Row],[EDAD]],'2-Resumen'!$C$2, '2-Resumen'!$C$3)</f>
        <v>-1.4754721148345964</v>
      </c>
      <c r="R2779" t="str">
        <f>IF(ABS(moras[[#This Row],[Z-CORE E]]) &gt; 1.96, "Sí", "No")</f>
        <v>No</v>
      </c>
    </row>
    <row r="2780" spans="1:18">
      <c r="A2780">
        <v>4028</v>
      </c>
      <c r="B2780" t="s">
        <v>27</v>
      </c>
      <c r="C2780">
        <v>28446038</v>
      </c>
      <c r="D27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80">
        <f>IF(moras[[#This Row],[SALARIO]]="",'2-Resumen'!$B$7, moras[[#This Row],[SALARIO]])</f>
        <v>28446038</v>
      </c>
      <c r="F2780">
        <f>STANDARDIZE(moras[[#This Row],[SALARIO]],'2-Resumen'!$B$2,'2-Resumen'!$B$3)</f>
        <v>9.7698403344127521E-2</v>
      </c>
      <c r="G2780" t="str">
        <f>IF(ABS(moras[[#This Row],[Z-CORE]])&gt; 1.96,"Sí", "No")</f>
        <v>No</v>
      </c>
      <c r="H2780" t="s">
        <v>33</v>
      </c>
      <c r="I2780" t="str">
        <f>IF(moras[[#This Row],[TIPO_ASEGURAMIENTO]] = "", '2-Resumen'!$F$4, moras[[#This Row],[TIPO_ASEGURAMIENTO]])</f>
        <v>ASALARIADO</v>
      </c>
      <c r="J2780" t="s">
        <v>29</v>
      </c>
      <c r="K2780" t="s">
        <v>30</v>
      </c>
      <c r="L2780" t="s">
        <v>31</v>
      </c>
      <c r="M2780" t="s">
        <v>31</v>
      </c>
      <c r="N2780">
        <v>34</v>
      </c>
      <c r="O2780">
        <f>IF(moras[[#This Row],[EDAD]]="", '2-Resumen'!$C$7, moras[[#This Row],[EDAD]])</f>
        <v>34</v>
      </c>
      <c r="P2780">
        <f>FLOOR(moras[[#This Row],[EDAD_SIN_NA´S]],10)</f>
        <v>30</v>
      </c>
      <c r="Q2780">
        <f>STANDARDIZE(moras[[#This Row],[EDAD]],'2-Resumen'!$C$2, '2-Resumen'!$C$3)</f>
        <v>-0.55799282383180893</v>
      </c>
      <c r="R2780" t="str">
        <f>IF(ABS(moras[[#This Row],[Z-CORE E]]) &gt; 1.96, "Sí", "No")</f>
        <v>No</v>
      </c>
    </row>
    <row r="2781" spans="1:18">
      <c r="A2781">
        <v>4029</v>
      </c>
      <c r="B2781" t="s">
        <v>32</v>
      </c>
      <c r="C2781">
        <v>51094944</v>
      </c>
      <c r="D27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81">
        <f>IF(moras[[#This Row],[SALARIO]]="",'2-Resumen'!$B$7, moras[[#This Row],[SALARIO]])</f>
        <v>51094944</v>
      </c>
      <c r="F2781">
        <f>STANDARDIZE(moras[[#This Row],[SALARIO]],'2-Resumen'!$B$2,'2-Resumen'!$B$3)</f>
        <v>0.47455447343059887</v>
      </c>
      <c r="G2781" t="str">
        <f>IF(ABS(moras[[#This Row],[Z-CORE]])&gt; 1.96,"Sí", "No")</f>
        <v>No</v>
      </c>
      <c r="H2781" t="s">
        <v>33</v>
      </c>
      <c r="I2781" t="str">
        <f>IF(moras[[#This Row],[TIPO_ASEGURAMIENTO]] = "", '2-Resumen'!$F$4, moras[[#This Row],[TIPO_ASEGURAMIENTO]])</f>
        <v>ASALARIADO</v>
      </c>
      <c r="J2781" t="s">
        <v>29</v>
      </c>
      <c r="K2781" t="s">
        <v>30</v>
      </c>
      <c r="L2781" t="s">
        <v>31</v>
      </c>
      <c r="M2781" t="s">
        <v>31</v>
      </c>
      <c r="N2781">
        <v>38</v>
      </c>
      <c r="O2781">
        <f>IF(moras[[#This Row],[EDAD]]="", '2-Resumen'!$C$7, moras[[#This Row],[EDAD]])</f>
        <v>38</v>
      </c>
      <c r="P2781">
        <f>FLOOR(moras[[#This Row],[EDAD_SIN_NA´S]],10)</f>
        <v>30</v>
      </c>
      <c r="Q2781">
        <f>STANDARDIZE(moras[[#This Row],[EDAD]],'2-Resumen'!$C$2, '2-Resumen'!$C$3)</f>
        <v>-0.27569150352325889</v>
      </c>
      <c r="R2781" t="str">
        <f>IF(ABS(moras[[#This Row],[Z-CORE E]]) &gt; 1.96, "Sí", "No")</f>
        <v>No</v>
      </c>
    </row>
    <row r="2782" spans="1:18">
      <c r="A2782">
        <v>4030</v>
      </c>
      <c r="B2782" t="s">
        <v>27</v>
      </c>
      <c r="C2782">
        <v>62267726</v>
      </c>
      <c r="D27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82">
        <f>IF(moras[[#This Row],[SALARIO]]="",'2-Resumen'!$B$7, moras[[#This Row],[SALARIO]])</f>
        <v>62267726</v>
      </c>
      <c r="F2782">
        <f>STANDARDIZE(moras[[#This Row],[SALARIO]],'2-Resumen'!$B$2,'2-Resumen'!$B$3)</f>
        <v>0.66045884852283798</v>
      </c>
      <c r="G2782" t="str">
        <f>IF(ABS(moras[[#This Row],[Z-CORE]])&gt; 1.96,"Sí", "No")</f>
        <v>No</v>
      </c>
      <c r="H2782" t="s">
        <v>33</v>
      </c>
      <c r="I2782" t="str">
        <f>IF(moras[[#This Row],[TIPO_ASEGURAMIENTO]] = "", '2-Resumen'!$F$4, moras[[#This Row],[TIPO_ASEGURAMIENTO]])</f>
        <v>ASALARIADO</v>
      </c>
      <c r="J2782" t="s">
        <v>34</v>
      </c>
      <c r="K2782" t="s">
        <v>30</v>
      </c>
      <c r="L2782" t="s">
        <v>31</v>
      </c>
      <c r="M2782" t="s">
        <v>31</v>
      </c>
      <c r="N2782">
        <v>31</v>
      </c>
      <c r="O2782">
        <f>IF(moras[[#This Row],[EDAD]]="", '2-Resumen'!$C$7, moras[[#This Row],[EDAD]])</f>
        <v>31</v>
      </c>
      <c r="P2782">
        <f>FLOOR(moras[[#This Row],[EDAD_SIN_NA´S]],10)</f>
        <v>30</v>
      </c>
      <c r="Q2782">
        <f>STANDARDIZE(moras[[#This Row],[EDAD]],'2-Resumen'!$C$2, '2-Resumen'!$C$3)</f>
        <v>-0.7697188140632214</v>
      </c>
      <c r="R2782" t="str">
        <f>IF(ABS(moras[[#This Row],[Z-CORE E]]) &gt; 1.96, "Sí", "No")</f>
        <v>No</v>
      </c>
    </row>
    <row r="2783" spans="1:18">
      <c r="A2783">
        <v>4031</v>
      </c>
      <c r="B2783" t="s">
        <v>32</v>
      </c>
      <c r="C2783">
        <v>57840636</v>
      </c>
      <c r="D27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83">
        <f>IF(moras[[#This Row],[SALARIO]]="",'2-Resumen'!$B$7, moras[[#This Row],[SALARIO]])</f>
        <v>57840636</v>
      </c>
      <c r="F2783">
        <f>STANDARDIZE(moras[[#This Row],[SALARIO]],'2-Resumen'!$B$2,'2-Resumen'!$B$3)</f>
        <v>0.58679631756796025</v>
      </c>
      <c r="G2783" t="str">
        <f>IF(ABS(moras[[#This Row],[Z-CORE]])&gt; 1.96,"Sí", "No")</f>
        <v>No</v>
      </c>
      <c r="H2783" t="s">
        <v>33</v>
      </c>
      <c r="I2783" t="str">
        <f>IF(moras[[#This Row],[TIPO_ASEGURAMIENTO]] = "", '2-Resumen'!$F$4, moras[[#This Row],[TIPO_ASEGURAMIENTO]])</f>
        <v>ASALARIADO</v>
      </c>
      <c r="J2783" t="s">
        <v>34</v>
      </c>
      <c r="K2783" t="s">
        <v>30</v>
      </c>
      <c r="L2783" t="s">
        <v>31</v>
      </c>
      <c r="M2783" t="s">
        <v>31</v>
      </c>
      <c r="N2783">
        <v>28</v>
      </c>
      <c r="O2783">
        <f>IF(moras[[#This Row],[EDAD]]="", '2-Resumen'!$C$7, moras[[#This Row],[EDAD]])</f>
        <v>28</v>
      </c>
      <c r="P2783">
        <f>FLOOR(moras[[#This Row],[EDAD_SIN_NA´S]],10)</f>
        <v>20</v>
      </c>
      <c r="Q2783">
        <f>STANDARDIZE(moras[[#This Row],[EDAD]],'2-Resumen'!$C$2, '2-Resumen'!$C$3)</f>
        <v>-0.98144480429463388</v>
      </c>
      <c r="R2783" t="str">
        <f>IF(ABS(moras[[#This Row],[Z-CORE E]]) &gt; 1.96, "Sí", "No")</f>
        <v>No</v>
      </c>
    </row>
    <row r="2784" spans="1:18">
      <c r="A2784">
        <v>4032</v>
      </c>
      <c r="B2784" t="s">
        <v>32</v>
      </c>
      <c r="C2784">
        <v>383231</v>
      </c>
      <c r="D27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84">
        <f>IF(moras[[#This Row],[SALARIO]]="",'2-Resumen'!$B$7, moras[[#This Row],[SALARIO]])</f>
        <v>383231</v>
      </c>
      <c r="F2784">
        <f>STANDARDIZE(moras[[#This Row],[SALARIO]],'2-Resumen'!$B$2,'2-Resumen'!$B$3)</f>
        <v>-0.36923978614789998</v>
      </c>
      <c r="G2784" t="str">
        <f>IF(ABS(moras[[#This Row],[Z-CORE]])&gt; 1.96,"Sí", "No")</f>
        <v>No</v>
      </c>
      <c r="H2784" t="s">
        <v>33</v>
      </c>
      <c r="I2784" t="str">
        <f>IF(moras[[#This Row],[TIPO_ASEGURAMIENTO]] = "", '2-Resumen'!$F$4, moras[[#This Row],[TIPO_ASEGURAMIENTO]])</f>
        <v>ASALARIADO</v>
      </c>
      <c r="J2784" t="s">
        <v>34</v>
      </c>
      <c r="K2784" t="s">
        <v>30</v>
      </c>
      <c r="L2784" t="s">
        <v>31</v>
      </c>
      <c r="M2784" t="s">
        <v>31</v>
      </c>
      <c r="N2784">
        <v>23</v>
      </c>
      <c r="O2784">
        <f>IF(moras[[#This Row],[EDAD]]="", '2-Resumen'!$C$7, moras[[#This Row],[EDAD]])</f>
        <v>23</v>
      </c>
      <c r="P2784">
        <f>FLOOR(moras[[#This Row],[EDAD_SIN_NA´S]],10)</f>
        <v>20</v>
      </c>
      <c r="Q2784">
        <f>STANDARDIZE(moras[[#This Row],[EDAD]],'2-Resumen'!$C$2, '2-Resumen'!$C$3)</f>
        <v>-1.3343214546803215</v>
      </c>
      <c r="R2784" t="str">
        <f>IF(ABS(moras[[#This Row],[Z-CORE E]]) &gt; 1.96, "Sí", "No")</f>
        <v>No</v>
      </c>
    </row>
    <row r="2785" spans="1:18">
      <c r="A2785">
        <v>4033</v>
      </c>
      <c r="B2785" t="s">
        <v>32</v>
      </c>
      <c r="C2785">
        <v>41566865</v>
      </c>
      <c r="D27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85">
        <f>IF(moras[[#This Row],[SALARIO]]="",'2-Resumen'!$B$7, moras[[#This Row],[SALARIO]])</f>
        <v>41566865</v>
      </c>
      <c r="F2785">
        <f>STANDARDIZE(moras[[#This Row],[SALARIO]],'2-Resumen'!$B$2,'2-Resumen'!$B$3)</f>
        <v>0.31601637859222409</v>
      </c>
      <c r="G2785" t="str">
        <f>IF(ABS(moras[[#This Row],[Z-CORE]])&gt; 1.96,"Sí", "No")</f>
        <v>No</v>
      </c>
      <c r="H2785" t="s">
        <v>33</v>
      </c>
      <c r="I2785" t="str">
        <f>IF(moras[[#This Row],[TIPO_ASEGURAMIENTO]] = "", '2-Resumen'!$F$4, moras[[#This Row],[TIPO_ASEGURAMIENTO]])</f>
        <v>ASALARIADO</v>
      </c>
      <c r="J2785" t="s">
        <v>29</v>
      </c>
      <c r="K2785" t="s">
        <v>30</v>
      </c>
      <c r="L2785" t="s">
        <v>30</v>
      </c>
      <c r="M2785" t="s">
        <v>31</v>
      </c>
      <c r="N2785">
        <v>58</v>
      </c>
      <c r="O2785">
        <f>IF(moras[[#This Row],[EDAD]]="", '2-Resumen'!$C$7, moras[[#This Row],[EDAD]])</f>
        <v>58</v>
      </c>
      <c r="P2785">
        <f>FLOOR(moras[[#This Row],[EDAD_SIN_NA´S]],10)</f>
        <v>50</v>
      </c>
      <c r="Q2785">
        <f>STANDARDIZE(moras[[#This Row],[EDAD]],'2-Resumen'!$C$2, '2-Resumen'!$C$3)</f>
        <v>1.1358150980194912</v>
      </c>
      <c r="R2785" t="str">
        <f>IF(ABS(moras[[#This Row],[Z-CORE E]]) &gt; 1.96, "Sí", "No")</f>
        <v>No</v>
      </c>
    </row>
    <row r="2786" spans="1:18">
      <c r="A2786">
        <v>4034</v>
      </c>
      <c r="B2786" t="s">
        <v>27</v>
      </c>
      <c r="C2786">
        <v>948047</v>
      </c>
      <c r="D27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86">
        <f>IF(moras[[#This Row],[SALARIO]]="",'2-Resumen'!$B$7, moras[[#This Row],[SALARIO]])</f>
        <v>948047</v>
      </c>
      <c r="F2786">
        <f>STANDARDIZE(moras[[#This Row],[SALARIO]],'2-Resumen'!$B$2,'2-Resumen'!$B$3)</f>
        <v>-0.3598417897024222</v>
      </c>
      <c r="G2786" t="str">
        <f>IF(ABS(moras[[#This Row],[Z-CORE]])&gt; 1.96,"Sí", "No")</f>
        <v>No</v>
      </c>
      <c r="H2786" t="s">
        <v>33</v>
      </c>
      <c r="I2786" t="str">
        <f>IF(moras[[#This Row],[TIPO_ASEGURAMIENTO]] = "", '2-Resumen'!$F$4, moras[[#This Row],[TIPO_ASEGURAMIENTO]])</f>
        <v>ASALARIADO</v>
      </c>
      <c r="J2786" t="s">
        <v>34</v>
      </c>
      <c r="K2786" t="s">
        <v>30</v>
      </c>
      <c r="L2786" t="s">
        <v>31</v>
      </c>
      <c r="M2786" t="s">
        <v>30</v>
      </c>
      <c r="N2786">
        <v>32</v>
      </c>
      <c r="O2786">
        <f>IF(moras[[#This Row],[EDAD]]="", '2-Resumen'!$C$7, moras[[#This Row],[EDAD]])</f>
        <v>32</v>
      </c>
      <c r="P2786">
        <f>FLOOR(moras[[#This Row],[EDAD_SIN_NA´S]],10)</f>
        <v>30</v>
      </c>
      <c r="Q2786">
        <f>STANDARDIZE(moras[[#This Row],[EDAD]],'2-Resumen'!$C$2, '2-Resumen'!$C$3)</f>
        <v>-0.69914348398608395</v>
      </c>
      <c r="R2786" t="str">
        <f>IF(ABS(moras[[#This Row],[Z-CORE E]]) &gt; 1.96, "Sí", "No")</f>
        <v>No</v>
      </c>
    </row>
    <row r="2787" spans="1:18">
      <c r="A2787">
        <v>4035</v>
      </c>
      <c r="B2787" t="s">
        <v>32</v>
      </c>
      <c r="C2787">
        <v>343391</v>
      </c>
      <c r="D27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87">
        <f>IF(moras[[#This Row],[SALARIO]]="",'2-Resumen'!$B$7, moras[[#This Row],[SALARIO]])</f>
        <v>343391</v>
      </c>
      <c r="F2787">
        <f>STANDARDIZE(moras[[#This Row],[SALARIO]],'2-Resumen'!$B$2,'2-Resumen'!$B$3)</f>
        <v>-0.3699026855317486</v>
      </c>
      <c r="G2787" t="str">
        <f>IF(ABS(moras[[#This Row],[Z-CORE]])&gt; 1.96,"Sí", "No")</f>
        <v>No</v>
      </c>
      <c r="H2787" t="s">
        <v>33</v>
      </c>
      <c r="I2787" t="str">
        <f>IF(moras[[#This Row],[TIPO_ASEGURAMIENTO]] = "", '2-Resumen'!$F$4, moras[[#This Row],[TIPO_ASEGURAMIENTO]])</f>
        <v>ASALARIADO</v>
      </c>
      <c r="J2787" t="s">
        <v>29</v>
      </c>
      <c r="K2787" t="s">
        <v>30</v>
      </c>
      <c r="L2787" t="s">
        <v>31</v>
      </c>
      <c r="M2787" t="s">
        <v>31</v>
      </c>
      <c r="N2787">
        <v>48</v>
      </c>
      <c r="O2787">
        <f>IF(moras[[#This Row],[EDAD]]="", '2-Resumen'!$C$7, moras[[#This Row],[EDAD]])</f>
        <v>48</v>
      </c>
      <c r="P2787">
        <f>FLOOR(moras[[#This Row],[EDAD_SIN_NA´S]],10)</f>
        <v>40</v>
      </c>
      <c r="Q2787">
        <f>STANDARDIZE(moras[[#This Row],[EDAD]],'2-Resumen'!$C$2, '2-Resumen'!$C$3)</f>
        <v>0.43006179724811616</v>
      </c>
      <c r="R2787" t="str">
        <f>IF(ABS(moras[[#This Row],[Z-CORE E]]) &gt; 1.96, "Sí", "No")</f>
        <v>No</v>
      </c>
    </row>
    <row r="2788" spans="1:18">
      <c r="A2788">
        <v>4036</v>
      </c>
      <c r="B2788" t="s">
        <v>27</v>
      </c>
      <c r="C2788">
        <v>320000</v>
      </c>
      <c r="D27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88">
        <f>IF(moras[[#This Row],[SALARIO]]="",'2-Resumen'!$B$7, moras[[#This Row],[SALARIO]])</f>
        <v>320000</v>
      </c>
      <c r="F2788">
        <f>STANDARDIZE(moras[[#This Row],[SALARIO]],'2-Resumen'!$B$2,'2-Resumen'!$B$3)</f>
        <v>-0.37029188933414825</v>
      </c>
      <c r="G2788" t="str">
        <f>IF(ABS(moras[[#This Row],[Z-CORE]])&gt; 1.96,"Sí", "No")</f>
        <v>No</v>
      </c>
      <c r="H2788" t="s">
        <v>33</v>
      </c>
      <c r="I2788" t="str">
        <f>IF(moras[[#This Row],[TIPO_ASEGURAMIENTO]] = "", '2-Resumen'!$F$4, moras[[#This Row],[TIPO_ASEGURAMIENTO]])</f>
        <v>ASALARIADO</v>
      </c>
      <c r="J2788" t="s">
        <v>29</v>
      </c>
      <c r="K2788" t="s">
        <v>30</v>
      </c>
      <c r="L2788" t="s">
        <v>31</v>
      </c>
      <c r="M2788" t="s">
        <v>31</v>
      </c>
      <c r="N2788">
        <v>69</v>
      </c>
      <c r="O2788">
        <f>IF(moras[[#This Row],[EDAD]]="", '2-Resumen'!$C$7, moras[[#This Row],[EDAD]])</f>
        <v>69</v>
      </c>
      <c r="P2788">
        <f>FLOOR(moras[[#This Row],[EDAD_SIN_NA´S]],10)</f>
        <v>60</v>
      </c>
      <c r="Q2788">
        <f>STANDARDIZE(moras[[#This Row],[EDAD]],'2-Resumen'!$C$2, '2-Resumen'!$C$3)</f>
        <v>1.9121437288680037</v>
      </c>
      <c r="R2788" t="str">
        <f>IF(ABS(moras[[#This Row],[Z-CORE E]]) &gt; 1.96, "Sí", "No")</f>
        <v>No</v>
      </c>
    </row>
    <row r="2789" spans="1:18">
      <c r="A2789">
        <v>4037</v>
      </c>
      <c r="B2789" t="s">
        <v>27</v>
      </c>
      <c r="C2789">
        <v>840000</v>
      </c>
      <c r="D27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89">
        <f>IF(moras[[#This Row],[SALARIO]]="",'2-Resumen'!$B$7, moras[[#This Row],[SALARIO]])</f>
        <v>840000</v>
      </c>
      <c r="F2789">
        <f>STANDARDIZE(moras[[#This Row],[SALARIO]],'2-Resumen'!$B$2,'2-Resumen'!$B$3)</f>
        <v>-0.36163958813933711</v>
      </c>
      <c r="G2789" t="str">
        <f>IF(ABS(moras[[#This Row],[Z-CORE]])&gt; 1.96,"Sí", "No")</f>
        <v>No</v>
      </c>
      <c r="H2789" t="s">
        <v>33</v>
      </c>
      <c r="I2789" t="str">
        <f>IF(moras[[#This Row],[TIPO_ASEGURAMIENTO]] = "", '2-Resumen'!$F$4, moras[[#This Row],[TIPO_ASEGURAMIENTO]])</f>
        <v>ASALARIADO</v>
      </c>
      <c r="J2789" t="s">
        <v>29</v>
      </c>
      <c r="K2789" t="s">
        <v>30</v>
      </c>
      <c r="L2789" t="s">
        <v>31</v>
      </c>
      <c r="M2789" t="s">
        <v>31</v>
      </c>
      <c r="N2789">
        <v>29</v>
      </c>
      <c r="O2789">
        <f>IF(moras[[#This Row],[EDAD]]="", '2-Resumen'!$C$7, moras[[#This Row],[EDAD]])</f>
        <v>29</v>
      </c>
      <c r="P2789">
        <f>FLOOR(moras[[#This Row],[EDAD_SIN_NA´S]],10)</f>
        <v>20</v>
      </c>
      <c r="Q2789">
        <f>STANDARDIZE(moras[[#This Row],[EDAD]],'2-Resumen'!$C$2, '2-Resumen'!$C$3)</f>
        <v>-0.91086947421749642</v>
      </c>
      <c r="R2789" t="str">
        <f>IF(ABS(moras[[#This Row],[Z-CORE E]]) &gt; 1.96, "Sí", "No")</f>
        <v>No</v>
      </c>
    </row>
    <row r="2790" spans="1:18">
      <c r="A2790">
        <v>4038</v>
      </c>
      <c r="B2790" t="s">
        <v>32</v>
      </c>
      <c r="C2790">
        <v>37117326</v>
      </c>
      <c r="D27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90">
        <f>IF(moras[[#This Row],[SALARIO]]="",'2-Resumen'!$B$7, moras[[#This Row],[SALARIO]])</f>
        <v>37117326</v>
      </c>
      <c r="F2790">
        <f>STANDARDIZE(moras[[#This Row],[SALARIO]],'2-Resumen'!$B$2,'2-Resumen'!$B$3)</f>
        <v>0.24198031781134188</v>
      </c>
      <c r="G2790" t="str">
        <f>IF(ABS(moras[[#This Row],[Z-CORE]])&gt; 1.96,"Sí", "No")</f>
        <v>No</v>
      </c>
      <c r="H2790" t="s">
        <v>33</v>
      </c>
      <c r="I2790" t="str">
        <f>IF(moras[[#This Row],[TIPO_ASEGURAMIENTO]] = "", '2-Resumen'!$F$4, moras[[#This Row],[TIPO_ASEGURAMIENTO]])</f>
        <v>ASALARIADO</v>
      </c>
      <c r="J2790" t="s">
        <v>29</v>
      </c>
      <c r="K2790" t="s">
        <v>30</v>
      </c>
      <c r="L2790" t="s">
        <v>31</v>
      </c>
      <c r="M2790" t="s">
        <v>31</v>
      </c>
      <c r="N2790">
        <v>31</v>
      </c>
      <c r="O2790">
        <f>IF(moras[[#This Row],[EDAD]]="", '2-Resumen'!$C$7, moras[[#This Row],[EDAD]])</f>
        <v>31</v>
      </c>
      <c r="P2790">
        <f>FLOOR(moras[[#This Row],[EDAD_SIN_NA´S]],10)</f>
        <v>30</v>
      </c>
      <c r="Q2790">
        <f>STANDARDIZE(moras[[#This Row],[EDAD]],'2-Resumen'!$C$2, '2-Resumen'!$C$3)</f>
        <v>-0.7697188140632214</v>
      </c>
      <c r="R2790" t="str">
        <f>IF(ABS(moras[[#This Row],[Z-CORE E]]) &gt; 1.96, "Sí", "No")</f>
        <v>No</v>
      </c>
    </row>
    <row r="2791" spans="1:18">
      <c r="A2791">
        <v>4039</v>
      </c>
      <c r="B2791" t="s">
        <v>32</v>
      </c>
      <c r="C2791">
        <v>570368</v>
      </c>
      <c r="D27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91">
        <f>IF(moras[[#This Row],[SALARIO]]="",'2-Resumen'!$B$7, moras[[#This Row],[SALARIO]])</f>
        <v>570368</v>
      </c>
      <c r="F2791">
        <f>STANDARDIZE(moras[[#This Row],[SALARIO]],'2-Resumen'!$B$2,'2-Resumen'!$B$3)</f>
        <v>-0.3661260059773358</v>
      </c>
      <c r="G2791" t="str">
        <f>IF(ABS(moras[[#This Row],[Z-CORE]])&gt; 1.96,"Sí", "No")</f>
        <v>No</v>
      </c>
      <c r="H2791" t="s">
        <v>33</v>
      </c>
      <c r="I2791" t="str">
        <f>IF(moras[[#This Row],[TIPO_ASEGURAMIENTO]] = "", '2-Resumen'!$F$4, moras[[#This Row],[TIPO_ASEGURAMIENTO]])</f>
        <v>ASALARIADO</v>
      </c>
      <c r="J2791" t="s">
        <v>29</v>
      </c>
      <c r="K2791" t="s">
        <v>30</v>
      </c>
      <c r="L2791" t="s">
        <v>31</v>
      </c>
      <c r="M2791" t="s">
        <v>31</v>
      </c>
      <c r="N2791">
        <v>33</v>
      </c>
      <c r="O2791">
        <f>IF(moras[[#This Row],[EDAD]]="", '2-Resumen'!$C$7, moras[[#This Row],[EDAD]])</f>
        <v>33</v>
      </c>
      <c r="P2791">
        <f>FLOOR(moras[[#This Row],[EDAD_SIN_NA´S]],10)</f>
        <v>30</v>
      </c>
      <c r="Q2791">
        <f>STANDARDIZE(moras[[#This Row],[EDAD]],'2-Resumen'!$C$2, '2-Resumen'!$C$3)</f>
        <v>-0.62856815390894638</v>
      </c>
      <c r="R2791" t="str">
        <f>IF(ABS(moras[[#This Row],[Z-CORE E]]) &gt; 1.96, "Sí", "No")</f>
        <v>No</v>
      </c>
    </row>
    <row r="2792" spans="1:18">
      <c r="A2792">
        <v>4040</v>
      </c>
      <c r="B2792" t="s">
        <v>27</v>
      </c>
      <c r="C2792">
        <v>120648907</v>
      </c>
      <c r="D27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92">
        <f>IF(moras[[#This Row],[SALARIO]]="",'2-Resumen'!$B$7, moras[[#This Row],[SALARIO]])</f>
        <v>120648907</v>
      </c>
      <c r="F2792">
        <f>STANDARDIZE(moras[[#This Row],[SALARIO]],'2-Resumen'!$B$2,'2-Resumen'!$B$3)</f>
        <v>1.631865698755117</v>
      </c>
      <c r="G2792" t="str">
        <f>IF(ABS(moras[[#This Row],[Z-CORE]])&gt; 1.96,"Sí", "No")</f>
        <v>No</v>
      </c>
      <c r="H2792" t="s">
        <v>33</v>
      </c>
      <c r="I2792" t="str">
        <f>IF(moras[[#This Row],[TIPO_ASEGURAMIENTO]] = "", '2-Resumen'!$F$4, moras[[#This Row],[TIPO_ASEGURAMIENTO]])</f>
        <v>ASALARIADO</v>
      </c>
      <c r="J2792" t="s">
        <v>29</v>
      </c>
      <c r="K2792" t="s">
        <v>30</v>
      </c>
      <c r="L2792" t="s">
        <v>31</v>
      </c>
      <c r="M2792" t="s">
        <v>31</v>
      </c>
      <c r="N2792">
        <v>29</v>
      </c>
      <c r="O2792">
        <f>IF(moras[[#This Row],[EDAD]]="", '2-Resumen'!$C$7, moras[[#This Row],[EDAD]])</f>
        <v>29</v>
      </c>
      <c r="P2792">
        <f>FLOOR(moras[[#This Row],[EDAD_SIN_NA´S]],10)</f>
        <v>20</v>
      </c>
      <c r="Q2792">
        <f>STANDARDIZE(moras[[#This Row],[EDAD]],'2-Resumen'!$C$2, '2-Resumen'!$C$3)</f>
        <v>-0.91086947421749642</v>
      </c>
      <c r="R2792" t="str">
        <f>IF(ABS(moras[[#This Row],[Z-CORE E]]) &gt; 1.96, "Sí", "No")</f>
        <v>No</v>
      </c>
    </row>
    <row r="2793" spans="1:18">
      <c r="A2793">
        <v>4041</v>
      </c>
      <c r="B2793" t="s">
        <v>32</v>
      </c>
      <c r="C2793">
        <v>1435375</v>
      </c>
      <c r="D27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93">
        <f>IF(moras[[#This Row],[SALARIO]]="",'2-Resumen'!$B$7, moras[[#This Row],[SALARIO]])</f>
        <v>1435375</v>
      </c>
      <c r="F2793">
        <f>STANDARDIZE(moras[[#This Row],[SALARIO]],'2-Resumen'!$B$2,'2-Resumen'!$B$3)</f>
        <v>-0.35173311924729733</v>
      </c>
      <c r="G2793" t="str">
        <f>IF(ABS(moras[[#This Row],[Z-CORE]])&gt; 1.96,"Sí", "No")</f>
        <v>No</v>
      </c>
      <c r="H2793" t="s">
        <v>33</v>
      </c>
      <c r="I2793" t="str">
        <f>IF(moras[[#This Row],[TIPO_ASEGURAMIENTO]] = "", '2-Resumen'!$F$4, moras[[#This Row],[TIPO_ASEGURAMIENTO]])</f>
        <v>ASALARIADO</v>
      </c>
      <c r="J2793" t="s">
        <v>29</v>
      </c>
      <c r="K2793" t="s">
        <v>30</v>
      </c>
      <c r="L2793" t="s">
        <v>31</v>
      </c>
      <c r="M2793" t="s">
        <v>31</v>
      </c>
      <c r="N2793">
        <v>31</v>
      </c>
      <c r="O2793">
        <f>IF(moras[[#This Row],[EDAD]]="", '2-Resumen'!$C$7, moras[[#This Row],[EDAD]])</f>
        <v>31</v>
      </c>
      <c r="P2793">
        <f>FLOOR(moras[[#This Row],[EDAD_SIN_NA´S]],10)</f>
        <v>30</v>
      </c>
      <c r="Q2793">
        <f>STANDARDIZE(moras[[#This Row],[EDAD]],'2-Resumen'!$C$2, '2-Resumen'!$C$3)</f>
        <v>-0.7697188140632214</v>
      </c>
      <c r="R2793" t="str">
        <f>IF(ABS(moras[[#This Row],[Z-CORE E]]) &gt; 1.96, "Sí", "No")</f>
        <v>No</v>
      </c>
    </row>
    <row r="2794" spans="1:18">
      <c r="A2794">
        <v>4042</v>
      </c>
      <c r="B2794" t="s">
        <v>32</v>
      </c>
      <c r="C2794">
        <v>450000</v>
      </c>
      <c r="D27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94">
        <f>IF(moras[[#This Row],[SALARIO]]="",'2-Resumen'!$B$7, moras[[#This Row],[SALARIO]])</f>
        <v>450000</v>
      </c>
      <c r="F2794">
        <f>STANDARDIZE(moras[[#This Row],[SALARIO]],'2-Resumen'!$B$2,'2-Resumen'!$B$3)</f>
        <v>-0.36812881403544545</v>
      </c>
      <c r="G2794" t="str">
        <f>IF(ABS(moras[[#This Row],[Z-CORE]])&gt; 1.96,"Sí", "No")</f>
        <v>No</v>
      </c>
      <c r="H2794" t="s">
        <v>33</v>
      </c>
      <c r="I2794" t="str">
        <f>IF(moras[[#This Row],[TIPO_ASEGURAMIENTO]] = "", '2-Resumen'!$F$4, moras[[#This Row],[TIPO_ASEGURAMIENTO]])</f>
        <v>ASALARIADO</v>
      </c>
      <c r="J2794" t="s">
        <v>29</v>
      </c>
      <c r="K2794" t="s">
        <v>30</v>
      </c>
      <c r="L2794" t="s">
        <v>30</v>
      </c>
      <c r="M2794" t="s">
        <v>31</v>
      </c>
      <c r="N2794">
        <v>39</v>
      </c>
      <c r="O2794">
        <f>IF(moras[[#This Row],[EDAD]]="", '2-Resumen'!$C$7, moras[[#This Row],[EDAD]])</f>
        <v>39</v>
      </c>
      <c r="P2794">
        <f>FLOOR(moras[[#This Row],[EDAD_SIN_NA´S]],10)</f>
        <v>30</v>
      </c>
      <c r="Q2794">
        <f>STANDARDIZE(moras[[#This Row],[EDAD]],'2-Resumen'!$C$2, '2-Resumen'!$C$3)</f>
        <v>-0.20511617344612137</v>
      </c>
      <c r="R2794" t="str">
        <f>IF(ABS(moras[[#This Row],[Z-CORE E]]) &gt; 1.96, "Sí", "No")</f>
        <v>No</v>
      </c>
    </row>
    <row r="2795" spans="1:18">
      <c r="A2795">
        <v>4044</v>
      </c>
      <c r="B2795" t="s">
        <v>32</v>
      </c>
      <c r="C2795">
        <v>45500</v>
      </c>
      <c r="D27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795">
        <f>IF(moras[[#This Row],[SALARIO]]="",'2-Resumen'!$B$7, moras[[#This Row],[SALARIO]])</f>
        <v>45500</v>
      </c>
      <c r="F2795">
        <f>STANDARDIZE(moras[[#This Row],[SALARIO]],'2-Resumen'!$B$2,'2-Resumen'!$B$3)</f>
        <v>-0.37485930602256301</v>
      </c>
      <c r="G2795" t="str">
        <f>IF(ABS(moras[[#This Row],[Z-CORE]])&gt; 1.96,"Sí", "No")</f>
        <v>No</v>
      </c>
      <c r="H2795" t="s">
        <v>33</v>
      </c>
      <c r="I2795" t="str">
        <f>IF(moras[[#This Row],[TIPO_ASEGURAMIENTO]] = "", '2-Resumen'!$F$4, moras[[#This Row],[TIPO_ASEGURAMIENTO]])</f>
        <v>ASALARIADO</v>
      </c>
      <c r="J2795" t="s">
        <v>29</v>
      </c>
      <c r="K2795" t="s">
        <v>30</v>
      </c>
      <c r="L2795" t="s">
        <v>30</v>
      </c>
      <c r="M2795" t="s">
        <v>31</v>
      </c>
      <c r="N2795">
        <v>41</v>
      </c>
      <c r="O2795">
        <f>IF(moras[[#This Row],[EDAD]]="", '2-Resumen'!$C$7, moras[[#This Row],[EDAD]])</f>
        <v>41</v>
      </c>
      <c r="P2795">
        <f>FLOOR(moras[[#This Row],[EDAD_SIN_NA´S]],10)</f>
        <v>40</v>
      </c>
      <c r="Q2795">
        <f>STANDARDIZE(moras[[#This Row],[EDAD]],'2-Resumen'!$C$2, '2-Resumen'!$C$3)</f>
        <v>-6.3965513291846368E-2</v>
      </c>
      <c r="R2795" t="str">
        <f>IF(ABS(moras[[#This Row],[Z-CORE E]]) &gt; 1.96, "Sí", "No")</f>
        <v>No</v>
      </c>
    </row>
    <row r="2796" spans="1:18">
      <c r="A2796">
        <v>4045</v>
      </c>
      <c r="B2796" t="s">
        <v>32</v>
      </c>
      <c r="C2796">
        <v>310740</v>
      </c>
      <c r="D27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96">
        <f>IF(moras[[#This Row],[SALARIO]]="",'2-Resumen'!$B$7, moras[[#This Row],[SALARIO]])</f>
        <v>310740</v>
      </c>
      <c r="F2796">
        <f>STANDARDIZE(moras[[#This Row],[SALARIO]],'2-Resumen'!$B$2,'2-Resumen'!$B$3)</f>
        <v>-0.37044596685157893</v>
      </c>
      <c r="G2796" t="str">
        <f>IF(ABS(moras[[#This Row],[Z-CORE]])&gt; 1.96,"Sí", "No")</f>
        <v>No</v>
      </c>
      <c r="H2796" t="s">
        <v>33</v>
      </c>
      <c r="I2796" t="str">
        <f>IF(moras[[#This Row],[TIPO_ASEGURAMIENTO]] = "", '2-Resumen'!$F$4, moras[[#This Row],[TIPO_ASEGURAMIENTO]])</f>
        <v>ASALARIADO</v>
      </c>
      <c r="J2796" t="s">
        <v>29</v>
      </c>
      <c r="K2796" t="s">
        <v>30</v>
      </c>
      <c r="L2796" t="s">
        <v>31</v>
      </c>
      <c r="M2796" t="s">
        <v>31</v>
      </c>
      <c r="N2796">
        <v>39</v>
      </c>
      <c r="O2796">
        <f>IF(moras[[#This Row],[EDAD]]="", '2-Resumen'!$C$7, moras[[#This Row],[EDAD]])</f>
        <v>39</v>
      </c>
      <c r="P2796">
        <f>FLOOR(moras[[#This Row],[EDAD_SIN_NA´S]],10)</f>
        <v>30</v>
      </c>
      <c r="Q2796">
        <f>STANDARDIZE(moras[[#This Row],[EDAD]],'2-Resumen'!$C$2, '2-Resumen'!$C$3)</f>
        <v>-0.20511617344612137</v>
      </c>
      <c r="R2796" t="str">
        <f>IF(ABS(moras[[#This Row],[Z-CORE E]]) &gt; 1.96, "Sí", "No")</f>
        <v>No</v>
      </c>
    </row>
    <row r="2797" spans="1:18">
      <c r="A2797">
        <v>4046</v>
      </c>
      <c r="B2797" t="s">
        <v>27</v>
      </c>
      <c r="C2797">
        <v>173988952</v>
      </c>
      <c r="D27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797">
        <f>IF(moras[[#This Row],[SALARIO]]="",'2-Resumen'!$B$7, moras[[#This Row],[SALARIO]])</f>
        <v>173988952</v>
      </c>
      <c r="F2797">
        <f>STANDARDIZE(moras[[#This Row],[SALARIO]],'2-Resumen'!$B$2,'2-Resumen'!$B$3)</f>
        <v>2.5193928816104627</v>
      </c>
      <c r="G2797" t="str">
        <f>IF(ABS(moras[[#This Row],[Z-CORE]])&gt; 1.96,"Sí", "No")</f>
        <v>Sí</v>
      </c>
      <c r="H2797" t="s">
        <v>33</v>
      </c>
      <c r="I2797" t="str">
        <f>IF(moras[[#This Row],[TIPO_ASEGURAMIENTO]] = "", '2-Resumen'!$F$4, moras[[#This Row],[TIPO_ASEGURAMIENTO]])</f>
        <v>ASALARIADO</v>
      </c>
      <c r="J2797" t="s">
        <v>34</v>
      </c>
      <c r="K2797" t="s">
        <v>30</v>
      </c>
      <c r="L2797" t="s">
        <v>31</v>
      </c>
      <c r="M2797" t="s">
        <v>31</v>
      </c>
      <c r="N2797">
        <v>38</v>
      </c>
      <c r="O2797">
        <f>IF(moras[[#This Row],[EDAD]]="", '2-Resumen'!$C$7, moras[[#This Row],[EDAD]])</f>
        <v>38</v>
      </c>
      <c r="P2797">
        <f>FLOOR(moras[[#This Row],[EDAD_SIN_NA´S]],10)</f>
        <v>30</v>
      </c>
      <c r="Q2797">
        <f>STANDARDIZE(moras[[#This Row],[EDAD]],'2-Resumen'!$C$2, '2-Resumen'!$C$3)</f>
        <v>-0.27569150352325889</v>
      </c>
      <c r="R2797" t="str">
        <f>IF(ABS(moras[[#This Row],[Z-CORE E]]) &gt; 1.96, "Sí", "No")</f>
        <v>No</v>
      </c>
    </row>
    <row r="2798" spans="1:18">
      <c r="A2798">
        <v>4047</v>
      </c>
      <c r="B2798" t="s">
        <v>27</v>
      </c>
      <c r="C2798">
        <v>445322</v>
      </c>
      <c r="D27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798">
        <f>IF(moras[[#This Row],[SALARIO]]="",'2-Resumen'!$B$7, moras[[#This Row],[SALARIO]])</f>
        <v>445322</v>
      </c>
      <c r="F2798">
        <f>STANDARDIZE(moras[[#This Row],[SALARIO]],'2-Resumen'!$B$2,'2-Resumen'!$B$3)</f>
        <v>-0.36820665146811726</v>
      </c>
      <c r="G2798" t="str">
        <f>IF(ABS(moras[[#This Row],[Z-CORE]])&gt; 1.96,"Sí", "No")</f>
        <v>No</v>
      </c>
      <c r="H2798" t="s">
        <v>33</v>
      </c>
      <c r="I2798" t="str">
        <f>IF(moras[[#This Row],[TIPO_ASEGURAMIENTO]] = "", '2-Resumen'!$F$4, moras[[#This Row],[TIPO_ASEGURAMIENTO]])</f>
        <v>ASALARIADO</v>
      </c>
      <c r="J2798" t="s">
        <v>34</v>
      </c>
      <c r="K2798" t="s">
        <v>30</v>
      </c>
      <c r="L2798" t="s">
        <v>31</v>
      </c>
      <c r="M2798" t="s">
        <v>31</v>
      </c>
      <c r="N2798">
        <v>24</v>
      </c>
      <c r="O2798">
        <f>IF(moras[[#This Row],[EDAD]]="", '2-Resumen'!$C$7, moras[[#This Row],[EDAD]])</f>
        <v>24</v>
      </c>
      <c r="P2798">
        <f>FLOOR(moras[[#This Row],[EDAD_SIN_NA´S]],10)</f>
        <v>20</v>
      </c>
      <c r="Q2798">
        <f>STANDARDIZE(moras[[#This Row],[EDAD]],'2-Resumen'!$C$2, '2-Resumen'!$C$3)</f>
        <v>-1.263746124603184</v>
      </c>
      <c r="R2798" t="str">
        <f>IF(ABS(moras[[#This Row],[Z-CORE E]]) &gt; 1.96, "Sí", "No")</f>
        <v>No</v>
      </c>
    </row>
    <row r="2799" spans="1:18">
      <c r="A2799">
        <v>4048</v>
      </c>
      <c r="B2799" t="s">
        <v>32</v>
      </c>
      <c r="C2799">
        <v>845279</v>
      </c>
      <c r="D27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799">
        <f>IF(moras[[#This Row],[SALARIO]]="",'2-Resumen'!$B$7, moras[[#This Row],[SALARIO]])</f>
        <v>845279</v>
      </c>
      <c r="F2799">
        <f>STANDARDIZE(moras[[#This Row],[SALARIO]],'2-Resumen'!$B$2,'2-Resumen'!$B$3)</f>
        <v>-0.36155175064316902</v>
      </c>
      <c r="G2799" t="str">
        <f>IF(ABS(moras[[#This Row],[Z-CORE]])&gt; 1.96,"Sí", "No")</f>
        <v>No</v>
      </c>
      <c r="H2799" t="s">
        <v>33</v>
      </c>
      <c r="I2799" t="str">
        <f>IF(moras[[#This Row],[TIPO_ASEGURAMIENTO]] = "", '2-Resumen'!$F$4, moras[[#This Row],[TIPO_ASEGURAMIENTO]])</f>
        <v>ASALARIADO</v>
      </c>
      <c r="J2799" t="s">
        <v>29</v>
      </c>
      <c r="K2799" t="s">
        <v>30</v>
      </c>
      <c r="L2799" t="s">
        <v>31</v>
      </c>
      <c r="M2799" t="s">
        <v>31</v>
      </c>
      <c r="N2799">
        <v>41</v>
      </c>
      <c r="O2799">
        <f>IF(moras[[#This Row],[EDAD]]="", '2-Resumen'!$C$7, moras[[#This Row],[EDAD]])</f>
        <v>41</v>
      </c>
      <c r="P2799">
        <f>FLOOR(moras[[#This Row],[EDAD_SIN_NA´S]],10)</f>
        <v>40</v>
      </c>
      <c r="Q2799">
        <f>STANDARDIZE(moras[[#This Row],[EDAD]],'2-Resumen'!$C$2, '2-Resumen'!$C$3)</f>
        <v>-6.3965513291846368E-2</v>
      </c>
      <c r="R2799" t="str">
        <f>IF(ABS(moras[[#This Row],[Z-CORE E]]) &gt; 1.96, "Sí", "No")</f>
        <v>No</v>
      </c>
    </row>
    <row r="2800" spans="1:18">
      <c r="A2800">
        <v>4049</v>
      </c>
      <c r="B2800" t="s">
        <v>27</v>
      </c>
      <c r="C2800">
        <v>222000</v>
      </c>
      <c r="D28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00">
        <f>IF(moras[[#This Row],[SALARIO]]="",'2-Resumen'!$B$7, moras[[#This Row],[SALARIO]])</f>
        <v>222000</v>
      </c>
      <c r="F2800">
        <f>STANDARDIZE(moras[[#This Row],[SALARIO]],'2-Resumen'!$B$2,'2-Resumen'!$B$3)</f>
        <v>-0.37192251532855497</v>
      </c>
      <c r="G2800" t="str">
        <f>IF(ABS(moras[[#This Row],[Z-CORE]])&gt; 1.96,"Sí", "No")</f>
        <v>No</v>
      </c>
      <c r="H2800" t="s">
        <v>33</v>
      </c>
      <c r="I2800" t="str">
        <f>IF(moras[[#This Row],[TIPO_ASEGURAMIENTO]] = "", '2-Resumen'!$F$4, moras[[#This Row],[TIPO_ASEGURAMIENTO]])</f>
        <v>ASALARIADO</v>
      </c>
      <c r="J2800" t="s">
        <v>29</v>
      </c>
      <c r="K2800" t="s">
        <v>30</v>
      </c>
      <c r="L2800" t="s">
        <v>31</v>
      </c>
      <c r="M2800" t="s">
        <v>31</v>
      </c>
      <c r="N2800">
        <v>61</v>
      </c>
      <c r="O2800">
        <f>IF(moras[[#This Row],[EDAD]]="", '2-Resumen'!$C$7, moras[[#This Row],[EDAD]])</f>
        <v>61</v>
      </c>
      <c r="P2800">
        <f>FLOOR(moras[[#This Row],[EDAD_SIN_NA´S]],10)</f>
        <v>60</v>
      </c>
      <c r="Q2800">
        <f>STANDARDIZE(moras[[#This Row],[EDAD]],'2-Resumen'!$C$2, '2-Resumen'!$C$3)</f>
        <v>1.3475410882509038</v>
      </c>
      <c r="R2800" t="str">
        <f>IF(ABS(moras[[#This Row],[Z-CORE E]]) &gt; 1.96, "Sí", "No")</f>
        <v>No</v>
      </c>
    </row>
    <row r="2801" spans="1:18">
      <c r="A2801">
        <v>4050</v>
      </c>
      <c r="B2801" t="s">
        <v>32</v>
      </c>
      <c r="C2801">
        <v>35067226</v>
      </c>
      <c r="D28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01">
        <f>IF(moras[[#This Row],[SALARIO]]="",'2-Resumen'!$B$7, moras[[#This Row],[SALARIO]])</f>
        <v>35067226</v>
      </c>
      <c r="F2801">
        <f>STANDARDIZE(moras[[#This Row],[SALARIO]],'2-Resumen'!$B$2,'2-Resumen'!$B$3)</f>
        <v>0.20786862035079898</v>
      </c>
      <c r="G2801" t="str">
        <f>IF(ABS(moras[[#This Row],[Z-CORE]])&gt; 1.96,"Sí", "No")</f>
        <v>No</v>
      </c>
      <c r="H2801" t="s">
        <v>33</v>
      </c>
      <c r="I2801" t="str">
        <f>IF(moras[[#This Row],[TIPO_ASEGURAMIENTO]] = "", '2-Resumen'!$F$4, moras[[#This Row],[TIPO_ASEGURAMIENTO]])</f>
        <v>ASALARIADO</v>
      </c>
      <c r="J2801" t="s">
        <v>29</v>
      </c>
      <c r="K2801" t="s">
        <v>30</v>
      </c>
      <c r="L2801" t="s">
        <v>31</v>
      </c>
      <c r="M2801" t="s">
        <v>31</v>
      </c>
      <c r="N2801">
        <v>34</v>
      </c>
      <c r="O2801">
        <f>IF(moras[[#This Row],[EDAD]]="", '2-Resumen'!$C$7, moras[[#This Row],[EDAD]])</f>
        <v>34</v>
      </c>
      <c r="P2801">
        <f>FLOOR(moras[[#This Row],[EDAD_SIN_NA´S]],10)</f>
        <v>30</v>
      </c>
      <c r="Q2801">
        <f>STANDARDIZE(moras[[#This Row],[EDAD]],'2-Resumen'!$C$2, '2-Resumen'!$C$3)</f>
        <v>-0.55799282383180893</v>
      </c>
      <c r="R2801" t="str">
        <f>IF(ABS(moras[[#This Row],[Z-CORE E]]) &gt; 1.96, "Sí", "No")</f>
        <v>No</v>
      </c>
    </row>
    <row r="2802" spans="1:18">
      <c r="A2802">
        <v>4051</v>
      </c>
      <c r="B2802" t="s">
        <v>32</v>
      </c>
      <c r="C2802">
        <v>7823484</v>
      </c>
      <c r="D28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02">
        <f>IF(moras[[#This Row],[SALARIO]]="",'2-Resumen'!$B$7, moras[[#This Row],[SALARIO]])</f>
        <v>7823484</v>
      </c>
      <c r="F2802">
        <f>STANDARDIZE(moras[[#This Row],[SALARIO]],'2-Resumen'!$B$2,'2-Resumen'!$B$3)</f>
        <v>-0.24544111322175163</v>
      </c>
      <c r="G2802" t="str">
        <f>IF(ABS(moras[[#This Row],[Z-CORE]])&gt; 1.96,"Sí", "No")</f>
        <v>No</v>
      </c>
      <c r="H2802" t="s">
        <v>33</v>
      </c>
      <c r="I2802" t="str">
        <f>IF(moras[[#This Row],[TIPO_ASEGURAMIENTO]] = "", '2-Resumen'!$F$4, moras[[#This Row],[TIPO_ASEGURAMIENTO]])</f>
        <v>ASALARIADO</v>
      </c>
      <c r="J2802" t="s">
        <v>29</v>
      </c>
      <c r="K2802" t="s">
        <v>30</v>
      </c>
      <c r="L2802" t="s">
        <v>31</v>
      </c>
      <c r="M2802" t="s">
        <v>31</v>
      </c>
      <c r="N2802">
        <v>27</v>
      </c>
      <c r="O2802">
        <f>IF(moras[[#This Row],[EDAD]]="", '2-Resumen'!$C$7, moras[[#This Row],[EDAD]])</f>
        <v>27</v>
      </c>
      <c r="P2802">
        <f>FLOOR(moras[[#This Row],[EDAD_SIN_NA´S]],10)</f>
        <v>20</v>
      </c>
      <c r="Q2802">
        <f>STANDARDIZE(moras[[#This Row],[EDAD]],'2-Resumen'!$C$2, '2-Resumen'!$C$3)</f>
        <v>-1.0520201343717714</v>
      </c>
      <c r="R2802" t="str">
        <f>IF(ABS(moras[[#This Row],[Z-CORE E]]) &gt; 1.96, "Sí", "No")</f>
        <v>No</v>
      </c>
    </row>
    <row r="2803" spans="1:18">
      <c r="A2803">
        <v>4053</v>
      </c>
      <c r="B2803" t="s">
        <v>27</v>
      </c>
      <c r="C2803">
        <v>26930907</v>
      </c>
      <c r="D28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03">
        <f>IF(moras[[#This Row],[SALARIO]]="",'2-Resumen'!$B$7, moras[[#This Row],[SALARIO]])</f>
        <v>26930907</v>
      </c>
      <c r="F2803">
        <f>STANDARDIZE(moras[[#This Row],[SALARIO]],'2-Resumen'!$B$2,'2-Resumen'!$B$3)</f>
        <v>7.2488076879520996E-2</v>
      </c>
      <c r="G2803" t="str">
        <f>IF(ABS(moras[[#This Row],[Z-CORE]])&gt; 1.96,"Sí", "No")</f>
        <v>No</v>
      </c>
      <c r="H2803" t="s">
        <v>33</v>
      </c>
      <c r="I2803" t="str">
        <f>IF(moras[[#This Row],[TIPO_ASEGURAMIENTO]] = "", '2-Resumen'!$F$4, moras[[#This Row],[TIPO_ASEGURAMIENTO]])</f>
        <v>ASALARIADO</v>
      </c>
      <c r="J2803" t="s">
        <v>34</v>
      </c>
      <c r="K2803" t="s">
        <v>30</v>
      </c>
      <c r="L2803" t="s">
        <v>31</v>
      </c>
      <c r="M2803" t="s">
        <v>31</v>
      </c>
      <c r="N2803">
        <v>28</v>
      </c>
      <c r="O2803">
        <f>IF(moras[[#This Row],[EDAD]]="", '2-Resumen'!$C$7, moras[[#This Row],[EDAD]])</f>
        <v>28</v>
      </c>
      <c r="P2803">
        <f>FLOOR(moras[[#This Row],[EDAD_SIN_NA´S]],10)</f>
        <v>20</v>
      </c>
      <c r="Q2803">
        <f>STANDARDIZE(moras[[#This Row],[EDAD]],'2-Resumen'!$C$2, '2-Resumen'!$C$3)</f>
        <v>-0.98144480429463388</v>
      </c>
      <c r="R2803" t="str">
        <f>IF(ABS(moras[[#This Row],[Z-CORE E]]) &gt; 1.96, "Sí", "No")</f>
        <v>No</v>
      </c>
    </row>
    <row r="2804" spans="1:18">
      <c r="A2804">
        <v>4056</v>
      </c>
      <c r="B2804" t="s">
        <v>32</v>
      </c>
      <c r="C2804">
        <v>816719</v>
      </c>
      <c r="D28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04">
        <f>IF(moras[[#This Row],[SALARIO]]="",'2-Resumen'!$B$7, moras[[#This Row],[SALARIO]])</f>
        <v>816719</v>
      </c>
      <c r="F2804">
        <f>STANDARDIZE(moras[[#This Row],[SALARIO]],'2-Resumen'!$B$2,'2-Resumen'!$B$3)</f>
        <v>-0.36202696164725329</v>
      </c>
      <c r="G2804" t="str">
        <f>IF(ABS(moras[[#This Row],[Z-CORE]])&gt; 1.96,"Sí", "No")</f>
        <v>No</v>
      </c>
      <c r="H2804" t="s">
        <v>33</v>
      </c>
      <c r="I2804" t="str">
        <f>IF(moras[[#This Row],[TIPO_ASEGURAMIENTO]] = "", '2-Resumen'!$F$4, moras[[#This Row],[TIPO_ASEGURAMIENTO]])</f>
        <v>ASALARIADO</v>
      </c>
      <c r="J2804" t="s">
        <v>34</v>
      </c>
      <c r="K2804" t="s">
        <v>30</v>
      </c>
      <c r="L2804" t="s">
        <v>31</v>
      </c>
      <c r="M2804" t="s">
        <v>31</v>
      </c>
      <c r="N2804">
        <v>56</v>
      </c>
      <c r="O2804">
        <f>IF(moras[[#This Row],[EDAD]]="", '2-Resumen'!$C$7, moras[[#This Row],[EDAD]])</f>
        <v>56</v>
      </c>
      <c r="P2804">
        <f>FLOOR(moras[[#This Row],[EDAD_SIN_NA´S]],10)</f>
        <v>50</v>
      </c>
      <c r="Q2804">
        <f>STANDARDIZE(moras[[#This Row],[EDAD]],'2-Resumen'!$C$2, '2-Resumen'!$C$3)</f>
        <v>0.99466443786521619</v>
      </c>
      <c r="R2804" t="str">
        <f>IF(ABS(moras[[#This Row],[Z-CORE E]]) &gt; 1.96, "Sí", "No")</f>
        <v>No</v>
      </c>
    </row>
    <row r="2805" spans="1:18">
      <c r="A2805">
        <v>4058</v>
      </c>
      <c r="B2805" t="s">
        <v>27</v>
      </c>
      <c r="C2805">
        <v>312500</v>
      </c>
      <c r="D28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05">
        <f>IF(moras[[#This Row],[SALARIO]]="",'2-Resumen'!$B$7, moras[[#This Row],[SALARIO]])</f>
        <v>312500</v>
      </c>
      <c r="F2805">
        <f>STANDARDIZE(moras[[#This Row],[SALARIO]],'2-Resumen'!$B$2,'2-Resumen'!$B$3)</f>
        <v>-0.37041668213984263</v>
      </c>
      <c r="G2805" t="str">
        <f>IF(ABS(moras[[#This Row],[Z-CORE]])&gt; 1.96,"Sí", "No")</f>
        <v>No</v>
      </c>
      <c r="H2805" t="s">
        <v>33</v>
      </c>
      <c r="I2805" t="str">
        <f>IF(moras[[#This Row],[TIPO_ASEGURAMIENTO]] = "", '2-Resumen'!$F$4, moras[[#This Row],[TIPO_ASEGURAMIENTO]])</f>
        <v>ASALARIADO</v>
      </c>
      <c r="J2805" t="s">
        <v>29</v>
      </c>
      <c r="K2805" t="s">
        <v>30</v>
      </c>
      <c r="L2805" t="s">
        <v>31</v>
      </c>
      <c r="M2805" t="s">
        <v>31</v>
      </c>
      <c r="N2805">
        <v>38</v>
      </c>
      <c r="O2805">
        <f>IF(moras[[#This Row],[EDAD]]="", '2-Resumen'!$C$7, moras[[#This Row],[EDAD]])</f>
        <v>38</v>
      </c>
      <c r="P2805">
        <f>FLOOR(moras[[#This Row],[EDAD_SIN_NA´S]],10)</f>
        <v>30</v>
      </c>
      <c r="Q2805">
        <f>STANDARDIZE(moras[[#This Row],[EDAD]],'2-Resumen'!$C$2, '2-Resumen'!$C$3)</f>
        <v>-0.27569150352325889</v>
      </c>
      <c r="R2805" t="str">
        <f>IF(ABS(moras[[#This Row],[Z-CORE E]]) &gt; 1.96, "Sí", "No")</f>
        <v>No</v>
      </c>
    </row>
    <row r="2806" spans="1:18">
      <c r="A2806">
        <v>4060</v>
      </c>
      <c r="B2806" t="s">
        <v>32</v>
      </c>
      <c r="C2806">
        <v>35406087</v>
      </c>
      <c r="D28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06">
        <f>IF(moras[[#This Row],[SALARIO]]="",'2-Resumen'!$B$7, moras[[#This Row],[SALARIO]])</f>
        <v>35406087</v>
      </c>
      <c r="F2806">
        <f>STANDARDIZE(moras[[#This Row],[SALARIO]],'2-Resumen'!$B$2,'2-Resumen'!$B$3)</f>
        <v>0.21350694234151993</v>
      </c>
      <c r="G2806" t="str">
        <f>IF(ABS(moras[[#This Row],[Z-CORE]])&gt; 1.96,"Sí", "No")</f>
        <v>No</v>
      </c>
      <c r="H2806" t="s">
        <v>33</v>
      </c>
      <c r="I2806" t="str">
        <f>IF(moras[[#This Row],[TIPO_ASEGURAMIENTO]] = "", '2-Resumen'!$F$4, moras[[#This Row],[TIPO_ASEGURAMIENTO]])</f>
        <v>ASALARIADO</v>
      </c>
      <c r="J2806" t="s">
        <v>29</v>
      </c>
      <c r="K2806" t="s">
        <v>30</v>
      </c>
      <c r="L2806" t="s">
        <v>31</v>
      </c>
      <c r="M2806" t="s">
        <v>31</v>
      </c>
      <c r="N2806">
        <v>36</v>
      </c>
      <c r="O2806">
        <f>IF(moras[[#This Row],[EDAD]]="", '2-Resumen'!$C$7, moras[[#This Row],[EDAD]])</f>
        <v>36</v>
      </c>
      <c r="P2806">
        <f>FLOOR(moras[[#This Row],[EDAD_SIN_NA´S]],10)</f>
        <v>30</v>
      </c>
      <c r="Q2806">
        <f>STANDARDIZE(moras[[#This Row],[EDAD]],'2-Resumen'!$C$2, '2-Resumen'!$C$3)</f>
        <v>-0.41684216367753391</v>
      </c>
      <c r="R2806" t="str">
        <f>IF(ABS(moras[[#This Row],[Z-CORE E]]) &gt; 1.96, "Sí", "No")</f>
        <v>No</v>
      </c>
    </row>
    <row r="2807" spans="1:18">
      <c r="A2807">
        <v>4061</v>
      </c>
      <c r="B2807" t="s">
        <v>32</v>
      </c>
      <c r="C2807">
        <v>5850356</v>
      </c>
      <c r="D28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07">
        <f>IF(moras[[#This Row],[SALARIO]]="",'2-Resumen'!$B$7, moras[[#This Row],[SALARIO]])</f>
        <v>5850356</v>
      </c>
      <c r="F2807">
        <f>STANDARDIZE(moras[[#This Row],[SALARIO]],'2-Resumen'!$B$2,'2-Resumen'!$B$3)</f>
        <v>-0.27827207043697338</v>
      </c>
      <c r="G2807" t="str">
        <f>IF(ABS(moras[[#This Row],[Z-CORE]])&gt; 1.96,"Sí", "No")</f>
        <v>No</v>
      </c>
      <c r="H2807" t="s">
        <v>33</v>
      </c>
      <c r="I2807" t="str">
        <f>IF(moras[[#This Row],[TIPO_ASEGURAMIENTO]] = "", '2-Resumen'!$F$4, moras[[#This Row],[TIPO_ASEGURAMIENTO]])</f>
        <v>ASALARIADO</v>
      </c>
      <c r="J2807" t="s">
        <v>34</v>
      </c>
      <c r="K2807" t="s">
        <v>30</v>
      </c>
      <c r="L2807" t="s">
        <v>31</v>
      </c>
      <c r="M2807" t="s">
        <v>31</v>
      </c>
      <c r="N2807">
        <v>31</v>
      </c>
      <c r="O2807">
        <f>IF(moras[[#This Row],[EDAD]]="", '2-Resumen'!$C$7, moras[[#This Row],[EDAD]])</f>
        <v>31</v>
      </c>
      <c r="P2807">
        <f>FLOOR(moras[[#This Row],[EDAD_SIN_NA´S]],10)</f>
        <v>30</v>
      </c>
      <c r="Q2807">
        <f>STANDARDIZE(moras[[#This Row],[EDAD]],'2-Resumen'!$C$2, '2-Resumen'!$C$3)</f>
        <v>-0.7697188140632214</v>
      </c>
      <c r="R2807" t="str">
        <f>IF(ABS(moras[[#This Row],[Z-CORE E]]) &gt; 1.96, "Sí", "No")</f>
        <v>No</v>
      </c>
    </row>
    <row r="2808" spans="1:18">
      <c r="A2808">
        <v>4062</v>
      </c>
      <c r="B2808" t="s">
        <v>32</v>
      </c>
      <c r="C2808">
        <v>12049844</v>
      </c>
      <c r="D28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08">
        <f>IF(moras[[#This Row],[SALARIO]]="",'2-Resumen'!$B$7, moras[[#This Row],[SALARIO]])</f>
        <v>12049844</v>
      </c>
      <c r="F2808">
        <f>STANDARDIZE(moras[[#This Row],[SALARIO]],'2-Resumen'!$B$2,'2-Resumen'!$B$3)</f>
        <v>-0.17511853691847859</v>
      </c>
      <c r="G2808" t="str">
        <f>IF(ABS(moras[[#This Row],[Z-CORE]])&gt; 1.96,"Sí", "No")</f>
        <v>No</v>
      </c>
      <c r="H2808" t="s">
        <v>33</v>
      </c>
      <c r="I2808" t="str">
        <f>IF(moras[[#This Row],[TIPO_ASEGURAMIENTO]] = "", '2-Resumen'!$F$4, moras[[#This Row],[TIPO_ASEGURAMIENTO]])</f>
        <v>ASALARIADO</v>
      </c>
      <c r="J2808" t="s">
        <v>29</v>
      </c>
      <c r="K2808" t="s">
        <v>30</v>
      </c>
      <c r="L2808" t="s">
        <v>31</v>
      </c>
      <c r="M2808" t="s">
        <v>31</v>
      </c>
      <c r="N2808">
        <v>23</v>
      </c>
      <c r="O2808">
        <f>IF(moras[[#This Row],[EDAD]]="", '2-Resumen'!$C$7, moras[[#This Row],[EDAD]])</f>
        <v>23</v>
      </c>
      <c r="P2808">
        <f>FLOOR(moras[[#This Row],[EDAD_SIN_NA´S]],10)</f>
        <v>20</v>
      </c>
      <c r="Q2808">
        <f>STANDARDIZE(moras[[#This Row],[EDAD]],'2-Resumen'!$C$2, '2-Resumen'!$C$3)</f>
        <v>-1.3343214546803215</v>
      </c>
      <c r="R2808" t="str">
        <f>IF(ABS(moras[[#This Row],[Z-CORE E]]) &gt; 1.96, "Sí", "No")</f>
        <v>No</v>
      </c>
    </row>
    <row r="2809" spans="1:18">
      <c r="A2809">
        <v>4063</v>
      </c>
      <c r="B2809" t="s">
        <v>32</v>
      </c>
      <c r="C2809">
        <v>72896119</v>
      </c>
      <c r="D28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09">
        <f>IF(moras[[#This Row],[SALARIO]]="",'2-Resumen'!$B$7, moras[[#This Row],[SALARIO]])</f>
        <v>72896119</v>
      </c>
      <c r="F2809">
        <f>STANDARDIZE(moras[[#This Row],[SALARIO]],'2-Resumen'!$B$2,'2-Resumen'!$B$3)</f>
        <v>0.8373051128551886</v>
      </c>
      <c r="G2809" t="str">
        <f>IF(ABS(moras[[#This Row],[Z-CORE]])&gt; 1.96,"Sí", "No")</f>
        <v>No</v>
      </c>
      <c r="H2809" t="s">
        <v>33</v>
      </c>
      <c r="I2809" t="str">
        <f>IF(moras[[#This Row],[TIPO_ASEGURAMIENTO]] = "", '2-Resumen'!$F$4, moras[[#This Row],[TIPO_ASEGURAMIENTO]])</f>
        <v>ASALARIADO</v>
      </c>
      <c r="J2809" t="s">
        <v>29</v>
      </c>
      <c r="K2809" t="s">
        <v>30</v>
      </c>
      <c r="L2809" t="s">
        <v>31</v>
      </c>
      <c r="M2809" t="s">
        <v>31</v>
      </c>
      <c r="N2809">
        <v>35</v>
      </c>
      <c r="O2809">
        <f>IF(moras[[#This Row],[EDAD]]="", '2-Resumen'!$C$7, moras[[#This Row],[EDAD]])</f>
        <v>35</v>
      </c>
      <c r="P2809">
        <f>FLOOR(moras[[#This Row],[EDAD_SIN_NA´S]],10)</f>
        <v>30</v>
      </c>
      <c r="Q2809">
        <f>STANDARDIZE(moras[[#This Row],[EDAD]],'2-Resumen'!$C$2, '2-Resumen'!$C$3)</f>
        <v>-0.48741749375467142</v>
      </c>
      <c r="R2809" t="str">
        <f>IF(ABS(moras[[#This Row],[Z-CORE E]]) &gt; 1.96, "Sí", "No")</f>
        <v>No</v>
      </c>
    </row>
    <row r="2810" spans="1:18">
      <c r="A2810">
        <v>4064</v>
      </c>
      <c r="B2810" t="s">
        <v>32</v>
      </c>
      <c r="C2810">
        <v>787001</v>
      </c>
      <c r="D28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10">
        <f>IF(moras[[#This Row],[SALARIO]]="",'2-Resumen'!$B$7, moras[[#This Row],[SALARIO]])</f>
        <v>787001</v>
      </c>
      <c r="F2810">
        <f>STANDARDIZE(moras[[#This Row],[SALARIO]],'2-Resumen'!$B$2,'2-Resumen'!$B$3)</f>
        <v>-0.36252144066053671</v>
      </c>
      <c r="G2810" t="str">
        <f>IF(ABS(moras[[#This Row],[Z-CORE]])&gt; 1.96,"Sí", "No")</f>
        <v>No</v>
      </c>
      <c r="H2810" t="s">
        <v>33</v>
      </c>
      <c r="I2810" t="str">
        <f>IF(moras[[#This Row],[TIPO_ASEGURAMIENTO]] = "", '2-Resumen'!$F$4, moras[[#This Row],[TIPO_ASEGURAMIENTO]])</f>
        <v>ASALARIADO</v>
      </c>
      <c r="J2810" t="s">
        <v>29</v>
      </c>
      <c r="K2810" t="s">
        <v>30</v>
      </c>
      <c r="L2810" t="s">
        <v>31</v>
      </c>
      <c r="M2810" t="s">
        <v>31</v>
      </c>
      <c r="N2810">
        <v>39</v>
      </c>
      <c r="O2810">
        <f>IF(moras[[#This Row],[EDAD]]="", '2-Resumen'!$C$7, moras[[#This Row],[EDAD]])</f>
        <v>39</v>
      </c>
      <c r="P2810">
        <f>FLOOR(moras[[#This Row],[EDAD_SIN_NA´S]],10)</f>
        <v>30</v>
      </c>
      <c r="Q2810">
        <f>STANDARDIZE(moras[[#This Row],[EDAD]],'2-Resumen'!$C$2, '2-Resumen'!$C$3)</f>
        <v>-0.20511617344612137</v>
      </c>
      <c r="R2810" t="str">
        <f>IF(ABS(moras[[#This Row],[Z-CORE E]]) &gt; 1.96, "Sí", "No")</f>
        <v>No</v>
      </c>
    </row>
    <row r="2811" spans="1:18">
      <c r="A2811">
        <v>4065</v>
      </c>
      <c r="B2811" t="s">
        <v>32</v>
      </c>
      <c r="C2811">
        <v>589997</v>
      </c>
      <c r="D28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11">
        <f>IF(moras[[#This Row],[SALARIO]]="",'2-Resumen'!$B$7, moras[[#This Row],[SALARIO]])</f>
        <v>589997</v>
      </c>
      <c r="F2811">
        <f>STANDARDIZE(moras[[#This Row],[SALARIO]],'2-Resumen'!$B$2,'2-Resumen'!$B$3)</f>
        <v>-0.36579939824627244</v>
      </c>
      <c r="G2811" t="str">
        <f>IF(ABS(moras[[#This Row],[Z-CORE]])&gt; 1.96,"Sí", "No")</f>
        <v>No</v>
      </c>
      <c r="H2811" t="s">
        <v>33</v>
      </c>
      <c r="I2811" t="str">
        <f>IF(moras[[#This Row],[TIPO_ASEGURAMIENTO]] = "", '2-Resumen'!$F$4, moras[[#This Row],[TIPO_ASEGURAMIENTO]])</f>
        <v>ASALARIADO</v>
      </c>
      <c r="J2811" t="s">
        <v>34</v>
      </c>
      <c r="K2811" t="s">
        <v>30</v>
      </c>
      <c r="L2811" t="s">
        <v>31</v>
      </c>
      <c r="M2811" t="s">
        <v>31</v>
      </c>
      <c r="N2811">
        <v>48</v>
      </c>
      <c r="O2811">
        <f>IF(moras[[#This Row],[EDAD]]="", '2-Resumen'!$C$7, moras[[#This Row],[EDAD]])</f>
        <v>48</v>
      </c>
      <c r="P2811">
        <f>FLOOR(moras[[#This Row],[EDAD_SIN_NA´S]],10)</f>
        <v>40</v>
      </c>
      <c r="Q2811">
        <f>STANDARDIZE(moras[[#This Row],[EDAD]],'2-Resumen'!$C$2, '2-Resumen'!$C$3)</f>
        <v>0.43006179724811616</v>
      </c>
      <c r="R2811" t="str">
        <f>IF(ABS(moras[[#This Row],[Z-CORE E]]) &gt; 1.96, "Sí", "No")</f>
        <v>No</v>
      </c>
    </row>
    <row r="2812" spans="1:18">
      <c r="A2812">
        <v>4067</v>
      </c>
      <c r="B2812" t="s">
        <v>32</v>
      </c>
      <c r="C2812">
        <v>45036888</v>
      </c>
      <c r="D28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12">
        <f>IF(moras[[#This Row],[SALARIO]]="",'2-Resumen'!$B$7, moras[[#This Row],[SALARIO]])</f>
        <v>45036888</v>
      </c>
      <c r="F2812">
        <f>STANDARDIZE(moras[[#This Row],[SALARIO]],'2-Resumen'!$B$2,'2-Resumen'!$B$3)</f>
        <v>0.3737542327247666</v>
      </c>
      <c r="G2812" t="str">
        <f>IF(ABS(moras[[#This Row],[Z-CORE]])&gt; 1.96,"Sí", "No")</f>
        <v>No</v>
      </c>
      <c r="H2812" t="s">
        <v>33</v>
      </c>
      <c r="I2812" t="str">
        <f>IF(moras[[#This Row],[TIPO_ASEGURAMIENTO]] = "", '2-Resumen'!$F$4, moras[[#This Row],[TIPO_ASEGURAMIENTO]])</f>
        <v>ASALARIADO</v>
      </c>
      <c r="J2812" t="s">
        <v>29</v>
      </c>
      <c r="K2812" t="s">
        <v>30</v>
      </c>
      <c r="L2812" t="s">
        <v>31</v>
      </c>
      <c r="M2812" t="s">
        <v>31</v>
      </c>
      <c r="N2812">
        <v>26</v>
      </c>
      <c r="O2812">
        <f>IF(moras[[#This Row],[EDAD]]="", '2-Resumen'!$C$7, moras[[#This Row],[EDAD]])</f>
        <v>26</v>
      </c>
      <c r="P2812">
        <f>FLOOR(moras[[#This Row],[EDAD_SIN_NA´S]],10)</f>
        <v>20</v>
      </c>
      <c r="Q2812">
        <f>STANDARDIZE(moras[[#This Row],[EDAD]],'2-Resumen'!$C$2, '2-Resumen'!$C$3)</f>
        <v>-1.1225954644489089</v>
      </c>
      <c r="R2812" t="str">
        <f>IF(ABS(moras[[#This Row],[Z-CORE E]]) &gt; 1.96, "Sí", "No")</f>
        <v>No</v>
      </c>
    </row>
    <row r="2813" spans="1:18">
      <c r="A2813">
        <v>4068</v>
      </c>
      <c r="B2813" t="s">
        <v>32</v>
      </c>
      <c r="C2813">
        <v>800000</v>
      </c>
      <c r="D28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13">
        <f>IF(moras[[#This Row],[SALARIO]]="",'2-Resumen'!$B$7, moras[[#This Row],[SALARIO]])</f>
        <v>800000</v>
      </c>
      <c r="F2813">
        <f>STANDARDIZE(moras[[#This Row],[SALARIO]],'2-Resumen'!$B$2,'2-Resumen'!$B$3)</f>
        <v>-0.36230514976970724</v>
      </c>
      <c r="G2813" t="str">
        <f>IF(ABS(moras[[#This Row],[Z-CORE]])&gt; 1.96,"Sí", "No")</f>
        <v>No</v>
      </c>
      <c r="H2813" t="s">
        <v>33</v>
      </c>
      <c r="I2813" t="str">
        <f>IF(moras[[#This Row],[TIPO_ASEGURAMIENTO]] = "", '2-Resumen'!$F$4, moras[[#This Row],[TIPO_ASEGURAMIENTO]])</f>
        <v>ASALARIADO</v>
      </c>
      <c r="J2813" t="s">
        <v>29</v>
      </c>
      <c r="K2813" t="s">
        <v>30</v>
      </c>
      <c r="L2813" t="s">
        <v>31</v>
      </c>
      <c r="M2813" t="s">
        <v>31</v>
      </c>
      <c r="N2813">
        <v>26</v>
      </c>
      <c r="O2813">
        <f>IF(moras[[#This Row],[EDAD]]="", '2-Resumen'!$C$7, moras[[#This Row],[EDAD]])</f>
        <v>26</v>
      </c>
      <c r="P2813">
        <f>FLOOR(moras[[#This Row],[EDAD_SIN_NA´S]],10)</f>
        <v>20</v>
      </c>
      <c r="Q2813">
        <f>STANDARDIZE(moras[[#This Row],[EDAD]],'2-Resumen'!$C$2, '2-Resumen'!$C$3)</f>
        <v>-1.1225954644489089</v>
      </c>
      <c r="R2813" t="str">
        <f>IF(ABS(moras[[#This Row],[Z-CORE E]]) &gt; 1.96, "Sí", "No")</f>
        <v>No</v>
      </c>
    </row>
    <row r="2814" spans="1:18">
      <c r="A2814">
        <v>4070</v>
      </c>
      <c r="B2814" t="s">
        <v>32</v>
      </c>
      <c r="C2814">
        <v>145210</v>
      </c>
      <c r="D28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14">
        <f>IF(moras[[#This Row],[SALARIO]]="",'2-Resumen'!$B$7, moras[[#This Row],[SALARIO]])</f>
        <v>145210</v>
      </c>
      <c r="F2814">
        <f>STANDARDIZE(moras[[#This Row],[SALARIO]],'2-Resumen'!$B$2,'2-Resumen'!$B$3)</f>
        <v>-0.37320022726845797</v>
      </c>
      <c r="G2814" t="str">
        <f>IF(ABS(moras[[#This Row],[Z-CORE]])&gt; 1.96,"Sí", "No")</f>
        <v>No</v>
      </c>
      <c r="H2814" t="s">
        <v>33</v>
      </c>
      <c r="I2814" t="str">
        <f>IF(moras[[#This Row],[TIPO_ASEGURAMIENTO]] = "", '2-Resumen'!$F$4, moras[[#This Row],[TIPO_ASEGURAMIENTO]])</f>
        <v>ASALARIADO</v>
      </c>
      <c r="J2814" t="s">
        <v>29</v>
      </c>
      <c r="K2814" t="s">
        <v>30</v>
      </c>
      <c r="L2814" t="s">
        <v>31</v>
      </c>
      <c r="M2814" t="s">
        <v>30</v>
      </c>
      <c r="N2814">
        <v>23</v>
      </c>
      <c r="O2814">
        <f>IF(moras[[#This Row],[EDAD]]="", '2-Resumen'!$C$7, moras[[#This Row],[EDAD]])</f>
        <v>23</v>
      </c>
      <c r="P2814">
        <f>FLOOR(moras[[#This Row],[EDAD_SIN_NA´S]],10)</f>
        <v>20</v>
      </c>
      <c r="Q2814">
        <f>STANDARDIZE(moras[[#This Row],[EDAD]],'2-Resumen'!$C$2, '2-Resumen'!$C$3)</f>
        <v>-1.3343214546803215</v>
      </c>
      <c r="R2814" t="str">
        <f>IF(ABS(moras[[#This Row],[Z-CORE E]]) &gt; 1.96, "Sí", "No")</f>
        <v>No</v>
      </c>
    </row>
    <row r="2815" spans="1:18">
      <c r="A2815">
        <v>4071</v>
      </c>
      <c r="B2815" t="s">
        <v>32</v>
      </c>
      <c r="C2815">
        <v>381127</v>
      </c>
      <c r="D28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15">
        <f>IF(moras[[#This Row],[SALARIO]]="",'2-Resumen'!$B$7, moras[[#This Row],[SALARIO]])</f>
        <v>381127</v>
      </c>
      <c r="F2815">
        <f>STANDARDIZE(moras[[#This Row],[SALARIO]],'2-Resumen'!$B$2,'2-Resumen'!$B$3)</f>
        <v>-0.36927479468965746</v>
      </c>
      <c r="G2815" t="str">
        <f>IF(ABS(moras[[#This Row],[Z-CORE]])&gt; 1.96,"Sí", "No")</f>
        <v>No</v>
      </c>
      <c r="H2815" t="s">
        <v>33</v>
      </c>
      <c r="I2815" t="str">
        <f>IF(moras[[#This Row],[TIPO_ASEGURAMIENTO]] = "", '2-Resumen'!$F$4, moras[[#This Row],[TIPO_ASEGURAMIENTO]])</f>
        <v>ASALARIADO</v>
      </c>
      <c r="J2815" t="s">
        <v>29</v>
      </c>
      <c r="K2815" t="s">
        <v>30</v>
      </c>
      <c r="L2815" t="s">
        <v>31</v>
      </c>
      <c r="M2815" t="s">
        <v>31</v>
      </c>
      <c r="N2815">
        <v>21</v>
      </c>
      <c r="O2815">
        <f>IF(moras[[#This Row],[EDAD]]="", '2-Resumen'!$C$7, moras[[#This Row],[EDAD]])</f>
        <v>21</v>
      </c>
      <c r="P2815">
        <f>FLOOR(moras[[#This Row],[EDAD_SIN_NA´S]],10)</f>
        <v>20</v>
      </c>
      <c r="Q2815">
        <f>STANDARDIZE(moras[[#This Row],[EDAD]],'2-Resumen'!$C$2, '2-Resumen'!$C$3)</f>
        <v>-1.4754721148345964</v>
      </c>
      <c r="R2815" t="str">
        <f>IF(ABS(moras[[#This Row],[Z-CORE E]]) &gt; 1.96, "Sí", "No")</f>
        <v>No</v>
      </c>
    </row>
    <row r="2816" spans="1:18">
      <c r="A2816">
        <v>4072</v>
      </c>
      <c r="B2816" t="s">
        <v>32</v>
      </c>
      <c r="C2816">
        <v>6746074</v>
      </c>
      <c r="D28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16">
        <f>IF(moras[[#This Row],[SALARIO]]="",'2-Resumen'!$B$7, moras[[#This Row],[SALARIO]])</f>
        <v>6746074</v>
      </c>
      <c r="F2816">
        <f>STANDARDIZE(moras[[#This Row],[SALARIO]],'2-Resumen'!$B$2,'2-Resumen'!$B$3)</f>
        <v>-0.26336818212617752</v>
      </c>
      <c r="G2816" t="str">
        <f>IF(ABS(moras[[#This Row],[Z-CORE]])&gt; 1.96,"Sí", "No")</f>
        <v>No</v>
      </c>
      <c r="H2816" t="s">
        <v>33</v>
      </c>
      <c r="I2816" t="str">
        <f>IF(moras[[#This Row],[TIPO_ASEGURAMIENTO]] = "", '2-Resumen'!$F$4, moras[[#This Row],[TIPO_ASEGURAMIENTO]])</f>
        <v>ASALARIADO</v>
      </c>
      <c r="J2816" t="s">
        <v>34</v>
      </c>
      <c r="K2816" t="s">
        <v>30</v>
      </c>
      <c r="L2816" t="s">
        <v>31</v>
      </c>
      <c r="M2816" t="s">
        <v>31</v>
      </c>
      <c r="N2816">
        <v>64</v>
      </c>
      <c r="O2816">
        <f>IF(moras[[#This Row],[EDAD]]="", '2-Resumen'!$C$7, moras[[#This Row],[EDAD]])</f>
        <v>64</v>
      </c>
      <c r="P2816">
        <f>FLOOR(moras[[#This Row],[EDAD_SIN_NA´S]],10)</f>
        <v>60</v>
      </c>
      <c r="Q2816">
        <f>STANDARDIZE(moras[[#This Row],[EDAD]],'2-Resumen'!$C$2, '2-Resumen'!$C$3)</f>
        <v>1.5592670784823162</v>
      </c>
      <c r="R2816" t="str">
        <f>IF(ABS(moras[[#This Row],[Z-CORE E]]) &gt; 1.96, "Sí", "No")</f>
        <v>No</v>
      </c>
    </row>
    <row r="2817" spans="1:18">
      <c r="A2817">
        <v>4073</v>
      </c>
      <c r="B2817" t="s">
        <v>32</v>
      </c>
      <c r="C2817">
        <v>60000</v>
      </c>
      <c r="D28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17">
        <f>IF(moras[[#This Row],[SALARIO]]="",'2-Resumen'!$B$7, moras[[#This Row],[SALARIO]])</f>
        <v>60000</v>
      </c>
      <c r="F2817">
        <f>STANDARDIZE(moras[[#This Row],[SALARIO]],'2-Resumen'!$B$2,'2-Resumen'!$B$3)</f>
        <v>-0.37461803993155385</v>
      </c>
      <c r="G2817" t="str">
        <f>IF(ABS(moras[[#This Row],[Z-CORE]])&gt; 1.96,"Sí", "No")</f>
        <v>No</v>
      </c>
      <c r="H2817" t="s">
        <v>33</v>
      </c>
      <c r="I2817" t="str">
        <f>IF(moras[[#This Row],[TIPO_ASEGURAMIENTO]] = "", '2-Resumen'!$F$4, moras[[#This Row],[TIPO_ASEGURAMIENTO]])</f>
        <v>ASALARIADO</v>
      </c>
      <c r="J2817" t="s">
        <v>29</v>
      </c>
      <c r="K2817" t="s">
        <v>30</v>
      </c>
      <c r="L2817" t="s">
        <v>31</v>
      </c>
      <c r="M2817" t="s">
        <v>30</v>
      </c>
      <c r="N2817">
        <v>56</v>
      </c>
      <c r="O2817">
        <f>IF(moras[[#This Row],[EDAD]]="", '2-Resumen'!$C$7, moras[[#This Row],[EDAD]])</f>
        <v>56</v>
      </c>
      <c r="P2817">
        <f>FLOOR(moras[[#This Row],[EDAD_SIN_NA´S]],10)</f>
        <v>50</v>
      </c>
      <c r="Q2817">
        <f>STANDARDIZE(moras[[#This Row],[EDAD]],'2-Resumen'!$C$2, '2-Resumen'!$C$3)</f>
        <v>0.99466443786521619</v>
      </c>
      <c r="R2817" t="str">
        <f>IF(ABS(moras[[#This Row],[Z-CORE E]]) &gt; 1.96, "Sí", "No")</f>
        <v>No</v>
      </c>
    </row>
    <row r="2818" spans="1:18">
      <c r="A2818">
        <v>4077</v>
      </c>
      <c r="B2818" t="s">
        <v>32</v>
      </c>
      <c r="C2818">
        <v>52705382</v>
      </c>
      <c r="D28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18">
        <f>IF(moras[[#This Row],[SALARIO]]="",'2-Resumen'!$B$7, moras[[#This Row],[SALARIO]])</f>
        <v>52705382</v>
      </c>
      <c r="F2818">
        <f>STANDARDIZE(moras[[#This Row],[SALARIO]],'2-Resumen'!$B$2,'2-Resumen'!$B$3)</f>
        <v>0.50135061695284744</v>
      </c>
      <c r="G2818" t="str">
        <f>IF(ABS(moras[[#This Row],[Z-CORE]])&gt; 1.96,"Sí", "No")</f>
        <v>No</v>
      </c>
      <c r="H2818" t="s">
        <v>33</v>
      </c>
      <c r="I2818" t="str">
        <f>IF(moras[[#This Row],[TIPO_ASEGURAMIENTO]] = "", '2-Resumen'!$F$4, moras[[#This Row],[TIPO_ASEGURAMIENTO]])</f>
        <v>ASALARIADO</v>
      </c>
      <c r="J2818" t="s">
        <v>29</v>
      </c>
      <c r="K2818" t="s">
        <v>30</v>
      </c>
      <c r="L2818" t="s">
        <v>31</v>
      </c>
      <c r="M2818" t="s">
        <v>31</v>
      </c>
      <c r="N2818">
        <v>40</v>
      </c>
      <c r="O2818">
        <f>IF(moras[[#This Row],[EDAD]]="", '2-Resumen'!$C$7, moras[[#This Row],[EDAD]])</f>
        <v>40</v>
      </c>
      <c r="P2818">
        <f>FLOOR(moras[[#This Row],[EDAD_SIN_NA´S]],10)</f>
        <v>40</v>
      </c>
      <c r="Q2818">
        <f>STANDARDIZE(moras[[#This Row],[EDAD]],'2-Resumen'!$C$2, '2-Resumen'!$C$3)</f>
        <v>-0.13454084336898386</v>
      </c>
      <c r="R2818" t="str">
        <f>IF(ABS(moras[[#This Row],[Z-CORE E]]) &gt; 1.96, "Sí", "No")</f>
        <v>No</v>
      </c>
    </row>
    <row r="2819" spans="1:18">
      <c r="A2819">
        <v>4078</v>
      </c>
      <c r="B2819" t="s">
        <v>27</v>
      </c>
      <c r="C2819">
        <v>52860052</v>
      </c>
      <c r="D28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19">
        <f>IF(moras[[#This Row],[SALARIO]]="",'2-Resumen'!$B$7, moras[[#This Row],[SALARIO]])</f>
        <v>52860052</v>
      </c>
      <c r="F2819">
        <f>STANDARDIZE(moras[[#This Row],[SALARIO]],'2-Resumen'!$B$2,'2-Resumen'!$B$3)</f>
        <v>0.50392417738708095</v>
      </c>
      <c r="G2819" t="str">
        <f>IF(ABS(moras[[#This Row],[Z-CORE]])&gt; 1.96,"Sí", "No")</f>
        <v>No</v>
      </c>
      <c r="H2819" t="s">
        <v>33</v>
      </c>
      <c r="I2819" t="str">
        <f>IF(moras[[#This Row],[TIPO_ASEGURAMIENTO]] = "", '2-Resumen'!$F$4, moras[[#This Row],[TIPO_ASEGURAMIENTO]])</f>
        <v>ASALARIADO</v>
      </c>
      <c r="J2819" t="s">
        <v>29</v>
      </c>
      <c r="K2819" t="s">
        <v>30</v>
      </c>
      <c r="L2819" t="s">
        <v>31</v>
      </c>
      <c r="M2819" t="s">
        <v>31</v>
      </c>
      <c r="N2819">
        <v>59</v>
      </c>
      <c r="O2819">
        <f>IF(moras[[#This Row],[EDAD]]="", '2-Resumen'!$C$7, moras[[#This Row],[EDAD]])</f>
        <v>59</v>
      </c>
      <c r="P2819">
        <f>FLOOR(moras[[#This Row],[EDAD_SIN_NA´S]],10)</f>
        <v>50</v>
      </c>
      <c r="Q2819">
        <f>STANDARDIZE(moras[[#This Row],[EDAD]],'2-Resumen'!$C$2, '2-Resumen'!$C$3)</f>
        <v>1.2063904280966287</v>
      </c>
      <c r="R2819" t="str">
        <f>IF(ABS(moras[[#This Row],[Z-CORE E]]) &gt; 1.96, "Sí", "No")</f>
        <v>No</v>
      </c>
    </row>
    <row r="2820" spans="1:18">
      <c r="A2820">
        <v>4079</v>
      </c>
      <c r="B2820" t="s">
        <v>27</v>
      </c>
      <c r="C2820">
        <v>4470307</v>
      </c>
      <c r="D28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20">
        <f>IF(moras[[#This Row],[SALARIO]]="",'2-Resumen'!$B$7, moras[[#This Row],[SALARIO]])</f>
        <v>4470307</v>
      </c>
      <c r="F2820">
        <f>STANDARDIZE(moras[[#This Row],[SALARIO]],'2-Resumen'!$B$2,'2-Resumen'!$B$3)</f>
        <v>-0.30123476199773863</v>
      </c>
      <c r="G2820" t="str">
        <f>IF(ABS(moras[[#This Row],[Z-CORE]])&gt; 1.96,"Sí", "No")</f>
        <v>No</v>
      </c>
      <c r="H2820" t="s">
        <v>33</v>
      </c>
      <c r="I2820" t="str">
        <f>IF(moras[[#This Row],[TIPO_ASEGURAMIENTO]] = "", '2-Resumen'!$F$4, moras[[#This Row],[TIPO_ASEGURAMIENTO]])</f>
        <v>ASALARIADO</v>
      </c>
      <c r="J2820" t="s">
        <v>34</v>
      </c>
      <c r="K2820" t="s">
        <v>30</v>
      </c>
      <c r="L2820" t="s">
        <v>31</v>
      </c>
      <c r="M2820" t="s">
        <v>31</v>
      </c>
      <c r="N2820">
        <v>29</v>
      </c>
      <c r="O2820">
        <f>IF(moras[[#This Row],[EDAD]]="", '2-Resumen'!$C$7, moras[[#This Row],[EDAD]])</f>
        <v>29</v>
      </c>
      <c r="P2820">
        <f>FLOOR(moras[[#This Row],[EDAD_SIN_NA´S]],10)</f>
        <v>20</v>
      </c>
      <c r="Q2820">
        <f>STANDARDIZE(moras[[#This Row],[EDAD]],'2-Resumen'!$C$2, '2-Resumen'!$C$3)</f>
        <v>-0.91086947421749642</v>
      </c>
      <c r="R2820" t="str">
        <f>IF(ABS(moras[[#This Row],[Z-CORE E]]) &gt; 1.96, "Sí", "No")</f>
        <v>No</v>
      </c>
    </row>
    <row r="2821" spans="1:18">
      <c r="A2821">
        <v>4080</v>
      </c>
      <c r="B2821" t="s">
        <v>32</v>
      </c>
      <c r="C2821">
        <v>673072</v>
      </c>
      <c r="D28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21">
        <f>IF(moras[[#This Row],[SALARIO]]="",'2-Resumen'!$B$7, moras[[#This Row],[SALARIO]])</f>
        <v>673072</v>
      </c>
      <c r="F2821">
        <f>STANDARDIZE(moras[[#This Row],[SALARIO]],'2-Resumen'!$B$2,'2-Resumen'!$B$3)</f>
        <v>-0.36441710993519755</v>
      </c>
      <c r="G2821" t="str">
        <f>IF(ABS(moras[[#This Row],[Z-CORE]])&gt; 1.96,"Sí", "No")</f>
        <v>No</v>
      </c>
      <c r="H2821" t="s">
        <v>33</v>
      </c>
      <c r="I2821" t="str">
        <f>IF(moras[[#This Row],[TIPO_ASEGURAMIENTO]] = "", '2-Resumen'!$F$4, moras[[#This Row],[TIPO_ASEGURAMIENTO]])</f>
        <v>ASALARIADO</v>
      </c>
      <c r="J2821" t="s">
        <v>29</v>
      </c>
      <c r="K2821" t="s">
        <v>30</v>
      </c>
      <c r="L2821" t="s">
        <v>31</v>
      </c>
      <c r="M2821" t="s">
        <v>31</v>
      </c>
      <c r="N2821">
        <v>33</v>
      </c>
      <c r="O2821">
        <f>IF(moras[[#This Row],[EDAD]]="", '2-Resumen'!$C$7, moras[[#This Row],[EDAD]])</f>
        <v>33</v>
      </c>
      <c r="P2821">
        <f>FLOOR(moras[[#This Row],[EDAD_SIN_NA´S]],10)</f>
        <v>30</v>
      </c>
      <c r="Q2821">
        <f>STANDARDIZE(moras[[#This Row],[EDAD]],'2-Resumen'!$C$2, '2-Resumen'!$C$3)</f>
        <v>-0.62856815390894638</v>
      </c>
      <c r="R2821" t="str">
        <f>IF(ABS(moras[[#This Row],[Z-CORE E]]) &gt; 1.96, "Sí", "No")</f>
        <v>No</v>
      </c>
    </row>
    <row r="2822" spans="1:18">
      <c r="A2822">
        <v>4081</v>
      </c>
      <c r="B2822" t="s">
        <v>27</v>
      </c>
      <c r="C2822">
        <v>28498581</v>
      </c>
      <c r="D28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22">
        <f>IF(moras[[#This Row],[SALARIO]]="",'2-Resumen'!$B$7, moras[[#This Row],[SALARIO]])</f>
        <v>28498581</v>
      </c>
      <c r="F2822">
        <f>STANDARDIZE(moras[[#This Row],[SALARIO]],'2-Resumen'!$B$2,'2-Resumen'!$B$3)</f>
        <v>9.8572668462740903E-2</v>
      </c>
      <c r="G2822" t="str">
        <f>IF(ABS(moras[[#This Row],[Z-CORE]])&gt; 1.96,"Sí", "No")</f>
        <v>No</v>
      </c>
      <c r="H2822" t="s">
        <v>33</v>
      </c>
      <c r="I2822" t="str">
        <f>IF(moras[[#This Row],[TIPO_ASEGURAMIENTO]] = "", '2-Resumen'!$F$4, moras[[#This Row],[TIPO_ASEGURAMIENTO]])</f>
        <v>ASALARIADO</v>
      </c>
      <c r="J2822" t="s">
        <v>34</v>
      </c>
      <c r="K2822" t="s">
        <v>30</v>
      </c>
      <c r="L2822" t="s">
        <v>31</v>
      </c>
      <c r="M2822" t="s">
        <v>31</v>
      </c>
      <c r="N2822">
        <v>58</v>
      </c>
      <c r="O2822">
        <f>IF(moras[[#This Row],[EDAD]]="", '2-Resumen'!$C$7, moras[[#This Row],[EDAD]])</f>
        <v>58</v>
      </c>
      <c r="P2822">
        <f>FLOOR(moras[[#This Row],[EDAD_SIN_NA´S]],10)</f>
        <v>50</v>
      </c>
      <c r="Q2822">
        <f>STANDARDIZE(moras[[#This Row],[EDAD]],'2-Resumen'!$C$2, '2-Resumen'!$C$3)</f>
        <v>1.1358150980194912</v>
      </c>
      <c r="R2822" t="str">
        <f>IF(ABS(moras[[#This Row],[Z-CORE E]]) &gt; 1.96, "Sí", "No")</f>
        <v>No</v>
      </c>
    </row>
    <row r="2823" spans="1:18">
      <c r="A2823">
        <v>4082</v>
      </c>
      <c r="B2823" t="s">
        <v>32</v>
      </c>
      <c r="C2823">
        <v>70151648</v>
      </c>
      <c r="D28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23">
        <f>IF(moras[[#This Row],[SALARIO]]="",'2-Resumen'!$B$7, moras[[#This Row],[SALARIO]])</f>
        <v>70151648</v>
      </c>
      <c r="F2823">
        <f>STANDARDIZE(moras[[#This Row],[SALARIO]],'2-Resumen'!$B$2,'2-Resumen'!$B$3)</f>
        <v>0.79163974802360304</v>
      </c>
      <c r="G2823" t="str">
        <f>IF(ABS(moras[[#This Row],[Z-CORE]])&gt; 1.96,"Sí", "No")</f>
        <v>No</v>
      </c>
      <c r="H2823" t="s">
        <v>33</v>
      </c>
      <c r="I2823" t="str">
        <f>IF(moras[[#This Row],[TIPO_ASEGURAMIENTO]] = "", '2-Resumen'!$F$4, moras[[#This Row],[TIPO_ASEGURAMIENTO]])</f>
        <v>ASALARIADO</v>
      </c>
      <c r="J2823" t="s">
        <v>29</v>
      </c>
      <c r="K2823" t="s">
        <v>30</v>
      </c>
      <c r="L2823" t="s">
        <v>31</v>
      </c>
      <c r="M2823" t="s">
        <v>31</v>
      </c>
      <c r="N2823">
        <v>38</v>
      </c>
      <c r="O2823">
        <f>IF(moras[[#This Row],[EDAD]]="", '2-Resumen'!$C$7, moras[[#This Row],[EDAD]])</f>
        <v>38</v>
      </c>
      <c r="P2823">
        <f>FLOOR(moras[[#This Row],[EDAD_SIN_NA´S]],10)</f>
        <v>30</v>
      </c>
      <c r="Q2823">
        <f>STANDARDIZE(moras[[#This Row],[EDAD]],'2-Resumen'!$C$2, '2-Resumen'!$C$3)</f>
        <v>-0.27569150352325889</v>
      </c>
      <c r="R2823" t="str">
        <f>IF(ABS(moras[[#This Row],[Z-CORE E]]) &gt; 1.96, "Sí", "No")</f>
        <v>No</v>
      </c>
    </row>
    <row r="2824" spans="1:18">
      <c r="A2824">
        <v>4084</v>
      </c>
      <c r="B2824" t="s">
        <v>32</v>
      </c>
      <c r="C2824">
        <v>114590</v>
      </c>
      <c r="D28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24">
        <f>IF(moras[[#This Row],[SALARIO]]="",'2-Resumen'!$B$7, moras[[#This Row],[SALARIO]])</f>
        <v>114590</v>
      </c>
      <c r="F2824">
        <f>STANDARDIZE(moras[[#This Row],[SALARIO]],'2-Resumen'!$B$2,'2-Resumen'!$B$3)</f>
        <v>-0.37370971469650627</v>
      </c>
      <c r="G2824" t="str">
        <f>IF(ABS(moras[[#This Row],[Z-CORE]])&gt; 1.96,"Sí", "No")</f>
        <v>No</v>
      </c>
      <c r="H2824" t="s">
        <v>33</v>
      </c>
      <c r="I2824" t="str">
        <f>IF(moras[[#This Row],[TIPO_ASEGURAMIENTO]] = "", '2-Resumen'!$F$4, moras[[#This Row],[TIPO_ASEGURAMIENTO]])</f>
        <v>ASALARIADO</v>
      </c>
      <c r="J2824" t="s">
        <v>29</v>
      </c>
      <c r="K2824" t="s">
        <v>30</v>
      </c>
      <c r="L2824" t="s">
        <v>31</v>
      </c>
      <c r="M2824" t="s">
        <v>31</v>
      </c>
      <c r="N2824">
        <v>40</v>
      </c>
      <c r="O2824">
        <f>IF(moras[[#This Row],[EDAD]]="", '2-Resumen'!$C$7, moras[[#This Row],[EDAD]])</f>
        <v>40</v>
      </c>
      <c r="P2824">
        <f>FLOOR(moras[[#This Row],[EDAD_SIN_NA´S]],10)</f>
        <v>40</v>
      </c>
      <c r="Q2824">
        <f>STANDARDIZE(moras[[#This Row],[EDAD]],'2-Resumen'!$C$2, '2-Resumen'!$C$3)</f>
        <v>-0.13454084336898386</v>
      </c>
      <c r="R2824" t="str">
        <f>IF(ABS(moras[[#This Row],[Z-CORE E]]) &gt; 1.96, "Sí", "No")</f>
        <v>No</v>
      </c>
    </row>
    <row r="2825" spans="1:18">
      <c r="A2825">
        <v>4086</v>
      </c>
      <c r="B2825" t="s">
        <v>27</v>
      </c>
      <c r="C2825">
        <v>4186055</v>
      </c>
      <c r="D28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25">
        <f>IF(moras[[#This Row],[SALARIO]]="",'2-Resumen'!$B$7, moras[[#This Row],[SALARIO]])</f>
        <v>4186055</v>
      </c>
      <c r="F2825">
        <f>STANDARDIZE(moras[[#This Row],[SALARIO]],'2-Resumen'!$B$2,'2-Resumen'!$B$3)</f>
        <v>-0.30596444261163758</v>
      </c>
      <c r="G2825" t="str">
        <f>IF(ABS(moras[[#This Row],[Z-CORE]])&gt; 1.96,"Sí", "No")</f>
        <v>No</v>
      </c>
      <c r="H2825" t="s">
        <v>33</v>
      </c>
      <c r="I2825" t="str">
        <f>IF(moras[[#This Row],[TIPO_ASEGURAMIENTO]] = "", '2-Resumen'!$F$4, moras[[#This Row],[TIPO_ASEGURAMIENTO]])</f>
        <v>ASALARIADO</v>
      </c>
      <c r="J2825" t="s">
        <v>29</v>
      </c>
      <c r="K2825" t="s">
        <v>30</v>
      </c>
      <c r="L2825" t="s">
        <v>30</v>
      </c>
      <c r="M2825" t="s">
        <v>31</v>
      </c>
      <c r="N2825">
        <v>39</v>
      </c>
      <c r="O2825">
        <f>IF(moras[[#This Row],[EDAD]]="", '2-Resumen'!$C$7, moras[[#This Row],[EDAD]])</f>
        <v>39</v>
      </c>
      <c r="P2825">
        <f>FLOOR(moras[[#This Row],[EDAD_SIN_NA´S]],10)</f>
        <v>30</v>
      </c>
      <c r="Q2825">
        <f>STANDARDIZE(moras[[#This Row],[EDAD]],'2-Resumen'!$C$2, '2-Resumen'!$C$3)</f>
        <v>-0.20511617344612137</v>
      </c>
      <c r="R2825" t="str">
        <f>IF(ABS(moras[[#This Row],[Z-CORE E]]) &gt; 1.96, "Sí", "No")</f>
        <v>No</v>
      </c>
    </row>
    <row r="2826" spans="1:18">
      <c r="A2826">
        <v>4087</v>
      </c>
      <c r="B2826" t="s">
        <v>32</v>
      </c>
      <c r="C2826">
        <v>385000</v>
      </c>
      <c r="D28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26">
        <f>IF(moras[[#This Row],[SALARIO]]="",'2-Resumen'!$B$7, moras[[#This Row],[SALARIO]])</f>
        <v>385000</v>
      </c>
      <c r="F2826">
        <f>STANDARDIZE(moras[[#This Row],[SALARIO]],'2-Resumen'!$B$2,'2-Resumen'!$B$3)</f>
        <v>-0.36921035168479688</v>
      </c>
      <c r="G2826" t="str">
        <f>IF(ABS(moras[[#This Row],[Z-CORE]])&gt; 1.96,"Sí", "No")</f>
        <v>No</v>
      </c>
      <c r="H2826" t="s">
        <v>33</v>
      </c>
      <c r="I2826" t="str">
        <f>IF(moras[[#This Row],[TIPO_ASEGURAMIENTO]] = "", '2-Resumen'!$F$4, moras[[#This Row],[TIPO_ASEGURAMIENTO]])</f>
        <v>ASALARIADO</v>
      </c>
      <c r="J2826" t="s">
        <v>29</v>
      </c>
      <c r="K2826" t="s">
        <v>30</v>
      </c>
      <c r="L2826" t="s">
        <v>31</v>
      </c>
      <c r="M2826" t="s">
        <v>31</v>
      </c>
      <c r="N2826">
        <v>46</v>
      </c>
      <c r="O2826">
        <f>IF(moras[[#This Row],[EDAD]]="", '2-Resumen'!$C$7, moras[[#This Row],[EDAD]])</f>
        <v>46</v>
      </c>
      <c r="P2826">
        <f>FLOOR(moras[[#This Row],[EDAD_SIN_NA´S]],10)</f>
        <v>40</v>
      </c>
      <c r="Q2826">
        <f>STANDARDIZE(moras[[#This Row],[EDAD]],'2-Resumen'!$C$2, '2-Resumen'!$C$3)</f>
        <v>0.28891113709384114</v>
      </c>
      <c r="R2826" t="str">
        <f>IF(ABS(moras[[#This Row],[Z-CORE E]]) &gt; 1.96, "Sí", "No")</f>
        <v>No</v>
      </c>
    </row>
    <row r="2827" spans="1:18">
      <c r="A2827">
        <v>4088</v>
      </c>
      <c r="B2827" t="s">
        <v>32</v>
      </c>
      <c r="C2827">
        <v>373320</v>
      </c>
      <c r="D28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27">
        <f>IF(moras[[#This Row],[SALARIO]]="",'2-Resumen'!$B$7, moras[[#This Row],[SALARIO]])</f>
        <v>373320</v>
      </c>
      <c r="F2827">
        <f>STANDARDIZE(moras[[#This Row],[SALARIO]],'2-Resumen'!$B$2,'2-Resumen'!$B$3)</f>
        <v>-0.36940469568086493</v>
      </c>
      <c r="G2827" t="str">
        <f>IF(ABS(moras[[#This Row],[Z-CORE]])&gt; 1.96,"Sí", "No")</f>
        <v>No</v>
      </c>
      <c r="H2827" t="s">
        <v>33</v>
      </c>
      <c r="I2827" t="str">
        <f>IF(moras[[#This Row],[TIPO_ASEGURAMIENTO]] = "", '2-Resumen'!$F$4, moras[[#This Row],[TIPO_ASEGURAMIENTO]])</f>
        <v>ASALARIADO</v>
      </c>
      <c r="J2827" t="s">
        <v>29</v>
      </c>
      <c r="K2827" t="s">
        <v>30</v>
      </c>
      <c r="L2827" t="s">
        <v>31</v>
      </c>
      <c r="M2827" t="s">
        <v>31</v>
      </c>
      <c r="N2827">
        <v>47</v>
      </c>
      <c r="O2827">
        <f>IF(moras[[#This Row],[EDAD]]="", '2-Resumen'!$C$7, moras[[#This Row],[EDAD]])</f>
        <v>47</v>
      </c>
      <c r="P2827">
        <f>FLOOR(moras[[#This Row],[EDAD_SIN_NA´S]],10)</f>
        <v>40</v>
      </c>
      <c r="Q2827">
        <f>STANDARDIZE(moras[[#This Row],[EDAD]],'2-Resumen'!$C$2, '2-Resumen'!$C$3)</f>
        <v>0.35948646717097865</v>
      </c>
      <c r="R2827" t="str">
        <f>IF(ABS(moras[[#This Row],[Z-CORE E]]) &gt; 1.96, "Sí", "No")</f>
        <v>No</v>
      </c>
    </row>
    <row r="2828" spans="1:18">
      <c r="A2828">
        <v>4090</v>
      </c>
      <c r="B2828" t="s">
        <v>27</v>
      </c>
      <c r="C2828">
        <v>3839325</v>
      </c>
      <c r="D28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28">
        <f>IF(moras[[#This Row],[SALARIO]]="",'2-Resumen'!$B$7, moras[[#This Row],[SALARIO]])</f>
        <v>3839325</v>
      </c>
      <c r="F2828">
        <f>STANDARDIZE(moras[[#This Row],[SALARIO]],'2-Resumen'!$B$2,'2-Resumen'!$B$3)</f>
        <v>-0.31173369721409305</v>
      </c>
      <c r="G2828" t="str">
        <f>IF(ABS(moras[[#This Row],[Z-CORE]])&gt; 1.96,"Sí", "No")</f>
        <v>No</v>
      </c>
      <c r="H2828" t="s">
        <v>33</v>
      </c>
      <c r="I2828" t="str">
        <f>IF(moras[[#This Row],[TIPO_ASEGURAMIENTO]] = "", '2-Resumen'!$F$4, moras[[#This Row],[TIPO_ASEGURAMIENTO]])</f>
        <v>ASALARIADO</v>
      </c>
      <c r="J2828" t="s">
        <v>29</v>
      </c>
      <c r="K2828" t="s">
        <v>30</v>
      </c>
      <c r="L2828" t="s">
        <v>31</v>
      </c>
      <c r="M2828" t="s">
        <v>31</v>
      </c>
      <c r="N2828">
        <v>27</v>
      </c>
      <c r="O2828">
        <f>IF(moras[[#This Row],[EDAD]]="", '2-Resumen'!$C$7, moras[[#This Row],[EDAD]])</f>
        <v>27</v>
      </c>
      <c r="P2828">
        <f>FLOOR(moras[[#This Row],[EDAD_SIN_NA´S]],10)</f>
        <v>20</v>
      </c>
      <c r="Q2828">
        <f>STANDARDIZE(moras[[#This Row],[EDAD]],'2-Resumen'!$C$2, '2-Resumen'!$C$3)</f>
        <v>-1.0520201343717714</v>
      </c>
      <c r="R2828" t="str">
        <f>IF(ABS(moras[[#This Row],[Z-CORE E]]) &gt; 1.96, "Sí", "No")</f>
        <v>No</v>
      </c>
    </row>
    <row r="2829" spans="1:18">
      <c r="A2829">
        <v>4091</v>
      </c>
      <c r="B2829" t="s">
        <v>27</v>
      </c>
      <c r="C2829">
        <v>43239493</v>
      </c>
      <c r="D28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29">
        <f>IF(moras[[#This Row],[SALARIO]]="",'2-Resumen'!$B$7, moras[[#This Row],[SALARIO]])</f>
        <v>43239493</v>
      </c>
      <c r="F2829">
        <f>STANDARDIZE(moras[[#This Row],[SALARIO]],'2-Resumen'!$B$2,'2-Resumen'!$B$3)</f>
        <v>0.34384730405929054</v>
      </c>
      <c r="G2829" t="str">
        <f>IF(ABS(moras[[#This Row],[Z-CORE]])&gt; 1.96,"Sí", "No")</f>
        <v>No</v>
      </c>
      <c r="H2829" t="s">
        <v>33</v>
      </c>
      <c r="I2829" t="str">
        <f>IF(moras[[#This Row],[TIPO_ASEGURAMIENTO]] = "", '2-Resumen'!$F$4, moras[[#This Row],[TIPO_ASEGURAMIENTO]])</f>
        <v>ASALARIADO</v>
      </c>
      <c r="J2829" t="s">
        <v>29</v>
      </c>
      <c r="K2829" t="s">
        <v>30</v>
      </c>
      <c r="L2829" t="s">
        <v>31</v>
      </c>
      <c r="M2829" t="s">
        <v>31</v>
      </c>
      <c r="N2829">
        <v>25</v>
      </c>
      <c r="O2829">
        <f>IF(moras[[#This Row],[EDAD]]="", '2-Resumen'!$C$7, moras[[#This Row],[EDAD]])</f>
        <v>25</v>
      </c>
      <c r="P2829">
        <f>FLOOR(moras[[#This Row],[EDAD_SIN_NA´S]],10)</f>
        <v>20</v>
      </c>
      <c r="Q2829">
        <f>STANDARDIZE(moras[[#This Row],[EDAD]],'2-Resumen'!$C$2, '2-Resumen'!$C$3)</f>
        <v>-1.1931707945260464</v>
      </c>
      <c r="R2829" t="str">
        <f>IF(ABS(moras[[#This Row],[Z-CORE E]]) &gt; 1.96, "Sí", "No")</f>
        <v>No</v>
      </c>
    </row>
    <row r="2830" spans="1:18">
      <c r="A2830">
        <v>4092</v>
      </c>
      <c r="B2830" t="s">
        <v>27</v>
      </c>
      <c r="C2830">
        <v>347675</v>
      </c>
      <c r="D28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30">
        <f>IF(moras[[#This Row],[SALARIO]]="",'2-Resumen'!$B$7, moras[[#This Row],[SALARIO]])</f>
        <v>347675</v>
      </c>
      <c r="F2830">
        <f>STANDARDIZE(moras[[#This Row],[SALARIO]],'2-Resumen'!$B$2,'2-Resumen'!$B$3)</f>
        <v>-0.36983140388113594</v>
      </c>
      <c r="G2830" t="str">
        <f>IF(ABS(moras[[#This Row],[Z-CORE]])&gt; 1.96,"Sí", "No")</f>
        <v>No</v>
      </c>
      <c r="H2830" t="s">
        <v>33</v>
      </c>
      <c r="I2830" t="str">
        <f>IF(moras[[#This Row],[TIPO_ASEGURAMIENTO]] = "", '2-Resumen'!$F$4, moras[[#This Row],[TIPO_ASEGURAMIENTO]])</f>
        <v>ASALARIADO</v>
      </c>
      <c r="J2830" t="s">
        <v>29</v>
      </c>
      <c r="K2830" t="s">
        <v>30</v>
      </c>
      <c r="L2830" t="s">
        <v>31</v>
      </c>
      <c r="M2830" t="s">
        <v>31</v>
      </c>
      <c r="N2830">
        <v>36</v>
      </c>
      <c r="O2830">
        <f>IF(moras[[#This Row],[EDAD]]="", '2-Resumen'!$C$7, moras[[#This Row],[EDAD]])</f>
        <v>36</v>
      </c>
      <c r="P2830">
        <f>FLOOR(moras[[#This Row],[EDAD_SIN_NA´S]],10)</f>
        <v>30</v>
      </c>
      <c r="Q2830">
        <f>STANDARDIZE(moras[[#This Row],[EDAD]],'2-Resumen'!$C$2, '2-Resumen'!$C$3)</f>
        <v>-0.41684216367753391</v>
      </c>
      <c r="R2830" t="str">
        <f>IF(ABS(moras[[#This Row],[Z-CORE E]]) &gt; 1.96, "Sí", "No")</f>
        <v>No</v>
      </c>
    </row>
    <row r="2831" spans="1:18">
      <c r="A2831">
        <v>4095</v>
      </c>
      <c r="B2831" t="s">
        <v>32</v>
      </c>
      <c r="C2831">
        <v>2586422</v>
      </c>
      <c r="D28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31">
        <f>IF(moras[[#This Row],[SALARIO]]="",'2-Resumen'!$B$7, moras[[#This Row],[SALARIO]])</f>
        <v>2586422</v>
      </c>
      <c r="F2831">
        <f>STANDARDIZE(moras[[#This Row],[SALARIO]],'2-Resumen'!$B$2,'2-Resumen'!$B$3)</f>
        <v>-0.33258080129848239</v>
      </c>
      <c r="G2831" t="str">
        <f>IF(ABS(moras[[#This Row],[Z-CORE]])&gt; 1.96,"Sí", "No")</f>
        <v>No</v>
      </c>
      <c r="H2831" t="s">
        <v>33</v>
      </c>
      <c r="I2831" t="str">
        <f>IF(moras[[#This Row],[TIPO_ASEGURAMIENTO]] = "", '2-Resumen'!$F$4, moras[[#This Row],[TIPO_ASEGURAMIENTO]])</f>
        <v>ASALARIADO</v>
      </c>
      <c r="J2831" t="s">
        <v>34</v>
      </c>
      <c r="K2831" t="s">
        <v>30</v>
      </c>
      <c r="L2831" t="s">
        <v>31</v>
      </c>
      <c r="M2831" t="s">
        <v>31</v>
      </c>
      <c r="N2831">
        <v>43</v>
      </c>
      <c r="O2831">
        <f>IF(moras[[#This Row],[EDAD]]="", '2-Resumen'!$C$7, moras[[#This Row],[EDAD]])</f>
        <v>43</v>
      </c>
      <c r="P2831">
        <f>FLOOR(moras[[#This Row],[EDAD_SIN_NA´S]],10)</f>
        <v>40</v>
      </c>
      <c r="Q2831">
        <f>STANDARDIZE(moras[[#This Row],[EDAD]],'2-Resumen'!$C$2, '2-Resumen'!$C$3)</f>
        <v>7.7185146862428639E-2</v>
      </c>
      <c r="R2831" t="str">
        <f>IF(ABS(moras[[#This Row],[Z-CORE E]]) &gt; 1.96, "Sí", "No")</f>
        <v>No</v>
      </c>
    </row>
    <row r="2832" spans="1:18">
      <c r="A2832">
        <v>4096</v>
      </c>
      <c r="B2832" t="s">
        <v>32</v>
      </c>
      <c r="C2832">
        <v>106000</v>
      </c>
      <c r="D28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32">
        <f>IF(moras[[#This Row],[SALARIO]]="",'2-Resumen'!$B$7, moras[[#This Row],[SALARIO]])</f>
        <v>106000</v>
      </c>
      <c r="F2832">
        <f>STANDARDIZE(moras[[#This Row],[SALARIO]],'2-Resumen'!$B$2,'2-Resumen'!$B$3)</f>
        <v>-0.37385264405662821</v>
      </c>
      <c r="G2832" t="str">
        <f>IF(ABS(moras[[#This Row],[Z-CORE]])&gt; 1.96,"Sí", "No")</f>
        <v>No</v>
      </c>
      <c r="H2832" t="s">
        <v>33</v>
      </c>
      <c r="I2832" t="str">
        <f>IF(moras[[#This Row],[TIPO_ASEGURAMIENTO]] = "", '2-Resumen'!$F$4, moras[[#This Row],[TIPO_ASEGURAMIENTO]])</f>
        <v>ASALARIADO</v>
      </c>
      <c r="J2832" t="s">
        <v>29</v>
      </c>
      <c r="K2832" t="s">
        <v>30</v>
      </c>
      <c r="L2832" t="s">
        <v>31</v>
      </c>
      <c r="M2832" t="s">
        <v>31</v>
      </c>
      <c r="N2832">
        <v>22</v>
      </c>
      <c r="O2832">
        <f>IF(moras[[#This Row],[EDAD]]="", '2-Resumen'!$C$7, moras[[#This Row],[EDAD]])</f>
        <v>22</v>
      </c>
      <c r="P2832">
        <f>FLOOR(moras[[#This Row],[EDAD_SIN_NA´S]],10)</f>
        <v>20</v>
      </c>
      <c r="Q2832">
        <f>STANDARDIZE(moras[[#This Row],[EDAD]],'2-Resumen'!$C$2, '2-Resumen'!$C$3)</f>
        <v>-1.4048967847574589</v>
      </c>
      <c r="R2832" t="str">
        <f>IF(ABS(moras[[#This Row],[Z-CORE E]]) &gt; 1.96, "Sí", "No")</f>
        <v>No</v>
      </c>
    </row>
    <row r="2833" spans="1:18">
      <c r="A2833">
        <v>4097</v>
      </c>
      <c r="B2833" t="s">
        <v>27</v>
      </c>
      <c r="C2833">
        <v>20166667</v>
      </c>
      <c r="D28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33">
        <f>IF(moras[[#This Row],[SALARIO]]="",'2-Resumen'!$B$7, moras[[#This Row],[SALARIO]])</f>
        <v>20166667</v>
      </c>
      <c r="F2833">
        <f>STANDARDIZE(moras[[#This Row],[SALARIO]],'2-Resumen'!$B$2,'2-Resumen'!$B$3)</f>
        <v>-4.0062388185842991E-2</v>
      </c>
      <c r="G2833" t="str">
        <f>IF(ABS(moras[[#This Row],[Z-CORE]])&gt; 1.96,"Sí", "No")</f>
        <v>No</v>
      </c>
      <c r="H2833" t="s">
        <v>33</v>
      </c>
      <c r="I2833" t="str">
        <f>IF(moras[[#This Row],[TIPO_ASEGURAMIENTO]] = "", '2-Resumen'!$F$4, moras[[#This Row],[TIPO_ASEGURAMIENTO]])</f>
        <v>ASALARIADO</v>
      </c>
      <c r="J2833" t="s">
        <v>29</v>
      </c>
      <c r="K2833" t="s">
        <v>30</v>
      </c>
      <c r="L2833" t="s">
        <v>30</v>
      </c>
      <c r="M2833" t="s">
        <v>31</v>
      </c>
      <c r="N2833">
        <v>49</v>
      </c>
      <c r="O2833">
        <f>IF(moras[[#This Row],[EDAD]]="", '2-Resumen'!$C$7, moras[[#This Row],[EDAD]])</f>
        <v>49</v>
      </c>
      <c r="P2833">
        <f>FLOOR(moras[[#This Row],[EDAD_SIN_NA´S]],10)</f>
        <v>40</v>
      </c>
      <c r="Q2833">
        <f>STANDARDIZE(moras[[#This Row],[EDAD]],'2-Resumen'!$C$2, '2-Resumen'!$C$3)</f>
        <v>0.50063712732525367</v>
      </c>
      <c r="R2833" t="str">
        <f>IF(ABS(moras[[#This Row],[Z-CORE E]]) &gt; 1.96, "Sí", "No")</f>
        <v>No</v>
      </c>
    </row>
    <row r="2834" spans="1:18">
      <c r="A2834">
        <v>4100</v>
      </c>
      <c r="B2834" t="s">
        <v>32</v>
      </c>
      <c r="C2834">
        <v>623672</v>
      </c>
      <c r="D28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34">
        <f>IF(moras[[#This Row],[SALARIO]]="",'2-Resumen'!$B$7, moras[[#This Row],[SALARIO]])</f>
        <v>623672</v>
      </c>
      <c r="F2834">
        <f>STANDARDIZE(moras[[#This Row],[SALARIO]],'2-Resumen'!$B$2,'2-Resumen'!$B$3)</f>
        <v>-0.36523907854870463</v>
      </c>
      <c r="G2834" t="str">
        <f>IF(ABS(moras[[#This Row],[Z-CORE]])&gt; 1.96,"Sí", "No")</f>
        <v>No</v>
      </c>
      <c r="H2834" t="s">
        <v>33</v>
      </c>
      <c r="I2834" t="str">
        <f>IF(moras[[#This Row],[TIPO_ASEGURAMIENTO]] = "", '2-Resumen'!$F$4, moras[[#This Row],[TIPO_ASEGURAMIENTO]])</f>
        <v>ASALARIADO</v>
      </c>
      <c r="J2834" t="s">
        <v>29</v>
      </c>
      <c r="K2834" t="s">
        <v>30</v>
      </c>
      <c r="L2834" t="s">
        <v>31</v>
      </c>
      <c r="M2834" t="s">
        <v>31</v>
      </c>
      <c r="N2834">
        <v>51</v>
      </c>
      <c r="O2834">
        <f>IF(moras[[#This Row],[EDAD]]="", '2-Resumen'!$C$7, moras[[#This Row],[EDAD]])</f>
        <v>51</v>
      </c>
      <c r="P2834">
        <f>FLOOR(moras[[#This Row],[EDAD_SIN_NA´S]],10)</f>
        <v>50</v>
      </c>
      <c r="Q2834">
        <f>STANDARDIZE(moras[[#This Row],[EDAD]],'2-Resumen'!$C$2, '2-Resumen'!$C$3)</f>
        <v>0.64178778747952869</v>
      </c>
      <c r="R2834" t="str">
        <f>IF(ABS(moras[[#This Row],[Z-CORE E]]) &gt; 1.96, "Sí", "No")</f>
        <v>No</v>
      </c>
    </row>
    <row r="2835" spans="1:18">
      <c r="A2835">
        <v>4102</v>
      </c>
      <c r="B2835" t="s">
        <v>32</v>
      </c>
      <c r="C2835">
        <v>3229166</v>
      </c>
      <c r="D28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35">
        <f>IF(moras[[#This Row],[SALARIO]]="",'2-Resumen'!$B$7, moras[[#This Row],[SALARIO]])</f>
        <v>3229166</v>
      </c>
      <c r="F2835">
        <f>STANDARDIZE(moras[[#This Row],[SALARIO]],'2-Resumen'!$B$2,'2-Resumen'!$B$3)</f>
        <v>-0.32188615768471762</v>
      </c>
      <c r="G2835" t="str">
        <f>IF(ABS(moras[[#This Row],[Z-CORE]])&gt; 1.96,"Sí", "No")</f>
        <v>No</v>
      </c>
      <c r="H2835" t="s">
        <v>33</v>
      </c>
      <c r="I2835" t="str">
        <f>IF(moras[[#This Row],[TIPO_ASEGURAMIENTO]] = "", '2-Resumen'!$F$4, moras[[#This Row],[TIPO_ASEGURAMIENTO]])</f>
        <v>ASALARIADO</v>
      </c>
      <c r="J2835" t="s">
        <v>29</v>
      </c>
      <c r="K2835" t="s">
        <v>30</v>
      </c>
      <c r="L2835" t="s">
        <v>31</v>
      </c>
      <c r="M2835" t="s">
        <v>30</v>
      </c>
      <c r="N2835">
        <v>39</v>
      </c>
      <c r="O2835">
        <f>IF(moras[[#This Row],[EDAD]]="", '2-Resumen'!$C$7, moras[[#This Row],[EDAD]])</f>
        <v>39</v>
      </c>
      <c r="P2835">
        <f>FLOOR(moras[[#This Row],[EDAD_SIN_NA´S]],10)</f>
        <v>30</v>
      </c>
      <c r="Q2835">
        <f>STANDARDIZE(moras[[#This Row],[EDAD]],'2-Resumen'!$C$2, '2-Resumen'!$C$3)</f>
        <v>-0.20511617344612137</v>
      </c>
      <c r="R2835" t="str">
        <f>IF(ABS(moras[[#This Row],[Z-CORE E]]) &gt; 1.96, "Sí", "No")</f>
        <v>No</v>
      </c>
    </row>
    <row r="2836" spans="1:18">
      <c r="A2836">
        <v>4103</v>
      </c>
      <c r="B2836" t="s">
        <v>27</v>
      </c>
      <c r="C2836">
        <v>299206</v>
      </c>
      <c r="D28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36">
        <f>IF(moras[[#This Row],[SALARIO]]="",'2-Resumen'!$B$7, moras[[#This Row],[SALARIO]])</f>
        <v>299206</v>
      </c>
      <c r="F2836">
        <f>STANDARDIZE(moras[[#This Row],[SALARIO]],'2-Resumen'!$B$2,'2-Resumen'!$B$3)</f>
        <v>-0.37063788154769617</v>
      </c>
      <c r="G2836" t="str">
        <f>IF(ABS(moras[[#This Row],[Z-CORE]])&gt; 1.96,"Sí", "No")</f>
        <v>No</v>
      </c>
      <c r="H2836" t="s">
        <v>33</v>
      </c>
      <c r="I2836" t="str">
        <f>IF(moras[[#This Row],[TIPO_ASEGURAMIENTO]] = "", '2-Resumen'!$F$4, moras[[#This Row],[TIPO_ASEGURAMIENTO]])</f>
        <v>ASALARIADO</v>
      </c>
      <c r="J2836" t="s">
        <v>29</v>
      </c>
      <c r="K2836" t="s">
        <v>30</v>
      </c>
      <c r="L2836" t="s">
        <v>31</v>
      </c>
      <c r="M2836" t="s">
        <v>31</v>
      </c>
      <c r="N2836">
        <v>39</v>
      </c>
      <c r="O2836">
        <f>IF(moras[[#This Row],[EDAD]]="", '2-Resumen'!$C$7, moras[[#This Row],[EDAD]])</f>
        <v>39</v>
      </c>
      <c r="P2836">
        <f>FLOOR(moras[[#This Row],[EDAD_SIN_NA´S]],10)</f>
        <v>30</v>
      </c>
      <c r="Q2836">
        <f>STANDARDIZE(moras[[#This Row],[EDAD]],'2-Resumen'!$C$2, '2-Resumen'!$C$3)</f>
        <v>-0.20511617344612137</v>
      </c>
      <c r="R2836" t="str">
        <f>IF(ABS(moras[[#This Row],[Z-CORE E]]) &gt; 1.96, "Sí", "No")</f>
        <v>No</v>
      </c>
    </row>
    <row r="2837" spans="1:18">
      <c r="A2837">
        <v>4104</v>
      </c>
      <c r="B2837" t="s">
        <v>32</v>
      </c>
      <c r="C2837">
        <v>44576176</v>
      </c>
      <c r="D28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37">
        <f>IF(moras[[#This Row],[SALARIO]]="",'2-Resumen'!$B$7, moras[[#This Row],[SALARIO]])</f>
        <v>44576176</v>
      </c>
      <c r="F2837">
        <f>STANDARDIZE(moras[[#This Row],[SALARIO]],'2-Resumen'!$B$2,'2-Resumen'!$B$3)</f>
        <v>0.36608842697849003</v>
      </c>
      <c r="G2837" t="str">
        <f>IF(ABS(moras[[#This Row],[Z-CORE]])&gt; 1.96,"Sí", "No")</f>
        <v>No</v>
      </c>
      <c r="H2837" t="s">
        <v>33</v>
      </c>
      <c r="I2837" t="str">
        <f>IF(moras[[#This Row],[TIPO_ASEGURAMIENTO]] = "", '2-Resumen'!$F$4, moras[[#This Row],[TIPO_ASEGURAMIENTO]])</f>
        <v>ASALARIADO</v>
      </c>
      <c r="J2837" t="s">
        <v>29</v>
      </c>
      <c r="K2837" t="s">
        <v>30</v>
      </c>
      <c r="L2837" t="s">
        <v>31</v>
      </c>
      <c r="M2837" t="s">
        <v>31</v>
      </c>
      <c r="N2837">
        <v>30</v>
      </c>
      <c r="O2837">
        <f>IF(moras[[#This Row],[EDAD]]="", '2-Resumen'!$C$7, moras[[#This Row],[EDAD]])</f>
        <v>30</v>
      </c>
      <c r="P2837">
        <f>FLOOR(moras[[#This Row],[EDAD_SIN_NA´S]],10)</f>
        <v>30</v>
      </c>
      <c r="Q2837">
        <f>STANDARDIZE(moras[[#This Row],[EDAD]],'2-Resumen'!$C$2, '2-Resumen'!$C$3)</f>
        <v>-0.84029414414035897</v>
      </c>
      <c r="R2837" t="str">
        <f>IF(ABS(moras[[#This Row],[Z-CORE E]]) &gt; 1.96, "Sí", "No")</f>
        <v>No</v>
      </c>
    </row>
    <row r="2838" spans="1:18">
      <c r="A2838">
        <v>4106</v>
      </c>
      <c r="B2838" t="s">
        <v>27</v>
      </c>
      <c r="C2838">
        <v>39083333</v>
      </c>
      <c r="D28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38">
        <f>IF(moras[[#This Row],[SALARIO]]="",'2-Resumen'!$B$7, moras[[#This Row],[SALARIO]])</f>
        <v>39083333</v>
      </c>
      <c r="F2838">
        <f>STANDARDIZE(moras[[#This Row],[SALARIO]],'2-Resumen'!$B$2,'2-Resumen'!$B$3)</f>
        <v>0.27469278841731698</v>
      </c>
      <c r="G2838" t="str">
        <f>IF(ABS(moras[[#This Row],[Z-CORE]])&gt; 1.96,"Sí", "No")</f>
        <v>No</v>
      </c>
      <c r="H2838" t="s">
        <v>33</v>
      </c>
      <c r="I2838" t="str">
        <f>IF(moras[[#This Row],[TIPO_ASEGURAMIENTO]] = "", '2-Resumen'!$F$4, moras[[#This Row],[TIPO_ASEGURAMIENTO]])</f>
        <v>ASALARIADO</v>
      </c>
      <c r="J2838" t="s">
        <v>29</v>
      </c>
      <c r="K2838" t="s">
        <v>30</v>
      </c>
      <c r="L2838" t="s">
        <v>31</v>
      </c>
      <c r="M2838" t="s">
        <v>31</v>
      </c>
      <c r="N2838">
        <v>41</v>
      </c>
      <c r="O2838">
        <f>IF(moras[[#This Row],[EDAD]]="", '2-Resumen'!$C$7, moras[[#This Row],[EDAD]])</f>
        <v>41</v>
      </c>
      <c r="P2838">
        <f>FLOOR(moras[[#This Row],[EDAD_SIN_NA´S]],10)</f>
        <v>40</v>
      </c>
      <c r="Q2838">
        <f>STANDARDIZE(moras[[#This Row],[EDAD]],'2-Resumen'!$C$2, '2-Resumen'!$C$3)</f>
        <v>-6.3965513291846368E-2</v>
      </c>
      <c r="R2838" t="str">
        <f>IF(ABS(moras[[#This Row],[Z-CORE E]]) &gt; 1.96, "Sí", "No")</f>
        <v>No</v>
      </c>
    </row>
    <row r="2839" spans="1:18">
      <c r="A2839">
        <v>4107</v>
      </c>
      <c r="B2839" t="s">
        <v>27</v>
      </c>
      <c r="C2839">
        <v>29700</v>
      </c>
      <c r="D28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39">
        <f>IF(moras[[#This Row],[SALARIO]]="",'2-Resumen'!$B$7, moras[[#This Row],[SALARIO]])</f>
        <v>29700</v>
      </c>
      <c r="F2839">
        <f>STANDARDIZE(moras[[#This Row],[SALARIO]],'2-Resumen'!$B$2,'2-Resumen'!$B$3)</f>
        <v>-0.37512220286655917</v>
      </c>
      <c r="G2839" t="str">
        <f>IF(ABS(moras[[#This Row],[Z-CORE]])&gt; 1.96,"Sí", "No")</f>
        <v>No</v>
      </c>
      <c r="H2839" t="s">
        <v>33</v>
      </c>
      <c r="I2839" t="str">
        <f>IF(moras[[#This Row],[TIPO_ASEGURAMIENTO]] = "", '2-Resumen'!$F$4, moras[[#This Row],[TIPO_ASEGURAMIENTO]])</f>
        <v>ASALARIADO</v>
      </c>
      <c r="J2839" t="s">
        <v>29</v>
      </c>
      <c r="K2839" t="s">
        <v>30</v>
      </c>
      <c r="L2839" t="s">
        <v>31</v>
      </c>
      <c r="M2839" t="s">
        <v>31</v>
      </c>
      <c r="N2839">
        <v>29</v>
      </c>
      <c r="O2839">
        <f>IF(moras[[#This Row],[EDAD]]="", '2-Resumen'!$C$7, moras[[#This Row],[EDAD]])</f>
        <v>29</v>
      </c>
      <c r="P2839">
        <f>FLOOR(moras[[#This Row],[EDAD_SIN_NA´S]],10)</f>
        <v>20</v>
      </c>
      <c r="Q2839">
        <f>STANDARDIZE(moras[[#This Row],[EDAD]],'2-Resumen'!$C$2, '2-Resumen'!$C$3)</f>
        <v>-0.91086947421749642</v>
      </c>
      <c r="R2839" t="str">
        <f>IF(ABS(moras[[#This Row],[Z-CORE E]]) &gt; 1.96, "Sí", "No")</f>
        <v>No</v>
      </c>
    </row>
    <row r="2840" spans="1:18">
      <c r="A2840">
        <v>4108</v>
      </c>
      <c r="B2840" t="s">
        <v>27</v>
      </c>
      <c r="C2840">
        <v>118639816</v>
      </c>
      <c r="D28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40">
        <f>IF(moras[[#This Row],[SALARIO]]="",'2-Resumen'!$B$7, moras[[#This Row],[SALARIO]])</f>
        <v>118639816</v>
      </c>
      <c r="F2840">
        <f>STANDARDIZE(moras[[#This Row],[SALARIO]],'2-Resumen'!$B$2,'2-Resumen'!$B$3)</f>
        <v>1.5984363517170703</v>
      </c>
      <c r="G2840" t="str">
        <f>IF(ABS(moras[[#This Row],[Z-CORE]])&gt; 1.96,"Sí", "No")</f>
        <v>No</v>
      </c>
      <c r="H2840" t="s">
        <v>33</v>
      </c>
      <c r="I2840" t="str">
        <f>IF(moras[[#This Row],[TIPO_ASEGURAMIENTO]] = "", '2-Resumen'!$F$4, moras[[#This Row],[TIPO_ASEGURAMIENTO]])</f>
        <v>ASALARIADO</v>
      </c>
      <c r="J2840" t="s">
        <v>29</v>
      </c>
      <c r="K2840" t="s">
        <v>30</v>
      </c>
      <c r="L2840" t="s">
        <v>31</v>
      </c>
      <c r="M2840" t="s">
        <v>31</v>
      </c>
      <c r="N2840">
        <v>41</v>
      </c>
      <c r="O2840">
        <f>IF(moras[[#This Row],[EDAD]]="", '2-Resumen'!$C$7, moras[[#This Row],[EDAD]])</f>
        <v>41</v>
      </c>
      <c r="P2840">
        <f>FLOOR(moras[[#This Row],[EDAD_SIN_NA´S]],10)</f>
        <v>40</v>
      </c>
      <c r="Q2840">
        <f>STANDARDIZE(moras[[#This Row],[EDAD]],'2-Resumen'!$C$2, '2-Resumen'!$C$3)</f>
        <v>-6.3965513291846368E-2</v>
      </c>
      <c r="R2840" t="str">
        <f>IF(ABS(moras[[#This Row],[Z-CORE E]]) &gt; 1.96, "Sí", "No")</f>
        <v>No</v>
      </c>
    </row>
    <row r="2841" spans="1:18">
      <c r="A2841">
        <v>4109</v>
      </c>
      <c r="B2841" t="s">
        <v>27</v>
      </c>
      <c r="C2841">
        <v>839613</v>
      </c>
      <c r="D28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41">
        <f>IF(moras[[#This Row],[SALARIO]]="",'2-Resumen'!$B$7, moras[[#This Row],[SALARIO]])</f>
        <v>839613</v>
      </c>
      <c r="F2841">
        <f>STANDARDIZE(moras[[#This Row],[SALARIO]],'2-Resumen'!$B$2,'2-Resumen'!$B$3)</f>
        <v>-0.36164602744811097</v>
      </c>
      <c r="G2841" t="str">
        <f>IF(ABS(moras[[#This Row],[Z-CORE]])&gt; 1.96,"Sí", "No")</f>
        <v>No</v>
      </c>
      <c r="H2841" t="s">
        <v>33</v>
      </c>
      <c r="I2841" t="str">
        <f>IF(moras[[#This Row],[TIPO_ASEGURAMIENTO]] = "", '2-Resumen'!$F$4, moras[[#This Row],[TIPO_ASEGURAMIENTO]])</f>
        <v>ASALARIADO</v>
      </c>
      <c r="J2841" t="s">
        <v>29</v>
      </c>
      <c r="K2841" t="s">
        <v>30</v>
      </c>
      <c r="L2841" t="s">
        <v>30</v>
      </c>
      <c r="M2841" t="s">
        <v>31</v>
      </c>
      <c r="N2841">
        <v>29</v>
      </c>
      <c r="O2841">
        <f>IF(moras[[#This Row],[EDAD]]="", '2-Resumen'!$C$7, moras[[#This Row],[EDAD]])</f>
        <v>29</v>
      </c>
      <c r="P2841">
        <f>FLOOR(moras[[#This Row],[EDAD_SIN_NA´S]],10)</f>
        <v>20</v>
      </c>
      <c r="Q2841">
        <f>STANDARDIZE(moras[[#This Row],[EDAD]],'2-Resumen'!$C$2, '2-Resumen'!$C$3)</f>
        <v>-0.91086947421749642</v>
      </c>
      <c r="R2841" t="str">
        <f>IF(ABS(moras[[#This Row],[Z-CORE E]]) &gt; 1.96, "Sí", "No")</f>
        <v>No</v>
      </c>
    </row>
    <row r="2842" spans="1:18">
      <c r="A2842">
        <v>4110</v>
      </c>
      <c r="B2842" t="s">
        <v>27</v>
      </c>
      <c r="C2842">
        <v>1125420</v>
      </c>
      <c r="D28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42">
        <f>IF(moras[[#This Row],[SALARIO]]="",'2-Resumen'!$B$7, moras[[#This Row],[SALARIO]])</f>
        <v>1125420</v>
      </c>
      <c r="F2842">
        <f>STANDARDIZE(moras[[#This Row],[SALARIO]],'2-Resumen'!$B$2,'2-Resumen'!$B$3)</f>
        <v>-0.35689047312583139</v>
      </c>
      <c r="G2842" t="str">
        <f>IF(ABS(moras[[#This Row],[Z-CORE]])&gt; 1.96,"Sí", "No")</f>
        <v>No</v>
      </c>
      <c r="H2842" t="s">
        <v>33</v>
      </c>
      <c r="I2842" t="str">
        <f>IF(moras[[#This Row],[TIPO_ASEGURAMIENTO]] = "", '2-Resumen'!$F$4, moras[[#This Row],[TIPO_ASEGURAMIENTO]])</f>
        <v>ASALARIADO</v>
      </c>
      <c r="J2842" t="s">
        <v>34</v>
      </c>
      <c r="K2842" t="s">
        <v>30</v>
      </c>
      <c r="L2842" t="s">
        <v>31</v>
      </c>
      <c r="M2842" t="s">
        <v>30</v>
      </c>
      <c r="N2842">
        <v>29</v>
      </c>
      <c r="O2842">
        <f>IF(moras[[#This Row],[EDAD]]="", '2-Resumen'!$C$7, moras[[#This Row],[EDAD]])</f>
        <v>29</v>
      </c>
      <c r="P2842">
        <f>FLOOR(moras[[#This Row],[EDAD_SIN_NA´S]],10)</f>
        <v>20</v>
      </c>
      <c r="Q2842">
        <f>STANDARDIZE(moras[[#This Row],[EDAD]],'2-Resumen'!$C$2, '2-Resumen'!$C$3)</f>
        <v>-0.91086947421749642</v>
      </c>
      <c r="R2842" t="str">
        <f>IF(ABS(moras[[#This Row],[Z-CORE E]]) &gt; 1.96, "Sí", "No")</f>
        <v>No</v>
      </c>
    </row>
    <row r="2843" spans="1:18">
      <c r="A2843">
        <v>4111</v>
      </c>
      <c r="B2843" t="s">
        <v>27</v>
      </c>
      <c r="C2843">
        <v>432600</v>
      </c>
      <c r="D28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43">
        <f>IF(moras[[#This Row],[SALARIO]]="",'2-Resumen'!$B$7, moras[[#This Row],[SALARIO]])</f>
        <v>432600</v>
      </c>
      <c r="F2843">
        <f>STANDARDIZE(moras[[#This Row],[SALARIO]],'2-Resumen'!$B$2,'2-Resumen'!$B$3)</f>
        <v>-0.36841833334465646</v>
      </c>
      <c r="G2843" t="str">
        <f>IF(ABS(moras[[#This Row],[Z-CORE]])&gt; 1.96,"Sí", "No")</f>
        <v>No</v>
      </c>
      <c r="H2843" t="s">
        <v>33</v>
      </c>
      <c r="I2843" t="str">
        <f>IF(moras[[#This Row],[TIPO_ASEGURAMIENTO]] = "", '2-Resumen'!$F$4, moras[[#This Row],[TIPO_ASEGURAMIENTO]])</f>
        <v>ASALARIADO</v>
      </c>
      <c r="J2843" t="s">
        <v>29</v>
      </c>
      <c r="K2843" t="s">
        <v>30</v>
      </c>
      <c r="L2843" t="s">
        <v>31</v>
      </c>
      <c r="M2843" t="s">
        <v>30</v>
      </c>
      <c r="N2843">
        <v>59</v>
      </c>
      <c r="O2843">
        <f>IF(moras[[#This Row],[EDAD]]="", '2-Resumen'!$C$7, moras[[#This Row],[EDAD]])</f>
        <v>59</v>
      </c>
      <c r="P2843">
        <f>FLOOR(moras[[#This Row],[EDAD_SIN_NA´S]],10)</f>
        <v>50</v>
      </c>
      <c r="Q2843">
        <f>STANDARDIZE(moras[[#This Row],[EDAD]],'2-Resumen'!$C$2, '2-Resumen'!$C$3)</f>
        <v>1.2063904280966287</v>
      </c>
      <c r="R2843" t="str">
        <f>IF(ABS(moras[[#This Row],[Z-CORE E]]) &gt; 1.96, "Sí", "No")</f>
        <v>No</v>
      </c>
    </row>
    <row r="2844" spans="1:18">
      <c r="A2844">
        <v>4113</v>
      </c>
      <c r="B2844" t="s">
        <v>27</v>
      </c>
      <c r="C2844">
        <v>340000</v>
      </c>
      <c r="D28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44">
        <f>IF(moras[[#This Row],[SALARIO]]="",'2-Resumen'!$B$7, moras[[#This Row],[SALARIO]])</f>
        <v>340000</v>
      </c>
      <c r="F2844">
        <f>STANDARDIZE(moras[[#This Row],[SALARIO]],'2-Resumen'!$B$2,'2-Resumen'!$B$3)</f>
        <v>-0.36995910851896324</v>
      </c>
      <c r="G2844" t="str">
        <f>IF(ABS(moras[[#This Row],[Z-CORE]])&gt; 1.96,"Sí", "No")</f>
        <v>No</v>
      </c>
      <c r="H2844" t="s">
        <v>33</v>
      </c>
      <c r="I2844" t="str">
        <f>IF(moras[[#This Row],[TIPO_ASEGURAMIENTO]] = "", '2-Resumen'!$F$4, moras[[#This Row],[TIPO_ASEGURAMIENTO]])</f>
        <v>ASALARIADO</v>
      </c>
      <c r="J2844" t="s">
        <v>29</v>
      </c>
      <c r="K2844" t="s">
        <v>30</v>
      </c>
      <c r="L2844" t="s">
        <v>31</v>
      </c>
      <c r="M2844" t="s">
        <v>30</v>
      </c>
      <c r="N2844">
        <v>43</v>
      </c>
      <c r="O2844">
        <f>IF(moras[[#This Row],[EDAD]]="", '2-Resumen'!$C$7, moras[[#This Row],[EDAD]])</f>
        <v>43</v>
      </c>
      <c r="P2844">
        <f>FLOOR(moras[[#This Row],[EDAD_SIN_NA´S]],10)</f>
        <v>40</v>
      </c>
      <c r="Q2844">
        <f>STANDARDIZE(moras[[#This Row],[EDAD]],'2-Resumen'!$C$2, '2-Resumen'!$C$3)</f>
        <v>7.7185146862428639E-2</v>
      </c>
      <c r="R2844" t="str">
        <f>IF(ABS(moras[[#This Row],[Z-CORE E]]) &gt; 1.96, "Sí", "No")</f>
        <v>No</v>
      </c>
    </row>
    <row r="2845" spans="1:18">
      <c r="A2845">
        <v>4114</v>
      </c>
      <c r="B2845" t="s">
        <v>27</v>
      </c>
      <c r="C2845">
        <v>122196041</v>
      </c>
      <c r="D28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45">
        <f>IF(moras[[#This Row],[SALARIO]]="",'2-Resumen'!$B$7, moras[[#This Row],[SALARIO]])</f>
        <v>122196041</v>
      </c>
      <c r="F2845">
        <f>STANDARDIZE(moras[[#This Row],[SALARIO]],'2-Resumen'!$B$2,'2-Resumen'!$B$3)</f>
        <v>1.657608524441142</v>
      </c>
      <c r="G2845" t="str">
        <f>IF(ABS(moras[[#This Row],[Z-CORE]])&gt; 1.96,"Sí", "No")</f>
        <v>No</v>
      </c>
      <c r="H2845" t="s">
        <v>33</v>
      </c>
      <c r="I2845" t="str">
        <f>IF(moras[[#This Row],[TIPO_ASEGURAMIENTO]] = "", '2-Resumen'!$F$4, moras[[#This Row],[TIPO_ASEGURAMIENTO]])</f>
        <v>ASALARIADO</v>
      </c>
      <c r="J2845" t="s">
        <v>34</v>
      </c>
      <c r="K2845" t="s">
        <v>30</v>
      </c>
      <c r="L2845" t="s">
        <v>31</v>
      </c>
      <c r="M2845" t="s">
        <v>31</v>
      </c>
      <c r="N2845">
        <v>42</v>
      </c>
      <c r="O2845">
        <f>IF(moras[[#This Row],[EDAD]]="", '2-Resumen'!$C$7, moras[[#This Row],[EDAD]])</f>
        <v>42</v>
      </c>
      <c r="P2845">
        <f>FLOOR(moras[[#This Row],[EDAD_SIN_NA´S]],10)</f>
        <v>40</v>
      </c>
      <c r="Q2845">
        <f>STANDARDIZE(moras[[#This Row],[EDAD]],'2-Resumen'!$C$2, '2-Resumen'!$C$3)</f>
        <v>6.6098167852911317E-3</v>
      </c>
      <c r="R2845" t="str">
        <f>IF(ABS(moras[[#This Row],[Z-CORE E]]) &gt; 1.96, "Sí", "No")</f>
        <v>No</v>
      </c>
    </row>
    <row r="2846" spans="1:18">
      <c r="A2846">
        <v>4115</v>
      </c>
      <c r="B2846" t="s">
        <v>27</v>
      </c>
      <c r="C2846">
        <v>399934</v>
      </c>
      <c r="D28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46">
        <f>IF(moras[[#This Row],[SALARIO]]="",'2-Resumen'!$B$7, moras[[#This Row],[SALARIO]])</f>
        <v>399934</v>
      </c>
      <c r="F2846">
        <f>STANDARDIZE(moras[[#This Row],[SALARIO]],'2-Resumen'!$B$2,'2-Resumen'!$B$3)</f>
        <v>-0.36896186425009819</v>
      </c>
      <c r="G2846" t="str">
        <f>IF(ABS(moras[[#This Row],[Z-CORE]])&gt; 1.96,"Sí", "No")</f>
        <v>No</v>
      </c>
      <c r="H2846" t="s">
        <v>33</v>
      </c>
      <c r="I2846" t="str">
        <f>IF(moras[[#This Row],[TIPO_ASEGURAMIENTO]] = "", '2-Resumen'!$F$4, moras[[#This Row],[TIPO_ASEGURAMIENTO]])</f>
        <v>ASALARIADO</v>
      </c>
      <c r="J2846" t="s">
        <v>34</v>
      </c>
      <c r="K2846" t="s">
        <v>30</v>
      </c>
      <c r="L2846" t="s">
        <v>31</v>
      </c>
      <c r="M2846" t="s">
        <v>30</v>
      </c>
      <c r="N2846">
        <v>36</v>
      </c>
      <c r="O2846">
        <f>IF(moras[[#This Row],[EDAD]]="", '2-Resumen'!$C$7, moras[[#This Row],[EDAD]])</f>
        <v>36</v>
      </c>
      <c r="P2846">
        <f>FLOOR(moras[[#This Row],[EDAD_SIN_NA´S]],10)</f>
        <v>30</v>
      </c>
      <c r="Q2846">
        <f>STANDARDIZE(moras[[#This Row],[EDAD]],'2-Resumen'!$C$2, '2-Resumen'!$C$3)</f>
        <v>-0.41684216367753391</v>
      </c>
      <c r="R2846" t="str">
        <f>IF(ABS(moras[[#This Row],[Z-CORE E]]) &gt; 1.96, "Sí", "No")</f>
        <v>No</v>
      </c>
    </row>
    <row r="2847" spans="1:18">
      <c r="A2847">
        <v>4116</v>
      </c>
      <c r="B2847" t="s">
        <v>32</v>
      </c>
      <c r="C2847">
        <v>205570</v>
      </c>
      <c r="D28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47">
        <f>IF(moras[[#This Row],[SALARIO]]="",'2-Resumen'!$B$7, moras[[#This Row],[SALARIO]])</f>
        <v>205570</v>
      </c>
      <c r="F2847">
        <f>STANDARDIZE(moras[[#This Row],[SALARIO]],'2-Resumen'!$B$2,'2-Resumen'!$B$3)</f>
        <v>-0.37219589476822951</v>
      </c>
      <c r="G2847" t="str">
        <f>IF(ABS(moras[[#This Row],[Z-CORE]])&gt; 1.96,"Sí", "No")</f>
        <v>No</v>
      </c>
      <c r="H2847" t="s">
        <v>33</v>
      </c>
      <c r="I2847" t="str">
        <f>IF(moras[[#This Row],[TIPO_ASEGURAMIENTO]] = "", '2-Resumen'!$F$4, moras[[#This Row],[TIPO_ASEGURAMIENTO]])</f>
        <v>ASALARIADO</v>
      </c>
      <c r="J2847" t="s">
        <v>29</v>
      </c>
      <c r="K2847" t="s">
        <v>30</v>
      </c>
      <c r="L2847" t="s">
        <v>31</v>
      </c>
      <c r="M2847" t="s">
        <v>31</v>
      </c>
      <c r="N2847">
        <v>38</v>
      </c>
      <c r="O2847">
        <f>IF(moras[[#This Row],[EDAD]]="", '2-Resumen'!$C$7, moras[[#This Row],[EDAD]])</f>
        <v>38</v>
      </c>
      <c r="P2847">
        <f>FLOOR(moras[[#This Row],[EDAD_SIN_NA´S]],10)</f>
        <v>30</v>
      </c>
      <c r="Q2847">
        <f>STANDARDIZE(moras[[#This Row],[EDAD]],'2-Resumen'!$C$2, '2-Resumen'!$C$3)</f>
        <v>-0.27569150352325889</v>
      </c>
      <c r="R2847" t="str">
        <f>IF(ABS(moras[[#This Row],[Z-CORE E]]) &gt; 1.96, "Sí", "No")</f>
        <v>No</v>
      </c>
    </row>
    <row r="2848" spans="1:18">
      <c r="A2848">
        <v>4119</v>
      </c>
      <c r="B2848" t="s">
        <v>32</v>
      </c>
      <c r="C2848">
        <v>144000</v>
      </c>
      <c r="D28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48">
        <f>IF(moras[[#This Row],[SALARIO]]="",'2-Resumen'!$B$7, moras[[#This Row],[SALARIO]])</f>
        <v>144000</v>
      </c>
      <c r="F2848">
        <f>STANDARDIZE(moras[[#This Row],[SALARIO]],'2-Resumen'!$B$2,'2-Resumen'!$B$3)</f>
        <v>-0.37322036050777663</v>
      </c>
      <c r="G2848" t="str">
        <f>IF(ABS(moras[[#This Row],[Z-CORE]])&gt; 1.96,"Sí", "No")</f>
        <v>No</v>
      </c>
      <c r="H2848" t="s">
        <v>33</v>
      </c>
      <c r="I2848" t="str">
        <f>IF(moras[[#This Row],[TIPO_ASEGURAMIENTO]] = "", '2-Resumen'!$F$4, moras[[#This Row],[TIPO_ASEGURAMIENTO]])</f>
        <v>ASALARIADO</v>
      </c>
      <c r="J2848" t="s">
        <v>29</v>
      </c>
      <c r="K2848" t="s">
        <v>30</v>
      </c>
      <c r="L2848" t="s">
        <v>31</v>
      </c>
      <c r="M2848" t="s">
        <v>31</v>
      </c>
      <c r="N2848">
        <v>35</v>
      </c>
      <c r="O2848">
        <f>IF(moras[[#This Row],[EDAD]]="", '2-Resumen'!$C$7, moras[[#This Row],[EDAD]])</f>
        <v>35</v>
      </c>
      <c r="P2848">
        <f>FLOOR(moras[[#This Row],[EDAD_SIN_NA´S]],10)</f>
        <v>30</v>
      </c>
      <c r="Q2848">
        <f>STANDARDIZE(moras[[#This Row],[EDAD]],'2-Resumen'!$C$2, '2-Resumen'!$C$3)</f>
        <v>-0.48741749375467142</v>
      </c>
      <c r="R2848" t="str">
        <f>IF(ABS(moras[[#This Row],[Z-CORE E]]) &gt; 1.96, "Sí", "No")</f>
        <v>No</v>
      </c>
    </row>
    <row r="2849" spans="1:18">
      <c r="A2849">
        <v>4122</v>
      </c>
      <c r="B2849" t="s">
        <v>32</v>
      </c>
      <c r="C2849">
        <v>280000</v>
      </c>
      <c r="D28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49">
        <f>IF(moras[[#This Row],[SALARIO]]="",'2-Resumen'!$B$7, moras[[#This Row],[SALARIO]])</f>
        <v>280000</v>
      </c>
      <c r="F2849">
        <f>STANDARDIZE(moras[[#This Row],[SALARIO]],'2-Resumen'!$B$2,'2-Resumen'!$B$3)</f>
        <v>-0.37095745096451832</v>
      </c>
      <c r="G2849" t="str">
        <f>IF(ABS(moras[[#This Row],[Z-CORE]])&gt; 1.96,"Sí", "No")</f>
        <v>No</v>
      </c>
      <c r="H2849" t="s">
        <v>33</v>
      </c>
      <c r="I2849" t="str">
        <f>IF(moras[[#This Row],[TIPO_ASEGURAMIENTO]] = "", '2-Resumen'!$F$4, moras[[#This Row],[TIPO_ASEGURAMIENTO]])</f>
        <v>ASALARIADO</v>
      </c>
      <c r="J2849" t="s">
        <v>29</v>
      </c>
      <c r="K2849" t="s">
        <v>30</v>
      </c>
      <c r="L2849" t="s">
        <v>30</v>
      </c>
      <c r="M2849" t="s">
        <v>31</v>
      </c>
      <c r="N2849">
        <v>26</v>
      </c>
      <c r="O2849">
        <f>IF(moras[[#This Row],[EDAD]]="", '2-Resumen'!$C$7, moras[[#This Row],[EDAD]])</f>
        <v>26</v>
      </c>
      <c r="P2849">
        <f>FLOOR(moras[[#This Row],[EDAD_SIN_NA´S]],10)</f>
        <v>20</v>
      </c>
      <c r="Q2849">
        <f>STANDARDIZE(moras[[#This Row],[EDAD]],'2-Resumen'!$C$2, '2-Resumen'!$C$3)</f>
        <v>-1.1225954644489089</v>
      </c>
      <c r="R2849" t="str">
        <f>IF(ABS(moras[[#This Row],[Z-CORE E]]) &gt; 1.96, "Sí", "No")</f>
        <v>No</v>
      </c>
    </row>
    <row r="2850" spans="1:18">
      <c r="A2850">
        <v>4123</v>
      </c>
      <c r="B2850" t="s">
        <v>32</v>
      </c>
      <c r="C2850">
        <v>350000</v>
      </c>
      <c r="D28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50">
        <f>IF(moras[[#This Row],[SALARIO]]="",'2-Resumen'!$B$7, moras[[#This Row],[SALARIO]])</f>
        <v>350000</v>
      </c>
      <c r="F2850">
        <f>STANDARDIZE(moras[[#This Row],[SALARIO]],'2-Resumen'!$B$2,'2-Resumen'!$B$3)</f>
        <v>-0.36979271811137071</v>
      </c>
      <c r="G2850" t="str">
        <f>IF(ABS(moras[[#This Row],[Z-CORE]])&gt; 1.96,"Sí", "No")</f>
        <v>No</v>
      </c>
      <c r="H2850" t="s">
        <v>33</v>
      </c>
      <c r="I2850" t="str">
        <f>IF(moras[[#This Row],[TIPO_ASEGURAMIENTO]] = "", '2-Resumen'!$F$4, moras[[#This Row],[TIPO_ASEGURAMIENTO]])</f>
        <v>ASALARIADO</v>
      </c>
      <c r="J2850" t="s">
        <v>29</v>
      </c>
      <c r="K2850" t="s">
        <v>30</v>
      </c>
      <c r="L2850" t="s">
        <v>31</v>
      </c>
      <c r="M2850" t="s">
        <v>31</v>
      </c>
      <c r="N2850">
        <v>25</v>
      </c>
      <c r="O2850">
        <f>IF(moras[[#This Row],[EDAD]]="", '2-Resumen'!$C$7, moras[[#This Row],[EDAD]])</f>
        <v>25</v>
      </c>
      <c r="P2850">
        <f>FLOOR(moras[[#This Row],[EDAD_SIN_NA´S]],10)</f>
        <v>20</v>
      </c>
      <c r="Q2850">
        <f>STANDARDIZE(moras[[#This Row],[EDAD]],'2-Resumen'!$C$2, '2-Resumen'!$C$3)</f>
        <v>-1.1931707945260464</v>
      </c>
      <c r="R2850" t="str">
        <f>IF(ABS(moras[[#This Row],[Z-CORE E]]) &gt; 1.96, "Sí", "No")</f>
        <v>No</v>
      </c>
    </row>
    <row r="2851" spans="1:18">
      <c r="A2851">
        <v>4124</v>
      </c>
      <c r="B2851" t="s">
        <v>27</v>
      </c>
      <c r="C2851">
        <v>382000</v>
      </c>
      <c r="D28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51">
        <f>IF(moras[[#This Row],[SALARIO]]="",'2-Resumen'!$B$7, moras[[#This Row],[SALARIO]])</f>
        <v>382000</v>
      </c>
      <c r="F2851">
        <f>STANDARDIZE(moras[[#This Row],[SALARIO]],'2-Resumen'!$B$2,'2-Resumen'!$B$3)</f>
        <v>-0.36926026880707463</v>
      </c>
      <c r="G2851" t="str">
        <f>IF(ABS(moras[[#This Row],[Z-CORE]])&gt; 1.96,"Sí", "No")</f>
        <v>No</v>
      </c>
      <c r="H2851" t="s">
        <v>33</v>
      </c>
      <c r="I2851" t="str">
        <f>IF(moras[[#This Row],[TIPO_ASEGURAMIENTO]] = "", '2-Resumen'!$F$4, moras[[#This Row],[TIPO_ASEGURAMIENTO]])</f>
        <v>ASALARIADO</v>
      </c>
      <c r="J2851" t="s">
        <v>29</v>
      </c>
      <c r="K2851" t="s">
        <v>30</v>
      </c>
      <c r="L2851" t="s">
        <v>31</v>
      </c>
      <c r="M2851" t="s">
        <v>31</v>
      </c>
      <c r="N2851">
        <v>20</v>
      </c>
      <c r="O2851">
        <f>IF(moras[[#This Row],[EDAD]]="", '2-Resumen'!$C$7, moras[[#This Row],[EDAD]])</f>
        <v>20</v>
      </c>
      <c r="P2851">
        <f>FLOOR(moras[[#This Row],[EDAD_SIN_NA´S]],10)</f>
        <v>20</v>
      </c>
      <c r="Q2851">
        <f>STANDARDIZE(moras[[#This Row],[EDAD]],'2-Resumen'!$C$2, '2-Resumen'!$C$3)</f>
        <v>-1.5460474449117341</v>
      </c>
      <c r="R2851" t="str">
        <f>IF(ABS(moras[[#This Row],[Z-CORE E]]) &gt; 1.96, "Sí", "No")</f>
        <v>No</v>
      </c>
    </row>
    <row r="2852" spans="1:18">
      <c r="A2852">
        <v>4126</v>
      </c>
      <c r="B2852" t="s">
        <v>27</v>
      </c>
      <c r="C2852">
        <v>86545702</v>
      </c>
      <c r="D28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52">
        <f>IF(moras[[#This Row],[SALARIO]]="",'2-Resumen'!$B$7, moras[[#This Row],[SALARIO]])</f>
        <v>86545702</v>
      </c>
      <c r="F2852">
        <f>STANDARDIZE(moras[[#This Row],[SALARIO]],'2-Resumen'!$B$2,'2-Resumen'!$B$3)</f>
        <v>1.0644210807389842</v>
      </c>
      <c r="G2852" t="str">
        <f>IF(ABS(moras[[#This Row],[Z-CORE]])&gt; 1.96,"Sí", "No")</f>
        <v>No</v>
      </c>
      <c r="H2852" t="s">
        <v>33</v>
      </c>
      <c r="I2852" t="str">
        <f>IF(moras[[#This Row],[TIPO_ASEGURAMIENTO]] = "", '2-Resumen'!$F$4, moras[[#This Row],[TIPO_ASEGURAMIENTO]])</f>
        <v>ASALARIADO</v>
      </c>
      <c r="J2852" t="s">
        <v>34</v>
      </c>
      <c r="K2852" t="s">
        <v>30</v>
      </c>
      <c r="L2852" t="s">
        <v>31</v>
      </c>
      <c r="M2852" t="s">
        <v>31</v>
      </c>
      <c r="N2852">
        <v>42</v>
      </c>
      <c r="O2852">
        <f>IF(moras[[#This Row],[EDAD]]="", '2-Resumen'!$C$7, moras[[#This Row],[EDAD]])</f>
        <v>42</v>
      </c>
      <c r="P2852">
        <f>FLOOR(moras[[#This Row],[EDAD_SIN_NA´S]],10)</f>
        <v>40</v>
      </c>
      <c r="Q2852">
        <f>STANDARDIZE(moras[[#This Row],[EDAD]],'2-Resumen'!$C$2, '2-Resumen'!$C$3)</f>
        <v>6.6098167852911317E-3</v>
      </c>
      <c r="R2852" t="str">
        <f>IF(ABS(moras[[#This Row],[Z-CORE E]]) &gt; 1.96, "Sí", "No")</f>
        <v>No</v>
      </c>
    </row>
    <row r="2853" spans="1:18">
      <c r="A2853">
        <v>4128</v>
      </c>
      <c r="B2853" t="s">
        <v>32</v>
      </c>
      <c r="C2853">
        <v>436800</v>
      </c>
      <c r="D28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53">
        <f>IF(moras[[#This Row],[SALARIO]]="",'2-Resumen'!$B$7, moras[[#This Row],[SALARIO]])</f>
        <v>436800</v>
      </c>
      <c r="F2853">
        <f>STANDARDIZE(moras[[#This Row],[SALARIO]],'2-Resumen'!$B$2,'2-Resumen'!$B$3)</f>
        <v>-0.36834844937346761</v>
      </c>
      <c r="G2853" t="str">
        <f>IF(ABS(moras[[#This Row],[Z-CORE]])&gt; 1.96,"Sí", "No")</f>
        <v>No</v>
      </c>
      <c r="H2853" t="s">
        <v>33</v>
      </c>
      <c r="I2853" t="str">
        <f>IF(moras[[#This Row],[TIPO_ASEGURAMIENTO]] = "", '2-Resumen'!$F$4, moras[[#This Row],[TIPO_ASEGURAMIENTO]])</f>
        <v>ASALARIADO</v>
      </c>
      <c r="J2853" t="s">
        <v>29</v>
      </c>
      <c r="K2853" t="s">
        <v>30</v>
      </c>
      <c r="L2853" t="s">
        <v>31</v>
      </c>
      <c r="M2853" t="s">
        <v>31</v>
      </c>
      <c r="N2853">
        <v>53</v>
      </c>
      <c r="O2853">
        <f>IF(moras[[#This Row],[EDAD]]="", '2-Resumen'!$C$7, moras[[#This Row],[EDAD]])</f>
        <v>53</v>
      </c>
      <c r="P2853">
        <f>FLOOR(moras[[#This Row],[EDAD_SIN_NA´S]],10)</f>
        <v>50</v>
      </c>
      <c r="Q2853">
        <f>STANDARDIZE(moras[[#This Row],[EDAD]],'2-Resumen'!$C$2, '2-Resumen'!$C$3)</f>
        <v>0.78293844763380371</v>
      </c>
      <c r="R2853" t="str">
        <f>IF(ABS(moras[[#This Row],[Z-CORE E]]) &gt; 1.96, "Sí", "No")</f>
        <v>No</v>
      </c>
    </row>
    <row r="2854" spans="1:18">
      <c r="A2854">
        <v>4131</v>
      </c>
      <c r="B2854" t="s">
        <v>27</v>
      </c>
      <c r="C2854">
        <v>7204086</v>
      </c>
      <c r="D28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54">
        <f>IF(moras[[#This Row],[SALARIO]]="",'2-Resumen'!$B$7, moras[[#This Row],[SALARIO]])</f>
        <v>7204086</v>
      </c>
      <c r="F2854">
        <f>STANDARDIZE(moras[[#This Row],[SALARIO]],'2-Resumen'!$B$2,'2-Resumen'!$B$3)</f>
        <v>-0.25574730178995092</v>
      </c>
      <c r="G2854" t="str">
        <f>IF(ABS(moras[[#This Row],[Z-CORE]])&gt; 1.96,"Sí", "No")</f>
        <v>No</v>
      </c>
      <c r="H2854" t="s">
        <v>33</v>
      </c>
      <c r="I2854" t="str">
        <f>IF(moras[[#This Row],[TIPO_ASEGURAMIENTO]] = "", '2-Resumen'!$F$4, moras[[#This Row],[TIPO_ASEGURAMIENTO]])</f>
        <v>ASALARIADO</v>
      </c>
      <c r="J2854" t="s">
        <v>34</v>
      </c>
      <c r="K2854" t="s">
        <v>30</v>
      </c>
      <c r="L2854" t="s">
        <v>31</v>
      </c>
      <c r="M2854" t="s">
        <v>31</v>
      </c>
      <c r="N2854">
        <v>45</v>
      </c>
      <c r="O2854">
        <f>IF(moras[[#This Row],[EDAD]]="", '2-Resumen'!$C$7, moras[[#This Row],[EDAD]])</f>
        <v>45</v>
      </c>
      <c r="P2854">
        <f>FLOOR(moras[[#This Row],[EDAD_SIN_NA´S]],10)</f>
        <v>40</v>
      </c>
      <c r="Q2854">
        <f>STANDARDIZE(moras[[#This Row],[EDAD]],'2-Resumen'!$C$2, '2-Resumen'!$C$3)</f>
        <v>0.21833580701670366</v>
      </c>
      <c r="R2854" t="str">
        <f>IF(ABS(moras[[#This Row],[Z-CORE E]]) &gt; 1.96, "Sí", "No")</f>
        <v>No</v>
      </c>
    </row>
    <row r="2855" spans="1:18">
      <c r="A2855">
        <v>4132</v>
      </c>
      <c r="B2855" t="s">
        <v>32</v>
      </c>
      <c r="C2855">
        <v>301184</v>
      </c>
      <c r="D28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55">
        <f>IF(moras[[#This Row],[SALARIO]]="",'2-Resumen'!$B$7, moras[[#This Row],[SALARIO]])</f>
        <v>301184</v>
      </c>
      <c r="F2855">
        <f>STANDARDIZE(moras[[#This Row],[SALARIO]],'2-Resumen'!$B$2,'2-Resumen'!$B$3)</f>
        <v>-0.37060496952507432</v>
      </c>
      <c r="G2855" t="str">
        <f>IF(ABS(moras[[#This Row],[Z-CORE]])&gt; 1.96,"Sí", "No")</f>
        <v>No</v>
      </c>
      <c r="H2855" t="s">
        <v>33</v>
      </c>
      <c r="I2855" t="str">
        <f>IF(moras[[#This Row],[TIPO_ASEGURAMIENTO]] = "", '2-Resumen'!$F$4, moras[[#This Row],[TIPO_ASEGURAMIENTO]])</f>
        <v>ASALARIADO</v>
      </c>
      <c r="J2855" t="s">
        <v>29</v>
      </c>
      <c r="K2855" t="s">
        <v>30</v>
      </c>
      <c r="L2855" t="s">
        <v>31</v>
      </c>
      <c r="M2855" t="s">
        <v>31</v>
      </c>
      <c r="N2855">
        <v>46</v>
      </c>
      <c r="O2855">
        <f>IF(moras[[#This Row],[EDAD]]="", '2-Resumen'!$C$7, moras[[#This Row],[EDAD]])</f>
        <v>46</v>
      </c>
      <c r="P2855">
        <f>FLOOR(moras[[#This Row],[EDAD_SIN_NA´S]],10)</f>
        <v>40</v>
      </c>
      <c r="Q2855">
        <f>STANDARDIZE(moras[[#This Row],[EDAD]],'2-Resumen'!$C$2, '2-Resumen'!$C$3)</f>
        <v>0.28891113709384114</v>
      </c>
      <c r="R2855" t="str">
        <f>IF(ABS(moras[[#This Row],[Z-CORE E]]) &gt; 1.96, "Sí", "No")</f>
        <v>No</v>
      </c>
    </row>
    <row r="2856" spans="1:18">
      <c r="A2856">
        <v>4133</v>
      </c>
      <c r="B2856" t="s">
        <v>32</v>
      </c>
      <c r="C2856">
        <v>230000</v>
      </c>
      <c r="D28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56">
        <f>IF(moras[[#This Row],[SALARIO]]="",'2-Resumen'!$B$7, moras[[#This Row],[SALARIO]])</f>
        <v>230000</v>
      </c>
      <c r="F2856">
        <f>STANDARDIZE(moras[[#This Row],[SALARIO]],'2-Resumen'!$B$2,'2-Resumen'!$B$3)</f>
        <v>-0.37178940300248098</v>
      </c>
      <c r="G2856" t="str">
        <f>IF(ABS(moras[[#This Row],[Z-CORE]])&gt; 1.96,"Sí", "No")</f>
        <v>No</v>
      </c>
      <c r="H2856" t="s">
        <v>33</v>
      </c>
      <c r="I2856" t="str">
        <f>IF(moras[[#This Row],[TIPO_ASEGURAMIENTO]] = "", '2-Resumen'!$F$4, moras[[#This Row],[TIPO_ASEGURAMIENTO]])</f>
        <v>ASALARIADO</v>
      </c>
      <c r="J2856" t="s">
        <v>29</v>
      </c>
      <c r="K2856" t="s">
        <v>30</v>
      </c>
      <c r="L2856" t="s">
        <v>31</v>
      </c>
      <c r="M2856" t="s">
        <v>30</v>
      </c>
      <c r="N2856">
        <v>60</v>
      </c>
      <c r="O2856">
        <f>IF(moras[[#This Row],[EDAD]]="", '2-Resumen'!$C$7, moras[[#This Row],[EDAD]])</f>
        <v>60</v>
      </c>
      <c r="P2856">
        <f>FLOOR(moras[[#This Row],[EDAD_SIN_NA´S]],10)</f>
        <v>60</v>
      </c>
      <c r="Q2856">
        <f>STANDARDIZE(moras[[#This Row],[EDAD]],'2-Resumen'!$C$2, '2-Resumen'!$C$3)</f>
        <v>1.2769657581737661</v>
      </c>
      <c r="R2856" t="str">
        <f>IF(ABS(moras[[#This Row],[Z-CORE E]]) &gt; 1.96, "Sí", "No")</f>
        <v>No</v>
      </c>
    </row>
    <row r="2857" spans="1:18">
      <c r="A2857">
        <v>4135</v>
      </c>
      <c r="B2857" t="s">
        <v>27</v>
      </c>
      <c r="C2857">
        <v>4707137</v>
      </c>
      <c r="D28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57">
        <f>IF(moras[[#This Row],[SALARIO]]="",'2-Resumen'!$B$7, moras[[#This Row],[SALARIO]])</f>
        <v>4707137</v>
      </c>
      <c r="F2857">
        <f>STANDARDIZE(moras[[#This Row],[SALARIO]],'2-Resumen'!$B$2,'2-Resumen'!$B$3)</f>
        <v>-0.29729413797472493</v>
      </c>
      <c r="G2857" t="str">
        <f>IF(ABS(moras[[#This Row],[Z-CORE]])&gt; 1.96,"Sí", "No")</f>
        <v>No</v>
      </c>
      <c r="H2857" t="s">
        <v>33</v>
      </c>
      <c r="I2857" t="str">
        <f>IF(moras[[#This Row],[TIPO_ASEGURAMIENTO]] = "", '2-Resumen'!$F$4, moras[[#This Row],[TIPO_ASEGURAMIENTO]])</f>
        <v>ASALARIADO</v>
      </c>
      <c r="J2857" t="s">
        <v>29</v>
      </c>
      <c r="K2857" t="s">
        <v>30</v>
      </c>
      <c r="L2857" t="s">
        <v>31</v>
      </c>
      <c r="M2857" t="s">
        <v>30</v>
      </c>
      <c r="N2857">
        <v>36</v>
      </c>
      <c r="O2857">
        <f>IF(moras[[#This Row],[EDAD]]="", '2-Resumen'!$C$7, moras[[#This Row],[EDAD]])</f>
        <v>36</v>
      </c>
      <c r="P2857">
        <f>FLOOR(moras[[#This Row],[EDAD_SIN_NA´S]],10)</f>
        <v>30</v>
      </c>
      <c r="Q2857">
        <f>STANDARDIZE(moras[[#This Row],[EDAD]],'2-Resumen'!$C$2, '2-Resumen'!$C$3)</f>
        <v>-0.41684216367753391</v>
      </c>
      <c r="R2857" t="str">
        <f>IF(ABS(moras[[#This Row],[Z-CORE E]]) &gt; 1.96, "Sí", "No")</f>
        <v>No</v>
      </c>
    </row>
    <row r="2858" spans="1:18">
      <c r="A2858">
        <v>4137</v>
      </c>
      <c r="B2858" t="s">
        <v>32</v>
      </c>
      <c r="C2858">
        <v>29466186</v>
      </c>
      <c r="D28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58">
        <f>IF(moras[[#This Row],[SALARIO]]="",'2-Resumen'!$B$7, moras[[#This Row],[SALARIO]])</f>
        <v>29466186</v>
      </c>
      <c r="F2858">
        <f>STANDARDIZE(moras[[#This Row],[SALARIO]],'2-Resumen'!$B$2,'2-Resumen'!$B$3)</f>
        <v>0.11467268749659712</v>
      </c>
      <c r="G2858" t="str">
        <f>IF(ABS(moras[[#This Row],[Z-CORE]])&gt; 1.96,"Sí", "No")</f>
        <v>No</v>
      </c>
      <c r="H2858" t="s">
        <v>33</v>
      </c>
      <c r="I2858" t="str">
        <f>IF(moras[[#This Row],[TIPO_ASEGURAMIENTO]] = "", '2-Resumen'!$F$4, moras[[#This Row],[TIPO_ASEGURAMIENTO]])</f>
        <v>ASALARIADO</v>
      </c>
      <c r="J2858" t="s">
        <v>29</v>
      </c>
      <c r="K2858" t="s">
        <v>30</v>
      </c>
      <c r="L2858" t="s">
        <v>31</v>
      </c>
      <c r="M2858" t="s">
        <v>31</v>
      </c>
      <c r="N2858">
        <v>25</v>
      </c>
      <c r="O2858">
        <f>IF(moras[[#This Row],[EDAD]]="", '2-Resumen'!$C$7, moras[[#This Row],[EDAD]])</f>
        <v>25</v>
      </c>
      <c r="P2858">
        <f>FLOOR(moras[[#This Row],[EDAD_SIN_NA´S]],10)</f>
        <v>20</v>
      </c>
      <c r="Q2858">
        <f>STANDARDIZE(moras[[#This Row],[EDAD]],'2-Resumen'!$C$2, '2-Resumen'!$C$3)</f>
        <v>-1.1931707945260464</v>
      </c>
      <c r="R2858" t="str">
        <f>IF(ABS(moras[[#This Row],[Z-CORE E]]) &gt; 1.96, "Sí", "No")</f>
        <v>No</v>
      </c>
    </row>
    <row r="2859" spans="1:18">
      <c r="A2859">
        <v>4138</v>
      </c>
      <c r="B2859" t="s">
        <v>32</v>
      </c>
      <c r="C2859">
        <v>431178</v>
      </c>
      <c r="D28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59">
        <f>IF(moras[[#This Row],[SALARIO]]="",'2-Resumen'!$B$7, moras[[#This Row],[SALARIO]])</f>
        <v>431178</v>
      </c>
      <c r="F2859">
        <f>STANDARDIZE(moras[[#This Row],[SALARIO]],'2-Resumen'!$B$2,'2-Resumen'!$B$3)</f>
        <v>-0.36844199406061612</v>
      </c>
      <c r="G2859" t="str">
        <f>IF(ABS(moras[[#This Row],[Z-CORE]])&gt; 1.96,"Sí", "No")</f>
        <v>No</v>
      </c>
      <c r="H2859" t="s">
        <v>33</v>
      </c>
      <c r="I2859" t="str">
        <f>IF(moras[[#This Row],[TIPO_ASEGURAMIENTO]] = "", '2-Resumen'!$F$4, moras[[#This Row],[TIPO_ASEGURAMIENTO]])</f>
        <v>ASALARIADO</v>
      </c>
      <c r="J2859" t="s">
        <v>29</v>
      </c>
      <c r="K2859" t="s">
        <v>30</v>
      </c>
      <c r="L2859" t="s">
        <v>31</v>
      </c>
      <c r="M2859" t="s">
        <v>31</v>
      </c>
      <c r="N2859">
        <v>56</v>
      </c>
      <c r="O2859">
        <f>IF(moras[[#This Row],[EDAD]]="", '2-Resumen'!$C$7, moras[[#This Row],[EDAD]])</f>
        <v>56</v>
      </c>
      <c r="P2859">
        <f>FLOOR(moras[[#This Row],[EDAD_SIN_NA´S]],10)</f>
        <v>50</v>
      </c>
      <c r="Q2859">
        <f>STANDARDIZE(moras[[#This Row],[EDAD]],'2-Resumen'!$C$2, '2-Resumen'!$C$3)</f>
        <v>0.99466443786521619</v>
      </c>
      <c r="R2859" t="str">
        <f>IF(ABS(moras[[#This Row],[Z-CORE E]]) &gt; 1.96, "Sí", "No")</f>
        <v>No</v>
      </c>
    </row>
    <row r="2860" spans="1:18">
      <c r="A2860">
        <v>4140</v>
      </c>
      <c r="B2860" t="s">
        <v>27</v>
      </c>
      <c r="C2860">
        <v>628333</v>
      </c>
      <c r="D28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60">
        <f>IF(moras[[#This Row],[SALARIO]]="",'2-Resumen'!$B$7, moras[[#This Row],[SALARIO]])</f>
        <v>628333</v>
      </c>
      <c r="F2860">
        <f>STANDARDIZE(moras[[#This Row],[SALARIO]],'2-Resumen'!$B$2,'2-Resumen'!$B$3)</f>
        <v>-0.36516152397972573</v>
      </c>
      <c r="G2860" t="str">
        <f>IF(ABS(moras[[#This Row],[Z-CORE]])&gt; 1.96,"Sí", "No")</f>
        <v>No</v>
      </c>
      <c r="H2860" t="s">
        <v>33</v>
      </c>
      <c r="I2860" t="str">
        <f>IF(moras[[#This Row],[TIPO_ASEGURAMIENTO]] = "", '2-Resumen'!$F$4, moras[[#This Row],[TIPO_ASEGURAMIENTO]])</f>
        <v>ASALARIADO</v>
      </c>
      <c r="J2860" t="s">
        <v>29</v>
      </c>
      <c r="K2860" t="s">
        <v>30</v>
      </c>
      <c r="L2860" t="s">
        <v>31</v>
      </c>
      <c r="M2860" t="s">
        <v>31</v>
      </c>
      <c r="N2860">
        <v>32</v>
      </c>
      <c r="O2860">
        <f>IF(moras[[#This Row],[EDAD]]="", '2-Resumen'!$C$7, moras[[#This Row],[EDAD]])</f>
        <v>32</v>
      </c>
      <c r="P2860">
        <f>FLOOR(moras[[#This Row],[EDAD_SIN_NA´S]],10)</f>
        <v>30</v>
      </c>
      <c r="Q2860">
        <f>STANDARDIZE(moras[[#This Row],[EDAD]],'2-Resumen'!$C$2, '2-Resumen'!$C$3)</f>
        <v>-0.69914348398608395</v>
      </c>
      <c r="R2860" t="str">
        <f>IF(ABS(moras[[#This Row],[Z-CORE E]]) &gt; 1.96, "Sí", "No")</f>
        <v>No</v>
      </c>
    </row>
    <row r="2861" spans="1:18">
      <c r="A2861">
        <v>4141</v>
      </c>
      <c r="B2861" t="s">
        <v>27</v>
      </c>
      <c r="C2861">
        <v>52610713</v>
      </c>
      <c r="D28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61">
        <f>IF(moras[[#This Row],[SALARIO]]="",'2-Resumen'!$B$7, moras[[#This Row],[SALARIO]])</f>
        <v>52610713</v>
      </c>
      <c r="F2861">
        <f>STANDARDIZE(moras[[#This Row],[SALARIO]],'2-Resumen'!$B$2,'2-Resumen'!$B$3)</f>
        <v>0.49977541560320982</v>
      </c>
      <c r="G2861" t="str">
        <f>IF(ABS(moras[[#This Row],[Z-CORE]])&gt; 1.96,"Sí", "No")</f>
        <v>No</v>
      </c>
      <c r="H2861" t="s">
        <v>33</v>
      </c>
      <c r="I2861" t="str">
        <f>IF(moras[[#This Row],[TIPO_ASEGURAMIENTO]] = "", '2-Resumen'!$F$4, moras[[#This Row],[TIPO_ASEGURAMIENTO]])</f>
        <v>ASALARIADO</v>
      </c>
      <c r="J2861" t="s">
        <v>34</v>
      </c>
      <c r="K2861" t="s">
        <v>30</v>
      </c>
      <c r="L2861" t="s">
        <v>31</v>
      </c>
      <c r="M2861" t="s">
        <v>31</v>
      </c>
      <c r="N2861">
        <v>37</v>
      </c>
      <c r="O2861">
        <f>IF(moras[[#This Row],[EDAD]]="", '2-Resumen'!$C$7, moras[[#This Row],[EDAD]])</f>
        <v>37</v>
      </c>
      <c r="P2861">
        <f>FLOOR(moras[[#This Row],[EDAD_SIN_NA´S]],10)</f>
        <v>30</v>
      </c>
      <c r="Q2861">
        <f>STANDARDIZE(moras[[#This Row],[EDAD]],'2-Resumen'!$C$2, '2-Resumen'!$C$3)</f>
        <v>-0.3462668336003964</v>
      </c>
      <c r="R2861" t="str">
        <f>IF(ABS(moras[[#This Row],[Z-CORE E]]) &gt; 1.96, "Sí", "No")</f>
        <v>No</v>
      </c>
    </row>
    <row r="2862" spans="1:18">
      <c r="A2862">
        <v>4143</v>
      </c>
      <c r="B2862" t="s">
        <v>27</v>
      </c>
      <c r="C2862">
        <v>471872</v>
      </c>
      <c r="D28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62">
        <f>IF(moras[[#This Row],[SALARIO]]="",'2-Resumen'!$B$7, moras[[#This Row],[SALARIO]])</f>
        <v>471872</v>
      </c>
      <c r="F2862">
        <f>STANDARDIZE(moras[[#This Row],[SALARIO]],'2-Resumen'!$B$2,'2-Resumen'!$B$3)</f>
        <v>-0.3677648849359591</v>
      </c>
      <c r="G2862" t="str">
        <f>IF(ABS(moras[[#This Row],[Z-CORE]])&gt; 1.96,"Sí", "No")</f>
        <v>No</v>
      </c>
      <c r="H2862" t="s">
        <v>33</v>
      </c>
      <c r="I2862" t="str">
        <f>IF(moras[[#This Row],[TIPO_ASEGURAMIENTO]] = "", '2-Resumen'!$F$4, moras[[#This Row],[TIPO_ASEGURAMIENTO]])</f>
        <v>ASALARIADO</v>
      </c>
      <c r="J2862" t="s">
        <v>34</v>
      </c>
      <c r="K2862" t="s">
        <v>30</v>
      </c>
      <c r="L2862" t="s">
        <v>31</v>
      </c>
      <c r="M2862" t="s">
        <v>30</v>
      </c>
      <c r="N2862">
        <v>33</v>
      </c>
      <c r="O2862">
        <f>IF(moras[[#This Row],[EDAD]]="", '2-Resumen'!$C$7, moras[[#This Row],[EDAD]])</f>
        <v>33</v>
      </c>
      <c r="P2862">
        <f>FLOOR(moras[[#This Row],[EDAD_SIN_NA´S]],10)</f>
        <v>30</v>
      </c>
      <c r="Q2862">
        <f>STANDARDIZE(moras[[#This Row],[EDAD]],'2-Resumen'!$C$2, '2-Resumen'!$C$3)</f>
        <v>-0.62856815390894638</v>
      </c>
      <c r="R2862" t="str">
        <f>IF(ABS(moras[[#This Row],[Z-CORE E]]) &gt; 1.96, "Sí", "No")</f>
        <v>No</v>
      </c>
    </row>
    <row r="2863" spans="1:18">
      <c r="A2863">
        <v>4145</v>
      </c>
      <c r="B2863" t="s">
        <v>32</v>
      </c>
      <c r="C2863">
        <v>101737798</v>
      </c>
      <c r="D28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63">
        <f>IF(moras[[#This Row],[SALARIO]]="",'2-Resumen'!$B$7, moras[[#This Row],[SALARIO]])</f>
        <v>101737798</v>
      </c>
      <c r="F2863">
        <f>STANDARDIZE(moras[[#This Row],[SALARIO]],'2-Resumen'!$B$2,'2-Resumen'!$B$3)</f>
        <v>1.3172029853014562</v>
      </c>
      <c r="G2863" t="str">
        <f>IF(ABS(moras[[#This Row],[Z-CORE]])&gt; 1.96,"Sí", "No")</f>
        <v>No</v>
      </c>
      <c r="H2863" t="s">
        <v>33</v>
      </c>
      <c r="I2863" t="str">
        <f>IF(moras[[#This Row],[TIPO_ASEGURAMIENTO]] = "", '2-Resumen'!$F$4, moras[[#This Row],[TIPO_ASEGURAMIENTO]])</f>
        <v>ASALARIADO</v>
      </c>
      <c r="J2863" t="s">
        <v>29</v>
      </c>
      <c r="K2863" t="s">
        <v>30</v>
      </c>
      <c r="L2863" t="s">
        <v>31</v>
      </c>
      <c r="M2863" t="s">
        <v>31</v>
      </c>
      <c r="N2863">
        <v>48</v>
      </c>
      <c r="O2863">
        <f>IF(moras[[#This Row],[EDAD]]="", '2-Resumen'!$C$7, moras[[#This Row],[EDAD]])</f>
        <v>48</v>
      </c>
      <c r="P2863">
        <f>FLOOR(moras[[#This Row],[EDAD_SIN_NA´S]],10)</f>
        <v>40</v>
      </c>
      <c r="Q2863">
        <f>STANDARDIZE(moras[[#This Row],[EDAD]],'2-Resumen'!$C$2, '2-Resumen'!$C$3)</f>
        <v>0.43006179724811616</v>
      </c>
      <c r="R2863" t="str">
        <f>IF(ABS(moras[[#This Row],[Z-CORE E]]) &gt; 1.96, "Sí", "No")</f>
        <v>No</v>
      </c>
    </row>
    <row r="2864" spans="1:18">
      <c r="A2864">
        <v>4146</v>
      </c>
      <c r="B2864" t="s">
        <v>27</v>
      </c>
      <c r="C2864">
        <v>15978723</v>
      </c>
      <c r="D28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64">
        <f>IF(moras[[#This Row],[SALARIO]]="",'2-Resumen'!$B$7, moras[[#This Row],[SALARIO]])</f>
        <v>15978723</v>
      </c>
      <c r="F2864">
        <f>STANDARDIZE(moras[[#This Row],[SALARIO]],'2-Resumen'!$B$2,'2-Resumen'!$B$3)</f>
        <v>-0.10974575909930862</v>
      </c>
      <c r="G2864" t="str">
        <f>IF(ABS(moras[[#This Row],[Z-CORE]])&gt; 1.96,"Sí", "No")</f>
        <v>No</v>
      </c>
      <c r="H2864" t="s">
        <v>33</v>
      </c>
      <c r="I2864" t="str">
        <f>IF(moras[[#This Row],[TIPO_ASEGURAMIENTO]] = "", '2-Resumen'!$F$4, moras[[#This Row],[TIPO_ASEGURAMIENTO]])</f>
        <v>ASALARIADO</v>
      </c>
      <c r="J2864" t="s">
        <v>29</v>
      </c>
      <c r="K2864" t="s">
        <v>30</v>
      </c>
      <c r="L2864" t="s">
        <v>31</v>
      </c>
      <c r="M2864" t="s">
        <v>31</v>
      </c>
      <c r="N2864">
        <v>42</v>
      </c>
      <c r="O2864">
        <f>IF(moras[[#This Row],[EDAD]]="", '2-Resumen'!$C$7, moras[[#This Row],[EDAD]])</f>
        <v>42</v>
      </c>
      <c r="P2864">
        <f>FLOOR(moras[[#This Row],[EDAD_SIN_NA´S]],10)</f>
        <v>40</v>
      </c>
      <c r="Q2864">
        <f>STANDARDIZE(moras[[#This Row],[EDAD]],'2-Resumen'!$C$2, '2-Resumen'!$C$3)</f>
        <v>6.6098167852911317E-3</v>
      </c>
      <c r="R2864" t="str">
        <f>IF(ABS(moras[[#This Row],[Z-CORE E]]) &gt; 1.96, "Sí", "No")</f>
        <v>No</v>
      </c>
    </row>
    <row r="2865" spans="1:18">
      <c r="A2865">
        <v>4147</v>
      </c>
      <c r="B2865" t="s">
        <v>27</v>
      </c>
      <c r="C2865">
        <v>561950</v>
      </c>
      <c r="D28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65">
        <f>IF(moras[[#This Row],[SALARIO]]="",'2-Resumen'!$B$7, moras[[#This Row],[SALARIO]])</f>
        <v>561950</v>
      </c>
      <c r="F2865">
        <f>STANDARDIZE(moras[[#This Row],[SALARIO]],'2-Resumen'!$B$2,'2-Resumen'!$B$3)</f>
        <v>-0.36626607342244721</v>
      </c>
      <c r="G2865" t="str">
        <f>IF(ABS(moras[[#This Row],[Z-CORE]])&gt; 1.96,"Sí", "No")</f>
        <v>No</v>
      </c>
      <c r="H2865" t="s">
        <v>33</v>
      </c>
      <c r="I2865" t="str">
        <f>IF(moras[[#This Row],[TIPO_ASEGURAMIENTO]] = "", '2-Resumen'!$F$4, moras[[#This Row],[TIPO_ASEGURAMIENTO]])</f>
        <v>ASALARIADO</v>
      </c>
      <c r="J2865" t="s">
        <v>34</v>
      </c>
      <c r="K2865" t="s">
        <v>30</v>
      </c>
      <c r="L2865" t="s">
        <v>31</v>
      </c>
      <c r="M2865" t="s">
        <v>30</v>
      </c>
      <c r="N2865">
        <v>32</v>
      </c>
      <c r="O2865">
        <f>IF(moras[[#This Row],[EDAD]]="", '2-Resumen'!$C$7, moras[[#This Row],[EDAD]])</f>
        <v>32</v>
      </c>
      <c r="P2865">
        <f>FLOOR(moras[[#This Row],[EDAD_SIN_NA´S]],10)</f>
        <v>30</v>
      </c>
      <c r="Q2865">
        <f>STANDARDIZE(moras[[#This Row],[EDAD]],'2-Resumen'!$C$2, '2-Resumen'!$C$3)</f>
        <v>-0.69914348398608395</v>
      </c>
      <c r="R2865" t="str">
        <f>IF(ABS(moras[[#This Row],[Z-CORE E]]) &gt; 1.96, "Sí", "No")</f>
        <v>No</v>
      </c>
    </row>
    <row r="2866" spans="1:18">
      <c r="A2866">
        <v>4148</v>
      </c>
      <c r="B2866" t="s">
        <v>32</v>
      </c>
      <c r="C2866">
        <v>500000</v>
      </c>
      <c r="D28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66">
        <f>IF(moras[[#This Row],[SALARIO]]="",'2-Resumen'!$B$7, moras[[#This Row],[SALARIO]])</f>
        <v>500000</v>
      </c>
      <c r="F2866">
        <f>STANDARDIZE(moras[[#This Row],[SALARIO]],'2-Resumen'!$B$2,'2-Resumen'!$B$3)</f>
        <v>-0.36729686199748285</v>
      </c>
      <c r="G2866" t="str">
        <f>IF(ABS(moras[[#This Row],[Z-CORE]])&gt; 1.96,"Sí", "No")</f>
        <v>No</v>
      </c>
      <c r="H2866" t="s">
        <v>33</v>
      </c>
      <c r="I2866" t="str">
        <f>IF(moras[[#This Row],[TIPO_ASEGURAMIENTO]] = "", '2-Resumen'!$F$4, moras[[#This Row],[TIPO_ASEGURAMIENTO]])</f>
        <v>ASALARIADO</v>
      </c>
      <c r="J2866" t="s">
        <v>29</v>
      </c>
      <c r="K2866" t="s">
        <v>30</v>
      </c>
      <c r="L2866" t="s">
        <v>30</v>
      </c>
      <c r="M2866" t="s">
        <v>31</v>
      </c>
      <c r="N2866">
        <v>29</v>
      </c>
      <c r="O2866">
        <f>IF(moras[[#This Row],[EDAD]]="", '2-Resumen'!$C$7, moras[[#This Row],[EDAD]])</f>
        <v>29</v>
      </c>
      <c r="P2866">
        <f>FLOOR(moras[[#This Row],[EDAD_SIN_NA´S]],10)</f>
        <v>20</v>
      </c>
      <c r="Q2866">
        <f>STANDARDIZE(moras[[#This Row],[EDAD]],'2-Resumen'!$C$2, '2-Resumen'!$C$3)</f>
        <v>-0.91086947421749642</v>
      </c>
      <c r="R2866" t="str">
        <f>IF(ABS(moras[[#This Row],[Z-CORE E]]) &gt; 1.96, "Sí", "No")</f>
        <v>No</v>
      </c>
    </row>
    <row r="2867" spans="1:18">
      <c r="A2867">
        <v>4149</v>
      </c>
      <c r="B2867" t="s">
        <v>32</v>
      </c>
      <c r="C2867">
        <v>895921</v>
      </c>
      <c r="D28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67">
        <f>IF(moras[[#This Row],[SALARIO]]="",'2-Resumen'!$B$7, moras[[#This Row],[SALARIO]])</f>
        <v>895921</v>
      </c>
      <c r="F2867">
        <f>STANDARDIZE(moras[[#This Row],[SALARIO]],'2-Resumen'!$B$2,'2-Resumen'!$B$3)</f>
        <v>-0.36070911634103897</v>
      </c>
      <c r="G2867" t="str">
        <f>IF(ABS(moras[[#This Row],[Z-CORE]])&gt; 1.96,"Sí", "No")</f>
        <v>No</v>
      </c>
      <c r="H2867" t="s">
        <v>33</v>
      </c>
      <c r="I2867" t="str">
        <f>IF(moras[[#This Row],[TIPO_ASEGURAMIENTO]] = "", '2-Resumen'!$F$4, moras[[#This Row],[TIPO_ASEGURAMIENTO]])</f>
        <v>ASALARIADO</v>
      </c>
      <c r="J2867" t="s">
        <v>29</v>
      </c>
      <c r="K2867" t="s">
        <v>30</v>
      </c>
      <c r="L2867" t="s">
        <v>31</v>
      </c>
      <c r="M2867" t="s">
        <v>31</v>
      </c>
      <c r="N2867">
        <v>24</v>
      </c>
      <c r="O2867">
        <f>IF(moras[[#This Row],[EDAD]]="", '2-Resumen'!$C$7, moras[[#This Row],[EDAD]])</f>
        <v>24</v>
      </c>
      <c r="P2867">
        <f>FLOOR(moras[[#This Row],[EDAD_SIN_NA´S]],10)</f>
        <v>20</v>
      </c>
      <c r="Q2867">
        <f>STANDARDIZE(moras[[#This Row],[EDAD]],'2-Resumen'!$C$2, '2-Resumen'!$C$3)</f>
        <v>-1.263746124603184</v>
      </c>
      <c r="R2867" t="str">
        <f>IF(ABS(moras[[#This Row],[Z-CORE E]]) &gt; 1.96, "Sí", "No")</f>
        <v>No</v>
      </c>
    </row>
    <row r="2868" spans="1:18">
      <c r="A2868">
        <v>4152</v>
      </c>
      <c r="B2868" t="s">
        <v>32</v>
      </c>
      <c r="C2868">
        <v>263305</v>
      </c>
      <c r="D28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68">
        <f>IF(moras[[#This Row],[SALARIO]]="",'2-Resumen'!$B$7, moras[[#This Row],[SALARIO]])</f>
        <v>263305</v>
      </c>
      <c r="F2868">
        <f>STANDARDIZE(moras[[#This Row],[SALARIO]],'2-Resumen'!$B$2,'2-Resumen'!$B$3)</f>
        <v>-0.37123523974999406</v>
      </c>
      <c r="G2868" t="str">
        <f>IF(ABS(moras[[#This Row],[Z-CORE]])&gt; 1.96,"Sí", "No")</f>
        <v>No</v>
      </c>
      <c r="H2868" t="s">
        <v>33</v>
      </c>
      <c r="I2868" t="str">
        <f>IF(moras[[#This Row],[TIPO_ASEGURAMIENTO]] = "", '2-Resumen'!$F$4, moras[[#This Row],[TIPO_ASEGURAMIENTO]])</f>
        <v>ASALARIADO</v>
      </c>
      <c r="J2868" t="s">
        <v>29</v>
      </c>
      <c r="K2868" t="s">
        <v>30</v>
      </c>
      <c r="L2868" t="s">
        <v>31</v>
      </c>
      <c r="M2868" t="s">
        <v>30</v>
      </c>
      <c r="N2868">
        <v>34</v>
      </c>
      <c r="O2868">
        <f>IF(moras[[#This Row],[EDAD]]="", '2-Resumen'!$C$7, moras[[#This Row],[EDAD]])</f>
        <v>34</v>
      </c>
      <c r="P2868">
        <f>FLOOR(moras[[#This Row],[EDAD_SIN_NA´S]],10)</f>
        <v>30</v>
      </c>
      <c r="Q2868">
        <f>STANDARDIZE(moras[[#This Row],[EDAD]],'2-Resumen'!$C$2, '2-Resumen'!$C$3)</f>
        <v>-0.55799282383180893</v>
      </c>
      <c r="R2868" t="str">
        <f>IF(ABS(moras[[#This Row],[Z-CORE E]]) &gt; 1.96, "Sí", "No")</f>
        <v>No</v>
      </c>
    </row>
    <row r="2869" spans="1:18">
      <c r="A2869">
        <v>4155</v>
      </c>
      <c r="B2869" t="s">
        <v>27</v>
      </c>
      <c r="C2869">
        <v>122666667</v>
      </c>
      <c r="D28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69">
        <f>IF(moras[[#This Row],[SALARIO]]="",'2-Resumen'!$B$7, moras[[#This Row],[SALARIO]])</f>
        <v>122666667</v>
      </c>
      <c r="F2869">
        <f>STANDARDIZE(moras[[#This Row],[SALARIO]],'2-Resumen'!$B$2,'2-Resumen'!$B$3)</f>
        <v>1.6654392896375056</v>
      </c>
      <c r="G2869" t="str">
        <f>IF(ABS(moras[[#This Row],[Z-CORE]])&gt; 1.96,"Sí", "No")</f>
        <v>No</v>
      </c>
      <c r="H2869" t="s">
        <v>33</v>
      </c>
      <c r="I2869" t="str">
        <f>IF(moras[[#This Row],[TIPO_ASEGURAMIENTO]] = "", '2-Resumen'!$F$4, moras[[#This Row],[TIPO_ASEGURAMIENTO]])</f>
        <v>ASALARIADO</v>
      </c>
      <c r="J2869" t="s">
        <v>29</v>
      </c>
      <c r="K2869" t="s">
        <v>30</v>
      </c>
      <c r="L2869" t="s">
        <v>31</v>
      </c>
      <c r="M2869" t="s">
        <v>31</v>
      </c>
      <c r="N2869">
        <v>26</v>
      </c>
      <c r="O2869">
        <f>IF(moras[[#This Row],[EDAD]]="", '2-Resumen'!$C$7, moras[[#This Row],[EDAD]])</f>
        <v>26</v>
      </c>
      <c r="P2869">
        <f>FLOOR(moras[[#This Row],[EDAD_SIN_NA´S]],10)</f>
        <v>20</v>
      </c>
      <c r="Q2869">
        <f>STANDARDIZE(moras[[#This Row],[EDAD]],'2-Resumen'!$C$2, '2-Resumen'!$C$3)</f>
        <v>-1.1225954644489089</v>
      </c>
      <c r="R2869" t="str">
        <f>IF(ABS(moras[[#This Row],[Z-CORE E]]) &gt; 1.96, "Sí", "No")</f>
        <v>No</v>
      </c>
    </row>
    <row r="2870" spans="1:18">
      <c r="A2870">
        <v>4156</v>
      </c>
      <c r="B2870" t="s">
        <v>27</v>
      </c>
      <c r="C2870">
        <v>750000</v>
      </c>
      <c r="D28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70">
        <f>IF(moras[[#This Row],[SALARIO]]="",'2-Resumen'!$B$7, moras[[#This Row],[SALARIO]])</f>
        <v>750000</v>
      </c>
      <c r="F2870">
        <f>STANDARDIZE(moras[[#This Row],[SALARIO]],'2-Resumen'!$B$2,'2-Resumen'!$B$3)</f>
        <v>-0.36313710180766984</v>
      </c>
      <c r="G2870" t="str">
        <f>IF(ABS(moras[[#This Row],[Z-CORE]])&gt; 1.96,"Sí", "No")</f>
        <v>No</v>
      </c>
      <c r="H2870" t="s">
        <v>33</v>
      </c>
      <c r="I2870" t="str">
        <f>IF(moras[[#This Row],[TIPO_ASEGURAMIENTO]] = "", '2-Resumen'!$F$4, moras[[#This Row],[TIPO_ASEGURAMIENTO]])</f>
        <v>ASALARIADO</v>
      </c>
      <c r="J2870" t="s">
        <v>29</v>
      </c>
      <c r="K2870" t="s">
        <v>30</v>
      </c>
      <c r="L2870" t="s">
        <v>31</v>
      </c>
      <c r="M2870" t="s">
        <v>31</v>
      </c>
      <c r="N2870">
        <v>35</v>
      </c>
      <c r="O2870">
        <f>IF(moras[[#This Row],[EDAD]]="", '2-Resumen'!$C$7, moras[[#This Row],[EDAD]])</f>
        <v>35</v>
      </c>
      <c r="P2870">
        <f>FLOOR(moras[[#This Row],[EDAD_SIN_NA´S]],10)</f>
        <v>30</v>
      </c>
      <c r="Q2870">
        <f>STANDARDIZE(moras[[#This Row],[EDAD]],'2-Resumen'!$C$2, '2-Resumen'!$C$3)</f>
        <v>-0.48741749375467142</v>
      </c>
      <c r="R2870" t="str">
        <f>IF(ABS(moras[[#This Row],[Z-CORE E]]) &gt; 1.96, "Sí", "No")</f>
        <v>No</v>
      </c>
    </row>
    <row r="2871" spans="1:18">
      <c r="A2871">
        <v>4157</v>
      </c>
      <c r="B2871" t="s">
        <v>32</v>
      </c>
      <c r="C2871">
        <v>433710</v>
      </c>
      <c r="D28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71">
        <f>IF(moras[[#This Row],[SALARIO]]="",'2-Resumen'!$B$7, moras[[#This Row],[SALARIO]])</f>
        <v>433710</v>
      </c>
      <c r="F2871">
        <f>STANDARDIZE(moras[[#This Row],[SALARIO]],'2-Resumen'!$B$2,'2-Resumen'!$B$3)</f>
        <v>-0.36839986400941371</v>
      </c>
      <c r="G2871" t="str">
        <f>IF(ABS(moras[[#This Row],[Z-CORE]])&gt; 1.96,"Sí", "No")</f>
        <v>No</v>
      </c>
      <c r="H2871" t="s">
        <v>33</v>
      </c>
      <c r="I2871" t="str">
        <f>IF(moras[[#This Row],[TIPO_ASEGURAMIENTO]] = "", '2-Resumen'!$F$4, moras[[#This Row],[TIPO_ASEGURAMIENTO]])</f>
        <v>ASALARIADO</v>
      </c>
      <c r="J2871" t="s">
        <v>29</v>
      </c>
      <c r="K2871" t="s">
        <v>30</v>
      </c>
      <c r="L2871" t="s">
        <v>31</v>
      </c>
      <c r="M2871" t="s">
        <v>31</v>
      </c>
      <c r="N2871">
        <v>60</v>
      </c>
      <c r="O2871">
        <f>IF(moras[[#This Row],[EDAD]]="", '2-Resumen'!$C$7, moras[[#This Row],[EDAD]])</f>
        <v>60</v>
      </c>
      <c r="P2871">
        <f>FLOOR(moras[[#This Row],[EDAD_SIN_NA´S]],10)</f>
        <v>60</v>
      </c>
      <c r="Q2871">
        <f>STANDARDIZE(moras[[#This Row],[EDAD]],'2-Resumen'!$C$2, '2-Resumen'!$C$3)</f>
        <v>1.2769657581737661</v>
      </c>
      <c r="R2871" t="str">
        <f>IF(ABS(moras[[#This Row],[Z-CORE E]]) &gt; 1.96, "Sí", "No")</f>
        <v>No</v>
      </c>
    </row>
    <row r="2872" spans="1:18">
      <c r="A2872">
        <v>4159</v>
      </c>
      <c r="B2872" t="s">
        <v>32</v>
      </c>
      <c r="C2872">
        <v>5751957</v>
      </c>
      <c r="D28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72">
        <f>IF(moras[[#This Row],[SALARIO]]="",'2-Resumen'!$B$7, moras[[#This Row],[SALARIO]])</f>
        <v>5751957</v>
      </c>
      <c r="F2872">
        <f>STANDARDIZE(moras[[#This Row],[SALARIO]],'2-Resumen'!$B$2,'2-Resumen'!$B$3)</f>
        <v>-0.27990933540864305</v>
      </c>
      <c r="G2872" t="str">
        <f>IF(ABS(moras[[#This Row],[Z-CORE]])&gt; 1.96,"Sí", "No")</f>
        <v>No</v>
      </c>
      <c r="H2872" t="s">
        <v>33</v>
      </c>
      <c r="I2872" t="str">
        <f>IF(moras[[#This Row],[TIPO_ASEGURAMIENTO]] = "", '2-Resumen'!$F$4, moras[[#This Row],[TIPO_ASEGURAMIENTO]])</f>
        <v>ASALARIADO</v>
      </c>
      <c r="J2872" t="s">
        <v>29</v>
      </c>
      <c r="K2872" t="s">
        <v>30</v>
      </c>
      <c r="L2872" t="s">
        <v>31</v>
      </c>
      <c r="M2872" t="s">
        <v>31</v>
      </c>
      <c r="N2872">
        <v>26</v>
      </c>
      <c r="O2872">
        <f>IF(moras[[#This Row],[EDAD]]="", '2-Resumen'!$C$7, moras[[#This Row],[EDAD]])</f>
        <v>26</v>
      </c>
      <c r="P2872">
        <f>FLOOR(moras[[#This Row],[EDAD_SIN_NA´S]],10)</f>
        <v>20</v>
      </c>
      <c r="Q2872">
        <f>STANDARDIZE(moras[[#This Row],[EDAD]],'2-Resumen'!$C$2, '2-Resumen'!$C$3)</f>
        <v>-1.1225954644489089</v>
      </c>
      <c r="R2872" t="str">
        <f>IF(ABS(moras[[#This Row],[Z-CORE E]]) &gt; 1.96, "Sí", "No")</f>
        <v>No</v>
      </c>
    </row>
    <row r="2873" spans="1:18">
      <c r="A2873">
        <v>4160</v>
      </c>
      <c r="B2873" t="s">
        <v>32</v>
      </c>
      <c r="C2873">
        <v>660110</v>
      </c>
      <c r="D28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73">
        <f>IF(moras[[#This Row],[SALARIO]]="",'2-Resumen'!$B$7, moras[[#This Row],[SALARIO]])</f>
        <v>660110</v>
      </c>
      <c r="F2873">
        <f>STANDARDIZE(moras[[#This Row],[SALARIO]],'2-Resumen'!$B$2,'2-Resumen'!$B$3)</f>
        <v>-0.36463278518151898</v>
      </c>
      <c r="G2873" t="str">
        <f>IF(ABS(moras[[#This Row],[Z-CORE]])&gt; 1.96,"Sí", "No")</f>
        <v>No</v>
      </c>
      <c r="H2873" t="s">
        <v>33</v>
      </c>
      <c r="I2873" t="str">
        <f>IF(moras[[#This Row],[TIPO_ASEGURAMIENTO]] = "", '2-Resumen'!$F$4, moras[[#This Row],[TIPO_ASEGURAMIENTO]])</f>
        <v>ASALARIADO</v>
      </c>
      <c r="J2873" t="s">
        <v>29</v>
      </c>
      <c r="K2873" t="s">
        <v>30</v>
      </c>
      <c r="L2873" t="s">
        <v>31</v>
      </c>
      <c r="M2873" t="s">
        <v>31</v>
      </c>
      <c r="N2873">
        <v>54</v>
      </c>
      <c r="O2873">
        <f>IF(moras[[#This Row],[EDAD]]="", '2-Resumen'!$C$7, moras[[#This Row],[EDAD]])</f>
        <v>54</v>
      </c>
      <c r="P2873">
        <f>FLOOR(moras[[#This Row],[EDAD_SIN_NA´S]],10)</f>
        <v>50</v>
      </c>
      <c r="Q2873">
        <f>STANDARDIZE(moras[[#This Row],[EDAD]],'2-Resumen'!$C$2, '2-Resumen'!$C$3)</f>
        <v>0.85351377771094117</v>
      </c>
      <c r="R2873" t="str">
        <f>IF(ABS(moras[[#This Row],[Z-CORE E]]) &gt; 1.96, "Sí", "No")</f>
        <v>No</v>
      </c>
    </row>
    <row r="2874" spans="1:18">
      <c r="A2874">
        <v>4161</v>
      </c>
      <c r="B2874" t="s">
        <v>32</v>
      </c>
      <c r="C2874">
        <v>344000</v>
      </c>
      <c r="D28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74">
        <f>IF(moras[[#This Row],[SALARIO]]="",'2-Resumen'!$B$7, moras[[#This Row],[SALARIO]])</f>
        <v>344000</v>
      </c>
      <c r="F2874">
        <f>STANDARDIZE(moras[[#This Row],[SALARIO]],'2-Resumen'!$B$2,'2-Resumen'!$B$3)</f>
        <v>-0.36989255235592622</v>
      </c>
      <c r="G2874" t="str">
        <f>IF(ABS(moras[[#This Row],[Z-CORE]])&gt; 1.96,"Sí", "No")</f>
        <v>No</v>
      </c>
      <c r="H2874" t="s">
        <v>33</v>
      </c>
      <c r="I2874" t="str">
        <f>IF(moras[[#This Row],[TIPO_ASEGURAMIENTO]] = "", '2-Resumen'!$F$4, moras[[#This Row],[TIPO_ASEGURAMIENTO]])</f>
        <v>ASALARIADO</v>
      </c>
      <c r="J2874" t="s">
        <v>29</v>
      </c>
      <c r="K2874" t="s">
        <v>30</v>
      </c>
      <c r="L2874" t="s">
        <v>31</v>
      </c>
      <c r="M2874" t="s">
        <v>31</v>
      </c>
      <c r="N2874">
        <v>33</v>
      </c>
      <c r="O2874">
        <f>IF(moras[[#This Row],[EDAD]]="", '2-Resumen'!$C$7, moras[[#This Row],[EDAD]])</f>
        <v>33</v>
      </c>
      <c r="P2874">
        <f>FLOOR(moras[[#This Row],[EDAD_SIN_NA´S]],10)</f>
        <v>30</v>
      </c>
      <c r="Q2874">
        <f>STANDARDIZE(moras[[#This Row],[EDAD]],'2-Resumen'!$C$2, '2-Resumen'!$C$3)</f>
        <v>-0.62856815390894638</v>
      </c>
      <c r="R2874" t="str">
        <f>IF(ABS(moras[[#This Row],[Z-CORE E]]) &gt; 1.96, "Sí", "No")</f>
        <v>No</v>
      </c>
    </row>
    <row r="2875" spans="1:18">
      <c r="A2875">
        <v>4162</v>
      </c>
      <c r="B2875" t="s">
        <v>27</v>
      </c>
      <c r="C2875">
        <v>12015462</v>
      </c>
      <c r="D28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75">
        <f>IF(moras[[#This Row],[SALARIO]]="",'2-Resumen'!$B$7, moras[[#This Row],[SALARIO]])</f>
        <v>12015462</v>
      </c>
      <c r="F2875">
        <f>STANDARDIZE(moras[[#This Row],[SALARIO]],'2-Resumen'!$B$2,'2-Resumen'!$B$3)</f>
        <v>-0.17569062041786318</v>
      </c>
      <c r="G2875" t="str">
        <f>IF(ABS(moras[[#This Row],[Z-CORE]])&gt; 1.96,"Sí", "No")</f>
        <v>No</v>
      </c>
      <c r="H2875" t="s">
        <v>33</v>
      </c>
      <c r="I2875" t="str">
        <f>IF(moras[[#This Row],[TIPO_ASEGURAMIENTO]] = "", '2-Resumen'!$F$4, moras[[#This Row],[TIPO_ASEGURAMIENTO]])</f>
        <v>ASALARIADO</v>
      </c>
      <c r="J2875" t="s">
        <v>34</v>
      </c>
      <c r="K2875" t="s">
        <v>30</v>
      </c>
      <c r="L2875" t="s">
        <v>31</v>
      </c>
      <c r="M2875" t="s">
        <v>31</v>
      </c>
      <c r="N2875">
        <v>28</v>
      </c>
      <c r="O2875">
        <f>IF(moras[[#This Row],[EDAD]]="", '2-Resumen'!$C$7, moras[[#This Row],[EDAD]])</f>
        <v>28</v>
      </c>
      <c r="P2875">
        <f>FLOOR(moras[[#This Row],[EDAD_SIN_NA´S]],10)</f>
        <v>20</v>
      </c>
      <c r="Q2875">
        <f>STANDARDIZE(moras[[#This Row],[EDAD]],'2-Resumen'!$C$2, '2-Resumen'!$C$3)</f>
        <v>-0.98144480429463388</v>
      </c>
      <c r="R2875" t="str">
        <f>IF(ABS(moras[[#This Row],[Z-CORE E]]) &gt; 1.96, "Sí", "No")</f>
        <v>No</v>
      </c>
    </row>
    <row r="2876" spans="1:18">
      <c r="A2876">
        <v>4163</v>
      </c>
      <c r="B2876" t="s">
        <v>27</v>
      </c>
      <c r="C2876">
        <v>429500</v>
      </c>
      <c r="D28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76">
        <f>IF(moras[[#This Row],[SALARIO]]="",'2-Resumen'!$B$7, moras[[#This Row],[SALARIO]])</f>
        <v>429500</v>
      </c>
      <c r="F2876">
        <f>STANDARDIZE(moras[[#This Row],[SALARIO]],'2-Resumen'!$B$2,'2-Resumen'!$B$3)</f>
        <v>-0.36846991437101012</v>
      </c>
      <c r="G2876" t="str">
        <f>IF(ABS(moras[[#This Row],[Z-CORE]])&gt; 1.96,"Sí", "No")</f>
        <v>No</v>
      </c>
      <c r="H2876" t="s">
        <v>33</v>
      </c>
      <c r="I2876" t="str">
        <f>IF(moras[[#This Row],[TIPO_ASEGURAMIENTO]] = "", '2-Resumen'!$F$4, moras[[#This Row],[TIPO_ASEGURAMIENTO]])</f>
        <v>ASALARIADO</v>
      </c>
      <c r="J2876" t="s">
        <v>29</v>
      </c>
      <c r="K2876" t="s">
        <v>30</v>
      </c>
      <c r="L2876" t="s">
        <v>31</v>
      </c>
      <c r="M2876" t="s">
        <v>31</v>
      </c>
      <c r="N2876">
        <v>53</v>
      </c>
      <c r="O2876">
        <f>IF(moras[[#This Row],[EDAD]]="", '2-Resumen'!$C$7, moras[[#This Row],[EDAD]])</f>
        <v>53</v>
      </c>
      <c r="P2876">
        <f>FLOOR(moras[[#This Row],[EDAD_SIN_NA´S]],10)</f>
        <v>50</v>
      </c>
      <c r="Q2876">
        <f>STANDARDIZE(moras[[#This Row],[EDAD]],'2-Resumen'!$C$2, '2-Resumen'!$C$3)</f>
        <v>0.78293844763380371</v>
      </c>
      <c r="R2876" t="str">
        <f>IF(ABS(moras[[#This Row],[Z-CORE E]]) &gt; 1.96, "Sí", "No")</f>
        <v>No</v>
      </c>
    </row>
    <row r="2877" spans="1:18">
      <c r="A2877">
        <v>4164</v>
      </c>
      <c r="B2877" t="s">
        <v>32</v>
      </c>
      <c r="C2877">
        <v>78000</v>
      </c>
      <c r="D28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77">
        <f>IF(moras[[#This Row],[SALARIO]]="",'2-Resumen'!$B$7, moras[[#This Row],[SALARIO]])</f>
        <v>78000</v>
      </c>
      <c r="F2877">
        <f>STANDARDIZE(moras[[#This Row],[SALARIO]],'2-Resumen'!$B$2,'2-Resumen'!$B$3)</f>
        <v>-0.37431853719788727</v>
      </c>
      <c r="G2877" t="str">
        <f>IF(ABS(moras[[#This Row],[Z-CORE]])&gt; 1.96,"Sí", "No")</f>
        <v>No</v>
      </c>
      <c r="H2877" t="s">
        <v>33</v>
      </c>
      <c r="I2877" t="str">
        <f>IF(moras[[#This Row],[TIPO_ASEGURAMIENTO]] = "", '2-Resumen'!$F$4, moras[[#This Row],[TIPO_ASEGURAMIENTO]])</f>
        <v>ASALARIADO</v>
      </c>
      <c r="J2877" t="s">
        <v>29</v>
      </c>
      <c r="K2877" t="s">
        <v>30</v>
      </c>
      <c r="L2877" t="s">
        <v>31</v>
      </c>
      <c r="M2877" t="s">
        <v>30</v>
      </c>
      <c r="N2877">
        <v>31</v>
      </c>
      <c r="O2877">
        <f>IF(moras[[#This Row],[EDAD]]="", '2-Resumen'!$C$7, moras[[#This Row],[EDAD]])</f>
        <v>31</v>
      </c>
      <c r="P2877">
        <f>FLOOR(moras[[#This Row],[EDAD_SIN_NA´S]],10)</f>
        <v>30</v>
      </c>
      <c r="Q2877">
        <f>STANDARDIZE(moras[[#This Row],[EDAD]],'2-Resumen'!$C$2, '2-Resumen'!$C$3)</f>
        <v>-0.7697188140632214</v>
      </c>
      <c r="R2877" t="str">
        <f>IF(ABS(moras[[#This Row],[Z-CORE E]]) &gt; 1.96, "Sí", "No")</f>
        <v>No</v>
      </c>
    </row>
    <row r="2878" spans="1:18">
      <c r="A2878">
        <v>4165</v>
      </c>
      <c r="B2878" t="s">
        <v>32</v>
      </c>
      <c r="C2878">
        <v>318620</v>
      </c>
      <c r="D28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78">
        <f>IF(moras[[#This Row],[SALARIO]]="",'2-Resumen'!$B$7, moras[[#This Row],[SALARIO]])</f>
        <v>318620</v>
      </c>
      <c r="F2878">
        <f>STANDARDIZE(moras[[#This Row],[SALARIO]],'2-Resumen'!$B$2,'2-Resumen'!$B$3)</f>
        <v>-0.37031485121039603</v>
      </c>
      <c r="G2878" t="str">
        <f>IF(ABS(moras[[#This Row],[Z-CORE]])&gt; 1.96,"Sí", "No")</f>
        <v>No</v>
      </c>
      <c r="H2878" t="s">
        <v>33</v>
      </c>
      <c r="I2878" t="str">
        <f>IF(moras[[#This Row],[TIPO_ASEGURAMIENTO]] = "", '2-Resumen'!$F$4, moras[[#This Row],[TIPO_ASEGURAMIENTO]])</f>
        <v>ASALARIADO</v>
      </c>
      <c r="J2878" t="s">
        <v>29</v>
      </c>
      <c r="K2878" t="s">
        <v>30</v>
      </c>
      <c r="L2878" t="s">
        <v>31</v>
      </c>
      <c r="M2878" t="s">
        <v>31</v>
      </c>
      <c r="N2878">
        <v>60</v>
      </c>
      <c r="O2878">
        <f>IF(moras[[#This Row],[EDAD]]="", '2-Resumen'!$C$7, moras[[#This Row],[EDAD]])</f>
        <v>60</v>
      </c>
      <c r="P2878">
        <f>FLOOR(moras[[#This Row],[EDAD_SIN_NA´S]],10)</f>
        <v>60</v>
      </c>
      <c r="Q2878">
        <f>STANDARDIZE(moras[[#This Row],[EDAD]],'2-Resumen'!$C$2, '2-Resumen'!$C$3)</f>
        <v>1.2769657581737661</v>
      </c>
      <c r="R2878" t="str">
        <f>IF(ABS(moras[[#This Row],[Z-CORE E]]) &gt; 1.96, "Sí", "No")</f>
        <v>No</v>
      </c>
    </row>
    <row r="2879" spans="1:18">
      <c r="A2879">
        <v>4167</v>
      </c>
      <c r="B2879" t="s">
        <v>32</v>
      </c>
      <c r="C2879">
        <v>7350265</v>
      </c>
      <c r="D28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79">
        <f>IF(moras[[#This Row],[SALARIO]]="",'2-Resumen'!$B$7, moras[[#This Row],[SALARIO]])</f>
        <v>7350265</v>
      </c>
      <c r="F2879">
        <f>STANDARDIZE(moras[[#This Row],[SALARIO]],'2-Resumen'!$B$2,'2-Resumen'!$B$3)</f>
        <v>-0.2533150234508042</v>
      </c>
      <c r="G2879" t="str">
        <f>IF(ABS(moras[[#This Row],[Z-CORE]])&gt; 1.96,"Sí", "No")</f>
        <v>No</v>
      </c>
      <c r="H2879" t="s">
        <v>33</v>
      </c>
      <c r="I2879" t="str">
        <f>IF(moras[[#This Row],[TIPO_ASEGURAMIENTO]] = "", '2-Resumen'!$F$4, moras[[#This Row],[TIPO_ASEGURAMIENTO]])</f>
        <v>ASALARIADO</v>
      </c>
      <c r="J2879" t="s">
        <v>29</v>
      </c>
      <c r="K2879" t="s">
        <v>30</v>
      </c>
      <c r="L2879" t="s">
        <v>30</v>
      </c>
      <c r="M2879" t="s">
        <v>31</v>
      </c>
      <c r="N2879">
        <v>41</v>
      </c>
      <c r="O2879">
        <f>IF(moras[[#This Row],[EDAD]]="", '2-Resumen'!$C$7, moras[[#This Row],[EDAD]])</f>
        <v>41</v>
      </c>
      <c r="P2879">
        <f>FLOOR(moras[[#This Row],[EDAD_SIN_NA´S]],10)</f>
        <v>40</v>
      </c>
      <c r="Q2879">
        <f>STANDARDIZE(moras[[#This Row],[EDAD]],'2-Resumen'!$C$2, '2-Resumen'!$C$3)</f>
        <v>-6.3965513291846368E-2</v>
      </c>
      <c r="R2879" t="str">
        <f>IF(ABS(moras[[#This Row],[Z-CORE E]]) &gt; 1.96, "Sí", "No")</f>
        <v>No</v>
      </c>
    </row>
    <row r="2880" spans="1:18">
      <c r="A2880">
        <v>4169</v>
      </c>
      <c r="B2880" t="s">
        <v>32</v>
      </c>
      <c r="C2880">
        <v>104226</v>
      </c>
      <c r="D28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80">
        <f>IF(moras[[#This Row],[SALARIO]]="",'2-Resumen'!$B$7, moras[[#This Row],[SALARIO]])</f>
        <v>104226</v>
      </c>
      <c r="F2880">
        <f>STANDARDIZE(moras[[#This Row],[SALARIO]],'2-Resumen'!$B$2,'2-Resumen'!$B$3)</f>
        <v>-0.37388216171493516</v>
      </c>
      <c r="G2880" t="str">
        <f>IF(ABS(moras[[#This Row],[Z-CORE]])&gt; 1.96,"Sí", "No")</f>
        <v>No</v>
      </c>
      <c r="H2880" t="s">
        <v>33</v>
      </c>
      <c r="I2880" t="str">
        <f>IF(moras[[#This Row],[TIPO_ASEGURAMIENTO]] = "", '2-Resumen'!$F$4, moras[[#This Row],[TIPO_ASEGURAMIENTO]])</f>
        <v>ASALARIADO</v>
      </c>
      <c r="J2880" t="s">
        <v>29</v>
      </c>
      <c r="K2880" t="s">
        <v>30</v>
      </c>
      <c r="L2880" t="s">
        <v>31</v>
      </c>
      <c r="M2880" t="s">
        <v>31</v>
      </c>
      <c r="N2880">
        <v>22</v>
      </c>
      <c r="O2880">
        <f>IF(moras[[#This Row],[EDAD]]="", '2-Resumen'!$C$7, moras[[#This Row],[EDAD]])</f>
        <v>22</v>
      </c>
      <c r="P2880">
        <f>FLOOR(moras[[#This Row],[EDAD_SIN_NA´S]],10)</f>
        <v>20</v>
      </c>
      <c r="Q2880">
        <f>STANDARDIZE(moras[[#This Row],[EDAD]],'2-Resumen'!$C$2, '2-Resumen'!$C$3)</f>
        <v>-1.4048967847574589</v>
      </c>
      <c r="R2880" t="str">
        <f>IF(ABS(moras[[#This Row],[Z-CORE E]]) &gt; 1.96, "Sí", "No")</f>
        <v>No</v>
      </c>
    </row>
    <row r="2881" spans="1:18">
      <c r="A2881">
        <v>4170</v>
      </c>
      <c r="B2881" t="s">
        <v>27</v>
      </c>
      <c r="C2881">
        <v>316043</v>
      </c>
      <c r="D28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81">
        <f>IF(moras[[#This Row],[SALARIO]]="",'2-Resumen'!$B$7, moras[[#This Row],[SALARIO]])</f>
        <v>316043</v>
      </c>
      <c r="F2881">
        <f>STANDARDIZE(moras[[#This Row],[SALARIO]],'2-Resumen'!$B$2,'2-Resumen'!$B$3)</f>
        <v>-0.37035773001843264</v>
      </c>
      <c r="G2881" t="str">
        <f>IF(ABS(moras[[#This Row],[Z-CORE]])&gt; 1.96,"Sí", "No")</f>
        <v>No</v>
      </c>
      <c r="H2881" t="s">
        <v>33</v>
      </c>
      <c r="I2881" t="str">
        <f>IF(moras[[#This Row],[TIPO_ASEGURAMIENTO]] = "", '2-Resumen'!$F$4, moras[[#This Row],[TIPO_ASEGURAMIENTO]])</f>
        <v>ASALARIADO</v>
      </c>
      <c r="J2881" t="s">
        <v>34</v>
      </c>
      <c r="K2881" t="s">
        <v>30</v>
      </c>
      <c r="L2881" t="s">
        <v>31</v>
      </c>
      <c r="M2881" t="s">
        <v>31</v>
      </c>
      <c r="N2881">
        <v>49</v>
      </c>
      <c r="O2881">
        <f>IF(moras[[#This Row],[EDAD]]="", '2-Resumen'!$C$7, moras[[#This Row],[EDAD]])</f>
        <v>49</v>
      </c>
      <c r="P2881">
        <f>FLOOR(moras[[#This Row],[EDAD_SIN_NA´S]],10)</f>
        <v>40</v>
      </c>
      <c r="Q2881">
        <f>STANDARDIZE(moras[[#This Row],[EDAD]],'2-Resumen'!$C$2, '2-Resumen'!$C$3)</f>
        <v>0.50063712732525367</v>
      </c>
      <c r="R2881" t="str">
        <f>IF(ABS(moras[[#This Row],[Z-CORE E]]) &gt; 1.96, "Sí", "No")</f>
        <v>No</v>
      </c>
    </row>
    <row r="2882" spans="1:18">
      <c r="A2882">
        <v>4171</v>
      </c>
      <c r="B2882" t="s">
        <v>32</v>
      </c>
      <c r="C2882">
        <v>82967714</v>
      </c>
      <c r="D28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82">
        <f>IF(moras[[#This Row],[SALARIO]]="",'2-Resumen'!$B$7, moras[[#This Row],[SALARIO]])</f>
        <v>82967714</v>
      </c>
      <c r="F2882">
        <f>STANDARDIZE(moras[[#This Row],[SALARIO]],'2-Resumen'!$B$2,'2-Resumen'!$B$3)</f>
        <v>1.0048867925708691</v>
      </c>
      <c r="G2882" t="str">
        <f>IF(ABS(moras[[#This Row],[Z-CORE]])&gt; 1.96,"Sí", "No")</f>
        <v>No</v>
      </c>
      <c r="H2882" t="s">
        <v>33</v>
      </c>
      <c r="I2882" t="str">
        <f>IF(moras[[#This Row],[TIPO_ASEGURAMIENTO]] = "", '2-Resumen'!$F$4, moras[[#This Row],[TIPO_ASEGURAMIENTO]])</f>
        <v>ASALARIADO</v>
      </c>
      <c r="J2882" t="s">
        <v>34</v>
      </c>
      <c r="K2882" t="s">
        <v>30</v>
      </c>
      <c r="L2882" t="s">
        <v>31</v>
      </c>
      <c r="M2882" t="s">
        <v>31</v>
      </c>
      <c r="N2882">
        <v>47</v>
      </c>
      <c r="O2882">
        <f>IF(moras[[#This Row],[EDAD]]="", '2-Resumen'!$C$7, moras[[#This Row],[EDAD]])</f>
        <v>47</v>
      </c>
      <c r="P2882">
        <f>FLOOR(moras[[#This Row],[EDAD_SIN_NA´S]],10)</f>
        <v>40</v>
      </c>
      <c r="Q2882">
        <f>STANDARDIZE(moras[[#This Row],[EDAD]],'2-Resumen'!$C$2, '2-Resumen'!$C$3)</f>
        <v>0.35948646717097865</v>
      </c>
      <c r="R2882" t="str">
        <f>IF(ABS(moras[[#This Row],[Z-CORE E]]) &gt; 1.96, "Sí", "No")</f>
        <v>No</v>
      </c>
    </row>
    <row r="2883" spans="1:18">
      <c r="A2883">
        <v>4174</v>
      </c>
      <c r="B2883" t="s">
        <v>27</v>
      </c>
      <c r="C2883">
        <v>1594950</v>
      </c>
      <c r="D28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83">
        <f>IF(moras[[#This Row],[SALARIO]]="",'2-Resumen'!$B$7, moras[[#This Row],[SALARIO]])</f>
        <v>1594950</v>
      </c>
      <c r="F2883">
        <f>STANDARDIZE(moras[[#This Row],[SALARIO]],'2-Resumen'!$B$2,'2-Resumen'!$B$3)</f>
        <v>-0.34907794431813971</v>
      </c>
      <c r="G2883" t="str">
        <f>IF(ABS(moras[[#This Row],[Z-CORE]])&gt; 1.96,"Sí", "No")</f>
        <v>No</v>
      </c>
      <c r="H2883" t="s">
        <v>33</v>
      </c>
      <c r="I2883" t="str">
        <f>IF(moras[[#This Row],[TIPO_ASEGURAMIENTO]] = "", '2-Resumen'!$F$4, moras[[#This Row],[TIPO_ASEGURAMIENTO]])</f>
        <v>ASALARIADO</v>
      </c>
      <c r="J2883" t="s">
        <v>29</v>
      </c>
      <c r="K2883" t="s">
        <v>30</v>
      </c>
      <c r="L2883" t="s">
        <v>31</v>
      </c>
      <c r="M2883" t="s">
        <v>31</v>
      </c>
      <c r="N2883">
        <v>32</v>
      </c>
      <c r="O2883">
        <f>IF(moras[[#This Row],[EDAD]]="", '2-Resumen'!$C$7, moras[[#This Row],[EDAD]])</f>
        <v>32</v>
      </c>
      <c r="P2883">
        <f>FLOOR(moras[[#This Row],[EDAD_SIN_NA´S]],10)</f>
        <v>30</v>
      </c>
      <c r="Q2883">
        <f>STANDARDIZE(moras[[#This Row],[EDAD]],'2-Resumen'!$C$2, '2-Resumen'!$C$3)</f>
        <v>-0.69914348398608395</v>
      </c>
      <c r="R2883" t="str">
        <f>IF(ABS(moras[[#This Row],[Z-CORE E]]) &gt; 1.96, "Sí", "No")</f>
        <v>No</v>
      </c>
    </row>
    <row r="2884" spans="1:18">
      <c r="A2884">
        <v>4175</v>
      </c>
      <c r="B2884" t="s">
        <v>32</v>
      </c>
      <c r="C2884">
        <v>4173174</v>
      </c>
      <c r="D28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84">
        <f>IF(moras[[#This Row],[SALARIO]]="",'2-Resumen'!$B$7, moras[[#This Row],[SALARIO]])</f>
        <v>4173174</v>
      </c>
      <c r="F2884">
        <f>STANDARDIZE(moras[[#This Row],[SALARIO]],'2-Resumen'!$B$2,'2-Resumen'!$B$3)</f>
        <v>-0.30617877009565747</v>
      </c>
      <c r="G2884" t="str">
        <f>IF(ABS(moras[[#This Row],[Z-CORE]])&gt; 1.96,"Sí", "No")</f>
        <v>No</v>
      </c>
      <c r="H2884" t="s">
        <v>33</v>
      </c>
      <c r="I2884" t="str">
        <f>IF(moras[[#This Row],[TIPO_ASEGURAMIENTO]] = "", '2-Resumen'!$F$4, moras[[#This Row],[TIPO_ASEGURAMIENTO]])</f>
        <v>ASALARIADO</v>
      </c>
      <c r="J2884" t="s">
        <v>29</v>
      </c>
      <c r="K2884" t="s">
        <v>30</v>
      </c>
      <c r="L2884" t="s">
        <v>30</v>
      </c>
      <c r="M2884" t="s">
        <v>31</v>
      </c>
      <c r="N2884">
        <v>32</v>
      </c>
      <c r="O2884">
        <f>IF(moras[[#This Row],[EDAD]]="", '2-Resumen'!$C$7, moras[[#This Row],[EDAD]])</f>
        <v>32</v>
      </c>
      <c r="P2884">
        <f>FLOOR(moras[[#This Row],[EDAD_SIN_NA´S]],10)</f>
        <v>30</v>
      </c>
      <c r="Q2884">
        <f>STANDARDIZE(moras[[#This Row],[EDAD]],'2-Resumen'!$C$2, '2-Resumen'!$C$3)</f>
        <v>-0.69914348398608395</v>
      </c>
      <c r="R2884" t="str">
        <f>IF(ABS(moras[[#This Row],[Z-CORE E]]) &gt; 1.96, "Sí", "No")</f>
        <v>No</v>
      </c>
    </row>
    <row r="2885" spans="1:18">
      <c r="A2885">
        <v>4176</v>
      </c>
      <c r="B2885" t="s">
        <v>32</v>
      </c>
      <c r="C2885">
        <v>42885294</v>
      </c>
      <c r="D28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85">
        <f>IF(moras[[#This Row],[SALARIO]]="",'2-Resumen'!$B$7, moras[[#This Row],[SALARIO]])</f>
        <v>42885294</v>
      </c>
      <c r="F2885">
        <f>STANDARDIZE(moras[[#This Row],[SALARIO]],'2-Resumen'!$B$2,'2-Resumen'!$B$3)</f>
        <v>0.33795377246140418</v>
      </c>
      <c r="G2885" t="str">
        <f>IF(ABS(moras[[#This Row],[Z-CORE]])&gt; 1.96,"Sí", "No")</f>
        <v>No</v>
      </c>
      <c r="H2885" t="s">
        <v>33</v>
      </c>
      <c r="I2885" t="str">
        <f>IF(moras[[#This Row],[TIPO_ASEGURAMIENTO]] = "", '2-Resumen'!$F$4, moras[[#This Row],[TIPO_ASEGURAMIENTO]])</f>
        <v>ASALARIADO</v>
      </c>
      <c r="J2885" t="s">
        <v>29</v>
      </c>
      <c r="K2885" t="s">
        <v>30</v>
      </c>
      <c r="L2885" t="s">
        <v>30</v>
      </c>
      <c r="M2885" t="s">
        <v>31</v>
      </c>
      <c r="N2885">
        <v>32</v>
      </c>
      <c r="O2885">
        <f>IF(moras[[#This Row],[EDAD]]="", '2-Resumen'!$C$7, moras[[#This Row],[EDAD]])</f>
        <v>32</v>
      </c>
      <c r="P2885">
        <f>FLOOR(moras[[#This Row],[EDAD_SIN_NA´S]],10)</f>
        <v>30</v>
      </c>
      <c r="Q2885">
        <f>STANDARDIZE(moras[[#This Row],[EDAD]],'2-Resumen'!$C$2, '2-Resumen'!$C$3)</f>
        <v>-0.69914348398608395</v>
      </c>
      <c r="R2885" t="str">
        <f>IF(ABS(moras[[#This Row],[Z-CORE E]]) &gt; 1.96, "Sí", "No")</f>
        <v>No</v>
      </c>
    </row>
    <row r="2886" spans="1:18">
      <c r="A2886">
        <v>4179</v>
      </c>
      <c r="B2886" t="s">
        <v>32</v>
      </c>
      <c r="C2886">
        <v>480445</v>
      </c>
      <c r="D28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86">
        <f>IF(moras[[#This Row],[SALARIO]]="",'2-Resumen'!$B$7, moras[[#This Row],[SALARIO]])</f>
        <v>480445</v>
      </c>
      <c r="F2886">
        <f>STANDARDIZE(moras[[#This Row],[SALARIO]],'2-Resumen'!$B$2,'2-Resumen'!$B$3)</f>
        <v>-0.36762223843953007</v>
      </c>
      <c r="G2886" t="str">
        <f>IF(ABS(moras[[#This Row],[Z-CORE]])&gt; 1.96,"Sí", "No")</f>
        <v>No</v>
      </c>
      <c r="H2886" t="s">
        <v>33</v>
      </c>
      <c r="I2886" t="str">
        <f>IF(moras[[#This Row],[TIPO_ASEGURAMIENTO]] = "", '2-Resumen'!$F$4, moras[[#This Row],[TIPO_ASEGURAMIENTO]])</f>
        <v>ASALARIADO</v>
      </c>
      <c r="J2886" t="s">
        <v>34</v>
      </c>
      <c r="K2886" t="s">
        <v>30</v>
      </c>
      <c r="L2886" t="s">
        <v>31</v>
      </c>
      <c r="M2886" t="s">
        <v>31</v>
      </c>
      <c r="N2886">
        <v>44</v>
      </c>
      <c r="O2886">
        <f>IF(moras[[#This Row],[EDAD]]="", '2-Resumen'!$C$7, moras[[#This Row],[EDAD]])</f>
        <v>44</v>
      </c>
      <c r="P2886">
        <f>FLOOR(moras[[#This Row],[EDAD_SIN_NA´S]],10)</f>
        <v>40</v>
      </c>
      <c r="Q2886">
        <f>STANDARDIZE(moras[[#This Row],[EDAD]],'2-Resumen'!$C$2, '2-Resumen'!$C$3)</f>
        <v>0.14776047693956615</v>
      </c>
      <c r="R2886" t="str">
        <f>IF(ABS(moras[[#This Row],[Z-CORE E]]) &gt; 1.96, "Sí", "No")</f>
        <v>No</v>
      </c>
    </row>
    <row r="2887" spans="1:18">
      <c r="A2887">
        <v>4180</v>
      </c>
      <c r="B2887" t="s">
        <v>27</v>
      </c>
      <c r="C2887">
        <v>300000</v>
      </c>
      <c r="D28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87">
        <f>IF(moras[[#This Row],[SALARIO]]="",'2-Resumen'!$B$7, moras[[#This Row],[SALARIO]])</f>
        <v>300000</v>
      </c>
      <c r="F2887">
        <f>STANDARDIZE(moras[[#This Row],[SALARIO]],'2-Resumen'!$B$2,'2-Resumen'!$B$3)</f>
        <v>-0.37062467014933331</v>
      </c>
      <c r="G2887" t="str">
        <f>IF(ABS(moras[[#This Row],[Z-CORE]])&gt; 1.96,"Sí", "No")</f>
        <v>No</v>
      </c>
      <c r="H2887" t="s">
        <v>33</v>
      </c>
      <c r="I2887" t="str">
        <f>IF(moras[[#This Row],[TIPO_ASEGURAMIENTO]] = "", '2-Resumen'!$F$4, moras[[#This Row],[TIPO_ASEGURAMIENTO]])</f>
        <v>ASALARIADO</v>
      </c>
      <c r="J2887" t="s">
        <v>29</v>
      </c>
      <c r="K2887" t="s">
        <v>30</v>
      </c>
      <c r="L2887" t="s">
        <v>31</v>
      </c>
      <c r="M2887" t="s">
        <v>30</v>
      </c>
      <c r="N2887">
        <v>43</v>
      </c>
      <c r="O2887">
        <f>IF(moras[[#This Row],[EDAD]]="", '2-Resumen'!$C$7, moras[[#This Row],[EDAD]])</f>
        <v>43</v>
      </c>
      <c r="P2887">
        <f>FLOOR(moras[[#This Row],[EDAD_SIN_NA´S]],10)</f>
        <v>40</v>
      </c>
      <c r="Q2887">
        <f>STANDARDIZE(moras[[#This Row],[EDAD]],'2-Resumen'!$C$2, '2-Resumen'!$C$3)</f>
        <v>7.7185146862428639E-2</v>
      </c>
      <c r="R2887" t="str">
        <f>IF(ABS(moras[[#This Row],[Z-CORE E]]) &gt; 1.96, "Sí", "No")</f>
        <v>No</v>
      </c>
    </row>
    <row r="2888" spans="1:18">
      <c r="A2888">
        <v>4181</v>
      </c>
      <c r="B2888" t="s">
        <v>32</v>
      </c>
      <c r="C2888">
        <v>41749372</v>
      </c>
      <c r="D28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88">
        <f>IF(moras[[#This Row],[SALARIO]]="",'2-Resumen'!$B$7, moras[[#This Row],[SALARIO]])</f>
        <v>41749372</v>
      </c>
      <c r="F2888">
        <f>STANDARDIZE(moras[[#This Row],[SALARIO]],'2-Resumen'!$B$2,'2-Resumen'!$B$3)</f>
        <v>0.31905312000407293</v>
      </c>
      <c r="G2888" t="str">
        <f>IF(ABS(moras[[#This Row],[Z-CORE]])&gt; 1.96,"Sí", "No")</f>
        <v>No</v>
      </c>
      <c r="H2888" t="s">
        <v>33</v>
      </c>
      <c r="I2888" t="str">
        <f>IF(moras[[#This Row],[TIPO_ASEGURAMIENTO]] = "", '2-Resumen'!$F$4, moras[[#This Row],[TIPO_ASEGURAMIENTO]])</f>
        <v>ASALARIADO</v>
      </c>
      <c r="J2888" t="s">
        <v>29</v>
      </c>
      <c r="K2888" t="s">
        <v>30</v>
      </c>
      <c r="L2888" t="s">
        <v>30</v>
      </c>
      <c r="M2888" t="s">
        <v>31</v>
      </c>
      <c r="N2888">
        <v>57</v>
      </c>
      <c r="O2888">
        <f>IF(moras[[#This Row],[EDAD]]="", '2-Resumen'!$C$7, moras[[#This Row],[EDAD]])</f>
        <v>57</v>
      </c>
      <c r="P2888">
        <f>FLOOR(moras[[#This Row],[EDAD_SIN_NA´S]],10)</f>
        <v>50</v>
      </c>
      <c r="Q2888">
        <f>STANDARDIZE(moras[[#This Row],[EDAD]],'2-Resumen'!$C$2, '2-Resumen'!$C$3)</f>
        <v>1.0652397679423538</v>
      </c>
      <c r="R2888" t="str">
        <f>IF(ABS(moras[[#This Row],[Z-CORE E]]) &gt; 1.96, "Sí", "No")</f>
        <v>No</v>
      </c>
    </row>
    <row r="2889" spans="1:18">
      <c r="A2889">
        <v>4182</v>
      </c>
      <c r="B2889" t="s">
        <v>32</v>
      </c>
      <c r="C2889">
        <v>1709162</v>
      </c>
      <c r="D28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89">
        <f>IF(moras[[#This Row],[SALARIO]]="",'2-Resumen'!$B$7, moras[[#This Row],[SALARIO]])</f>
        <v>1709162</v>
      </c>
      <c r="F2889">
        <f>STANDARDIZE(moras[[#This Row],[SALARIO]],'2-Resumen'!$B$2,'2-Resumen'!$B$3)</f>
        <v>-0.347177566194944</v>
      </c>
      <c r="G2889" t="str">
        <f>IF(ABS(moras[[#This Row],[Z-CORE]])&gt; 1.96,"Sí", "No")</f>
        <v>No</v>
      </c>
      <c r="H2889" t="s">
        <v>33</v>
      </c>
      <c r="I2889" t="str">
        <f>IF(moras[[#This Row],[TIPO_ASEGURAMIENTO]] = "", '2-Resumen'!$F$4, moras[[#This Row],[TIPO_ASEGURAMIENTO]])</f>
        <v>ASALARIADO</v>
      </c>
      <c r="J2889" t="s">
        <v>34</v>
      </c>
      <c r="K2889" t="s">
        <v>30</v>
      </c>
      <c r="L2889" t="s">
        <v>31</v>
      </c>
      <c r="M2889" t="s">
        <v>30</v>
      </c>
      <c r="N2889">
        <v>45</v>
      </c>
      <c r="O2889">
        <f>IF(moras[[#This Row],[EDAD]]="", '2-Resumen'!$C$7, moras[[#This Row],[EDAD]])</f>
        <v>45</v>
      </c>
      <c r="P2889">
        <f>FLOOR(moras[[#This Row],[EDAD_SIN_NA´S]],10)</f>
        <v>40</v>
      </c>
      <c r="Q2889">
        <f>STANDARDIZE(moras[[#This Row],[EDAD]],'2-Resumen'!$C$2, '2-Resumen'!$C$3)</f>
        <v>0.21833580701670366</v>
      </c>
      <c r="R2889" t="str">
        <f>IF(ABS(moras[[#This Row],[Z-CORE E]]) &gt; 1.96, "Sí", "No")</f>
        <v>No</v>
      </c>
    </row>
    <row r="2890" spans="1:18">
      <c r="A2890">
        <v>4183</v>
      </c>
      <c r="B2890" t="s">
        <v>32</v>
      </c>
      <c r="C2890">
        <v>999555</v>
      </c>
      <c r="D28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90">
        <f>IF(moras[[#This Row],[SALARIO]]="",'2-Resumen'!$B$7, moras[[#This Row],[SALARIO]])</f>
        <v>999555</v>
      </c>
      <c r="F2890">
        <f>STANDARDIZE(moras[[#This Row],[SALARIO]],'2-Resumen'!$B$2,'2-Resumen'!$B$3)</f>
        <v>-0.35898474599099467</v>
      </c>
      <c r="G2890" t="str">
        <f>IF(ABS(moras[[#This Row],[Z-CORE]])&gt; 1.96,"Sí", "No")</f>
        <v>No</v>
      </c>
      <c r="H2890" t="s">
        <v>33</v>
      </c>
      <c r="I2890" t="str">
        <f>IF(moras[[#This Row],[TIPO_ASEGURAMIENTO]] = "", '2-Resumen'!$F$4, moras[[#This Row],[TIPO_ASEGURAMIENTO]])</f>
        <v>ASALARIADO</v>
      </c>
      <c r="J2890" t="s">
        <v>34</v>
      </c>
      <c r="K2890" t="s">
        <v>30</v>
      </c>
      <c r="L2890" t="s">
        <v>31</v>
      </c>
      <c r="M2890" t="s">
        <v>31</v>
      </c>
      <c r="N2890">
        <v>35</v>
      </c>
      <c r="O2890">
        <f>IF(moras[[#This Row],[EDAD]]="", '2-Resumen'!$C$7, moras[[#This Row],[EDAD]])</f>
        <v>35</v>
      </c>
      <c r="P2890">
        <f>FLOOR(moras[[#This Row],[EDAD_SIN_NA´S]],10)</f>
        <v>30</v>
      </c>
      <c r="Q2890">
        <f>STANDARDIZE(moras[[#This Row],[EDAD]],'2-Resumen'!$C$2, '2-Resumen'!$C$3)</f>
        <v>-0.48741749375467142</v>
      </c>
      <c r="R2890" t="str">
        <f>IF(ABS(moras[[#This Row],[Z-CORE E]]) &gt; 1.96, "Sí", "No")</f>
        <v>No</v>
      </c>
    </row>
    <row r="2891" spans="1:18">
      <c r="A2891">
        <v>4184</v>
      </c>
      <c r="B2891" t="s">
        <v>32</v>
      </c>
      <c r="C2891">
        <v>54692674</v>
      </c>
      <c r="D28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91">
        <f>IF(moras[[#This Row],[SALARIO]]="",'2-Resumen'!$B$7, moras[[#This Row],[SALARIO]])</f>
        <v>54692674</v>
      </c>
      <c r="F2891">
        <f>STANDARDIZE(moras[[#This Row],[SALARIO]],'2-Resumen'!$B$2,'2-Resumen'!$B$3)</f>
        <v>0.53441724954138325</v>
      </c>
      <c r="G2891" t="str">
        <f>IF(ABS(moras[[#This Row],[Z-CORE]])&gt; 1.96,"Sí", "No")</f>
        <v>No</v>
      </c>
      <c r="H2891" t="s">
        <v>33</v>
      </c>
      <c r="I2891" t="str">
        <f>IF(moras[[#This Row],[TIPO_ASEGURAMIENTO]] = "", '2-Resumen'!$F$4, moras[[#This Row],[TIPO_ASEGURAMIENTO]])</f>
        <v>ASALARIADO</v>
      </c>
      <c r="J2891" t="s">
        <v>29</v>
      </c>
      <c r="K2891" t="s">
        <v>30</v>
      </c>
      <c r="L2891" t="s">
        <v>31</v>
      </c>
      <c r="M2891" t="s">
        <v>31</v>
      </c>
      <c r="N2891">
        <v>28</v>
      </c>
      <c r="O2891">
        <f>IF(moras[[#This Row],[EDAD]]="", '2-Resumen'!$C$7, moras[[#This Row],[EDAD]])</f>
        <v>28</v>
      </c>
      <c r="P2891">
        <f>FLOOR(moras[[#This Row],[EDAD_SIN_NA´S]],10)</f>
        <v>20</v>
      </c>
      <c r="Q2891">
        <f>STANDARDIZE(moras[[#This Row],[EDAD]],'2-Resumen'!$C$2, '2-Resumen'!$C$3)</f>
        <v>-0.98144480429463388</v>
      </c>
      <c r="R2891" t="str">
        <f>IF(ABS(moras[[#This Row],[Z-CORE E]]) &gt; 1.96, "Sí", "No")</f>
        <v>No</v>
      </c>
    </row>
    <row r="2892" spans="1:18">
      <c r="A2892">
        <v>4185</v>
      </c>
      <c r="B2892" t="s">
        <v>32</v>
      </c>
      <c r="C2892">
        <v>2000000</v>
      </c>
      <c r="D28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92">
        <f>IF(moras[[#This Row],[SALARIO]]="",'2-Resumen'!$B$7, moras[[#This Row],[SALARIO]])</f>
        <v>2000000</v>
      </c>
      <c r="F2892">
        <f>STANDARDIZE(moras[[#This Row],[SALARIO]],'2-Resumen'!$B$2,'2-Resumen'!$B$3)</f>
        <v>-0.34233830085860462</v>
      </c>
      <c r="G2892" t="str">
        <f>IF(ABS(moras[[#This Row],[Z-CORE]])&gt; 1.96,"Sí", "No")</f>
        <v>No</v>
      </c>
      <c r="H2892" t="s">
        <v>33</v>
      </c>
      <c r="I2892" t="str">
        <f>IF(moras[[#This Row],[TIPO_ASEGURAMIENTO]] = "", '2-Resumen'!$F$4, moras[[#This Row],[TIPO_ASEGURAMIENTO]])</f>
        <v>ASALARIADO</v>
      </c>
      <c r="J2892" t="s">
        <v>29</v>
      </c>
      <c r="K2892" t="s">
        <v>30</v>
      </c>
      <c r="L2892" t="s">
        <v>31</v>
      </c>
      <c r="M2892" t="s">
        <v>31</v>
      </c>
      <c r="N2892">
        <v>39</v>
      </c>
      <c r="O2892">
        <f>IF(moras[[#This Row],[EDAD]]="", '2-Resumen'!$C$7, moras[[#This Row],[EDAD]])</f>
        <v>39</v>
      </c>
      <c r="P2892">
        <f>FLOOR(moras[[#This Row],[EDAD_SIN_NA´S]],10)</f>
        <v>30</v>
      </c>
      <c r="Q2892">
        <f>STANDARDIZE(moras[[#This Row],[EDAD]],'2-Resumen'!$C$2, '2-Resumen'!$C$3)</f>
        <v>-0.20511617344612137</v>
      </c>
      <c r="R2892" t="str">
        <f>IF(ABS(moras[[#This Row],[Z-CORE E]]) &gt; 1.96, "Sí", "No")</f>
        <v>No</v>
      </c>
    </row>
    <row r="2893" spans="1:18">
      <c r="A2893">
        <v>4186</v>
      </c>
      <c r="B2893" t="s">
        <v>32</v>
      </c>
      <c r="C2893">
        <v>674614</v>
      </c>
      <c r="D28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93">
        <f>IF(moras[[#This Row],[SALARIO]]="",'2-Resumen'!$B$7, moras[[#This Row],[SALARIO]])</f>
        <v>674614</v>
      </c>
      <c r="F2893">
        <f>STANDARDIZE(moras[[#This Row],[SALARIO]],'2-Resumen'!$B$2,'2-Resumen'!$B$3)</f>
        <v>-0.36439145253434679</v>
      </c>
      <c r="G2893" t="str">
        <f>IF(ABS(moras[[#This Row],[Z-CORE]])&gt; 1.96,"Sí", "No")</f>
        <v>No</v>
      </c>
      <c r="H2893" t="s">
        <v>33</v>
      </c>
      <c r="I2893" t="str">
        <f>IF(moras[[#This Row],[TIPO_ASEGURAMIENTO]] = "", '2-Resumen'!$F$4, moras[[#This Row],[TIPO_ASEGURAMIENTO]])</f>
        <v>ASALARIADO</v>
      </c>
      <c r="J2893" t="s">
        <v>34</v>
      </c>
      <c r="K2893" t="s">
        <v>30</v>
      </c>
      <c r="L2893" t="s">
        <v>31</v>
      </c>
      <c r="M2893" t="s">
        <v>31</v>
      </c>
      <c r="N2893">
        <v>61</v>
      </c>
      <c r="O2893">
        <f>IF(moras[[#This Row],[EDAD]]="", '2-Resumen'!$C$7, moras[[#This Row],[EDAD]])</f>
        <v>61</v>
      </c>
      <c r="P2893">
        <f>FLOOR(moras[[#This Row],[EDAD_SIN_NA´S]],10)</f>
        <v>60</v>
      </c>
      <c r="Q2893">
        <f>STANDARDIZE(moras[[#This Row],[EDAD]],'2-Resumen'!$C$2, '2-Resumen'!$C$3)</f>
        <v>1.3475410882509038</v>
      </c>
      <c r="R2893" t="str">
        <f>IF(ABS(moras[[#This Row],[Z-CORE E]]) &gt; 1.96, "Sí", "No")</f>
        <v>No</v>
      </c>
    </row>
    <row r="2894" spans="1:18">
      <c r="A2894">
        <v>4187</v>
      </c>
      <c r="B2894" t="s">
        <v>32</v>
      </c>
      <c r="C2894">
        <v>358876</v>
      </c>
      <c r="D28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94">
        <f>IF(moras[[#This Row],[SALARIO]]="",'2-Resumen'!$B$7, moras[[#This Row],[SALARIO]])</f>
        <v>358876</v>
      </c>
      <c r="F2894">
        <f>STANDARDIZE(moras[[#This Row],[SALARIO]],'2-Resumen'!$B$2,'2-Resumen'!$B$3)</f>
        <v>-0.36964502998559157</v>
      </c>
      <c r="G2894" t="str">
        <f>IF(ABS(moras[[#This Row],[Z-CORE]])&gt; 1.96,"Sí", "No")</f>
        <v>No</v>
      </c>
      <c r="H2894" t="s">
        <v>33</v>
      </c>
      <c r="I2894" t="str">
        <f>IF(moras[[#This Row],[TIPO_ASEGURAMIENTO]] = "", '2-Resumen'!$F$4, moras[[#This Row],[TIPO_ASEGURAMIENTO]])</f>
        <v>ASALARIADO</v>
      </c>
      <c r="J2894" t="s">
        <v>29</v>
      </c>
      <c r="K2894" t="s">
        <v>30</v>
      </c>
      <c r="L2894" t="s">
        <v>31</v>
      </c>
      <c r="M2894" t="s">
        <v>31</v>
      </c>
      <c r="N2894">
        <v>28</v>
      </c>
      <c r="O2894">
        <f>IF(moras[[#This Row],[EDAD]]="", '2-Resumen'!$C$7, moras[[#This Row],[EDAD]])</f>
        <v>28</v>
      </c>
      <c r="P2894">
        <f>FLOOR(moras[[#This Row],[EDAD_SIN_NA´S]],10)</f>
        <v>20</v>
      </c>
      <c r="Q2894">
        <f>STANDARDIZE(moras[[#This Row],[EDAD]],'2-Resumen'!$C$2, '2-Resumen'!$C$3)</f>
        <v>-0.98144480429463388</v>
      </c>
      <c r="R2894" t="str">
        <f>IF(ABS(moras[[#This Row],[Z-CORE E]]) &gt; 1.96, "Sí", "No")</f>
        <v>No</v>
      </c>
    </row>
    <row r="2895" spans="1:18">
      <c r="A2895">
        <v>4188</v>
      </c>
      <c r="B2895" t="s">
        <v>32</v>
      </c>
      <c r="C2895">
        <v>8864782</v>
      </c>
      <c r="D28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895">
        <f>IF(moras[[#This Row],[SALARIO]]="",'2-Resumen'!$B$7, moras[[#This Row],[SALARIO]])</f>
        <v>8864782</v>
      </c>
      <c r="F2895">
        <f>STANDARDIZE(moras[[#This Row],[SALARIO]],'2-Resumen'!$B$2,'2-Resumen'!$B$3)</f>
        <v>-0.22811491335722386</v>
      </c>
      <c r="G2895" t="str">
        <f>IF(ABS(moras[[#This Row],[Z-CORE]])&gt; 1.96,"Sí", "No")</f>
        <v>No</v>
      </c>
      <c r="H2895" t="s">
        <v>33</v>
      </c>
      <c r="I2895" t="str">
        <f>IF(moras[[#This Row],[TIPO_ASEGURAMIENTO]] = "", '2-Resumen'!$F$4, moras[[#This Row],[TIPO_ASEGURAMIENTO]])</f>
        <v>ASALARIADO</v>
      </c>
      <c r="J2895" t="s">
        <v>34</v>
      </c>
      <c r="K2895" t="s">
        <v>30</v>
      </c>
      <c r="L2895" t="s">
        <v>31</v>
      </c>
      <c r="M2895" t="s">
        <v>31</v>
      </c>
      <c r="N2895">
        <v>35</v>
      </c>
      <c r="O2895">
        <f>IF(moras[[#This Row],[EDAD]]="", '2-Resumen'!$C$7, moras[[#This Row],[EDAD]])</f>
        <v>35</v>
      </c>
      <c r="P2895">
        <f>FLOOR(moras[[#This Row],[EDAD_SIN_NA´S]],10)</f>
        <v>30</v>
      </c>
      <c r="Q2895">
        <f>STANDARDIZE(moras[[#This Row],[EDAD]],'2-Resumen'!$C$2, '2-Resumen'!$C$3)</f>
        <v>-0.48741749375467142</v>
      </c>
      <c r="R2895" t="str">
        <f>IF(ABS(moras[[#This Row],[Z-CORE E]]) &gt; 1.96, "Sí", "No")</f>
        <v>No</v>
      </c>
    </row>
    <row r="2896" spans="1:18">
      <c r="A2896">
        <v>4192</v>
      </c>
      <c r="B2896" t="s">
        <v>32</v>
      </c>
      <c r="C2896">
        <v>28707151</v>
      </c>
      <c r="D28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96">
        <f>IF(moras[[#This Row],[SALARIO]]="",'2-Resumen'!$B$7, moras[[#This Row],[SALARIO]])</f>
        <v>28707151</v>
      </c>
      <c r="F2896">
        <f>STANDARDIZE(moras[[#This Row],[SALARIO]],'2-Resumen'!$B$2,'2-Resumen'!$B$3)</f>
        <v>0.10204307319389813</v>
      </c>
      <c r="G2896" t="str">
        <f>IF(ABS(moras[[#This Row],[Z-CORE]])&gt; 1.96,"Sí", "No")</f>
        <v>No</v>
      </c>
      <c r="H2896" t="s">
        <v>33</v>
      </c>
      <c r="I2896" t="str">
        <f>IF(moras[[#This Row],[TIPO_ASEGURAMIENTO]] = "", '2-Resumen'!$F$4, moras[[#This Row],[TIPO_ASEGURAMIENTO]])</f>
        <v>ASALARIADO</v>
      </c>
      <c r="J2896" t="s">
        <v>34</v>
      </c>
      <c r="K2896" t="s">
        <v>30</v>
      </c>
      <c r="L2896" t="s">
        <v>31</v>
      </c>
      <c r="M2896" t="s">
        <v>31</v>
      </c>
      <c r="N2896">
        <v>57</v>
      </c>
      <c r="O2896">
        <f>IF(moras[[#This Row],[EDAD]]="", '2-Resumen'!$C$7, moras[[#This Row],[EDAD]])</f>
        <v>57</v>
      </c>
      <c r="P2896">
        <f>FLOOR(moras[[#This Row],[EDAD_SIN_NA´S]],10)</f>
        <v>50</v>
      </c>
      <c r="Q2896">
        <f>STANDARDIZE(moras[[#This Row],[EDAD]],'2-Resumen'!$C$2, '2-Resumen'!$C$3)</f>
        <v>1.0652397679423538</v>
      </c>
      <c r="R2896" t="str">
        <f>IF(ABS(moras[[#This Row],[Z-CORE E]]) &gt; 1.96, "Sí", "No")</f>
        <v>No</v>
      </c>
    </row>
    <row r="2897" spans="1:18">
      <c r="A2897">
        <v>4196</v>
      </c>
      <c r="B2897" t="s">
        <v>27</v>
      </c>
      <c r="C2897">
        <v>441000</v>
      </c>
      <c r="D28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897">
        <f>IF(moras[[#This Row],[SALARIO]]="",'2-Resumen'!$B$7, moras[[#This Row],[SALARIO]])</f>
        <v>441000</v>
      </c>
      <c r="F2897">
        <f>STANDARDIZE(moras[[#This Row],[SALARIO]],'2-Resumen'!$B$2,'2-Resumen'!$B$3)</f>
        <v>-0.36827856540227877</v>
      </c>
      <c r="G2897" t="str">
        <f>IF(ABS(moras[[#This Row],[Z-CORE]])&gt; 1.96,"Sí", "No")</f>
        <v>No</v>
      </c>
      <c r="H2897" t="s">
        <v>33</v>
      </c>
      <c r="I2897" t="str">
        <f>IF(moras[[#This Row],[TIPO_ASEGURAMIENTO]] = "", '2-Resumen'!$F$4, moras[[#This Row],[TIPO_ASEGURAMIENTO]])</f>
        <v>ASALARIADO</v>
      </c>
      <c r="J2897" t="s">
        <v>29</v>
      </c>
      <c r="K2897" t="s">
        <v>30</v>
      </c>
      <c r="L2897" t="s">
        <v>31</v>
      </c>
      <c r="M2897" t="s">
        <v>31</v>
      </c>
      <c r="N2897">
        <v>22</v>
      </c>
      <c r="O2897">
        <f>IF(moras[[#This Row],[EDAD]]="", '2-Resumen'!$C$7, moras[[#This Row],[EDAD]])</f>
        <v>22</v>
      </c>
      <c r="P2897">
        <f>FLOOR(moras[[#This Row],[EDAD_SIN_NA´S]],10)</f>
        <v>20</v>
      </c>
      <c r="Q2897">
        <f>STANDARDIZE(moras[[#This Row],[EDAD]],'2-Resumen'!$C$2, '2-Resumen'!$C$3)</f>
        <v>-1.4048967847574589</v>
      </c>
      <c r="R2897" t="str">
        <f>IF(ABS(moras[[#This Row],[Z-CORE E]]) &gt; 1.96, "Sí", "No")</f>
        <v>No</v>
      </c>
    </row>
    <row r="2898" spans="1:18">
      <c r="A2898">
        <v>4197</v>
      </c>
      <c r="B2898" t="s">
        <v>27</v>
      </c>
      <c r="C2898">
        <v>181917</v>
      </c>
      <c r="D28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898">
        <f>IF(moras[[#This Row],[SALARIO]]="",'2-Resumen'!$B$7, moras[[#This Row],[SALARIO]])</f>
        <v>181917</v>
      </c>
      <c r="F2898">
        <f>STANDARDIZE(moras[[#This Row],[SALARIO]],'2-Resumen'!$B$2,'2-Resumen'!$B$3)</f>
        <v>-0.37258945799930809</v>
      </c>
      <c r="G2898" t="str">
        <f>IF(ABS(moras[[#This Row],[Z-CORE]])&gt; 1.96,"Sí", "No")</f>
        <v>No</v>
      </c>
      <c r="H2898" t="s">
        <v>33</v>
      </c>
      <c r="I2898" t="str">
        <f>IF(moras[[#This Row],[TIPO_ASEGURAMIENTO]] = "", '2-Resumen'!$F$4, moras[[#This Row],[TIPO_ASEGURAMIENTO]])</f>
        <v>ASALARIADO</v>
      </c>
      <c r="J2898" t="s">
        <v>29</v>
      </c>
      <c r="K2898" t="s">
        <v>30</v>
      </c>
      <c r="L2898" t="s">
        <v>31</v>
      </c>
      <c r="M2898" t="s">
        <v>31</v>
      </c>
      <c r="N2898">
        <v>53</v>
      </c>
      <c r="O2898">
        <f>IF(moras[[#This Row],[EDAD]]="", '2-Resumen'!$C$7, moras[[#This Row],[EDAD]])</f>
        <v>53</v>
      </c>
      <c r="P2898">
        <f>FLOOR(moras[[#This Row],[EDAD_SIN_NA´S]],10)</f>
        <v>50</v>
      </c>
      <c r="Q2898">
        <f>STANDARDIZE(moras[[#This Row],[EDAD]],'2-Resumen'!$C$2, '2-Resumen'!$C$3)</f>
        <v>0.78293844763380371</v>
      </c>
      <c r="R2898" t="str">
        <f>IF(ABS(moras[[#This Row],[Z-CORE E]]) &gt; 1.96, "Sí", "No")</f>
        <v>No</v>
      </c>
    </row>
    <row r="2899" spans="1:18">
      <c r="A2899">
        <v>4199</v>
      </c>
      <c r="B2899" t="s">
        <v>32</v>
      </c>
      <c r="C2899">
        <v>48664856</v>
      </c>
      <c r="D28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899">
        <f>IF(moras[[#This Row],[SALARIO]]="",'2-Resumen'!$B$7, moras[[#This Row],[SALARIO]])</f>
        <v>48664856</v>
      </c>
      <c r="F2899">
        <f>STANDARDIZE(moras[[#This Row],[SALARIO]],'2-Resumen'!$B$2,'2-Resumen'!$B$3)</f>
        <v>0.43412014015002925</v>
      </c>
      <c r="G2899" t="str">
        <f>IF(ABS(moras[[#This Row],[Z-CORE]])&gt; 1.96,"Sí", "No")</f>
        <v>No</v>
      </c>
      <c r="H2899" t="s">
        <v>33</v>
      </c>
      <c r="I2899" t="str">
        <f>IF(moras[[#This Row],[TIPO_ASEGURAMIENTO]] = "", '2-Resumen'!$F$4, moras[[#This Row],[TIPO_ASEGURAMIENTO]])</f>
        <v>ASALARIADO</v>
      </c>
      <c r="J2899" t="s">
        <v>29</v>
      </c>
      <c r="K2899" t="s">
        <v>30</v>
      </c>
      <c r="L2899" t="s">
        <v>31</v>
      </c>
      <c r="M2899" t="s">
        <v>31</v>
      </c>
      <c r="N2899">
        <v>39</v>
      </c>
      <c r="O2899">
        <f>IF(moras[[#This Row],[EDAD]]="", '2-Resumen'!$C$7, moras[[#This Row],[EDAD]])</f>
        <v>39</v>
      </c>
      <c r="P2899">
        <f>FLOOR(moras[[#This Row],[EDAD_SIN_NA´S]],10)</f>
        <v>30</v>
      </c>
      <c r="Q2899">
        <f>STANDARDIZE(moras[[#This Row],[EDAD]],'2-Resumen'!$C$2, '2-Resumen'!$C$3)</f>
        <v>-0.20511617344612137</v>
      </c>
      <c r="R2899" t="str">
        <f>IF(ABS(moras[[#This Row],[Z-CORE E]]) &gt; 1.96, "Sí", "No")</f>
        <v>No</v>
      </c>
    </row>
    <row r="2900" spans="1:18">
      <c r="A2900">
        <v>4201</v>
      </c>
      <c r="B2900" t="s">
        <v>32</v>
      </c>
      <c r="C2900">
        <v>3468974</v>
      </c>
      <c r="D29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00">
        <f>IF(moras[[#This Row],[SALARIO]]="",'2-Resumen'!$B$7, moras[[#This Row],[SALARIO]])</f>
        <v>3468974</v>
      </c>
      <c r="F2900">
        <f>STANDARDIZE(moras[[#This Row],[SALARIO]],'2-Resumen'!$B$2,'2-Resumen'!$B$3)</f>
        <v>-0.31789598259832286</v>
      </c>
      <c r="G2900" t="str">
        <f>IF(ABS(moras[[#This Row],[Z-CORE]])&gt; 1.96,"Sí", "No")</f>
        <v>No</v>
      </c>
      <c r="H2900" t="s">
        <v>33</v>
      </c>
      <c r="I2900" t="str">
        <f>IF(moras[[#This Row],[TIPO_ASEGURAMIENTO]] = "", '2-Resumen'!$F$4, moras[[#This Row],[TIPO_ASEGURAMIENTO]])</f>
        <v>ASALARIADO</v>
      </c>
      <c r="J2900" t="s">
        <v>29</v>
      </c>
      <c r="K2900" t="s">
        <v>30</v>
      </c>
      <c r="L2900" t="s">
        <v>31</v>
      </c>
      <c r="M2900" t="s">
        <v>31</v>
      </c>
      <c r="N2900">
        <v>21</v>
      </c>
      <c r="O2900">
        <f>IF(moras[[#This Row],[EDAD]]="", '2-Resumen'!$C$7, moras[[#This Row],[EDAD]])</f>
        <v>21</v>
      </c>
      <c r="P2900">
        <f>FLOOR(moras[[#This Row],[EDAD_SIN_NA´S]],10)</f>
        <v>20</v>
      </c>
      <c r="Q2900">
        <f>STANDARDIZE(moras[[#This Row],[EDAD]],'2-Resumen'!$C$2, '2-Resumen'!$C$3)</f>
        <v>-1.4754721148345964</v>
      </c>
      <c r="R2900" t="str">
        <f>IF(ABS(moras[[#This Row],[Z-CORE E]]) &gt; 1.96, "Sí", "No")</f>
        <v>No</v>
      </c>
    </row>
    <row r="2901" spans="1:18">
      <c r="A2901">
        <v>4203</v>
      </c>
      <c r="B2901" t="s">
        <v>32</v>
      </c>
      <c r="C2901">
        <v>84672345</v>
      </c>
      <c r="D29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01">
        <f>IF(moras[[#This Row],[SALARIO]]="",'2-Resumen'!$B$7, moras[[#This Row],[SALARIO]])</f>
        <v>84672345</v>
      </c>
      <c r="F2901">
        <f>STANDARDIZE(moras[[#This Row],[SALARIO]],'2-Resumen'!$B$2,'2-Resumen'!$B$3)</f>
        <v>1.0332502172593538</v>
      </c>
      <c r="G2901" t="str">
        <f>IF(ABS(moras[[#This Row],[Z-CORE]])&gt; 1.96,"Sí", "No")</f>
        <v>No</v>
      </c>
      <c r="H2901" t="s">
        <v>33</v>
      </c>
      <c r="I2901" t="str">
        <f>IF(moras[[#This Row],[TIPO_ASEGURAMIENTO]] = "", '2-Resumen'!$F$4, moras[[#This Row],[TIPO_ASEGURAMIENTO]])</f>
        <v>ASALARIADO</v>
      </c>
      <c r="J2901" t="s">
        <v>29</v>
      </c>
      <c r="K2901" t="s">
        <v>30</v>
      </c>
      <c r="L2901" t="s">
        <v>31</v>
      </c>
      <c r="M2901" t="s">
        <v>31</v>
      </c>
      <c r="N2901">
        <v>35</v>
      </c>
      <c r="O2901">
        <f>IF(moras[[#This Row],[EDAD]]="", '2-Resumen'!$C$7, moras[[#This Row],[EDAD]])</f>
        <v>35</v>
      </c>
      <c r="P2901">
        <f>FLOOR(moras[[#This Row],[EDAD_SIN_NA´S]],10)</f>
        <v>30</v>
      </c>
      <c r="Q2901">
        <f>STANDARDIZE(moras[[#This Row],[EDAD]],'2-Resumen'!$C$2, '2-Resumen'!$C$3)</f>
        <v>-0.48741749375467142</v>
      </c>
      <c r="R2901" t="str">
        <f>IF(ABS(moras[[#This Row],[Z-CORE E]]) &gt; 1.96, "Sí", "No")</f>
        <v>No</v>
      </c>
    </row>
    <row r="2902" spans="1:18">
      <c r="A2902">
        <v>4205</v>
      </c>
      <c r="B2902" t="s">
        <v>27</v>
      </c>
      <c r="C2902">
        <v>169507</v>
      </c>
      <c r="D29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02">
        <f>IF(moras[[#This Row],[SALARIO]]="",'2-Resumen'!$B$7, moras[[#This Row],[SALARIO]])</f>
        <v>169507</v>
      </c>
      <c r="F2902">
        <f>STANDARDIZE(moras[[#This Row],[SALARIO]],'2-Resumen'!$B$2,'2-Resumen'!$B$3)</f>
        <v>-0.37279594849513042</v>
      </c>
      <c r="G2902" t="str">
        <f>IF(ABS(moras[[#This Row],[Z-CORE]])&gt; 1.96,"Sí", "No")</f>
        <v>No</v>
      </c>
      <c r="H2902" t="s">
        <v>33</v>
      </c>
      <c r="I2902" t="str">
        <f>IF(moras[[#This Row],[TIPO_ASEGURAMIENTO]] = "", '2-Resumen'!$F$4, moras[[#This Row],[TIPO_ASEGURAMIENTO]])</f>
        <v>ASALARIADO</v>
      </c>
      <c r="J2902" t="s">
        <v>29</v>
      </c>
      <c r="K2902" t="s">
        <v>30</v>
      </c>
      <c r="L2902" t="s">
        <v>30</v>
      </c>
      <c r="M2902" t="s">
        <v>31</v>
      </c>
      <c r="N2902">
        <v>53</v>
      </c>
      <c r="O2902">
        <f>IF(moras[[#This Row],[EDAD]]="", '2-Resumen'!$C$7, moras[[#This Row],[EDAD]])</f>
        <v>53</v>
      </c>
      <c r="P2902">
        <f>FLOOR(moras[[#This Row],[EDAD_SIN_NA´S]],10)</f>
        <v>50</v>
      </c>
      <c r="Q2902">
        <f>STANDARDIZE(moras[[#This Row],[EDAD]],'2-Resumen'!$C$2, '2-Resumen'!$C$3)</f>
        <v>0.78293844763380371</v>
      </c>
      <c r="R2902" t="str">
        <f>IF(ABS(moras[[#This Row],[Z-CORE E]]) &gt; 1.96, "Sí", "No")</f>
        <v>No</v>
      </c>
    </row>
    <row r="2903" spans="1:18">
      <c r="A2903">
        <v>4207</v>
      </c>
      <c r="B2903" t="s">
        <v>32</v>
      </c>
      <c r="C2903">
        <v>42857143</v>
      </c>
      <c r="D29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03">
        <f>IF(moras[[#This Row],[SALARIO]]="",'2-Resumen'!$B$7, moras[[#This Row],[SALARIO]])</f>
        <v>42857143</v>
      </c>
      <c r="F2903">
        <f>STANDARDIZE(moras[[#This Row],[SALARIO]],'2-Resumen'!$B$2,'2-Resumen'!$B$3)</f>
        <v>0.33748536682499047</v>
      </c>
      <c r="G2903" t="str">
        <f>IF(ABS(moras[[#This Row],[Z-CORE]])&gt; 1.96,"Sí", "No")</f>
        <v>No</v>
      </c>
      <c r="H2903" t="s">
        <v>33</v>
      </c>
      <c r="I2903" t="str">
        <f>IF(moras[[#This Row],[TIPO_ASEGURAMIENTO]] = "", '2-Resumen'!$F$4, moras[[#This Row],[TIPO_ASEGURAMIENTO]])</f>
        <v>ASALARIADO</v>
      </c>
      <c r="J2903" t="s">
        <v>29</v>
      </c>
      <c r="K2903" t="s">
        <v>30</v>
      </c>
      <c r="L2903" t="s">
        <v>31</v>
      </c>
      <c r="M2903" t="s">
        <v>31</v>
      </c>
      <c r="N2903">
        <v>34</v>
      </c>
      <c r="O2903">
        <f>IF(moras[[#This Row],[EDAD]]="", '2-Resumen'!$C$7, moras[[#This Row],[EDAD]])</f>
        <v>34</v>
      </c>
      <c r="P2903">
        <f>FLOOR(moras[[#This Row],[EDAD_SIN_NA´S]],10)</f>
        <v>30</v>
      </c>
      <c r="Q2903">
        <f>STANDARDIZE(moras[[#This Row],[EDAD]],'2-Resumen'!$C$2, '2-Resumen'!$C$3)</f>
        <v>-0.55799282383180893</v>
      </c>
      <c r="R2903" t="str">
        <f>IF(ABS(moras[[#This Row],[Z-CORE E]]) &gt; 1.96, "Sí", "No")</f>
        <v>No</v>
      </c>
    </row>
    <row r="2904" spans="1:18">
      <c r="A2904">
        <v>4208</v>
      </c>
      <c r="B2904" t="s">
        <v>32</v>
      </c>
      <c r="C2904">
        <v>418466</v>
      </c>
      <c r="D29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04">
        <f>IF(moras[[#This Row],[SALARIO]]="",'2-Resumen'!$B$7, moras[[#This Row],[SALARIO]])</f>
        <v>418466</v>
      </c>
      <c r="F2904">
        <f>STANDARDIZE(moras[[#This Row],[SALARIO]],'2-Resumen'!$B$2,'2-Resumen'!$B$3)</f>
        <v>-0.36865350954674775</v>
      </c>
      <c r="G2904" t="str">
        <f>IF(ABS(moras[[#This Row],[Z-CORE]])&gt; 1.96,"Sí", "No")</f>
        <v>No</v>
      </c>
      <c r="H2904" t="s">
        <v>33</v>
      </c>
      <c r="I2904" t="str">
        <f>IF(moras[[#This Row],[TIPO_ASEGURAMIENTO]] = "", '2-Resumen'!$F$4, moras[[#This Row],[TIPO_ASEGURAMIENTO]])</f>
        <v>ASALARIADO</v>
      </c>
      <c r="J2904" t="s">
        <v>29</v>
      </c>
      <c r="K2904" t="s">
        <v>30</v>
      </c>
      <c r="L2904" t="s">
        <v>31</v>
      </c>
      <c r="M2904" t="s">
        <v>31</v>
      </c>
      <c r="N2904">
        <v>40</v>
      </c>
      <c r="O2904">
        <f>IF(moras[[#This Row],[EDAD]]="", '2-Resumen'!$C$7, moras[[#This Row],[EDAD]])</f>
        <v>40</v>
      </c>
      <c r="P2904">
        <f>FLOOR(moras[[#This Row],[EDAD_SIN_NA´S]],10)</f>
        <v>40</v>
      </c>
      <c r="Q2904">
        <f>STANDARDIZE(moras[[#This Row],[EDAD]],'2-Resumen'!$C$2, '2-Resumen'!$C$3)</f>
        <v>-0.13454084336898386</v>
      </c>
      <c r="R2904" t="str">
        <f>IF(ABS(moras[[#This Row],[Z-CORE E]]) &gt; 1.96, "Sí", "No")</f>
        <v>No</v>
      </c>
    </row>
    <row r="2905" spans="1:18">
      <c r="A2905">
        <v>4209</v>
      </c>
      <c r="B2905" t="s">
        <v>32</v>
      </c>
      <c r="C2905">
        <v>407937</v>
      </c>
      <c r="D29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05">
        <f>IF(moras[[#This Row],[SALARIO]]="",'2-Resumen'!$B$7, moras[[#This Row],[SALARIO]])</f>
        <v>407937</v>
      </c>
      <c r="F2905">
        <f>STANDARDIZE(moras[[#This Row],[SALARIO]],'2-Resumen'!$B$2,'2-Resumen'!$B$3)</f>
        <v>-0.36882870200690188</v>
      </c>
      <c r="G2905" t="str">
        <f>IF(ABS(moras[[#This Row],[Z-CORE]])&gt; 1.96,"Sí", "No")</f>
        <v>No</v>
      </c>
      <c r="H2905" t="s">
        <v>33</v>
      </c>
      <c r="I2905" t="str">
        <f>IF(moras[[#This Row],[TIPO_ASEGURAMIENTO]] = "", '2-Resumen'!$F$4, moras[[#This Row],[TIPO_ASEGURAMIENTO]])</f>
        <v>ASALARIADO</v>
      </c>
      <c r="J2905" t="s">
        <v>29</v>
      </c>
      <c r="K2905" t="s">
        <v>30</v>
      </c>
      <c r="L2905" t="s">
        <v>31</v>
      </c>
      <c r="M2905" t="s">
        <v>31</v>
      </c>
      <c r="N2905">
        <v>34</v>
      </c>
      <c r="O2905">
        <f>IF(moras[[#This Row],[EDAD]]="", '2-Resumen'!$C$7, moras[[#This Row],[EDAD]])</f>
        <v>34</v>
      </c>
      <c r="P2905">
        <f>FLOOR(moras[[#This Row],[EDAD_SIN_NA´S]],10)</f>
        <v>30</v>
      </c>
      <c r="Q2905">
        <f>STANDARDIZE(moras[[#This Row],[EDAD]],'2-Resumen'!$C$2, '2-Resumen'!$C$3)</f>
        <v>-0.55799282383180893</v>
      </c>
      <c r="R2905" t="str">
        <f>IF(ABS(moras[[#This Row],[Z-CORE E]]) &gt; 1.96, "Sí", "No")</f>
        <v>No</v>
      </c>
    </row>
    <row r="2906" spans="1:18">
      <c r="A2906">
        <v>4210</v>
      </c>
      <c r="B2906" t="s">
        <v>32</v>
      </c>
      <c r="C2906">
        <v>461380</v>
      </c>
      <c r="D29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06">
        <f>IF(moras[[#This Row],[SALARIO]]="",'2-Resumen'!$B$7, moras[[#This Row],[SALARIO]])</f>
        <v>461380</v>
      </c>
      <c r="F2906">
        <f>STANDARDIZE(moras[[#This Row],[SALARIO]],'2-Resumen'!$B$2,'2-Resumen'!$B$3)</f>
        <v>-0.36793946175160519</v>
      </c>
      <c r="G2906" t="str">
        <f>IF(ABS(moras[[#This Row],[Z-CORE]])&gt; 1.96,"Sí", "No")</f>
        <v>No</v>
      </c>
      <c r="H2906" t="s">
        <v>33</v>
      </c>
      <c r="I2906" t="str">
        <f>IF(moras[[#This Row],[TIPO_ASEGURAMIENTO]] = "", '2-Resumen'!$F$4, moras[[#This Row],[TIPO_ASEGURAMIENTO]])</f>
        <v>ASALARIADO</v>
      </c>
      <c r="J2906" t="s">
        <v>29</v>
      </c>
      <c r="K2906" t="s">
        <v>30</v>
      </c>
      <c r="L2906" t="s">
        <v>31</v>
      </c>
      <c r="M2906" t="s">
        <v>31</v>
      </c>
      <c r="N2906">
        <v>30</v>
      </c>
      <c r="O2906">
        <f>IF(moras[[#This Row],[EDAD]]="", '2-Resumen'!$C$7, moras[[#This Row],[EDAD]])</f>
        <v>30</v>
      </c>
      <c r="P2906">
        <f>FLOOR(moras[[#This Row],[EDAD_SIN_NA´S]],10)</f>
        <v>30</v>
      </c>
      <c r="Q2906">
        <f>STANDARDIZE(moras[[#This Row],[EDAD]],'2-Resumen'!$C$2, '2-Resumen'!$C$3)</f>
        <v>-0.84029414414035897</v>
      </c>
      <c r="R2906" t="str">
        <f>IF(ABS(moras[[#This Row],[Z-CORE E]]) &gt; 1.96, "Sí", "No")</f>
        <v>No</v>
      </c>
    </row>
    <row r="2907" spans="1:18">
      <c r="A2907">
        <v>4211</v>
      </c>
      <c r="B2907" t="s">
        <v>32</v>
      </c>
      <c r="C2907">
        <v>746235</v>
      </c>
      <c r="D29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07">
        <f>IF(moras[[#This Row],[SALARIO]]="",'2-Resumen'!$B$7, moras[[#This Row],[SALARIO]])</f>
        <v>746235</v>
      </c>
      <c r="F2907">
        <f>STANDARDIZE(moras[[#This Row],[SALARIO]],'2-Resumen'!$B$2,'2-Resumen'!$B$3)</f>
        <v>-0.3631997477961284</v>
      </c>
      <c r="G2907" t="str">
        <f>IF(ABS(moras[[#This Row],[Z-CORE]])&gt; 1.96,"Sí", "No")</f>
        <v>No</v>
      </c>
      <c r="H2907" t="s">
        <v>33</v>
      </c>
      <c r="I2907" t="str">
        <f>IF(moras[[#This Row],[TIPO_ASEGURAMIENTO]] = "", '2-Resumen'!$F$4, moras[[#This Row],[TIPO_ASEGURAMIENTO]])</f>
        <v>ASALARIADO</v>
      </c>
      <c r="J2907" t="s">
        <v>29</v>
      </c>
      <c r="K2907" t="s">
        <v>30</v>
      </c>
      <c r="L2907" t="s">
        <v>31</v>
      </c>
      <c r="M2907" t="s">
        <v>31</v>
      </c>
      <c r="N2907">
        <v>49</v>
      </c>
      <c r="O2907">
        <f>IF(moras[[#This Row],[EDAD]]="", '2-Resumen'!$C$7, moras[[#This Row],[EDAD]])</f>
        <v>49</v>
      </c>
      <c r="P2907">
        <f>FLOOR(moras[[#This Row],[EDAD_SIN_NA´S]],10)</f>
        <v>40</v>
      </c>
      <c r="Q2907">
        <f>STANDARDIZE(moras[[#This Row],[EDAD]],'2-Resumen'!$C$2, '2-Resumen'!$C$3)</f>
        <v>0.50063712732525367</v>
      </c>
      <c r="R2907" t="str">
        <f>IF(ABS(moras[[#This Row],[Z-CORE E]]) &gt; 1.96, "Sí", "No")</f>
        <v>No</v>
      </c>
    </row>
    <row r="2908" spans="1:18">
      <c r="A2908">
        <v>4212</v>
      </c>
      <c r="B2908" t="s">
        <v>32</v>
      </c>
      <c r="C2908">
        <v>104183332</v>
      </c>
      <c r="D29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08">
        <f>IF(moras[[#This Row],[SALARIO]]="",'2-Resumen'!$B$7, moras[[#This Row],[SALARIO]])</f>
        <v>104183332</v>
      </c>
      <c r="F2908">
        <f>STANDARDIZE(moras[[#This Row],[SALARIO]],'2-Resumen'!$B$2,'2-Resumen'!$B$3)</f>
        <v>1.3578943252055933</v>
      </c>
      <c r="G2908" t="str">
        <f>IF(ABS(moras[[#This Row],[Z-CORE]])&gt; 1.96,"Sí", "No")</f>
        <v>No</v>
      </c>
      <c r="H2908" t="s">
        <v>33</v>
      </c>
      <c r="I2908" t="str">
        <f>IF(moras[[#This Row],[TIPO_ASEGURAMIENTO]] = "", '2-Resumen'!$F$4, moras[[#This Row],[TIPO_ASEGURAMIENTO]])</f>
        <v>ASALARIADO</v>
      </c>
      <c r="J2908" t="s">
        <v>34</v>
      </c>
      <c r="K2908" t="s">
        <v>30</v>
      </c>
      <c r="L2908" t="s">
        <v>31</v>
      </c>
      <c r="M2908" t="s">
        <v>31</v>
      </c>
      <c r="N2908">
        <v>60</v>
      </c>
      <c r="O2908">
        <f>IF(moras[[#This Row],[EDAD]]="", '2-Resumen'!$C$7, moras[[#This Row],[EDAD]])</f>
        <v>60</v>
      </c>
      <c r="P2908">
        <f>FLOOR(moras[[#This Row],[EDAD_SIN_NA´S]],10)</f>
        <v>60</v>
      </c>
      <c r="Q2908">
        <f>STANDARDIZE(moras[[#This Row],[EDAD]],'2-Resumen'!$C$2, '2-Resumen'!$C$3)</f>
        <v>1.2769657581737661</v>
      </c>
      <c r="R2908" t="str">
        <f>IF(ABS(moras[[#This Row],[Z-CORE E]]) &gt; 1.96, "Sí", "No")</f>
        <v>No</v>
      </c>
    </row>
    <row r="2909" spans="1:18">
      <c r="A2909">
        <v>4214</v>
      </c>
      <c r="B2909" t="s">
        <v>27</v>
      </c>
      <c r="C2909">
        <v>148277851</v>
      </c>
      <c r="D29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09">
        <f>IF(moras[[#This Row],[SALARIO]]="",'2-Resumen'!$B$7, moras[[#This Row],[SALARIO]])</f>
        <v>148277851</v>
      </c>
      <c r="F2909">
        <f>STANDARDIZE(moras[[#This Row],[SALARIO]],'2-Resumen'!$B$2,'2-Resumen'!$B$3)</f>
        <v>2.0915848241062132</v>
      </c>
      <c r="G2909" t="str">
        <f>IF(ABS(moras[[#This Row],[Z-CORE]])&gt; 1.96,"Sí", "No")</f>
        <v>Sí</v>
      </c>
      <c r="H2909" t="s">
        <v>33</v>
      </c>
      <c r="I2909" t="str">
        <f>IF(moras[[#This Row],[TIPO_ASEGURAMIENTO]] = "", '2-Resumen'!$F$4, moras[[#This Row],[TIPO_ASEGURAMIENTO]])</f>
        <v>ASALARIADO</v>
      </c>
      <c r="J2909" t="s">
        <v>29</v>
      </c>
      <c r="K2909" t="s">
        <v>30</v>
      </c>
      <c r="L2909" t="s">
        <v>31</v>
      </c>
      <c r="M2909" t="s">
        <v>30</v>
      </c>
      <c r="N2909">
        <v>37</v>
      </c>
      <c r="O2909">
        <f>IF(moras[[#This Row],[EDAD]]="", '2-Resumen'!$C$7, moras[[#This Row],[EDAD]])</f>
        <v>37</v>
      </c>
      <c r="P2909">
        <f>FLOOR(moras[[#This Row],[EDAD_SIN_NA´S]],10)</f>
        <v>30</v>
      </c>
      <c r="Q2909">
        <f>STANDARDIZE(moras[[#This Row],[EDAD]],'2-Resumen'!$C$2, '2-Resumen'!$C$3)</f>
        <v>-0.3462668336003964</v>
      </c>
      <c r="R2909" t="str">
        <f>IF(ABS(moras[[#This Row],[Z-CORE E]]) &gt; 1.96, "Sí", "No")</f>
        <v>No</v>
      </c>
    </row>
    <row r="2910" spans="1:18">
      <c r="A2910">
        <v>4216</v>
      </c>
      <c r="B2910" t="s">
        <v>32</v>
      </c>
      <c r="C2910">
        <v>37500</v>
      </c>
      <c r="D29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10">
        <f>IF(moras[[#This Row],[SALARIO]]="",'2-Resumen'!$B$7, moras[[#This Row],[SALARIO]])</f>
        <v>37500</v>
      </c>
      <c r="F2910">
        <f>STANDARDIZE(moras[[#This Row],[SALARIO]],'2-Resumen'!$B$2,'2-Resumen'!$B$3)</f>
        <v>-0.374992418348637</v>
      </c>
      <c r="G2910" t="str">
        <f>IF(ABS(moras[[#This Row],[Z-CORE]])&gt; 1.96,"Sí", "No")</f>
        <v>No</v>
      </c>
      <c r="H2910" t="s">
        <v>33</v>
      </c>
      <c r="I2910" t="str">
        <f>IF(moras[[#This Row],[TIPO_ASEGURAMIENTO]] = "", '2-Resumen'!$F$4, moras[[#This Row],[TIPO_ASEGURAMIENTO]])</f>
        <v>ASALARIADO</v>
      </c>
      <c r="J2910" t="s">
        <v>29</v>
      </c>
      <c r="K2910" t="s">
        <v>30</v>
      </c>
      <c r="L2910" t="s">
        <v>31</v>
      </c>
      <c r="M2910" t="s">
        <v>30</v>
      </c>
      <c r="N2910">
        <v>47</v>
      </c>
      <c r="O2910">
        <f>IF(moras[[#This Row],[EDAD]]="", '2-Resumen'!$C$7, moras[[#This Row],[EDAD]])</f>
        <v>47</v>
      </c>
      <c r="P2910">
        <f>FLOOR(moras[[#This Row],[EDAD_SIN_NA´S]],10)</f>
        <v>40</v>
      </c>
      <c r="Q2910">
        <f>STANDARDIZE(moras[[#This Row],[EDAD]],'2-Resumen'!$C$2, '2-Resumen'!$C$3)</f>
        <v>0.35948646717097865</v>
      </c>
      <c r="R2910" t="str">
        <f>IF(ABS(moras[[#This Row],[Z-CORE E]]) &gt; 1.96, "Sí", "No")</f>
        <v>No</v>
      </c>
    </row>
    <row r="2911" spans="1:18">
      <c r="A2911">
        <v>4218</v>
      </c>
      <c r="B2911" t="s">
        <v>32</v>
      </c>
      <c r="C2911">
        <v>18107404</v>
      </c>
      <c r="D29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11">
        <f>IF(moras[[#This Row],[SALARIO]]="",'2-Resumen'!$B$7, moras[[#This Row],[SALARIO]])</f>
        <v>18107404</v>
      </c>
      <c r="F2911">
        <f>STANDARDIZE(moras[[#This Row],[SALARIO]],'2-Resumen'!$B$2,'2-Resumen'!$B$3)</f>
        <v>-7.4326549176862919E-2</v>
      </c>
      <c r="G2911" t="str">
        <f>IF(ABS(moras[[#This Row],[Z-CORE]])&gt; 1.96,"Sí", "No")</f>
        <v>No</v>
      </c>
      <c r="H2911" t="s">
        <v>33</v>
      </c>
      <c r="I2911" t="str">
        <f>IF(moras[[#This Row],[TIPO_ASEGURAMIENTO]] = "", '2-Resumen'!$F$4, moras[[#This Row],[TIPO_ASEGURAMIENTO]])</f>
        <v>ASALARIADO</v>
      </c>
      <c r="J2911" t="s">
        <v>34</v>
      </c>
      <c r="K2911" t="s">
        <v>30</v>
      </c>
      <c r="L2911" t="s">
        <v>31</v>
      </c>
      <c r="M2911" t="s">
        <v>31</v>
      </c>
      <c r="N2911">
        <v>55</v>
      </c>
      <c r="O2911">
        <f>IF(moras[[#This Row],[EDAD]]="", '2-Resumen'!$C$7, moras[[#This Row],[EDAD]])</f>
        <v>55</v>
      </c>
      <c r="P2911">
        <f>FLOOR(moras[[#This Row],[EDAD_SIN_NA´S]],10)</f>
        <v>50</v>
      </c>
      <c r="Q2911">
        <f>STANDARDIZE(moras[[#This Row],[EDAD]],'2-Resumen'!$C$2, '2-Resumen'!$C$3)</f>
        <v>0.92408910778807873</v>
      </c>
      <c r="R2911" t="str">
        <f>IF(ABS(moras[[#This Row],[Z-CORE E]]) &gt; 1.96, "Sí", "No")</f>
        <v>No</v>
      </c>
    </row>
    <row r="2912" spans="1:18">
      <c r="A2912">
        <v>4219</v>
      </c>
      <c r="B2912" t="s">
        <v>32</v>
      </c>
      <c r="C2912">
        <v>8850000</v>
      </c>
      <c r="D29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12">
        <f>IF(moras[[#This Row],[SALARIO]]="",'2-Resumen'!$B$7, moras[[#This Row],[SALARIO]])</f>
        <v>8850000</v>
      </c>
      <c r="F2912">
        <f>STANDARDIZE(moras[[#This Row],[SALARIO]],'2-Resumen'!$B$2,'2-Resumen'!$B$3)</f>
        <v>-0.22836087165772712</v>
      </c>
      <c r="G2912" t="str">
        <f>IF(ABS(moras[[#This Row],[Z-CORE]])&gt; 1.96,"Sí", "No")</f>
        <v>No</v>
      </c>
      <c r="H2912" t="s">
        <v>33</v>
      </c>
      <c r="I2912" t="str">
        <f>IF(moras[[#This Row],[TIPO_ASEGURAMIENTO]] = "", '2-Resumen'!$F$4, moras[[#This Row],[TIPO_ASEGURAMIENTO]])</f>
        <v>ASALARIADO</v>
      </c>
      <c r="J2912" t="s">
        <v>29</v>
      </c>
      <c r="K2912" t="s">
        <v>30</v>
      </c>
      <c r="L2912" t="s">
        <v>31</v>
      </c>
      <c r="M2912" t="s">
        <v>31</v>
      </c>
      <c r="N2912">
        <v>41</v>
      </c>
      <c r="O2912">
        <f>IF(moras[[#This Row],[EDAD]]="", '2-Resumen'!$C$7, moras[[#This Row],[EDAD]])</f>
        <v>41</v>
      </c>
      <c r="P2912">
        <f>FLOOR(moras[[#This Row],[EDAD_SIN_NA´S]],10)</f>
        <v>40</v>
      </c>
      <c r="Q2912">
        <f>STANDARDIZE(moras[[#This Row],[EDAD]],'2-Resumen'!$C$2, '2-Resumen'!$C$3)</f>
        <v>-6.3965513291846368E-2</v>
      </c>
      <c r="R2912" t="str">
        <f>IF(ABS(moras[[#This Row],[Z-CORE E]]) &gt; 1.96, "Sí", "No")</f>
        <v>No</v>
      </c>
    </row>
    <row r="2913" spans="1:18">
      <c r="A2913">
        <v>4222</v>
      </c>
      <c r="B2913" t="s">
        <v>32</v>
      </c>
      <c r="C2913">
        <v>3015022</v>
      </c>
      <c r="D29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13">
        <f>IF(moras[[#This Row],[SALARIO]]="",'2-Resumen'!$B$7, moras[[#This Row],[SALARIO]])</f>
        <v>3015022</v>
      </c>
      <c r="F2913">
        <f>STANDARDIZE(moras[[#This Row],[SALARIO]],'2-Resumen'!$B$2,'2-Resumen'!$B$3)</f>
        <v>-0.32544930842906694</v>
      </c>
      <c r="G2913" t="str">
        <f>IF(ABS(moras[[#This Row],[Z-CORE]])&gt; 1.96,"Sí", "No")</f>
        <v>No</v>
      </c>
      <c r="H2913" t="s">
        <v>33</v>
      </c>
      <c r="I2913" t="str">
        <f>IF(moras[[#This Row],[TIPO_ASEGURAMIENTO]] = "", '2-Resumen'!$F$4, moras[[#This Row],[TIPO_ASEGURAMIENTO]])</f>
        <v>ASALARIADO</v>
      </c>
      <c r="J2913" t="s">
        <v>29</v>
      </c>
      <c r="K2913" t="s">
        <v>30</v>
      </c>
      <c r="L2913" t="s">
        <v>31</v>
      </c>
      <c r="M2913" t="s">
        <v>31</v>
      </c>
      <c r="N2913">
        <v>29</v>
      </c>
      <c r="O2913">
        <f>IF(moras[[#This Row],[EDAD]]="", '2-Resumen'!$C$7, moras[[#This Row],[EDAD]])</f>
        <v>29</v>
      </c>
      <c r="P2913">
        <f>FLOOR(moras[[#This Row],[EDAD_SIN_NA´S]],10)</f>
        <v>20</v>
      </c>
      <c r="Q2913">
        <f>STANDARDIZE(moras[[#This Row],[EDAD]],'2-Resumen'!$C$2, '2-Resumen'!$C$3)</f>
        <v>-0.91086947421749642</v>
      </c>
      <c r="R2913" t="str">
        <f>IF(ABS(moras[[#This Row],[Z-CORE E]]) &gt; 1.96, "Sí", "No")</f>
        <v>No</v>
      </c>
    </row>
    <row r="2914" spans="1:18">
      <c r="A2914">
        <v>4223</v>
      </c>
      <c r="B2914" t="s">
        <v>32</v>
      </c>
      <c r="C2914">
        <v>1331200</v>
      </c>
      <c r="D29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14">
        <f>IF(moras[[#This Row],[SALARIO]]="",'2-Resumen'!$B$7, moras[[#This Row],[SALARIO]])</f>
        <v>1331200</v>
      </c>
      <c r="F2914">
        <f>STANDARDIZE(moras[[#This Row],[SALARIO]],'2-Resumen'!$B$2,'2-Resumen'!$B$3)</f>
        <v>-0.35346649131839247</v>
      </c>
      <c r="G2914" t="str">
        <f>IF(ABS(moras[[#This Row],[Z-CORE]])&gt; 1.96,"Sí", "No")</f>
        <v>No</v>
      </c>
      <c r="H2914" t="s">
        <v>33</v>
      </c>
      <c r="I2914" t="str">
        <f>IF(moras[[#This Row],[TIPO_ASEGURAMIENTO]] = "", '2-Resumen'!$F$4, moras[[#This Row],[TIPO_ASEGURAMIENTO]])</f>
        <v>ASALARIADO</v>
      </c>
      <c r="J2914" t="s">
        <v>29</v>
      </c>
      <c r="K2914" t="s">
        <v>30</v>
      </c>
      <c r="L2914" t="s">
        <v>31</v>
      </c>
      <c r="M2914" t="s">
        <v>31</v>
      </c>
      <c r="N2914">
        <v>31</v>
      </c>
      <c r="O2914">
        <f>IF(moras[[#This Row],[EDAD]]="", '2-Resumen'!$C$7, moras[[#This Row],[EDAD]])</f>
        <v>31</v>
      </c>
      <c r="P2914">
        <f>FLOOR(moras[[#This Row],[EDAD_SIN_NA´S]],10)</f>
        <v>30</v>
      </c>
      <c r="Q2914">
        <f>STANDARDIZE(moras[[#This Row],[EDAD]],'2-Resumen'!$C$2, '2-Resumen'!$C$3)</f>
        <v>-0.7697188140632214</v>
      </c>
      <c r="R2914" t="str">
        <f>IF(ABS(moras[[#This Row],[Z-CORE E]]) &gt; 1.96, "Sí", "No")</f>
        <v>No</v>
      </c>
    </row>
    <row r="2915" spans="1:18">
      <c r="A2915">
        <v>4224</v>
      </c>
      <c r="B2915" t="s">
        <v>27</v>
      </c>
      <c r="C2915">
        <v>36805297</v>
      </c>
      <c r="D29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15">
        <f>IF(moras[[#This Row],[SALARIO]]="",'2-Resumen'!$B$7, moras[[#This Row],[SALARIO]])</f>
        <v>36805297</v>
      </c>
      <c r="F2915">
        <f>STANDARDIZE(moras[[#This Row],[SALARIO]],'2-Resumen'!$B$2,'2-Resumen'!$B$3)</f>
        <v>0.23678845456227318</v>
      </c>
      <c r="G2915" t="str">
        <f>IF(ABS(moras[[#This Row],[Z-CORE]])&gt; 1.96,"Sí", "No")</f>
        <v>No</v>
      </c>
      <c r="H2915" t="s">
        <v>33</v>
      </c>
      <c r="I2915" t="str">
        <f>IF(moras[[#This Row],[TIPO_ASEGURAMIENTO]] = "", '2-Resumen'!$F$4, moras[[#This Row],[TIPO_ASEGURAMIENTO]])</f>
        <v>ASALARIADO</v>
      </c>
      <c r="J2915" t="s">
        <v>29</v>
      </c>
      <c r="K2915" t="s">
        <v>30</v>
      </c>
      <c r="L2915" t="s">
        <v>31</v>
      </c>
      <c r="M2915" t="s">
        <v>31</v>
      </c>
      <c r="N2915">
        <v>37</v>
      </c>
      <c r="O2915">
        <f>IF(moras[[#This Row],[EDAD]]="", '2-Resumen'!$C$7, moras[[#This Row],[EDAD]])</f>
        <v>37</v>
      </c>
      <c r="P2915">
        <f>FLOOR(moras[[#This Row],[EDAD_SIN_NA´S]],10)</f>
        <v>30</v>
      </c>
      <c r="Q2915">
        <f>STANDARDIZE(moras[[#This Row],[EDAD]],'2-Resumen'!$C$2, '2-Resumen'!$C$3)</f>
        <v>-0.3462668336003964</v>
      </c>
      <c r="R2915" t="str">
        <f>IF(ABS(moras[[#This Row],[Z-CORE E]]) &gt; 1.96, "Sí", "No")</f>
        <v>No</v>
      </c>
    </row>
    <row r="2916" spans="1:18">
      <c r="A2916">
        <v>4225</v>
      </c>
      <c r="B2916" t="s">
        <v>32</v>
      </c>
      <c r="C2916">
        <v>65000</v>
      </c>
      <c r="D29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16">
        <f>IF(moras[[#This Row],[SALARIO]]="",'2-Resumen'!$B$7, moras[[#This Row],[SALARIO]])</f>
        <v>65000</v>
      </c>
      <c r="F2916">
        <f>STANDARDIZE(moras[[#This Row],[SALARIO]],'2-Resumen'!$B$2,'2-Resumen'!$B$3)</f>
        <v>-0.37453484472775755</v>
      </c>
      <c r="G2916" t="str">
        <f>IF(ABS(moras[[#This Row],[Z-CORE]])&gt; 1.96,"Sí", "No")</f>
        <v>No</v>
      </c>
      <c r="H2916" t="s">
        <v>33</v>
      </c>
      <c r="I2916" t="str">
        <f>IF(moras[[#This Row],[TIPO_ASEGURAMIENTO]] = "", '2-Resumen'!$F$4, moras[[#This Row],[TIPO_ASEGURAMIENTO]])</f>
        <v>ASALARIADO</v>
      </c>
      <c r="J2916" t="s">
        <v>29</v>
      </c>
      <c r="K2916" t="s">
        <v>30</v>
      </c>
      <c r="L2916" t="s">
        <v>30</v>
      </c>
      <c r="M2916" t="s">
        <v>31</v>
      </c>
      <c r="N2916">
        <v>33</v>
      </c>
      <c r="O2916">
        <f>IF(moras[[#This Row],[EDAD]]="", '2-Resumen'!$C$7, moras[[#This Row],[EDAD]])</f>
        <v>33</v>
      </c>
      <c r="P2916">
        <f>FLOOR(moras[[#This Row],[EDAD_SIN_NA´S]],10)</f>
        <v>30</v>
      </c>
      <c r="Q2916">
        <f>STANDARDIZE(moras[[#This Row],[EDAD]],'2-Resumen'!$C$2, '2-Resumen'!$C$3)</f>
        <v>-0.62856815390894638</v>
      </c>
      <c r="R2916" t="str">
        <f>IF(ABS(moras[[#This Row],[Z-CORE E]]) &gt; 1.96, "Sí", "No")</f>
        <v>No</v>
      </c>
    </row>
    <row r="2917" spans="1:18">
      <c r="A2917">
        <v>4227</v>
      </c>
      <c r="B2917" t="s">
        <v>32</v>
      </c>
      <c r="C2917">
        <v>132059441</v>
      </c>
      <c r="D29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17">
        <f>IF(moras[[#This Row],[SALARIO]]="",'2-Resumen'!$B$7, moras[[#This Row],[SALARIO]])</f>
        <v>132059441</v>
      </c>
      <c r="F2917">
        <f>STANDARDIZE(moras[[#This Row],[SALARIO]],'2-Resumen'!$B$2,'2-Resumen'!$B$3)</f>
        <v>1.82172603906595</v>
      </c>
      <c r="G2917" t="str">
        <f>IF(ABS(moras[[#This Row],[Z-CORE]])&gt; 1.96,"Sí", "No")</f>
        <v>No</v>
      </c>
      <c r="H2917" t="s">
        <v>33</v>
      </c>
      <c r="I2917" t="str">
        <f>IF(moras[[#This Row],[TIPO_ASEGURAMIENTO]] = "", '2-Resumen'!$F$4, moras[[#This Row],[TIPO_ASEGURAMIENTO]])</f>
        <v>ASALARIADO</v>
      </c>
      <c r="J2917" t="s">
        <v>29</v>
      </c>
      <c r="K2917" t="s">
        <v>30</v>
      </c>
      <c r="L2917" t="s">
        <v>31</v>
      </c>
      <c r="M2917" t="s">
        <v>31</v>
      </c>
      <c r="N2917">
        <v>26</v>
      </c>
      <c r="O2917">
        <f>IF(moras[[#This Row],[EDAD]]="", '2-Resumen'!$C$7, moras[[#This Row],[EDAD]])</f>
        <v>26</v>
      </c>
      <c r="P2917">
        <f>FLOOR(moras[[#This Row],[EDAD_SIN_NA´S]],10)</f>
        <v>20</v>
      </c>
      <c r="Q2917">
        <f>STANDARDIZE(moras[[#This Row],[EDAD]],'2-Resumen'!$C$2, '2-Resumen'!$C$3)</f>
        <v>-1.1225954644489089</v>
      </c>
      <c r="R2917" t="str">
        <f>IF(ABS(moras[[#This Row],[Z-CORE E]]) &gt; 1.96, "Sí", "No")</f>
        <v>No</v>
      </c>
    </row>
    <row r="2918" spans="1:18">
      <c r="A2918">
        <v>4228</v>
      </c>
      <c r="B2918" t="s">
        <v>32</v>
      </c>
      <c r="C2918">
        <v>349825</v>
      </c>
      <c r="D29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18">
        <f>IF(moras[[#This Row],[SALARIO]]="",'2-Resumen'!$B$7, moras[[#This Row],[SALARIO]])</f>
        <v>349825</v>
      </c>
      <c r="F2918">
        <f>STANDARDIZE(moras[[#This Row],[SALARIO]],'2-Resumen'!$B$2,'2-Resumen'!$B$3)</f>
        <v>-0.36979562994350357</v>
      </c>
      <c r="G2918" t="str">
        <f>IF(ABS(moras[[#This Row],[Z-CORE]])&gt; 1.96,"Sí", "No")</f>
        <v>No</v>
      </c>
      <c r="H2918" t="s">
        <v>33</v>
      </c>
      <c r="I2918" t="str">
        <f>IF(moras[[#This Row],[TIPO_ASEGURAMIENTO]] = "", '2-Resumen'!$F$4, moras[[#This Row],[TIPO_ASEGURAMIENTO]])</f>
        <v>ASALARIADO</v>
      </c>
      <c r="J2918" t="s">
        <v>29</v>
      </c>
      <c r="K2918" t="s">
        <v>30</v>
      </c>
      <c r="L2918" t="s">
        <v>31</v>
      </c>
      <c r="M2918" t="s">
        <v>31</v>
      </c>
      <c r="N2918">
        <v>55</v>
      </c>
      <c r="O2918">
        <f>IF(moras[[#This Row],[EDAD]]="", '2-Resumen'!$C$7, moras[[#This Row],[EDAD]])</f>
        <v>55</v>
      </c>
      <c r="P2918">
        <f>FLOOR(moras[[#This Row],[EDAD_SIN_NA´S]],10)</f>
        <v>50</v>
      </c>
      <c r="Q2918">
        <f>STANDARDIZE(moras[[#This Row],[EDAD]],'2-Resumen'!$C$2, '2-Resumen'!$C$3)</f>
        <v>0.92408910778807873</v>
      </c>
      <c r="R2918" t="str">
        <f>IF(ABS(moras[[#This Row],[Z-CORE E]]) &gt; 1.96, "Sí", "No")</f>
        <v>No</v>
      </c>
    </row>
    <row r="2919" spans="1:18">
      <c r="A2919">
        <v>4229</v>
      </c>
      <c r="B2919" t="s">
        <v>27</v>
      </c>
      <c r="C2919">
        <v>41088145</v>
      </c>
      <c r="D29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19">
        <f>IF(moras[[#This Row],[SALARIO]]="",'2-Resumen'!$B$7, moras[[#This Row],[SALARIO]])</f>
        <v>41088145</v>
      </c>
      <c r="F2919">
        <f>STANDARDIZE(moras[[#This Row],[SALARIO]],'2-Resumen'!$B$2,'2-Resumen'!$B$3)</f>
        <v>0.30805093699995489</v>
      </c>
      <c r="G2919" t="str">
        <f>IF(ABS(moras[[#This Row],[Z-CORE]])&gt; 1.96,"Sí", "No")</f>
        <v>No</v>
      </c>
      <c r="H2919" t="s">
        <v>33</v>
      </c>
      <c r="I2919" t="str">
        <f>IF(moras[[#This Row],[TIPO_ASEGURAMIENTO]] = "", '2-Resumen'!$F$4, moras[[#This Row],[TIPO_ASEGURAMIENTO]])</f>
        <v>ASALARIADO</v>
      </c>
      <c r="J2919" t="s">
        <v>29</v>
      </c>
      <c r="K2919" t="s">
        <v>30</v>
      </c>
      <c r="L2919" t="s">
        <v>31</v>
      </c>
      <c r="M2919" t="s">
        <v>31</v>
      </c>
      <c r="N2919">
        <v>45</v>
      </c>
      <c r="O2919">
        <f>IF(moras[[#This Row],[EDAD]]="", '2-Resumen'!$C$7, moras[[#This Row],[EDAD]])</f>
        <v>45</v>
      </c>
      <c r="P2919">
        <f>FLOOR(moras[[#This Row],[EDAD_SIN_NA´S]],10)</f>
        <v>40</v>
      </c>
      <c r="Q2919">
        <f>STANDARDIZE(moras[[#This Row],[EDAD]],'2-Resumen'!$C$2, '2-Resumen'!$C$3)</f>
        <v>0.21833580701670366</v>
      </c>
      <c r="R2919" t="str">
        <f>IF(ABS(moras[[#This Row],[Z-CORE E]]) &gt; 1.96, "Sí", "No")</f>
        <v>No</v>
      </c>
    </row>
    <row r="2920" spans="1:18">
      <c r="A2920">
        <v>4230</v>
      </c>
      <c r="B2920" t="s">
        <v>32</v>
      </c>
      <c r="C2920">
        <v>600000</v>
      </c>
      <c r="D29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20">
        <f>IF(moras[[#This Row],[SALARIO]]="",'2-Resumen'!$B$7, moras[[#This Row],[SALARIO]])</f>
        <v>600000</v>
      </c>
      <c r="F2920">
        <f>STANDARDIZE(moras[[#This Row],[SALARIO]],'2-Resumen'!$B$2,'2-Resumen'!$B$3)</f>
        <v>-0.36563295792155764</v>
      </c>
      <c r="G2920" t="str">
        <f>IF(ABS(moras[[#This Row],[Z-CORE]])&gt; 1.96,"Sí", "No")</f>
        <v>No</v>
      </c>
      <c r="H2920" t="s">
        <v>33</v>
      </c>
      <c r="I2920" t="str">
        <f>IF(moras[[#This Row],[TIPO_ASEGURAMIENTO]] = "", '2-Resumen'!$F$4, moras[[#This Row],[TIPO_ASEGURAMIENTO]])</f>
        <v>ASALARIADO</v>
      </c>
      <c r="J2920" t="s">
        <v>29</v>
      </c>
      <c r="K2920" t="s">
        <v>30</v>
      </c>
      <c r="L2920" t="s">
        <v>31</v>
      </c>
      <c r="M2920" t="s">
        <v>30</v>
      </c>
      <c r="N2920">
        <v>28</v>
      </c>
      <c r="O2920">
        <f>IF(moras[[#This Row],[EDAD]]="", '2-Resumen'!$C$7, moras[[#This Row],[EDAD]])</f>
        <v>28</v>
      </c>
      <c r="P2920">
        <f>FLOOR(moras[[#This Row],[EDAD_SIN_NA´S]],10)</f>
        <v>20</v>
      </c>
      <c r="Q2920">
        <f>STANDARDIZE(moras[[#This Row],[EDAD]],'2-Resumen'!$C$2, '2-Resumen'!$C$3)</f>
        <v>-0.98144480429463388</v>
      </c>
      <c r="R2920" t="str">
        <f>IF(ABS(moras[[#This Row],[Z-CORE E]]) &gt; 1.96, "Sí", "No")</f>
        <v>No</v>
      </c>
    </row>
    <row r="2921" spans="1:18">
      <c r="A2921">
        <v>4231</v>
      </c>
      <c r="B2921" t="s">
        <v>27</v>
      </c>
      <c r="C2921">
        <v>631000</v>
      </c>
      <c r="D29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21">
        <f>IF(moras[[#This Row],[SALARIO]]="",'2-Resumen'!$B$7, moras[[#This Row],[SALARIO]])</f>
        <v>631000</v>
      </c>
      <c r="F2921">
        <f>STANDARDIZE(moras[[#This Row],[SALARIO]],'2-Resumen'!$B$2,'2-Resumen'!$B$3)</f>
        <v>-0.36511714765802084</v>
      </c>
      <c r="G2921" t="str">
        <f>IF(ABS(moras[[#This Row],[Z-CORE]])&gt; 1.96,"Sí", "No")</f>
        <v>No</v>
      </c>
      <c r="H2921" t="s">
        <v>33</v>
      </c>
      <c r="I2921" t="str">
        <f>IF(moras[[#This Row],[TIPO_ASEGURAMIENTO]] = "", '2-Resumen'!$F$4, moras[[#This Row],[TIPO_ASEGURAMIENTO]])</f>
        <v>ASALARIADO</v>
      </c>
      <c r="J2921" t="s">
        <v>29</v>
      </c>
      <c r="K2921" t="s">
        <v>30</v>
      </c>
      <c r="L2921" t="s">
        <v>31</v>
      </c>
      <c r="M2921" t="s">
        <v>31</v>
      </c>
      <c r="N2921">
        <v>32</v>
      </c>
      <c r="O2921">
        <f>IF(moras[[#This Row],[EDAD]]="", '2-Resumen'!$C$7, moras[[#This Row],[EDAD]])</f>
        <v>32</v>
      </c>
      <c r="P2921">
        <f>FLOOR(moras[[#This Row],[EDAD_SIN_NA´S]],10)</f>
        <v>30</v>
      </c>
      <c r="Q2921">
        <f>STANDARDIZE(moras[[#This Row],[EDAD]],'2-Resumen'!$C$2, '2-Resumen'!$C$3)</f>
        <v>-0.69914348398608395</v>
      </c>
      <c r="R2921" t="str">
        <f>IF(ABS(moras[[#This Row],[Z-CORE E]]) &gt; 1.96, "Sí", "No")</f>
        <v>No</v>
      </c>
    </row>
    <row r="2922" spans="1:18">
      <c r="A2922">
        <v>4232</v>
      </c>
      <c r="B2922" t="s">
        <v>32</v>
      </c>
      <c r="C2922">
        <v>187320189</v>
      </c>
      <c r="D29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22">
        <f>IF(moras[[#This Row],[SALARIO]]="",'2-Resumen'!$B$7, moras[[#This Row],[SALARIO]])</f>
        <v>187320189</v>
      </c>
      <c r="F2922">
        <f>STANDARDIZE(moras[[#This Row],[SALARIO]],'2-Resumen'!$B$2,'2-Resumen'!$B$3)</f>
        <v>2.7412118774247136</v>
      </c>
      <c r="G2922" t="str">
        <f>IF(ABS(moras[[#This Row],[Z-CORE]])&gt; 1.96,"Sí", "No")</f>
        <v>Sí</v>
      </c>
      <c r="H2922" t="s">
        <v>33</v>
      </c>
      <c r="I2922" t="str">
        <f>IF(moras[[#This Row],[TIPO_ASEGURAMIENTO]] = "", '2-Resumen'!$F$4, moras[[#This Row],[TIPO_ASEGURAMIENTO]])</f>
        <v>ASALARIADO</v>
      </c>
      <c r="J2922" t="s">
        <v>29</v>
      </c>
      <c r="K2922" t="s">
        <v>30</v>
      </c>
      <c r="L2922" t="s">
        <v>31</v>
      </c>
      <c r="M2922" t="s">
        <v>31</v>
      </c>
      <c r="N2922">
        <v>49</v>
      </c>
      <c r="O2922">
        <f>IF(moras[[#This Row],[EDAD]]="", '2-Resumen'!$C$7, moras[[#This Row],[EDAD]])</f>
        <v>49</v>
      </c>
      <c r="P2922">
        <f>FLOOR(moras[[#This Row],[EDAD_SIN_NA´S]],10)</f>
        <v>40</v>
      </c>
      <c r="Q2922">
        <f>STANDARDIZE(moras[[#This Row],[EDAD]],'2-Resumen'!$C$2, '2-Resumen'!$C$3)</f>
        <v>0.50063712732525367</v>
      </c>
      <c r="R2922" t="str">
        <f>IF(ABS(moras[[#This Row],[Z-CORE E]]) &gt; 1.96, "Sí", "No")</f>
        <v>No</v>
      </c>
    </row>
    <row r="2923" spans="1:18">
      <c r="A2923">
        <v>4234</v>
      </c>
      <c r="B2923" t="s">
        <v>32</v>
      </c>
      <c r="C2923">
        <v>325000</v>
      </c>
      <c r="D29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23">
        <f>IF(moras[[#This Row],[SALARIO]]="",'2-Resumen'!$B$7, moras[[#This Row],[SALARIO]])</f>
        <v>325000</v>
      </c>
      <c r="F2923">
        <f>STANDARDIZE(moras[[#This Row],[SALARIO]],'2-Resumen'!$B$2,'2-Resumen'!$B$3)</f>
        <v>-0.37020869413035201</v>
      </c>
      <c r="G2923" t="str">
        <f>IF(ABS(moras[[#This Row],[Z-CORE]])&gt; 1.96,"Sí", "No")</f>
        <v>No</v>
      </c>
      <c r="H2923" t="s">
        <v>33</v>
      </c>
      <c r="I2923" t="str">
        <f>IF(moras[[#This Row],[TIPO_ASEGURAMIENTO]] = "", '2-Resumen'!$F$4, moras[[#This Row],[TIPO_ASEGURAMIENTO]])</f>
        <v>ASALARIADO</v>
      </c>
      <c r="J2923" t="s">
        <v>29</v>
      </c>
      <c r="K2923" t="s">
        <v>30</v>
      </c>
      <c r="L2923" t="s">
        <v>31</v>
      </c>
      <c r="M2923" t="s">
        <v>31</v>
      </c>
      <c r="N2923">
        <v>55</v>
      </c>
      <c r="O2923">
        <f>IF(moras[[#This Row],[EDAD]]="", '2-Resumen'!$C$7, moras[[#This Row],[EDAD]])</f>
        <v>55</v>
      </c>
      <c r="P2923">
        <f>FLOOR(moras[[#This Row],[EDAD_SIN_NA´S]],10)</f>
        <v>50</v>
      </c>
      <c r="Q2923">
        <f>STANDARDIZE(moras[[#This Row],[EDAD]],'2-Resumen'!$C$2, '2-Resumen'!$C$3)</f>
        <v>0.92408910778807873</v>
      </c>
      <c r="R2923" t="str">
        <f>IF(ABS(moras[[#This Row],[Z-CORE E]]) &gt; 1.96, "Sí", "No")</f>
        <v>No</v>
      </c>
    </row>
    <row r="2924" spans="1:18">
      <c r="A2924">
        <v>4237</v>
      </c>
      <c r="B2924" t="s">
        <v>27</v>
      </c>
      <c r="C2924">
        <v>3553104</v>
      </c>
      <c r="D29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24">
        <f>IF(moras[[#This Row],[SALARIO]]="",'2-Resumen'!$B$7, moras[[#This Row],[SALARIO]])</f>
        <v>3553104</v>
      </c>
      <c r="F2924">
        <f>STANDARDIZE(moras[[#This Row],[SALARIO]],'2-Resumen'!$B$2,'2-Resumen'!$B$3)</f>
        <v>-0.31649614009924698</v>
      </c>
      <c r="G2924" t="str">
        <f>IF(ABS(moras[[#This Row],[Z-CORE]])&gt; 1.96,"Sí", "No")</f>
        <v>No</v>
      </c>
      <c r="H2924" t="s">
        <v>33</v>
      </c>
      <c r="I2924" t="str">
        <f>IF(moras[[#This Row],[TIPO_ASEGURAMIENTO]] = "", '2-Resumen'!$F$4, moras[[#This Row],[TIPO_ASEGURAMIENTO]])</f>
        <v>ASALARIADO</v>
      </c>
      <c r="J2924" t="s">
        <v>29</v>
      </c>
      <c r="K2924" t="s">
        <v>30</v>
      </c>
      <c r="L2924" t="s">
        <v>31</v>
      </c>
      <c r="M2924" t="s">
        <v>31</v>
      </c>
      <c r="N2924">
        <v>22</v>
      </c>
      <c r="O2924">
        <f>IF(moras[[#This Row],[EDAD]]="", '2-Resumen'!$C$7, moras[[#This Row],[EDAD]])</f>
        <v>22</v>
      </c>
      <c r="P2924">
        <f>FLOOR(moras[[#This Row],[EDAD_SIN_NA´S]],10)</f>
        <v>20</v>
      </c>
      <c r="Q2924">
        <f>STANDARDIZE(moras[[#This Row],[EDAD]],'2-Resumen'!$C$2, '2-Resumen'!$C$3)</f>
        <v>-1.4048967847574589</v>
      </c>
      <c r="R2924" t="str">
        <f>IF(ABS(moras[[#This Row],[Z-CORE E]]) &gt; 1.96, "Sí", "No")</f>
        <v>No</v>
      </c>
    </row>
    <row r="2925" spans="1:18">
      <c r="A2925">
        <v>4239</v>
      </c>
      <c r="B2925" t="s">
        <v>32</v>
      </c>
      <c r="C2925">
        <v>24715136</v>
      </c>
      <c r="D29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25">
        <f>IF(moras[[#This Row],[SALARIO]]="",'2-Resumen'!$B$7, moras[[#This Row],[SALARIO]])</f>
        <v>24715136</v>
      </c>
      <c r="F2925">
        <f>STANDARDIZE(moras[[#This Row],[SALARIO]],'2-Resumen'!$B$2,'2-Resumen'!$B$3)</f>
        <v>3.5619772897352027E-2</v>
      </c>
      <c r="G2925" t="str">
        <f>IF(ABS(moras[[#This Row],[Z-CORE]])&gt; 1.96,"Sí", "No")</f>
        <v>No</v>
      </c>
      <c r="H2925" t="s">
        <v>33</v>
      </c>
      <c r="I2925" t="str">
        <f>IF(moras[[#This Row],[TIPO_ASEGURAMIENTO]] = "", '2-Resumen'!$F$4, moras[[#This Row],[TIPO_ASEGURAMIENTO]])</f>
        <v>ASALARIADO</v>
      </c>
      <c r="J2925" t="s">
        <v>34</v>
      </c>
      <c r="K2925" t="s">
        <v>30</v>
      </c>
      <c r="L2925" t="s">
        <v>31</v>
      </c>
      <c r="M2925" t="s">
        <v>31</v>
      </c>
      <c r="N2925">
        <v>56</v>
      </c>
      <c r="O2925">
        <f>IF(moras[[#This Row],[EDAD]]="", '2-Resumen'!$C$7, moras[[#This Row],[EDAD]])</f>
        <v>56</v>
      </c>
      <c r="P2925">
        <f>FLOOR(moras[[#This Row],[EDAD_SIN_NA´S]],10)</f>
        <v>50</v>
      </c>
      <c r="Q2925">
        <f>STANDARDIZE(moras[[#This Row],[EDAD]],'2-Resumen'!$C$2, '2-Resumen'!$C$3)</f>
        <v>0.99466443786521619</v>
      </c>
      <c r="R2925" t="str">
        <f>IF(ABS(moras[[#This Row],[Z-CORE E]]) &gt; 1.96, "Sí", "No")</f>
        <v>No</v>
      </c>
    </row>
    <row r="2926" spans="1:18">
      <c r="A2926">
        <v>4242</v>
      </c>
      <c r="B2926" t="s">
        <v>27</v>
      </c>
      <c r="C2926">
        <v>72107</v>
      </c>
      <c r="D29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26">
        <f>IF(moras[[#This Row],[SALARIO]]="",'2-Resumen'!$B$7, moras[[#This Row],[SALARIO]])</f>
        <v>72107</v>
      </c>
      <c r="F2926">
        <f>STANDARDIZE(moras[[#This Row],[SALARIO]],'2-Resumen'!$B$2,'2-Resumen'!$B$3)</f>
        <v>-0.37441659106508157</v>
      </c>
      <c r="G2926" t="str">
        <f>IF(ABS(moras[[#This Row],[Z-CORE]])&gt; 1.96,"Sí", "No")</f>
        <v>No</v>
      </c>
      <c r="H2926" t="s">
        <v>33</v>
      </c>
      <c r="I2926" t="str">
        <f>IF(moras[[#This Row],[TIPO_ASEGURAMIENTO]] = "", '2-Resumen'!$F$4, moras[[#This Row],[TIPO_ASEGURAMIENTO]])</f>
        <v>ASALARIADO</v>
      </c>
      <c r="J2926" t="s">
        <v>29</v>
      </c>
      <c r="K2926" t="s">
        <v>30</v>
      </c>
      <c r="L2926" t="s">
        <v>31</v>
      </c>
      <c r="M2926" t="s">
        <v>30</v>
      </c>
      <c r="N2926">
        <v>24</v>
      </c>
      <c r="O2926">
        <f>IF(moras[[#This Row],[EDAD]]="", '2-Resumen'!$C$7, moras[[#This Row],[EDAD]])</f>
        <v>24</v>
      </c>
      <c r="P2926">
        <f>FLOOR(moras[[#This Row],[EDAD_SIN_NA´S]],10)</f>
        <v>20</v>
      </c>
      <c r="Q2926">
        <f>STANDARDIZE(moras[[#This Row],[EDAD]],'2-Resumen'!$C$2, '2-Resumen'!$C$3)</f>
        <v>-1.263746124603184</v>
      </c>
      <c r="R2926" t="str">
        <f>IF(ABS(moras[[#This Row],[Z-CORE E]]) &gt; 1.96, "Sí", "No")</f>
        <v>No</v>
      </c>
    </row>
    <row r="2927" spans="1:18">
      <c r="A2927">
        <v>4243</v>
      </c>
      <c r="B2927" t="s">
        <v>27</v>
      </c>
      <c r="C2927">
        <v>348503</v>
      </c>
      <c r="D29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27">
        <f>IF(moras[[#This Row],[SALARIO]]="",'2-Resumen'!$B$7, moras[[#This Row],[SALARIO]])</f>
        <v>348503</v>
      </c>
      <c r="F2927">
        <f>STANDARDIZE(moras[[#This Row],[SALARIO]],'2-Resumen'!$B$2,'2-Resumen'!$B$3)</f>
        <v>-0.36981762675538732</v>
      </c>
      <c r="G2927" t="str">
        <f>IF(ABS(moras[[#This Row],[Z-CORE]])&gt; 1.96,"Sí", "No")</f>
        <v>No</v>
      </c>
      <c r="H2927" t="s">
        <v>33</v>
      </c>
      <c r="I2927" t="str">
        <f>IF(moras[[#This Row],[TIPO_ASEGURAMIENTO]] = "", '2-Resumen'!$F$4, moras[[#This Row],[TIPO_ASEGURAMIENTO]])</f>
        <v>ASALARIADO</v>
      </c>
      <c r="J2927" t="s">
        <v>29</v>
      </c>
      <c r="K2927" t="s">
        <v>30</v>
      </c>
      <c r="L2927" t="s">
        <v>31</v>
      </c>
      <c r="M2927" t="s">
        <v>31</v>
      </c>
      <c r="N2927">
        <v>41</v>
      </c>
      <c r="O2927">
        <f>IF(moras[[#This Row],[EDAD]]="", '2-Resumen'!$C$7, moras[[#This Row],[EDAD]])</f>
        <v>41</v>
      </c>
      <c r="P2927">
        <f>FLOOR(moras[[#This Row],[EDAD_SIN_NA´S]],10)</f>
        <v>40</v>
      </c>
      <c r="Q2927">
        <f>STANDARDIZE(moras[[#This Row],[EDAD]],'2-Resumen'!$C$2, '2-Resumen'!$C$3)</f>
        <v>-6.3965513291846368E-2</v>
      </c>
      <c r="R2927" t="str">
        <f>IF(ABS(moras[[#This Row],[Z-CORE E]]) &gt; 1.96, "Sí", "No")</f>
        <v>No</v>
      </c>
    </row>
    <row r="2928" spans="1:18">
      <c r="A2928">
        <v>4244</v>
      </c>
      <c r="B2928" t="s">
        <v>32</v>
      </c>
      <c r="C2928">
        <v>642383</v>
      </c>
      <c r="D29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28">
        <f>IF(moras[[#This Row],[SALARIO]]="",'2-Resumen'!$B$7, moras[[#This Row],[SALARIO]])</f>
        <v>642383</v>
      </c>
      <c r="F2928">
        <f>STANDARDIZE(moras[[#This Row],[SALARIO]],'2-Resumen'!$B$2,'2-Resumen'!$B$3)</f>
        <v>-0.36492774545705825</v>
      </c>
      <c r="G2928" t="str">
        <f>IF(ABS(moras[[#This Row],[Z-CORE]])&gt; 1.96,"Sí", "No")</f>
        <v>No</v>
      </c>
      <c r="H2928" t="s">
        <v>33</v>
      </c>
      <c r="I2928" t="str">
        <f>IF(moras[[#This Row],[TIPO_ASEGURAMIENTO]] = "", '2-Resumen'!$F$4, moras[[#This Row],[TIPO_ASEGURAMIENTO]])</f>
        <v>ASALARIADO</v>
      </c>
      <c r="J2928" t="s">
        <v>34</v>
      </c>
      <c r="K2928" t="s">
        <v>30</v>
      </c>
      <c r="L2928" t="s">
        <v>31</v>
      </c>
      <c r="M2928" t="s">
        <v>31</v>
      </c>
      <c r="N2928">
        <v>27</v>
      </c>
      <c r="O2928">
        <f>IF(moras[[#This Row],[EDAD]]="", '2-Resumen'!$C$7, moras[[#This Row],[EDAD]])</f>
        <v>27</v>
      </c>
      <c r="P2928">
        <f>FLOOR(moras[[#This Row],[EDAD_SIN_NA´S]],10)</f>
        <v>20</v>
      </c>
      <c r="Q2928">
        <f>STANDARDIZE(moras[[#This Row],[EDAD]],'2-Resumen'!$C$2, '2-Resumen'!$C$3)</f>
        <v>-1.0520201343717714</v>
      </c>
      <c r="R2928" t="str">
        <f>IF(ABS(moras[[#This Row],[Z-CORE E]]) &gt; 1.96, "Sí", "No")</f>
        <v>No</v>
      </c>
    </row>
    <row r="2929" spans="1:18">
      <c r="A2929">
        <v>4245</v>
      </c>
      <c r="B2929" t="s">
        <v>27</v>
      </c>
      <c r="C2929">
        <v>21850848</v>
      </c>
      <c r="D29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29">
        <f>IF(moras[[#This Row],[SALARIO]]="",'2-Resumen'!$B$7, moras[[#This Row],[SALARIO]])</f>
        <v>21850848</v>
      </c>
      <c r="F2929">
        <f>STANDARDIZE(moras[[#This Row],[SALARIO]],'2-Resumen'!$B$2,'2-Resumen'!$B$3)</f>
        <v>-1.203923188088489E-2</v>
      </c>
      <c r="G2929" t="str">
        <f>IF(ABS(moras[[#This Row],[Z-CORE]])&gt; 1.96,"Sí", "No")</f>
        <v>No</v>
      </c>
      <c r="H2929" t="s">
        <v>33</v>
      </c>
      <c r="I2929" t="str">
        <f>IF(moras[[#This Row],[TIPO_ASEGURAMIENTO]] = "", '2-Resumen'!$F$4, moras[[#This Row],[TIPO_ASEGURAMIENTO]])</f>
        <v>ASALARIADO</v>
      </c>
      <c r="J2929" t="s">
        <v>29</v>
      </c>
      <c r="K2929" t="s">
        <v>30</v>
      </c>
      <c r="L2929" t="s">
        <v>30</v>
      </c>
      <c r="M2929" t="s">
        <v>30</v>
      </c>
      <c r="N2929">
        <v>49</v>
      </c>
      <c r="O2929">
        <f>IF(moras[[#This Row],[EDAD]]="", '2-Resumen'!$C$7, moras[[#This Row],[EDAD]])</f>
        <v>49</v>
      </c>
      <c r="P2929">
        <f>FLOOR(moras[[#This Row],[EDAD_SIN_NA´S]],10)</f>
        <v>40</v>
      </c>
      <c r="Q2929">
        <f>STANDARDIZE(moras[[#This Row],[EDAD]],'2-Resumen'!$C$2, '2-Resumen'!$C$3)</f>
        <v>0.50063712732525367</v>
      </c>
      <c r="R2929" t="str">
        <f>IF(ABS(moras[[#This Row],[Z-CORE E]]) &gt; 1.96, "Sí", "No")</f>
        <v>No</v>
      </c>
    </row>
    <row r="2930" spans="1:18">
      <c r="A2930">
        <v>4246</v>
      </c>
      <c r="B2930" t="s">
        <v>32</v>
      </c>
      <c r="C2930">
        <v>65000012</v>
      </c>
      <c r="D29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30">
        <f>IF(moras[[#This Row],[SALARIO]]="",'2-Resumen'!$B$7, moras[[#This Row],[SALARIO]])</f>
        <v>65000012</v>
      </c>
      <c r="F2930">
        <f>STANDARDIZE(moras[[#This Row],[SALARIO]],'2-Resumen'!$B$2,'2-Resumen'!$B$3)</f>
        <v>0.70592146664277211</v>
      </c>
      <c r="G2930" t="str">
        <f>IF(ABS(moras[[#This Row],[Z-CORE]])&gt; 1.96,"Sí", "No")</f>
        <v>No</v>
      </c>
      <c r="H2930" t="s">
        <v>33</v>
      </c>
      <c r="I2930" t="str">
        <f>IF(moras[[#This Row],[TIPO_ASEGURAMIENTO]] = "", '2-Resumen'!$F$4, moras[[#This Row],[TIPO_ASEGURAMIENTO]])</f>
        <v>ASALARIADO</v>
      </c>
      <c r="J2930" t="s">
        <v>29</v>
      </c>
      <c r="K2930" t="s">
        <v>30</v>
      </c>
      <c r="L2930" t="s">
        <v>31</v>
      </c>
      <c r="M2930" t="s">
        <v>31</v>
      </c>
      <c r="N2930">
        <v>27</v>
      </c>
      <c r="O2930">
        <f>IF(moras[[#This Row],[EDAD]]="", '2-Resumen'!$C$7, moras[[#This Row],[EDAD]])</f>
        <v>27</v>
      </c>
      <c r="P2930">
        <f>FLOOR(moras[[#This Row],[EDAD_SIN_NA´S]],10)</f>
        <v>20</v>
      </c>
      <c r="Q2930">
        <f>STANDARDIZE(moras[[#This Row],[EDAD]],'2-Resumen'!$C$2, '2-Resumen'!$C$3)</f>
        <v>-1.0520201343717714</v>
      </c>
      <c r="R2930" t="str">
        <f>IF(ABS(moras[[#This Row],[Z-CORE E]]) &gt; 1.96, "Sí", "No")</f>
        <v>No</v>
      </c>
    </row>
    <row r="2931" spans="1:18">
      <c r="A2931">
        <v>4248</v>
      </c>
      <c r="B2931" t="s">
        <v>32</v>
      </c>
      <c r="C2931">
        <v>100000</v>
      </c>
      <c r="D29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31">
        <f>IF(moras[[#This Row],[SALARIO]]="",'2-Resumen'!$B$7, moras[[#This Row],[SALARIO]])</f>
        <v>100000</v>
      </c>
      <c r="F2931">
        <f>STANDARDIZE(moras[[#This Row],[SALARIO]],'2-Resumen'!$B$2,'2-Resumen'!$B$3)</f>
        <v>-0.37395247830118372</v>
      </c>
      <c r="G2931" t="str">
        <f>IF(ABS(moras[[#This Row],[Z-CORE]])&gt; 1.96,"Sí", "No")</f>
        <v>No</v>
      </c>
      <c r="H2931" t="s">
        <v>33</v>
      </c>
      <c r="I2931" t="str">
        <f>IF(moras[[#This Row],[TIPO_ASEGURAMIENTO]] = "", '2-Resumen'!$F$4, moras[[#This Row],[TIPO_ASEGURAMIENTO]])</f>
        <v>ASALARIADO</v>
      </c>
      <c r="J2931" t="s">
        <v>29</v>
      </c>
      <c r="K2931" t="s">
        <v>30</v>
      </c>
      <c r="L2931" t="s">
        <v>31</v>
      </c>
      <c r="M2931" t="s">
        <v>31</v>
      </c>
      <c r="N2931">
        <v>56</v>
      </c>
      <c r="O2931">
        <f>IF(moras[[#This Row],[EDAD]]="", '2-Resumen'!$C$7, moras[[#This Row],[EDAD]])</f>
        <v>56</v>
      </c>
      <c r="P2931">
        <f>FLOOR(moras[[#This Row],[EDAD_SIN_NA´S]],10)</f>
        <v>50</v>
      </c>
      <c r="Q2931">
        <f>STANDARDIZE(moras[[#This Row],[EDAD]],'2-Resumen'!$C$2, '2-Resumen'!$C$3)</f>
        <v>0.99466443786521619</v>
      </c>
      <c r="R2931" t="str">
        <f>IF(ABS(moras[[#This Row],[Z-CORE E]]) &gt; 1.96, "Sí", "No")</f>
        <v>No</v>
      </c>
    </row>
    <row r="2932" spans="1:18">
      <c r="A2932">
        <v>4249</v>
      </c>
      <c r="B2932" t="s">
        <v>32</v>
      </c>
      <c r="C2932">
        <v>1710135</v>
      </c>
      <c r="D29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32">
        <f>IF(moras[[#This Row],[SALARIO]]="",'2-Resumen'!$B$7, moras[[#This Row],[SALARIO]])</f>
        <v>1710135</v>
      </c>
      <c r="F2932">
        <f>STANDARDIZE(moras[[#This Row],[SALARIO]],'2-Resumen'!$B$2,'2-Resumen'!$B$3)</f>
        <v>-0.3471613764082852</v>
      </c>
      <c r="G2932" t="str">
        <f>IF(ABS(moras[[#This Row],[Z-CORE]])&gt; 1.96,"Sí", "No")</f>
        <v>No</v>
      </c>
      <c r="H2932" t="s">
        <v>33</v>
      </c>
      <c r="I2932" t="str">
        <f>IF(moras[[#This Row],[TIPO_ASEGURAMIENTO]] = "", '2-Resumen'!$F$4, moras[[#This Row],[TIPO_ASEGURAMIENTO]])</f>
        <v>ASALARIADO</v>
      </c>
      <c r="J2932" t="s">
        <v>29</v>
      </c>
      <c r="K2932" t="s">
        <v>30</v>
      </c>
      <c r="L2932" t="s">
        <v>31</v>
      </c>
      <c r="M2932" t="s">
        <v>31</v>
      </c>
      <c r="N2932">
        <v>24</v>
      </c>
      <c r="O2932">
        <f>IF(moras[[#This Row],[EDAD]]="", '2-Resumen'!$C$7, moras[[#This Row],[EDAD]])</f>
        <v>24</v>
      </c>
      <c r="P2932">
        <f>FLOOR(moras[[#This Row],[EDAD_SIN_NA´S]],10)</f>
        <v>20</v>
      </c>
      <c r="Q2932">
        <f>STANDARDIZE(moras[[#This Row],[EDAD]],'2-Resumen'!$C$2, '2-Resumen'!$C$3)</f>
        <v>-1.263746124603184</v>
      </c>
      <c r="R2932" t="str">
        <f>IF(ABS(moras[[#This Row],[Z-CORE E]]) &gt; 1.96, "Sí", "No")</f>
        <v>No</v>
      </c>
    </row>
    <row r="2933" spans="1:18">
      <c r="A2933">
        <v>4250</v>
      </c>
      <c r="B2933" t="s">
        <v>27</v>
      </c>
      <c r="C2933">
        <v>9996605</v>
      </c>
      <c r="D29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33">
        <f>IF(moras[[#This Row],[SALARIO]]="",'2-Resumen'!$B$7, moras[[#This Row],[SALARIO]])</f>
        <v>9996605</v>
      </c>
      <c r="F2933">
        <f>STANDARDIZE(moras[[#This Row],[SALARIO]],'2-Resumen'!$B$2,'2-Resumen'!$B$3)</f>
        <v>-0.20928246432796477</v>
      </c>
      <c r="G2933" t="str">
        <f>IF(ABS(moras[[#This Row],[Z-CORE]])&gt; 1.96,"Sí", "No")</f>
        <v>No</v>
      </c>
      <c r="H2933" t="s">
        <v>33</v>
      </c>
      <c r="I2933" t="str">
        <f>IF(moras[[#This Row],[TIPO_ASEGURAMIENTO]] = "", '2-Resumen'!$F$4, moras[[#This Row],[TIPO_ASEGURAMIENTO]])</f>
        <v>ASALARIADO</v>
      </c>
      <c r="J2933" t="s">
        <v>29</v>
      </c>
      <c r="K2933" t="s">
        <v>30</v>
      </c>
      <c r="L2933" t="s">
        <v>30</v>
      </c>
      <c r="M2933" t="s">
        <v>31</v>
      </c>
      <c r="N2933">
        <v>30</v>
      </c>
      <c r="O2933">
        <f>IF(moras[[#This Row],[EDAD]]="", '2-Resumen'!$C$7, moras[[#This Row],[EDAD]])</f>
        <v>30</v>
      </c>
      <c r="P2933">
        <f>FLOOR(moras[[#This Row],[EDAD_SIN_NA´S]],10)</f>
        <v>30</v>
      </c>
      <c r="Q2933">
        <f>STANDARDIZE(moras[[#This Row],[EDAD]],'2-Resumen'!$C$2, '2-Resumen'!$C$3)</f>
        <v>-0.84029414414035897</v>
      </c>
      <c r="R2933" t="str">
        <f>IF(ABS(moras[[#This Row],[Z-CORE E]]) &gt; 1.96, "Sí", "No")</f>
        <v>No</v>
      </c>
    </row>
    <row r="2934" spans="1:18">
      <c r="A2934">
        <v>4251</v>
      </c>
      <c r="B2934" t="s">
        <v>32</v>
      </c>
      <c r="C2934">
        <v>37051781</v>
      </c>
      <c r="D29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34">
        <f>IF(moras[[#This Row],[SALARIO]]="",'2-Resumen'!$B$7, moras[[#This Row],[SALARIO]])</f>
        <v>37051781</v>
      </c>
      <c r="F2934">
        <f>STANDARDIZE(moras[[#This Row],[SALARIO]],'2-Resumen'!$B$2,'2-Resumen'!$B$3)</f>
        <v>0.2408897118847767</v>
      </c>
      <c r="G2934" t="str">
        <f>IF(ABS(moras[[#This Row],[Z-CORE]])&gt; 1.96,"Sí", "No")</f>
        <v>No</v>
      </c>
      <c r="H2934" t="s">
        <v>33</v>
      </c>
      <c r="I2934" t="str">
        <f>IF(moras[[#This Row],[TIPO_ASEGURAMIENTO]] = "", '2-Resumen'!$F$4, moras[[#This Row],[TIPO_ASEGURAMIENTO]])</f>
        <v>ASALARIADO</v>
      </c>
      <c r="J2934" t="s">
        <v>29</v>
      </c>
      <c r="K2934" t="s">
        <v>30</v>
      </c>
      <c r="L2934" t="s">
        <v>31</v>
      </c>
      <c r="M2934" t="s">
        <v>31</v>
      </c>
      <c r="N2934">
        <v>28</v>
      </c>
      <c r="O2934">
        <f>IF(moras[[#This Row],[EDAD]]="", '2-Resumen'!$C$7, moras[[#This Row],[EDAD]])</f>
        <v>28</v>
      </c>
      <c r="P2934">
        <f>FLOOR(moras[[#This Row],[EDAD_SIN_NA´S]],10)</f>
        <v>20</v>
      </c>
      <c r="Q2934">
        <f>STANDARDIZE(moras[[#This Row],[EDAD]],'2-Resumen'!$C$2, '2-Resumen'!$C$3)</f>
        <v>-0.98144480429463388</v>
      </c>
      <c r="R2934" t="str">
        <f>IF(ABS(moras[[#This Row],[Z-CORE E]]) &gt; 1.96, "Sí", "No")</f>
        <v>No</v>
      </c>
    </row>
    <row r="2935" spans="1:18">
      <c r="A2935">
        <v>4252</v>
      </c>
      <c r="B2935" t="s">
        <v>32</v>
      </c>
      <c r="C2935">
        <v>47847357</v>
      </c>
      <c r="D29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35">
        <f>IF(moras[[#This Row],[SALARIO]]="",'2-Resumen'!$B$7, moras[[#This Row],[SALARIO]])</f>
        <v>47847357</v>
      </c>
      <c r="F2935">
        <f>STANDARDIZE(moras[[#This Row],[SALARIO]],'2-Resumen'!$B$2,'2-Resumen'!$B$3)</f>
        <v>0.42051774096838135</v>
      </c>
      <c r="G2935" t="str">
        <f>IF(ABS(moras[[#This Row],[Z-CORE]])&gt; 1.96,"Sí", "No")</f>
        <v>No</v>
      </c>
      <c r="H2935" t="s">
        <v>33</v>
      </c>
      <c r="I2935" t="str">
        <f>IF(moras[[#This Row],[TIPO_ASEGURAMIENTO]] = "", '2-Resumen'!$F$4, moras[[#This Row],[TIPO_ASEGURAMIENTO]])</f>
        <v>ASALARIADO</v>
      </c>
      <c r="J2935" t="s">
        <v>29</v>
      </c>
      <c r="K2935" t="s">
        <v>30</v>
      </c>
      <c r="L2935" t="s">
        <v>31</v>
      </c>
      <c r="M2935" t="s">
        <v>31</v>
      </c>
      <c r="N2935">
        <v>26</v>
      </c>
      <c r="O2935">
        <f>IF(moras[[#This Row],[EDAD]]="", '2-Resumen'!$C$7, moras[[#This Row],[EDAD]])</f>
        <v>26</v>
      </c>
      <c r="P2935">
        <f>FLOOR(moras[[#This Row],[EDAD_SIN_NA´S]],10)</f>
        <v>20</v>
      </c>
      <c r="Q2935">
        <f>STANDARDIZE(moras[[#This Row],[EDAD]],'2-Resumen'!$C$2, '2-Resumen'!$C$3)</f>
        <v>-1.1225954644489089</v>
      </c>
      <c r="R2935" t="str">
        <f>IF(ABS(moras[[#This Row],[Z-CORE E]]) &gt; 1.96, "Sí", "No")</f>
        <v>No</v>
      </c>
    </row>
    <row r="2936" spans="1:18">
      <c r="A2936">
        <v>4253</v>
      </c>
      <c r="B2936" t="s">
        <v>27</v>
      </c>
      <c r="C2936">
        <v>48886443</v>
      </c>
      <c r="D29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36">
        <f>IF(moras[[#This Row],[SALARIO]]="",'2-Resumen'!$B$7, moras[[#This Row],[SALARIO]])</f>
        <v>48886443</v>
      </c>
      <c r="F2936">
        <f>STANDARDIZE(moras[[#This Row],[SALARIO]],'2-Resumen'!$B$2,'2-Resumen'!$B$3)</f>
        <v>0.43780713527474968</v>
      </c>
      <c r="G2936" t="str">
        <f>IF(ABS(moras[[#This Row],[Z-CORE]])&gt; 1.96,"Sí", "No")</f>
        <v>No</v>
      </c>
      <c r="H2936" t="s">
        <v>33</v>
      </c>
      <c r="I2936" t="str">
        <f>IF(moras[[#This Row],[TIPO_ASEGURAMIENTO]] = "", '2-Resumen'!$F$4, moras[[#This Row],[TIPO_ASEGURAMIENTO]])</f>
        <v>ASALARIADO</v>
      </c>
      <c r="J2936" t="s">
        <v>34</v>
      </c>
      <c r="K2936" t="s">
        <v>30</v>
      </c>
      <c r="L2936" t="s">
        <v>31</v>
      </c>
      <c r="M2936" t="s">
        <v>31</v>
      </c>
      <c r="N2936">
        <v>25</v>
      </c>
      <c r="O2936">
        <f>IF(moras[[#This Row],[EDAD]]="", '2-Resumen'!$C$7, moras[[#This Row],[EDAD]])</f>
        <v>25</v>
      </c>
      <c r="P2936">
        <f>FLOOR(moras[[#This Row],[EDAD_SIN_NA´S]],10)</f>
        <v>20</v>
      </c>
      <c r="Q2936">
        <f>STANDARDIZE(moras[[#This Row],[EDAD]],'2-Resumen'!$C$2, '2-Resumen'!$C$3)</f>
        <v>-1.1931707945260464</v>
      </c>
      <c r="R2936" t="str">
        <f>IF(ABS(moras[[#This Row],[Z-CORE E]]) &gt; 1.96, "Sí", "No")</f>
        <v>No</v>
      </c>
    </row>
    <row r="2937" spans="1:18">
      <c r="A2937">
        <v>4254</v>
      </c>
      <c r="B2937" t="s">
        <v>32</v>
      </c>
      <c r="C2937">
        <v>440625</v>
      </c>
      <c r="D29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37">
        <f>IF(moras[[#This Row],[SALARIO]]="",'2-Resumen'!$B$7, moras[[#This Row],[SALARIO]])</f>
        <v>440625</v>
      </c>
      <c r="F2937">
        <f>STANDARDIZE(moras[[#This Row],[SALARIO]],'2-Resumen'!$B$2,'2-Resumen'!$B$3)</f>
        <v>-0.36828480504256345</v>
      </c>
      <c r="G2937" t="str">
        <f>IF(ABS(moras[[#This Row],[Z-CORE]])&gt; 1.96,"Sí", "No")</f>
        <v>No</v>
      </c>
      <c r="H2937" t="s">
        <v>33</v>
      </c>
      <c r="I2937" t="str">
        <f>IF(moras[[#This Row],[TIPO_ASEGURAMIENTO]] = "", '2-Resumen'!$F$4, moras[[#This Row],[TIPO_ASEGURAMIENTO]])</f>
        <v>ASALARIADO</v>
      </c>
      <c r="J2937" t="s">
        <v>29</v>
      </c>
      <c r="K2937" t="s">
        <v>30</v>
      </c>
      <c r="L2937" t="s">
        <v>31</v>
      </c>
      <c r="M2937" t="s">
        <v>31</v>
      </c>
      <c r="N2937">
        <v>26</v>
      </c>
      <c r="O2937">
        <f>IF(moras[[#This Row],[EDAD]]="", '2-Resumen'!$C$7, moras[[#This Row],[EDAD]])</f>
        <v>26</v>
      </c>
      <c r="P2937">
        <f>FLOOR(moras[[#This Row],[EDAD_SIN_NA´S]],10)</f>
        <v>20</v>
      </c>
      <c r="Q2937">
        <f>STANDARDIZE(moras[[#This Row],[EDAD]],'2-Resumen'!$C$2, '2-Resumen'!$C$3)</f>
        <v>-1.1225954644489089</v>
      </c>
      <c r="R2937" t="str">
        <f>IF(ABS(moras[[#This Row],[Z-CORE E]]) &gt; 1.96, "Sí", "No")</f>
        <v>No</v>
      </c>
    </row>
    <row r="2938" spans="1:18">
      <c r="A2938">
        <v>4255</v>
      </c>
      <c r="B2938" t="s">
        <v>32</v>
      </c>
      <c r="C2938">
        <v>32326627</v>
      </c>
      <c r="D29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38">
        <f>IF(moras[[#This Row],[SALARIO]]="",'2-Resumen'!$B$7, moras[[#This Row],[SALARIO]])</f>
        <v>32326627</v>
      </c>
      <c r="F2938">
        <f>STANDARDIZE(moras[[#This Row],[SALARIO]],'2-Resumen'!$B$2,'2-Resumen'!$B$3)</f>
        <v>0.16226768188503318</v>
      </c>
      <c r="G2938" t="str">
        <f>IF(ABS(moras[[#This Row],[Z-CORE]])&gt; 1.96,"Sí", "No")</f>
        <v>No</v>
      </c>
      <c r="H2938" t="s">
        <v>33</v>
      </c>
      <c r="I2938" t="str">
        <f>IF(moras[[#This Row],[TIPO_ASEGURAMIENTO]] = "", '2-Resumen'!$F$4, moras[[#This Row],[TIPO_ASEGURAMIENTO]])</f>
        <v>ASALARIADO</v>
      </c>
      <c r="J2938" t="s">
        <v>29</v>
      </c>
      <c r="K2938" t="s">
        <v>30</v>
      </c>
      <c r="L2938" t="s">
        <v>31</v>
      </c>
      <c r="M2938" t="s">
        <v>31</v>
      </c>
      <c r="N2938">
        <v>26</v>
      </c>
      <c r="O2938">
        <f>IF(moras[[#This Row],[EDAD]]="", '2-Resumen'!$C$7, moras[[#This Row],[EDAD]])</f>
        <v>26</v>
      </c>
      <c r="P2938">
        <f>FLOOR(moras[[#This Row],[EDAD_SIN_NA´S]],10)</f>
        <v>20</v>
      </c>
      <c r="Q2938">
        <f>STANDARDIZE(moras[[#This Row],[EDAD]],'2-Resumen'!$C$2, '2-Resumen'!$C$3)</f>
        <v>-1.1225954644489089</v>
      </c>
      <c r="R2938" t="str">
        <f>IF(ABS(moras[[#This Row],[Z-CORE E]]) &gt; 1.96, "Sí", "No")</f>
        <v>No</v>
      </c>
    </row>
    <row r="2939" spans="1:18">
      <c r="A2939">
        <v>4256</v>
      </c>
      <c r="B2939" t="s">
        <v>32</v>
      </c>
      <c r="C2939">
        <v>525000</v>
      </c>
      <c r="D29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39">
        <f>IF(moras[[#This Row],[SALARIO]]="",'2-Resumen'!$B$7, moras[[#This Row],[SALARIO]])</f>
        <v>525000</v>
      </c>
      <c r="F2939">
        <f>STANDARDIZE(moras[[#This Row],[SALARIO]],'2-Resumen'!$B$2,'2-Resumen'!$B$3)</f>
        <v>-0.36688088597850155</v>
      </c>
      <c r="G2939" t="str">
        <f>IF(ABS(moras[[#This Row],[Z-CORE]])&gt; 1.96,"Sí", "No")</f>
        <v>No</v>
      </c>
      <c r="H2939" t="s">
        <v>33</v>
      </c>
      <c r="I2939" t="str">
        <f>IF(moras[[#This Row],[TIPO_ASEGURAMIENTO]] = "", '2-Resumen'!$F$4, moras[[#This Row],[TIPO_ASEGURAMIENTO]])</f>
        <v>ASALARIADO</v>
      </c>
      <c r="J2939" t="s">
        <v>29</v>
      </c>
      <c r="K2939" t="s">
        <v>30</v>
      </c>
      <c r="L2939" t="s">
        <v>31</v>
      </c>
      <c r="M2939" t="s">
        <v>31</v>
      </c>
      <c r="N2939">
        <v>66</v>
      </c>
      <c r="O2939">
        <f>IF(moras[[#This Row],[EDAD]]="", '2-Resumen'!$C$7, moras[[#This Row],[EDAD]])</f>
        <v>66</v>
      </c>
      <c r="P2939">
        <f>FLOOR(moras[[#This Row],[EDAD_SIN_NA´S]],10)</f>
        <v>60</v>
      </c>
      <c r="Q2939">
        <f>STANDARDIZE(moras[[#This Row],[EDAD]],'2-Resumen'!$C$2, '2-Resumen'!$C$3)</f>
        <v>1.7004177386365913</v>
      </c>
      <c r="R2939" t="str">
        <f>IF(ABS(moras[[#This Row],[Z-CORE E]]) &gt; 1.96, "Sí", "No")</f>
        <v>No</v>
      </c>
    </row>
    <row r="2940" spans="1:18">
      <c r="A2940">
        <v>4258</v>
      </c>
      <c r="B2940" t="s">
        <v>32</v>
      </c>
      <c r="C2940">
        <v>36644556</v>
      </c>
      <c r="D29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40">
        <f>IF(moras[[#This Row],[SALARIO]]="",'2-Resumen'!$B$7, moras[[#This Row],[SALARIO]])</f>
        <v>36644556</v>
      </c>
      <c r="F2940">
        <f>STANDARDIZE(moras[[#This Row],[SALARIO]],'2-Resumen'!$B$2,'2-Resumen'!$B$3)</f>
        <v>0.23411387851159021</v>
      </c>
      <c r="G2940" t="str">
        <f>IF(ABS(moras[[#This Row],[Z-CORE]])&gt; 1.96,"Sí", "No")</f>
        <v>No</v>
      </c>
      <c r="H2940" t="s">
        <v>33</v>
      </c>
      <c r="I2940" t="str">
        <f>IF(moras[[#This Row],[TIPO_ASEGURAMIENTO]] = "", '2-Resumen'!$F$4, moras[[#This Row],[TIPO_ASEGURAMIENTO]])</f>
        <v>ASALARIADO</v>
      </c>
      <c r="J2940" t="s">
        <v>29</v>
      </c>
      <c r="K2940" t="s">
        <v>30</v>
      </c>
      <c r="L2940" t="s">
        <v>31</v>
      </c>
      <c r="M2940" t="s">
        <v>31</v>
      </c>
      <c r="N2940">
        <v>40</v>
      </c>
      <c r="O2940">
        <f>IF(moras[[#This Row],[EDAD]]="", '2-Resumen'!$C$7, moras[[#This Row],[EDAD]])</f>
        <v>40</v>
      </c>
      <c r="P2940">
        <f>FLOOR(moras[[#This Row],[EDAD_SIN_NA´S]],10)</f>
        <v>40</v>
      </c>
      <c r="Q2940">
        <f>STANDARDIZE(moras[[#This Row],[EDAD]],'2-Resumen'!$C$2, '2-Resumen'!$C$3)</f>
        <v>-0.13454084336898386</v>
      </c>
      <c r="R2940" t="str">
        <f>IF(ABS(moras[[#This Row],[Z-CORE E]]) &gt; 1.96, "Sí", "No")</f>
        <v>No</v>
      </c>
    </row>
    <row r="2941" spans="1:18">
      <c r="A2941">
        <v>4260</v>
      </c>
      <c r="B2941" t="s">
        <v>27</v>
      </c>
      <c r="C2941">
        <v>1216185</v>
      </c>
      <c r="D29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41">
        <f>IF(moras[[#This Row],[SALARIO]]="",'2-Resumen'!$B$7, moras[[#This Row],[SALARIO]])</f>
        <v>1216185</v>
      </c>
      <c r="F2941">
        <f>STANDARDIZE(moras[[#This Row],[SALARIO]],'2-Resumen'!$B$2,'2-Resumen'!$B$3)</f>
        <v>-0.35538023059131785</v>
      </c>
      <c r="G2941" t="str">
        <f>IF(ABS(moras[[#This Row],[Z-CORE]])&gt; 1.96,"Sí", "No")</f>
        <v>No</v>
      </c>
      <c r="H2941" t="s">
        <v>33</v>
      </c>
      <c r="I2941" t="str">
        <f>IF(moras[[#This Row],[TIPO_ASEGURAMIENTO]] = "", '2-Resumen'!$F$4, moras[[#This Row],[TIPO_ASEGURAMIENTO]])</f>
        <v>ASALARIADO</v>
      </c>
      <c r="J2941" t="s">
        <v>34</v>
      </c>
      <c r="K2941" t="s">
        <v>30</v>
      </c>
      <c r="L2941" t="s">
        <v>31</v>
      </c>
      <c r="M2941" t="s">
        <v>30</v>
      </c>
      <c r="N2941">
        <v>45</v>
      </c>
      <c r="O2941">
        <f>IF(moras[[#This Row],[EDAD]]="", '2-Resumen'!$C$7, moras[[#This Row],[EDAD]])</f>
        <v>45</v>
      </c>
      <c r="P2941">
        <f>FLOOR(moras[[#This Row],[EDAD_SIN_NA´S]],10)</f>
        <v>40</v>
      </c>
      <c r="Q2941">
        <f>STANDARDIZE(moras[[#This Row],[EDAD]],'2-Resumen'!$C$2, '2-Resumen'!$C$3)</f>
        <v>0.21833580701670366</v>
      </c>
      <c r="R2941" t="str">
        <f>IF(ABS(moras[[#This Row],[Z-CORE E]]) &gt; 1.96, "Sí", "No")</f>
        <v>No</v>
      </c>
    </row>
    <row r="2942" spans="1:18">
      <c r="A2942">
        <v>4261</v>
      </c>
      <c r="B2942" t="s">
        <v>32</v>
      </c>
      <c r="C2942">
        <v>57520833</v>
      </c>
      <c r="D29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42">
        <f>IF(moras[[#This Row],[SALARIO]]="",'2-Resumen'!$B$7, moras[[#This Row],[SALARIO]])</f>
        <v>57520833</v>
      </c>
      <c r="F2942">
        <f>STANDARDIZE(moras[[#This Row],[SALARIO]],'2-Resumen'!$B$2,'2-Resumen'!$B$3)</f>
        <v>0.58147510241602918</v>
      </c>
      <c r="G2942" t="str">
        <f>IF(ABS(moras[[#This Row],[Z-CORE]])&gt; 1.96,"Sí", "No")</f>
        <v>No</v>
      </c>
      <c r="H2942" t="s">
        <v>33</v>
      </c>
      <c r="I2942" t="str">
        <f>IF(moras[[#This Row],[TIPO_ASEGURAMIENTO]] = "", '2-Resumen'!$F$4, moras[[#This Row],[TIPO_ASEGURAMIENTO]])</f>
        <v>ASALARIADO</v>
      </c>
      <c r="J2942" t="s">
        <v>29</v>
      </c>
      <c r="K2942" t="s">
        <v>30</v>
      </c>
      <c r="L2942" t="s">
        <v>31</v>
      </c>
      <c r="M2942" t="s">
        <v>31</v>
      </c>
      <c r="N2942">
        <v>24</v>
      </c>
      <c r="O2942">
        <f>IF(moras[[#This Row],[EDAD]]="", '2-Resumen'!$C$7, moras[[#This Row],[EDAD]])</f>
        <v>24</v>
      </c>
      <c r="P2942">
        <f>FLOOR(moras[[#This Row],[EDAD_SIN_NA´S]],10)</f>
        <v>20</v>
      </c>
      <c r="Q2942">
        <f>STANDARDIZE(moras[[#This Row],[EDAD]],'2-Resumen'!$C$2, '2-Resumen'!$C$3)</f>
        <v>-1.263746124603184</v>
      </c>
      <c r="R2942" t="str">
        <f>IF(ABS(moras[[#This Row],[Z-CORE E]]) &gt; 1.96, "Sí", "No")</f>
        <v>No</v>
      </c>
    </row>
    <row r="2943" spans="1:18">
      <c r="A2943">
        <v>4263</v>
      </c>
      <c r="B2943" t="s">
        <v>27</v>
      </c>
      <c r="C2943">
        <v>705273</v>
      </c>
      <c r="D29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43">
        <f>IF(moras[[#This Row],[SALARIO]]="",'2-Resumen'!$B$7, moras[[#This Row],[SALARIO]])</f>
        <v>705273</v>
      </c>
      <c r="F2943">
        <f>STANDARDIZE(moras[[#This Row],[SALARIO]],'2-Resumen'!$B$2,'2-Resumen'!$B$3)</f>
        <v>-0.36388131618370889</v>
      </c>
      <c r="G2943" t="str">
        <f>IF(ABS(moras[[#This Row],[Z-CORE]])&gt; 1.96,"Sí", "No")</f>
        <v>No</v>
      </c>
      <c r="H2943" t="s">
        <v>33</v>
      </c>
      <c r="I2943" t="str">
        <f>IF(moras[[#This Row],[TIPO_ASEGURAMIENTO]] = "", '2-Resumen'!$F$4, moras[[#This Row],[TIPO_ASEGURAMIENTO]])</f>
        <v>ASALARIADO</v>
      </c>
      <c r="J2943" t="s">
        <v>29</v>
      </c>
      <c r="K2943" t="s">
        <v>30</v>
      </c>
      <c r="L2943" t="s">
        <v>31</v>
      </c>
      <c r="M2943" t="s">
        <v>31</v>
      </c>
      <c r="N2943">
        <v>45</v>
      </c>
      <c r="O2943">
        <f>IF(moras[[#This Row],[EDAD]]="", '2-Resumen'!$C$7, moras[[#This Row],[EDAD]])</f>
        <v>45</v>
      </c>
      <c r="P2943">
        <f>FLOOR(moras[[#This Row],[EDAD_SIN_NA´S]],10)</f>
        <v>40</v>
      </c>
      <c r="Q2943">
        <f>STANDARDIZE(moras[[#This Row],[EDAD]],'2-Resumen'!$C$2, '2-Resumen'!$C$3)</f>
        <v>0.21833580701670366</v>
      </c>
      <c r="R2943" t="str">
        <f>IF(ABS(moras[[#This Row],[Z-CORE E]]) &gt; 1.96, "Sí", "No")</f>
        <v>No</v>
      </c>
    </row>
    <row r="2944" spans="1:18">
      <c r="A2944">
        <v>4264</v>
      </c>
      <c r="B2944" t="s">
        <v>27</v>
      </c>
      <c r="C2944">
        <v>8896875</v>
      </c>
      <c r="D29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44">
        <f>IF(moras[[#This Row],[SALARIO]]="",'2-Resumen'!$B$7, moras[[#This Row],[SALARIO]])</f>
        <v>8896875</v>
      </c>
      <c r="F2944">
        <f>STANDARDIZE(moras[[#This Row],[SALARIO]],'2-Resumen'!$B$2,'2-Resumen'!$B$3)</f>
        <v>-0.2275809166221372</v>
      </c>
      <c r="G2944" t="str">
        <f>IF(ABS(moras[[#This Row],[Z-CORE]])&gt; 1.96,"Sí", "No")</f>
        <v>No</v>
      </c>
      <c r="H2944" t="s">
        <v>33</v>
      </c>
      <c r="I2944" t="str">
        <f>IF(moras[[#This Row],[TIPO_ASEGURAMIENTO]] = "", '2-Resumen'!$F$4, moras[[#This Row],[TIPO_ASEGURAMIENTO]])</f>
        <v>ASALARIADO</v>
      </c>
      <c r="J2944" t="s">
        <v>29</v>
      </c>
      <c r="K2944" t="s">
        <v>30</v>
      </c>
      <c r="L2944" t="s">
        <v>31</v>
      </c>
      <c r="M2944" t="s">
        <v>31</v>
      </c>
      <c r="N2944">
        <v>31</v>
      </c>
      <c r="O2944">
        <f>IF(moras[[#This Row],[EDAD]]="", '2-Resumen'!$C$7, moras[[#This Row],[EDAD]])</f>
        <v>31</v>
      </c>
      <c r="P2944">
        <f>FLOOR(moras[[#This Row],[EDAD_SIN_NA´S]],10)</f>
        <v>30</v>
      </c>
      <c r="Q2944">
        <f>STANDARDIZE(moras[[#This Row],[EDAD]],'2-Resumen'!$C$2, '2-Resumen'!$C$3)</f>
        <v>-0.7697188140632214</v>
      </c>
      <c r="R2944" t="str">
        <f>IF(ABS(moras[[#This Row],[Z-CORE E]]) &gt; 1.96, "Sí", "No")</f>
        <v>No</v>
      </c>
    </row>
    <row r="2945" spans="1:18">
      <c r="A2945">
        <v>4267</v>
      </c>
      <c r="B2945" t="s">
        <v>27</v>
      </c>
      <c r="C2945">
        <v>336000</v>
      </c>
      <c r="D29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45">
        <f>IF(moras[[#This Row],[SALARIO]]="",'2-Resumen'!$B$7, moras[[#This Row],[SALARIO]])</f>
        <v>336000</v>
      </c>
      <c r="F2945">
        <f>STANDARDIZE(moras[[#This Row],[SALARIO]],'2-Resumen'!$B$2,'2-Resumen'!$B$3)</f>
        <v>-0.37002566468200021</v>
      </c>
      <c r="G2945" t="str">
        <f>IF(ABS(moras[[#This Row],[Z-CORE]])&gt; 1.96,"Sí", "No")</f>
        <v>No</v>
      </c>
      <c r="H2945" t="s">
        <v>33</v>
      </c>
      <c r="I2945" t="str">
        <f>IF(moras[[#This Row],[TIPO_ASEGURAMIENTO]] = "", '2-Resumen'!$F$4, moras[[#This Row],[TIPO_ASEGURAMIENTO]])</f>
        <v>ASALARIADO</v>
      </c>
      <c r="J2945" t="s">
        <v>29</v>
      </c>
      <c r="K2945" t="s">
        <v>30</v>
      </c>
      <c r="L2945" t="s">
        <v>31</v>
      </c>
      <c r="M2945" t="s">
        <v>31</v>
      </c>
      <c r="N2945">
        <v>26</v>
      </c>
      <c r="O2945">
        <f>IF(moras[[#This Row],[EDAD]]="", '2-Resumen'!$C$7, moras[[#This Row],[EDAD]])</f>
        <v>26</v>
      </c>
      <c r="P2945">
        <f>FLOOR(moras[[#This Row],[EDAD_SIN_NA´S]],10)</f>
        <v>20</v>
      </c>
      <c r="Q2945">
        <f>STANDARDIZE(moras[[#This Row],[EDAD]],'2-Resumen'!$C$2, '2-Resumen'!$C$3)</f>
        <v>-1.1225954644489089</v>
      </c>
      <c r="R2945" t="str">
        <f>IF(ABS(moras[[#This Row],[Z-CORE E]]) &gt; 1.96, "Sí", "No")</f>
        <v>No</v>
      </c>
    </row>
    <row r="2946" spans="1:18">
      <c r="A2946">
        <v>4268</v>
      </c>
      <c r="B2946" t="s">
        <v>32</v>
      </c>
      <c r="C2946">
        <v>41981769</v>
      </c>
      <c r="D29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46">
        <f>IF(moras[[#This Row],[SALARIO]]="",'2-Resumen'!$B$7, moras[[#This Row],[SALARIO]])</f>
        <v>41981769</v>
      </c>
      <c r="F2946">
        <f>STANDARDIZE(moras[[#This Row],[SALARIO]],'2-Resumen'!$B$2,'2-Resumen'!$B$3)</f>
        <v>0.32291998315940085</v>
      </c>
      <c r="G2946" t="str">
        <f>IF(ABS(moras[[#This Row],[Z-CORE]])&gt; 1.96,"Sí", "No")</f>
        <v>No</v>
      </c>
      <c r="H2946" t="s">
        <v>33</v>
      </c>
      <c r="I2946" t="str">
        <f>IF(moras[[#This Row],[TIPO_ASEGURAMIENTO]] = "", '2-Resumen'!$F$4, moras[[#This Row],[TIPO_ASEGURAMIENTO]])</f>
        <v>ASALARIADO</v>
      </c>
      <c r="J2946" t="s">
        <v>29</v>
      </c>
      <c r="K2946" t="s">
        <v>30</v>
      </c>
      <c r="L2946" t="s">
        <v>30</v>
      </c>
      <c r="M2946" t="s">
        <v>31</v>
      </c>
      <c r="N2946">
        <v>26</v>
      </c>
      <c r="O2946">
        <f>IF(moras[[#This Row],[EDAD]]="", '2-Resumen'!$C$7, moras[[#This Row],[EDAD]])</f>
        <v>26</v>
      </c>
      <c r="P2946">
        <f>FLOOR(moras[[#This Row],[EDAD_SIN_NA´S]],10)</f>
        <v>20</v>
      </c>
      <c r="Q2946">
        <f>STANDARDIZE(moras[[#This Row],[EDAD]],'2-Resumen'!$C$2, '2-Resumen'!$C$3)</f>
        <v>-1.1225954644489089</v>
      </c>
      <c r="R2946" t="str">
        <f>IF(ABS(moras[[#This Row],[Z-CORE E]]) &gt; 1.96, "Sí", "No")</f>
        <v>No</v>
      </c>
    </row>
    <row r="2947" spans="1:18">
      <c r="A2947">
        <v>4269</v>
      </c>
      <c r="B2947" t="s">
        <v>32</v>
      </c>
      <c r="C2947">
        <v>40446875</v>
      </c>
      <c r="D29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47">
        <f>IF(moras[[#This Row],[SALARIO]]="",'2-Resumen'!$B$7, moras[[#This Row],[SALARIO]])</f>
        <v>40446875</v>
      </c>
      <c r="F2947">
        <f>STANDARDIZE(moras[[#This Row],[SALARIO]],'2-Resumen'!$B$2,'2-Resumen'!$B$3)</f>
        <v>0.29738081933226923</v>
      </c>
      <c r="G2947" t="str">
        <f>IF(ABS(moras[[#This Row],[Z-CORE]])&gt; 1.96,"Sí", "No")</f>
        <v>No</v>
      </c>
      <c r="H2947" t="s">
        <v>33</v>
      </c>
      <c r="I2947" t="str">
        <f>IF(moras[[#This Row],[TIPO_ASEGURAMIENTO]] = "", '2-Resumen'!$F$4, moras[[#This Row],[TIPO_ASEGURAMIENTO]])</f>
        <v>ASALARIADO</v>
      </c>
      <c r="J2947" t="s">
        <v>29</v>
      </c>
      <c r="K2947" t="s">
        <v>30</v>
      </c>
      <c r="L2947" t="s">
        <v>31</v>
      </c>
      <c r="M2947" t="s">
        <v>31</v>
      </c>
      <c r="N2947">
        <v>28</v>
      </c>
      <c r="O2947">
        <f>IF(moras[[#This Row],[EDAD]]="", '2-Resumen'!$C$7, moras[[#This Row],[EDAD]])</f>
        <v>28</v>
      </c>
      <c r="P2947">
        <f>FLOOR(moras[[#This Row],[EDAD_SIN_NA´S]],10)</f>
        <v>20</v>
      </c>
      <c r="Q2947">
        <f>STANDARDIZE(moras[[#This Row],[EDAD]],'2-Resumen'!$C$2, '2-Resumen'!$C$3)</f>
        <v>-0.98144480429463388</v>
      </c>
      <c r="R2947" t="str">
        <f>IF(ABS(moras[[#This Row],[Z-CORE E]]) &gt; 1.96, "Sí", "No")</f>
        <v>No</v>
      </c>
    </row>
    <row r="2948" spans="1:18">
      <c r="A2948">
        <v>4272</v>
      </c>
      <c r="B2948" t="s">
        <v>27</v>
      </c>
      <c r="C2948">
        <v>600000</v>
      </c>
      <c r="D29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48">
        <f>IF(moras[[#This Row],[SALARIO]]="",'2-Resumen'!$B$7, moras[[#This Row],[SALARIO]])</f>
        <v>600000</v>
      </c>
      <c r="F2948">
        <f>STANDARDIZE(moras[[#This Row],[SALARIO]],'2-Resumen'!$B$2,'2-Resumen'!$B$3)</f>
        <v>-0.36563295792155764</v>
      </c>
      <c r="G2948" t="str">
        <f>IF(ABS(moras[[#This Row],[Z-CORE]])&gt; 1.96,"Sí", "No")</f>
        <v>No</v>
      </c>
      <c r="H2948" t="s">
        <v>33</v>
      </c>
      <c r="I2948" t="str">
        <f>IF(moras[[#This Row],[TIPO_ASEGURAMIENTO]] = "", '2-Resumen'!$F$4, moras[[#This Row],[TIPO_ASEGURAMIENTO]])</f>
        <v>ASALARIADO</v>
      </c>
      <c r="J2948" t="s">
        <v>29</v>
      </c>
      <c r="K2948" t="s">
        <v>30</v>
      </c>
      <c r="L2948" t="s">
        <v>31</v>
      </c>
      <c r="M2948" t="s">
        <v>31</v>
      </c>
      <c r="N2948">
        <v>40</v>
      </c>
      <c r="O2948">
        <f>IF(moras[[#This Row],[EDAD]]="", '2-Resumen'!$C$7, moras[[#This Row],[EDAD]])</f>
        <v>40</v>
      </c>
      <c r="P2948">
        <f>FLOOR(moras[[#This Row],[EDAD_SIN_NA´S]],10)</f>
        <v>40</v>
      </c>
      <c r="Q2948">
        <f>STANDARDIZE(moras[[#This Row],[EDAD]],'2-Resumen'!$C$2, '2-Resumen'!$C$3)</f>
        <v>-0.13454084336898386</v>
      </c>
      <c r="R2948" t="str">
        <f>IF(ABS(moras[[#This Row],[Z-CORE E]]) &gt; 1.96, "Sí", "No")</f>
        <v>No</v>
      </c>
    </row>
    <row r="2949" spans="1:18">
      <c r="A2949">
        <v>4273</v>
      </c>
      <c r="B2949" t="s">
        <v>32</v>
      </c>
      <c r="C2949">
        <v>800000</v>
      </c>
      <c r="D29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49">
        <f>IF(moras[[#This Row],[SALARIO]]="",'2-Resumen'!$B$7, moras[[#This Row],[SALARIO]])</f>
        <v>800000</v>
      </c>
      <c r="F2949">
        <f>STANDARDIZE(moras[[#This Row],[SALARIO]],'2-Resumen'!$B$2,'2-Resumen'!$B$3)</f>
        <v>-0.36230514976970724</v>
      </c>
      <c r="G2949" t="str">
        <f>IF(ABS(moras[[#This Row],[Z-CORE]])&gt; 1.96,"Sí", "No")</f>
        <v>No</v>
      </c>
      <c r="H2949" t="s">
        <v>33</v>
      </c>
      <c r="I2949" t="str">
        <f>IF(moras[[#This Row],[TIPO_ASEGURAMIENTO]] = "", '2-Resumen'!$F$4, moras[[#This Row],[TIPO_ASEGURAMIENTO]])</f>
        <v>ASALARIADO</v>
      </c>
      <c r="J2949" t="s">
        <v>29</v>
      </c>
      <c r="K2949" t="s">
        <v>30</v>
      </c>
      <c r="L2949" t="s">
        <v>31</v>
      </c>
      <c r="M2949" t="s">
        <v>31</v>
      </c>
      <c r="N2949">
        <v>27</v>
      </c>
      <c r="O2949">
        <f>IF(moras[[#This Row],[EDAD]]="", '2-Resumen'!$C$7, moras[[#This Row],[EDAD]])</f>
        <v>27</v>
      </c>
      <c r="P2949">
        <f>FLOOR(moras[[#This Row],[EDAD_SIN_NA´S]],10)</f>
        <v>20</v>
      </c>
      <c r="Q2949">
        <f>STANDARDIZE(moras[[#This Row],[EDAD]],'2-Resumen'!$C$2, '2-Resumen'!$C$3)</f>
        <v>-1.0520201343717714</v>
      </c>
      <c r="R2949" t="str">
        <f>IF(ABS(moras[[#This Row],[Z-CORE E]]) &gt; 1.96, "Sí", "No")</f>
        <v>No</v>
      </c>
    </row>
    <row r="2950" spans="1:18">
      <c r="A2950">
        <v>4274</v>
      </c>
      <c r="B2950" t="s">
        <v>32</v>
      </c>
      <c r="C2950">
        <v>439012</v>
      </c>
      <c r="D29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50">
        <f>IF(moras[[#This Row],[SALARIO]]="",'2-Resumen'!$B$7, moras[[#This Row],[SALARIO]])</f>
        <v>439012</v>
      </c>
      <c r="F2950">
        <f>STANDARDIZE(moras[[#This Row],[SALARIO]],'2-Resumen'!$B$2,'2-Resumen'!$B$3)</f>
        <v>-0.36831164381530812</v>
      </c>
      <c r="G2950" t="str">
        <f>IF(ABS(moras[[#This Row],[Z-CORE]])&gt; 1.96,"Sí", "No")</f>
        <v>No</v>
      </c>
      <c r="H2950" t="s">
        <v>33</v>
      </c>
      <c r="I2950" t="str">
        <f>IF(moras[[#This Row],[TIPO_ASEGURAMIENTO]] = "", '2-Resumen'!$F$4, moras[[#This Row],[TIPO_ASEGURAMIENTO]])</f>
        <v>ASALARIADO</v>
      </c>
      <c r="J2950" t="s">
        <v>29</v>
      </c>
      <c r="K2950" t="s">
        <v>30</v>
      </c>
      <c r="L2950" t="s">
        <v>30</v>
      </c>
      <c r="M2950" t="s">
        <v>31</v>
      </c>
      <c r="N2950">
        <v>28</v>
      </c>
      <c r="O2950">
        <f>IF(moras[[#This Row],[EDAD]]="", '2-Resumen'!$C$7, moras[[#This Row],[EDAD]])</f>
        <v>28</v>
      </c>
      <c r="P2950">
        <f>FLOOR(moras[[#This Row],[EDAD_SIN_NA´S]],10)</f>
        <v>20</v>
      </c>
      <c r="Q2950">
        <f>STANDARDIZE(moras[[#This Row],[EDAD]],'2-Resumen'!$C$2, '2-Resumen'!$C$3)</f>
        <v>-0.98144480429463388</v>
      </c>
      <c r="R2950" t="str">
        <f>IF(ABS(moras[[#This Row],[Z-CORE E]]) &gt; 1.96, "Sí", "No")</f>
        <v>No</v>
      </c>
    </row>
    <row r="2951" spans="1:18">
      <c r="A2951">
        <v>4275</v>
      </c>
      <c r="B2951" t="s">
        <v>27</v>
      </c>
      <c r="C2951">
        <v>6578148</v>
      </c>
      <c r="D29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51">
        <f>IF(moras[[#This Row],[SALARIO]]="",'2-Resumen'!$B$7, moras[[#This Row],[SALARIO]])</f>
        <v>6578148</v>
      </c>
      <c r="F2951">
        <f>STANDARDIZE(moras[[#This Row],[SALARIO]],'2-Resumen'!$B$2,'2-Resumen'!$B$3)</f>
        <v>-0.26616230968471571</v>
      </c>
      <c r="G2951" t="str">
        <f>IF(ABS(moras[[#This Row],[Z-CORE]])&gt; 1.96,"Sí", "No")</f>
        <v>No</v>
      </c>
      <c r="H2951" t="s">
        <v>33</v>
      </c>
      <c r="I2951" t="str">
        <f>IF(moras[[#This Row],[TIPO_ASEGURAMIENTO]] = "", '2-Resumen'!$F$4, moras[[#This Row],[TIPO_ASEGURAMIENTO]])</f>
        <v>ASALARIADO</v>
      </c>
      <c r="J2951" t="s">
        <v>29</v>
      </c>
      <c r="K2951" t="s">
        <v>30</v>
      </c>
      <c r="L2951" t="s">
        <v>31</v>
      </c>
      <c r="M2951" t="s">
        <v>31</v>
      </c>
      <c r="N2951">
        <v>38</v>
      </c>
      <c r="O2951">
        <f>IF(moras[[#This Row],[EDAD]]="", '2-Resumen'!$C$7, moras[[#This Row],[EDAD]])</f>
        <v>38</v>
      </c>
      <c r="P2951">
        <f>FLOOR(moras[[#This Row],[EDAD_SIN_NA´S]],10)</f>
        <v>30</v>
      </c>
      <c r="Q2951">
        <f>STANDARDIZE(moras[[#This Row],[EDAD]],'2-Resumen'!$C$2, '2-Resumen'!$C$3)</f>
        <v>-0.27569150352325889</v>
      </c>
      <c r="R2951" t="str">
        <f>IF(ABS(moras[[#This Row],[Z-CORE E]]) &gt; 1.96, "Sí", "No")</f>
        <v>No</v>
      </c>
    </row>
    <row r="2952" spans="1:18">
      <c r="A2952">
        <v>4276</v>
      </c>
      <c r="B2952" t="s">
        <v>32</v>
      </c>
      <c r="C2952">
        <v>36197688</v>
      </c>
      <c r="D29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52">
        <f>IF(moras[[#This Row],[SALARIO]]="",'2-Resumen'!$B$7, moras[[#This Row],[SALARIO]])</f>
        <v>36197688</v>
      </c>
      <c r="F2952">
        <f>STANDARDIZE(moras[[#This Row],[SALARIO]],'2-Resumen'!$B$2,'2-Resumen'!$B$3)</f>
        <v>0.22667842364558471</v>
      </c>
      <c r="G2952" t="str">
        <f>IF(ABS(moras[[#This Row],[Z-CORE]])&gt; 1.96,"Sí", "No")</f>
        <v>No</v>
      </c>
      <c r="H2952" t="s">
        <v>33</v>
      </c>
      <c r="I2952" t="str">
        <f>IF(moras[[#This Row],[TIPO_ASEGURAMIENTO]] = "", '2-Resumen'!$F$4, moras[[#This Row],[TIPO_ASEGURAMIENTO]])</f>
        <v>ASALARIADO</v>
      </c>
      <c r="J2952" t="s">
        <v>29</v>
      </c>
      <c r="K2952" t="s">
        <v>30</v>
      </c>
      <c r="L2952" t="s">
        <v>31</v>
      </c>
      <c r="M2952" t="s">
        <v>31</v>
      </c>
      <c r="N2952">
        <v>60</v>
      </c>
      <c r="O2952">
        <f>IF(moras[[#This Row],[EDAD]]="", '2-Resumen'!$C$7, moras[[#This Row],[EDAD]])</f>
        <v>60</v>
      </c>
      <c r="P2952">
        <f>FLOOR(moras[[#This Row],[EDAD_SIN_NA´S]],10)</f>
        <v>60</v>
      </c>
      <c r="Q2952">
        <f>STANDARDIZE(moras[[#This Row],[EDAD]],'2-Resumen'!$C$2, '2-Resumen'!$C$3)</f>
        <v>1.2769657581737661</v>
      </c>
      <c r="R2952" t="str">
        <f>IF(ABS(moras[[#This Row],[Z-CORE E]]) &gt; 1.96, "Sí", "No")</f>
        <v>No</v>
      </c>
    </row>
    <row r="2953" spans="1:18">
      <c r="A2953">
        <v>4277</v>
      </c>
      <c r="B2953" t="s">
        <v>32</v>
      </c>
      <c r="C2953">
        <v>30789119</v>
      </c>
      <c r="D29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53">
        <f>IF(moras[[#This Row],[SALARIO]]="",'2-Resumen'!$B$7, moras[[#This Row],[SALARIO]])</f>
        <v>30789119</v>
      </c>
      <c r="F2953">
        <f>STANDARDIZE(moras[[#This Row],[SALARIO]],'2-Resumen'!$B$2,'2-Resumen'!$B$3)</f>
        <v>0.13668502360535689</v>
      </c>
      <c r="G2953" t="str">
        <f>IF(ABS(moras[[#This Row],[Z-CORE]])&gt; 1.96,"Sí", "No")</f>
        <v>No</v>
      </c>
      <c r="H2953" t="s">
        <v>33</v>
      </c>
      <c r="I2953" t="str">
        <f>IF(moras[[#This Row],[TIPO_ASEGURAMIENTO]] = "", '2-Resumen'!$F$4, moras[[#This Row],[TIPO_ASEGURAMIENTO]])</f>
        <v>ASALARIADO</v>
      </c>
      <c r="J2953" t="s">
        <v>29</v>
      </c>
      <c r="K2953" t="s">
        <v>30</v>
      </c>
      <c r="L2953" t="s">
        <v>31</v>
      </c>
      <c r="M2953" t="s">
        <v>31</v>
      </c>
      <c r="N2953">
        <v>30</v>
      </c>
      <c r="O2953">
        <f>IF(moras[[#This Row],[EDAD]]="", '2-Resumen'!$C$7, moras[[#This Row],[EDAD]])</f>
        <v>30</v>
      </c>
      <c r="P2953">
        <f>FLOOR(moras[[#This Row],[EDAD_SIN_NA´S]],10)</f>
        <v>30</v>
      </c>
      <c r="Q2953">
        <f>STANDARDIZE(moras[[#This Row],[EDAD]],'2-Resumen'!$C$2, '2-Resumen'!$C$3)</f>
        <v>-0.84029414414035897</v>
      </c>
      <c r="R2953" t="str">
        <f>IF(ABS(moras[[#This Row],[Z-CORE E]]) &gt; 1.96, "Sí", "No")</f>
        <v>No</v>
      </c>
    </row>
    <row r="2954" spans="1:18">
      <c r="A2954">
        <v>4278</v>
      </c>
      <c r="B2954" t="s">
        <v>32</v>
      </c>
      <c r="C2954">
        <v>403463</v>
      </c>
      <c r="D29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54">
        <f>IF(moras[[#This Row],[SALARIO]]="",'2-Resumen'!$B$7, moras[[#This Row],[SALARIO]])</f>
        <v>403463</v>
      </c>
      <c r="F2954">
        <f>STANDARDIZE(moras[[#This Row],[SALARIO]],'2-Resumen'!$B$2,'2-Resumen'!$B$3)</f>
        <v>-0.36890314507525879</v>
      </c>
      <c r="G2954" t="str">
        <f>IF(ABS(moras[[#This Row],[Z-CORE]])&gt; 1.96,"Sí", "No")</f>
        <v>No</v>
      </c>
      <c r="H2954" t="s">
        <v>33</v>
      </c>
      <c r="I2954" t="str">
        <f>IF(moras[[#This Row],[TIPO_ASEGURAMIENTO]] = "", '2-Resumen'!$F$4, moras[[#This Row],[TIPO_ASEGURAMIENTO]])</f>
        <v>ASALARIADO</v>
      </c>
      <c r="J2954" t="s">
        <v>29</v>
      </c>
      <c r="K2954" t="s">
        <v>30</v>
      </c>
      <c r="L2954" t="s">
        <v>30</v>
      </c>
      <c r="M2954" t="s">
        <v>31</v>
      </c>
      <c r="N2954">
        <v>32</v>
      </c>
      <c r="O2954">
        <f>IF(moras[[#This Row],[EDAD]]="", '2-Resumen'!$C$7, moras[[#This Row],[EDAD]])</f>
        <v>32</v>
      </c>
      <c r="P2954">
        <f>FLOOR(moras[[#This Row],[EDAD_SIN_NA´S]],10)</f>
        <v>30</v>
      </c>
      <c r="Q2954">
        <f>STANDARDIZE(moras[[#This Row],[EDAD]],'2-Resumen'!$C$2, '2-Resumen'!$C$3)</f>
        <v>-0.69914348398608395</v>
      </c>
      <c r="R2954" t="str">
        <f>IF(ABS(moras[[#This Row],[Z-CORE E]]) &gt; 1.96, "Sí", "No")</f>
        <v>No</v>
      </c>
    </row>
    <row r="2955" spans="1:18">
      <c r="A2955">
        <v>4279</v>
      </c>
      <c r="B2955" t="s">
        <v>32</v>
      </c>
      <c r="C2955">
        <v>1632939</v>
      </c>
      <c r="D29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55">
        <f>IF(moras[[#This Row],[SALARIO]]="",'2-Resumen'!$B$7, moras[[#This Row],[SALARIO]])</f>
        <v>1632939</v>
      </c>
      <c r="F2955">
        <f>STANDARDIZE(moras[[#This Row],[SALARIO]],'2-Resumen'!$B$2,'2-Resumen'!$B$3)</f>
        <v>-0.34844584379873644</v>
      </c>
      <c r="G2955" t="str">
        <f>IF(ABS(moras[[#This Row],[Z-CORE]])&gt; 1.96,"Sí", "No")</f>
        <v>No</v>
      </c>
      <c r="H2955" t="s">
        <v>33</v>
      </c>
      <c r="I2955" t="str">
        <f>IF(moras[[#This Row],[TIPO_ASEGURAMIENTO]] = "", '2-Resumen'!$F$4, moras[[#This Row],[TIPO_ASEGURAMIENTO]])</f>
        <v>ASALARIADO</v>
      </c>
      <c r="J2955" t="s">
        <v>34</v>
      </c>
      <c r="K2955" t="s">
        <v>30</v>
      </c>
      <c r="L2955" t="s">
        <v>31</v>
      </c>
      <c r="M2955" t="s">
        <v>31</v>
      </c>
      <c r="N2955">
        <v>58</v>
      </c>
      <c r="O2955">
        <f>IF(moras[[#This Row],[EDAD]]="", '2-Resumen'!$C$7, moras[[#This Row],[EDAD]])</f>
        <v>58</v>
      </c>
      <c r="P2955">
        <f>FLOOR(moras[[#This Row],[EDAD_SIN_NA´S]],10)</f>
        <v>50</v>
      </c>
      <c r="Q2955">
        <f>STANDARDIZE(moras[[#This Row],[EDAD]],'2-Resumen'!$C$2, '2-Resumen'!$C$3)</f>
        <v>1.1358150980194912</v>
      </c>
      <c r="R2955" t="str">
        <f>IF(ABS(moras[[#This Row],[Z-CORE E]]) &gt; 1.96, "Sí", "No")</f>
        <v>No</v>
      </c>
    </row>
    <row r="2956" spans="1:18">
      <c r="A2956">
        <v>4281</v>
      </c>
      <c r="B2956" t="s">
        <v>32</v>
      </c>
      <c r="C2956">
        <v>42504383</v>
      </c>
      <c r="D29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56">
        <f>IF(moras[[#This Row],[SALARIO]]="",'2-Resumen'!$B$7, moras[[#This Row],[SALARIO]])</f>
        <v>42504383</v>
      </c>
      <c r="F2956">
        <f>STANDARDIZE(moras[[#This Row],[SALARIO]],'2-Resumen'!$B$2,'2-Resumen'!$B$3)</f>
        <v>0.33161577880675669</v>
      </c>
      <c r="G2956" t="str">
        <f>IF(ABS(moras[[#This Row],[Z-CORE]])&gt; 1.96,"Sí", "No")</f>
        <v>No</v>
      </c>
      <c r="H2956" t="s">
        <v>33</v>
      </c>
      <c r="I2956" t="str">
        <f>IF(moras[[#This Row],[TIPO_ASEGURAMIENTO]] = "", '2-Resumen'!$F$4, moras[[#This Row],[TIPO_ASEGURAMIENTO]])</f>
        <v>ASALARIADO</v>
      </c>
      <c r="J2956" t="s">
        <v>29</v>
      </c>
      <c r="K2956" t="s">
        <v>30</v>
      </c>
      <c r="L2956" t="s">
        <v>30</v>
      </c>
      <c r="M2956" t="s">
        <v>31</v>
      </c>
      <c r="N2956">
        <v>23</v>
      </c>
      <c r="O2956">
        <f>IF(moras[[#This Row],[EDAD]]="", '2-Resumen'!$C$7, moras[[#This Row],[EDAD]])</f>
        <v>23</v>
      </c>
      <c r="P2956">
        <f>FLOOR(moras[[#This Row],[EDAD_SIN_NA´S]],10)</f>
        <v>20</v>
      </c>
      <c r="Q2956">
        <f>STANDARDIZE(moras[[#This Row],[EDAD]],'2-Resumen'!$C$2, '2-Resumen'!$C$3)</f>
        <v>-1.3343214546803215</v>
      </c>
      <c r="R2956" t="str">
        <f>IF(ABS(moras[[#This Row],[Z-CORE E]]) &gt; 1.96, "Sí", "No")</f>
        <v>No</v>
      </c>
    </row>
    <row r="2957" spans="1:18">
      <c r="A2957">
        <v>4282</v>
      </c>
      <c r="B2957" t="s">
        <v>32</v>
      </c>
      <c r="C2957">
        <v>204000</v>
      </c>
      <c r="D29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57">
        <f>IF(moras[[#This Row],[SALARIO]]="",'2-Resumen'!$B$7, moras[[#This Row],[SALARIO]])</f>
        <v>204000</v>
      </c>
      <c r="F2957">
        <f>STANDARDIZE(moras[[#This Row],[SALARIO]],'2-Resumen'!$B$2,'2-Resumen'!$B$3)</f>
        <v>-0.37222201806222149</v>
      </c>
      <c r="G2957" t="str">
        <f>IF(ABS(moras[[#This Row],[Z-CORE]])&gt; 1.96,"Sí", "No")</f>
        <v>No</v>
      </c>
      <c r="H2957" t="s">
        <v>33</v>
      </c>
      <c r="I2957" t="str">
        <f>IF(moras[[#This Row],[TIPO_ASEGURAMIENTO]] = "", '2-Resumen'!$F$4, moras[[#This Row],[TIPO_ASEGURAMIENTO]])</f>
        <v>ASALARIADO</v>
      </c>
      <c r="J2957" t="s">
        <v>29</v>
      </c>
      <c r="K2957" t="s">
        <v>30</v>
      </c>
      <c r="L2957" t="s">
        <v>31</v>
      </c>
      <c r="M2957" t="s">
        <v>31</v>
      </c>
      <c r="N2957">
        <v>27</v>
      </c>
      <c r="O2957">
        <f>IF(moras[[#This Row],[EDAD]]="", '2-Resumen'!$C$7, moras[[#This Row],[EDAD]])</f>
        <v>27</v>
      </c>
      <c r="P2957">
        <f>FLOOR(moras[[#This Row],[EDAD_SIN_NA´S]],10)</f>
        <v>20</v>
      </c>
      <c r="Q2957">
        <f>STANDARDIZE(moras[[#This Row],[EDAD]],'2-Resumen'!$C$2, '2-Resumen'!$C$3)</f>
        <v>-1.0520201343717714</v>
      </c>
      <c r="R2957" t="str">
        <f>IF(ABS(moras[[#This Row],[Z-CORE E]]) &gt; 1.96, "Sí", "No")</f>
        <v>No</v>
      </c>
    </row>
    <row r="2958" spans="1:18">
      <c r="A2958">
        <v>4283</v>
      </c>
      <c r="B2958" t="s">
        <v>27</v>
      </c>
      <c r="C2958">
        <v>330000</v>
      </c>
      <c r="D29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58">
        <f>IF(moras[[#This Row],[SALARIO]]="",'2-Resumen'!$B$7, moras[[#This Row],[SALARIO]])</f>
        <v>330000</v>
      </c>
      <c r="F2958">
        <f>STANDARDIZE(moras[[#This Row],[SALARIO]],'2-Resumen'!$B$2,'2-Resumen'!$B$3)</f>
        <v>-0.37012549892655572</v>
      </c>
      <c r="G2958" t="str">
        <f>IF(ABS(moras[[#This Row],[Z-CORE]])&gt; 1.96,"Sí", "No")</f>
        <v>No</v>
      </c>
      <c r="H2958" t="s">
        <v>33</v>
      </c>
      <c r="I2958" t="str">
        <f>IF(moras[[#This Row],[TIPO_ASEGURAMIENTO]] = "", '2-Resumen'!$F$4, moras[[#This Row],[TIPO_ASEGURAMIENTO]])</f>
        <v>ASALARIADO</v>
      </c>
      <c r="J2958" t="s">
        <v>34</v>
      </c>
      <c r="K2958" t="s">
        <v>30</v>
      </c>
      <c r="L2958" t="s">
        <v>31</v>
      </c>
      <c r="M2958" t="s">
        <v>31</v>
      </c>
      <c r="N2958">
        <v>35</v>
      </c>
      <c r="O2958">
        <f>IF(moras[[#This Row],[EDAD]]="", '2-Resumen'!$C$7, moras[[#This Row],[EDAD]])</f>
        <v>35</v>
      </c>
      <c r="P2958">
        <f>FLOOR(moras[[#This Row],[EDAD_SIN_NA´S]],10)</f>
        <v>30</v>
      </c>
      <c r="Q2958">
        <f>STANDARDIZE(moras[[#This Row],[EDAD]],'2-Resumen'!$C$2, '2-Resumen'!$C$3)</f>
        <v>-0.48741749375467142</v>
      </c>
      <c r="R2958" t="str">
        <f>IF(ABS(moras[[#This Row],[Z-CORE E]]) &gt; 1.96, "Sí", "No")</f>
        <v>No</v>
      </c>
    </row>
    <row r="2959" spans="1:18">
      <c r="A2959">
        <v>4284</v>
      </c>
      <c r="B2959" t="s">
        <v>32</v>
      </c>
      <c r="C2959">
        <v>150000</v>
      </c>
      <c r="D29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59">
        <f>IF(moras[[#This Row],[SALARIO]]="",'2-Resumen'!$B$7, moras[[#This Row],[SALARIO]])</f>
        <v>150000</v>
      </c>
      <c r="F2959">
        <f>STANDARDIZE(moras[[#This Row],[SALARIO]],'2-Resumen'!$B$2,'2-Resumen'!$B$3)</f>
        <v>-0.37312052626322112</v>
      </c>
      <c r="G2959" t="str">
        <f>IF(ABS(moras[[#This Row],[Z-CORE]])&gt; 1.96,"Sí", "No")</f>
        <v>No</v>
      </c>
      <c r="H2959" t="s">
        <v>33</v>
      </c>
      <c r="I2959" t="str">
        <f>IF(moras[[#This Row],[TIPO_ASEGURAMIENTO]] = "", '2-Resumen'!$F$4, moras[[#This Row],[TIPO_ASEGURAMIENTO]])</f>
        <v>ASALARIADO</v>
      </c>
      <c r="J2959" t="s">
        <v>29</v>
      </c>
      <c r="K2959" t="s">
        <v>30</v>
      </c>
      <c r="L2959" t="s">
        <v>31</v>
      </c>
      <c r="M2959" t="s">
        <v>31</v>
      </c>
      <c r="N2959">
        <v>36</v>
      </c>
      <c r="O2959">
        <f>IF(moras[[#This Row],[EDAD]]="", '2-Resumen'!$C$7, moras[[#This Row],[EDAD]])</f>
        <v>36</v>
      </c>
      <c r="P2959">
        <f>FLOOR(moras[[#This Row],[EDAD_SIN_NA´S]],10)</f>
        <v>30</v>
      </c>
      <c r="Q2959">
        <f>STANDARDIZE(moras[[#This Row],[EDAD]],'2-Resumen'!$C$2, '2-Resumen'!$C$3)</f>
        <v>-0.41684216367753391</v>
      </c>
      <c r="R2959" t="str">
        <f>IF(ABS(moras[[#This Row],[Z-CORE E]]) &gt; 1.96, "Sí", "No")</f>
        <v>No</v>
      </c>
    </row>
    <row r="2960" spans="1:18">
      <c r="A2960">
        <v>4285</v>
      </c>
      <c r="B2960" t="s">
        <v>27</v>
      </c>
      <c r="C2960">
        <v>362274</v>
      </c>
      <c r="D29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60">
        <f>IF(moras[[#This Row],[SALARIO]]="",'2-Resumen'!$B$7, moras[[#This Row],[SALARIO]])</f>
        <v>362274</v>
      </c>
      <c r="F2960">
        <f>STANDARDIZE(moras[[#This Row],[SALARIO]],'2-Resumen'!$B$2,'2-Resumen'!$B$3)</f>
        <v>-0.36958849052509163</v>
      </c>
      <c r="G2960" t="str">
        <f>IF(ABS(moras[[#This Row],[Z-CORE]])&gt; 1.96,"Sí", "No")</f>
        <v>No</v>
      </c>
      <c r="H2960" t="s">
        <v>33</v>
      </c>
      <c r="I2960" t="str">
        <f>IF(moras[[#This Row],[TIPO_ASEGURAMIENTO]] = "", '2-Resumen'!$F$4, moras[[#This Row],[TIPO_ASEGURAMIENTO]])</f>
        <v>ASALARIADO</v>
      </c>
      <c r="J2960" t="s">
        <v>34</v>
      </c>
      <c r="K2960" t="s">
        <v>30</v>
      </c>
      <c r="L2960" t="s">
        <v>31</v>
      </c>
      <c r="M2960" t="s">
        <v>31</v>
      </c>
      <c r="N2960">
        <v>36</v>
      </c>
      <c r="O2960">
        <f>IF(moras[[#This Row],[EDAD]]="", '2-Resumen'!$C$7, moras[[#This Row],[EDAD]])</f>
        <v>36</v>
      </c>
      <c r="P2960">
        <f>FLOOR(moras[[#This Row],[EDAD_SIN_NA´S]],10)</f>
        <v>30</v>
      </c>
      <c r="Q2960">
        <f>STANDARDIZE(moras[[#This Row],[EDAD]],'2-Resumen'!$C$2, '2-Resumen'!$C$3)</f>
        <v>-0.41684216367753391</v>
      </c>
      <c r="R2960" t="str">
        <f>IF(ABS(moras[[#This Row],[Z-CORE E]]) &gt; 1.96, "Sí", "No")</f>
        <v>No</v>
      </c>
    </row>
    <row r="2961" spans="1:18">
      <c r="A2961">
        <v>4286</v>
      </c>
      <c r="B2961" t="s">
        <v>32</v>
      </c>
      <c r="C2961">
        <v>79749</v>
      </c>
      <c r="D29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61">
        <f>IF(moras[[#This Row],[SALARIO]]="",'2-Resumen'!$B$7, moras[[#This Row],[SALARIO]])</f>
        <v>79749</v>
      </c>
      <c r="F2961">
        <f>STANDARDIZE(moras[[#This Row],[SALARIO]],'2-Resumen'!$B$2,'2-Resumen'!$B$3)</f>
        <v>-0.37428943551559934</v>
      </c>
      <c r="G2961" t="str">
        <f>IF(ABS(moras[[#This Row],[Z-CORE]])&gt; 1.96,"Sí", "No")</f>
        <v>No</v>
      </c>
      <c r="H2961" t="s">
        <v>33</v>
      </c>
      <c r="I2961" t="str">
        <f>IF(moras[[#This Row],[TIPO_ASEGURAMIENTO]] = "", '2-Resumen'!$F$4, moras[[#This Row],[TIPO_ASEGURAMIENTO]])</f>
        <v>ASALARIADO</v>
      </c>
      <c r="J2961" t="s">
        <v>29</v>
      </c>
      <c r="K2961" t="s">
        <v>30</v>
      </c>
      <c r="L2961" t="s">
        <v>31</v>
      </c>
      <c r="M2961" t="s">
        <v>31</v>
      </c>
      <c r="N2961">
        <v>42</v>
      </c>
      <c r="O2961">
        <f>IF(moras[[#This Row],[EDAD]]="", '2-Resumen'!$C$7, moras[[#This Row],[EDAD]])</f>
        <v>42</v>
      </c>
      <c r="P2961">
        <f>FLOOR(moras[[#This Row],[EDAD_SIN_NA´S]],10)</f>
        <v>40</v>
      </c>
      <c r="Q2961">
        <f>STANDARDIZE(moras[[#This Row],[EDAD]],'2-Resumen'!$C$2, '2-Resumen'!$C$3)</f>
        <v>6.6098167852911317E-3</v>
      </c>
      <c r="R2961" t="str">
        <f>IF(ABS(moras[[#This Row],[Z-CORE E]]) &gt; 1.96, "Sí", "No")</f>
        <v>No</v>
      </c>
    </row>
    <row r="2962" spans="1:18">
      <c r="A2962">
        <v>4287</v>
      </c>
      <c r="B2962" t="s">
        <v>27</v>
      </c>
      <c r="C2962">
        <v>17770967</v>
      </c>
      <c r="D29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62">
        <f>IF(moras[[#This Row],[SALARIO]]="",'2-Resumen'!$B$7, moras[[#This Row],[SALARIO]])</f>
        <v>17770967</v>
      </c>
      <c r="F2962">
        <f>STANDARDIZE(moras[[#This Row],[SALARIO]],'2-Resumen'!$B$2,'2-Resumen'!$B$3)</f>
        <v>-7.9924538132783454E-2</v>
      </c>
      <c r="G2962" t="str">
        <f>IF(ABS(moras[[#This Row],[Z-CORE]])&gt; 1.96,"Sí", "No")</f>
        <v>No</v>
      </c>
      <c r="H2962" t="s">
        <v>33</v>
      </c>
      <c r="I2962" t="str">
        <f>IF(moras[[#This Row],[TIPO_ASEGURAMIENTO]] = "", '2-Resumen'!$F$4, moras[[#This Row],[TIPO_ASEGURAMIENTO]])</f>
        <v>ASALARIADO</v>
      </c>
      <c r="J2962" t="s">
        <v>34</v>
      </c>
      <c r="K2962" t="s">
        <v>30</v>
      </c>
      <c r="L2962" t="s">
        <v>31</v>
      </c>
      <c r="M2962" t="s">
        <v>31</v>
      </c>
      <c r="N2962">
        <v>39</v>
      </c>
      <c r="O2962">
        <f>IF(moras[[#This Row],[EDAD]]="", '2-Resumen'!$C$7, moras[[#This Row],[EDAD]])</f>
        <v>39</v>
      </c>
      <c r="P2962">
        <f>FLOOR(moras[[#This Row],[EDAD_SIN_NA´S]],10)</f>
        <v>30</v>
      </c>
      <c r="Q2962">
        <f>STANDARDIZE(moras[[#This Row],[EDAD]],'2-Resumen'!$C$2, '2-Resumen'!$C$3)</f>
        <v>-0.20511617344612137</v>
      </c>
      <c r="R2962" t="str">
        <f>IF(ABS(moras[[#This Row],[Z-CORE E]]) &gt; 1.96, "Sí", "No")</f>
        <v>No</v>
      </c>
    </row>
    <row r="2963" spans="1:18">
      <c r="A2963">
        <v>4289</v>
      </c>
      <c r="B2963" t="s">
        <v>27</v>
      </c>
      <c r="C2963">
        <v>17514233</v>
      </c>
      <c r="D29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63">
        <f>IF(moras[[#This Row],[SALARIO]]="",'2-Resumen'!$B$7, moras[[#This Row],[SALARIO]])</f>
        <v>17514233</v>
      </c>
      <c r="F2963">
        <f>STANDARDIZE(moras[[#This Row],[SALARIO]],'2-Resumen'!$B$2,'2-Resumen'!$B$3)</f>
        <v>-8.4196345623069296E-2</v>
      </c>
      <c r="G2963" t="str">
        <f>IF(ABS(moras[[#This Row],[Z-CORE]])&gt; 1.96,"Sí", "No")</f>
        <v>No</v>
      </c>
      <c r="H2963" t="s">
        <v>33</v>
      </c>
      <c r="I2963" t="str">
        <f>IF(moras[[#This Row],[TIPO_ASEGURAMIENTO]] = "", '2-Resumen'!$F$4, moras[[#This Row],[TIPO_ASEGURAMIENTO]])</f>
        <v>ASALARIADO</v>
      </c>
      <c r="J2963" t="s">
        <v>34</v>
      </c>
      <c r="K2963" t="s">
        <v>30</v>
      </c>
      <c r="L2963" t="s">
        <v>31</v>
      </c>
      <c r="M2963" t="s">
        <v>31</v>
      </c>
      <c r="N2963">
        <v>57</v>
      </c>
      <c r="O2963">
        <f>IF(moras[[#This Row],[EDAD]]="", '2-Resumen'!$C$7, moras[[#This Row],[EDAD]])</f>
        <v>57</v>
      </c>
      <c r="P2963">
        <f>FLOOR(moras[[#This Row],[EDAD_SIN_NA´S]],10)</f>
        <v>50</v>
      </c>
      <c r="Q2963">
        <f>STANDARDIZE(moras[[#This Row],[EDAD]],'2-Resumen'!$C$2, '2-Resumen'!$C$3)</f>
        <v>1.0652397679423538</v>
      </c>
      <c r="R2963" t="str">
        <f>IF(ABS(moras[[#This Row],[Z-CORE E]]) &gt; 1.96, "Sí", "No")</f>
        <v>No</v>
      </c>
    </row>
    <row r="2964" spans="1:18">
      <c r="A2964">
        <v>4290</v>
      </c>
      <c r="B2964" t="s">
        <v>32</v>
      </c>
      <c r="C2964">
        <v>634480</v>
      </c>
      <c r="D29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64">
        <f>IF(moras[[#This Row],[SALARIO]]="",'2-Resumen'!$B$7, moras[[#This Row],[SALARIO]])</f>
        <v>634480</v>
      </c>
      <c r="F2964">
        <f>STANDARDIZE(moras[[#This Row],[SALARIO]],'2-Resumen'!$B$2,'2-Resumen'!$B$3)</f>
        <v>-0.36505924379617866</v>
      </c>
      <c r="G2964" t="str">
        <f>IF(ABS(moras[[#This Row],[Z-CORE]])&gt; 1.96,"Sí", "No")</f>
        <v>No</v>
      </c>
      <c r="H2964" t="s">
        <v>33</v>
      </c>
      <c r="I2964" t="str">
        <f>IF(moras[[#This Row],[TIPO_ASEGURAMIENTO]] = "", '2-Resumen'!$F$4, moras[[#This Row],[TIPO_ASEGURAMIENTO]])</f>
        <v>ASALARIADO</v>
      </c>
      <c r="J2964" t="s">
        <v>29</v>
      </c>
      <c r="K2964" t="s">
        <v>30</v>
      </c>
      <c r="L2964" t="s">
        <v>31</v>
      </c>
      <c r="M2964" t="s">
        <v>31</v>
      </c>
      <c r="N2964">
        <v>38</v>
      </c>
      <c r="O2964">
        <f>IF(moras[[#This Row],[EDAD]]="", '2-Resumen'!$C$7, moras[[#This Row],[EDAD]])</f>
        <v>38</v>
      </c>
      <c r="P2964">
        <f>FLOOR(moras[[#This Row],[EDAD_SIN_NA´S]],10)</f>
        <v>30</v>
      </c>
      <c r="Q2964">
        <f>STANDARDIZE(moras[[#This Row],[EDAD]],'2-Resumen'!$C$2, '2-Resumen'!$C$3)</f>
        <v>-0.27569150352325889</v>
      </c>
      <c r="R2964" t="str">
        <f>IF(ABS(moras[[#This Row],[Z-CORE E]]) &gt; 1.96, "Sí", "No")</f>
        <v>No</v>
      </c>
    </row>
    <row r="2965" spans="1:18">
      <c r="A2965">
        <v>4292</v>
      </c>
      <c r="B2965" t="s">
        <v>27</v>
      </c>
      <c r="C2965">
        <v>35954428</v>
      </c>
      <c r="D29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65">
        <f>IF(moras[[#This Row],[SALARIO]]="",'2-Resumen'!$B$7, moras[[#This Row],[SALARIO]])</f>
        <v>35954428</v>
      </c>
      <c r="F2965">
        <f>STANDARDIZE(moras[[#This Row],[SALARIO]],'2-Resumen'!$B$2,'2-Resumen'!$B$3)</f>
        <v>0.22263081059048903</v>
      </c>
      <c r="G2965" t="str">
        <f>IF(ABS(moras[[#This Row],[Z-CORE]])&gt; 1.96,"Sí", "No")</f>
        <v>No</v>
      </c>
      <c r="H2965" t="s">
        <v>33</v>
      </c>
      <c r="I2965" t="str">
        <f>IF(moras[[#This Row],[TIPO_ASEGURAMIENTO]] = "", '2-Resumen'!$F$4, moras[[#This Row],[TIPO_ASEGURAMIENTO]])</f>
        <v>ASALARIADO</v>
      </c>
      <c r="J2965" t="s">
        <v>29</v>
      </c>
      <c r="K2965" t="s">
        <v>30</v>
      </c>
      <c r="L2965" t="s">
        <v>31</v>
      </c>
      <c r="M2965" t="s">
        <v>30</v>
      </c>
      <c r="N2965">
        <v>29</v>
      </c>
      <c r="O2965">
        <f>IF(moras[[#This Row],[EDAD]]="", '2-Resumen'!$C$7, moras[[#This Row],[EDAD]])</f>
        <v>29</v>
      </c>
      <c r="P2965">
        <f>FLOOR(moras[[#This Row],[EDAD_SIN_NA´S]],10)</f>
        <v>20</v>
      </c>
      <c r="Q2965">
        <f>STANDARDIZE(moras[[#This Row],[EDAD]],'2-Resumen'!$C$2, '2-Resumen'!$C$3)</f>
        <v>-0.91086947421749642</v>
      </c>
      <c r="R2965" t="str">
        <f>IF(ABS(moras[[#This Row],[Z-CORE E]]) &gt; 1.96, "Sí", "No")</f>
        <v>No</v>
      </c>
    </row>
    <row r="2966" spans="1:18">
      <c r="A2966">
        <v>4294</v>
      </c>
      <c r="B2966" t="s">
        <v>32</v>
      </c>
      <c r="C2966">
        <v>18277743</v>
      </c>
      <c r="D29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66">
        <f>IF(moras[[#This Row],[SALARIO]]="",'2-Resumen'!$B$7, moras[[#This Row],[SALARIO]])</f>
        <v>18277743</v>
      </c>
      <c r="F2966">
        <f>STANDARDIZE(moras[[#This Row],[SALARIO]],'2-Resumen'!$B$2,'2-Resumen'!$B$3)</f>
        <v>-7.1492271612972669E-2</v>
      </c>
      <c r="G2966" t="str">
        <f>IF(ABS(moras[[#This Row],[Z-CORE]])&gt; 1.96,"Sí", "No")</f>
        <v>No</v>
      </c>
      <c r="H2966" t="s">
        <v>33</v>
      </c>
      <c r="I2966" t="str">
        <f>IF(moras[[#This Row],[TIPO_ASEGURAMIENTO]] = "", '2-Resumen'!$F$4, moras[[#This Row],[TIPO_ASEGURAMIENTO]])</f>
        <v>ASALARIADO</v>
      </c>
      <c r="J2966" t="s">
        <v>29</v>
      </c>
      <c r="K2966" t="s">
        <v>30</v>
      </c>
      <c r="L2966" t="s">
        <v>31</v>
      </c>
      <c r="M2966" t="s">
        <v>31</v>
      </c>
      <c r="N2966">
        <v>42</v>
      </c>
      <c r="O2966">
        <f>IF(moras[[#This Row],[EDAD]]="", '2-Resumen'!$C$7, moras[[#This Row],[EDAD]])</f>
        <v>42</v>
      </c>
      <c r="P2966">
        <f>FLOOR(moras[[#This Row],[EDAD_SIN_NA´S]],10)</f>
        <v>40</v>
      </c>
      <c r="Q2966">
        <f>STANDARDIZE(moras[[#This Row],[EDAD]],'2-Resumen'!$C$2, '2-Resumen'!$C$3)</f>
        <v>6.6098167852911317E-3</v>
      </c>
      <c r="R2966" t="str">
        <f>IF(ABS(moras[[#This Row],[Z-CORE E]]) &gt; 1.96, "Sí", "No")</f>
        <v>No</v>
      </c>
    </row>
    <row r="2967" spans="1:18">
      <c r="A2967">
        <v>4295</v>
      </c>
      <c r="B2967" t="s">
        <v>27</v>
      </c>
      <c r="C2967">
        <v>338686</v>
      </c>
      <c r="D29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67">
        <f>IF(moras[[#This Row],[SALARIO]]="",'2-Resumen'!$B$7, moras[[#This Row],[SALARIO]])</f>
        <v>338686</v>
      </c>
      <c r="F2967">
        <f>STANDARDIZE(moras[[#This Row],[SALARIO]],'2-Resumen'!$B$2,'2-Resumen'!$B$3)</f>
        <v>-0.36998097221852089</v>
      </c>
      <c r="G2967" t="str">
        <f>IF(ABS(moras[[#This Row],[Z-CORE]])&gt; 1.96,"Sí", "No")</f>
        <v>No</v>
      </c>
      <c r="H2967" t="s">
        <v>33</v>
      </c>
      <c r="I2967" t="str">
        <f>IF(moras[[#This Row],[TIPO_ASEGURAMIENTO]] = "", '2-Resumen'!$F$4, moras[[#This Row],[TIPO_ASEGURAMIENTO]])</f>
        <v>ASALARIADO</v>
      </c>
      <c r="J2967" t="s">
        <v>29</v>
      </c>
      <c r="K2967" t="s">
        <v>30</v>
      </c>
      <c r="L2967" t="s">
        <v>30</v>
      </c>
      <c r="M2967" t="s">
        <v>31</v>
      </c>
      <c r="N2967">
        <v>33</v>
      </c>
      <c r="O2967">
        <f>IF(moras[[#This Row],[EDAD]]="", '2-Resumen'!$C$7, moras[[#This Row],[EDAD]])</f>
        <v>33</v>
      </c>
      <c r="P2967">
        <f>FLOOR(moras[[#This Row],[EDAD_SIN_NA´S]],10)</f>
        <v>30</v>
      </c>
      <c r="Q2967">
        <f>STANDARDIZE(moras[[#This Row],[EDAD]],'2-Resumen'!$C$2, '2-Resumen'!$C$3)</f>
        <v>-0.62856815390894638</v>
      </c>
      <c r="R2967" t="str">
        <f>IF(ABS(moras[[#This Row],[Z-CORE E]]) &gt; 1.96, "Sí", "No")</f>
        <v>No</v>
      </c>
    </row>
    <row r="2968" spans="1:18">
      <c r="A2968">
        <v>4296</v>
      </c>
      <c r="B2968" t="s">
        <v>32</v>
      </c>
      <c r="C2968">
        <v>200000</v>
      </c>
      <c r="D29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68">
        <f>IF(moras[[#This Row],[SALARIO]]="",'2-Resumen'!$B$7, moras[[#This Row],[SALARIO]])</f>
        <v>200000</v>
      </c>
      <c r="F2968">
        <f>STANDARDIZE(moras[[#This Row],[SALARIO]],'2-Resumen'!$B$2,'2-Resumen'!$B$3)</f>
        <v>-0.37228857422525852</v>
      </c>
      <c r="G2968" t="str">
        <f>IF(ABS(moras[[#This Row],[Z-CORE]])&gt; 1.96,"Sí", "No")</f>
        <v>No</v>
      </c>
      <c r="H2968" t="s">
        <v>33</v>
      </c>
      <c r="I2968" t="str">
        <f>IF(moras[[#This Row],[TIPO_ASEGURAMIENTO]] = "", '2-Resumen'!$F$4, moras[[#This Row],[TIPO_ASEGURAMIENTO]])</f>
        <v>ASALARIADO</v>
      </c>
      <c r="J2968" t="s">
        <v>29</v>
      </c>
      <c r="K2968" t="s">
        <v>30</v>
      </c>
      <c r="L2968" t="s">
        <v>30</v>
      </c>
      <c r="M2968" t="s">
        <v>30</v>
      </c>
      <c r="N2968">
        <v>27</v>
      </c>
      <c r="O2968">
        <f>IF(moras[[#This Row],[EDAD]]="", '2-Resumen'!$C$7, moras[[#This Row],[EDAD]])</f>
        <v>27</v>
      </c>
      <c r="P2968">
        <f>FLOOR(moras[[#This Row],[EDAD_SIN_NA´S]],10)</f>
        <v>20</v>
      </c>
      <c r="Q2968">
        <f>STANDARDIZE(moras[[#This Row],[EDAD]],'2-Resumen'!$C$2, '2-Resumen'!$C$3)</f>
        <v>-1.0520201343717714</v>
      </c>
      <c r="R2968" t="str">
        <f>IF(ABS(moras[[#This Row],[Z-CORE E]]) &gt; 1.96, "Sí", "No")</f>
        <v>No</v>
      </c>
    </row>
    <row r="2969" spans="1:18">
      <c r="A2969">
        <v>4297</v>
      </c>
      <c r="B2969" t="s">
        <v>27</v>
      </c>
      <c r="C2969">
        <v>969577</v>
      </c>
      <c r="D29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69">
        <f>IF(moras[[#This Row],[SALARIO]]="",'2-Resumen'!$B$7, moras[[#This Row],[SALARIO]])</f>
        <v>969577</v>
      </c>
      <c r="F2969">
        <f>STANDARDIZE(moras[[#This Row],[SALARIO]],'2-Resumen'!$B$2,'2-Resumen'!$B$3)</f>
        <v>-0.35948355115487551</v>
      </c>
      <c r="G2969" t="str">
        <f>IF(ABS(moras[[#This Row],[Z-CORE]])&gt; 1.96,"Sí", "No")</f>
        <v>No</v>
      </c>
      <c r="H2969" t="s">
        <v>33</v>
      </c>
      <c r="I2969" t="str">
        <f>IF(moras[[#This Row],[TIPO_ASEGURAMIENTO]] = "", '2-Resumen'!$F$4, moras[[#This Row],[TIPO_ASEGURAMIENTO]])</f>
        <v>ASALARIADO</v>
      </c>
      <c r="J2969" t="s">
        <v>34</v>
      </c>
      <c r="K2969" t="s">
        <v>30</v>
      </c>
      <c r="L2969" t="s">
        <v>31</v>
      </c>
      <c r="M2969" t="s">
        <v>30</v>
      </c>
      <c r="N2969">
        <v>44</v>
      </c>
      <c r="O2969">
        <f>IF(moras[[#This Row],[EDAD]]="", '2-Resumen'!$C$7, moras[[#This Row],[EDAD]])</f>
        <v>44</v>
      </c>
      <c r="P2969">
        <f>FLOOR(moras[[#This Row],[EDAD_SIN_NA´S]],10)</f>
        <v>40</v>
      </c>
      <c r="Q2969">
        <f>STANDARDIZE(moras[[#This Row],[EDAD]],'2-Resumen'!$C$2, '2-Resumen'!$C$3)</f>
        <v>0.14776047693956615</v>
      </c>
      <c r="R2969" t="str">
        <f>IF(ABS(moras[[#This Row],[Z-CORE E]]) &gt; 1.96, "Sí", "No")</f>
        <v>No</v>
      </c>
    </row>
    <row r="2970" spans="1:18">
      <c r="A2970">
        <v>4298</v>
      </c>
      <c r="B2970" t="s">
        <v>32</v>
      </c>
      <c r="C2970">
        <v>543582</v>
      </c>
      <c r="D29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70">
        <f>IF(moras[[#This Row],[SALARIO]]="",'2-Resumen'!$B$7, moras[[#This Row],[SALARIO]])</f>
        <v>543582</v>
      </c>
      <c r="F2970">
        <f>STANDARDIZE(moras[[#This Row],[SALARIO]],'2-Resumen'!$B$2,'2-Resumen'!$B$3)</f>
        <v>-0.36657169932311312</v>
      </c>
      <c r="G2970" t="str">
        <f>IF(ABS(moras[[#This Row],[Z-CORE]])&gt; 1.96,"Sí", "No")</f>
        <v>No</v>
      </c>
      <c r="H2970" t="s">
        <v>33</v>
      </c>
      <c r="I2970" t="str">
        <f>IF(moras[[#This Row],[TIPO_ASEGURAMIENTO]] = "", '2-Resumen'!$F$4, moras[[#This Row],[TIPO_ASEGURAMIENTO]])</f>
        <v>ASALARIADO</v>
      </c>
      <c r="J2970" t="s">
        <v>29</v>
      </c>
      <c r="K2970" t="s">
        <v>30</v>
      </c>
      <c r="L2970" t="s">
        <v>31</v>
      </c>
      <c r="M2970" t="s">
        <v>31</v>
      </c>
      <c r="N2970">
        <v>49</v>
      </c>
      <c r="O2970">
        <f>IF(moras[[#This Row],[EDAD]]="", '2-Resumen'!$C$7, moras[[#This Row],[EDAD]])</f>
        <v>49</v>
      </c>
      <c r="P2970">
        <f>FLOOR(moras[[#This Row],[EDAD_SIN_NA´S]],10)</f>
        <v>40</v>
      </c>
      <c r="Q2970">
        <f>STANDARDIZE(moras[[#This Row],[EDAD]],'2-Resumen'!$C$2, '2-Resumen'!$C$3)</f>
        <v>0.50063712732525367</v>
      </c>
      <c r="R2970" t="str">
        <f>IF(ABS(moras[[#This Row],[Z-CORE E]]) &gt; 1.96, "Sí", "No")</f>
        <v>No</v>
      </c>
    </row>
    <row r="2971" spans="1:18">
      <c r="A2971">
        <v>4301</v>
      </c>
      <c r="B2971" t="s">
        <v>32</v>
      </c>
      <c r="C2971">
        <v>51246667</v>
      </c>
      <c r="D29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71">
        <f>IF(moras[[#This Row],[SALARIO]]="",'2-Resumen'!$B$7, moras[[#This Row],[SALARIO]])</f>
        <v>51246667</v>
      </c>
      <c r="F2971">
        <f>STANDARDIZE(moras[[#This Row],[SALARIO]],'2-Resumen'!$B$2,'2-Resumen'!$B$3)</f>
        <v>0.47707899861171488</v>
      </c>
      <c r="G2971" t="str">
        <f>IF(ABS(moras[[#This Row],[Z-CORE]])&gt; 1.96,"Sí", "No")</f>
        <v>No</v>
      </c>
      <c r="H2971" t="s">
        <v>33</v>
      </c>
      <c r="I2971" t="str">
        <f>IF(moras[[#This Row],[TIPO_ASEGURAMIENTO]] = "", '2-Resumen'!$F$4, moras[[#This Row],[TIPO_ASEGURAMIENTO]])</f>
        <v>ASALARIADO</v>
      </c>
      <c r="J2971" t="s">
        <v>29</v>
      </c>
      <c r="K2971" t="s">
        <v>30</v>
      </c>
      <c r="L2971" t="s">
        <v>31</v>
      </c>
      <c r="M2971" t="s">
        <v>30</v>
      </c>
      <c r="N2971">
        <v>35</v>
      </c>
      <c r="O2971">
        <f>IF(moras[[#This Row],[EDAD]]="", '2-Resumen'!$C$7, moras[[#This Row],[EDAD]])</f>
        <v>35</v>
      </c>
      <c r="P2971">
        <f>FLOOR(moras[[#This Row],[EDAD_SIN_NA´S]],10)</f>
        <v>30</v>
      </c>
      <c r="Q2971">
        <f>STANDARDIZE(moras[[#This Row],[EDAD]],'2-Resumen'!$C$2, '2-Resumen'!$C$3)</f>
        <v>-0.48741749375467142</v>
      </c>
      <c r="R2971" t="str">
        <f>IF(ABS(moras[[#This Row],[Z-CORE E]]) &gt; 1.96, "Sí", "No")</f>
        <v>No</v>
      </c>
    </row>
    <row r="2972" spans="1:18">
      <c r="A2972">
        <v>4303</v>
      </c>
      <c r="B2972" t="s">
        <v>32</v>
      </c>
      <c r="C2972">
        <v>52543696</v>
      </c>
      <c r="D29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72">
        <f>IF(moras[[#This Row],[SALARIO]]="",'2-Resumen'!$B$7, moras[[#This Row],[SALARIO]])</f>
        <v>52543696</v>
      </c>
      <c r="F2972">
        <f>STANDARDIZE(moras[[#This Row],[SALARIO]],'2-Resumen'!$B$2,'2-Resumen'!$B$3)</f>
        <v>0.49866031700864699</v>
      </c>
      <c r="G2972" t="str">
        <f>IF(ABS(moras[[#This Row],[Z-CORE]])&gt; 1.96,"Sí", "No")</f>
        <v>No</v>
      </c>
      <c r="H2972" t="s">
        <v>33</v>
      </c>
      <c r="I2972" t="str">
        <f>IF(moras[[#This Row],[TIPO_ASEGURAMIENTO]] = "", '2-Resumen'!$F$4, moras[[#This Row],[TIPO_ASEGURAMIENTO]])</f>
        <v>ASALARIADO</v>
      </c>
      <c r="J2972" t="s">
        <v>29</v>
      </c>
      <c r="K2972" t="s">
        <v>30</v>
      </c>
      <c r="L2972" t="s">
        <v>31</v>
      </c>
      <c r="M2972" t="s">
        <v>31</v>
      </c>
      <c r="N2972">
        <v>33</v>
      </c>
      <c r="O2972">
        <f>IF(moras[[#This Row],[EDAD]]="", '2-Resumen'!$C$7, moras[[#This Row],[EDAD]])</f>
        <v>33</v>
      </c>
      <c r="P2972">
        <f>FLOOR(moras[[#This Row],[EDAD_SIN_NA´S]],10)</f>
        <v>30</v>
      </c>
      <c r="Q2972">
        <f>STANDARDIZE(moras[[#This Row],[EDAD]],'2-Resumen'!$C$2, '2-Resumen'!$C$3)</f>
        <v>-0.62856815390894638</v>
      </c>
      <c r="R2972" t="str">
        <f>IF(ABS(moras[[#This Row],[Z-CORE E]]) &gt; 1.96, "Sí", "No")</f>
        <v>No</v>
      </c>
    </row>
    <row r="2973" spans="1:18">
      <c r="A2973">
        <v>4304</v>
      </c>
      <c r="B2973" t="s">
        <v>32</v>
      </c>
      <c r="C2973">
        <v>406608</v>
      </c>
      <c r="D29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73">
        <f>IF(moras[[#This Row],[SALARIO]]="",'2-Resumen'!$B$7, moras[[#This Row],[SALARIO]])</f>
        <v>406608</v>
      </c>
      <c r="F2973">
        <f>STANDARDIZE(moras[[#This Row],[SALARIO]],'2-Resumen'!$B$2,'2-Resumen'!$B$3)</f>
        <v>-0.36885081529207092</v>
      </c>
      <c r="G2973" t="str">
        <f>IF(ABS(moras[[#This Row],[Z-CORE]])&gt; 1.96,"Sí", "No")</f>
        <v>No</v>
      </c>
      <c r="H2973" t="s">
        <v>33</v>
      </c>
      <c r="I2973" t="str">
        <f>IF(moras[[#This Row],[TIPO_ASEGURAMIENTO]] = "", '2-Resumen'!$F$4, moras[[#This Row],[TIPO_ASEGURAMIENTO]])</f>
        <v>ASALARIADO</v>
      </c>
      <c r="J2973" t="s">
        <v>29</v>
      </c>
      <c r="K2973" t="s">
        <v>30</v>
      </c>
      <c r="L2973" t="s">
        <v>30</v>
      </c>
      <c r="M2973" t="s">
        <v>31</v>
      </c>
      <c r="N2973">
        <v>52</v>
      </c>
      <c r="O2973">
        <f>IF(moras[[#This Row],[EDAD]]="", '2-Resumen'!$C$7, moras[[#This Row],[EDAD]])</f>
        <v>52</v>
      </c>
      <c r="P2973">
        <f>FLOOR(moras[[#This Row],[EDAD_SIN_NA´S]],10)</f>
        <v>50</v>
      </c>
      <c r="Q2973">
        <f>STANDARDIZE(moras[[#This Row],[EDAD]],'2-Resumen'!$C$2, '2-Resumen'!$C$3)</f>
        <v>0.71236311755666615</v>
      </c>
      <c r="R2973" t="str">
        <f>IF(ABS(moras[[#This Row],[Z-CORE E]]) &gt; 1.96, "Sí", "No")</f>
        <v>No</v>
      </c>
    </row>
    <row r="2974" spans="1:18">
      <c r="A2974">
        <v>4305</v>
      </c>
      <c r="B2974" t="s">
        <v>32</v>
      </c>
      <c r="C2974">
        <v>400000</v>
      </c>
      <c r="D29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74">
        <f>IF(moras[[#This Row],[SALARIO]]="",'2-Resumen'!$B$7, moras[[#This Row],[SALARIO]])</f>
        <v>400000</v>
      </c>
      <c r="F2974">
        <f>STANDARDIZE(moras[[#This Row],[SALARIO]],'2-Resumen'!$B$2,'2-Resumen'!$B$3)</f>
        <v>-0.36896076607340811</v>
      </c>
      <c r="G2974" t="str">
        <f>IF(ABS(moras[[#This Row],[Z-CORE]])&gt; 1.96,"Sí", "No")</f>
        <v>No</v>
      </c>
      <c r="H2974" t="s">
        <v>33</v>
      </c>
      <c r="I2974" t="str">
        <f>IF(moras[[#This Row],[TIPO_ASEGURAMIENTO]] = "", '2-Resumen'!$F$4, moras[[#This Row],[TIPO_ASEGURAMIENTO]])</f>
        <v>ASALARIADO</v>
      </c>
      <c r="J2974" t="s">
        <v>29</v>
      </c>
      <c r="K2974" t="s">
        <v>30</v>
      </c>
      <c r="L2974" t="s">
        <v>30</v>
      </c>
      <c r="M2974" t="s">
        <v>31</v>
      </c>
      <c r="N2974">
        <v>41</v>
      </c>
      <c r="O2974">
        <f>IF(moras[[#This Row],[EDAD]]="", '2-Resumen'!$C$7, moras[[#This Row],[EDAD]])</f>
        <v>41</v>
      </c>
      <c r="P2974">
        <f>FLOOR(moras[[#This Row],[EDAD_SIN_NA´S]],10)</f>
        <v>40</v>
      </c>
      <c r="Q2974">
        <f>STANDARDIZE(moras[[#This Row],[EDAD]],'2-Resumen'!$C$2, '2-Resumen'!$C$3)</f>
        <v>-6.3965513291846368E-2</v>
      </c>
      <c r="R2974" t="str">
        <f>IF(ABS(moras[[#This Row],[Z-CORE E]]) &gt; 1.96, "Sí", "No")</f>
        <v>No</v>
      </c>
    </row>
    <row r="2975" spans="1:18">
      <c r="A2975">
        <v>4306</v>
      </c>
      <c r="B2975" t="s">
        <v>27</v>
      </c>
      <c r="C2975">
        <v>40039851</v>
      </c>
      <c r="D29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75">
        <f>IF(moras[[#This Row],[SALARIO]]="",'2-Resumen'!$B$7, moras[[#This Row],[SALARIO]])</f>
        <v>40039851</v>
      </c>
      <c r="F2975">
        <f>STANDARDIZE(moras[[#This Row],[SALARIO]],'2-Resumen'!$B$2,'2-Resumen'!$B$3)</f>
        <v>0.29060833040627537</v>
      </c>
      <c r="G2975" t="str">
        <f>IF(ABS(moras[[#This Row],[Z-CORE]])&gt; 1.96,"Sí", "No")</f>
        <v>No</v>
      </c>
      <c r="H2975" t="s">
        <v>33</v>
      </c>
      <c r="I2975" t="str">
        <f>IF(moras[[#This Row],[TIPO_ASEGURAMIENTO]] = "", '2-Resumen'!$F$4, moras[[#This Row],[TIPO_ASEGURAMIENTO]])</f>
        <v>ASALARIADO</v>
      </c>
      <c r="J2975" t="s">
        <v>29</v>
      </c>
      <c r="K2975" t="s">
        <v>30</v>
      </c>
      <c r="L2975" t="s">
        <v>31</v>
      </c>
      <c r="M2975" t="s">
        <v>31</v>
      </c>
      <c r="N2975">
        <v>26</v>
      </c>
      <c r="O2975">
        <f>IF(moras[[#This Row],[EDAD]]="", '2-Resumen'!$C$7, moras[[#This Row],[EDAD]])</f>
        <v>26</v>
      </c>
      <c r="P2975">
        <f>FLOOR(moras[[#This Row],[EDAD_SIN_NA´S]],10)</f>
        <v>20</v>
      </c>
      <c r="Q2975">
        <f>STANDARDIZE(moras[[#This Row],[EDAD]],'2-Resumen'!$C$2, '2-Resumen'!$C$3)</f>
        <v>-1.1225954644489089</v>
      </c>
      <c r="R2975" t="str">
        <f>IF(ABS(moras[[#This Row],[Z-CORE E]]) &gt; 1.96, "Sí", "No")</f>
        <v>No</v>
      </c>
    </row>
    <row r="2976" spans="1:18">
      <c r="A2976">
        <v>4307</v>
      </c>
      <c r="B2976" t="s">
        <v>32</v>
      </c>
      <c r="C2976">
        <v>89118229</v>
      </c>
      <c r="D29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76">
        <f>IF(moras[[#This Row],[SALARIO]]="",'2-Resumen'!$B$7, moras[[#This Row],[SALARIO]])</f>
        <v>89118229</v>
      </c>
      <c r="F2976">
        <f>STANDARDIZE(moras[[#This Row],[SALARIO]],'2-Resumen'!$B$2,'2-Resumen'!$B$3)</f>
        <v>1.107225462346261</v>
      </c>
      <c r="G2976" t="str">
        <f>IF(ABS(moras[[#This Row],[Z-CORE]])&gt; 1.96,"Sí", "No")</f>
        <v>No</v>
      </c>
      <c r="H2976" t="s">
        <v>33</v>
      </c>
      <c r="I2976" t="str">
        <f>IF(moras[[#This Row],[TIPO_ASEGURAMIENTO]] = "", '2-Resumen'!$F$4, moras[[#This Row],[TIPO_ASEGURAMIENTO]])</f>
        <v>ASALARIADO</v>
      </c>
      <c r="J2976" t="s">
        <v>34</v>
      </c>
      <c r="K2976" t="s">
        <v>30</v>
      </c>
      <c r="L2976" t="s">
        <v>31</v>
      </c>
      <c r="M2976" t="s">
        <v>31</v>
      </c>
      <c r="N2976">
        <v>40</v>
      </c>
      <c r="O2976">
        <f>IF(moras[[#This Row],[EDAD]]="", '2-Resumen'!$C$7, moras[[#This Row],[EDAD]])</f>
        <v>40</v>
      </c>
      <c r="P2976">
        <f>FLOOR(moras[[#This Row],[EDAD_SIN_NA´S]],10)</f>
        <v>40</v>
      </c>
      <c r="Q2976">
        <f>STANDARDIZE(moras[[#This Row],[EDAD]],'2-Resumen'!$C$2, '2-Resumen'!$C$3)</f>
        <v>-0.13454084336898386</v>
      </c>
      <c r="R2976" t="str">
        <f>IF(ABS(moras[[#This Row],[Z-CORE E]]) &gt; 1.96, "Sí", "No")</f>
        <v>No</v>
      </c>
    </row>
    <row r="2977" spans="1:18">
      <c r="A2977">
        <v>4309</v>
      </c>
      <c r="B2977" t="s">
        <v>27</v>
      </c>
      <c r="C2977">
        <v>1108329</v>
      </c>
      <c r="D29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77">
        <f>IF(moras[[#This Row],[SALARIO]]="",'2-Resumen'!$B$7, moras[[#This Row],[SALARIO]])</f>
        <v>1108329</v>
      </c>
      <c r="F2977">
        <f>STANDARDIZE(moras[[#This Row],[SALARIO]],'2-Resumen'!$B$2,'2-Resumen'!$B$3)</f>
        <v>-0.35717485097144774</v>
      </c>
      <c r="G2977" t="str">
        <f>IF(ABS(moras[[#This Row],[Z-CORE]])&gt; 1.96,"Sí", "No")</f>
        <v>No</v>
      </c>
      <c r="H2977" t="s">
        <v>33</v>
      </c>
      <c r="I2977" t="str">
        <f>IF(moras[[#This Row],[TIPO_ASEGURAMIENTO]] = "", '2-Resumen'!$F$4, moras[[#This Row],[TIPO_ASEGURAMIENTO]])</f>
        <v>ASALARIADO</v>
      </c>
      <c r="J2977" t="s">
        <v>34</v>
      </c>
      <c r="K2977" t="s">
        <v>30</v>
      </c>
      <c r="L2977" t="s">
        <v>31</v>
      </c>
      <c r="M2977" t="s">
        <v>30</v>
      </c>
      <c r="N2977">
        <v>34</v>
      </c>
      <c r="O2977">
        <f>IF(moras[[#This Row],[EDAD]]="", '2-Resumen'!$C$7, moras[[#This Row],[EDAD]])</f>
        <v>34</v>
      </c>
      <c r="P2977">
        <f>FLOOR(moras[[#This Row],[EDAD_SIN_NA´S]],10)</f>
        <v>30</v>
      </c>
      <c r="Q2977">
        <f>STANDARDIZE(moras[[#This Row],[EDAD]],'2-Resumen'!$C$2, '2-Resumen'!$C$3)</f>
        <v>-0.55799282383180893</v>
      </c>
      <c r="R2977" t="str">
        <f>IF(ABS(moras[[#This Row],[Z-CORE E]]) &gt; 1.96, "Sí", "No")</f>
        <v>No</v>
      </c>
    </row>
    <row r="2978" spans="1:18">
      <c r="A2978">
        <v>4310</v>
      </c>
      <c r="B2978" t="s">
        <v>27</v>
      </c>
      <c r="C2978">
        <v>14745755</v>
      </c>
      <c r="D29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78">
        <f>IF(moras[[#This Row],[SALARIO]]="",'2-Resumen'!$B$7, moras[[#This Row],[SALARIO]])</f>
        <v>14745755</v>
      </c>
      <c r="F2978">
        <f>STANDARDIZE(moras[[#This Row],[SALARIO]],'2-Resumen'!$B$2,'2-Resumen'!$B$3)</f>
        <v>-0.13026116390616227</v>
      </c>
      <c r="G2978" t="str">
        <f>IF(ABS(moras[[#This Row],[Z-CORE]])&gt; 1.96,"Sí", "No")</f>
        <v>No</v>
      </c>
      <c r="H2978" t="s">
        <v>33</v>
      </c>
      <c r="I2978" t="str">
        <f>IF(moras[[#This Row],[TIPO_ASEGURAMIENTO]] = "", '2-Resumen'!$F$4, moras[[#This Row],[TIPO_ASEGURAMIENTO]])</f>
        <v>ASALARIADO</v>
      </c>
      <c r="J2978" t="s">
        <v>34</v>
      </c>
      <c r="K2978" t="s">
        <v>30</v>
      </c>
      <c r="L2978" t="s">
        <v>31</v>
      </c>
      <c r="M2978" t="s">
        <v>31</v>
      </c>
      <c r="N2978">
        <v>46</v>
      </c>
      <c r="O2978">
        <f>IF(moras[[#This Row],[EDAD]]="", '2-Resumen'!$C$7, moras[[#This Row],[EDAD]])</f>
        <v>46</v>
      </c>
      <c r="P2978">
        <f>FLOOR(moras[[#This Row],[EDAD_SIN_NA´S]],10)</f>
        <v>40</v>
      </c>
      <c r="Q2978">
        <f>STANDARDIZE(moras[[#This Row],[EDAD]],'2-Resumen'!$C$2, '2-Resumen'!$C$3)</f>
        <v>0.28891113709384114</v>
      </c>
      <c r="R2978" t="str">
        <f>IF(ABS(moras[[#This Row],[Z-CORE E]]) &gt; 1.96, "Sí", "No")</f>
        <v>No</v>
      </c>
    </row>
    <row r="2979" spans="1:18">
      <c r="A2979">
        <v>4311</v>
      </c>
      <c r="B2979" t="s">
        <v>27</v>
      </c>
      <c r="C2979">
        <v>36371195</v>
      </c>
      <c r="D29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79">
        <f>IF(moras[[#This Row],[SALARIO]]="",'2-Resumen'!$B$7, moras[[#This Row],[SALARIO]])</f>
        <v>36371195</v>
      </c>
      <c r="F2979">
        <f>STANDARDIZE(moras[[#This Row],[SALARIO]],'2-Resumen'!$B$2,'2-Resumen'!$B$3)</f>
        <v>0.2295654136906003</v>
      </c>
      <c r="G2979" t="str">
        <f>IF(ABS(moras[[#This Row],[Z-CORE]])&gt; 1.96,"Sí", "No")</f>
        <v>No</v>
      </c>
      <c r="H2979" t="s">
        <v>33</v>
      </c>
      <c r="I2979" t="str">
        <f>IF(moras[[#This Row],[TIPO_ASEGURAMIENTO]] = "", '2-Resumen'!$F$4, moras[[#This Row],[TIPO_ASEGURAMIENTO]])</f>
        <v>ASALARIADO</v>
      </c>
      <c r="J2979" t="s">
        <v>29</v>
      </c>
      <c r="K2979" t="s">
        <v>30</v>
      </c>
      <c r="L2979" t="s">
        <v>31</v>
      </c>
      <c r="M2979" t="s">
        <v>31</v>
      </c>
      <c r="N2979">
        <v>30</v>
      </c>
      <c r="O2979">
        <f>IF(moras[[#This Row],[EDAD]]="", '2-Resumen'!$C$7, moras[[#This Row],[EDAD]])</f>
        <v>30</v>
      </c>
      <c r="P2979">
        <f>FLOOR(moras[[#This Row],[EDAD_SIN_NA´S]],10)</f>
        <v>30</v>
      </c>
      <c r="Q2979">
        <f>STANDARDIZE(moras[[#This Row],[EDAD]],'2-Resumen'!$C$2, '2-Resumen'!$C$3)</f>
        <v>-0.84029414414035897</v>
      </c>
      <c r="R2979" t="str">
        <f>IF(ABS(moras[[#This Row],[Z-CORE E]]) &gt; 1.96, "Sí", "No")</f>
        <v>No</v>
      </c>
    </row>
    <row r="2980" spans="1:18">
      <c r="A2980">
        <v>4317</v>
      </c>
      <c r="B2980" t="s">
        <v>27</v>
      </c>
      <c r="C2980">
        <v>672276</v>
      </c>
      <c r="D29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80">
        <f>IF(moras[[#This Row],[SALARIO]]="",'2-Resumen'!$B$7, moras[[#This Row],[SALARIO]])</f>
        <v>672276</v>
      </c>
      <c r="F2980">
        <f>STANDARDIZE(moras[[#This Row],[SALARIO]],'2-Resumen'!$B$2,'2-Resumen'!$B$3)</f>
        <v>-0.36443035461164192</v>
      </c>
      <c r="G2980" t="str">
        <f>IF(ABS(moras[[#This Row],[Z-CORE]])&gt; 1.96,"Sí", "No")</f>
        <v>No</v>
      </c>
      <c r="H2980" t="s">
        <v>33</v>
      </c>
      <c r="I2980" t="str">
        <f>IF(moras[[#This Row],[TIPO_ASEGURAMIENTO]] = "", '2-Resumen'!$F$4, moras[[#This Row],[TIPO_ASEGURAMIENTO]])</f>
        <v>ASALARIADO</v>
      </c>
      <c r="J2980" t="s">
        <v>29</v>
      </c>
      <c r="K2980" t="s">
        <v>30</v>
      </c>
      <c r="L2980" t="s">
        <v>31</v>
      </c>
      <c r="M2980" t="s">
        <v>31</v>
      </c>
      <c r="N2980">
        <v>25</v>
      </c>
      <c r="O2980">
        <f>IF(moras[[#This Row],[EDAD]]="", '2-Resumen'!$C$7, moras[[#This Row],[EDAD]])</f>
        <v>25</v>
      </c>
      <c r="P2980">
        <f>FLOOR(moras[[#This Row],[EDAD_SIN_NA´S]],10)</f>
        <v>20</v>
      </c>
      <c r="Q2980">
        <f>STANDARDIZE(moras[[#This Row],[EDAD]],'2-Resumen'!$C$2, '2-Resumen'!$C$3)</f>
        <v>-1.1931707945260464</v>
      </c>
      <c r="R2980" t="str">
        <f>IF(ABS(moras[[#This Row],[Z-CORE E]]) &gt; 1.96, "Sí", "No")</f>
        <v>No</v>
      </c>
    </row>
    <row r="2981" spans="1:18">
      <c r="A2981">
        <v>4318</v>
      </c>
      <c r="B2981" t="s">
        <v>32</v>
      </c>
      <c r="C2981">
        <v>34973717</v>
      </c>
      <c r="D29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81">
        <f>IF(moras[[#This Row],[SALARIO]]="",'2-Resumen'!$B$7, moras[[#This Row],[SALARIO]])</f>
        <v>34973717</v>
      </c>
      <c r="F2981">
        <f>STANDARDIZE(moras[[#This Row],[SALARIO]],'2-Resumen'!$B$2,'2-Resumen'!$B$3)</f>
        <v>0.20631272028844205</v>
      </c>
      <c r="G2981" t="str">
        <f>IF(ABS(moras[[#This Row],[Z-CORE]])&gt; 1.96,"Sí", "No")</f>
        <v>No</v>
      </c>
      <c r="H2981" t="s">
        <v>33</v>
      </c>
      <c r="I2981" t="str">
        <f>IF(moras[[#This Row],[TIPO_ASEGURAMIENTO]] = "", '2-Resumen'!$F$4, moras[[#This Row],[TIPO_ASEGURAMIENTO]])</f>
        <v>ASALARIADO</v>
      </c>
      <c r="J2981" t="s">
        <v>29</v>
      </c>
      <c r="K2981" t="s">
        <v>30</v>
      </c>
      <c r="L2981" t="s">
        <v>31</v>
      </c>
      <c r="M2981" t="s">
        <v>30</v>
      </c>
      <c r="N2981">
        <v>26</v>
      </c>
      <c r="O2981">
        <f>IF(moras[[#This Row],[EDAD]]="", '2-Resumen'!$C$7, moras[[#This Row],[EDAD]])</f>
        <v>26</v>
      </c>
      <c r="P2981">
        <f>FLOOR(moras[[#This Row],[EDAD_SIN_NA´S]],10)</f>
        <v>20</v>
      </c>
      <c r="Q2981">
        <f>STANDARDIZE(moras[[#This Row],[EDAD]],'2-Resumen'!$C$2, '2-Resumen'!$C$3)</f>
        <v>-1.1225954644489089</v>
      </c>
      <c r="R2981" t="str">
        <f>IF(ABS(moras[[#This Row],[Z-CORE E]]) &gt; 1.96, "Sí", "No")</f>
        <v>No</v>
      </c>
    </row>
    <row r="2982" spans="1:18">
      <c r="A2982">
        <v>4319</v>
      </c>
      <c r="B2982" t="s">
        <v>27</v>
      </c>
      <c r="C2982">
        <v>1584055</v>
      </c>
      <c r="D29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82">
        <f>IF(moras[[#This Row],[SALARIO]]="",'2-Resumen'!$B$7, moras[[#This Row],[SALARIO]])</f>
        <v>1584055</v>
      </c>
      <c r="F2982">
        <f>STANDARDIZE(moras[[#This Row],[SALARIO]],'2-Resumen'!$B$2,'2-Resumen'!$B$3)</f>
        <v>-0.34925922666721176</v>
      </c>
      <c r="G2982" t="str">
        <f>IF(ABS(moras[[#This Row],[Z-CORE]])&gt; 1.96,"Sí", "No")</f>
        <v>No</v>
      </c>
      <c r="H2982" t="s">
        <v>33</v>
      </c>
      <c r="I2982" t="str">
        <f>IF(moras[[#This Row],[TIPO_ASEGURAMIENTO]] = "", '2-Resumen'!$F$4, moras[[#This Row],[TIPO_ASEGURAMIENTO]])</f>
        <v>ASALARIADO</v>
      </c>
      <c r="J2982" t="s">
        <v>34</v>
      </c>
      <c r="K2982" t="s">
        <v>30</v>
      </c>
      <c r="L2982" t="s">
        <v>31</v>
      </c>
      <c r="M2982" t="s">
        <v>31</v>
      </c>
      <c r="N2982">
        <v>39</v>
      </c>
      <c r="O2982">
        <f>IF(moras[[#This Row],[EDAD]]="", '2-Resumen'!$C$7, moras[[#This Row],[EDAD]])</f>
        <v>39</v>
      </c>
      <c r="P2982">
        <f>FLOOR(moras[[#This Row],[EDAD_SIN_NA´S]],10)</f>
        <v>30</v>
      </c>
      <c r="Q2982">
        <f>STANDARDIZE(moras[[#This Row],[EDAD]],'2-Resumen'!$C$2, '2-Resumen'!$C$3)</f>
        <v>-0.20511617344612137</v>
      </c>
      <c r="R2982" t="str">
        <f>IF(ABS(moras[[#This Row],[Z-CORE E]]) &gt; 1.96, "Sí", "No")</f>
        <v>No</v>
      </c>
    </row>
    <row r="2983" spans="1:18">
      <c r="A2983">
        <v>4321</v>
      </c>
      <c r="B2983" t="s">
        <v>27</v>
      </c>
      <c r="C2983">
        <v>150000</v>
      </c>
      <c r="D29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83">
        <f>IF(moras[[#This Row],[SALARIO]]="",'2-Resumen'!$B$7, moras[[#This Row],[SALARIO]])</f>
        <v>150000</v>
      </c>
      <c r="F2983">
        <f>STANDARDIZE(moras[[#This Row],[SALARIO]],'2-Resumen'!$B$2,'2-Resumen'!$B$3)</f>
        <v>-0.37312052626322112</v>
      </c>
      <c r="G2983" t="str">
        <f>IF(ABS(moras[[#This Row],[Z-CORE]])&gt; 1.96,"Sí", "No")</f>
        <v>No</v>
      </c>
      <c r="H2983" t="s">
        <v>33</v>
      </c>
      <c r="I2983" t="str">
        <f>IF(moras[[#This Row],[TIPO_ASEGURAMIENTO]] = "", '2-Resumen'!$F$4, moras[[#This Row],[TIPO_ASEGURAMIENTO]])</f>
        <v>ASALARIADO</v>
      </c>
      <c r="J2983" t="s">
        <v>29</v>
      </c>
      <c r="K2983" t="s">
        <v>30</v>
      </c>
      <c r="L2983" t="s">
        <v>30</v>
      </c>
      <c r="M2983" t="s">
        <v>31</v>
      </c>
      <c r="N2983">
        <v>62</v>
      </c>
      <c r="O2983">
        <f>IF(moras[[#This Row],[EDAD]]="", '2-Resumen'!$C$7, moras[[#This Row],[EDAD]])</f>
        <v>62</v>
      </c>
      <c r="P2983">
        <f>FLOOR(moras[[#This Row],[EDAD_SIN_NA´S]],10)</f>
        <v>60</v>
      </c>
      <c r="Q2983">
        <f>STANDARDIZE(moras[[#This Row],[EDAD]],'2-Resumen'!$C$2, '2-Resumen'!$C$3)</f>
        <v>1.4181164183280413</v>
      </c>
      <c r="R2983" t="str">
        <f>IF(ABS(moras[[#This Row],[Z-CORE E]]) &gt; 1.96, "Sí", "No")</f>
        <v>No</v>
      </c>
    </row>
    <row r="2984" spans="1:18">
      <c r="A2984">
        <v>4323</v>
      </c>
      <c r="B2984" t="s">
        <v>32</v>
      </c>
      <c r="C2984">
        <v>3391649</v>
      </c>
      <c r="D29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84">
        <f>IF(moras[[#This Row],[SALARIO]]="",'2-Resumen'!$B$7, moras[[#This Row],[SALARIO]])</f>
        <v>3391649</v>
      </c>
      <c r="F2984">
        <f>STANDARDIZE(moras[[#This Row],[SALARIO]],'2-Resumen'!$B$2,'2-Resumen'!$B$3)</f>
        <v>-0.31918259642503205</v>
      </c>
      <c r="G2984" t="str">
        <f>IF(ABS(moras[[#This Row],[Z-CORE]])&gt; 1.96,"Sí", "No")</f>
        <v>No</v>
      </c>
      <c r="H2984" t="s">
        <v>33</v>
      </c>
      <c r="I2984" t="str">
        <f>IF(moras[[#This Row],[TIPO_ASEGURAMIENTO]] = "", '2-Resumen'!$F$4, moras[[#This Row],[TIPO_ASEGURAMIENTO]])</f>
        <v>ASALARIADO</v>
      </c>
      <c r="J2984" t="s">
        <v>29</v>
      </c>
      <c r="K2984" t="s">
        <v>30</v>
      </c>
      <c r="L2984" t="s">
        <v>31</v>
      </c>
      <c r="M2984" t="s">
        <v>31</v>
      </c>
      <c r="N2984">
        <v>49</v>
      </c>
      <c r="O2984">
        <f>IF(moras[[#This Row],[EDAD]]="", '2-Resumen'!$C$7, moras[[#This Row],[EDAD]])</f>
        <v>49</v>
      </c>
      <c r="P2984">
        <f>FLOOR(moras[[#This Row],[EDAD_SIN_NA´S]],10)</f>
        <v>40</v>
      </c>
      <c r="Q2984">
        <f>STANDARDIZE(moras[[#This Row],[EDAD]],'2-Resumen'!$C$2, '2-Resumen'!$C$3)</f>
        <v>0.50063712732525367</v>
      </c>
      <c r="R2984" t="str">
        <f>IF(ABS(moras[[#This Row],[Z-CORE E]]) &gt; 1.96, "Sí", "No")</f>
        <v>No</v>
      </c>
    </row>
    <row r="2985" spans="1:18">
      <c r="A2985">
        <v>4324</v>
      </c>
      <c r="B2985" t="s">
        <v>32</v>
      </c>
      <c r="C2985">
        <v>690000</v>
      </c>
      <c r="D29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85">
        <f>IF(moras[[#This Row],[SALARIO]]="",'2-Resumen'!$B$7, moras[[#This Row],[SALARIO]])</f>
        <v>690000</v>
      </c>
      <c r="F2985">
        <f>STANDARDIZE(moras[[#This Row],[SALARIO]],'2-Resumen'!$B$2,'2-Resumen'!$B$3)</f>
        <v>-0.36413544425322497</v>
      </c>
      <c r="G2985" t="str">
        <f>IF(ABS(moras[[#This Row],[Z-CORE]])&gt; 1.96,"Sí", "No")</f>
        <v>No</v>
      </c>
      <c r="H2985" t="s">
        <v>33</v>
      </c>
      <c r="I2985" t="str">
        <f>IF(moras[[#This Row],[TIPO_ASEGURAMIENTO]] = "", '2-Resumen'!$F$4, moras[[#This Row],[TIPO_ASEGURAMIENTO]])</f>
        <v>ASALARIADO</v>
      </c>
      <c r="J2985" t="s">
        <v>29</v>
      </c>
      <c r="K2985" t="s">
        <v>30</v>
      </c>
      <c r="L2985" t="s">
        <v>31</v>
      </c>
      <c r="M2985" t="s">
        <v>31</v>
      </c>
      <c r="N2985">
        <v>24</v>
      </c>
      <c r="O2985">
        <f>IF(moras[[#This Row],[EDAD]]="", '2-Resumen'!$C$7, moras[[#This Row],[EDAD]])</f>
        <v>24</v>
      </c>
      <c r="P2985">
        <f>FLOOR(moras[[#This Row],[EDAD_SIN_NA´S]],10)</f>
        <v>20</v>
      </c>
      <c r="Q2985">
        <f>STANDARDIZE(moras[[#This Row],[EDAD]],'2-Resumen'!$C$2, '2-Resumen'!$C$3)</f>
        <v>-1.263746124603184</v>
      </c>
      <c r="R2985" t="str">
        <f>IF(ABS(moras[[#This Row],[Z-CORE E]]) &gt; 1.96, "Sí", "No")</f>
        <v>No</v>
      </c>
    </row>
    <row r="2986" spans="1:18">
      <c r="A2986">
        <v>4325</v>
      </c>
      <c r="B2986" t="s">
        <v>27</v>
      </c>
      <c r="C2986">
        <v>5066179</v>
      </c>
      <c r="D29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86">
        <f>IF(moras[[#This Row],[SALARIO]]="",'2-Resumen'!$B$7, moras[[#This Row],[SALARIO]])</f>
        <v>5066179</v>
      </c>
      <c r="F2986">
        <f>STANDARDIZE(moras[[#This Row],[SALARIO]],'2-Resumen'!$B$2,'2-Resumen'!$B$3)</f>
        <v>-0.29132002350244146</v>
      </c>
      <c r="G2986" t="str">
        <f>IF(ABS(moras[[#This Row],[Z-CORE]])&gt; 1.96,"Sí", "No")</f>
        <v>No</v>
      </c>
      <c r="H2986" t="s">
        <v>33</v>
      </c>
      <c r="I2986" t="str">
        <f>IF(moras[[#This Row],[TIPO_ASEGURAMIENTO]] = "", '2-Resumen'!$F$4, moras[[#This Row],[TIPO_ASEGURAMIENTO]])</f>
        <v>ASALARIADO</v>
      </c>
      <c r="J2986" t="s">
        <v>34</v>
      </c>
      <c r="K2986" t="s">
        <v>30</v>
      </c>
      <c r="L2986" t="s">
        <v>31</v>
      </c>
      <c r="M2986" t="s">
        <v>31</v>
      </c>
      <c r="N2986">
        <v>41</v>
      </c>
      <c r="O2986">
        <f>IF(moras[[#This Row],[EDAD]]="", '2-Resumen'!$C$7, moras[[#This Row],[EDAD]])</f>
        <v>41</v>
      </c>
      <c r="P2986">
        <f>FLOOR(moras[[#This Row],[EDAD_SIN_NA´S]],10)</f>
        <v>40</v>
      </c>
      <c r="Q2986">
        <f>STANDARDIZE(moras[[#This Row],[EDAD]],'2-Resumen'!$C$2, '2-Resumen'!$C$3)</f>
        <v>-6.3965513291846368E-2</v>
      </c>
      <c r="R2986" t="str">
        <f>IF(ABS(moras[[#This Row],[Z-CORE E]]) &gt; 1.96, "Sí", "No")</f>
        <v>No</v>
      </c>
    </row>
    <row r="2987" spans="1:18">
      <c r="A2987">
        <v>4326</v>
      </c>
      <c r="B2987" t="s">
        <v>27</v>
      </c>
      <c r="C2987">
        <v>443270</v>
      </c>
      <c r="D29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87">
        <f>IF(moras[[#This Row],[SALARIO]]="",'2-Resumen'!$B$7, moras[[#This Row],[SALARIO]])</f>
        <v>443270</v>
      </c>
      <c r="F2987">
        <f>STANDARDIZE(moras[[#This Row],[SALARIO]],'2-Resumen'!$B$2,'2-Resumen'!$B$3)</f>
        <v>-0.36824079477975524</v>
      </c>
      <c r="G2987" t="str">
        <f>IF(ABS(moras[[#This Row],[Z-CORE]])&gt; 1.96,"Sí", "No")</f>
        <v>No</v>
      </c>
      <c r="H2987" t="s">
        <v>33</v>
      </c>
      <c r="I2987" t="str">
        <f>IF(moras[[#This Row],[TIPO_ASEGURAMIENTO]] = "", '2-Resumen'!$F$4, moras[[#This Row],[TIPO_ASEGURAMIENTO]])</f>
        <v>ASALARIADO</v>
      </c>
      <c r="J2987" t="s">
        <v>29</v>
      </c>
      <c r="K2987" t="s">
        <v>30</v>
      </c>
      <c r="L2987" t="s">
        <v>31</v>
      </c>
      <c r="M2987" t="s">
        <v>31</v>
      </c>
      <c r="N2987">
        <v>43</v>
      </c>
      <c r="O2987">
        <f>IF(moras[[#This Row],[EDAD]]="", '2-Resumen'!$C$7, moras[[#This Row],[EDAD]])</f>
        <v>43</v>
      </c>
      <c r="P2987">
        <f>FLOOR(moras[[#This Row],[EDAD_SIN_NA´S]],10)</f>
        <v>40</v>
      </c>
      <c r="Q2987">
        <f>STANDARDIZE(moras[[#This Row],[EDAD]],'2-Resumen'!$C$2, '2-Resumen'!$C$3)</f>
        <v>7.7185146862428639E-2</v>
      </c>
      <c r="R2987" t="str">
        <f>IF(ABS(moras[[#This Row],[Z-CORE E]]) &gt; 1.96, "Sí", "No")</f>
        <v>No</v>
      </c>
    </row>
    <row r="2988" spans="1:18">
      <c r="A2988">
        <v>4327</v>
      </c>
      <c r="B2988" t="s">
        <v>32</v>
      </c>
      <c r="C2988">
        <v>963090</v>
      </c>
      <c r="D29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88">
        <f>IF(moras[[#This Row],[SALARIO]]="",'2-Resumen'!$B$7, moras[[#This Row],[SALARIO]])</f>
        <v>963090</v>
      </c>
      <c r="F2988">
        <f>STANDARDIZE(moras[[#This Row],[SALARIO]],'2-Resumen'!$B$2,'2-Resumen'!$B$3)</f>
        <v>-0.3595914886122808</v>
      </c>
      <c r="G2988" t="str">
        <f>IF(ABS(moras[[#This Row],[Z-CORE]])&gt; 1.96,"Sí", "No")</f>
        <v>No</v>
      </c>
      <c r="H2988" t="s">
        <v>33</v>
      </c>
      <c r="I2988" t="str">
        <f>IF(moras[[#This Row],[TIPO_ASEGURAMIENTO]] = "", '2-Resumen'!$F$4, moras[[#This Row],[TIPO_ASEGURAMIENTO]])</f>
        <v>ASALARIADO</v>
      </c>
      <c r="J2988" t="s">
        <v>34</v>
      </c>
      <c r="K2988" t="s">
        <v>30</v>
      </c>
      <c r="L2988" t="s">
        <v>31</v>
      </c>
      <c r="M2988" t="s">
        <v>31</v>
      </c>
      <c r="N2988">
        <v>50</v>
      </c>
      <c r="O2988">
        <f>IF(moras[[#This Row],[EDAD]]="", '2-Resumen'!$C$7, moras[[#This Row],[EDAD]])</f>
        <v>50</v>
      </c>
      <c r="P2988">
        <f>FLOOR(moras[[#This Row],[EDAD_SIN_NA´S]],10)</f>
        <v>50</v>
      </c>
      <c r="Q2988">
        <f>STANDARDIZE(moras[[#This Row],[EDAD]],'2-Resumen'!$C$2, '2-Resumen'!$C$3)</f>
        <v>0.57121245740239113</v>
      </c>
      <c r="R2988" t="str">
        <f>IF(ABS(moras[[#This Row],[Z-CORE E]]) &gt; 1.96, "Sí", "No")</f>
        <v>No</v>
      </c>
    </row>
    <row r="2989" spans="1:18">
      <c r="A2989">
        <v>4328</v>
      </c>
      <c r="B2989" t="s">
        <v>27</v>
      </c>
      <c r="C2989">
        <v>512500</v>
      </c>
      <c r="D29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89">
        <f>IF(moras[[#This Row],[SALARIO]]="",'2-Resumen'!$B$7, moras[[#This Row],[SALARIO]])</f>
        <v>512500</v>
      </c>
      <c r="F2989">
        <f>STANDARDIZE(moras[[#This Row],[SALARIO]],'2-Resumen'!$B$2,'2-Resumen'!$B$3)</f>
        <v>-0.36708887398799223</v>
      </c>
      <c r="G2989" t="str">
        <f>IF(ABS(moras[[#This Row],[Z-CORE]])&gt; 1.96,"Sí", "No")</f>
        <v>No</v>
      </c>
      <c r="H2989" t="s">
        <v>33</v>
      </c>
      <c r="I2989" t="str">
        <f>IF(moras[[#This Row],[TIPO_ASEGURAMIENTO]] = "", '2-Resumen'!$F$4, moras[[#This Row],[TIPO_ASEGURAMIENTO]])</f>
        <v>ASALARIADO</v>
      </c>
      <c r="J2989" t="s">
        <v>29</v>
      </c>
      <c r="K2989" t="s">
        <v>30</v>
      </c>
      <c r="L2989" t="s">
        <v>31</v>
      </c>
      <c r="M2989" t="s">
        <v>31</v>
      </c>
      <c r="N2989">
        <v>25</v>
      </c>
      <c r="O2989">
        <f>IF(moras[[#This Row],[EDAD]]="", '2-Resumen'!$C$7, moras[[#This Row],[EDAD]])</f>
        <v>25</v>
      </c>
      <c r="P2989">
        <f>FLOOR(moras[[#This Row],[EDAD_SIN_NA´S]],10)</f>
        <v>20</v>
      </c>
      <c r="Q2989">
        <f>STANDARDIZE(moras[[#This Row],[EDAD]],'2-Resumen'!$C$2, '2-Resumen'!$C$3)</f>
        <v>-1.1931707945260464</v>
      </c>
      <c r="R2989" t="str">
        <f>IF(ABS(moras[[#This Row],[Z-CORE E]]) &gt; 1.96, "Sí", "No")</f>
        <v>No</v>
      </c>
    </row>
    <row r="2990" spans="1:18">
      <c r="A2990">
        <v>4329</v>
      </c>
      <c r="B2990" t="s">
        <v>32</v>
      </c>
      <c r="C2990">
        <v>2100000</v>
      </c>
      <c r="D29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90">
        <f>IF(moras[[#This Row],[SALARIO]]="",'2-Resumen'!$B$7, moras[[#This Row],[SALARIO]])</f>
        <v>2100000</v>
      </c>
      <c r="F2990">
        <f>STANDARDIZE(moras[[#This Row],[SALARIO]],'2-Resumen'!$B$2,'2-Resumen'!$B$3)</f>
        <v>-0.34067439678267936</v>
      </c>
      <c r="G2990" t="str">
        <f>IF(ABS(moras[[#This Row],[Z-CORE]])&gt; 1.96,"Sí", "No")</f>
        <v>No</v>
      </c>
      <c r="H2990" t="s">
        <v>33</v>
      </c>
      <c r="I2990" t="str">
        <f>IF(moras[[#This Row],[TIPO_ASEGURAMIENTO]] = "", '2-Resumen'!$F$4, moras[[#This Row],[TIPO_ASEGURAMIENTO]])</f>
        <v>ASALARIADO</v>
      </c>
      <c r="J2990" t="s">
        <v>29</v>
      </c>
      <c r="K2990" t="s">
        <v>30</v>
      </c>
      <c r="L2990" t="s">
        <v>31</v>
      </c>
      <c r="M2990" t="s">
        <v>31</v>
      </c>
      <c r="N2990">
        <v>32</v>
      </c>
      <c r="O2990">
        <f>IF(moras[[#This Row],[EDAD]]="", '2-Resumen'!$C$7, moras[[#This Row],[EDAD]])</f>
        <v>32</v>
      </c>
      <c r="P2990">
        <f>FLOOR(moras[[#This Row],[EDAD_SIN_NA´S]],10)</f>
        <v>30</v>
      </c>
      <c r="Q2990">
        <f>STANDARDIZE(moras[[#This Row],[EDAD]],'2-Resumen'!$C$2, '2-Resumen'!$C$3)</f>
        <v>-0.69914348398608395</v>
      </c>
      <c r="R2990" t="str">
        <f>IF(ABS(moras[[#This Row],[Z-CORE E]]) &gt; 1.96, "Sí", "No")</f>
        <v>No</v>
      </c>
    </row>
    <row r="2991" spans="1:18">
      <c r="A2991">
        <v>4331</v>
      </c>
      <c r="B2991" t="s">
        <v>32</v>
      </c>
      <c r="C2991">
        <v>21900927</v>
      </c>
      <c r="D29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91">
        <f>IF(moras[[#This Row],[SALARIO]]="",'2-Resumen'!$B$7, moras[[#This Row],[SALARIO]])</f>
        <v>21900927</v>
      </c>
      <c r="F2991">
        <f>STANDARDIZE(moras[[#This Row],[SALARIO]],'2-Resumen'!$B$2,'2-Resumen'!$B$3)</f>
        <v>-1.1205965358702301E-2</v>
      </c>
      <c r="G2991" t="str">
        <f>IF(ABS(moras[[#This Row],[Z-CORE]])&gt; 1.96,"Sí", "No")</f>
        <v>No</v>
      </c>
      <c r="H2991" t="s">
        <v>33</v>
      </c>
      <c r="I2991" t="str">
        <f>IF(moras[[#This Row],[TIPO_ASEGURAMIENTO]] = "", '2-Resumen'!$F$4, moras[[#This Row],[TIPO_ASEGURAMIENTO]])</f>
        <v>ASALARIADO</v>
      </c>
      <c r="J2991" t="s">
        <v>34</v>
      </c>
      <c r="K2991" t="s">
        <v>30</v>
      </c>
      <c r="L2991" t="s">
        <v>31</v>
      </c>
      <c r="M2991" t="s">
        <v>31</v>
      </c>
      <c r="N2991">
        <v>42</v>
      </c>
      <c r="O2991">
        <f>IF(moras[[#This Row],[EDAD]]="", '2-Resumen'!$C$7, moras[[#This Row],[EDAD]])</f>
        <v>42</v>
      </c>
      <c r="P2991">
        <f>FLOOR(moras[[#This Row],[EDAD_SIN_NA´S]],10)</f>
        <v>40</v>
      </c>
      <c r="Q2991">
        <f>STANDARDIZE(moras[[#This Row],[EDAD]],'2-Resumen'!$C$2, '2-Resumen'!$C$3)</f>
        <v>6.6098167852911317E-3</v>
      </c>
      <c r="R2991" t="str">
        <f>IF(ABS(moras[[#This Row],[Z-CORE E]]) &gt; 1.96, "Sí", "No")</f>
        <v>No</v>
      </c>
    </row>
    <row r="2992" spans="1:18">
      <c r="A2992">
        <v>4332</v>
      </c>
      <c r="B2992" t="s">
        <v>32</v>
      </c>
      <c r="C2992">
        <v>77253323</v>
      </c>
      <c r="D29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92">
        <f>IF(moras[[#This Row],[SALARIO]]="",'2-Resumen'!$B$7, moras[[#This Row],[SALARIO]])</f>
        <v>77253323</v>
      </c>
      <c r="F2992">
        <f>STANDARDIZE(moras[[#This Row],[SALARIO]],'2-Resumen'!$B$2,'2-Resumen'!$B$3)</f>
        <v>0.90980480780756523</v>
      </c>
      <c r="G2992" t="str">
        <f>IF(ABS(moras[[#This Row],[Z-CORE]])&gt; 1.96,"Sí", "No")</f>
        <v>No</v>
      </c>
      <c r="H2992" t="s">
        <v>33</v>
      </c>
      <c r="I2992" t="str">
        <f>IF(moras[[#This Row],[TIPO_ASEGURAMIENTO]] = "", '2-Resumen'!$F$4, moras[[#This Row],[TIPO_ASEGURAMIENTO]])</f>
        <v>ASALARIADO</v>
      </c>
      <c r="J2992" t="s">
        <v>29</v>
      </c>
      <c r="K2992" t="s">
        <v>30</v>
      </c>
      <c r="L2992" t="s">
        <v>31</v>
      </c>
      <c r="M2992" t="s">
        <v>31</v>
      </c>
      <c r="N2992">
        <v>48</v>
      </c>
      <c r="O2992">
        <f>IF(moras[[#This Row],[EDAD]]="", '2-Resumen'!$C$7, moras[[#This Row],[EDAD]])</f>
        <v>48</v>
      </c>
      <c r="P2992">
        <f>FLOOR(moras[[#This Row],[EDAD_SIN_NA´S]],10)</f>
        <v>40</v>
      </c>
      <c r="Q2992">
        <f>STANDARDIZE(moras[[#This Row],[EDAD]],'2-Resumen'!$C$2, '2-Resumen'!$C$3)</f>
        <v>0.43006179724811616</v>
      </c>
      <c r="R2992" t="str">
        <f>IF(ABS(moras[[#This Row],[Z-CORE E]]) &gt; 1.96, "Sí", "No")</f>
        <v>No</v>
      </c>
    </row>
    <row r="2993" spans="1:18">
      <c r="A2993">
        <v>4334</v>
      </c>
      <c r="B2993" t="s">
        <v>27</v>
      </c>
      <c r="C2993">
        <v>943761846</v>
      </c>
      <c r="D29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93">
        <f>IF(moras[[#This Row],[SALARIO]]="",'2-Resumen'!$B$7, moras[[#This Row],[SALARIO]])</f>
        <v>943761846</v>
      </c>
      <c r="F2993">
        <f>STANDARDIZE(moras[[#This Row],[SALARIO]],'2-Resumen'!$B$2,'2-Resumen'!$B$3)</f>
        <v>15.327675440243974</v>
      </c>
      <c r="G2993" t="str">
        <f>IF(ABS(moras[[#This Row],[Z-CORE]])&gt; 1.96,"Sí", "No")</f>
        <v>Sí</v>
      </c>
      <c r="H2993" t="s">
        <v>33</v>
      </c>
      <c r="I2993" t="str">
        <f>IF(moras[[#This Row],[TIPO_ASEGURAMIENTO]] = "", '2-Resumen'!$F$4, moras[[#This Row],[TIPO_ASEGURAMIENTO]])</f>
        <v>ASALARIADO</v>
      </c>
      <c r="J2993" t="s">
        <v>29</v>
      </c>
      <c r="K2993" t="s">
        <v>30</v>
      </c>
      <c r="L2993" t="s">
        <v>31</v>
      </c>
      <c r="M2993" t="s">
        <v>31</v>
      </c>
      <c r="N2993">
        <v>37</v>
      </c>
      <c r="O2993">
        <f>IF(moras[[#This Row],[EDAD]]="", '2-Resumen'!$C$7, moras[[#This Row],[EDAD]])</f>
        <v>37</v>
      </c>
      <c r="P2993">
        <f>FLOOR(moras[[#This Row],[EDAD_SIN_NA´S]],10)</f>
        <v>30</v>
      </c>
      <c r="Q2993">
        <f>STANDARDIZE(moras[[#This Row],[EDAD]],'2-Resumen'!$C$2, '2-Resumen'!$C$3)</f>
        <v>-0.3462668336003964</v>
      </c>
      <c r="R2993" t="str">
        <f>IF(ABS(moras[[#This Row],[Z-CORE E]]) &gt; 1.96, "Sí", "No")</f>
        <v>No</v>
      </c>
    </row>
    <row r="2994" spans="1:18">
      <c r="A2994">
        <v>4335</v>
      </c>
      <c r="B2994" t="s">
        <v>32</v>
      </c>
      <c r="C2994">
        <v>20822083</v>
      </c>
      <c r="D29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94">
        <f>IF(moras[[#This Row],[SALARIO]]="",'2-Resumen'!$B$7, moras[[#This Row],[SALARIO]])</f>
        <v>20822083</v>
      </c>
      <c r="F2994">
        <f>STANDARDIZE(moras[[#This Row],[SALARIO]],'2-Resumen'!$B$2,'2-Resumen'!$B$3)</f>
        <v>-2.9156894647576963E-2</v>
      </c>
      <c r="G2994" t="str">
        <f>IF(ABS(moras[[#This Row],[Z-CORE]])&gt; 1.96,"Sí", "No")</f>
        <v>No</v>
      </c>
      <c r="H2994" t="s">
        <v>33</v>
      </c>
      <c r="I2994" t="str">
        <f>IF(moras[[#This Row],[TIPO_ASEGURAMIENTO]] = "", '2-Resumen'!$F$4, moras[[#This Row],[TIPO_ASEGURAMIENTO]])</f>
        <v>ASALARIADO</v>
      </c>
      <c r="J2994" t="s">
        <v>29</v>
      </c>
      <c r="K2994" t="s">
        <v>30</v>
      </c>
      <c r="L2994" t="s">
        <v>30</v>
      </c>
      <c r="M2994" t="s">
        <v>31</v>
      </c>
      <c r="N2994">
        <v>54</v>
      </c>
      <c r="O2994">
        <f>IF(moras[[#This Row],[EDAD]]="", '2-Resumen'!$C$7, moras[[#This Row],[EDAD]])</f>
        <v>54</v>
      </c>
      <c r="P2994">
        <f>FLOOR(moras[[#This Row],[EDAD_SIN_NA´S]],10)</f>
        <v>50</v>
      </c>
      <c r="Q2994">
        <f>STANDARDIZE(moras[[#This Row],[EDAD]],'2-Resumen'!$C$2, '2-Resumen'!$C$3)</f>
        <v>0.85351377771094117</v>
      </c>
      <c r="R2994" t="str">
        <f>IF(ABS(moras[[#This Row],[Z-CORE E]]) &gt; 1.96, "Sí", "No")</f>
        <v>No</v>
      </c>
    </row>
    <row r="2995" spans="1:18">
      <c r="A2995">
        <v>4336</v>
      </c>
      <c r="B2995" t="s">
        <v>27</v>
      </c>
      <c r="C2995">
        <v>42327621</v>
      </c>
      <c r="D29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95">
        <f>IF(moras[[#This Row],[SALARIO]]="",'2-Resumen'!$B$7, moras[[#This Row],[SALARIO]])</f>
        <v>42327621</v>
      </c>
      <c r="F2995">
        <f>STANDARDIZE(moras[[#This Row],[SALARIO]],'2-Resumen'!$B$2,'2-Resumen'!$B$3)</f>
        <v>0.32867462868406971</v>
      </c>
      <c r="G2995" t="str">
        <f>IF(ABS(moras[[#This Row],[Z-CORE]])&gt; 1.96,"Sí", "No")</f>
        <v>No</v>
      </c>
      <c r="H2995" t="s">
        <v>33</v>
      </c>
      <c r="I2995" t="str">
        <f>IF(moras[[#This Row],[TIPO_ASEGURAMIENTO]] = "", '2-Resumen'!$F$4, moras[[#This Row],[TIPO_ASEGURAMIENTO]])</f>
        <v>ASALARIADO</v>
      </c>
      <c r="J2995" t="s">
        <v>29</v>
      </c>
      <c r="K2995" t="s">
        <v>30</v>
      </c>
      <c r="L2995" t="s">
        <v>31</v>
      </c>
      <c r="M2995" t="s">
        <v>31</v>
      </c>
      <c r="N2995">
        <v>18</v>
      </c>
      <c r="O2995">
        <f>IF(moras[[#This Row],[EDAD]]="", '2-Resumen'!$C$7, moras[[#This Row],[EDAD]])</f>
        <v>18</v>
      </c>
      <c r="P2995">
        <f>FLOOR(moras[[#This Row],[EDAD_SIN_NA´S]],10)</f>
        <v>10</v>
      </c>
      <c r="Q2995">
        <f>STANDARDIZE(moras[[#This Row],[EDAD]],'2-Resumen'!$C$2, '2-Resumen'!$C$3)</f>
        <v>-1.687198105066009</v>
      </c>
      <c r="R2995" t="str">
        <f>IF(ABS(moras[[#This Row],[Z-CORE E]]) &gt; 1.96, "Sí", "No")</f>
        <v>No</v>
      </c>
    </row>
    <row r="2996" spans="1:18">
      <c r="A2996">
        <v>4337</v>
      </c>
      <c r="B2996" t="s">
        <v>27</v>
      </c>
      <c r="C2996">
        <v>179230</v>
      </c>
      <c r="D29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2996">
        <f>IF(moras[[#This Row],[SALARIO]]="",'2-Resumen'!$B$7, moras[[#This Row],[SALARIO]])</f>
        <v>179230</v>
      </c>
      <c r="F2996">
        <f>STANDARDIZE(moras[[#This Row],[SALARIO]],'2-Resumen'!$B$2,'2-Resumen'!$B$3)</f>
        <v>-0.37263416710182817</v>
      </c>
      <c r="G2996" t="str">
        <f>IF(ABS(moras[[#This Row],[Z-CORE]])&gt; 1.96,"Sí", "No")</f>
        <v>No</v>
      </c>
      <c r="H2996" t="s">
        <v>33</v>
      </c>
      <c r="I2996" t="str">
        <f>IF(moras[[#This Row],[TIPO_ASEGURAMIENTO]] = "", '2-Resumen'!$F$4, moras[[#This Row],[TIPO_ASEGURAMIENTO]])</f>
        <v>ASALARIADO</v>
      </c>
      <c r="J2996" t="s">
        <v>29</v>
      </c>
      <c r="K2996" t="s">
        <v>30</v>
      </c>
      <c r="L2996" t="s">
        <v>31</v>
      </c>
      <c r="M2996" t="s">
        <v>31</v>
      </c>
      <c r="N2996">
        <v>43</v>
      </c>
      <c r="O2996">
        <f>IF(moras[[#This Row],[EDAD]]="", '2-Resumen'!$C$7, moras[[#This Row],[EDAD]])</f>
        <v>43</v>
      </c>
      <c r="P2996">
        <f>FLOOR(moras[[#This Row],[EDAD_SIN_NA´S]],10)</f>
        <v>40</v>
      </c>
      <c r="Q2996">
        <f>STANDARDIZE(moras[[#This Row],[EDAD]],'2-Resumen'!$C$2, '2-Resumen'!$C$3)</f>
        <v>7.7185146862428639E-2</v>
      </c>
      <c r="R2996" t="str">
        <f>IF(ABS(moras[[#This Row],[Z-CORE E]]) &gt; 1.96, "Sí", "No")</f>
        <v>No</v>
      </c>
    </row>
    <row r="2997" spans="1:18">
      <c r="A2997">
        <v>4339</v>
      </c>
      <c r="B2997" t="s">
        <v>27</v>
      </c>
      <c r="C2997">
        <v>72926025</v>
      </c>
      <c r="D29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2997">
        <f>IF(moras[[#This Row],[SALARIO]]="",'2-Resumen'!$B$7, moras[[#This Row],[SALARIO]])</f>
        <v>72926025</v>
      </c>
      <c r="F2997">
        <f>STANDARDIZE(moras[[#This Row],[SALARIO]],'2-Resumen'!$B$2,'2-Resumen'!$B$3)</f>
        <v>0.83780272000813483</v>
      </c>
      <c r="G2997" t="str">
        <f>IF(ABS(moras[[#This Row],[Z-CORE]])&gt; 1.96,"Sí", "No")</f>
        <v>No</v>
      </c>
      <c r="H2997" t="s">
        <v>33</v>
      </c>
      <c r="I2997" t="str">
        <f>IF(moras[[#This Row],[TIPO_ASEGURAMIENTO]] = "", '2-Resumen'!$F$4, moras[[#This Row],[TIPO_ASEGURAMIENTO]])</f>
        <v>ASALARIADO</v>
      </c>
      <c r="J2997" t="s">
        <v>29</v>
      </c>
      <c r="K2997" t="s">
        <v>30</v>
      </c>
      <c r="L2997" t="s">
        <v>31</v>
      </c>
      <c r="M2997" t="s">
        <v>31</v>
      </c>
      <c r="N2997">
        <v>28</v>
      </c>
      <c r="O2997">
        <f>IF(moras[[#This Row],[EDAD]]="", '2-Resumen'!$C$7, moras[[#This Row],[EDAD]])</f>
        <v>28</v>
      </c>
      <c r="P2997">
        <f>FLOOR(moras[[#This Row],[EDAD_SIN_NA´S]],10)</f>
        <v>20</v>
      </c>
      <c r="Q2997">
        <f>STANDARDIZE(moras[[#This Row],[EDAD]],'2-Resumen'!$C$2, '2-Resumen'!$C$3)</f>
        <v>-0.98144480429463388</v>
      </c>
      <c r="R2997" t="str">
        <f>IF(ABS(moras[[#This Row],[Z-CORE E]]) &gt; 1.96, "Sí", "No")</f>
        <v>No</v>
      </c>
    </row>
    <row r="2998" spans="1:18">
      <c r="A2998">
        <v>4341</v>
      </c>
      <c r="B2998" t="s">
        <v>32</v>
      </c>
      <c r="C2998">
        <v>460000</v>
      </c>
      <c r="D29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2998">
        <f>IF(moras[[#This Row],[SALARIO]]="",'2-Resumen'!$B$7, moras[[#This Row],[SALARIO]])</f>
        <v>460000</v>
      </c>
      <c r="F2998">
        <f>STANDARDIZE(moras[[#This Row],[SALARIO]],'2-Resumen'!$B$2,'2-Resumen'!$B$3)</f>
        <v>-0.36796242362785297</v>
      </c>
      <c r="G2998" t="str">
        <f>IF(ABS(moras[[#This Row],[Z-CORE]])&gt; 1.96,"Sí", "No")</f>
        <v>No</v>
      </c>
      <c r="H2998" t="s">
        <v>33</v>
      </c>
      <c r="I2998" t="str">
        <f>IF(moras[[#This Row],[TIPO_ASEGURAMIENTO]] = "", '2-Resumen'!$F$4, moras[[#This Row],[TIPO_ASEGURAMIENTO]])</f>
        <v>ASALARIADO</v>
      </c>
      <c r="J2998" t="s">
        <v>29</v>
      </c>
      <c r="K2998" t="s">
        <v>30</v>
      </c>
      <c r="L2998" t="s">
        <v>31</v>
      </c>
      <c r="M2998" t="s">
        <v>30</v>
      </c>
      <c r="N2998">
        <v>25</v>
      </c>
      <c r="O2998">
        <f>IF(moras[[#This Row],[EDAD]]="", '2-Resumen'!$C$7, moras[[#This Row],[EDAD]])</f>
        <v>25</v>
      </c>
      <c r="P2998">
        <f>FLOOR(moras[[#This Row],[EDAD_SIN_NA´S]],10)</f>
        <v>20</v>
      </c>
      <c r="Q2998">
        <f>STANDARDIZE(moras[[#This Row],[EDAD]],'2-Resumen'!$C$2, '2-Resumen'!$C$3)</f>
        <v>-1.1931707945260464</v>
      </c>
      <c r="R2998" t="str">
        <f>IF(ABS(moras[[#This Row],[Z-CORE E]]) &gt; 1.96, "Sí", "No")</f>
        <v>No</v>
      </c>
    </row>
    <row r="2999" spans="1:18">
      <c r="A2999">
        <v>4342</v>
      </c>
      <c r="B2999" t="s">
        <v>32</v>
      </c>
      <c r="C2999">
        <v>2012772</v>
      </c>
      <c r="D29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2999">
        <f>IF(moras[[#This Row],[SALARIO]]="",'2-Resumen'!$B$7, moras[[#This Row],[SALARIO]])</f>
        <v>2012772</v>
      </c>
      <c r="F2999">
        <f>STANDARDIZE(moras[[#This Row],[SALARIO]],'2-Resumen'!$B$2,'2-Resumen'!$B$3)</f>
        <v>-0.34212578703002744</v>
      </c>
      <c r="G2999" t="str">
        <f>IF(ABS(moras[[#This Row],[Z-CORE]])&gt; 1.96,"Sí", "No")</f>
        <v>No</v>
      </c>
      <c r="H2999" t="s">
        <v>33</v>
      </c>
      <c r="I2999" t="str">
        <f>IF(moras[[#This Row],[TIPO_ASEGURAMIENTO]] = "", '2-Resumen'!$F$4, moras[[#This Row],[TIPO_ASEGURAMIENTO]])</f>
        <v>ASALARIADO</v>
      </c>
      <c r="J2999" t="s">
        <v>34</v>
      </c>
      <c r="K2999" t="s">
        <v>30</v>
      </c>
      <c r="L2999" t="s">
        <v>31</v>
      </c>
      <c r="M2999" t="s">
        <v>31</v>
      </c>
      <c r="N2999">
        <v>43</v>
      </c>
      <c r="O2999">
        <f>IF(moras[[#This Row],[EDAD]]="", '2-Resumen'!$C$7, moras[[#This Row],[EDAD]])</f>
        <v>43</v>
      </c>
      <c r="P2999">
        <f>FLOOR(moras[[#This Row],[EDAD_SIN_NA´S]],10)</f>
        <v>40</v>
      </c>
      <c r="Q2999">
        <f>STANDARDIZE(moras[[#This Row],[EDAD]],'2-Resumen'!$C$2, '2-Resumen'!$C$3)</f>
        <v>7.7185146862428639E-2</v>
      </c>
      <c r="R2999" t="str">
        <f>IF(ABS(moras[[#This Row],[Z-CORE E]]) &gt; 1.96, "Sí", "No")</f>
        <v>No</v>
      </c>
    </row>
    <row r="3000" spans="1:18">
      <c r="A3000">
        <v>4343</v>
      </c>
      <c r="B3000" t="s">
        <v>27</v>
      </c>
      <c r="C3000">
        <v>504535</v>
      </c>
      <c r="D30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00">
        <f>IF(moras[[#This Row],[SALARIO]]="",'2-Resumen'!$B$7, moras[[#This Row],[SALARIO]])</f>
        <v>504535</v>
      </c>
      <c r="F3000">
        <f>STANDARDIZE(moras[[#This Row],[SALARIO]],'2-Resumen'!$B$2,'2-Resumen'!$B$3)</f>
        <v>-0.36722140394763964</v>
      </c>
      <c r="G3000" t="str">
        <f>IF(ABS(moras[[#This Row],[Z-CORE]])&gt; 1.96,"Sí", "No")</f>
        <v>No</v>
      </c>
      <c r="H3000" t="s">
        <v>33</v>
      </c>
      <c r="I3000" t="str">
        <f>IF(moras[[#This Row],[TIPO_ASEGURAMIENTO]] = "", '2-Resumen'!$F$4, moras[[#This Row],[TIPO_ASEGURAMIENTO]])</f>
        <v>ASALARIADO</v>
      </c>
      <c r="J3000" t="s">
        <v>29</v>
      </c>
      <c r="K3000" t="s">
        <v>30</v>
      </c>
      <c r="L3000" t="s">
        <v>31</v>
      </c>
      <c r="M3000" t="s">
        <v>31</v>
      </c>
      <c r="N3000">
        <v>59</v>
      </c>
      <c r="O3000">
        <f>IF(moras[[#This Row],[EDAD]]="", '2-Resumen'!$C$7, moras[[#This Row],[EDAD]])</f>
        <v>59</v>
      </c>
      <c r="P3000">
        <f>FLOOR(moras[[#This Row],[EDAD_SIN_NA´S]],10)</f>
        <v>50</v>
      </c>
      <c r="Q3000">
        <f>STANDARDIZE(moras[[#This Row],[EDAD]],'2-Resumen'!$C$2, '2-Resumen'!$C$3)</f>
        <v>1.2063904280966287</v>
      </c>
      <c r="R3000" t="str">
        <f>IF(ABS(moras[[#This Row],[Z-CORE E]]) &gt; 1.96, "Sí", "No")</f>
        <v>No</v>
      </c>
    </row>
    <row r="3001" spans="1:18">
      <c r="A3001">
        <v>4344</v>
      </c>
      <c r="B3001" t="s">
        <v>27</v>
      </c>
      <c r="C3001">
        <v>90008868</v>
      </c>
      <c r="D30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01">
        <f>IF(moras[[#This Row],[SALARIO]]="",'2-Resumen'!$B$7, moras[[#This Row],[SALARIO]])</f>
        <v>90008868</v>
      </c>
      <c r="F3001">
        <f>STANDARDIZE(moras[[#This Row],[SALARIO]],'2-Resumen'!$B$2,'2-Resumen'!$B$3)</f>
        <v>1.1220448409690404</v>
      </c>
      <c r="G3001" t="str">
        <f>IF(ABS(moras[[#This Row],[Z-CORE]])&gt; 1.96,"Sí", "No")</f>
        <v>No</v>
      </c>
      <c r="H3001" t="s">
        <v>33</v>
      </c>
      <c r="I3001" t="str">
        <f>IF(moras[[#This Row],[TIPO_ASEGURAMIENTO]] = "", '2-Resumen'!$F$4, moras[[#This Row],[TIPO_ASEGURAMIENTO]])</f>
        <v>ASALARIADO</v>
      </c>
      <c r="J3001" t="s">
        <v>34</v>
      </c>
      <c r="K3001" t="s">
        <v>30</v>
      </c>
      <c r="L3001" t="s">
        <v>31</v>
      </c>
      <c r="M3001" t="s">
        <v>31</v>
      </c>
      <c r="N3001">
        <v>62</v>
      </c>
      <c r="O3001">
        <f>IF(moras[[#This Row],[EDAD]]="", '2-Resumen'!$C$7, moras[[#This Row],[EDAD]])</f>
        <v>62</v>
      </c>
      <c r="P3001">
        <f>FLOOR(moras[[#This Row],[EDAD_SIN_NA´S]],10)</f>
        <v>60</v>
      </c>
      <c r="Q3001">
        <f>STANDARDIZE(moras[[#This Row],[EDAD]],'2-Resumen'!$C$2, '2-Resumen'!$C$3)</f>
        <v>1.4181164183280413</v>
      </c>
      <c r="R3001" t="str">
        <f>IF(ABS(moras[[#This Row],[Z-CORE E]]) &gt; 1.96, "Sí", "No")</f>
        <v>No</v>
      </c>
    </row>
    <row r="3002" spans="1:18">
      <c r="A3002">
        <v>4345</v>
      </c>
      <c r="B3002" t="s">
        <v>32</v>
      </c>
      <c r="C3002">
        <v>430000</v>
      </c>
      <c r="D30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02">
        <f>IF(moras[[#This Row],[SALARIO]]="",'2-Resumen'!$B$7, moras[[#This Row],[SALARIO]])</f>
        <v>430000</v>
      </c>
      <c r="F3002">
        <f>STANDARDIZE(moras[[#This Row],[SALARIO]],'2-Resumen'!$B$2,'2-Resumen'!$B$3)</f>
        <v>-0.36846159485063051</v>
      </c>
      <c r="G3002" t="str">
        <f>IF(ABS(moras[[#This Row],[Z-CORE]])&gt; 1.96,"Sí", "No")</f>
        <v>No</v>
      </c>
      <c r="H3002" t="s">
        <v>33</v>
      </c>
      <c r="I3002" t="str">
        <f>IF(moras[[#This Row],[TIPO_ASEGURAMIENTO]] = "", '2-Resumen'!$F$4, moras[[#This Row],[TIPO_ASEGURAMIENTO]])</f>
        <v>ASALARIADO</v>
      </c>
      <c r="J3002" t="s">
        <v>29</v>
      </c>
      <c r="K3002" t="s">
        <v>30</v>
      </c>
      <c r="L3002" t="s">
        <v>31</v>
      </c>
      <c r="M3002" t="s">
        <v>31</v>
      </c>
      <c r="N3002">
        <v>21</v>
      </c>
      <c r="O3002">
        <f>IF(moras[[#This Row],[EDAD]]="", '2-Resumen'!$C$7, moras[[#This Row],[EDAD]])</f>
        <v>21</v>
      </c>
      <c r="P3002">
        <f>FLOOR(moras[[#This Row],[EDAD_SIN_NA´S]],10)</f>
        <v>20</v>
      </c>
      <c r="Q3002">
        <f>STANDARDIZE(moras[[#This Row],[EDAD]],'2-Resumen'!$C$2, '2-Resumen'!$C$3)</f>
        <v>-1.4754721148345964</v>
      </c>
      <c r="R3002" t="str">
        <f>IF(ABS(moras[[#This Row],[Z-CORE E]]) &gt; 1.96, "Sí", "No")</f>
        <v>No</v>
      </c>
    </row>
    <row r="3003" spans="1:18">
      <c r="A3003">
        <v>4346</v>
      </c>
      <c r="B3003" t="s">
        <v>27</v>
      </c>
      <c r="C3003">
        <v>31441667</v>
      </c>
      <c r="D30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03">
        <f>IF(moras[[#This Row],[SALARIO]]="",'2-Resumen'!$B$7, moras[[#This Row],[SALARIO]])</f>
        <v>31441667</v>
      </c>
      <c r="F3003">
        <f>STANDARDIZE(moras[[#This Row],[SALARIO]],'2-Resumen'!$B$2,'2-Resumen'!$B$3)</f>
        <v>0.14754279637472539</v>
      </c>
      <c r="G3003" t="str">
        <f>IF(ABS(moras[[#This Row],[Z-CORE]])&gt; 1.96,"Sí", "No")</f>
        <v>No</v>
      </c>
      <c r="H3003" t="s">
        <v>33</v>
      </c>
      <c r="I3003" t="str">
        <f>IF(moras[[#This Row],[TIPO_ASEGURAMIENTO]] = "", '2-Resumen'!$F$4, moras[[#This Row],[TIPO_ASEGURAMIENTO]])</f>
        <v>ASALARIADO</v>
      </c>
      <c r="J3003" t="s">
        <v>29</v>
      </c>
      <c r="K3003" t="s">
        <v>30</v>
      </c>
      <c r="L3003" t="s">
        <v>31</v>
      </c>
      <c r="M3003" t="s">
        <v>31</v>
      </c>
      <c r="N3003">
        <v>21</v>
      </c>
      <c r="O3003">
        <f>IF(moras[[#This Row],[EDAD]]="", '2-Resumen'!$C$7, moras[[#This Row],[EDAD]])</f>
        <v>21</v>
      </c>
      <c r="P3003">
        <f>FLOOR(moras[[#This Row],[EDAD_SIN_NA´S]],10)</f>
        <v>20</v>
      </c>
      <c r="Q3003">
        <f>STANDARDIZE(moras[[#This Row],[EDAD]],'2-Resumen'!$C$2, '2-Resumen'!$C$3)</f>
        <v>-1.4754721148345964</v>
      </c>
      <c r="R3003" t="str">
        <f>IF(ABS(moras[[#This Row],[Z-CORE E]]) &gt; 1.96, "Sí", "No")</f>
        <v>No</v>
      </c>
    </row>
    <row r="3004" spans="1:18">
      <c r="A3004">
        <v>4347</v>
      </c>
      <c r="B3004" t="s">
        <v>32</v>
      </c>
      <c r="C3004">
        <v>30570598</v>
      </c>
      <c r="D30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04">
        <f>IF(moras[[#This Row],[SALARIO]]="",'2-Resumen'!$B$7, moras[[#This Row],[SALARIO]])</f>
        <v>30570598</v>
      </c>
      <c r="F3004">
        <f>STANDARDIZE(moras[[#This Row],[SALARIO]],'2-Resumen'!$B$2,'2-Resumen'!$B$3)</f>
        <v>0.13304904377960433</v>
      </c>
      <c r="G3004" t="str">
        <f>IF(ABS(moras[[#This Row],[Z-CORE]])&gt; 1.96,"Sí", "No")</f>
        <v>No</v>
      </c>
      <c r="H3004" t="s">
        <v>33</v>
      </c>
      <c r="I3004" t="str">
        <f>IF(moras[[#This Row],[TIPO_ASEGURAMIENTO]] = "", '2-Resumen'!$F$4, moras[[#This Row],[TIPO_ASEGURAMIENTO]])</f>
        <v>ASALARIADO</v>
      </c>
      <c r="J3004" t="s">
        <v>34</v>
      </c>
      <c r="K3004" t="s">
        <v>30</v>
      </c>
      <c r="L3004" t="s">
        <v>31</v>
      </c>
      <c r="M3004" t="s">
        <v>31</v>
      </c>
      <c r="N3004">
        <v>46</v>
      </c>
      <c r="O3004">
        <f>IF(moras[[#This Row],[EDAD]]="", '2-Resumen'!$C$7, moras[[#This Row],[EDAD]])</f>
        <v>46</v>
      </c>
      <c r="P3004">
        <f>FLOOR(moras[[#This Row],[EDAD_SIN_NA´S]],10)</f>
        <v>40</v>
      </c>
      <c r="Q3004">
        <f>STANDARDIZE(moras[[#This Row],[EDAD]],'2-Resumen'!$C$2, '2-Resumen'!$C$3)</f>
        <v>0.28891113709384114</v>
      </c>
      <c r="R3004" t="str">
        <f>IF(ABS(moras[[#This Row],[Z-CORE E]]) &gt; 1.96, "Sí", "No")</f>
        <v>No</v>
      </c>
    </row>
    <row r="3005" spans="1:18">
      <c r="A3005">
        <v>4348</v>
      </c>
      <c r="B3005" t="s">
        <v>32</v>
      </c>
      <c r="C3005">
        <v>364892</v>
      </c>
      <c r="D30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05">
        <f>IF(moras[[#This Row],[SALARIO]]="",'2-Resumen'!$B$7, moras[[#This Row],[SALARIO]])</f>
        <v>364892</v>
      </c>
      <c r="F3005">
        <f>STANDARDIZE(moras[[#This Row],[SALARIO]],'2-Resumen'!$B$2,'2-Resumen'!$B$3)</f>
        <v>-0.3695449295163839</v>
      </c>
      <c r="G3005" t="str">
        <f>IF(ABS(moras[[#This Row],[Z-CORE]])&gt; 1.96,"Sí", "No")</f>
        <v>No</v>
      </c>
      <c r="H3005" t="s">
        <v>33</v>
      </c>
      <c r="I3005" t="str">
        <f>IF(moras[[#This Row],[TIPO_ASEGURAMIENTO]] = "", '2-Resumen'!$F$4, moras[[#This Row],[TIPO_ASEGURAMIENTO]])</f>
        <v>ASALARIADO</v>
      </c>
      <c r="J3005" t="s">
        <v>34</v>
      </c>
      <c r="K3005" t="s">
        <v>30</v>
      </c>
      <c r="L3005" t="s">
        <v>31</v>
      </c>
      <c r="M3005" t="s">
        <v>31</v>
      </c>
      <c r="N3005">
        <v>55</v>
      </c>
      <c r="O3005">
        <f>IF(moras[[#This Row],[EDAD]]="", '2-Resumen'!$C$7, moras[[#This Row],[EDAD]])</f>
        <v>55</v>
      </c>
      <c r="P3005">
        <f>FLOOR(moras[[#This Row],[EDAD_SIN_NA´S]],10)</f>
        <v>50</v>
      </c>
      <c r="Q3005">
        <f>STANDARDIZE(moras[[#This Row],[EDAD]],'2-Resumen'!$C$2, '2-Resumen'!$C$3)</f>
        <v>0.92408910778807873</v>
      </c>
      <c r="R3005" t="str">
        <f>IF(ABS(moras[[#This Row],[Z-CORE E]]) &gt; 1.96, "Sí", "No")</f>
        <v>No</v>
      </c>
    </row>
    <row r="3006" spans="1:18">
      <c r="A3006">
        <v>4349</v>
      </c>
      <c r="B3006" t="s">
        <v>32</v>
      </c>
      <c r="C3006">
        <v>138475</v>
      </c>
      <c r="D30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06">
        <f>IF(moras[[#This Row],[SALARIO]]="",'2-Resumen'!$B$7, moras[[#This Row],[SALARIO]])</f>
        <v>138475</v>
      </c>
      <c r="F3006">
        <f>STANDARDIZE(moras[[#This Row],[SALARIO]],'2-Resumen'!$B$2,'2-Resumen'!$B$3)</f>
        <v>-0.37331229120797149</v>
      </c>
      <c r="G3006" t="str">
        <f>IF(ABS(moras[[#This Row],[Z-CORE]])&gt; 1.96,"Sí", "No")</f>
        <v>No</v>
      </c>
      <c r="H3006" t="s">
        <v>33</v>
      </c>
      <c r="I3006" t="str">
        <f>IF(moras[[#This Row],[TIPO_ASEGURAMIENTO]] = "", '2-Resumen'!$F$4, moras[[#This Row],[TIPO_ASEGURAMIENTO]])</f>
        <v>ASALARIADO</v>
      </c>
      <c r="J3006" t="s">
        <v>29</v>
      </c>
      <c r="K3006" t="s">
        <v>30</v>
      </c>
      <c r="L3006" t="s">
        <v>30</v>
      </c>
      <c r="M3006" t="s">
        <v>31</v>
      </c>
      <c r="N3006">
        <v>21</v>
      </c>
      <c r="O3006">
        <f>IF(moras[[#This Row],[EDAD]]="", '2-Resumen'!$C$7, moras[[#This Row],[EDAD]])</f>
        <v>21</v>
      </c>
      <c r="P3006">
        <f>FLOOR(moras[[#This Row],[EDAD_SIN_NA´S]],10)</f>
        <v>20</v>
      </c>
      <c r="Q3006">
        <f>STANDARDIZE(moras[[#This Row],[EDAD]],'2-Resumen'!$C$2, '2-Resumen'!$C$3)</f>
        <v>-1.4754721148345964</v>
      </c>
      <c r="R3006" t="str">
        <f>IF(ABS(moras[[#This Row],[Z-CORE E]]) &gt; 1.96, "Sí", "No")</f>
        <v>No</v>
      </c>
    </row>
    <row r="3007" spans="1:18">
      <c r="A3007">
        <v>4350</v>
      </c>
      <c r="B3007" t="s">
        <v>32</v>
      </c>
      <c r="C3007">
        <v>687800</v>
      </c>
      <c r="D30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07">
        <f>IF(moras[[#This Row],[SALARIO]]="",'2-Resumen'!$B$7, moras[[#This Row],[SALARIO]])</f>
        <v>687800</v>
      </c>
      <c r="F3007">
        <f>STANDARDIZE(moras[[#This Row],[SALARIO]],'2-Resumen'!$B$2,'2-Resumen'!$B$3)</f>
        <v>-0.36417205014289533</v>
      </c>
      <c r="G3007" t="str">
        <f>IF(ABS(moras[[#This Row],[Z-CORE]])&gt; 1.96,"Sí", "No")</f>
        <v>No</v>
      </c>
      <c r="H3007" t="s">
        <v>33</v>
      </c>
      <c r="I3007" t="str">
        <f>IF(moras[[#This Row],[TIPO_ASEGURAMIENTO]] = "", '2-Resumen'!$F$4, moras[[#This Row],[TIPO_ASEGURAMIENTO]])</f>
        <v>ASALARIADO</v>
      </c>
      <c r="J3007" t="s">
        <v>29</v>
      </c>
      <c r="K3007" t="s">
        <v>30</v>
      </c>
      <c r="L3007" t="s">
        <v>31</v>
      </c>
      <c r="M3007" t="s">
        <v>31</v>
      </c>
      <c r="N3007">
        <v>57</v>
      </c>
      <c r="O3007">
        <f>IF(moras[[#This Row],[EDAD]]="", '2-Resumen'!$C$7, moras[[#This Row],[EDAD]])</f>
        <v>57</v>
      </c>
      <c r="P3007">
        <f>FLOOR(moras[[#This Row],[EDAD_SIN_NA´S]],10)</f>
        <v>50</v>
      </c>
      <c r="Q3007">
        <f>STANDARDIZE(moras[[#This Row],[EDAD]],'2-Resumen'!$C$2, '2-Resumen'!$C$3)</f>
        <v>1.0652397679423538</v>
      </c>
      <c r="R3007" t="str">
        <f>IF(ABS(moras[[#This Row],[Z-CORE E]]) &gt; 1.96, "Sí", "No")</f>
        <v>No</v>
      </c>
    </row>
    <row r="3008" spans="1:18">
      <c r="A3008">
        <v>4351</v>
      </c>
      <c r="B3008" t="s">
        <v>32</v>
      </c>
      <c r="C3008">
        <v>728392</v>
      </c>
      <c r="D30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08">
        <f>IF(moras[[#This Row],[SALARIO]]="",'2-Resumen'!$B$7, moras[[#This Row],[SALARIO]])</f>
        <v>728392</v>
      </c>
      <c r="F3008">
        <f>STANDARDIZE(moras[[#This Row],[SALARIO]],'2-Resumen'!$B$2,'2-Resumen'!$B$3)</f>
        <v>-0.36349663820039574</v>
      </c>
      <c r="G3008" t="str">
        <f>IF(ABS(moras[[#This Row],[Z-CORE]])&gt; 1.96,"Sí", "No")</f>
        <v>No</v>
      </c>
      <c r="H3008" t="s">
        <v>33</v>
      </c>
      <c r="I3008" t="str">
        <f>IF(moras[[#This Row],[TIPO_ASEGURAMIENTO]] = "", '2-Resumen'!$F$4, moras[[#This Row],[TIPO_ASEGURAMIENTO]])</f>
        <v>ASALARIADO</v>
      </c>
      <c r="J3008" t="s">
        <v>29</v>
      </c>
      <c r="K3008" t="s">
        <v>30</v>
      </c>
      <c r="L3008" t="s">
        <v>31</v>
      </c>
      <c r="M3008" t="s">
        <v>31</v>
      </c>
      <c r="N3008">
        <v>53</v>
      </c>
      <c r="O3008">
        <f>IF(moras[[#This Row],[EDAD]]="", '2-Resumen'!$C$7, moras[[#This Row],[EDAD]])</f>
        <v>53</v>
      </c>
      <c r="P3008">
        <f>FLOOR(moras[[#This Row],[EDAD_SIN_NA´S]],10)</f>
        <v>50</v>
      </c>
      <c r="Q3008">
        <f>STANDARDIZE(moras[[#This Row],[EDAD]],'2-Resumen'!$C$2, '2-Resumen'!$C$3)</f>
        <v>0.78293844763380371</v>
      </c>
      <c r="R3008" t="str">
        <f>IF(ABS(moras[[#This Row],[Z-CORE E]]) &gt; 1.96, "Sí", "No")</f>
        <v>No</v>
      </c>
    </row>
    <row r="3009" spans="1:18">
      <c r="A3009">
        <v>4352</v>
      </c>
      <c r="B3009" t="s">
        <v>27</v>
      </c>
      <c r="C3009">
        <v>29222226</v>
      </c>
      <c r="D30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09">
        <f>IF(moras[[#This Row],[SALARIO]]="",'2-Resumen'!$B$7, moras[[#This Row],[SALARIO]])</f>
        <v>29222226</v>
      </c>
      <c r="F3009">
        <f>STANDARDIZE(moras[[#This Row],[SALARIO]],'2-Resumen'!$B$2,'2-Resumen'!$B$3)</f>
        <v>0.11061342711296995</v>
      </c>
      <c r="G3009" t="str">
        <f>IF(ABS(moras[[#This Row],[Z-CORE]])&gt; 1.96,"Sí", "No")</f>
        <v>No</v>
      </c>
      <c r="H3009" t="s">
        <v>33</v>
      </c>
      <c r="I3009" t="str">
        <f>IF(moras[[#This Row],[TIPO_ASEGURAMIENTO]] = "", '2-Resumen'!$F$4, moras[[#This Row],[TIPO_ASEGURAMIENTO]])</f>
        <v>ASALARIADO</v>
      </c>
      <c r="J3009" t="s">
        <v>34</v>
      </c>
      <c r="K3009" t="s">
        <v>30</v>
      </c>
      <c r="L3009" t="s">
        <v>31</v>
      </c>
      <c r="M3009" t="s">
        <v>31</v>
      </c>
      <c r="N3009">
        <v>57</v>
      </c>
      <c r="O3009">
        <f>IF(moras[[#This Row],[EDAD]]="", '2-Resumen'!$C$7, moras[[#This Row],[EDAD]])</f>
        <v>57</v>
      </c>
      <c r="P3009">
        <f>FLOOR(moras[[#This Row],[EDAD_SIN_NA´S]],10)</f>
        <v>50</v>
      </c>
      <c r="Q3009">
        <f>STANDARDIZE(moras[[#This Row],[EDAD]],'2-Resumen'!$C$2, '2-Resumen'!$C$3)</f>
        <v>1.0652397679423538</v>
      </c>
      <c r="R3009" t="str">
        <f>IF(ABS(moras[[#This Row],[Z-CORE E]]) &gt; 1.96, "Sí", "No")</f>
        <v>No</v>
      </c>
    </row>
    <row r="3010" spans="1:18">
      <c r="A3010">
        <v>4353</v>
      </c>
      <c r="B3010" t="s">
        <v>32</v>
      </c>
      <c r="C3010">
        <v>451422</v>
      </c>
      <c r="D30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10">
        <f>IF(moras[[#This Row],[SALARIO]]="",'2-Resumen'!$B$7, moras[[#This Row],[SALARIO]])</f>
        <v>451422</v>
      </c>
      <c r="F3010">
        <f>STANDARDIZE(moras[[#This Row],[SALARIO]],'2-Resumen'!$B$2,'2-Resumen'!$B$3)</f>
        <v>-0.36810515331948584</v>
      </c>
      <c r="G3010" t="str">
        <f>IF(ABS(moras[[#This Row],[Z-CORE]])&gt; 1.96,"Sí", "No")</f>
        <v>No</v>
      </c>
      <c r="H3010" t="s">
        <v>33</v>
      </c>
      <c r="I3010" t="str">
        <f>IF(moras[[#This Row],[TIPO_ASEGURAMIENTO]] = "", '2-Resumen'!$F$4, moras[[#This Row],[TIPO_ASEGURAMIENTO]])</f>
        <v>ASALARIADO</v>
      </c>
      <c r="J3010" t="s">
        <v>29</v>
      </c>
      <c r="K3010" t="s">
        <v>30</v>
      </c>
      <c r="L3010" t="s">
        <v>31</v>
      </c>
      <c r="M3010" t="s">
        <v>31</v>
      </c>
      <c r="N3010">
        <v>48</v>
      </c>
      <c r="O3010">
        <f>IF(moras[[#This Row],[EDAD]]="", '2-Resumen'!$C$7, moras[[#This Row],[EDAD]])</f>
        <v>48</v>
      </c>
      <c r="P3010">
        <f>FLOOR(moras[[#This Row],[EDAD_SIN_NA´S]],10)</f>
        <v>40</v>
      </c>
      <c r="Q3010">
        <f>STANDARDIZE(moras[[#This Row],[EDAD]],'2-Resumen'!$C$2, '2-Resumen'!$C$3)</f>
        <v>0.43006179724811616</v>
      </c>
      <c r="R3010" t="str">
        <f>IF(ABS(moras[[#This Row],[Z-CORE E]]) &gt; 1.96, "Sí", "No")</f>
        <v>No</v>
      </c>
    </row>
    <row r="3011" spans="1:18">
      <c r="A3011">
        <v>4354</v>
      </c>
      <c r="B3011" t="s">
        <v>27</v>
      </c>
      <c r="C3011">
        <v>381331</v>
      </c>
      <c r="D30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11">
        <f>IF(moras[[#This Row],[SALARIO]]="",'2-Resumen'!$B$7, moras[[#This Row],[SALARIO]])</f>
        <v>381331</v>
      </c>
      <c r="F3011">
        <f>STANDARDIZE(moras[[#This Row],[SALARIO]],'2-Resumen'!$B$2,'2-Resumen'!$B$3)</f>
        <v>-0.36927140032534256</v>
      </c>
      <c r="G3011" t="str">
        <f>IF(ABS(moras[[#This Row],[Z-CORE]])&gt; 1.96,"Sí", "No")</f>
        <v>No</v>
      </c>
      <c r="H3011" t="s">
        <v>33</v>
      </c>
      <c r="I3011" t="str">
        <f>IF(moras[[#This Row],[TIPO_ASEGURAMIENTO]] = "", '2-Resumen'!$F$4, moras[[#This Row],[TIPO_ASEGURAMIENTO]])</f>
        <v>ASALARIADO</v>
      </c>
      <c r="J3011" t="s">
        <v>29</v>
      </c>
      <c r="K3011" t="s">
        <v>30</v>
      </c>
      <c r="L3011" t="s">
        <v>30</v>
      </c>
      <c r="M3011" t="s">
        <v>31</v>
      </c>
      <c r="N3011">
        <v>33</v>
      </c>
      <c r="O3011">
        <f>IF(moras[[#This Row],[EDAD]]="", '2-Resumen'!$C$7, moras[[#This Row],[EDAD]])</f>
        <v>33</v>
      </c>
      <c r="P3011">
        <f>FLOOR(moras[[#This Row],[EDAD_SIN_NA´S]],10)</f>
        <v>30</v>
      </c>
      <c r="Q3011">
        <f>STANDARDIZE(moras[[#This Row],[EDAD]],'2-Resumen'!$C$2, '2-Resumen'!$C$3)</f>
        <v>-0.62856815390894638</v>
      </c>
      <c r="R3011" t="str">
        <f>IF(ABS(moras[[#This Row],[Z-CORE E]]) &gt; 1.96, "Sí", "No")</f>
        <v>No</v>
      </c>
    </row>
    <row r="3012" spans="1:18">
      <c r="A3012">
        <v>4355</v>
      </c>
      <c r="B3012" t="s">
        <v>27</v>
      </c>
      <c r="C3012">
        <v>369600</v>
      </c>
      <c r="D30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12">
        <f>IF(moras[[#This Row],[SALARIO]]="",'2-Resumen'!$B$7, moras[[#This Row],[SALARIO]])</f>
        <v>369600</v>
      </c>
      <c r="F3012">
        <f>STANDARDIZE(moras[[#This Row],[SALARIO]],'2-Resumen'!$B$2,'2-Resumen'!$B$3)</f>
        <v>-0.36946659291248934</v>
      </c>
      <c r="G3012" t="str">
        <f>IF(ABS(moras[[#This Row],[Z-CORE]])&gt; 1.96,"Sí", "No")</f>
        <v>No</v>
      </c>
      <c r="H3012" t="s">
        <v>33</v>
      </c>
      <c r="I3012" t="str">
        <f>IF(moras[[#This Row],[TIPO_ASEGURAMIENTO]] = "", '2-Resumen'!$F$4, moras[[#This Row],[TIPO_ASEGURAMIENTO]])</f>
        <v>ASALARIADO</v>
      </c>
      <c r="J3012" t="s">
        <v>29</v>
      </c>
      <c r="K3012" t="s">
        <v>30</v>
      </c>
      <c r="L3012" t="s">
        <v>31</v>
      </c>
      <c r="M3012" t="s">
        <v>31</v>
      </c>
      <c r="N3012">
        <v>32</v>
      </c>
      <c r="O3012">
        <f>IF(moras[[#This Row],[EDAD]]="", '2-Resumen'!$C$7, moras[[#This Row],[EDAD]])</f>
        <v>32</v>
      </c>
      <c r="P3012">
        <f>FLOOR(moras[[#This Row],[EDAD_SIN_NA´S]],10)</f>
        <v>30</v>
      </c>
      <c r="Q3012">
        <f>STANDARDIZE(moras[[#This Row],[EDAD]],'2-Resumen'!$C$2, '2-Resumen'!$C$3)</f>
        <v>-0.69914348398608395</v>
      </c>
      <c r="R3012" t="str">
        <f>IF(ABS(moras[[#This Row],[Z-CORE E]]) &gt; 1.96, "Sí", "No")</f>
        <v>No</v>
      </c>
    </row>
    <row r="3013" spans="1:18">
      <c r="A3013">
        <v>4357</v>
      </c>
      <c r="B3013" t="s">
        <v>32</v>
      </c>
      <c r="C3013">
        <v>585255</v>
      </c>
      <c r="D30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13">
        <f>IF(moras[[#This Row],[SALARIO]]="",'2-Resumen'!$B$7, moras[[#This Row],[SALARIO]])</f>
        <v>585255</v>
      </c>
      <c r="F3013">
        <f>STANDARDIZE(moras[[#This Row],[SALARIO]],'2-Resumen'!$B$2,'2-Resumen'!$B$3)</f>
        <v>-0.36587830057755283</v>
      </c>
      <c r="G3013" t="str">
        <f>IF(ABS(moras[[#This Row],[Z-CORE]])&gt; 1.96,"Sí", "No")</f>
        <v>No</v>
      </c>
      <c r="H3013" t="s">
        <v>33</v>
      </c>
      <c r="I3013" t="str">
        <f>IF(moras[[#This Row],[TIPO_ASEGURAMIENTO]] = "", '2-Resumen'!$F$4, moras[[#This Row],[TIPO_ASEGURAMIENTO]])</f>
        <v>ASALARIADO</v>
      </c>
      <c r="J3013" t="s">
        <v>29</v>
      </c>
      <c r="K3013" t="s">
        <v>30</v>
      </c>
      <c r="L3013" t="s">
        <v>31</v>
      </c>
      <c r="M3013" t="s">
        <v>31</v>
      </c>
      <c r="N3013">
        <v>27</v>
      </c>
      <c r="O3013">
        <f>IF(moras[[#This Row],[EDAD]]="", '2-Resumen'!$C$7, moras[[#This Row],[EDAD]])</f>
        <v>27</v>
      </c>
      <c r="P3013">
        <f>FLOOR(moras[[#This Row],[EDAD_SIN_NA´S]],10)</f>
        <v>20</v>
      </c>
      <c r="Q3013">
        <f>STANDARDIZE(moras[[#This Row],[EDAD]],'2-Resumen'!$C$2, '2-Resumen'!$C$3)</f>
        <v>-1.0520201343717714</v>
      </c>
      <c r="R3013" t="str">
        <f>IF(ABS(moras[[#This Row],[Z-CORE E]]) &gt; 1.96, "Sí", "No")</f>
        <v>No</v>
      </c>
    </row>
    <row r="3014" spans="1:18">
      <c r="A3014">
        <v>4359</v>
      </c>
      <c r="B3014" t="s">
        <v>32</v>
      </c>
      <c r="C3014">
        <v>1100000</v>
      </c>
      <c r="D30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14">
        <f>IF(moras[[#This Row],[SALARIO]]="",'2-Resumen'!$B$7, moras[[#This Row],[SALARIO]])</f>
        <v>1100000</v>
      </c>
      <c r="F3014">
        <f>STANDARDIZE(moras[[#This Row],[SALARIO]],'2-Resumen'!$B$2,'2-Resumen'!$B$3)</f>
        <v>-0.35731343754193157</v>
      </c>
      <c r="G3014" t="str">
        <f>IF(ABS(moras[[#This Row],[Z-CORE]])&gt; 1.96,"Sí", "No")</f>
        <v>No</v>
      </c>
      <c r="H3014" t="s">
        <v>33</v>
      </c>
      <c r="I3014" t="str">
        <f>IF(moras[[#This Row],[TIPO_ASEGURAMIENTO]] = "", '2-Resumen'!$F$4, moras[[#This Row],[TIPO_ASEGURAMIENTO]])</f>
        <v>ASALARIADO</v>
      </c>
      <c r="J3014" t="s">
        <v>29</v>
      </c>
      <c r="K3014" t="s">
        <v>30</v>
      </c>
      <c r="L3014" t="s">
        <v>31</v>
      </c>
      <c r="M3014" t="s">
        <v>31</v>
      </c>
      <c r="N3014">
        <v>34</v>
      </c>
      <c r="O3014">
        <f>IF(moras[[#This Row],[EDAD]]="", '2-Resumen'!$C$7, moras[[#This Row],[EDAD]])</f>
        <v>34</v>
      </c>
      <c r="P3014">
        <f>FLOOR(moras[[#This Row],[EDAD_SIN_NA´S]],10)</f>
        <v>30</v>
      </c>
      <c r="Q3014">
        <f>STANDARDIZE(moras[[#This Row],[EDAD]],'2-Resumen'!$C$2, '2-Resumen'!$C$3)</f>
        <v>-0.55799282383180893</v>
      </c>
      <c r="R3014" t="str">
        <f>IF(ABS(moras[[#This Row],[Z-CORE E]]) &gt; 1.96, "Sí", "No")</f>
        <v>No</v>
      </c>
    </row>
    <row r="3015" spans="1:18">
      <c r="A3015">
        <v>4361</v>
      </c>
      <c r="B3015" t="s">
        <v>27</v>
      </c>
      <c r="C3015">
        <v>380000</v>
      </c>
      <c r="D30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15">
        <f>IF(moras[[#This Row],[SALARIO]]="",'2-Resumen'!$B$7, moras[[#This Row],[SALARIO]])</f>
        <v>380000</v>
      </c>
      <c r="F3015">
        <f>STANDARDIZE(moras[[#This Row],[SALARIO]],'2-Resumen'!$B$2,'2-Resumen'!$B$3)</f>
        <v>-0.36929354688859312</v>
      </c>
      <c r="G3015" t="str">
        <f>IF(ABS(moras[[#This Row],[Z-CORE]])&gt; 1.96,"Sí", "No")</f>
        <v>No</v>
      </c>
      <c r="H3015" t="s">
        <v>33</v>
      </c>
      <c r="I3015" t="str">
        <f>IF(moras[[#This Row],[TIPO_ASEGURAMIENTO]] = "", '2-Resumen'!$F$4, moras[[#This Row],[TIPO_ASEGURAMIENTO]])</f>
        <v>ASALARIADO</v>
      </c>
      <c r="J3015" t="s">
        <v>29</v>
      </c>
      <c r="K3015" t="s">
        <v>30</v>
      </c>
      <c r="L3015" t="s">
        <v>31</v>
      </c>
      <c r="M3015" t="s">
        <v>30</v>
      </c>
      <c r="N3015">
        <v>44</v>
      </c>
      <c r="O3015">
        <f>IF(moras[[#This Row],[EDAD]]="", '2-Resumen'!$C$7, moras[[#This Row],[EDAD]])</f>
        <v>44</v>
      </c>
      <c r="P3015">
        <f>FLOOR(moras[[#This Row],[EDAD_SIN_NA´S]],10)</f>
        <v>40</v>
      </c>
      <c r="Q3015">
        <f>STANDARDIZE(moras[[#This Row],[EDAD]],'2-Resumen'!$C$2, '2-Resumen'!$C$3)</f>
        <v>0.14776047693956615</v>
      </c>
      <c r="R3015" t="str">
        <f>IF(ABS(moras[[#This Row],[Z-CORE E]]) &gt; 1.96, "Sí", "No")</f>
        <v>No</v>
      </c>
    </row>
    <row r="3016" spans="1:18">
      <c r="A3016">
        <v>4363</v>
      </c>
      <c r="B3016" t="s">
        <v>27</v>
      </c>
      <c r="C3016">
        <v>1277622</v>
      </c>
      <c r="D30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16">
        <f>IF(moras[[#This Row],[SALARIO]]="",'2-Resumen'!$B$7, moras[[#This Row],[SALARIO]])</f>
        <v>1277622</v>
      </c>
      <c r="F3016">
        <f>STANDARDIZE(moras[[#This Row],[SALARIO]],'2-Resumen'!$B$2,'2-Resumen'!$B$3)</f>
        <v>-0.35435797784419165</v>
      </c>
      <c r="G3016" t="str">
        <f>IF(ABS(moras[[#This Row],[Z-CORE]])&gt; 1.96,"Sí", "No")</f>
        <v>No</v>
      </c>
      <c r="H3016" t="s">
        <v>33</v>
      </c>
      <c r="I3016" t="str">
        <f>IF(moras[[#This Row],[TIPO_ASEGURAMIENTO]] = "", '2-Resumen'!$F$4, moras[[#This Row],[TIPO_ASEGURAMIENTO]])</f>
        <v>ASALARIADO</v>
      </c>
      <c r="J3016" t="s">
        <v>34</v>
      </c>
      <c r="K3016" t="s">
        <v>30</v>
      </c>
      <c r="L3016" t="s">
        <v>31</v>
      </c>
      <c r="M3016" t="s">
        <v>30</v>
      </c>
      <c r="N3016">
        <v>48</v>
      </c>
      <c r="O3016">
        <f>IF(moras[[#This Row],[EDAD]]="", '2-Resumen'!$C$7, moras[[#This Row],[EDAD]])</f>
        <v>48</v>
      </c>
      <c r="P3016">
        <f>FLOOR(moras[[#This Row],[EDAD_SIN_NA´S]],10)</f>
        <v>40</v>
      </c>
      <c r="Q3016">
        <f>STANDARDIZE(moras[[#This Row],[EDAD]],'2-Resumen'!$C$2, '2-Resumen'!$C$3)</f>
        <v>0.43006179724811616</v>
      </c>
      <c r="R3016" t="str">
        <f>IF(ABS(moras[[#This Row],[Z-CORE E]]) &gt; 1.96, "Sí", "No")</f>
        <v>No</v>
      </c>
    </row>
    <row r="3017" spans="1:18">
      <c r="A3017">
        <v>4364</v>
      </c>
      <c r="B3017" t="s">
        <v>32</v>
      </c>
      <c r="C3017">
        <v>450000</v>
      </c>
      <c r="D30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17">
        <f>IF(moras[[#This Row],[SALARIO]]="",'2-Resumen'!$B$7, moras[[#This Row],[SALARIO]])</f>
        <v>450000</v>
      </c>
      <c r="F3017">
        <f>STANDARDIZE(moras[[#This Row],[SALARIO]],'2-Resumen'!$B$2,'2-Resumen'!$B$3)</f>
        <v>-0.36812881403544545</v>
      </c>
      <c r="G3017" t="str">
        <f>IF(ABS(moras[[#This Row],[Z-CORE]])&gt; 1.96,"Sí", "No")</f>
        <v>No</v>
      </c>
      <c r="H3017" t="s">
        <v>33</v>
      </c>
      <c r="I3017" t="str">
        <f>IF(moras[[#This Row],[TIPO_ASEGURAMIENTO]] = "", '2-Resumen'!$F$4, moras[[#This Row],[TIPO_ASEGURAMIENTO]])</f>
        <v>ASALARIADO</v>
      </c>
      <c r="J3017" t="s">
        <v>29</v>
      </c>
      <c r="K3017" t="s">
        <v>30</v>
      </c>
      <c r="L3017" t="s">
        <v>31</v>
      </c>
      <c r="M3017" t="s">
        <v>30</v>
      </c>
      <c r="N3017">
        <v>28</v>
      </c>
      <c r="O3017">
        <f>IF(moras[[#This Row],[EDAD]]="", '2-Resumen'!$C$7, moras[[#This Row],[EDAD]])</f>
        <v>28</v>
      </c>
      <c r="P3017">
        <f>FLOOR(moras[[#This Row],[EDAD_SIN_NA´S]],10)</f>
        <v>20</v>
      </c>
      <c r="Q3017">
        <f>STANDARDIZE(moras[[#This Row],[EDAD]],'2-Resumen'!$C$2, '2-Resumen'!$C$3)</f>
        <v>-0.98144480429463388</v>
      </c>
      <c r="R3017" t="str">
        <f>IF(ABS(moras[[#This Row],[Z-CORE E]]) &gt; 1.96, "Sí", "No")</f>
        <v>No</v>
      </c>
    </row>
    <row r="3018" spans="1:18">
      <c r="A3018">
        <v>4366</v>
      </c>
      <c r="B3018" t="s">
        <v>32</v>
      </c>
      <c r="C3018">
        <v>969375</v>
      </c>
      <c r="D30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18">
        <f>IF(moras[[#This Row],[SALARIO]]="",'2-Resumen'!$B$7, moras[[#This Row],[SALARIO]])</f>
        <v>969375</v>
      </c>
      <c r="F3018">
        <f>STANDARDIZE(moras[[#This Row],[SALARIO]],'2-Resumen'!$B$2,'2-Resumen'!$B$3)</f>
        <v>-0.35948691224110885</v>
      </c>
      <c r="G3018" t="str">
        <f>IF(ABS(moras[[#This Row],[Z-CORE]])&gt; 1.96,"Sí", "No")</f>
        <v>No</v>
      </c>
      <c r="H3018" t="s">
        <v>33</v>
      </c>
      <c r="I3018" t="str">
        <f>IF(moras[[#This Row],[TIPO_ASEGURAMIENTO]] = "", '2-Resumen'!$F$4, moras[[#This Row],[TIPO_ASEGURAMIENTO]])</f>
        <v>ASALARIADO</v>
      </c>
      <c r="J3018" t="s">
        <v>29</v>
      </c>
      <c r="K3018" t="s">
        <v>30</v>
      </c>
      <c r="L3018" t="s">
        <v>30</v>
      </c>
      <c r="M3018" t="s">
        <v>31</v>
      </c>
      <c r="N3018">
        <v>53</v>
      </c>
      <c r="O3018">
        <f>IF(moras[[#This Row],[EDAD]]="", '2-Resumen'!$C$7, moras[[#This Row],[EDAD]])</f>
        <v>53</v>
      </c>
      <c r="P3018">
        <f>FLOOR(moras[[#This Row],[EDAD_SIN_NA´S]],10)</f>
        <v>50</v>
      </c>
      <c r="Q3018">
        <f>STANDARDIZE(moras[[#This Row],[EDAD]],'2-Resumen'!$C$2, '2-Resumen'!$C$3)</f>
        <v>0.78293844763380371</v>
      </c>
      <c r="R3018" t="str">
        <f>IF(ABS(moras[[#This Row],[Z-CORE E]]) &gt; 1.96, "Sí", "No")</f>
        <v>No</v>
      </c>
    </row>
    <row r="3019" spans="1:18">
      <c r="A3019">
        <v>4367</v>
      </c>
      <c r="B3019" t="s">
        <v>27</v>
      </c>
      <c r="C3019">
        <v>1464318</v>
      </c>
      <c r="D30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19">
        <f>IF(moras[[#This Row],[SALARIO]]="",'2-Resumen'!$B$7, moras[[#This Row],[SALARIO]])</f>
        <v>1464318</v>
      </c>
      <c r="F3019">
        <f>STANDARDIZE(moras[[#This Row],[SALARIO]],'2-Resumen'!$B$2,'2-Resumen'!$B$3)</f>
        <v>-0.35125153549060234</v>
      </c>
      <c r="G3019" t="str">
        <f>IF(ABS(moras[[#This Row],[Z-CORE]])&gt; 1.96,"Sí", "No")</f>
        <v>No</v>
      </c>
      <c r="H3019" t="s">
        <v>33</v>
      </c>
      <c r="I3019" t="str">
        <f>IF(moras[[#This Row],[TIPO_ASEGURAMIENTO]] = "", '2-Resumen'!$F$4, moras[[#This Row],[TIPO_ASEGURAMIENTO]])</f>
        <v>ASALARIADO</v>
      </c>
      <c r="J3019" t="s">
        <v>34</v>
      </c>
      <c r="K3019" t="s">
        <v>30</v>
      </c>
      <c r="L3019" t="s">
        <v>31</v>
      </c>
      <c r="M3019" t="s">
        <v>31</v>
      </c>
      <c r="N3019">
        <v>55</v>
      </c>
      <c r="O3019">
        <f>IF(moras[[#This Row],[EDAD]]="", '2-Resumen'!$C$7, moras[[#This Row],[EDAD]])</f>
        <v>55</v>
      </c>
      <c r="P3019">
        <f>FLOOR(moras[[#This Row],[EDAD_SIN_NA´S]],10)</f>
        <v>50</v>
      </c>
      <c r="Q3019">
        <f>STANDARDIZE(moras[[#This Row],[EDAD]],'2-Resumen'!$C$2, '2-Resumen'!$C$3)</f>
        <v>0.92408910778807873</v>
      </c>
      <c r="R3019" t="str">
        <f>IF(ABS(moras[[#This Row],[Z-CORE E]]) &gt; 1.96, "Sí", "No")</f>
        <v>No</v>
      </c>
    </row>
    <row r="3020" spans="1:18">
      <c r="A3020">
        <v>4370</v>
      </c>
      <c r="B3020" t="s">
        <v>32</v>
      </c>
      <c r="C3020">
        <v>76029364</v>
      </c>
      <c r="D30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20">
        <f>IF(moras[[#This Row],[SALARIO]]="",'2-Resumen'!$B$7, moras[[#This Row],[SALARIO]])</f>
        <v>76029364</v>
      </c>
      <c r="F3020">
        <f>STANDARDIZE(moras[[#This Row],[SALARIO]],'2-Resumen'!$B$2,'2-Resumen'!$B$3)</f>
        <v>0.8894393041189117</v>
      </c>
      <c r="G3020" t="str">
        <f>IF(ABS(moras[[#This Row],[Z-CORE]])&gt; 1.96,"Sí", "No")</f>
        <v>No</v>
      </c>
      <c r="H3020" t="s">
        <v>33</v>
      </c>
      <c r="I3020" t="str">
        <f>IF(moras[[#This Row],[TIPO_ASEGURAMIENTO]] = "", '2-Resumen'!$F$4, moras[[#This Row],[TIPO_ASEGURAMIENTO]])</f>
        <v>ASALARIADO</v>
      </c>
      <c r="J3020" t="s">
        <v>29</v>
      </c>
      <c r="K3020" t="s">
        <v>30</v>
      </c>
      <c r="L3020" t="s">
        <v>30</v>
      </c>
      <c r="M3020" t="s">
        <v>31</v>
      </c>
      <c r="N3020">
        <v>57</v>
      </c>
      <c r="O3020">
        <f>IF(moras[[#This Row],[EDAD]]="", '2-Resumen'!$C$7, moras[[#This Row],[EDAD]])</f>
        <v>57</v>
      </c>
      <c r="P3020">
        <f>FLOOR(moras[[#This Row],[EDAD_SIN_NA´S]],10)</f>
        <v>50</v>
      </c>
      <c r="Q3020">
        <f>STANDARDIZE(moras[[#This Row],[EDAD]],'2-Resumen'!$C$2, '2-Resumen'!$C$3)</f>
        <v>1.0652397679423538</v>
      </c>
      <c r="R3020" t="str">
        <f>IF(ABS(moras[[#This Row],[Z-CORE E]]) &gt; 1.96, "Sí", "No")</f>
        <v>No</v>
      </c>
    </row>
    <row r="3021" spans="1:18">
      <c r="A3021">
        <v>4371</v>
      </c>
      <c r="B3021" t="s">
        <v>27</v>
      </c>
      <c r="C3021">
        <v>902500</v>
      </c>
      <c r="D30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21">
        <f>IF(moras[[#This Row],[SALARIO]]="",'2-Resumen'!$B$7, moras[[#This Row],[SALARIO]])</f>
        <v>902500</v>
      </c>
      <c r="F3021">
        <f>STANDARDIZE(moras[[#This Row],[SALARIO]],'2-Resumen'!$B$2,'2-Resumen'!$B$3)</f>
        <v>-0.36059964809188388</v>
      </c>
      <c r="G3021" t="str">
        <f>IF(ABS(moras[[#This Row],[Z-CORE]])&gt; 1.96,"Sí", "No")</f>
        <v>No</v>
      </c>
      <c r="H3021" t="s">
        <v>33</v>
      </c>
      <c r="I3021" t="str">
        <f>IF(moras[[#This Row],[TIPO_ASEGURAMIENTO]] = "", '2-Resumen'!$F$4, moras[[#This Row],[TIPO_ASEGURAMIENTO]])</f>
        <v>ASALARIADO</v>
      </c>
      <c r="J3021" t="s">
        <v>29</v>
      </c>
      <c r="K3021" t="s">
        <v>30</v>
      </c>
      <c r="L3021" t="s">
        <v>31</v>
      </c>
      <c r="M3021" t="s">
        <v>31</v>
      </c>
      <c r="N3021">
        <v>27</v>
      </c>
      <c r="O3021">
        <f>IF(moras[[#This Row],[EDAD]]="", '2-Resumen'!$C$7, moras[[#This Row],[EDAD]])</f>
        <v>27</v>
      </c>
      <c r="P3021">
        <f>FLOOR(moras[[#This Row],[EDAD_SIN_NA´S]],10)</f>
        <v>20</v>
      </c>
      <c r="Q3021">
        <f>STANDARDIZE(moras[[#This Row],[EDAD]],'2-Resumen'!$C$2, '2-Resumen'!$C$3)</f>
        <v>-1.0520201343717714</v>
      </c>
      <c r="R3021" t="str">
        <f>IF(ABS(moras[[#This Row],[Z-CORE E]]) &gt; 1.96, "Sí", "No")</f>
        <v>No</v>
      </c>
    </row>
    <row r="3022" spans="1:18">
      <c r="A3022">
        <v>4372</v>
      </c>
      <c r="B3022" t="s">
        <v>27</v>
      </c>
      <c r="C3022">
        <v>346500</v>
      </c>
      <c r="D30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22">
        <f>IF(moras[[#This Row],[SALARIO]]="",'2-Resumen'!$B$7, moras[[#This Row],[SALARIO]])</f>
        <v>346500</v>
      </c>
      <c r="F3022">
        <f>STANDARDIZE(moras[[#This Row],[SALARIO]],'2-Resumen'!$B$2,'2-Resumen'!$B$3)</f>
        <v>-0.36985095475402807</v>
      </c>
      <c r="G3022" t="str">
        <f>IF(ABS(moras[[#This Row],[Z-CORE]])&gt; 1.96,"Sí", "No")</f>
        <v>No</v>
      </c>
      <c r="H3022" t="s">
        <v>33</v>
      </c>
      <c r="I3022" t="str">
        <f>IF(moras[[#This Row],[TIPO_ASEGURAMIENTO]] = "", '2-Resumen'!$F$4, moras[[#This Row],[TIPO_ASEGURAMIENTO]])</f>
        <v>ASALARIADO</v>
      </c>
      <c r="J3022" t="s">
        <v>29</v>
      </c>
      <c r="K3022" t="s">
        <v>30</v>
      </c>
      <c r="L3022" t="s">
        <v>31</v>
      </c>
      <c r="M3022" t="s">
        <v>31</v>
      </c>
      <c r="N3022">
        <v>45</v>
      </c>
      <c r="O3022">
        <f>IF(moras[[#This Row],[EDAD]]="", '2-Resumen'!$C$7, moras[[#This Row],[EDAD]])</f>
        <v>45</v>
      </c>
      <c r="P3022">
        <f>FLOOR(moras[[#This Row],[EDAD_SIN_NA´S]],10)</f>
        <v>40</v>
      </c>
      <c r="Q3022">
        <f>STANDARDIZE(moras[[#This Row],[EDAD]],'2-Resumen'!$C$2, '2-Resumen'!$C$3)</f>
        <v>0.21833580701670366</v>
      </c>
      <c r="R3022" t="str">
        <f>IF(ABS(moras[[#This Row],[Z-CORE E]]) &gt; 1.96, "Sí", "No")</f>
        <v>No</v>
      </c>
    </row>
    <row r="3023" spans="1:18">
      <c r="A3023">
        <v>4373</v>
      </c>
      <c r="B3023" t="s">
        <v>32</v>
      </c>
      <c r="C3023">
        <v>343000</v>
      </c>
      <c r="D30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23">
        <f>IF(moras[[#This Row],[SALARIO]]="",'2-Resumen'!$B$7, moras[[#This Row],[SALARIO]])</f>
        <v>343000</v>
      </c>
      <c r="F3023">
        <f>STANDARDIZE(moras[[#This Row],[SALARIO]],'2-Resumen'!$B$2,'2-Resumen'!$B$3)</f>
        <v>-0.36990919139668543</v>
      </c>
      <c r="G3023" t="str">
        <f>IF(ABS(moras[[#This Row],[Z-CORE]])&gt; 1.96,"Sí", "No")</f>
        <v>No</v>
      </c>
      <c r="H3023" t="s">
        <v>33</v>
      </c>
      <c r="I3023" t="str">
        <f>IF(moras[[#This Row],[TIPO_ASEGURAMIENTO]] = "", '2-Resumen'!$F$4, moras[[#This Row],[TIPO_ASEGURAMIENTO]])</f>
        <v>ASALARIADO</v>
      </c>
      <c r="J3023" t="s">
        <v>29</v>
      </c>
      <c r="K3023" t="s">
        <v>30</v>
      </c>
      <c r="L3023" t="s">
        <v>31</v>
      </c>
      <c r="M3023" t="s">
        <v>31</v>
      </c>
      <c r="N3023">
        <v>51</v>
      </c>
      <c r="O3023">
        <f>IF(moras[[#This Row],[EDAD]]="", '2-Resumen'!$C$7, moras[[#This Row],[EDAD]])</f>
        <v>51</v>
      </c>
      <c r="P3023">
        <f>FLOOR(moras[[#This Row],[EDAD_SIN_NA´S]],10)</f>
        <v>50</v>
      </c>
      <c r="Q3023">
        <f>STANDARDIZE(moras[[#This Row],[EDAD]],'2-Resumen'!$C$2, '2-Resumen'!$C$3)</f>
        <v>0.64178778747952869</v>
      </c>
      <c r="R3023" t="str">
        <f>IF(ABS(moras[[#This Row],[Z-CORE E]]) &gt; 1.96, "Sí", "No")</f>
        <v>No</v>
      </c>
    </row>
    <row r="3024" spans="1:18">
      <c r="A3024">
        <v>4376</v>
      </c>
      <c r="B3024" t="s">
        <v>32</v>
      </c>
      <c r="C3024">
        <v>100000</v>
      </c>
      <c r="D30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24">
        <f>IF(moras[[#This Row],[SALARIO]]="",'2-Resumen'!$B$7, moras[[#This Row],[SALARIO]])</f>
        <v>100000</v>
      </c>
      <c r="F3024">
        <f>STANDARDIZE(moras[[#This Row],[SALARIO]],'2-Resumen'!$B$2,'2-Resumen'!$B$3)</f>
        <v>-0.37395247830118372</v>
      </c>
      <c r="G3024" t="str">
        <f>IF(ABS(moras[[#This Row],[Z-CORE]])&gt; 1.96,"Sí", "No")</f>
        <v>No</v>
      </c>
      <c r="H3024" t="s">
        <v>33</v>
      </c>
      <c r="I3024" t="str">
        <f>IF(moras[[#This Row],[TIPO_ASEGURAMIENTO]] = "", '2-Resumen'!$F$4, moras[[#This Row],[TIPO_ASEGURAMIENTO]])</f>
        <v>ASALARIADO</v>
      </c>
      <c r="J3024" t="s">
        <v>29</v>
      </c>
      <c r="K3024" t="s">
        <v>30</v>
      </c>
      <c r="L3024" t="s">
        <v>31</v>
      </c>
      <c r="M3024" t="s">
        <v>30</v>
      </c>
      <c r="N3024">
        <v>37</v>
      </c>
      <c r="O3024">
        <f>IF(moras[[#This Row],[EDAD]]="", '2-Resumen'!$C$7, moras[[#This Row],[EDAD]])</f>
        <v>37</v>
      </c>
      <c r="P3024">
        <f>FLOOR(moras[[#This Row],[EDAD_SIN_NA´S]],10)</f>
        <v>30</v>
      </c>
      <c r="Q3024">
        <f>STANDARDIZE(moras[[#This Row],[EDAD]],'2-Resumen'!$C$2, '2-Resumen'!$C$3)</f>
        <v>-0.3462668336003964</v>
      </c>
      <c r="R3024" t="str">
        <f>IF(ABS(moras[[#This Row],[Z-CORE E]]) &gt; 1.96, "Sí", "No")</f>
        <v>No</v>
      </c>
    </row>
    <row r="3025" spans="1:18">
      <c r="A3025">
        <v>4377</v>
      </c>
      <c r="B3025" t="s">
        <v>32</v>
      </c>
      <c r="C3025">
        <v>100000</v>
      </c>
      <c r="D30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25">
        <f>IF(moras[[#This Row],[SALARIO]]="",'2-Resumen'!$B$7, moras[[#This Row],[SALARIO]])</f>
        <v>100000</v>
      </c>
      <c r="F3025">
        <f>STANDARDIZE(moras[[#This Row],[SALARIO]],'2-Resumen'!$B$2,'2-Resumen'!$B$3)</f>
        <v>-0.37395247830118372</v>
      </c>
      <c r="G3025" t="str">
        <f>IF(ABS(moras[[#This Row],[Z-CORE]])&gt; 1.96,"Sí", "No")</f>
        <v>No</v>
      </c>
      <c r="H3025" t="s">
        <v>33</v>
      </c>
      <c r="I3025" t="str">
        <f>IF(moras[[#This Row],[TIPO_ASEGURAMIENTO]] = "", '2-Resumen'!$F$4, moras[[#This Row],[TIPO_ASEGURAMIENTO]])</f>
        <v>ASALARIADO</v>
      </c>
      <c r="J3025" t="s">
        <v>29</v>
      </c>
      <c r="K3025" t="s">
        <v>30</v>
      </c>
      <c r="L3025" t="s">
        <v>30</v>
      </c>
      <c r="M3025" t="s">
        <v>30</v>
      </c>
      <c r="N3025">
        <v>36</v>
      </c>
      <c r="O3025">
        <f>IF(moras[[#This Row],[EDAD]]="", '2-Resumen'!$C$7, moras[[#This Row],[EDAD]])</f>
        <v>36</v>
      </c>
      <c r="P3025">
        <f>FLOOR(moras[[#This Row],[EDAD_SIN_NA´S]],10)</f>
        <v>30</v>
      </c>
      <c r="Q3025">
        <f>STANDARDIZE(moras[[#This Row],[EDAD]],'2-Resumen'!$C$2, '2-Resumen'!$C$3)</f>
        <v>-0.41684216367753391</v>
      </c>
      <c r="R3025" t="str">
        <f>IF(ABS(moras[[#This Row],[Z-CORE E]]) &gt; 1.96, "Sí", "No")</f>
        <v>No</v>
      </c>
    </row>
    <row r="3026" spans="1:18">
      <c r="A3026">
        <v>4378</v>
      </c>
      <c r="B3026" t="s">
        <v>27</v>
      </c>
      <c r="C3026">
        <v>29253304</v>
      </c>
      <c r="D30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26">
        <f>IF(moras[[#This Row],[SALARIO]]="",'2-Resumen'!$B$7, moras[[#This Row],[SALARIO]])</f>
        <v>29253304</v>
      </c>
      <c r="F3026">
        <f>STANDARDIZE(moras[[#This Row],[SALARIO]],'2-Resumen'!$B$2,'2-Resumen'!$B$3)</f>
        <v>0.11113053522168599</v>
      </c>
      <c r="G3026" t="str">
        <f>IF(ABS(moras[[#This Row],[Z-CORE]])&gt; 1.96,"Sí", "No")</f>
        <v>No</v>
      </c>
      <c r="H3026" t="s">
        <v>33</v>
      </c>
      <c r="I3026" t="str">
        <f>IF(moras[[#This Row],[TIPO_ASEGURAMIENTO]] = "", '2-Resumen'!$F$4, moras[[#This Row],[TIPO_ASEGURAMIENTO]])</f>
        <v>ASALARIADO</v>
      </c>
      <c r="J3026" t="s">
        <v>34</v>
      </c>
      <c r="K3026" t="s">
        <v>30</v>
      </c>
      <c r="L3026" t="s">
        <v>31</v>
      </c>
      <c r="M3026" t="s">
        <v>31</v>
      </c>
      <c r="N3026">
        <v>25</v>
      </c>
      <c r="O3026">
        <f>IF(moras[[#This Row],[EDAD]]="", '2-Resumen'!$C$7, moras[[#This Row],[EDAD]])</f>
        <v>25</v>
      </c>
      <c r="P3026">
        <f>FLOOR(moras[[#This Row],[EDAD_SIN_NA´S]],10)</f>
        <v>20</v>
      </c>
      <c r="Q3026">
        <f>STANDARDIZE(moras[[#This Row],[EDAD]],'2-Resumen'!$C$2, '2-Resumen'!$C$3)</f>
        <v>-1.1931707945260464</v>
      </c>
      <c r="R3026" t="str">
        <f>IF(ABS(moras[[#This Row],[Z-CORE E]]) &gt; 1.96, "Sí", "No")</f>
        <v>No</v>
      </c>
    </row>
    <row r="3027" spans="1:18">
      <c r="A3027">
        <v>4381</v>
      </c>
      <c r="B3027" t="s">
        <v>32</v>
      </c>
      <c r="C3027">
        <v>4885739</v>
      </c>
      <c r="D30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27">
        <f>IF(moras[[#This Row],[SALARIO]]="",'2-Resumen'!$B$7, moras[[#This Row],[SALARIO]])</f>
        <v>4885739</v>
      </c>
      <c r="F3027">
        <f>STANDARDIZE(moras[[#This Row],[SALARIO]],'2-Resumen'!$B$2,'2-Resumen'!$B$3)</f>
        <v>-0.29432237201704098</v>
      </c>
      <c r="G3027" t="str">
        <f>IF(ABS(moras[[#This Row],[Z-CORE]])&gt; 1.96,"Sí", "No")</f>
        <v>No</v>
      </c>
      <c r="H3027" t="s">
        <v>33</v>
      </c>
      <c r="I3027" t="str">
        <f>IF(moras[[#This Row],[TIPO_ASEGURAMIENTO]] = "", '2-Resumen'!$F$4, moras[[#This Row],[TIPO_ASEGURAMIENTO]])</f>
        <v>ASALARIADO</v>
      </c>
      <c r="J3027" t="s">
        <v>29</v>
      </c>
      <c r="K3027" t="s">
        <v>30</v>
      </c>
      <c r="L3027" t="s">
        <v>31</v>
      </c>
      <c r="M3027" t="s">
        <v>31</v>
      </c>
      <c r="N3027">
        <v>41</v>
      </c>
      <c r="O3027">
        <f>IF(moras[[#This Row],[EDAD]]="", '2-Resumen'!$C$7, moras[[#This Row],[EDAD]])</f>
        <v>41</v>
      </c>
      <c r="P3027">
        <f>FLOOR(moras[[#This Row],[EDAD_SIN_NA´S]],10)</f>
        <v>40</v>
      </c>
      <c r="Q3027">
        <f>STANDARDIZE(moras[[#This Row],[EDAD]],'2-Resumen'!$C$2, '2-Resumen'!$C$3)</f>
        <v>-6.3965513291846368E-2</v>
      </c>
      <c r="R3027" t="str">
        <f>IF(ABS(moras[[#This Row],[Z-CORE E]]) &gt; 1.96, "Sí", "No")</f>
        <v>No</v>
      </c>
    </row>
    <row r="3028" spans="1:18">
      <c r="A3028">
        <v>4382</v>
      </c>
      <c r="B3028" t="s">
        <v>27</v>
      </c>
      <c r="C3028">
        <v>550000</v>
      </c>
      <c r="D30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28">
        <f>IF(moras[[#This Row],[SALARIO]]="",'2-Resumen'!$B$7, moras[[#This Row],[SALARIO]])</f>
        <v>550000</v>
      </c>
      <c r="F3028">
        <f>STANDARDIZE(moras[[#This Row],[SALARIO]],'2-Resumen'!$B$2,'2-Resumen'!$B$3)</f>
        <v>-0.36646490995952025</v>
      </c>
      <c r="G3028" t="str">
        <f>IF(ABS(moras[[#This Row],[Z-CORE]])&gt; 1.96,"Sí", "No")</f>
        <v>No</v>
      </c>
      <c r="H3028" t="s">
        <v>33</v>
      </c>
      <c r="I3028" t="str">
        <f>IF(moras[[#This Row],[TIPO_ASEGURAMIENTO]] = "", '2-Resumen'!$F$4, moras[[#This Row],[TIPO_ASEGURAMIENTO]])</f>
        <v>ASALARIADO</v>
      </c>
      <c r="J3028" t="s">
        <v>29</v>
      </c>
      <c r="K3028" t="s">
        <v>30</v>
      </c>
      <c r="L3028" t="s">
        <v>31</v>
      </c>
      <c r="M3028" t="s">
        <v>31</v>
      </c>
      <c r="N3028">
        <v>27</v>
      </c>
      <c r="O3028">
        <f>IF(moras[[#This Row],[EDAD]]="", '2-Resumen'!$C$7, moras[[#This Row],[EDAD]])</f>
        <v>27</v>
      </c>
      <c r="P3028">
        <f>FLOOR(moras[[#This Row],[EDAD_SIN_NA´S]],10)</f>
        <v>20</v>
      </c>
      <c r="Q3028">
        <f>STANDARDIZE(moras[[#This Row],[EDAD]],'2-Resumen'!$C$2, '2-Resumen'!$C$3)</f>
        <v>-1.0520201343717714</v>
      </c>
      <c r="R3028" t="str">
        <f>IF(ABS(moras[[#This Row],[Z-CORE E]]) &gt; 1.96, "Sí", "No")</f>
        <v>No</v>
      </c>
    </row>
    <row r="3029" spans="1:18">
      <c r="A3029">
        <v>4383</v>
      </c>
      <c r="B3029" t="s">
        <v>27</v>
      </c>
      <c r="C3029">
        <v>1843614</v>
      </c>
      <c r="D30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29">
        <f>IF(moras[[#This Row],[SALARIO]]="",'2-Resumen'!$B$7, moras[[#This Row],[SALARIO]])</f>
        <v>1843614</v>
      </c>
      <c r="F3029">
        <f>STANDARDIZE(moras[[#This Row],[SALARIO]],'2-Resumen'!$B$2,'2-Resumen'!$B$3)</f>
        <v>-0.34494041388678098</v>
      </c>
      <c r="G3029" t="str">
        <f>IF(ABS(moras[[#This Row],[Z-CORE]])&gt; 1.96,"Sí", "No")</f>
        <v>No</v>
      </c>
      <c r="H3029" t="s">
        <v>33</v>
      </c>
      <c r="I3029" t="str">
        <f>IF(moras[[#This Row],[TIPO_ASEGURAMIENTO]] = "", '2-Resumen'!$F$4, moras[[#This Row],[TIPO_ASEGURAMIENTO]])</f>
        <v>ASALARIADO</v>
      </c>
      <c r="J3029" t="s">
        <v>34</v>
      </c>
      <c r="K3029" t="s">
        <v>30</v>
      </c>
      <c r="L3029" t="s">
        <v>31</v>
      </c>
      <c r="M3029" t="s">
        <v>31</v>
      </c>
      <c r="N3029">
        <v>59</v>
      </c>
      <c r="O3029">
        <f>IF(moras[[#This Row],[EDAD]]="", '2-Resumen'!$C$7, moras[[#This Row],[EDAD]])</f>
        <v>59</v>
      </c>
      <c r="P3029">
        <f>FLOOR(moras[[#This Row],[EDAD_SIN_NA´S]],10)</f>
        <v>50</v>
      </c>
      <c r="Q3029">
        <f>STANDARDIZE(moras[[#This Row],[EDAD]],'2-Resumen'!$C$2, '2-Resumen'!$C$3)</f>
        <v>1.2063904280966287</v>
      </c>
      <c r="R3029" t="str">
        <f>IF(ABS(moras[[#This Row],[Z-CORE E]]) &gt; 1.96, "Sí", "No")</f>
        <v>No</v>
      </c>
    </row>
    <row r="3030" spans="1:18">
      <c r="A3030">
        <v>4384</v>
      </c>
      <c r="B3030" t="s">
        <v>32</v>
      </c>
      <c r="C3030">
        <v>547158</v>
      </c>
      <c r="D30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30">
        <f>IF(moras[[#This Row],[SALARIO]]="",'2-Resumen'!$B$7, moras[[#This Row],[SALARIO]])</f>
        <v>547158</v>
      </c>
      <c r="F3030">
        <f>STANDARDIZE(moras[[#This Row],[SALARIO]],'2-Resumen'!$B$2,'2-Resumen'!$B$3)</f>
        <v>-0.36651219811335806</v>
      </c>
      <c r="G3030" t="str">
        <f>IF(ABS(moras[[#This Row],[Z-CORE]])&gt; 1.96,"Sí", "No")</f>
        <v>No</v>
      </c>
      <c r="H3030" t="s">
        <v>33</v>
      </c>
      <c r="I3030" t="str">
        <f>IF(moras[[#This Row],[TIPO_ASEGURAMIENTO]] = "", '2-Resumen'!$F$4, moras[[#This Row],[TIPO_ASEGURAMIENTO]])</f>
        <v>ASALARIADO</v>
      </c>
      <c r="J3030" t="s">
        <v>34</v>
      </c>
      <c r="K3030" t="s">
        <v>30</v>
      </c>
      <c r="L3030" t="s">
        <v>31</v>
      </c>
      <c r="M3030" t="s">
        <v>30</v>
      </c>
      <c r="N3030">
        <v>22</v>
      </c>
      <c r="O3030">
        <f>IF(moras[[#This Row],[EDAD]]="", '2-Resumen'!$C$7, moras[[#This Row],[EDAD]])</f>
        <v>22</v>
      </c>
      <c r="P3030">
        <f>FLOOR(moras[[#This Row],[EDAD_SIN_NA´S]],10)</f>
        <v>20</v>
      </c>
      <c r="Q3030">
        <f>STANDARDIZE(moras[[#This Row],[EDAD]],'2-Resumen'!$C$2, '2-Resumen'!$C$3)</f>
        <v>-1.4048967847574589</v>
      </c>
      <c r="R3030" t="str">
        <f>IF(ABS(moras[[#This Row],[Z-CORE E]]) &gt; 1.96, "Sí", "No")</f>
        <v>No</v>
      </c>
    </row>
    <row r="3031" spans="1:18">
      <c r="A3031">
        <v>4385</v>
      </c>
      <c r="B3031" t="s">
        <v>27</v>
      </c>
      <c r="C3031">
        <v>1482847</v>
      </c>
      <c r="D30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31">
        <f>IF(moras[[#This Row],[SALARIO]]="",'2-Resumen'!$B$7, moras[[#This Row],[SALARIO]])</f>
        <v>1482847</v>
      </c>
      <c r="F3031">
        <f>STANDARDIZE(moras[[#This Row],[SALARIO]],'2-Resumen'!$B$2,'2-Resumen'!$B$3)</f>
        <v>-0.35094323070437411</v>
      </c>
      <c r="G3031" t="str">
        <f>IF(ABS(moras[[#This Row],[Z-CORE]])&gt; 1.96,"Sí", "No")</f>
        <v>No</v>
      </c>
      <c r="H3031" t="s">
        <v>33</v>
      </c>
      <c r="I3031" t="str">
        <f>IF(moras[[#This Row],[TIPO_ASEGURAMIENTO]] = "", '2-Resumen'!$F$4, moras[[#This Row],[TIPO_ASEGURAMIENTO]])</f>
        <v>ASALARIADO</v>
      </c>
      <c r="J3031" t="s">
        <v>34</v>
      </c>
      <c r="K3031" t="s">
        <v>30</v>
      </c>
      <c r="L3031" t="s">
        <v>31</v>
      </c>
      <c r="M3031" t="s">
        <v>30</v>
      </c>
      <c r="N3031">
        <v>29</v>
      </c>
      <c r="O3031">
        <f>IF(moras[[#This Row],[EDAD]]="", '2-Resumen'!$C$7, moras[[#This Row],[EDAD]])</f>
        <v>29</v>
      </c>
      <c r="P3031">
        <f>FLOOR(moras[[#This Row],[EDAD_SIN_NA´S]],10)</f>
        <v>20</v>
      </c>
      <c r="Q3031">
        <f>STANDARDIZE(moras[[#This Row],[EDAD]],'2-Resumen'!$C$2, '2-Resumen'!$C$3)</f>
        <v>-0.91086947421749642</v>
      </c>
      <c r="R3031" t="str">
        <f>IF(ABS(moras[[#This Row],[Z-CORE E]]) &gt; 1.96, "Sí", "No")</f>
        <v>No</v>
      </c>
    </row>
    <row r="3032" spans="1:18">
      <c r="A3032">
        <v>4386</v>
      </c>
      <c r="B3032" t="s">
        <v>27</v>
      </c>
      <c r="C3032">
        <v>92750314</v>
      </c>
      <c r="D30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32">
        <f>IF(moras[[#This Row],[SALARIO]]="",'2-Resumen'!$B$7, moras[[#This Row],[SALARIO]])</f>
        <v>92750314</v>
      </c>
      <c r="F3032">
        <f>STANDARDIZE(moras[[#This Row],[SALARIO]],'2-Resumen'!$B$2,'2-Resumen'!$B$3)</f>
        <v>1.1676598727023293</v>
      </c>
      <c r="G3032" t="str">
        <f>IF(ABS(moras[[#This Row],[Z-CORE]])&gt; 1.96,"Sí", "No")</f>
        <v>No</v>
      </c>
      <c r="H3032" t="s">
        <v>33</v>
      </c>
      <c r="I3032" t="str">
        <f>IF(moras[[#This Row],[TIPO_ASEGURAMIENTO]] = "", '2-Resumen'!$F$4, moras[[#This Row],[TIPO_ASEGURAMIENTO]])</f>
        <v>ASALARIADO</v>
      </c>
      <c r="J3032" t="s">
        <v>29</v>
      </c>
      <c r="K3032" t="s">
        <v>30</v>
      </c>
      <c r="L3032" t="s">
        <v>31</v>
      </c>
      <c r="M3032" t="s">
        <v>31</v>
      </c>
      <c r="N3032">
        <v>50</v>
      </c>
      <c r="O3032">
        <f>IF(moras[[#This Row],[EDAD]]="", '2-Resumen'!$C$7, moras[[#This Row],[EDAD]])</f>
        <v>50</v>
      </c>
      <c r="P3032">
        <f>FLOOR(moras[[#This Row],[EDAD_SIN_NA´S]],10)</f>
        <v>50</v>
      </c>
      <c r="Q3032">
        <f>STANDARDIZE(moras[[#This Row],[EDAD]],'2-Resumen'!$C$2, '2-Resumen'!$C$3)</f>
        <v>0.57121245740239113</v>
      </c>
      <c r="R3032" t="str">
        <f>IF(ABS(moras[[#This Row],[Z-CORE E]]) &gt; 1.96, "Sí", "No")</f>
        <v>No</v>
      </c>
    </row>
    <row r="3033" spans="1:18">
      <c r="A3033">
        <v>4388</v>
      </c>
      <c r="B3033" t="s">
        <v>32</v>
      </c>
      <c r="C3033">
        <v>967077</v>
      </c>
      <c r="D30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33">
        <f>IF(moras[[#This Row],[SALARIO]]="",'2-Resumen'!$B$7, moras[[#This Row],[SALARIO]])</f>
        <v>967077</v>
      </c>
      <c r="F3033">
        <f>STANDARDIZE(moras[[#This Row],[SALARIO]],'2-Resumen'!$B$2,'2-Resumen'!$B$3)</f>
        <v>-0.35952514875677366</v>
      </c>
      <c r="G3033" t="str">
        <f>IF(ABS(moras[[#This Row],[Z-CORE]])&gt; 1.96,"Sí", "No")</f>
        <v>No</v>
      </c>
      <c r="H3033" t="s">
        <v>33</v>
      </c>
      <c r="I3033" t="str">
        <f>IF(moras[[#This Row],[TIPO_ASEGURAMIENTO]] = "", '2-Resumen'!$F$4, moras[[#This Row],[TIPO_ASEGURAMIENTO]])</f>
        <v>ASALARIADO</v>
      </c>
      <c r="J3033" t="s">
        <v>34</v>
      </c>
      <c r="K3033" t="s">
        <v>30</v>
      </c>
      <c r="L3033" t="s">
        <v>31</v>
      </c>
      <c r="M3033" t="s">
        <v>31</v>
      </c>
      <c r="N3033">
        <v>53</v>
      </c>
      <c r="O3033">
        <f>IF(moras[[#This Row],[EDAD]]="", '2-Resumen'!$C$7, moras[[#This Row],[EDAD]])</f>
        <v>53</v>
      </c>
      <c r="P3033">
        <f>FLOOR(moras[[#This Row],[EDAD_SIN_NA´S]],10)</f>
        <v>50</v>
      </c>
      <c r="Q3033">
        <f>STANDARDIZE(moras[[#This Row],[EDAD]],'2-Resumen'!$C$2, '2-Resumen'!$C$3)</f>
        <v>0.78293844763380371</v>
      </c>
      <c r="R3033" t="str">
        <f>IF(ABS(moras[[#This Row],[Z-CORE E]]) &gt; 1.96, "Sí", "No")</f>
        <v>No</v>
      </c>
    </row>
    <row r="3034" spans="1:18">
      <c r="A3034">
        <v>4390</v>
      </c>
      <c r="B3034" t="s">
        <v>32</v>
      </c>
      <c r="C3034">
        <v>512287199</v>
      </c>
      <c r="D30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34">
        <f>IF(moras[[#This Row],[SALARIO]]="",'2-Resumen'!$B$7, moras[[#This Row],[SALARIO]])</f>
        <v>512287199</v>
      </c>
      <c r="F3034">
        <f>STANDARDIZE(moras[[#This Row],[SALARIO]],'2-Resumen'!$B$2,'2-Resumen'!$B$3)</f>
        <v>8.1483512022270261</v>
      </c>
      <c r="G3034" t="str">
        <f>IF(ABS(moras[[#This Row],[Z-CORE]])&gt; 1.96,"Sí", "No")</f>
        <v>Sí</v>
      </c>
      <c r="H3034" t="s">
        <v>33</v>
      </c>
      <c r="I3034" t="str">
        <f>IF(moras[[#This Row],[TIPO_ASEGURAMIENTO]] = "", '2-Resumen'!$F$4, moras[[#This Row],[TIPO_ASEGURAMIENTO]])</f>
        <v>ASALARIADO</v>
      </c>
      <c r="J3034" t="s">
        <v>34</v>
      </c>
      <c r="K3034" t="s">
        <v>30</v>
      </c>
      <c r="L3034" t="s">
        <v>31</v>
      </c>
      <c r="M3034" t="s">
        <v>31</v>
      </c>
      <c r="N3034">
        <v>47</v>
      </c>
      <c r="O3034">
        <f>IF(moras[[#This Row],[EDAD]]="", '2-Resumen'!$C$7, moras[[#This Row],[EDAD]])</f>
        <v>47</v>
      </c>
      <c r="P3034">
        <f>FLOOR(moras[[#This Row],[EDAD_SIN_NA´S]],10)</f>
        <v>40</v>
      </c>
      <c r="Q3034">
        <f>STANDARDIZE(moras[[#This Row],[EDAD]],'2-Resumen'!$C$2, '2-Resumen'!$C$3)</f>
        <v>0.35948646717097865</v>
      </c>
      <c r="R3034" t="str">
        <f>IF(ABS(moras[[#This Row],[Z-CORE E]]) &gt; 1.96, "Sí", "No")</f>
        <v>No</v>
      </c>
    </row>
    <row r="3035" spans="1:18">
      <c r="A3035">
        <v>4391</v>
      </c>
      <c r="B3035" t="s">
        <v>27</v>
      </c>
      <c r="C3035">
        <v>53043405</v>
      </c>
      <c r="D30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35">
        <f>IF(moras[[#This Row],[SALARIO]]="",'2-Resumen'!$B$7, moras[[#This Row],[SALARIO]])</f>
        <v>53043405</v>
      </c>
      <c r="F3035">
        <f>STANDARDIZE(moras[[#This Row],[SALARIO]],'2-Resumen'!$B$2,'2-Resumen'!$B$3)</f>
        <v>0.50697499542741209</v>
      </c>
      <c r="G3035" t="str">
        <f>IF(ABS(moras[[#This Row],[Z-CORE]])&gt; 1.96,"Sí", "No")</f>
        <v>No</v>
      </c>
      <c r="H3035" t="s">
        <v>33</v>
      </c>
      <c r="I3035" t="str">
        <f>IF(moras[[#This Row],[TIPO_ASEGURAMIENTO]] = "", '2-Resumen'!$F$4, moras[[#This Row],[TIPO_ASEGURAMIENTO]])</f>
        <v>ASALARIADO</v>
      </c>
      <c r="J3035" t="s">
        <v>29</v>
      </c>
      <c r="K3035" t="s">
        <v>30</v>
      </c>
      <c r="L3035" t="s">
        <v>31</v>
      </c>
      <c r="M3035" t="s">
        <v>31</v>
      </c>
      <c r="N3035">
        <v>25</v>
      </c>
      <c r="O3035">
        <f>IF(moras[[#This Row],[EDAD]]="", '2-Resumen'!$C$7, moras[[#This Row],[EDAD]])</f>
        <v>25</v>
      </c>
      <c r="P3035">
        <f>FLOOR(moras[[#This Row],[EDAD_SIN_NA´S]],10)</f>
        <v>20</v>
      </c>
      <c r="Q3035">
        <f>STANDARDIZE(moras[[#This Row],[EDAD]],'2-Resumen'!$C$2, '2-Resumen'!$C$3)</f>
        <v>-1.1931707945260464</v>
      </c>
      <c r="R3035" t="str">
        <f>IF(ABS(moras[[#This Row],[Z-CORE E]]) &gt; 1.96, "Sí", "No")</f>
        <v>No</v>
      </c>
    </row>
    <row r="3036" spans="1:18">
      <c r="A3036">
        <v>4392</v>
      </c>
      <c r="B3036" t="s">
        <v>32</v>
      </c>
      <c r="C3036">
        <v>182182</v>
      </c>
      <c r="D30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36">
        <f>IF(moras[[#This Row],[SALARIO]]="",'2-Resumen'!$B$7, moras[[#This Row],[SALARIO]])</f>
        <v>182182</v>
      </c>
      <c r="F3036">
        <f>STANDARDIZE(moras[[#This Row],[SALARIO]],'2-Resumen'!$B$2,'2-Resumen'!$B$3)</f>
        <v>-0.37258504865350689</v>
      </c>
      <c r="G3036" t="str">
        <f>IF(ABS(moras[[#This Row],[Z-CORE]])&gt; 1.96,"Sí", "No")</f>
        <v>No</v>
      </c>
      <c r="H3036" t="s">
        <v>33</v>
      </c>
      <c r="I3036" t="str">
        <f>IF(moras[[#This Row],[TIPO_ASEGURAMIENTO]] = "", '2-Resumen'!$F$4, moras[[#This Row],[TIPO_ASEGURAMIENTO]])</f>
        <v>ASALARIADO</v>
      </c>
      <c r="J3036" t="s">
        <v>29</v>
      </c>
      <c r="K3036" t="s">
        <v>30</v>
      </c>
      <c r="L3036" t="s">
        <v>31</v>
      </c>
      <c r="M3036" t="s">
        <v>31</v>
      </c>
      <c r="N3036">
        <v>26</v>
      </c>
      <c r="O3036">
        <f>IF(moras[[#This Row],[EDAD]]="", '2-Resumen'!$C$7, moras[[#This Row],[EDAD]])</f>
        <v>26</v>
      </c>
      <c r="P3036">
        <f>FLOOR(moras[[#This Row],[EDAD_SIN_NA´S]],10)</f>
        <v>20</v>
      </c>
      <c r="Q3036">
        <f>STANDARDIZE(moras[[#This Row],[EDAD]],'2-Resumen'!$C$2, '2-Resumen'!$C$3)</f>
        <v>-1.1225954644489089</v>
      </c>
      <c r="R3036" t="str">
        <f>IF(ABS(moras[[#This Row],[Z-CORE E]]) &gt; 1.96, "Sí", "No")</f>
        <v>No</v>
      </c>
    </row>
    <row r="3037" spans="1:18">
      <c r="A3037">
        <v>4395</v>
      </c>
      <c r="B3037" t="s">
        <v>32</v>
      </c>
      <c r="C3037">
        <v>34771955</v>
      </c>
      <c r="D30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37">
        <f>IF(moras[[#This Row],[SALARIO]]="",'2-Resumen'!$B$7, moras[[#This Row],[SALARIO]])</f>
        <v>34771955</v>
      </c>
      <c r="F3037">
        <f>STANDARDIZE(moras[[#This Row],[SALARIO]],'2-Resumen'!$B$2,'2-Resumen'!$B$3)</f>
        <v>0.20295559414677383</v>
      </c>
      <c r="G3037" t="str">
        <f>IF(ABS(moras[[#This Row],[Z-CORE]])&gt; 1.96,"Sí", "No")</f>
        <v>No</v>
      </c>
      <c r="H3037" t="s">
        <v>33</v>
      </c>
      <c r="I3037" t="str">
        <f>IF(moras[[#This Row],[TIPO_ASEGURAMIENTO]] = "", '2-Resumen'!$F$4, moras[[#This Row],[TIPO_ASEGURAMIENTO]])</f>
        <v>ASALARIADO</v>
      </c>
      <c r="J3037" t="s">
        <v>29</v>
      </c>
      <c r="K3037" t="s">
        <v>30</v>
      </c>
      <c r="L3037" t="s">
        <v>31</v>
      </c>
      <c r="M3037" t="s">
        <v>31</v>
      </c>
      <c r="N3037">
        <v>19</v>
      </c>
      <c r="O3037">
        <f>IF(moras[[#This Row],[EDAD]]="", '2-Resumen'!$C$7, moras[[#This Row],[EDAD]])</f>
        <v>19</v>
      </c>
      <c r="P3037">
        <f>FLOOR(moras[[#This Row],[EDAD_SIN_NA´S]],10)</f>
        <v>10</v>
      </c>
      <c r="Q3037">
        <f>STANDARDIZE(moras[[#This Row],[EDAD]],'2-Resumen'!$C$2, '2-Resumen'!$C$3)</f>
        <v>-1.6166227749888715</v>
      </c>
      <c r="R3037" t="str">
        <f>IF(ABS(moras[[#This Row],[Z-CORE E]]) &gt; 1.96, "Sí", "No")</f>
        <v>No</v>
      </c>
    </row>
    <row r="3038" spans="1:18">
      <c r="A3038">
        <v>4396</v>
      </c>
      <c r="B3038" t="s">
        <v>32</v>
      </c>
      <c r="C3038">
        <v>312000</v>
      </c>
      <c r="D30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38">
        <f>IF(moras[[#This Row],[SALARIO]]="",'2-Resumen'!$B$7, moras[[#This Row],[SALARIO]])</f>
        <v>312000</v>
      </c>
      <c r="F3038">
        <f>STANDARDIZE(moras[[#This Row],[SALARIO]],'2-Resumen'!$B$2,'2-Resumen'!$B$3)</f>
        <v>-0.3704250016602223</v>
      </c>
      <c r="G3038" t="str">
        <f>IF(ABS(moras[[#This Row],[Z-CORE]])&gt; 1.96,"Sí", "No")</f>
        <v>No</v>
      </c>
      <c r="H3038" t="s">
        <v>33</v>
      </c>
      <c r="I3038" t="str">
        <f>IF(moras[[#This Row],[TIPO_ASEGURAMIENTO]] = "", '2-Resumen'!$F$4, moras[[#This Row],[TIPO_ASEGURAMIENTO]])</f>
        <v>ASALARIADO</v>
      </c>
      <c r="J3038" t="s">
        <v>29</v>
      </c>
      <c r="K3038" t="s">
        <v>30</v>
      </c>
      <c r="L3038" t="s">
        <v>31</v>
      </c>
      <c r="M3038" t="s">
        <v>30</v>
      </c>
      <c r="N3038">
        <v>64</v>
      </c>
      <c r="O3038">
        <f>IF(moras[[#This Row],[EDAD]]="", '2-Resumen'!$C$7, moras[[#This Row],[EDAD]])</f>
        <v>64</v>
      </c>
      <c r="P3038">
        <f>FLOOR(moras[[#This Row],[EDAD_SIN_NA´S]],10)</f>
        <v>60</v>
      </c>
      <c r="Q3038">
        <f>STANDARDIZE(moras[[#This Row],[EDAD]],'2-Resumen'!$C$2, '2-Resumen'!$C$3)</f>
        <v>1.5592670784823162</v>
      </c>
      <c r="R3038" t="str">
        <f>IF(ABS(moras[[#This Row],[Z-CORE E]]) &gt; 1.96, "Sí", "No")</f>
        <v>No</v>
      </c>
    </row>
    <row r="3039" spans="1:18">
      <c r="A3039">
        <v>4399</v>
      </c>
      <c r="B3039" t="s">
        <v>32</v>
      </c>
      <c r="C3039">
        <v>403776</v>
      </c>
      <c r="D30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39">
        <f>IF(moras[[#This Row],[SALARIO]]="",'2-Resumen'!$B$7, moras[[#This Row],[SALARIO]])</f>
        <v>403776</v>
      </c>
      <c r="F3039">
        <f>STANDARDIZE(moras[[#This Row],[SALARIO]],'2-Resumen'!$B$2,'2-Resumen'!$B$3)</f>
        <v>-0.36889793705550117</v>
      </c>
      <c r="G3039" t="str">
        <f>IF(ABS(moras[[#This Row],[Z-CORE]])&gt; 1.96,"Sí", "No")</f>
        <v>No</v>
      </c>
      <c r="H3039" t="s">
        <v>33</v>
      </c>
      <c r="I3039" t="str">
        <f>IF(moras[[#This Row],[TIPO_ASEGURAMIENTO]] = "", '2-Resumen'!$F$4, moras[[#This Row],[TIPO_ASEGURAMIENTO]])</f>
        <v>ASALARIADO</v>
      </c>
      <c r="J3039" t="s">
        <v>29</v>
      </c>
      <c r="K3039" t="s">
        <v>30</v>
      </c>
      <c r="L3039" t="s">
        <v>31</v>
      </c>
      <c r="M3039" t="s">
        <v>31</v>
      </c>
      <c r="N3039">
        <v>23</v>
      </c>
      <c r="O3039">
        <f>IF(moras[[#This Row],[EDAD]]="", '2-Resumen'!$C$7, moras[[#This Row],[EDAD]])</f>
        <v>23</v>
      </c>
      <c r="P3039">
        <f>FLOOR(moras[[#This Row],[EDAD_SIN_NA´S]],10)</f>
        <v>20</v>
      </c>
      <c r="Q3039">
        <f>STANDARDIZE(moras[[#This Row],[EDAD]],'2-Resumen'!$C$2, '2-Resumen'!$C$3)</f>
        <v>-1.3343214546803215</v>
      </c>
      <c r="R3039" t="str">
        <f>IF(ABS(moras[[#This Row],[Z-CORE E]]) &gt; 1.96, "Sí", "No")</f>
        <v>No</v>
      </c>
    </row>
    <row r="3040" spans="1:18">
      <c r="A3040">
        <v>4400</v>
      </c>
      <c r="B3040" t="s">
        <v>27</v>
      </c>
      <c r="C3040">
        <v>1101203</v>
      </c>
      <c r="D30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40">
        <f>IF(moras[[#This Row],[SALARIO]]="",'2-Resumen'!$B$7, moras[[#This Row],[SALARIO]])</f>
        <v>1101203</v>
      </c>
      <c r="F3040">
        <f>STANDARDIZE(moras[[#This Row],[SALARIO]],'2-Resumen'!$B$2,'2-Resumen'!$B$3)</f>
        <v>-0.35729342077589815</v>
      </c>
      <c r="G3040" t="str">
        <f>IF(ABS(moras[[#This Row],[Z-CORE]])&gt; 1.96,"Sí", "No")</f>
        <v>No</v>
      </c>
      <c r="H3040" t="s">
        <v>33</v>
      </c>
      <c r="I3040" t="str">
        <f>IF(moras[[#This Row],[TIPO_ASEGURAMIENTO]] = "", '2-Resumen'!$F$4, moras[[#This Row],[TIPO_ASEGURAMIENTO]])</f>
        <v>ASALARIADO</v>
      </c>
      <c r="J3040" t="s">
        <v>34</v>
      </c>
      <c r="K3040" t="s">
        <v>30</v>
      </c>
      <c r="L3040" t="s">
        <v>31</v>
      </c>
      <c r="M3040" t="s">
        <v>31</v>
      </c>
      <c r="N3040">
        <v>28</v>
      </c>
      <c r="O3040">
        <f>IF(moras[[#This Row],[EDAD]]="", '2-Resumen'!$C$7, moras[[#This Row],[EDAD]])</f>
        <v>28</v>
      </c>
      <c r="P3040">
        <f>FLOOR(moras[[#This Row],[EDAD_SIN_NA´S]],10)</f>
        <v>20</v>
      </c>
      <c r="Q3040">
        <f>STANDARDIZE(moras[[#This Row],[EDAD]],'2-Resumen'!$C$2, '2-Resumen'!$C$3)</f>
        <v>-0.98144480429463388</v>
      </c>
      <c r="R3040" t="str">
        <f>IF(ABS(moras[[#This Row],[Z-CORE E]]) &gt; 1.96, "Sí", "No")</f>
        <v>No</v>
      </c>
    </row>
    <row r="3041" spans="1:18">
      <c r="A3041">
        <v>4401</v>
      </c>
      <c r="B3041" t="s">
        <v>32</v>
      </c>
      <c r="C3041">
        <v>6150175</v>
      </c>
      <c r="D30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41">
        <f>IF(moras[[#This Row],[SALARIO]]="",'2-Resumen'!$B$7, moras[[#This Row],[SALARIO]])</f>
        <v>6150175</v>
      </c>
      <c r="F3041">
        <f>STANDARDIZE(moras[[#This Row],[SALARIO]],'2-Resumen'!$B$2,'2-Resumen'!$B$3)</f>
        <v>-0.27328336987557517</v>
      </c>
      <c r="G3041" t="str">
        <f>IF(ABS(moras[[#This Row],[Z-CORE]])&gt; 1.96,"Sí", "No")</f>
        <v>No</v>
      </c>
      <c r="H3041" t="s">
        <v>33</v>
      </c>
      <c r="I3041" t="str">
        <f>IF(moras[[#This Row],[TIPO_ASEGURAMIENTO]] = "", '2-Resumen'!$F$4, moras[[#This Row],[TIPO_ASEGURAMIENTO]])</f>
        <v>ASALARIADO</v>
      </c>
      <c r="J3041" t="s">
        <v>34</v>
      </c>
      <c r="K3041" t="s">
        <v>30</v>
      </c>
      <c r="L3041" t="s">
        <v>31</v>
      </c>
      <c r="M3041" t="s">
        <v>31</v>
      </c>
      <c r="N3041">
        <v>44</v>
      </c>
      <c r="O3041">
        <f>IF(moras[[#This Row],[EDAD]]="", '2-Resumen'!$C$7, moras[[#This Row],[EDAD]])</f>
        <v>44</v>
      </c>
      <c r="P3041">
        <f>FLOOR(moras[[#This Row],[EDAD_SIN_NA´S]],10)</f>
        <v>40</v>
      </c>
      <c r="Q3041">
        <f>STANDARDIZE(moras[[#This Row],[EDAD]],'2-Resumen'!$C$2, '2-Resumen'!$C$3)</f>
        <v>0.14776047693956615</v>
      </c>
      <c r="R3041" t="str">
        <f>IF(ABS(moras[[#This Row],[Z-CORE E]]) &gt; 1.96, "Sí", "No")</f>
        <v>No</v>
      </c>
    </row>
    <row r="3042" spans="1:18">
      <c r="A3042">
        <v>4404</v>
      </c>
      <c r="B3042" t="s">
        <v>27</v>
      </c>
      <c r="C3042">
        <v>150000</v>
      </c>
      <c r="D30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42">
        <f>IF(moras[[#This Row],[SALARIO]]="",'2-Resumen'!$B$7, moras[[#This Row],[SALARIO]])</f>
        <v>150000</v>
      </c>
      <c r="F3042">
        <f>STANDARDIZE(moras[[#This Row],[SALARIO]],'2-Resumen'!$B$2,'2-Resumen'!$B$3)</f>
        <v>-0.37312052626322112</v>
      </c>
      <c r="G3042" t="str">
        <f>IF(ABS(moras[[#This Row],[Z-CORE]])&gt; 1.96,"Sí", "No")</f>
        <v>No</v>
      </c>
      <c r="H3042" t="s">
        <v>33</v>
      </c>
      <c r="I3042" t="str">
        <f>IF(moras[[#This Row],[TIPO_ASEGURAMIENTO]] = "", '2-Resumen'!$F$4, moras[[#This Row],[TIPO_ASEGURAMIENTO]])</f>
        <v>ASALARIADO</v>
      </c>
      <c r="J3042" t="s">
        <v>29</v>
      </c>
      <c r="K3042" t="s">
        <v>30</v>
      </c>
      <c r="L3042" t="s">
        <v>31</v>
      </c>
      <c r="M3042" t="s">
        <v>31</v>
      </c>
      <c r="N3042">
        <v>32</v>
      </c>
      <c r="O3042">
        <f>IF(moras[[#This Row],[EDAD]]="", '2-Resumen'!$C$7, moras[[#This Row],[EDAD]])</f>
        <v>32</v>
      </c>
      <c r="P3042">
        <f>FLOOR(moras[[#This Row],[EDAD_SIN_NA´S]],10)</f>
        <v>30</v>
      </c>
      <c r="Q3042">
        <f>STANDARDIZE(moras[[#This Row],[EDAD]],'2-Resumen'!$C$2, '2-Resumen'!$C$3)</f>
        <v>-0.69914348398608395</v>
      </c>
      <c r="R3042" t="str">
        <f>IF(ABS(moras[[#This Row],[Z-CORE E]]) &gt; 1.96, "Sí", "No")</f>
        <v>No</v>
      </c>
    </row>
    <row r="3043" spans="1:18">
      <c r="A3043">
        <v>4405</v>
      </c>
      <c r="B3043" t="s">
        <v>32</v>
      </c>
      <c r="C3043">
        <v>360960</v>
      </c>
      <c r="D30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43">
        <f>IF(moras[[#This Row],[SALARIO]]="",'2-Resumen'!$B$7, moras[[#This Row],[SALARIO]])</f>
        <v>360960</v>
      </c>
      <c r="F3043">
        <f>STANDARDIZE(moras[[#This Row],[SALARIO]],'2-Resumen'!$B$2,'2-Resumen'!$B$3)</f>
        <v>-0.36961035422464927</v>
      </c>
      <c r="G3043" t="str">
        <f>IF(ABS(moras[[#This Row],[Z-CORE]])&gt; 1.96,"Sí", "No")</f>
        <v>No</v>
      </c>
      <c r="H3043" t="s">
        <v>33</v>
      </c>
      <c r="I3043" t="str">
        <f>IF(moras[[#This Row],[TIPO_ASEGURAMIENTO]] = "", '2-Resumen'!$F$4, moras[[#This Row],[TIPO_ASEGURAMIENTO]])</f>
        <v>ASALARIADO</v>
      </c>
      <c r="J3043" t="s">
        <v>29</v>
      </c>
      <c r="K3043" t="s">
        <v>30</v>
      </c>
      <c r="L3043" t="s">
        <v>31</v>
      </c>
      <c r="M3043" t="s">
        <v>31</v>
      </c>
      <c r="N3043">
        <v>38</v>
      </c>
      <c r="O3043">
        <f>IF(moras[[#This Row],[EDAD]]="", '2-Resumen'!$C$7, moras[[#This Row],[EDAD]])</f>
        <v>38</v>
      </c>
      <c r="P3043">
        <f>FLOOR(moras[[#This Row],[EDAD_SIN_NA´S]],10)</f>
        <v>30</v>
      </c>
      <c r="Q3043">
        <f>STANDARDIZE(moras[[#This Row],[EDAD]],'2-Resumen'!$C$2, '2-Resumen'!$C$3)</f>
        <v>-0.27569150352325889</v>
      </c>
      <c r="R3043" t="str">
        <f>IF(ABS(moras[[#This Row],[Z-CORE E]]) &gt; 1.96, "Sí", "No")</f>
        <v>No</v>
      </c>
    </row>
    <row r="3044" spans="1:18">
      <c r="A3044">
        <v>4407</v>
      </c>
      <c r="B3044" t="s">
        <v>32</v>
      </c>
      <c r="C3044">
        <v>360000</v>
      </c>
      <c r="D30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44">
        <f>IF(moras[[#This Row],[SALARIO]]="",'2-Resumen'!$B$7, moras[[#This Row],[SALARIO]])</f>
        <v>360000</v>
      </c>
      <c r="F3044">
        <f>STANDARDIZE(moras[[#This Row],[SALARIO]],'2-Resumen'!$B$2,'2-Resumen'!$B$3)</f>
        <v>-0.36962632770377818</v>
      </c>
      <c r="G3044" t="str">
        <f>IF(ABS(moras[[#This Row],[Z-CORE]])&gt; 1.96,"Sí", "No")</f>
        <v>No</v>
      </c>
      <c r="H3044" t="s">
        <v>33</v>
      </c>
      <c r="I3044" t="str">
        <f>IF(moras[[#This Row],[TIPO_ASEGURAMIENTO]] = "", '2-Resumen'!$F$4, moras[[#This Row],[TIPO_ASEGURAMIENTO]])</f>
        <v>ASALARIADO</v>
      </c>
      <c r="J3044" t="s">
        <v>29</v>
      </c>
      <c r="K3044" t="s">
        <v>30</v>
      </c>
      <c r="L3044" t="s">
        <v>30</v>
      </c>
      <c r="M3044" t="s">
        <v>31</v>
      </c>
      <c r="N3044">
        <v>32</v>
      </c>
      <c r="O3044">
        <f>IF(moras[[#This Row],[EDAD]]="", '2-Resumen'!$C$7, moras[[#This Row],[EDAD]])</f>
        <v>32</v>
      </c>
      <c r="P3044">
        <f>FLOOR(moras[[#This Row],[EDAD_SIN_NA´S]],10)</f>
        <v>30</v>
      </c>
      <c r="Q3044">
        <f>STANDARDIZE(moras[[#This Row],[EDAD]],'2-Resumen'!$C$2, '2-Resumen'!$C$3)</f>
        <v>-0.69914348398608395</v>
      </c>
      <c r="R3044" t="str">
        <f>IF(ABS(moras[[#This Row],[Z-CORE E]]) &gt; 1.96, "Sí", "No")</f>
        <v>No</v>
      </c>
    </row>
    <row r="3045" spans="1:18">
      <c r="A3045">
        <v>4408</v>
      </c>
      <c r="B3045" t="s">
        <v>32</v>
      </c>
      <c r="C3045">
        <v>470000</v>
      </c>
      <c r="D30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45">
        <f>IF(moras[[#This Row],[SALARIO]]="",'2-Resumen'!$B$7, moras[[#This Row],[SALARIO]])</f>
        <v>470000</v>
      </c>
      <c r="F3045">
        <f>STANDARDIZE(moras[[#This Row],[SALARIO]],'2-Resumen'!$B$2,'2-Resumen'!$B$3)</f>
        <v>-0.36779603322026044</v>
      </c>
      <c r="G3045" t="str">
        <f>IF(ABS(moras[[#This Row],[Z-CORE]])&gt; 1.96,"Sí", "No")</f>
        <v>No</v>
      </c>
      <c r="H3045" t="s">
        <v>33</v>
      </c>
      <c r="I3045" t="str">
        <f>IF(moras[[#This Row],[TIPO_ASEGURAMIENTO]] = "", '2-Resumen'!$F$4, moras[[#This Row],[TIPO_ASEGURAMIENTO]])</f>
        <v>ASALARIADO</v>
      </c>
      <c r="J3045" t="s">
        <v>29</v>
      </c>
      <c r="K3045" t="s">
        <v>30</v>
      </c>
      <c r="L3045" t="s">
        <v>31</v>
      </c>
      <c r="M3045" t="s">
        <v>31</v>
      </c>
      <c r="N3045">
        <v>52</v>
      </c>
      <c r="O3045">
        <f>IF(moras[[#This Row],[EDAD]]="", '2-Resumen'!$C$7, moras[[#This Row],[EDAD]])</f>
        <v>52</v>
      </c>
      <c r="P3045">
        <f>FLOOR(moras[[#This Row],[EDAD_SIN_NA´S]],10)</f>
        <v>50</v>
      </c>
      <c r="Q3045">
        <f>STANDARDIZE(moras[[#This Row],[EDAD]],'2-Resumen'!$C$2, '2-Resumen'!$C$3)</f>
        <v>0.71236311755666615</v>
      </c>
      <c r="R3045" t="str">
        <f>IF(ABS(moras[[#This Row],[Z-CORE E]]) &gt; 1.96, "Sí", "No")</f>
        <v>No</v>
      </c>
    </row>
    <row r="3046" spans="1:18">
      <c r="A3046">
        <v>4409</v>
      </c>
      <c r="B3046" t="s">
        <v>27</v>
      </c>
      <c r="C3046">
        <v>418415</v>
      </c>
      <c r="D30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46">
        <f>IF(moras[[#This Row],[SALARIO]]="",'2-Resumen'!$B$7, moras[[#This Row],[SALARIO]])</f>
        <v>418415</v>
      </c>
      <c r="F3046">
        <f>STANDARDIZE(moras[[#This Row],[SALARIO]],'2-Resumen'!$B$2,'2-Resumen'!$B$3)</f>
        <v>-0.36865435813782643</v>
      </c>
      <c r="G3046" t="str">
        <f>IF(ABS(moras[[#This Row],[Z-CORE]])&gt; 1.96,"Sí", "No")</f>
        <v>No</v>
      </c>
      <c r="H3046" t="s">
        <v>33</v>
      </c>
      <c r="I3046" t="str">
        <f>IF(moras[[#This Row],[TIPO_ASEGURAMIENTO]] = "", '2-Resumen'!$F$4, moras[[#This Row],[TIPO_ASEGURAMIENTO]])</f>
        <v>ASALARIADO</v>
      </c>
      <c r="J3046" t="s">
        <v>29</v>
      </c>
      <c r="K3046" t="s">
        <v>30</v>
      </c>
      <c r="L3046" t="s">
        <v>31</v>
      </c>
      <c r="M3046" t="s">
        <v>31</v>
      </c>
      <c r="N3046">
        <v>30</v>
      </c>
      <c r="O3046">
        <f>IF(moras[[#This Row],[EDAD]]="", '2-Resumen'!$C$7, moras[[#This Row],[EDAD]])</f>
        <v>30</v>
      </c>
      <c r="P3046">
        <f>FLOOR(moras[[#This Row],[EDAD_SIN_NA´S]],10)</f>
        <v>30</v>
      </c>
      <c r="Q3046">
        <f>STANDARDIZE(moras[[#This Row],[EDAD]],'2-Resumen'!$C$2, '2-Resumen'!$C$3)</f>
        <v>-0.84029414414035897</v>
      </c>
      <c r="R3046" t="str">
        <f>IF(ABS(moras[[#This Row],[Z-CORE E]]) &gt; 1.96, "Sí", "No")</f>
        <v>No</v>
      </c>
    </row>
    <row r="3047" spans="1:18">
      <c r="A3047">
        <v>4410</v>
      </c>
      <c r="B3047" t="s">
        <v>27</v>
      </c>
      <c r="C3047">
        <v>43062735</v>
      </c>
      <c r="D30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47">
        <f>IF(moras[[#This Row],[SALARIO]]="",'2-Resumen'!$B$7, moras[[#This Row],[SALARIO]])</f>
        <v>43062735</v>
      </c>
      <c r="F3047">
        <f>STANDARDIZE(moras[[#This Row],[SALARIO]],'2-Resumen'!$B$2,'2-Resumen'!$B$3)</f>
        <v>0.34090622049276664</v>
      </c>
      <c r="G3047" t="str">
        <f>IF(ABS(moras[[#This Row],[Z-CORE]])&gt; 1.96,"Sí", "No")</f>
        <v>No</v>
      </c>
      <c r="H3047" t="s">
        <v>33</v>
      </c>
      <c r="I3047" t="str">
        <f>IF(moras[[#This Row],[TIPO_ASEGURAMIENTO]] = "", '2-Resumen'!$F$4, moras[[#This Row],[TIPO_ASEGURAMIENTO]])</f>
        <v>ASALARIADO</v>
      </c>
      <c r="J3047" t="s">
        <v>29</v>
      </c>
      <c r="K3047" t="s">
        <v>30</v>
      </c>
      <c r="L3047" t="s">
        <v>31</v>
      </c>
      <c r="M3047" t="s">
        <v>31</v>
      </c>
      <c r="N3047">
        <v>31</v>
      </c>
      <c r="O3047">
        <f>IF(moras[[#This Row],[EDAD]]="", '2-Resumen'!$C$7, moras[[#This Row],[EDAD]])</f>
        <v>31</v>
      </c>
      <c r="P3047">
        <f>FLOOR(moras[[#This Row],[EDAD_SIN_NA´S]],10)</f>
        <v>30</v>
      </c>
      <c r="Q3047">
        <f>STANDARDIZE(moras[[#This Row],[EDAD]],'2-Resumen'!$C$2, '2-Resumen'!$C$3)</f>
        <v>-0.7697188140632214</v>
      </c>
      <c r="R3047" t="str">
        <f>IF(ABS(moras[[#This Row],[Z-CORE E]]) &gt; 1.96, "Sí", "No")</f>
        <v>No</v>
      </c>
    </row>
    <row r="3048" spans="1:18">
      <c r="A3048">
        <v>4411</v>
      </c>
      <c r="B3048" t="s">
        <v>32</v>
      </c>
      <c r="C3048">
        <v>32539486</v>
      </c>
      <c r="D30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48">
        <f>IF(moras[[#This Row],[SALARIO]]="",'2-Resumen'!$B$7, moras[[#This Row],[SALARIO]])</f>
        <v>32539486</v>
      </c>
      <c r="F3048">
        <f>STANDARDIZE(moras[[#This Row],[SALARIO]],'2-Resumen'!$B$2,'2-Resumen'!$B$3)</f>
        <v>0.16580945146200685</v>
      </c>
      <c r="G3048" t="str">
        <f>IF(ABS(moras[[#This Row],[Z-CORE]])&gt; 1.96,"Sí", "No")</f>
        <v>No</v>
      </c>
      <c r="H3048" t="s">
        <v>33</v>
      </c>
      <c r="I3048" t="str">
        <f>IF(moras[[#This Row],[TIPO_ASEGURAMIENTO]] = "", '2-Resumen'!$F$4, moras[[#This Row],[TIPO_ASEGURAMIENTO]])</f>
        <v>ASALARIADO</v>
      </c>
      <c r="J3048" t="s">
        <v>34</v>
      </c>
      <c r="K3048" t="s">
        <v>30</v>
      </c>
      <c r="L3048" t="s">
        <v>31</v>
      </c>
      <c r="M3048" t="s">
        <v>31</v>
      </c>
      <c r="N3048">
        <v>25</v>
      </c>
      <c r="O3048">
        <f>IF(moras[[#This Row],[EDAD]]="", '2-Resumen'!$C$7, moras[[#This Row],[EDAD]])</f>
        <v>25</v>
      </c>
      <c r="P3048">
        <f>FLOOR(moras[[#This Row],[EDAD_SIN_NA´S]],10)</f>
        <v>20</v>
      </c>
      <c r="Q3048">
        <f>STANDARDIZE(moras[[#This Row],[EDAD]],'2-Resumen'!$C$2, '2-Resumen'!$C$3)</f>
        <v>-1.1931707945260464</v>
      </c>
      <c r="R3048" t="str">
        <f>IF(ABS(moras[[#This Row],[Z-CORE E]]) &gt; 1.96, "Sí", "No")</f>
        <v>No</v>
      </c>
    </row>
    <row r="3049" spans="1:18">
      <c r="A3049">
        <v>4412</v>
      </c>
      <c r="B3049" t="s">
        <v>32</v>
      </c>
      <c r="C3049">
        <v>3322334</v>
      </c>
      <c r="D30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49">
        <f>IF(moras[[#This Row],[SALARIO]]="",'2-Resumen'!$B$7, moras[[#This Row],[SALARIO]])</f>
        <v>3322334</v>
      </c>
      <c r="F3049">
        <f>STANDARDIZE(moras[[#This Row],[SALARIO]],'2-Resumen'!$B$2,'2-Resumen'!$B$3)</f>
        <v>-0.32033593153525963</v>
      </c>
      <c r="G3049" t="str">
        <f>IF(ABS(moras[[#This Row],[Z-CORE]])&gt; 1.96,"Sí", "No")</f>
        <v>No</v>
      </c>
      <c r="H3049" t="s">
        <v>33</v>
      </c>
      <c r="I3049" t="str">
        <f>IF(moras[[#This Row],[TIPO_ASEGURAMIENTO]] = "", '2-Resumen'!$F$4, moras[[#This Row],[TIPO_ASEGURAMIENTO]])</f>
        <v>ASALARIADO</v>
      </c>
      <c r="J3049" t="s">
        <v>29</v>
      </c>
      <c r="K3049" t="s">
        <v>30</v>
      </c>
      <c r="L3049" t="s">
        <v>31</v>
      </c>
      <c r="M3049" t="s">
        <v>31</v>
      </c>
      <c r="N3049">
        <v>30</v>
      </c>
      <c r="O3049">
        <f>IF(moras[[#This Row],[EDAD]]="", '2-Resumen'!$C$7, moras[[#This Row],[EDAD]])</f>
        <v>30</v>
      </c>
      <c r="P3049">
        <f>FLOOR(moras[[#This Row],[EDAD_SIN_NA´S]],10)</f>
        <v>30</v>
      </c>
      <c r="Q3049">
        <f>STANDARDIZE(moras[[#This Row],[EDAD]],'2-Resumen'!$C$2, '2-Resumen'!$C$3)</f>
        <v>-0.84029414414035897</v>
      </c>
      <c r="R3049" t="str">
        <f>IF(ABS(moras[[#This Row],[Z-CORE E]]) &gt; 1.96, "Sí", "No")</f>
        <v>No</v>
      </c>
    </row>
    <row r="3050" spans="1:18">
      <c r="A3050">
        <v>4414</v>
      </c>
      <c r="B3050" t="s">
        <v>27</v>
      </c>
      <c r="C3050">
        <v>150000</v>
      </c>
      <c r="D30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50">
        <f>IF(moras[[#This Row],[SALARIO]]="",'2-Resumen'!$B$7, moras[[#This Row],[SALARIO]])</f>
        <v>150000</v>
      </c>
      <c r="F3050">
        <f>STANDARDIZE(moras[[#This Row],[SALARIO]],'2-Resumen'!$B$2,'2-Resumen'!$B$3)</f>
        <v>-0.37312052626322112</v>
      </c>
      <c r="G3050" t="str">
        <f>IF(ABS(moras[[#This Row],[Z-CORE]])&gt; 1.96,"Sí", "No")</f>
        <v>No</v>
      </c>
      <c r="H3050" t="s">
        <v>33</v>
      </c>
      <c r="I3050" t="str">
        <f>IF(moras[[#This Row],[TIPO_ASEGURAMIENTO]] = "", '2-Resumen'!$F$4, moras[[#This Row],[TIPO_ASEGURAMIENTO]])</f>
        <v>ASALARIADO</v>
      </c>
      <c r="J3050" t="s">
        <v>29</v>
      </c>
      <c r="K3050" t="s">
        <v>30</v>
      </c>
      <c r="L3050" t="s">
        <v>30</v>
      </c>
      <c r="M3050" t="s">
        <v>31</v>
      </c>
      <c r="N3050">
        <v>40</v>
      </c>
      <c r="O3050">
        <f>IF(moras[[#This Row],[EDAD]]="", '2-Resumen'!$C$7, moras[[#This Row],[EDAD]])</f>
        <v>40</v>
      </c>
      <c r="P3050">
        <f>FLOOR(moras[[#This Row],[EDAD_SIN_NA´S]],10)</f>
        <v>40</v>
      </c>
      <c r="Q3050">
        <f>STANDARDIZE(moras[[#This Row],[EDAD]],'2-Resumen'!$C$2, '2-Resumen'!$C$3)</f>
        <v>-0.13454084336898386</v>
      </c>
      <c r="R3050" t="str">
        <f>IF(ABS(moras[[#This Row],[Z-CORE E]]) &gt; 1.96, "Sí", "No")</f>
        <v>No</v>
      </c>
    </row>
    <row r="3051" spans="1:18">
      <c r="A3051">
        <v>4416</v>
      </c>
      <c r="B3051" t="s">
        <v>32</v>
      </c>
      <c r="C3051">
        <v>391000</v>
      </c>
      <c r="D30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51">
        <f>IF(moras[[#This Row],[SALARIO]]="",'2-Resumen'!$B$7, moras[[#This Row],[SALARIO]])</f>
        <v>391000</v>
      </c>
      <c r="F3051">
        <f>STANDARDIZE(moras[[#This Row],[SALARIO]],'2-Resumen'!$B$2,'2-Resumen'!$B$3)</f>
        <v>-0.36911051744024137</v>
      </c>
      <c r="G3051" t="str">
        <f>IF(ABS(moras[[#This Row],[Z-CORE]])&gt; 1.96,"Sí", "No")</f>
        <v>No</v>
      </c>
      <c r="H3051" t="s">
        <v>33</v>
      </c>
      <c r="I3051" t="str">
        <f>IF(moras[[#This Row],[TIPO_ASEGURAMIENTO]] = "", '2-Resumen'!$F$4, moras[[#This Row],[TIPO_ASEGURAMIENTO]])</f>
        <v>ASALARIADO</v>
      </c>
      <c r="J3051" t="s">
        <v>29</v>
      </c>
      <c r="K3051" t="s">
        <v>30</v>
      </c>
      <c r="L3051" t="s">
        <v>31</v>
      </c>
      <c r="M3051" t="s">
        <v>31</v>
      </c>
      <c r="N3051">
        <v>36</v>
      </c>
      <c r="O3051">
        <f>IF(moras[[#This Row],[EDAD]]="", '2-Resumen'!$C$7, moras[[#This Row],[EDAD]])</f>
        <v>36</v>
      </c>
      <c r="P3051">
        <f>FLOOR(moras[[#This Row],[EDAD_SIN_NA´S]],10)</f>
        <v>30</v>
      </c>
      <c r="Q3051">
        <f>STANDARDIZE(moras[[#This Row],[EDAD]],'2-Resumen'!$C$2, '2-Resumen'!$C$3)</f>
        <v>-0.41684216367753391</v>
      </c>
      <c r="R3051" t="str">
        <f>IF(ABS(moras[[#This Row],[Z-CORE E]]) &gt; 1.96, "Sí", "No")</f>
        <v>No</v>
      </c>
    </row>
    <row r="3052" spans="1:18">
      <c r="A3052">
        <v>4419</v>
      </c>
      <c r="B3052" t="s">
        <v>27</v>
      </c>
      <c r="C3052">
        <v>53466</v>
      </c>
      <c r="D30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52">
        <f>IF(moras[[#This Row],[SALARIO]]="",'2-Resumen'!$B$7, moras[[#This Row],[SALARIO]])</f>
        <v>53466</v>
      </c>
      <c r="F3052">
        <f>STANDARDIZE(moras[[#This Row],[SALARIO]],'2-Resumen'!$B$2,'2-Resumen'!$B$3)</f>
        <v>-0.37472675942387479</v>
      </c>
      <c r="G3052" t="str">
        <f>IF(ABS(moras[[#This Row],[Z-CORE]])&gt; 1.96,"Sí", "No")</f>
        <v>No</v>
      </c>
      <c r="H3052" t="s">
        <v>33</v>
      </c>
      <c r="I3052" t="str">
        <f>IF(moras[[#This Row],[TIPO_ASEGURAMIENTO]] = "", '2-Resumen'!$F$4, moras[[#This Row],[TIPO_ASEGURAMIENTO]])</f>
        <v>ASALARIADO</v>
      </c>
      <c r="J3052" t="s">
        <v>34</v>
      </c>
      <c r="K3052" t="s">
        <v>30</v>
      </c>
      <c r="L3052" t="s">
        <v>31</v>
      </c>
      <c r="M3052" t="s">
        <v>31</v>
      </c>
      <c r="N3052">
        <v>59</v>
      </c>
      <c r="O3052">
        <f>IF(moras[[#This Row],[EDAD]]="", '2-Resumen'!$C$7, moras[[#This Row],[EDAD]])</f>
        <v>59</v>
      </c>
      <c r="P3052">
        <f>FLOOR(moras[[#This Row],[EDAD_SIN_NA´S]],10)</f>
        <v>50</v>
      </c>
      <c r="Q3052">
        <f>STANDARDIZE(moras[[#This Row],[EDAD]],'2-Resumen'!$C$2, '2-Resumen'!$C$3)</f>
        <v>1.2063904280966287</v>
      </c>
      <c r="R3052" t="str">
        <f>IF(ABS(moras[[#This Row],[Z-CORE E]]) &gt; 1.96, "Sí", "No")</f>
        <v>No</v>
      </c>
    </row>
    <row r="3053" spans="1:18">
      <c r="A3053">
        <v>4420</v>
      </c>
      <c r="B3053" t="s">
        <v>32</v>
      </c>
      <c r="C3053">
        <v>42303854</v>
      </c>
      <c r="D30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53">
        <f>IF(moras[[#This Row],[SALARIO]]="",'2-Resumen'!$B$7, moras[[#This Row],[SALARIO]])</f>
        <v>42303854</v>
      </c>
      <c r="F3053">
        <f>STANDARDIZE(moras[[#This Row],[SALARIO]],'2-Resumen'!$B$2,'2-Resumen'!$B$3)</f>
        <v>0.32827916860234457</v>
      </c>
      <c r="G3053" t="str">
        <f>IF(ABS(moras[[#This Row],[Z-CORE]])&gt; 1.96,"Sí", "No")</f>
        <v>No</v>
      </c>
      <c r="H3053" t="s">
        <v>33</v>
      </c>
      <c r="I3053" t="str">
        <f>IF(moras[[#This Row],[TIPO_ASEGURAMIENTO]] = "", '2-Resumen'!$F$4, moras[[#This Row],[TIPO_ASEGURAMIENTO]])</f>
        <v>ASALARIADO</v>
      </c>
      <c r="J3053" t="s">
        <v>29</v>
      </c>
      <c r="K3053" t="s">
        <v>30</v>
      </c>
      <c r="L3053" t="s">
        <v>31</v>
      </c>
      <c r="M3053" t="s">
        <v>31</v>
      </c>
      <c r="N3053">
        <v>32</v>
      </c>
      <c r="O3053">
        <f>IF(moras[[#This Row],[EDAD]]="", '2-Resumen'!$C$7, moras[[#This Row],[EDAD]])</f>
        <v>32</v>
      </c>
      <c r="P3053">
        <f>FLOOR(moras[[#This Row],[EDAD_SIN_NA´S]],10)</f>
        <v>30</v>
      </c>
      <c r="Q3053">
        <f>STANDARDIZE(moras[[#This Row],[EDAD]],'2-Resumen'!$C$2, '2-Resumen'!$C$3)</f>
        <v>-0.69914348398608395</v>
      </c>
      <c r="R3053" t="str">
        <f>IF(ABS(moras[[#This Row],[Z-CORE E]]) &gt; 1.96, "Sí", "No")</f>
        <v>No</v>
      </c>
    </row>
    <row r="3054" spans="1:18">
      <c r="A3054">
        <v>4421</v>
      </c>
      <c r="B3054" t="s">
        <v>32</v>
      </c>
      <c r="C3054">
        <v>33206319</v>
      </c>
      <c r="D30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54">
        <f>IF(moras[[#This Row],[SALARIO]]="",'2-Resumen'!$B$7, moras[[#This Row],[SALARIO]])</f>
        <v>33206319</v>
      </c>
      <c r="F3054">
        <f>STANDARDIZE(moras[[#This Row],[SALARIO]],'2-Resumen'!$B$2,'2-Resumen'!$B$3)</f>
        <v>0.17690491292862126</v>
      </c>
      <c r="G3054" t="str">
        <f>IF(ABS(moras[[#This Row],[Z-CORE]])&gt; 1.96,"Sí", "No")</f>
        <v>No</v>
      </c>
      <c r="H3054" t="s">
        <v>33</v>
      </c>
      <c r="I3054" t="str">
        <f>IF(moras[[#This Row],[TIPO_ASEGURAMIENTO]] = "", '2-Resumen'!$F$4, moras[[#This Row],[TIPO_ASEGURAMIENTO]])</f>
        <v>ASALARIADO</v>
      </c>
      <c r="J3054" t="s">
        <v>29</v>
      </c>
      <c r="K3054" t="s">
        <v>30</v>
      </c>
      <c r="L3054" t="s">
        <v>31</v>
      </c>
      <c r="M3054" t="s">
        <v>31</v>
      </c>
      <c r="N3054">
        <v>22</v>
      </c>
      <c r="O3054">
        <f>IF(moras[[#This Row],[EDAD]]="", '2-Resumen'!$C$7, moras[[#This Row],[EDAD]])</f>
        <v>22</v>
      </c>
      <c r="P3054">
        <f>FLOOR(moras[[#This Row],[EDAD_SIN_NA´S]],10)</f>
        <v>20</v>
      </c>
      <c r="Q3054">
        <f>STANDARDIZE(moras[[#This Row],[EDAD]],'2-Resumen'!$C$2, '2-Resumen'!$C$3)</f>
        <v>-1.4048967847574589</v>
      </c>
      <c r="R3054" t="str">
        <f>IF(ABS(moras[[#This Row],[Z-CORE E]]) &gt; 1.96, "Sí", "No")</f>
        <v>No</v>
      </c>
    </row>
    <row r="3055" spans="1:18">
      <c r="A3055">
        <v>4422</v>
      </c>
      <c r="B3055" t="s">
        <v>32</v>
      </c>
      <c r="C3055">
        <v>49146563</v>
      </c>
      <c r="D30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55">
        <f>IF(moras[[#This Row],[SALARIO]]="",'2-Resumen'!$B$7, moras[[#This Row],[SALARIO]])</f>
        <v>49146563</v>
      </c>
      <c r="F3055">
        <f>STANDARDIZE(moras[[#This Row],[SALARIO]],'2-Resumen'!$B$2,'2-Resumen'!$B$3)</f>
        <v>0.44213528255704632</v>
      </c>
      <c r="G3055" t="str">
        <f>IF(ABS(moras[[#This Row],[Z-CORE]])&gt; 1.96,"Sí", "No")</f>
        <v>No</v>
      </c>
      <c r="H3055" t="s">
        <v>33</v>
      </c>
      <c r="I3055" t="str">
        <f>IF(moras[[#This Row],[TIPO_ASEGURAMIENTO]] = "", '2-Resumen'!$F$4, moras[[#This Row],[TIPO_ASEGURAMIENTO]])</f>
        <v>ASALARIADO</v>
      </c>
      <c r="J3055" t="s">
        <v>29</v>
      </c>
      <c r="K3055" t="s">
        <v>30</v>
      </c>
      <c r="L3055" t="s">
        <v>30</v>
      </c>
      <c r="M3055" t="s">
        <v>31</v>
      </c>
      <c r="N3055">
        <v>26</v>
      </c>
      <c r="O3055">
        <f>IF(moras[[#This Row],[EDAD]]="", '2-Resumen'!$C$7, moras[[#This Row],[EDAD]])</f>
        <v>26</v>
      </c>
      <c r="P3055">
        <f>FLOOR(moras[[#This Row],[EDAD_SIN_NA´S]],10)</f>
        <v>20</v>
      </c>
      <c r="Q3055">
        <f>STANDARDIZE(moras[[#This Row],[EDAD]],'2-Resumen'!$C$2, '2-Resumen'!$C$3)</f>
        <v>-1.1225954644489089</v>
      </c>
      <c r="R3055" t="str">
        <f>IF(ABS(moras[[#This Row],[Z-CORE E]]) &gt; 1.96, "Sí", "No")</f>
        <v>No</v>
      </c>
    </row>
    <row r="3056" spans="1:18">
      <c r="A3056">
        <v>4424</v>
      </c>
      <c r="B3056" t="s">
        <v>27</v>
      </c>
      <c r="C3056">
        <v>1021562</v>
      </c>
      <c r="D30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56">
        <f>IF(moras[[#This Row],[SALARIO]]="",'2-Resumen'!$B$7, moras[[#This Row],[SALARIO]])</f>
        <v>1021562</v>
      </c>
      <c r="F3056">
        <f>STANDARDIZE(moras[[#This Row],[SALARIO]],'2-Resumen'!$B$2,'2-Resumen'!$B$3)</f>
        <v>-0.35861857062100577</v>
      </c>
      <c r="G3056" t="str">
        <f>IF(ABS(moras[[#This Row],[Z-CORE]])&gt; 1.96,"Sí", "No")</f>
        <v>No</v>
      </c>
      <c r="H3056" t="s">
        <v>33</v>
      </c>
      <c r="I3056" t="str">
        <f>IF(moras[[#This Row],[TIPO_ASEGURAMIENTO]] = "", '2-Resumen'!$F$4, moras[[#This Row],[TIPO_ASEGURAMIENTO]])</f>
        <v>ASALARIADO</v>
      </c>
      <c r="J3056" t="s">
        <v>34</v>
      </c>
      <c r="K3056" t="s">
        <v>30</v>
      </c>
      <c r="L3056" t="s">
        <v>31</v>
      </c>
      <c r="M3056" t="s">
        <v>31</v>
      </c>
      <c r="N3056">
        <v>36</v>
      </c>
      <c r="O3056">
        <f>IF(moras[[#This Row],[EDAD]]="", '2-Resumen'!$C$7, moras[[#This Row],[EDAD]])</f>
        <v>36</v>
      </c>
      <c r="P3056">
        <f>FLOOR(moras[[#This Row],[EDAD_SIN_NA´S]],10)</f>
        <v>30</v>
      </c>
      <c r="Q3056">
        <f>STANDARDIZE(moras[[#This Row],[EDAD]],'2-Resumen'!$C$2, '2-Resumen'!$C$3)</f>
        <v>-0.41684216367753391</v>
      </c>
      <c r="R3056" t="str">
        <f>IF(ABS(moras[[#This Row],[Z-CORE E]]) &gt; 1.96, "Sí", "No")</f>
        <v>No</v>
      </c>
    </row>
    <row r="3057" spans="1:18">
      <c r="A3057">
        <v>4425</v>
      </c>
      <c r="B3057" t="s">
        <v>32</v>
      </c>
      <c r="C3057">
        <v>307850</v>
      </c>
      <c r="D30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57">
        <f>IF(moras[[#This Row],[SALARIO]]="",'2-Resumen'!$B$7, moras[[#This Row],[SALARIO]])</f>
        <v>307850</v>
      </c>
      <c r="F3057">
        <f>STANDARDIZE(moras[[#This Row],[SALARIO]],'2-Resumen'!$B$2,'2-Resumen'!$B$3)</f>
        <v>-0.37049405367937316</v>
      </c>
      <c r="G3057" t="str">
        <f>IF(ABS(moras[[#This Row],[Z-CORE]])&gt; 1.96,"Sí", "No")</f>
        <v>No</v>
      </c>
      <c r="H3057" t="s">
        <v>33</v>
      </c>
      <c r="I3057" t="str">
        <f>IF(moras[[#This Row],[TIPO_ASEGURAMIENTO]] = "", '2-Resumen'!$F$4, moras[[#This Row],[TIPO_ASEGURAMIENTO]])</f>
        <v>ASALARIADO</v>
      </c>
      <c r="J3057" t="s">
        <v>29</v>
      </c>
      <c r="K3057" t="s">
        <v>30</v>
      </c>
      <c r="L3057" t="s">
        <v>31</v>
      </c>
      <c r="M3057" t="s">
        <v>31</v>
      </c>
      <c r="N3057">
        <v>41</v>
      </c>
      <c r="O3057">
        <f>IF(moras[[#This Row],[EDAD]]="", '2-Resumen'!$C$7, moras[[#This Row],[EDAD]])</f>
        <v>41</v>
      </c>
      <c r="P3057">
        <f>FLOOR(moras[[#This Row],[EDAD_SIN_NA´S]],10)</f>
        <v>40</v>
      </c>
      <c r="Q3057">
        <f>STANDARDIZE(moras[[#This Row],[EDAD]],'2-Resumen'!$C$2, '2-Resumen'!$C$3)</f>
        <v>-6.3965513291846368E-2</v>
      </c>
      <c r="R3057" t="str">
        <f>IF(ABS(moras[[#This Row],[Z-CORE E]]) &gt; 1.96, "Sí", "No")</f>
        <v>No</v>
      </c>
    </row>
    <row r="3058" spans="1:18">
      <c r="A3058">
        <v>4426</v>
      </c>
      <c r="B3058" t="s">
        <v>32</v>
      </c>
      <c r="C3058">
        <v>33792596</v>
      </c>
      <c r="D30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58">
        <f>IF(moras[[#This Row],[SALARIO]]="",'2-Resumen'!$B$7, moras[[#This Row],[SALARIO]])</f>
        <v>33792596</v>
      </c>
      <c r="F3058">
        <f>STANDARDIZE(moras[[#This Row],[SALARIO]],'2-Resumen'!$B$2,'2-Resumen'!$B$3)</f>
        <v>0.18665999982783335</v>
      </c>
      <c r="G3058" t="str">
        <f>IF(ABS(moras[[#This Row],[Z-CORE]])&gt; 1.96,"Sí", "No")</f>
        <v>No</v>
      </c>
      <c r="H3058" t="s">
        <v>33</v>
      </c>
      <c r="I3058" t="str">
        <f>IF(moras[[#This Row],[TIPO_ASEGURAMIENTO]] = "", '2-Resumen'!$F$4, moras[[#This Row],[TIPO_ASEGURAMIENTO]])</f>
        <v>ASALARIADO</v>
      </c>
      <c r="J3058" t="s">
        <v>29</v>
      </c>
      <c r="K3058" t="s">
        <v>30</v>
      </c>
      <c r="L3058" t="s">
        <v>31</v>
      </c>
      <c r="M3058" t="s">
        <v>31</v>
      </c>
      <c r="N3058">
        <v>23</v>
      </c>
      <c r="O3058">
        <f>IF(moras[[#This Row],[EDAD]]="", '2-Resumen'!$C$7, moras[[#This Row],[EDAD]])</f>
        <v>23</v>
      </c>
      <c r="P3058">
        <f>FLOOR(moras[[#This Row],[EDAD_SIN_NA´S]],10)</f>
        <v>20</v>
      </c>
      <c r="Q3058">
        <f>STANDARDIZE(moras[[#This Row],[EDAD]],'2-Resumen'!$C$2, '2-Resumen'!$C$3)</f>
        <v>-1.3343214546803215</v>
      </c>
      <c r="R3058" t="str">
        <f>IF(ABS(moras[[#This Row],[Z-CORE E]]) &gt; 1.96, "Sí", "No")</f>
        <v>No</v>
      </c>
    </row>
    <row r="3059" spans="1:18">
      <c r="A3059">
        <v>4427</v>
      </c>
      <c r="B3059" t="s">
        <v>32</v>
      </c>
      <c r="C3059">
        <v>8840035</v>
      </c>
      <c r="D30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59">
        <f>IF(moras[[#This Row],[SALARIO]]="",'2-Resumen'!$B$7, moras[[#This Row],[SALARIO]])</f>
        <v>8840035</v>
      </c>
      <c r="F3059">
        <f>STANDARDIZE(moras[[#This Row],[SALARIO]],'2-Resumen'!$B$2,'2-Resumen'!$B$3)</f>
        <v>-0.22852667969889306</v>
      </c>
      <c r="G3059" t="str">
        <f>IF(ABS(moras[[#This Row],[Z-CORE]])&gt; 1.96,"Sí", "No")</f>
        <v>No</v>
      </c>
      <c r="H3059" t="s">
        <v>33</v>
      </c>
      <c r="I3059" t="str">
        <f>IF(moras[[#This Row],[TIPO_ASEGURAMIENTO]] = "", '2-Resumen'!$F$4, moras[[#This Row],[TIPO_ASEGURAMIENTO]])</f>
        <v>ASALARIADO</v>
      </c>
      <c r="J3059" t="s">
        <v>29</v>
      </c>
      <c r="K3059" t="s">
        <v>30</v>
      </c>
      <c r="L3059" t="s">
        <v>31</v>
      </c>
      <c r="M3059" t="s">
        <v>31</v>
      </c>
      <c r="N3059">
        <v>25</v>
      </c>
      <c r="O3059">
        <f>IF(moras[[#This Row],[EDAD]]="", '2-Resumen'!$C$7, moras[[#This Row],[EDAD]])</f>
        <v>25</v>
      </c>
      <c r="P3059">
        <f>FLOOR(moras[[#This Row],[EDAD_SIN_NA´S]],10)</f>
        <v>20</v>
      </c>
      <c r="Q3059">
        <f>STANDARDIZE(moras[[#This Row],[EDAD]],'2-Resumen'!$C$2, '2-Resumen'!$C$3)</f>
        <v>-1.1931707945260464</v>
      </c>
      <c r="R3059" t="str">
        <f>IF(ABS(moras[[#This Row],[Z-CORE E]]) &gt; 1.96, "Sí", "No")</f>
        <v>No</v>
      </c>
    </row>
    <row r="3060" spans="1:18">
      <c r="A3060">
        <v>4429</v>
      </c>
      <c r="B3060" t="s">
        <v>32</v>
      </c>
      <c r="C3060">
        <v>724000</v>
      </c>
      <c r="D30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60">
        <f>IF(moras[[#This Row],[SALARIO]]="",'2-Resumen'!$B$7, moras[[#This Row],[SALARIO]])</f>
        <v>724000</v>
      </c>
      <c r="F3060">
        <f>STANDARDIZE(moras[[#This Row],[SALARIO]],'2-Resumen'!$B$2,'2-Resumen'!$B$3)</f>
        <v>-0.36356971686741035</v>
      </c>
      <c r="G3060" t="str">
        <f>IF(ABS(moras[[#This Row],[Z-CORE]])&gt; 1.96,"Sí", "No")</f>
        <v>No</v>
      </c>
      <c r="H3060" t="s">
        <v>33</v>
      </c>
      <c r="I3060" t="str">
        <f>IF(moras[[#This Row],[TIPO_ASEGURAMIENTO]] = "", '2-Resumen'!$F$4, moras[[#This Row],[TIPO_ASEGURAMIENTO]])</f>
        <v>ASALARIADO</v>
      </c>
      <c r="J3060" t="s">
        <v>29</v>
      </c>
      <c r="K3060" t="s">
        <v>30</v>
      </c>
      <c r="L3060" t="s">
        <v>31</v>
      </c>
      <c r="M3060" t="s">
        <v>31</v>
      </c>
      <c r="N3060">
        <v>29</v>
      </c>
      <c r="O3060">
        <f>IF(moras[[#This Row],[EDAD]]="", '2-Resumen'!$C$7, moras[[#This Row],[EDAD]])</f>
        <v>29</v>
      </c>
      <c r="P3060">
        <f>FLOOR(moras[[#This Row],[EDAD_SIN_NA´S]],10)</f>
        <v>20</v>
      </c>
      <c r="Q3060">
        <f>STANDARDIZE(moras[[#This Row],[EDAD]],'2-Resumen'!$C$2, '2-Resumen'!$C$3)</f>
        <v>-0.91086947421749642</v>
      </c>
      <c r="R3060" t="str">
        <f>IF(ABS(moras[[#This Row],[Z-CORE E]]) &gt; 1.96, "Sí", "No")</f>
        <v>No</v>
      </c>
    </row>
    <row r="3061" spans="1:18">
      <c r="A3061">
        <v>4432</v>
      </c>
      <c r="B3061" t="s">
        <v>32</v>
      </c>
      <c r="C3061">
        <v>3706096</v>
      </c>
      <c r="D30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61">
        <f>IF(moras[[#This Row],[SALARIO]]="",'2-Resumen'!$B$7, moras[[#This Row],[SALARIO]])</f>
        <v>3706096</v>
      </c>
      <c r="F3061">
        <f>STANDARDIZE(moras[[#This Row],[SALARIO]],'2-Resumen'!$B$2,'2-Resumen'!$B$3)</f>
        <v>-0.31395049997540747</v>
      </c>
      <c r="G3061" t="str">
        <f>IF(ABS(moras[[#This Row],[Z-CORE]])&gt; 1.96,"Sí", "No")</f>
        <v>No</v>
      </c>
      <c r="H3061" t="s">
        <v>33</v>
      </c>
      <c r="I3061" t="str">
        <f>IF(moras[[#This Row],[TIPO_ASEGURAMIENTO]] = "", '2-Resumen'!$F$4, moras[[#This Row],[TIPO_ASEGURAMIENTO]])</f>
        <v>ASALARIADO</v>
      </c>
      <c r="J3061" t="s">
        <v>29</v>
      </c>
      <c r="K3061" t="s">
        <v>30</v>
      </c>
      <c r="L3061" t="s">
        <v>30</v>
      </c>
      <c r="M3061" t="s">
        <v>31</v>
      </c>
      <c r="N3061">
        <v>59</v>
      </c>
      <c r="O3061">
        <f>IF(moras[[#This Row],[EDAD]]="", '2-Resumen'!$C$7, moras[[#This Row],[EDAD]])</f>
        <v>59</v>
      </c>
      <c r="P3061">
        <f>FLOOR(moras[[#This Row],[EDAD_SIN_NA´S]],10)</f>
        <v>50</v>
      </c>
      <c r="Q3061">
        <f>STANDARDIZE(moras[[#This Row],[EDAD]],'2-Resumen'!$C$2, '2-Resumen'!$C$3)</f>
        <v>1.2063904280966287</v>
      </c>
      <c r="R3061" t="str">
        <f>IF(ABS(moras[[#This Row],[Z-CORE E]]) &gt; 1.96, "Sí", "No")</f>
        <v>No</v>
      </c>
    </row>
    <row r="3062" spans="1:18">
      <c r="A3062">
        <v>4433</v>
      </c>
      <c r="B3062" t="s">
        <v>32</v>
      </c>
      <c r="C3062">
        <v>287000</v>
      </c>
      <c r="D30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62">
        <f>IF(moras[[#This Row],[SALARIO]]="",'2-Resumen'!$B$7, moras[[#This Row],[SALARIO]])</f>
        <v>287000</v>
      </c>
      <c r="F3062">
        <f>STANDARDIZE(moras[[#This Row],[SALARIO]],'2-Resumen'!$B$2,'2-Resumen'!$B$3)</f>
        <v>-0.3708409776792036</v>
      </c>
      <c r="G3062" t="str">
        <f>IF(ABS(moras[[#This Row],[Z-CORE]])&gt; 1.96,"Sí", "No")</f>
        <v>No</v>
      </c>
      <c r="H3062" t="s">
        <v>33</v>
      </c>
      <c r="I3062" t="str">
        <f>IF(moras[[#This Row],[TIPO_ASEGURAMIENTO]] = "", '2-Resumen'!$F$4, moras[[#This Row],[TIPO_ASEGURAMIENTO]])</f>
        <v>ASALARIADO</v>
      </c>
      <c r="J3062" t="s">
        <v>29</v>
      </c>
      <c r="K3062" t="s">
        <v>30</v>
      </c>
      <c r="L3062" t="s">
        <v>31</v>
      </c>
      <c r="M3062" t="s">
        <v>31</v>
      </c>
      <c r="N3062">
        <v>19</v>
      </c>
      <c r="O3062">
        <f>IF(moras[[#This Row],[EDAD]]="", '2-Resumen'!$C$7, moras[[#This Row],[EDAD]])</f>
        <v>19</v>
      </c>
      <c r="P3062">
        <f>FLOOR(moras[[#This Row],[EDAD_SIN_NA´S]],10)</f>
        <v>10</v>
      </c>
      <c r="Q3062">
        <f>STANDARDIZE(moras[[#This Row],[EDAD]],'2-Resumen'!$C$2, '2-Resumen'!$C$3)</f>
        <v>-1.6166227749888715</v>
      </c>
      <c r="R3062" t="str">
        <f>IF(ABS(moras[[#This Row],[Z-CORE E]]) &gt; 1.96, "Sí", "No")</f>
        <v>No</v>
      </c>
    </row>
    <row r="3063" spans="1:18">
      <c r="A3063">
        <v>4434</v>
      </c>
      <c r="B3063" t="s">
        <v>27</v>
      </c>
      <c r="C3063">
        <v>50136789</v>
      </c>
      <c r="D30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63">
        <f>IF(moras[[#This Row],[SALARIO]]="",'2-Resumen'!$B$7, moras[[#This Row],[SALARIO]])</f>
        <v>50136789</v>
      </c>
      <c r="F3063">
        <f>STANDARDIZE(moras[[#This Row],[SALARIO]],'2-Resumen'!$B$2,'2-Resumen'!$B$3)</f>
        <v>0.45861169333191759</v>
      </c>
      <c r="G3063" t="str">
        <f>IF(ABS(moras[[#This Row],[Z-CORE]])&gt; 1.96,"Sí", "No")</f>
        <v>No</v>
      </c>
      <c r="H3063" t="s">
        <v>33</v>
      </c>
      <c r="I3063" t="str">
        <f>IF(moras[[#This Row],[TIPO_ASEGURAMIENTO]] = "", '2-Resumen'!$F$4, moras[[#This Row],[TIPO_ASEGURAMIENTO]])</f>
        <v>ASALARIADO</v>
      </c>
      <c r="J3063" t="s">
        <v>29</v>
      </c>
      <c r="K3063" t="s">
        <v>30</v>
      </c>
      <c r="L3063" t="s">
        <v>31</v>
      </c>
      <c r="M3063" t="s">
        <v>31</v>
      </c>
      <c r="N3063">
        <v>27</v>
      </c>
      <c r="O3063">
        <f>IF(moras[[#This Row],[EDAD]]="", '2-Resumen'!$C$7, moras[[#This Row],[EDAD]])</f>
        <v>27</v>
      </c>
      <c r="P3063">
        <f>FLOOR(moras[[#This Row],[EDAD_SIN_NA´S]],10)</f>
        <v>20</v>
      </c>
      <c r="Q3063">
        <f>STANDARDIZE(moras[[#This Row],[EDAD]],'2-Resumen'!$C$2, '2-Resumen'!$C$3)</f>
        <v>-1.0520201343717714</v>
      </c>
      <c r="R3063" t="str">
        <f>IF(ABS(moras[[#This Row],[Z-CORE E]]) &gt; 1.96, "Sí", "No")</f>
        <v>No</v>
      </c>
    </row>
    <row r="3064" spans="1:18">
      <c r="A3064">
        <v>4435</v>
      </c>
      <c r="B3064" t="s">
        <v>32</v>
      </c>
      <c r="C3064">
        <v>6448944</v>
      </c>
      <c r="D30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64">
        <f>IF(moras[[#This Row],[SALARIO]]="",'2-Resumen'!$B$7, moras[[#This Row],[SALARIO]])</f>
        <v>6448944</v>
      </c>
      <c r="F3064">
        <f>STANDARDIZE(moras[[#This Row],[SALARIO]],'2-Resumen'!$B$2,'2-Resumen'!$B$3)</f>
        <v>-0.26831214030697415</v>
      </c>
      <c r="G3064" t="str">
        <f>IF(ABS(moras[[#This Row],[Z-CORE]])&gt; 1.96,"Sí", "No")</f>
        <v>No</v>
      </c>
      <c r="H3064" t="s">
        <v>33</v>
      </c>
      <c r="I3064" t="str">
        <f>IF(moras[[#This Row],[TIPO_ASEGURAMIENTO]] = "", '2-Resumen'!$F$4, moras[[#This Row],[TIPO_ASEGURAMIENTO]])</f>
        <v>ASALARIADO</v>
      </c>
      <c r="J3064" t="s">
        <v>29</v>
      </c>
      <c r="K3064" t="s">
        <v>30</v>
      </c>
      <c r="L3064" t="s">
        <v>31</v>
      </c>
      <c r="M3064" t="s">
        <v>31</v>
      </c>
      <c r="N3064">
        <v>37</v>
      </c>
      <c r="O3064">
        <f>IF(moras[[#This Row],[EDAD]]="", '2-Resumen'!$C$7, moras[[#This Row],[EDAD]])</f>
        <v>37</v>
      </c>
      <c r="P3064">
        <f>FLOOR(moras[[#This Row],[EDAD_SIN_NA´S]],10)</f>
        <v>30</v>
      </c>
      <c r="Q3064">
        <f>STANDARDIZE(moras[[#This Row],[EDAD]],'2-Resumen'!$C$2, '2-Resumen'!$C$3)</f>
        <v>-0.3462668336003964</v>
      </c>
      <c r="R3064" t="str">
        <f>IF(ABS(moras[[#This Row],[Z-CORE E]]) &gt; 1.96, "Sí", "No")</f>
        <v>No</v>
      </c>
    </row>
    <row r="3065" spans="1:18">
      <c r="A3065">
        <v>4438</v>
      </c>
      <c r="B3065" t="s">
        <v>27</v>
      </c>
      <c r="C3065">
        <v>106407455</v>
      </c>
      <c r="D30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65">
        <f>IF(moras[[#This Row],[SALARIO]]="",'2-Resumen'!$B$7, moras[[#This Row],[SALARIO]])</f>
        <v>106407455</v>
      </c>
      <c r="F3065">
        <f>STANDARDIZE(moras[[#This Row],[SALARIO]],'2-Resumen'!$B$2,'2-Resumen'!$B$3)</f>
        <v>1.3949015984561834</v>
      </c>
      <c r="G3065" t="str">
        <f>IF(ABS(moras[[#This Row],[Z-CORE]])&gt; 1.96,"Sí", "No")</f>
        <v>No</v>
      </c>
      <c r="H3065" t="s">
        <v>33</v>
      </c>
      <c r="I3065" t="str">
        <f>IF(moras[[#This Row],[TIPO_ASEGURAMIENTO]] = "", '2-Resumen'!$F$4, moras[[#This Row],[TIPO_ASEGURAMIENTO]])</f>
        <v>ASALARIADO</v>
      </c>
      <c r="J3065" t="s">
        <v>29</v>
      </c>
      <c r="K3065" t="s">
        <v>30</v>
      </c>
      <c r="L3065" t="s">
        <v>31</v>
      </c>
      <c r="M3065" t="s">
        <v>31</v>
      </c>
      <c r="N3065">
        <v>21</v>
      </c>
      <c r="O3065">
        <f>IF(moras[[#This Row],[EDAD]]="", '2-Resumen'!$C$7, moras[[#This Row],[EDAD]])</f>
        <v>21</v>
      </c>
      <c r="P3065">
        <f>FLOOR(moras[[#This Row],[EDAD_SIN_NA´S]],10)</f>
        <v>20</v>
      </c>
      <c r="Q3065">
        <f>STANDARDIZE(moras[[#This Row],[EDAD]],'2-Resumen'!$C$2, '2-Resumen'!$C$3)</f>
        <v>-1.4754721148345964</v>
      </c>
      <c r="R3065" t="str">
        <f>IF(ABS(moras[[#This Row],[Z-CORE E]]) &gt; 1.96, "Sí", "No")</f>
        <v>No</v>
      </c>
    </row>
    <row r="3066" spans="1:18">
      <c r="A3066">
        <v>4439</v>
      </c>
      <c r="B3066" t="s">
        <v>32</v>
      </c>
      <c r="C3066">
        <v>41920705</v>
      </c>
      <c r="D30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66">
        <f>IF(moras[[#This Row],[SALARIO]]="",'2-Resumen'!$B$7, moras[[#This Row],[SALARIO]])</f>
        <v>41920705</v>
      </c>
      <c r="F3066">
        <f>STANDARDIZE(moras[[#This Row],[SALARIO]],'2-Resumen'!$B$2,'2-Resumen'!$B$3)</f>
        <v>0.32190393677447787</v>
      </c>
      <c r="G3066" t="str">
        <f>IF(ABS(moras[[#This Row],[Z-CORE]])&gt; 1.96,"Sí", "No")</f>
        <v>No</v>
      </c>
      <c r="H3066" t="s">
        <v>33</v>
      </c>
      <c r="I3066" t="str">
        <f>IF(moras[[#This Row],[TIPO_ASEGURAMIENTO]] = "", '2-Resumen'!$F$4, moras[[#This Row],[TIPO_ASEGURAMIENTO]])</f>
        <v>ASALARIADO</v>
      </c>
      <c r="J3066" t="s">
        <v>29</v>
      </c>
      <c r="K3066" t="s">
        <v>30</v>
      </c>
      <c r="L3066" t="s">
        <v>31</v>
      </c>
      <c r="M3066" t="s">
        <v>31</v>
      </c>
      <c r="N3066">
        <v>48</v>
      </c>
      <c r="O3066">
        <f>IF(moras[[#This Row],[EDAD]]="", '2-Resumen'!$C$7, moras[[#This Row],[EDAD]])</f>
        <v>48</v>
      </c>
      <c r="P3066">
        <f>FLOOR(moras[[#This Row],[EDAD_SIN_NA´S]],10)</f>
        <v>40</v>
      </c>
      <c r="Q3066">
        <f>STANDARDIZE(moras[[#This Row],[EDAD]],'2-Resumen'!$C$2, '2-Resumen'!$C$3)</f>
        <v>0.43006179724811616</v>
      </c>
      <c r="R3066" t="str">
        <f>IF(ABS(moras[[#This Row],[Z-CORE E]]) &gt; 1.96, "Sí", "No")</f>
        <v>No</v>
      </c>
    </row>
    <row r="3067" spans="1:18">
      <c r="A3067">
        <v>4440</v>
      </c>
      <c r="B3067" t="s">
        <v>32</v>
      </c>
      <c r="C3067">
        <v>1277200</v>
      </c>
      <c r="D30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67">
        <f>IF(moras[[#This Row],[SALARIO]]="",'2-Resumen'!$B$7, moras[[#This Row],[SALARIO]])</f>
        <v>1277200</v>
      </c>
      <c r="F3067">
        <f>STANDARDIZE(moras[[#This Row],[SALARIO]],'2-Resumen'!$B$2,'2-Resumen'!$B$3)</f>
        <v>-0.35436499951939204</v>
      </c>
      <c r="G3067" t="str">
        <f>IF(ABS(moras[[#This Row],[Z-CORE]])&gt; 1.96,"Sí", "No")</f>
        <v>No</v>
      </c>
      <c r="H3067" t="s">
        <v>33</v>
      </c>
      <c r="I3067" t="str">
        <f>IF(moras[[#This Row],[TIPO_ASEGURAMIENTO]] = "", '2-Resumen'!$F$4, moras[[#This Row],[TIPO_ASEGURAMIENTO]])</f>
        <v>ASALARIADO</v>
      </c>
      <c r="J3067" t="s">
        <v>29</v>
      </c>
      <c r="K3067" t="s">
        <v>30</v>
      </c>
      <c r="L3067" t="s">
        <v>31</v>
      </c>
      <c r="M3067" t="s">
        <v>31</v>
      </c>
      <c r="N3067">
        <v>24</v>
      </c>
      <c r="O3067">
        <f>IF(moras[[#This Row],[EDAD]]="", '2-Resumen'!$C$7, moras[[#This Row],[EDAD]])</f>
        <v>24</v>
      </c>
      <c r="P3067">
        <f>FLOOR(moras[[#This Row],[EDAD_SIN_NA´S]],10)</f>
        <v>20</v>
      </c>
      <c r="Q3067">
        <f>STANDARDIZE(moras[[#This Row],[EDAD]],'2-Resumen'!$C$2, '2-Resumen'!$C$3)</f>
        <v>-1.263746124603184</v>
      </c>
      <c r="R3067" t="str">
        <f>IF(ABS(moras[[#This Row],[Z-CORE E]]) &gt; 1.96, "Sí", "No")</f>
        <v>No</v>
      </c>
    </row>
    <row r="3068" spans="1:18">
      <c r="A3068">
        <v>4442</v>
      </c>
      <c r="B3068" t="s">
        <v>32</v>
      </c>
      <c r="C3068">
        <v>144622181</v>
      </c>
      <c r="D30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68">
        <f>IF(moras[[#This Row],[SALARIO]]="",'2-Resumen'!$B$7, moras[[#This Row],[SALARIO]])</f>
        <v>144622181</v>
      </c>
      <c r="F3068">
        <f>STANDARDIZE(moras[[#This Row],[SALARIO]],'2-Resumen'!$B$2,'2-Resumen'!$B$3)</f>
        <v>2.0307579819738377</v>
      </c>
      <c r="G3068" t="str">
        <f>IF(ABS(moras[[#This Row],[Z-CORE]])&gt; 1.96,"Sí", "No")</f>
        <v>Sí</v>
      </c>
      <c r="H3068" t="s">
        <v>33</v>
      </c>
      <c r="I3068" t="str">
        <f>IF(moras[[#This Row],[TIPO_ASEGURAMIENTO]] = "", '2-Resumen'!$F$4, moras[[#This Row],[TIPO_ASEGURAMIENTO]])</f>
        <v>ASALARIADO</v>
      </c>
      <c r="J3068" t="s">
        <v>34</v>
      </c>
      <c r="K3068" t="s">
        <v>30</v>
      </c>
      <c r="L3068" t="s">
        <v>31</v>
      </c>
      <c r="M3068" t="s">
        <v>31</v>
      </c>
      <c r="N3068">
        <v>60</v>
      </c>
      <c r="O3068">
        <f>IF(moras[[#This Row],[EDAD]]="", '2-Resumen'!$C$7, moras[[#This Row],[EDAD]])</f>
        <v>60</v>
      </c>
      <c r="P3068">
        <f>FLOOR(moras[[#This Row],[EDAD_SIN_NA´S]],10)</f>
        <v>60</v>
      </c>
      <c r="Q3068">
        <f>STANDARDIZE(moras[[#This Row],[EDAD]],'2-Resumen'!$C$2, '2-Resumen'!$C$3)</f>
        <v>1.2769657581737661</v>
      </c>
      <c r="R3068" t="str">
        <f>IF(ABS(moras[[#This Row],[Z-CORE E]]) &gt; 1.96, "Sí", "No")</f>
        <v>No</v>
      </c>
    </row>
    <row r="3069" spans="1:18">
      <c r="A3069">
        <v>4443</v>
      </c>
      <c r="B3069" t="s">
        <v>32</v>
      </c>
      <c r="C3069">
        <v>270900</v>
      </c>
      <c r="D30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69">
        <f>IF(moras[[#This Row],[SALARIO]]="",'2-Resumen'!$B$7, moras[[#This Row],[SALARIO]])</f>
        <v>270900</v>
      </c>
      <c r="F3069">
        <f>STANDARDIZE(moras[[#This Row],[SALARIO]],'2-Resumen'!$B$2,'2-Resumen'!$B$3)</f>
        <v>-0.37110886623542755</v>
      </c>
      <c r="G3069" t="str">
        <f>IF(ABS(moras[[#This Row],[Z-CORE]])&gt; 1.96,"Sí", "No")</f>
        <v>No</v>
      </c>
      <c r="H3069" t="s">
        <v>33</v>
      </c>
      <c r="I3069" t="str">
        <f>IF(moras[[#This Row],[TIPO_ASEGURAMIENTO]] = "", '2-Resumen'!$F$4, moras[[#This Row],[TIPO_ASEGURAMIENTO]])</f>
        <v>ASALARIADO</v>
      </c>
      <c r="J3069" t="s">
        <v>29</v>
      </c>
      <c r="K3069" t="s">
        <v>30</v>
      </c>
      <c r="L3069" t="s">
        <v>30</v>
      </c>
      <c r="M3069" t="s">
        <v>31</v>
      </c>
      <c r="N3069">
        <v>43</v>
      </c>
      <c r="O3069">
        <f>IF(moras[[#This Row],[EDAD]]="", '2-Resumen'!$C$7, moras[[#This Row],[EDAD]])</f>
        <v>43</v>
      </c>
      <c r="P3069">
        <f>FLOOR(moras[[#This Row],[EDAD_SIN_NA´S]],10)</f>
        <v>40</v>
      </c>
      <c r="Q3069">
        <f>STANDARDIZE(moras[[#This Row],[EDAD]],'2-Resumen'!$C$2, '2-Resumen'!$C$3)</f>
        <v>7.7185146862428639E-2</v>
      </c>
      <c r="R3069" t="str">
        <f>IF(ABS(moras[[#This Row],[Z-CORE E]]) &gt; 1.96, "Sí", "No")</f>
        <v>No</v>
      </c>
    </row>
    <row r="3070" spans="1:18">
      <c r="A3070">
        <v>4444</v>
      </c>
      <c r="B3070" t="s">
        <v>32</v>
      </c>
      <c r="C3070">
        <v>561517</v>
      </c>
      <c r="D30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70">
        <f>IF(moras[[#This Row],[SALARIO]]="",'2-Resumen'!$B$7, moras[[#This Row],[SALARIO]])</f>
        <v>561517</v>
      </c>
      <c r="F3070">
        <f>STANDARDIZE(moras[[#This Row],[SALARIO]],'2-Resumen'!$B$2,'2-Resumen'!$B$3)</f>
        <v>-0.36627327812709592</v>
      </c>
      <c r="G3070" t="str">
        <f>IF(ABS(moras[[#This Row],[Z-CORE]])&gt; 1.96,"Sí", "No")</f>
        <v>No</v>
      </c>
      <c r="H3070" t="s">
        <v>33</v>
      </c>
      <c r="I3070" t="str">
        <f>IF(moras[[#This Row],[TIPO_ASEGURAMIENTO]] = "", '2-Resumen'!$F$4, moras[[#This Row],[TIPO_ASEGURAMIENTO]])</f>
        <v>ASALARIADO</v>
      </c>
      <c r="J3070" t="s">
        <v>34</v>
      </c>
      <c r="K3070" t="s">
        <v>30</v>
      </c>
      <c r="L3070" t="s">
        <v>31</v>
      </c>
      <c r="M3070" t="s">
        <v>31</v>
      </c>
      <c r="N3070">
        <v>42</v>
      </c>
      <c r="O3070">
        <f>IF(moras[[#This Row],[EDAD]]="", '2-Resumen'!$C$7, moras[[#This Row],[EDAD]])</f>
        <v>42</v>
      </c>
      <c r="P3070">
        <f>FLOOR(moras[[#This Row],[EDAD_SIN_NA´S]],10)</f>
        <v>40</v>
      </c>
      <c r="Q3070">
        <f>STANDARDIZE(moras[[#This Row],[EDAD]],'2-Resumen'!$C$2, '2-Resumen'!$C$3)</f>
        <v>6.6098167852911317E-3</v>
      </c>
      <c r="R3070" t="str">
        <f>IF(ABS(moras[[#This Row],[Z-CORE E]]) &gt; 1.96, "Sí", "No")</f>
        <v>No</v>
      </c>
    </row>
    <row r="3071" spans="1:18">
      <c r="A3071">
        <v>4447</v>
      </c>
      <c r="B3071" t="s">
        <v>32</v>
      </c>
      <c r="C3071">
        <v>88587744</v>
      </c>
      <c r="D30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71">
        <f>IF(moras[[#This Row],[SALARIO]]="",'2-Resumen'!$B$7, moras[[#This Row],[SALARIO]])</f>
        <v>88587744</v>
      </c>
      <c r="F3071">
        <f>STANDARDIZE(moras[[#This Row],[SALARIO]],'2-Resumen'!$B$2,'2-Resumen'!$B$3)</f>
        <v>1.0983987008090892</v>
      </c>
      <c r="G3071" t="str">
        <f>IF(ABS(moras[[#This Row],[Z-CORE]])&gt; 1.96,"Sí", "No")</f>
        <v>No</v>
      </c>
      <c r="H3071" t="s">
        <v>33</v>
      </c>
      <c r="I3071" t="str">
        <f>IF(moras[[#This Row],[TIPO_ASEGURAMIENTO]] = "", '2-Resumen'!$F$4, moras[[#This Row],[TIPO_ASEGURAMIENTO]])</f>
        <v>ASALARIADO</v>
      </c>
      <c r="J3071" t="s">
        <v>29</v>
      </c>
      <c r="K3071" t="s">
        <v>30</v>
      </c>
      <c r="L3071" t="s">
        <v>31</v>
      </c>
      <c r="M3071" t="s">
        <v>31</v>
      </c>
      <c r="N3071">
        <v>31</v>
      </c>
      <c r="O3071">
        <f>IF(moras[[#This Row],[EDAD]]="", '2-Resumen'!$C$7, moras[[#This Row],[EDAD]])</f>
        <v>31</v>
      </c>
      <c r="P3071">
        <f>FLOOR(moras[[#This Row],[EDAD_SIN_NA´S]],10)</f>
        <v>30</v>
      </c>
      <c r="Q3071">
        <f>STANDARDIZE(moras[[#This Row],[EDAD]],'2-Resumen'!$C$2, '2-Resumen'!$C$3)</f>
        <v>-0.7697188140632214</v>
      </c>
      <c r="R3071" t="str">
        <f>IF(ABS(moras[[#This Row],[Z-CORE E]]) &gt; 1.96, "Sí", "No")</f>
        <v>No</v>
      </c>
    </row>
    <row r="3072" spans="1:18">
      <c r="A3072">
        <v>4448</v>
      </c>
      <c r="B3072" t="s">
        <v>32</v>
      </c>
      <c r="C3072">
        <v>597978</v>
      </c>
      <c r="D30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72">
        <f>IF(moras[[#This Row],[SALARIO]]="",'2-Resumen'!$B$7, moras[[#This Row],[SALARIO]])</f>
        <v>597978</v>
      </c>
      <c r="F3072">
        <f>STANDARDIZE(moras[[#This Row],[SALARIO]],'2-Resumen'!$B$2,'2-Resumen'!$B$3)</f>
        <v>-0.36566660206197288</v>
      </c>
      <c r="G3072" t="str">
        <f>IF(ABS(moras[[#This Row],[Z-CORE]])&gt; 1.96,"Sí", "No")</f>
        <v>No</v>
      </c>
      <c r="H3072" t="s">
        <v>33</v>
      </c>
      <c r="I3072" t="str">
        <f>IF(moras[[#This Row],[TIPO_ASEGURAMIENTO]] = "", '2-Resumen'!$F$4, moras[[#This Row],[TIPO_ASEGURAMIENTO]])</f>
        <v>ASALARIADO</v>
      </c>
      <c r="J3072" t="s">
        <v>29</v>
      </c>
      <c r="K3072" t="s">
        <v>30</v>
      </c>
      <c r="L3072" t="s">
        <v>31</v>
      </c>
      <c r="M3072" t="s">
        <v>31</v>
      </c>
      <c r="N3072">
        <v>41</v>
      </c>
      <c r="O3072">
        <f>IF(moras[[#This Row],[EDAD]]="", '2-Resumen'!$C$7, moras[[#This Row],[EDAD]])</f>
        <v>41</v>
      </c>
      <c r="P3072">
        <f>FLOOR(moras[[#This Row],[EDAD_SIN_NA´S]],10)</f>
        <v>40</v>
      </c>
      <c r="Q3072">
        <f>STANDARDIZE(moras[[#This Row],[EDAD]],'2-Resumen'!$C$2, '2-Resumen'!$C$3)</f>
        <v>-6.3965513291846368E-2</v>
      </c>
      <c r="R3072" t="str">
        <f>IF(ABS(moras[[#This Row],[Z-CORE E]]) &gt; 1.96, "Sí", "No")</f>
        <v>No</v>
      </c>
    </row>
    <row r="3073" spans="1:18">
      <c r="A3073">
        <v>4450</v>
      </c>
      <c r="B3073" t="s">
        <v>32</v>
      </c>
      <c r="C3073">
        <v>68046353</v>
      </c>
      <c r="D30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73">
        <f>IF(moras[[#This Row],[SALARIO]]="",'2-Resumen'!$B$7, moras[[#This Row],[SALARIO]])</f>
        <v>68046353</v>
      </c>
      <c r="F3073">
        <f>STANDARDIZE(moras[[#This Row],[SALARIO]],'2-Resumen'!$B$2,'2-Resumen'!$B$3)</f>
        <v>0.75660965870835317</v>
      </c>
      <c r="G3073" t="str">
        <f>IF(ABS(moras[[#This Row],[Z-CORE]])&gt; 1.96,"Sí", "No")</f>
        <v>No</v>
      </c>
      <c r="H3073" t="s">
        <v>33</v>
      </c>
      <c r="I3073" t="str">
        <f>IF(moras[[#This Row],[TIPO_ASEGURAMIENTO]] = "", '2-Resumen'!$F$4, moras[[#This Row],[TIPO_ASEGURAMIENTO]])</f>
        <v>ASALARIADO</v>
      </c>
      <c r="J3073" t="s">
        <v>29</v>
      </c>
      <c r="K3073" t="s">
        <v>30</v>
      </c>
      <c r="L3073" t="s">
        <v>31</v>
      </c>
      <c r="M3073" t="s">
        <v>31</v>
      </c>
      <c r="N3073">
        <v>21</v>
      </c>
      <c r="O3073">
        <f>IF(moras[[#This Row],[EDAD]]="", '2-Resumen'!$C$7, moras[[#This Row],[EDAD]])</f>
        <v>21</v>
      </c>
      <c r="P3073">
        <f>FLOOR(moras[[#This Row],[EDAD_SIN_NA´S]],10)</f>
        <v>20</v>
      </c>
      <c r="Q3073">
        <f>STANDARDIZE(moras[[#This Row],[EDAD]],'2-Resumen'!$C$2, '2-Resumen'!$C$3)</f>
        <v>-1.4754721148345964</v>
      </c>
      <c r="R3073" t="str">
        <f>IF(ABS(moras[[#This Row],[Z-CORE E]]) &gt; 1.96, "Sí", "No")</f>
        <v>No</v>
      </c>
    </row>
    <row r="3074" spans="1:18">
      <c r="A3074">
        <v>4451</v>
      </c>
      <c r="B3074" t="s">
        <v>32</v>
      </c>
      <c r="C3074">
        <v>35859515</v>
      </c>
      <c r="D30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74">
        <f>IF(moras[[#This Row],[SALARIO]]="",'2-Resumen'!$B$7, moras[[#This Row],[SALARIO]])</f>
        <v>35859515</v>
      </c>
      <c r="F3074">
        <f>STANDARDIZE(moras[[#This Row],[SALARIO]],'2-Resumen'!$B$2,'2-Resumen'!$B$3)</f>
        <v>0.22105154931490612</v>
      </c>
      <c r="G3074" t="str">
        <f>IF(ABS(moras[[#This Row],[Z-CORE]])&gt; 1.96,"Sí", "No")</f>
        <v>No</v>
      </c>
      <c r="H3074" t="s">
        <v>33</v>
      </c>
      <c r="I3074" t="str">
        <f>IF(moras[[#This Row],[TIPO_ASEGURAMIENTO]] = "", '2-Resumen'!$F$4, moras[[#This Row],[TIPO_ASEGURAMIENTO]])</f>
        <v>ASALARIADO</v>
      </c>
      <c r="J3074" t="s">
        <v>29</v>
      </c>
      <c r="K3074" t="s">
        <v>30</v>
      </c>
      <c r="L3074" t="s">
        <v>31</v>
      </c>
      <c r="M3074" t="s">
        <v>31</v>
      </c>
      <c r="N3074">
        <v>21</v>
      </c>
      <c r="O3074">
        <f>IF(moras[[#This Row],[EDAD]]="", '2-Resumen'!$C$7, moras[[#This Row],[EDAD]])</f>
        <v>21</v>
      </c>
      <c r="P3074">
        <f>FLOOR(moras[[#This Row],[EDAD_SIN_NA´S]],10)</f>
        <v>20</v>
      </c>
      <c r="Q3074">
        <f>STANDARDIZE(moras[[#This Row],[EDAD]],'2-Resumen'!$C$2, '2-Resumen'!$C$3)</f>
        <v>-1.4754721148345964</v>
      </c>
      <c r="R3074" t="str">
        <f>IF(ABS(moras[[#This Row],[Z-CORE E]]) &gt; 1.96, "Sí", "No")</f>
        <v>No</v>
      </c>
    </row>
    <row r="3075" spans="1:18">
      <c r="A3075">
        <v>4452</v>
      </c>
      <c r="B3075" t="s">
        <v>32</v>
      </c>
      <c r="C3075">
        <v>35878406</v>
      </c>
      <c r="D30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75">
        <f>IF(moras[[#This Row],[SALARIO]]="",'2-Resumen'!$B$7, moras[[#This Row],[SALARIO]])</f>
        <v>35878406</v>
      </c>
      <c r="F3075">
        <f>STANDARDIZE(moras[[#This Row],[SALARIO]],'2-Resumen'!$B$2,'2-Resumen'!$B$3)</f>
        <v>0.22136587743388916</v>
      </c>
      <c r="G3075" t="str">
        <f>IF(ABS(moras[[#This Row],[Z-CORE]])&gt; 1.96,"Sí", "No")</f>
        <v>No</v>
      </c>
      <c r="H3075" t="s">
        <v>33</v>
      </c>
      <c r="I3075" t="str">
        <f>IF(moras[[#This Row],[TIPO_ASEGURAMIENTO]] = "", '2-Resumen'!$F$4, moras[[#This Row],[TIPO_ASEGURAMIENTO]])</f>
        <v>ASALARIADO</v>
      </c>
      <c r="J3075" t="s">
        <v>29</v>
      </c>
      <c r="K3075" t="s">
        <v>30</v>
      </c>
      <c r="L3075" t="s">
        <v>30</v>
      </c>
      <c r="M3075" t="s">
        <v>31</v>
      </c>
      <c r="N3075">
        <v>40</v>
      </c>
      <c r="O3075">
        <f>IF(moras[[#This Row],[EDAD]]="", '2-Resumen'!$C$7, moras[[#This Row],[EDAD]])</f>
        <v>40</v>
      </c>
      <c r="P3075">
        <f>FLOOR(moras[[#This Row],[EDAD_SIN_NA´S]],10)</f>
        <v>40</v>
      </c>
      <c r="Q3075">
        <f>STANDARDIZE(moras[[#This Row],[EDAD]],'2-Resumen'!$C$2, '2-Resumen'!$C$3)</f>
        <v>-0.13454084336898386</v>
      </c>
      <c r="R3075" t="str">
        <f>IF(ABS(moras[[#This Row],[Z-CORE E]]) &gt; 1.96, "Sí", "No")</f>
        <v>No</v>
      </c>
    </row>
    <row r="3076" spans="1:18">
      <c r="A3076">
        <v>4456</v>
      </c>
      <c r="B3076" t="s">
        <v>27</v>
      </c>
      <c r="C3076">
        <v>1228568</v>
      </c>
      <c r="D30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76">
        <f>IF(moras[[#This Row],[SALARIO]]="",'2-Resumen'!$B$7, moras[[#This Row],[SALARIO]])</f>
        <v>1228568</v>
      </c>
      <c r="F3076">
        <f>STANDARDIZE(moras[[#This Row],[SALARIO]],'2-Resumen'!$B$2,'2-Resumen'!$B$3)</f>
        <v>-0.35517418934959605</v>
      </c>
      <c r="G3076" t="str">
        <f>IF(ABS(moras[[#This Row],[Z-CORE]])&gt; 1.96,"Sí", "No")</f>
        <v>No</v>
      </c>
      <c r="H3076" t="s">
        <v>33</v>
      </c>
      <c r="I3076" t="str">
        <f>IF(moras[[#This Row],[TIPO_ASEGURAMIENTO]] = "", '2-Resumen'!$F$4, moras[[#This Row],[TIPO_ASEGURAMIENTO]])</f>
        <v>ASALARIADO</v>
      </c>
      <c r="J3076" t="s">
        <v>34</v>
      </c>
      <c r="K3076" t="s">
        <v>30</v>
      </c>
      <c r="L3076" t="s">
        <v>31</v>
      </c>
      <c r="M3076" t="s">
        <v>31</v>
      </c>
      <c r="N3076">
        <v>44</v>
      </c>
      <c r="O3076">
        <f>IF(moras[[#This Row],[EDAD]]="", '2-Resumen'!$C$7, moras[[#This Row],[EDAD]])</f>
        <v>44</v>
      </c>
      <c r="P3076">
        <f>FLOOR(moras[[#This Row],[EDAD_SIN_NA´S]],10)</f>
        <v>40</v>
      </c>
      <c r="Q3076">
        <f>STANDARDIZE(moras[[#This Row],[EDAD]],'2-Resumen'!$C$2, '2-Resumen'!$C$3)</f>
        <v>0.14776047693956615</v>
      </c>
      <c r="R3076" t="str">
        <f>IF(ABS(moras[[#This Row],[Z-CORE E]]) &gt; 1.96, "Sí", "No")</f>
        <v>No</v>
      </c>
    </row>
    <row r="3077" spans="1:18">
      <c r="A3077">
        <v>4458</v>
      </c>
      <c r="B3077" t="s">
        <v>32</v>
      </c>
      <c r="C3077">
        <v>647500</v>
      </c>
      <c r="D30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77">
        <f>IF(moras[[#This Row],[SALARIO]]="",'2-Resumen'!$B$7, moras[[#This Row],[SALARIO]])</f>
        <v>647500</v>
      </c>
      <c r="F3077">
        <f>STANDARDIZE(moras[[#This Row],[SALARIO]],'2-Resumen'!$B$2,'2-Resumen'!$B$3)</f>
        <v>-0.36484260348549319</v>
      </c>
      <c r="G3077" t="str">
        <f>IF(ABS(moras[[#This Row],[Z-CORE]])&gt; 1.96,"Sí", "No")</f>
        <v>No</v>
      </c>
      <c r="H3077" t="s">
        <v>33</v>
      </c>
      <c r="I3077" t="str">
        <f>IF(moras[[#This Row],[TIPO_ASEGURAMIENTO]] = "", '2-Resumen'!$F$4, moras[[#This Row],[TIPO_ASEGURAMIENTO]])</f>
        <v>ASALARIADO</v>
      </c>
      <c r="J3077" t="s">
        <v>29</v>
      </c>
      <c r="K3077" t="s">
        <v>30</v>
      </c>
      <c r="L3077" t="s">
        <v>31</v>
      </c>
      <c r="M3077" t="s">
        <v>31</v>
      </c>
      <c r="N3077">
        <v>25</v>
      </c>
      <c r="O3077">
        <f>IF(moras[[#This Row],[EDAD]]="", '2-Resumen'!$C$7, moras[[#This Row],[EDAD]])</f>
        <v>25</v>
      </c>
      <c r="P3077">
        <f>FLOOR(moras[[#This Row],[EDAD_SIN_NA´S]],10)</f>
        <v>20</v>
      </c>
      <c r="Q3077">
        <f>STANDARDIZE(moras[[#This Row],[EDAD]],'2-Resumen'!$C$2, '2-Resumen'!$C$3)</f>
        <v>-1.1931707945260464</v>
      </c>
      <c r="R3077" t="str">
        <f>IF(ABS(moras[[#This Row],[Z-CORE E]]) &gt; 1.96, "Sí", "No")</f>
        <v>No</v>
      </c>
    </row>
    <row r="3078" spans="1:18">
      <c r="A3078">
        <v>4459</v>
      </c>
      <c r="B3078" t="s">
        <v>32</v>
      </c>
      <c r="C3078">
        <v>230000</v>
      </c>
      <c r="D30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78">
        <f>IF(moras[[#This Row],[SALARIO]]="",'2-Resumen'!$B$7, moras[[#This Row],[SALARIO]])</f>
        <v>230000</v>
      </c>
      <c r="F3078">
        <f>STANDARDIZE(moras[[#This Row],[SALARIO]],'2-Resumen'!$B$2,'2-Resumen'!$B$3)</f>
        <v>-0.37178940300248098</v>
      </c>
      <c r="G3078" t="str">
        <f>IF(ABS(moras[[#This Row],[Z-CORE]])&gt; 1.96,"Sí", "No")</f>
        <v>No</v>
      </c>
      <c r="H3078" t="s">
        <v>33</v>
      </c>
      <c r="I3078" t="str">
        <f>IF(moras[[#This Row],[TIPO_ASEGURAMIENTO]] = "", '2-Resumen'!$F$4, moras[[#This Row],[TIPO_ASEGURAMIENTO]])</f>
        <v>ASALARIADO</v>
      </c>
      <c r="J3078" t="s">
        <v>29</v>
      </c>
      <c r="K3078" t="s">
        <v>30</v>
      </c>
      <c r="L3078" t="s">
        <v>31</v>
      </c>
      <c r="M3078" t="s">
        <v>30</v>
      </c>
      <c r="N3078">
        <v>53</v>
      </c>
      <c r="O3078">
        <f>IF(moras[[#This Row],[EDAD]]="", '2-Resumen'!$C$7, moras[[#This Row],[EDAD]])</f>
        <v>53</v>
      </c>
      <c r="P3078">
        <f>FLOOR(moras[[#This Row],[EDAD_SIN_NA´S]],10)</f>
        <v>50</v>
      </c>
      <c r="Q3078">
        <f>STANDARDIZE(moras[[#This Row],[EDAD]],'2-Resumen'!$C$2, '2-Resumen'!$C$3)</f>
        <v>0.78293844763380371</v>
      </c>
      <c r="R3078" t="str">
        <f>IF(ABS(moras[[#This Row],[Z-CORE E]]) &gt; 1.96, "Sí", "No")</f>
        <v>No</v>
      </c>
    </row>
    <row r="3079" spans="1:18">
      <c r="A3079">
        <v>4460</v>
      </c>
      <c r="B3079" t="s">
        <v>32</v>
      </c>
      <c r="C3079">
        <v>40776925</v>
      </c>
      <c r="D30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79">
        <f>IF(moras[[#This Row],[SALARIO]]="",'2-Resumen'!$B$7, moras[[#This Row],[SALARIO]])</f>
        <v>40776925</v>
      </c>
      <c r="F3079">
        <f>STANDARDIZE(moras[[#This Row],[SALARIO]],'2-Resumen'!$B$2,'2-Resumen'!$B$3)</f>
        <v>0.30287253473486042</v>
      </c>
      <c r="G3079" t="str">
        <f>IF(ABS(moras[[#This Row],[Z-CORE]])&gt; 1.96,"Sí", "No")</f>
        <v>No</v>
      </c>
      <c r="H3079" t="s">
        <v>33</v>
      </c>
      <c r="I3079" t="str">
        <f>IF(moras[[#This Row],[TIPO_ASEGURAMIENTO]] = "", '2-Resumen'!$F$4, moras[[#This Row],[TIPO_ASEGURAMIENTO]])</f>
        <v>ASALARIADO</v>
      </c>
      <c r="J3079" t="s">
        <v>29</v>
      </c>
      <c r="K3079" t="s">
        <v>30</v>
      </c>
      <c r="L3079" t="s">
        <v>31</v>
      </c>
      <c r="M3079" t="s">
        <v>31</v>
      </c>
      <c r="N3079">
        <v>29</v>
      </c>
      <c r="O3079">
        <f>IF(moras[[#This Row],[EDAD]]="", '2-Resumen'!$C$7, moras[[#This Row],[EDAD]])</f>
        <v>29</v>
      </c>
      <c r="P3079">
        <f>FLOOR(moras[[#This Row],[EDAD_SIN_NA´S]],10)</f>
        <v>20</v>
      </c>
      <c r="Q3079">
        <f>STANDARDIZE(moras[[#This Row],[EDAD]],'2-Resumen'!$C$2, '2-Resumen'!$C$3)</f>
        <v>-0.91086947421749642</v>
      </c>
      <c r="R3079" t="str">
        <f>IF(ABS(moras[[#This Row],[Z-CORE E]]) &gt; 1.96, "Sí", "No")</f>
        <v>No</v>
      </c>
    </row>
    <row r="3080" spans="1:18">
      <c r="A3080">
        <v>4461</v>
      </c>
      <c r="B3080" t="s">
        <v>32</v>
      </c>
      <c r="C3080">
        <v>372000</v>
      </c>
      <c r="D30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80">
        <f>IF(moras[[#This Row],[SALARIO]]="",'2-Resumen'!$B$7, moras[[#This Row],[SALARIO]])</f>
        <v>372000</v>
      </c>
      <c r="F3080">
        <f>STANDARDIZE(moras[[#This Row],[SALARIO]],'2-Resumen'!$B$2,'2-Resumen'!$B$3)</f>
        <v>-0.36942665921466716</v>
      </c>
      <c r="G3080" t="str">
        <f>IF(ABS(moras[[#This Row],[Z-CORE]])&gt; 1.96,"Sí", "No")</f>
        <v>No</v>
      </c>
      <c r="H3080" t="s">
        <v>33</v>
      </c>
      <c r="I3080" t="str">
        <f>IF(moras[[#This Row],[TIPO_ASEGURAMIENTO]] = "", '2-Resumen'!$F$4, moras[[#This Row],[TIPO_ASEGURAMIENTO]])</f>
        <v>ASALARIADO</v>
      </c>
      <c r="J3080" t="s">
        <v>29</v>
      </c>
      <c r="K3080" t="s">
        <v>30</v>
      </c>
      <c r="L3080" t="s">
        <v>31</v>
      </c>
      <c r="M3080" t="s">
        <v>31</v>
      </c>
      <c r="N3080">
        <v>27</v>
      </c>
      <c r="O3080">
        <f>IF(moras[[#This Row],[EDAD]]="", '2-Resumen'!$C$7, moras[[#This Row],[EDAD]])</f>
        <v>27</v>
      </c>
      <c r="P3080">
        <f>FLOOR(moras[[#This Row],[EDAD_SIN_NA´S]],10)</f>
        <v>20</v>
      </c>
      <c r="Q3080">
        <f>STANDARDIZE(moras[[#This Row],[EDAD]],'2-Resumen'!$C$2, '2-Resumen'!$C$3)</f>
        <v>-1.0520201343717714</v>
      </c>
      <c r="R3080" t="str">
        <f>IF(ABS(moras[[#This Row],[Z-CORE E]]) &gt; 1.96, "Sí", "No")</f>
        <v>No</v>
      </c>
    </row>
    <row r="3081" spans="1:18">
      <c r="A3081">
        <v>4462</v>
      </c>
      <c r="B3081" t="s">
        <v>32</v>
      </c>
      <c r="C3081">
        <v>36180678</v>
      </c>
      <c r="D30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81">
        <f>IF(moras[[#This Row],[SALARIO]]="",'2-Resumen'!$B$7, moras[[#This Row],[SALARIO]])</f>
        <v>36180678</v>
      </c>
      <c r="F3081">
        <f>STANDARDIZE(moras[[#This Row],[SALARIO]],'2-Resumen'!$B$2,'2-Resumen'!$B$3)</f>
        <v>0.22639539356226984</v>
      </c>
      <c r="G3081" t="str">
        <f>IF(ABS(moras[[#This Row],[Z-CORE]])&gt; 1.96,"Sí", "No")</f>
        <v>No</v>
      </c>
      <c r="H3081" t="s">
        <v>33</v>
      </c>
      <c r="I3081" t="str">
        <f>IF(moras[[#This Row],[TIPO_ASEGURAMIENTO]] = "", '2-Resumen'!$F$4, moras[[#This Row],[TIPO_ASEGURAMIENTO]])</f>
        <v>ASALARIADO</v>
      </c>
      <c r="J3081" t="s">
        <v>29</v>
      </c>
      <c r="K3081" t="s">
        <v>30</v>
      </c>
      <c r="L3081" t="s">
        <v>31</v>
      </c>
      <c r="M3081" t="s">
        <v>31</v>
      </c>
      <c r="N3081">
        <v>22</v>
      </c>
      <c r="O3081">
        <f>IF(moras[[#This Row],[EDAD]]="", '2-Resumen'!$C$7, moras[[#This Row],[EDAD]])</f>
        <v>22</v>
      </c>
      <c r="P3081">
        <f>FLOOR(moras[[#This Row],[EDAD_SIN_NA´S]],10)</f>
        <v>20</v>
      </c>
      <c r="Q3081">
        <f>STANDARDIZE(moras[[#This Row],[EDAD]],'2-Resumen'!$C$2, '2-Resumen'!$C$3)</f>
        <v>-1.4048967847574589</v>
      </c>
      <c r="R3081" t="str">
        <f>IF(ABS(moras[[#This Row],[Z-CORE E]]) &gt; 1.96, "Sí", "No")</f>
        <v>No</v>
      </c>
    </row>
    <row r="3082" spans="1:18">
      <c r="A3082">
        <v>4463</v>
      </c>
      <c r="B3082" t="s">
        <v>27</v>
      </c>
      <c r="C3082">
        <v>51428571</v>
      </c>
      <c r="D30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82">
        <f>IF(moras[[#This Row],[SALARIO]]="",'2-Resumen'!$B$7, moras[[#This Row],[SALARIO]])</f>
        <v>51428571</v>
      </c>
      <c r="F3082">
        <f>STANDARDIZE(moras[[#This Row],[SALARIO]],'2-Resumen'!$B$2,'2-Resumen'!$B$3)</f>
        <v>0.48010570668198588</v>
      </c>
      <c r="G3082" t="str">
        <f>IF(ABS(moras[[#This Row],[Z-CORE]])&gt; 1.96,"Sí", "No")</f>
        <v>No</v>
      </c>
      <c r="H3082" t="s">
        <v>33</v>
      </c>
      <c r="I3082" t="str">
        <f>IF(moras[[#This Row],[TIPO_ASEGURAMIENTO]] = "", '2-Resumen'!$F$4, moras[[#This Row],[TIPO_ASEGURAMIENTO]])</f>
        <v>ASALARIADO</v>
      </c>
      <c r="J3082" t="s">
        <v>29</v>
      </c>
      <c r="K3082" t="s">
        <v>30</v>
      </c>
      <c r="L3082" t="s">
        <v>31</v>
      </c>
      <c r="M3082" t="s">
        <v>31</v>
      </c>
      <c r="N3082">
        <v>39</v>
      </c>
      <c r="O3082">
        <f>IF(moras[[#This Row],[EDAD]]="", '2-Resumen'!$C$7, moras[[#This Row],[EDAD]])</f>
        <v>39</v>
      </c>
      <c r="P3082">
        <f>FLOOR(moras[[#This Row],[EDAD_SIN_NA´S]],10)</f>
        <v>30</v>
      </c>
      <c r="Q3082">
        <f>STANDARDIZE(moras[[#This Row],[EDAD]],'2-Resumen'!$C$2, '2-Resumen'!$C$3)</f>
        <v>-0.20511617344612137</v>
      </c>
      <c r="R3082" t="str">
        <f>IF(ABS(moras[[#This Row],[Z-CORE E]]) &gt; 1.96, "Sí", "No")</f>
        <v>No</v>
      </c>
    </row>
    <row r="3083" spans="1:18">
      <c r="A3083">
        <v>4466</v>
      </c>
      <c r="B3083" t="s">
        <v>32</v>
      </c>
      <c r="C3083">
        <v>94983965</v>
      </c>
      <c r="D30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83">
        <f>IF(moras[[#This Row],[SALARIO]]="",'2-Resumen'!$B$7, moras[[#This Row],[SALARIO]])</f>
        <v>94983965</v>
      </c>
      <c r="F3083">
        <f>STANDARDIZE(moras[[#This Row],[SALARIO]],'2-Resumen'!$B$2,'2-Resumen'!$B$3)</f>
        <v>1.2048256827332737</v>
      </c>
      <c r="G3083" t="str">
        <f>IF(ABS(moras[[#This Row],[Z-CORE]])&gt; 1.96,"Sí", "No")</f>
        <v>No</v>
      </c>
      <c r="H3083" t="s">
        <v>33</v>
      </c>
      <c r="I3083" t="str">
        <f>IF(moras[[#This Row],[TIPO_ASEGURAMIENTO]] = "", '2-Resumen'!$F$4, moras[[#This Row],[TIPO_ASEGURAMIENTO]])</f>
        <v>ASALARIADO</v>
      </c>
      <c r="J3083" t="s">
        <v>29</v>
      </c>
      <c r="K3083" t="s">
        <v>30</v>
      </c>
      <c r="L3083" t="s">
        <v>31</v>
      </c>
      <c r="M3083" t="s">
        <v>31</v>
      </c>
      <c r="N3083">
        <v>25</v>
      </c>
      <c r="O3083">
        <f>IF(moras[[#This Row],[EDAD]]="", '2-Resumen'!$C$7, moras[[#This Row],[EDAD]])</f>
        <v>25</v>
      </c>
      <c r="P3083">
        <f>FLOOR(moras[[#This Row],[EDAD_SIN_NA´S]],10)</f>
        <v>20</v>
      </c>
      <c r="Q3083">
        <f>STANDARDIZE(moras[[#This Row],[EDAD]],'2-Resumen'!$C$2, '2-Resumen'!$C$3)</f>
        <v>-1.1931707945260464</v>
      </c>
      <c r="R3083" t="str">
        <f>IF(ABS(moras[[#This Row],[Z-CORE E]]) &gt; 1.96, "Sí", "No")</f>
        <v>No</v>
      </c>
    </row>
    <row r="3084" spans="1:18">
      <c r="A3084">
        <v>4467</v>
      </c>
      <c r="B3084" t="s">
        <v>32</v>
      </c>
      <c r="C3084">
        <v>41048022</v>
      </c>
      <c r="D30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84">
        <f>IF(moras[[#This Row],[SALARIO]]="",'2-Resumen'!$B$7, moras[[#This Row],[SALARIO]])</f>
        <v>41048022</v>
      </c>
      <c r="F3084">
        <f>STANDARDIZE(moras[[#This Row],[SALARIO]],'2-Resumen'!$B$2,'2-Resumen'!$B$3)</f>
        <v>0.30738332876757141</v>
      </c>
      <c r="G3084" t="str">
        <f>IF(ABS(moras[[#This Row],[Z-CORE]])&gt; 1.96,"Sí", "No")</f>
        <v>No</v>
      </c>
      <c r="H3084" t="s">
        <v>33</v>
      </c>
      <c r="I3084" t="str">
        <f>IF(moras[[#This Row],[TIPO_ASEGURAMIENTO]] = "", '2-Resumen'!$F$4, moras[[#This Row],[TIPO_ASEGURAMIENTO]])</f>
        <v>ASALARIADO</v>
      </c>
      <c r="J3084" t="s">
        <v>29</v>
      </c>
      <c r="K3084" t="s">
        <v>30</v>
      </c>
      <c r="L3084" t="s">
        <v>31</v>
      </c>
      <c r="M3084" t="s">
        <v>31</v>
      </c>
      <c r="N3084">
        <v>38</v>
      </c>
      <c r="O3084">
        <f>IF(moras[[#This Row],[EDAD]]="", '2-Resumen'!$C$7, moras[[#This Row],[EDAD]])</f>
        <v>38</v>
      </c>
      <c r="P3084">
        <f>FLOOR(moras[[#This Row],[EDAD_SIN_NA´S]],10)</f>
        <v>30</v>
      </c>
      <c r="Q3084">
        <f>STANDARDIZE(moras[[#This Row],[EDAD]],'2-Resumen'!$C$2, '2-Resumen'!$C$3)</f>
        <v>-0.27569150352325889</v>
      </c>
      <c r="R3084" t="str">
        <f>IF(ABS(moras[[#This Row],[Z-CORE E]]) &gt; 1.96, "Sí", "No")</f>
        <v>No</v>
      </c>
    </row>
    <row r="3085" spans="1:18">
      <c r="A3085">
        <v>4468</v>
      </c>
      <c r="B3085" t="s">
        <v>32</v>
      </c>
      <c r="C3085">
        <v>467721759</v>
      </c>
      <c r="D30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85">
        <f>IF(moras[[#This Row],[SALARIO]]="",'2-Resumen'!$B$7, moras[[#This Row],[SALARIO]])</f>
        <v>467721759</v>
      </c>
      <c r="F3085">
        <f>STANDARDIZE(moras[[#This Row],[SALARIO]],'2-Resumen'!$B$2,'2-Resumen'!$B$3)</f>
        <v>7.4068250296130183</v>
      </c>
      <c r="G3085" t="str">
        <f>IF(ABS(moras[[#This Row],[Z-CORE]])&gt; 1.96,"Sí", "No")</f>
        <v>Sí</v>
      </c>
      <c r="H3085" t="s">
        <v>33</v>
      </c>
      <c r="I3085" t="str">
        <f>IF(moras[[#This Row],[TIPO_ASEGURAMIENTO]] = "", '2-Resumen'!$F$4, moras[[#This Row],[TIPO_ASEGURAMIENTO]])</f>
        <v>ASALARIADO</v>
      </c>
      <c r="J3085" t="s">
        <v>34</v>
      </c>
      <c r="K3085" t="s">
        <v>30</v>
      </c>
      <c r="L3085" t="s">
        <v>31</v>
      </c>
      <c r="M3085" t="s">
        <v>31</v>
      </c>
      <c r="N3085">
        <v>52</v>
      </c>
      <c r="O3085">
        <f>IF(moras[[#This Row],[EDAD]]="", '2-Resumen'!$C$7, moras[[#This Row],[EDAD]])</f>
        <v>52</v>
      </c>
      <c r="P3085">
        <f>FLOOR(moras[[#This Row],[EDAD_SIN_NA´S]],10)</f>
        <v>50</v>
      </c>
      <c r="Q3085">
        <f>STANDARDIZE(moras[[#This Row],[EDAD]],'2-Resumen'!$C$2, '2-Resumen'!$C$3)</f>
        <v>0.71236311755666615</v>
      </c>
      <c r="R3085" t="str">
        <f>IF(ABS(moras[[#This Row],[Z-CORE E]]) &gt; 1.96, "Sí", "No")</f>
        <v>No</v>
      </c>
    </row>
    <row r="3086" spans="1:18">
      <c r="A3086">
        <v>4469</v>
      </c>
      <c r="B3086" t="s">
        <v>32</v>
      </c>
      <c r="C3086">
        <v>46665281</v>
      </c>
      <c r="D30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86">
        <f>IF(moras[[#This Row],[SALARIO]]="",'2-Resumen'!$B$7, moras[[#This Row],[SALARIO]])</f>
        <v>46665281</v>
      </c>
      <c r="F3086">
        <f>STANDARDIZE(moras[[#This Row],[SALARIO]],'2-Resumen'!$B$2,'2-Resumen'!$B$3)</f>
        <v>0.40084913022384755</v>
      </c>
      <c r="G3086" t="str">
        <f>IF(ABS(moras[[#This Row],[Z-CORE]])&gt; 1.96,"Sí", "No")</f>
        <v>No</v>
      </c>
      <c r="H3086" t="s">
        <v>33</v>
      </c>
      <c r="I3086" t="str">
        <f>IF(moras[[#This Row],[TIPO_ASEGURAMIENTO]] = "", '2-Resumen'!$F$4, moras[[#This Row],[TIPO_ASEGURAMIENTO]])</f>
        <v>ASALARIADO</v>
      </c>
      <c r="J3086" t="s">
        <v>29</v>
      </c>
      <c r="K3086" t="s">
        <v>30</v>
      </c>
      <c r="L3086" t="s">
        <v>31</v>
      </c>
      <c r="M3086" t="s">
        <v>31</v>
      </c>
      <c r="N3086">
        <v>49</v>
      </c>
      <c r="O3086">
        <f>IF(moras[[#This Row],[EDAD]]="", '2-Resumen'!$C$7, moras[[#This Row],[EDAD]])</f>
        <v>49</v>
      </c>
      <c r="P3086">
        <f>FLOOR(moras[[#This Row],[EDAD_SIN_NA´S]],10)</f>
        <v>40</v>
      </c>
      <c r="Q3086">
        <f>STANDARDIZE(moras[[#This Row],[EDAD]],'2-Resumen'!$C$2, '2-Resumen'!$C$3)</f>
        <v>0.50063712732525367</v>
      </c>
      <c r="R3086" t="str">
        <f>IF(ABS(moras[[#This Row],[Z-CORE E]]) &gt; 1.96, "Sí", "No")</f>
        <v>No</v>
      </c>
    </row>
    <row r="3087" spans="1:18">
      <c r="A3087">
        <v>4470</v>
      </c>
      <c r="B3087" t="s">
        <v>32</v>
      </c>
      <c r="C3087">
        <v>400000</v>
      </c>
      <c r="D30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87">
        <f>IF(moras[[#This Row],[SALARIO]]="",'2-Resumen'!$B$7, moras[[#This Row],[SALARIO]])</f>
        <v>400000</v>
      </c>
      <c r="F3087">
        <f>STANDARDIZE(moras[[#This Row],[SALARIO]],'2-Resumen'!$B$2,'2-Resumen'!$B$3)</f>
        <v>-0.36896076607340811</v>
      </c>
      <c r="G3087" t="str">
        <f>IF(ABS(moras[[#This Row],[Z-CORE]])&gt; 1.96,"Sí", "No")</f>
        <v>No</v>
      </c>
      <c r="H3087" t="s">
        <v>33</v>
      </c>
      <c r="I3087" t="str">
        <f>IF(moras[[#This Row],[TIPO_ASEGURAMIENTO]] = "", '2-Resumen'!$F$4, moras[[#This Row],[TIPO_ASEGURAMIENTO]])</f>
        <v>ASALARIADO</v>
      </c>
      <c r="J3087" t="s">
        <v>29</v>
      </c>
      <c r="K3087" t="s">
        <v>30</v>
      </c>
      <c r="L3087" t="s">
        <v>31</v>
      </c>
      <c r="M3087" t="s">
        <v>31</v>
      </c>
      <c r="N3087">
        <v>21</v>
      </c>
      <c r="O3087">
        <f>IF(moras[[#This Row],[EDAD]]="", '2-Resumen'!$C$7, moras[[#This Row],[EDAD]])</f>
        <v>21</v>
      </c>
      <c r="P3087">
        <f>FLOOR(moras[[#This Row],[EDAD_SIN_NA´S]],10)</f>
        <v>20</v>
      </c>
      <c r="Q3087">
        <f>STANDARDIZE(moras[[#This Row],[EDAD]],'2-Resumen'!$C$2, '2-Resumen'!$C$3)</f>
        <v>-1.4754721148345964</v>
      </c>
      <c r="R3087" t="str">
        <f>IF(ABS(moras[[#This Row],[Z-CORE E]]) &gt; 1.96, "Sí", "No")</f>
        <v>No</v>
      </c>
    </row>
    <row r="3088" spans="1:18">
      <c r="A3088">
        <v>4471</v>
      </c>
      <c r="B3088" t="s">
        <v>27</v>
      </c>
      <c r="C3088">
        <v>365825</v>
      </c>
      <c r="D30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88">
        <f>IF(moras[[#This Row],[SALARIO]]="",'2-Resumen'!$B$7, moras[[#This Row],[SALARIO]])</f>
        <v>365825</v>
      </c>
      <c r="F3088">
        <f>STANDARDIZE(moras[[#This Row],[SALARIO]],'2-Resumen'!$B$2,'2-Resumen'!$B$3)</f>
        <v>-0.36952940529135553</v>
      </c>
      <c r="G3088" t="str">
        <f>IF(ABS(moras[[#This Row],[Z-CORE]])&gt; 1.96,"Sí", "No")</f>
        <v>No</v>
      </c>
      <c r="H3088" t="s">
        <v>33</v>
      </c>
      <c r="I3088" t="str">
        <f>IF(moras[[#This Row],[TIPO_ASEGURAMIENTO]] = "", '2-Resumen'!$F$4, moras[[#This Row],[TIPO_ASEGURAMIENTO]])</f>
        <v>ASALARIADO</v>
      </c>
      <c r="J3088" t="s">
        <v>29</v>
      </c>
      <c r="K3088" t="s">
        <v>30</v>
      </c>
      <c r="L3088" t="s">
        <v>31</v>
      </c>
      <c r="M3088" t="s">
        <v>31</v>
      </c>
      <c r="N3088">
        <v>42</v>
      </c>
      <c r="O3088">
        <f>IF(moras[[#This Row],[EDAD]]="", '2-Resumen'!$C$7, moras[[#This Row],[EDAD]])</f>
        <v>42</v>
      </c>
      <c r="P3088">
        <f>FLOOR(moras[[#This Row],[EDAD_SIN_NA´S]],10)</f>
        <v>40</v>
      </c>
      <c r="Q3088">
        <f>STANDARDIZE(moras[[#This Row],[EDAD]],'2-Resumen'!$C$2, '2-Resumen'!$C$3)</f>
        <v>6.6098167852911317E-3</v>
      </c>
      <c r="R3088" t="str">
        <f>IF(ABS(moras[[#This Row],[Z-CORE E]]) &gt; 1.96, "Sí", "No")</f>
        <v>No</v>
      </c>
    </row>
    <row r="3089" spans="1:18">
      <c r="A3089">
        <v>4473</v>
      </c>
      <c r="B3089" t="s">
        <v>27</v>
      </c>
      <c r="C3089">
        <v>1124365</v>
      </c>
      <c r="D30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89">
        <f>IF(moras[[#This Row],[SALARIO]]="",'2-Resumen'!$B$7, moras[[#This Row],[SALARIO]])</f>
        <v>1124365</v>
      </c>
      <c r="F3089">
        <f>STANDARDIZE(moras[[#This Row],[SALARIO]],'2-Resumen'!$B$2,'2-Resumen'!$B$3)</f>
        <v>-0.35690802731383237</v>
      </c>
      <c r="G3089" t="str">
        <f>IF(ABS(moras[[#This Row],[Z-CORE]])&gt; 1.96,"Sí", "No")</f>
        <v>No</v>
      </c>
      <c r="H3089" t="s">
        <v>33</v>
      </c>
      <c r="I3089" t="str">
        <f>IF(moras[[#This Row],[TIPO_ASEGURAMIENTO]] = "", '2-Resumen'!$F$4, moras[[#This Row],[TIPO_ASEGURAMIENTO]])</f>
        <v>ASALARIADO</v>
      </c>
      <c r="J3089" t="s">
        <v>34</v>
      </c>
      <c r="K3089" t="s">
        <v>30</v>
      </c>
      <c r="L3089" t="s">
        <v>31</v>
      </c>
      <c r="M3089" t="s">
        <v>31</v>
      </c>
      <c r="N3089">
        <v>41</v>
      </c>
      <c r="O3089">
        <f>IF(moras[[#This Row],[EDAD]]="", '2-Resumen'!$C$7, moras[[#This Row],[EDAD]])</f>
        <v>41</v>
      </c>
      <c r="P3089">
        <f>FLOOR(moras[[#This Row],[EDAD_SIN_NA´S]],10)</f>
        <v>40</v>
      </c>
      <c r="Q3089">
        <f>STANDARDIZE(moras[[#This Row],[EDAD]],'2-Resumen'!$C$2, '2-Resumen'!$C$3)</f>
        <v>-6.3965513291846368E-2</v>
      </c>
      <c r="R3089" t="str">
        <f>IF(ABS(moras[[#This Row],[Z-CORE E]]) &gt; 1.96, "Sí", "No")</f>
        <v>No</v>
      </c>
    </row>
    <row r="3090" spans="1:18">
      <c r="A3090">
        <v>4474</v>
      </c>
      <c r="B3090" t="s">
        <v>32</v>
      </c>
      <c r="C3090">
        <v>45630002</v>
      </c>
      <c r="D30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90">
        <f>IF(moras[[#This Row],[SALARIO]]="",'2-Resumen'!$B$7, moras[[#This Row],[SALARIO]])</f>
        <v>45630002</v>
      </c>
      <c r="F3090">
        <f>STANDARDIZE(moras[[#This Row],[SALARIO]],'2-Resumen'!$B$2,'2-Resumen'!$B$3)</f>
        <v>0.38362308074564971</v>
      </c>
      <c r="G3090" t="str">
        <f>IF(ABS(moras[[#This Row],[Z-CORE]])&gt; 1.96,"Sí", "No")</f>
        <v>No</v>
      </c>
      <c r="H3090" t="s">
        <v>33</v>
      </c>
      <c r="I3090" t="str">
        <f>IF(moras[[#This Row],[TIPO_ASEGURAMIENTO]] = "", '2-Resumen'!$F$4, moras[[#This Row],[TIPO_ASEGURAMIENTO]])</f>
        <v>ASALARIADO</v>
      </c>
      <c r="J3090" t="s">
        <v>29</v>
      </c>
      <c r="K3090" t="s">
        <v>30</v>
      </c>
      <c r="L3090" t="s">
        <v>30</v>
      </c>
      <c r="M3090" t="s">
        <v>31</v>
      </c>
      <c r="N3090">
        <v>49</v>
      </c>
      <c r="O3090">
        <f>IF(moras[[#This Row],[EDAD]]="", '2-Resumen'!$C$7, moras[[#This Row],[EDAD]])</f>
        <v>49</v>
      </c>
      <c r="P3090">
        <f>FLOOR(moras[[#This Row],[EDAD_SIN_NA´S]],10)</f>
        <v>40</v>
      </c>
      <c r="Q3090">
        <f>STANDARDIZE(moras[[#This Row],[EDAD]],'2-Resumen'!$C$2, '2-Resumen'!$C$3)</f>
        <v>0.50063712732525367</v>
      </c>
      <c r="R3090" t="str">
        <f>IF(ABS(moras[[#This Row],[Z-CORE E]]) &gt; 1.96, "Sí", "No")</f>
        <v>No</v>
      </c>
    </row>
    <row r="3091" spans="1:18">
      <c r="A3091">
        <v>4475</v>
      </c>
      <c r="B3091" t="s">
        <v>27</v>
      </c>
      <c r="C3091">
        <v>2145843</v>
      </c>
      <c r="D30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91">
        <f>IF(moras[[#This Row],[SALARIO]]="",'2-Resumen'!$B$7, moras[[#This Row],[SALARIO]])</f>
        <v>2145843</v>
      </c>
      <c r="F3091">
        <f>STANDARDIZE(moras[[#This Row],[SALARIO]],'2-Resumen'!$B$2,'2-Resumen'!$B$3)</f>
        <v>-0.33991161323715297</v>
      </c>
      <c r="G3091" t="str">
        <f>IF(ABS(moras[[#This Row],[Z-CORE]])&gt; 1.96,"Sí", "No")</f>
        <v>No</v>
      </c>
      <c r="H3091" t="s">
        <v>33</v>
      </c>
      <c r="I3091" t="str">
        <f>IF(moras[[#This Row],[TIPO_ASEGURAMIENTO]] = "", '2-Resumen'!$F$4, moras[[#This Row],[TIPO_ASEGURAMIENTO]])</f>
        <v>ASALARIADO</v>
      </c>
      <c r="J3091" t="s">
        <v>34</v>
      </c>
      <c r="K3091" t="s">
        <v>30</v>
      </c>
      <c r="L3091" t="s">
        <v>31</v>
      </c>
      <c r="M3091" t="s">
        <v>31</v>
      </c>
      <c r="N3091">
        <v>51</v>
      </c>
      <c r="O3091">
        <f>IF(moras[[#This Row],[EDAD]]="", '2-Resumen'!$C$7, moras[[#This Row],[EDAD]])</f>
        <v>51</v>
      </c>
      <c r="P3091">
        <f>FLOOR(moras[[#This Row],[EDAD_SIN_NA´S]],10)</f>
        <v>50</v>
      </c>
      <c r="Q3091">
        <f>STANDARDIZE(moras[[#This Row],[EDAD]],'2-Resumen'!$C$2, '2-Resumen'!$C$3)</f>
        <v>0.64178778747952869</v>
      </c>
      <c r="R3091" t="str">
        <f>IF(ABS(moras[[#This Row],[Z-CORE E]]) &gt; 1.96, "Sí", "No")</f>
        <v>No</v>
      </c>
    </row>
    <row r="3092" spans="1:18">
      <c r="A3092">
        <v>4478</v>
      </c>
      <c r="B3092" t="s">
        <v>32</v>
      </c>
      <c r="C3092">
        <v>14912835</v>
      </c>
      <c r="D30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92">
        <f>IF(moras[[#This Row],[SALARIO]]="",'2-Resumen'!$B$7, moras[[#This Row],[SALARIO]])</f>
        <v>14912835</v>
      </c>
      <c r="F3092">
        <f>STANDARDIZE(moras[[#This Row],[SALARIO]],'2-Resumen'!$B$2,'2-Resumen'!$B$3)</f>
        <v>-0.12748111297610643</v>
      </c>
      <c r="G3092" t="str">
        <f>IF(ABS(moras[[#This Row],[Z-CORE]])&gt; 1.96,"Sí", "No")</f>
        <v>No</v>
      </c>
      <c r="H3092" t="s">
        <v>33</v>
      </c>
      <c r="I3092" t="str">
        <f>IF(moras[[#This Row],[TIPO_ASEGURAMIENTO]] = "", '2-Resumen'!$F$4, moras[[#This Row],[TIPO_ASEGURAMIENTO]])</f>
        <v>ASALARIADO</v>
      </c>
      <c r="J3092" t="s">
        <v>34</v>
      </c>
      <c r="K3092" t="s">
        <v>30</v>
      </c>
      <c r="L3092" t="s">
        <v>31</v>
      </c>
      <c r="M3092" t="s">
        <v>31</v>
      </c>
      <c r="N3092">
        <v>43</v>
      </c>
      <c r="O3092">
        <f>IF(moras[[#This Row],[EDAD]]="", '2-Resumen'!$C$7, moras[[#This Row],[EDAD]])</f>
        <v>43</v>
      </c>
      <c r="P3092">
        <f>FLOOR(moras[[#This Row],[EDAD_SIN_NA´S]],10)</f>
        <v>40</v>
      </c>
      <c r="Q3092">
        <f>STANDARDIZE(moras[[#This Row],[EDAD]],'2-Resumen'!$C$2, '2-Resumen'!$C$3)</f>
        <v>7.7185146862428639E-2</v>
      </c>
      <c r="R3092" t="str">
        <f>IF(ABS(moras[[#This Row],[Z-CORE E]]) &gt; 1.96, "Sí", "No")</f>
        <v>No</v>
      </c>
    </row>
    <row r="3093" spans="1:18">
      <c r="A3093">
        <v>4479</v>
      </c>
      <c r="B3093" t="s">
        <v>32</v>
      </c>
      <c r="C3093">
        <v>61876276</v>
      </c>
      <c r="D30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093">
        <f>IF(moras[[#This Row],[SALARIO]]="",'2-Resumen'!$B$7, moras[[#This Row],[SALARIO]])</f>
        <v>61876276</v>
      </c>
      <c r="F3093">
        <f>STANDARDIZE(moras[[#This Row],[SALARIO]],'2-Resumen'!$B$2,'2-Resumen'!$B$3)</f>
        <v>0.65394549601762875</v>
      </c>
      <c r="G3093" t="str">
        <f>IF(ABS(moras[[#This Row],[Z-CORE]])&gt; 1.96,"Sí", "No")</f>
        <v>No</v>
      </c>
      <c r="H3093" t="s">
        <v>33</v>
      </c>
      <c r="I3093" t="str">
        <f>IF(moras[[#This Row],[TIPO_ASEGURAMIENTO]] = "", '2-Resumen'!$F$4, moras[[#This Row],[TIPO_ASEGURAMIENTO]])</f>
        <v>ASALARIADO</v>
      </c>
      <c r="J3093" t="s">
        <v>29</v>
      </c>
      <c r="K3093" t="s">
        <v>30</v>
      </c>
      <c r="L3093" t="s">
        <v>30</v>
      </c>
      <c r="M3093" t="s">
        <v>31</v>
      </c>
      <c r="N3093">
        <v>47</v>
      </c>
      <c r="O3093">
        <f>IF(moras[[#This Row],[EDAD]]="", '2-Resumen'!$C$7, moras[[#This Row],[EDAD]])</f>
        <v>47</v>
      </c>
      <c r="P3093">
        <f>FLOOR(moras[[#This Row],[EDAD_SIN_NA´S]],10)</f>
        <v>40</v>
      </c>
      <c r="Q3093">
        <f>STANDARDIZE(moras[[#This Row],[EDAD]],'2-Resumen'!$C$2, '2-Resumen'!$C$3)</f>
        <v>0.35948646717097865</v>
      </c>
      <c r="R3093" t="str">
        <f>IF(ABS(moras[[#This Row],[Z-CORE E]]) &gt; 1.96, "Sí", "No")</f>
        <v>No</v>
      </c>
    </row>
    <row r="3094" spans="1:18">
      <c r="A3094">
        <v>4480</v>
      </c>
      <c r="B3094" t="s">
        <v>27</v>
      </c>
      <c r="C3094">
        <v>60000</v>
      </c>
      <c r="D30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094">
        <f>IF(moras[[#This Row],[SALARIO]]="",'2-Resumen'!$B$7, moras[[#This Row],[SALARIO]])</f>
        <v>60000</v>
      </c>
      <c r="F3094">
        <f>STANDARDIZE(moras[[#This Row],[SALARIO]],'2-Resumen'!$B$2,'2-Resumen'!$B$3)</f>
        <v>-0.37461803993155385</v>
      </c>
      <c r="G3094" t="str">
        <f>IF(ABS(moras[[#This Row],[Z-CORE]])&gt; 1.96,"Sí", "No")</f>
        <v>No</v>
      </c>
      <c r="H3094" t="s">
        <v>33</v>
      </c>
      <c r="I3094" t="str">
        <f>IF(moras[[#This Row],[TIPO_ASEGURAMIENTO]] = "", '2-Resumen'!$F$4, moras[[#This Row],[TIPO_ASEGURAMIENTO]])</f>
        <v>ASALARIADO</v>
      </c>
      <c r="J3094" t="s">
        <v>29</v>
      </c>
      <c r="K3094" t="s">
        <v>30</v>
      </c>
      <c r="L3094" t="s">
        <v>31</v>
      </c>
      <c r="M3094" t="s">
        <v>30</v>
      </c>
      <c r="N3094">
        <v>46</v>
      </c>
      <c r="O3094">
        <f>IF(moras[[#This Row],[EDAD]]="", '2-Resumen'!$C$7, moras[[#This Row],[EDAD]])</f>
        <v>46</v>
      </c>
      <c r="P3094">
        <f>FLOOR(moras[[#This Row],[EDAD_SIN_NA´S]],10)</f>
        <v>40</v>
      </c>
      <c r="Q3094">
        <f>STANDARDIZE(moras[[#This Row],[EDAD]],'2-Resumen'!$C$2, '2-Resumen'!$C$3)</f>
        <v>0.28891113709384114</v>
      </c>
      <c r="R3094" t="str">
        <f>IF(ABS(moras[[#This Row],[Z-CORE E]]) &gt; 1.96, "Sí", "No")</f>
        <v>No</v>
      </c>
    </row>
    <row r="3095" spans="1:18">
      <c r="A3095">
        <v>4482</v>
      </c>
      <c r="B3095" t="s">
        <v>27</v>
      </c>
      <c r="C3095">
        <v>320000</v>
      </c>
      <c r="D30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95">
        <f>IF(moras[[#This Row],[SALARIO]]="",'2-Resumen'!$B$7, moras[[#This Row],[SALARIO]])</f>
        <v>320000</v>
      </c>
      <c r="F3095">
        <f>STANDARDIZE(moras[[#This Row],[SALARIO]],'2-Resumen'!$B$2,'2-Resumen'!$B$3)</f>
        <v>-0.37029188933414825</v>
      </c>
      <c r="G3095" t="str">
        <f>IF(ABS(moras[[#This Row],[Z-CORE]])&gt; 1.96,"Sí", "No")</f>
        <v>No</v>
      </c>
      <c r="H3095" t="s">
        <v>33</v>
      </c>
      <c r="I3095" t="str">
        <f>IF(moras[[#This Row],[TIPO_ASEGURAMIENTO]] = "", '2-Resumen'!$F$4, moras[[#This Row],[TIPO_ASEGURAMIENTO]])</f>
        <v>ASALARIADO</v>
      </c>
      <c r="J3095" t="s">
        <v>29</v>
      </c>
      <c r="K3095" t="s">
        <v>30</v>
      </c>
      <c r="L3095" t="s">
        <v>30</v>
      </c>
      <c r="M3095" t="s">
        <v>30</v>
      </c>
      <c r="N3095">
        <v>38</v>
      </c>
      <c r="O3095">
        <f>IF(moras[[#This Row],[EDAD]]="", '2-Resumen'!$C$7, moras[[#This Row],[EDAD]])</f>
        <v>38</v>
      </c>
      <c r="P3095">
        <f>FLOOR(moras[[#This Row],[EDAD_SIN_NA´S]],10)</f>
        <v>30</v>
      </c>
      <c r="Q3095">
        <f>STANDARDIZE(moras[[#This Row],[EDAD]],'2-Resumen'!$C$2, '2-Resumen'!$C$3)</f>
        <v>-0.27569150352325889</v>
      </c>
      <c r="R3095" t="str">
        <f>IF(ABS(moras[[#This Row],[Z-CORE E]]) &gt; 1.96, "Sí", "No")</f>
        <v>No</v>
      </c>
    </row>
    <row r="3096" spans="1:18">
      <c r="A3096">
        <v>4483</v>
      </c>
      <c r="B3096" t="s">
        <v>32</v>
      </c>
      <c r="C3096">
        <v>1160779</v>
      </c>
      <c r="D30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96">
        <f>IF(moras[[#This Row],[SALARIO]]="",'2-Resumen'!$B$7, moras[[#This Row],[SALARIO]])</f>
        <v>1160779</v>
      </c>
      <c r="F3096">
        <f>STANDARDIZE(moras[[#This Row],[SALARIO]],'2-Resumen'!$B$2,'2-Resumen'!$B$3)</f>
        <v>-0.35630213328362498</v>
      </c>
      <c r="G3096" t="str">
        <f>IF(ABS(moras[[#This Row],[Z-CORE]])&gt; 1.96,"Sí", "No")</f>
        <v>No</v>
      </c>
      <c r="H3096" t="s">
        <v>33</v>
      </c>
      <c r="I3096" t="str">
        <f>IF(moras[[#This Row],[TIPO_ASEGURAMIENTO]] = "", '2-Resumen'!$F$4, moras[[#This Row],[TIPO_ASEGURAMIENTO]])</f>
        <v>ASALARIADO</v>
      </c>
      <c r="J3096" t="s">
        <v>34</v>
      </c>
      <c r="K3096" t="s">
        <v>30</v>
      </c>
      <c r="L3096" t="s">
        <v>31</v>
      </c>
      <c r="M3096" t="s">
        <v>31</v>
      </c>
      <c r="N3096">
        <v>28</v>
      </c>
      <c r="O3096">
        <f>IF(moras[[#This Row],[EDAD]]="", '2-Resumen'!$C$7, moras[[#This Row],[EDAD]])</f>
        <v>28</v>
      </c>
      <c r="P3096">
        <f>FLOOR(moras[[#This Row],[EDAD_SIN_NA´S]],10)</f>
        <v>20</v>
      </c>
      <c r="Q3096">
        <f>STANDARDIZE(moras[[#This Row],[EDAD]],'2-Resumen'!$C$2, '2-Resumen'!$C$3)</f>
        <v>-0.98144480429463388</v>
      </c>
      <c r="R3096" t="str">
        <f>IF(ABS(moras[[#This Row],[Z-CORE E]]) &gt; 1.96, "Sí", "No")</f>
        <v>No</v>
      </c>
    </row>
    <row r="3097" spans="1:18">
      <c r="A3097">
        <v>4484</v>
      </c>
      <c r="B3097" t="s">
        <v>27</v>
      </c>
      <c r="C3097">
        <v>1034000</v>
      </c>
      <c r="D30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97">
        <f>IF(moras[[#This Row],[SALARIO]]="",'2-Resumen'!$B$7, moras[[#This Row],[SALARIO]])</f>
        <v>1034000</v>
      </c>
      <c r="F3097">
        <f>STANDARDIZE(moras[[#This Row],[SALARIO]],'2-Resumen'!$B$2,'2-Resumen'!$B$3)</f>
        <v>-0.35841161423204221</v>
      </c>
      <c r="G3097" t="str">
        <f>IF(ABS(moras[[#This Row],[Z-CORE]])&gt; 1.96,"Sí", "No")</f>
        <v>No</v>
      </c>
      <c r="H3097" t="s">
        <v>33</v>
      </c>
      <c r="I3097" t="str">
        <f>IF(moras[[#This Row],[TIPO_ASEGURAMIENTO]] = "", '2-Resumen'!$F$4, moras[[#This Row],[TIPO_ASEGURAMIENTO]])</f>
        <v>ASALARIADO</v>
      </c>
      <c r="J3097" t="s">
        <v>29</v>
      </c>
      <c r="K3097" t="s">
        <v>30</v>
      </c>
      <c r="L3097" t="s">
        <v>31</v>
      </c>
      <c r="M3097" t="s">
        <v>31</v>
      </c>
      <c r="N3097">
        <v>35</v>
      </c>
      <c r="O3097">
        <f>IF(moras[[#This Row],[EDAD]]="", '2-Resumen'!$C$7, moras[[#This Row],[EDAD]])</f>
        <v>35</v>
      </c>
      <c r="P3097">
        <f>FLOOR(moras[[#This Row],[EDAD_SIN_NA´S]],10)</f>
        <v>30</v>
      </c>
      <c r="Q3097">
        <f>STANDARDIZE(moras[[#This Row],[EDAD]],'2-Resumen'!$C$2, '2-Resumen'!$C$3)</f>
        <v>-0.48741749375467142</v>
      </c>
      <c r="R3097" t="str">
        <f>IF(ABS(moras[[#This Row],[Z-CORE E]]) &gt; 1.96, "Sí", "No")</f>
        <v>No</v>
      </c>
    </row>
    <row r="3098" spans="1:18">
      <c r="A3098">
        <v>4485</v>
      </c>
      <c r="B3098" t="s">
        <v>32</v>
      </c>
      <c r="C3098">
        <v>526558</v>
      </c>
      <c r="D30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098">
        <f>IF(moras[[#This Row],[SALARIO]]="",'2-Resumen'!$B$7, moras[[#This Row],[SALARIO]])</f>
        <v>526558</v>
      </c>
      <c r="F3098">
        <f>STANDARDIZE(moras[[#This Row],[SALARIO]],'2-Resumen'!$B$2,'2-Resumen'!$B$3)</f>
        <v>-0.36685496235299864</v>
      </c>
      <c r="G3098" t="str">
        <f>IF(ABS(moras[[#This Row],[Z-CORE]])&gt; 1.96,"Sí", "No")</f>
        <v>No</v>
      </c>
      <c r="H3098" t="s">
        <v>33</v>
      </c>
      <c r="I3098" t="str">
        <f>IF(moras[[#This Row],[TIPO_ASEGURAMIENTO]] = "", '2-Resumen'!$F$4, moras[[#This Row],[TIPO_ASEGURAMIENTO]])</f>
        <v>ASALARIADO</v>
      </c>
      <c r="J3098" t="s">
        <v>29</v>
      </c>
      <c r="K3098" t="s">
        <v>30</v>
      </c>
      <c r="L3098" t="s">
        <v>30</v>
      </c>
      <c r="M3098" t="s">
        <v>31</v>
      </c>
      <c r="N3098">
        <v>47</v>
      </c>
      <c r="O3098">
        <f>IF(moras[[#This Row],[EDAD]]="", '2-Resumen'!$C$7, moras[[#This Row],[EDAD]])</f>
        <v>47</v>
      </c>
      <c r="P3098">
        <f>FLOOR(moras[[#This Row],[EDAD_SIN_NA´S]],10)</f>
        <v>40</v>
      </c>
      <c r="Q3098">
        <f>STANDARDIZE(moras[[#This Row],[EDAD]],'2-Resumen'!$C$2, '2-Resumen'!$C$3)</f>
        <v>0.35948646717097865</v>
      </c>
      <c r="R3098" t="str">
        <f>IF(ABS(moras[[#This Row],[Z-CORE E]]) &gt; 1.96, "Sí", "No")</f>
        <v>No</v>
      </c>
    </row>
    <row r="3099" spans="1:18">
      <c r="A3099">
        <v>4486</v>
      </c>
      <c r="B3099" t="s">
        <v>32</v>
      </c>
      <c r="C3099">
        <v>957698</v>
      </c>
      <c r="D30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099">
        <f>IF(moras[[#This Row],[SALARIO]]="",'2-Resumen'!$B$7, moras[[#This Row],[SALARIO]])</f>
        <v>957698</v>
      </c>
      <c r="F3099">
        <f>STANDARDIZE(moras[[#This Row],[SALARIO]],'2-Resumen'!$B$2,'2-Resumen'!$B$3)</f>
        <v>-0.35968120632005468</v>
      </c>
      <c r="G3099" t="str">
        <f>IF(ABS(moras[[#This Row],[Z-CORE]])&gt; 1.96,"Sí", "No")</f>
        <v>No</v>
      </c>
      <c r="H3099" t="s">
        <v>33</v>
      </c>
      <c r="I3099" t="str">
        <f>IF(moras[[#This Row],[TIPO_ASEGURAMIENTO]] = "", '2-Resumen'!$F$4, moras[[#This Row],[TIPO_ASEGURAMIENTO]])</f>
        <v>ASALARIADO</v>
      </c>
      <c r="J3099" t="s">
        <v>29</v>
      </c>
      <c r="K3099" t="s">
        <v>30</v>
      </c>
      <c r="L3099" t="s">
        <v>31</v>
      </c>
      <c r="M3099" t="s">
        <v>31</v>
      </c>
      <c r="N3099">
        <v>26</v>
      </c>
      <c r="O3099">
        <f>IF(moras[[#This Row],[EDAD]]="", '2-Resumen'!$C$7, moras[[#This Row],[EDAD]])</f>
        <v>26</v>
      </c>
      <c r="P3099">
        <f>FLOOR(moras[[#This Row],[EDAD_SIN_NA´S]],10)</f>
        <v>20</v>
      </c>
      <c r="Q3099">
        <f>STANDARDIZE(moras[[#This Row],[EDAD]],'2-Resumen'!$C$2, '2-Resumen'!$C$3)</f>
        <v>-1.1225954644489089</v>
      </c>
      <c r="R3099" t="str">
        <f>IF(ABS(moras[[#This Row],[Z-CORE E]]) &gt; 1.96, "Sí", "No")</f>
        <v>No</v>
      </c>
    </row>
    <row r="3100" spans="1:18">
      <c r="A3100">
        <v>4487</v>
      </c>
      <c r="B3100" t="s">
        <v>32</v>
      </c>
      <c r="C3100">
        <v>24327086</v>
      </c>
      <c r="D31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00">
        <f>IF(moras[[#This Row],[SALARIO]]="",'2-Resumen'!$B$7, moras[[#This Row],[SALARIO]])</f>
        <v>24327086</v>
      </c>
      <c r="F3100">
        <f>STANDARDIZE(moras[[#This Row],[SALARIO]],'2-Resumen'!$B$2,'2-Resumen'!$B$3)</f>
        <v>2.9162993130724218E-2</v>
      </c>
      <c r="G3100" t="str">
        <f>IF(ABS(moras[[#This Row],[Z-CORE]])&gt; 1.96,"Sí", "No")</f>
        <v>No</v>
      </c>
      <c r="H3100" t="s">
        <v>33</v>
      </c>
      <c r="I3100" t="str">
        <f>IF(moras[[#This Row],[TIPO_ASEGURAMIENTO]] = "", '2-Resumen'!$F$4, moras[[#This Row],[TIPO_ASEGURAMIENTO]])</f>
        <v>ASALARIADO</v>
      </c>
      <c r="J3100" t="s">
        <v>29</v>
      </c>
      <c r="K3100" t="s">
        <v>30</v>
      </c>
      <c r="L3100" t="s">
        <v>31</v>
      </c>
      <c r="M3100" t="s">
        <v>31</v>
      </c>
      <c r="N3100">
        <v>49</v>
      </c>
      <c r="O3100">
        <f>IF(moras[[#This Row],[EDAD]]="", '2-Resumen'!$C$7, moras[[#This Row],[EDAD]])</f>
        <v>49</v>
      </c>
      <c r="P3100">
        <f>FLOOR(moras[[#This Row],[EDAD_SIN_NA´S]],10)</f>
        <v>40</v>
      </c>
      <c r="Q3100">
        <f>STANDARDIZE(moras[[#This Row],[EDAD]],'2-Resumen'!$C$2, '2-Resumen'!$C$3)</f>
        <v>0.50063712732525367</v>
      </c>
      <c r="R3100" t="str">
        <f>IF(ABS(moras[[#This Row],[Z-CORE E]]) &gt; 1.96, "Sí", "No")</f>
        <v>No</v>
      </c>
    </row>
    <row r="3101" spans="1:18">
      <c r="A3101">
        <v>4488</v>
      </c>
      <c r="B3101" t="s">
        <v>32</v>
      </c>
      <c r="C3101">
        <v>70942379</v>
      </c>
      <c r="D31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01">
        <f>IF(moras[[#This Row],[SALARIO]]="",'2-Resumen'!$B$7, moras[[#This Row],[SALARIO]])</f>
        <v>70942379</v>
      </c>
      <c r="F3101">
        <f>STANDARDIZE(moras[[#This Row],[SALARIO]],'2-Resumen'!$B$2,'2-Resumen'!$B$3)</f>
        <v>0.80479675336220724</v>
      </c>
      <c r="G3101" t="str">
        <f>IF(ABS(moras[[#This Row],[Z-CORE]])&gt; 1.96,"Sí", "No")</f>
        <v>No</v>
      </c>
      <c r="H3101" t="s">
        <v>33</v>
      </c>
      <c r="I3101" t="str">
        <f>IF(moras[[#This Row],[TIPO_ASEGURAMIENTO]] = "", '2-Resumen'!$F$4, moras[[#This Row],[TIPO_ASEGURAMIENTO]])</f>
        <v>ASALARIADO</v>
      </c>
      <c r="J3101" t="s">
        <v>29</v>
      </c>
      <c r="K3101" t="s">
        <v>30</v>
      </c>
      <c r="L3101" t="s">
        <v>31</v>
      </c>
      <c r="M3101" t="s">
        <v>31</v>
      </c>
      <c r="N3101">
        <v>34</v>
      </c>
      <c r="O3101">
        <f>IF(moras[[#This Row],[EDAD]]="", '2-Resumen'!$C$7, moras[[#This Row],[EDAD]])</f>
        <v>34</v>
      </c>
      <c r="P3101">
        <f>FLOOR(moras[[#This Row],[EDAD_SIN_NA´S]],10)</f>
        <v>30</v>
      </c>
      <c r="Q3101">
        <f>STANDARDIZE(moras[[#This Row],[EDAD]],'2-Resumen'!$C$2, '2-Resumen'!$C$3)</f>
        <v>-0.55799282383180893</v>
      </c>
      <c r="R3101" t="str">
        <f>IF(ABS(moras[[#This Row],[Z-CORE E]]) &gt; 1.96, "Sí", "No")</f>
        <v>No</v>
      </c>
    </row>
    <row r="3102" spans="1:18">
      <c r="A3102">
        <v>4492</v>
      </c>
      <c r="B3102" t="s">
        <v>32</v>
      </c>
      <c r="C3102">
        <v>37265925</v>
      </c>
      <c r="D31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02">
        <f>IF(moras[[#This Row],[SALARIO]]="",'2-Resumen'!$B$7, moras[[#This Row],[SALARIO]])</f>
        <v>37265925</v>
      </c>
      <c r="F3102">
        <f>STANDARDIZE(moras[[#This Row],[SALARIO]],'2-Resumen'!$B$2,'2-Resumen'!$B$3)</f>
        <v>0.24445286262912599</v>
      </c>
      <c r="G3102" t="str">
        <f>IF(ABS(moras[[#This Row],[Z-CORE]])&gt; 1.96,"Sí", "No")</f>
        <v>No</v>
      </c>
      <c r="H3102" t="s">
        <v>33</v>
      </c>
      <c r="I3102" t="str">
        <f>IF(moras[[#This Row],[TIPO_ASEGURAMIENTO]] = "", '2-Resumen'!$F$4, moras[[#This Row],[TIPO_ASEGURAMIENTO]])</f>
        <v>ASALARIADO</v>
      </c>
      <c r="J3102" t="s">
        <v>29</v>
      </c>
      <c r="K3102" t="s">
        <v>30</v>
      </c>
      <c r="L3102" t="s">
        <v>30</v>
      </c>
      <c r="M3102" t="s">
        <v>31</v>
      </c>
      <c r="N3102">
        <v>48</v>
      </c>
      <c r="O3102">
        <f>IF(moras[[#This Row],[EDAD]]="", '2-Resumen'!$C$7, moras[[#This Row],[EDAD]])</f>
        <v>48</v>
      </c>
      <c r="P3102">
        <f>FLOOR(moras[[#This Row],[EDAD_SIN_NA´S]],10)</f>
        <v>40</v>
      </c>
      <c r="Q3102">
        <f>STANDARDIZE(moras[[#This Row],[EDAD]],'2-Resumen'!$C$2, '2-Resumen'!$C$3)</f>
        <v>0.43006179724811616</v>
      </c>
      <c r="R3102" t="str">
        <f>IF(ABS(moras[[#This Row],[Z-CORE E]]) &gt; 1.96, "Sí", "No")</f>
        <v>No</v>
      </c>
    </row>
    <row r="3103" spans="1:18">
      <c r="A3103">
        <v>4494</v>
      </c>
      <c r="B3103" t="s">
        <v>32</v>
      </c>
      <c r="C3103">
        <v>33793318</v>
      </c>
      <c r="D31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03">
        <f>IF(moras[[#This Row],[SALARIO]]="",'2-Resumen'!$B$7, moras[[#This Row],[SALARIO]])</f>
        <v>33793318</v>
      </c>
      <c r="F3103">
        <f>STANDARDIZE(moras[[#This Row],[SALARIO]],'2-Resumen'!$B$2,'2-Resumen'!$B$3)</f>
        <v>0.18667201321526153</v>
      </c>
      <c r="G3103" t="str">
        <f>IF(ABS(moras[[#This Row],[Z-CORE]])&gt; 1.96,"Sí", "No")</f>
        <v>No</v>
      </c>
      <c r="H3103" t="s">
        <v>33</v>
      </c>
      <c r="I3103" t="str">
        <f>IF(moras[[#This Row],[TIPO_ASEGURAMIENTO]] = "", '2-Resumen'!$F$4, moras[[#This Row],[TIPO_ASEGURAMIENTO]])</f>
        <v>ASALARIADO</v>
      </c>
      <c r="J3103" t="s">
        <v>34</v>
      </c>
      <c r="K3103" t="s">
        <v>30</v>
      </c>
      <c r="L3103" t="s">
        <v>31</v>
      </c>
      <c r="M3103" t="s">
        <v>31</v>
      </c>
      <c r="N3103">
        <v>24</v>
      </c>
      <c r="O3103">
        <f>IF(moras[[#This Row],[EDAD]]="", '2-Resumen'!$C$7, moras[[#This Row],[EDAD]])</f>
        <v>24</v>
      </c>
      <c r="P3103">
        <f>FLOOR(moras[[#This Row],[EDAD_SIN_NA´S]],10)</f>
        <v>20</v>
      </c>
      <c r="Q3103">
        <f>STANDARDIZE(moras[[#This Row],[EDAD]],'2-Resumen'!$C$2, '2-Resumen'!$C$3)</f>
        <v>-1.263746124603184</v>
      </c>
      <c r="R3103" t="str">
        <f>IF(ABS(moras[[#This Row],[Z-CORE E]]) &gt; 1.96, "Sí", "No")</f>
        <v>No</v>
      </c>
    </row>
    <row r="3104" spans="1:18">
      <c r="A3104">
        <v>4497</v>
      </c>
      <c r="B3104" t="s">
        <v>27</v>
      </c>
      <c r="C3104">
        <v>77942425</v>
      </c>
      <c r="D31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04">
        <f>IF(moras[[#This Row],[SALARIO]]="",'2-Resumen'!$B$7, moras[[#This Row],[SALARIO]])</f>
        <v>77942425</v>
      </c>
      <c r="F3104">
        <f>STANDARDIZE(moras[[#This Row],[SALARIO]],'2-Resumen'!$B$2,'2-Resumen'!$B$3)</f>
        <v>0.92127080407284745</v>
      </c>
      <c r="G3104" t="str">
        <f>IF(ABS(moras[[#This Row],[Z-CORE]])&gt; 1.96,"Sí", "No")</f>
        <v>No</v>
      </c>
      <c r="H3104" t="s">
        <v>33</v>
      </c>
      <c r="I3104" t="str">
        <f>IF(moras[[#This Row],[TIPO_ASEGURAMIENTO]] = "", '2-Resumen'!$F$4, moras[[#This Row],[TIPO_ASEGURAMIENTO]])</f>
        <v>ASALARIADO</v>
      </c>
      <c r="J3104" t="s">
        <v>34</v>
      </c>
      <c r="K3104" t="s">
        <v>30</v>
      </c>
      <c r="L3104" t="s">
        <v>31</v>
      </c>
      <c r="M3104" t="s">
        <v>31</v>
      </c>
      <c r="N3104">
        <v>28</v>
      </c>
      <c r="O3104">
        <f>IF(moras[[#This Row],[EDAD]]="", '2-Resumen'!$C$7, moras[[#This Row],[EDAD]])</f>
        <v>28</v>
      </c>
      <c r="P3104">
        <f>FLOOR(moras[[#This Row],[EDAD_SIN_NA´S]],10)</f>
        <v>20</v>
      </c>
      <c r="Q3104">
        <f>STANDARDIZE(moras[[#This Row],[EDAD]],'2-Resumen'!$C$2, '2-Resumen'!$C$3)</f>
        <v>-0.98144480429463388</v>
      </c>
      <c r="R3104" t="str">
        <f>IF(ABS(moras[[#This Row],[Z-CORE E]]) &gt; 1.96, "Sí", "No")</f>
        <v>No</v>
      </c>
    </row>
    <row r="3105" spans="1:18">
      <c r="A3105">
        <v>4498</v>
      </c>
      <c r="B3105" t="s">
        <v>32</v>
      </c>
      <c r="C3105">
        <v>53584293</v>
      </c>
      <c r="D31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05">
        <f>IF(moras[[#This Row],[SALARIO]]="",'2-Resumen'!$B$7, moras[[#This Row],[SALARIO]])</f>
        <v>53584293</v>
      </c>
      <c r="F3105">
        <f>STANDARDIZE(moras[[#This Row],[SALARIO]],'2-Resumen'!$B$2,'2-Resumen'!$B$3)</f>
        <v>0.51597485290560252</v>
      </c>
      <c r="G3105" t="str">
        <f>IF(ABS(moras[[#This Row],[Z-CORE]])&gt; 1.96,"Sí", "No")</f>
        <v>No</v>
      </c>
      <c r="H3105" t="s">
        <v>33</v>
      </c>
      <c r="I3105" t="str">
        <f>IF(moras[[#This Row],[TIPO_ASEGURAMIENTO]] = "", '2-Resumen'!$F$4, moras[[#This Row],[TIPO_ASEGURAMIENTO]])</f>
        <v>ASALARIADO</v>
      </c>
      <c r="J3105" t="s">
        <v>29</v>
      </c>
      <c r="K3105" t="s">
        <v>30</v>
      </c>
      <c r="L3105" t="s">
        <v>31</v>
      </c>
      <c r="M3105" t="s">
        <v>31</v>
      </c>
      <c r="N3105">
        <v>36</v>
      </c>
      <c r="O3105">
        <f>IF(moras[[#This Row],[EDAD]]="", '2-Resumen'!$C$7, moras[[#This Row],[EDAD]])</f>
        <v>36</v>
      </c>
      <c r="P3105">
        <f>FLOOR(moras[[#This Row],[EDAD_SIN_NA´S]],10)</f>
        <v>30</v>
      </c>
      <c r="Q3105">
        <f>STANDARDIZE(moras[[#This Row],[EDAD]],'2-Resumen'!$C$2, '2-Resumen'!$C$3)</f>
        <v>-0.41684216367753391</v>
      </c>
      <c r="R3105" t="str">
        <f>IF(ABS(moras[[#This Row],[Z-CORE E]]) &gt; 1.96, "Sí", "No")</f>
        <v>No</v>
      </c>
    </row>
    <row r="3106" spans="1:18">
      <c r="A3106">
        <v>4499</v>
      </c>
      <c r="B3106" t="s">
        <v>27</v>
      </c>
      <c r="C3106">
        <v>400000</v>
      </c>
      <c r="D31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06">
        <f>IF(moras[[#This Row],[SALARIO]]="",'2-Resumen'!$B$7, moras[[#This Row],[SALARIO]])</f>
        <v>400000</v>
      </c>
      <c r="F3106">
        <f>STANDARDIZE(moras[[#This Row],[SALARIO]],'2-Resumen'!$B$2,'2-Resumen'!$B$3)</f>
        <v>-0.36896076607340811</v>
      </c>
      <c r="G3106" t="str">
        <f>IF(ABS(moras[[#This Row],[Z-CORE]])&gt; 1.96,"Sí", "No")</f>
        <v>No</v>
      </c>
      <c r="H3106" t="s">
        <v>33</v>
      </c>
      <c r="I3106" t="str">
        <f>IF(moras[[#This Row],[TIPO_ASEGURAMIENTO]] = "", '2-Resumen'!$F$4, moras[[#This Row],[TIPO_ASEGURAMIENTO]])</f>
        <v>ASALARIADO</v>
      </c>
      <c r="J3106" t="s">
        <v>29</v>
      </c>
      <c r="K3106" t="s">
        <v>30</v>
      </c>
      <c r="L3106" t="s">
        <v>31</v>
      </c>
      <c r="M3106" t="s">
        <v>31</v>
      </c>
      <c r="N3106">
        <v>42</v>
      </c>
      <c r="O3106">
        <f>IF(moras[[#This Row],[EDAD]]="", '2-Resumen'!$C$7, moras[[#This Row],[EDAD]])</f>
        <v>42</v>
      </c>
      <c r="P3106">
        <f>FLOOR(moras[[#This Row],[EDAD_SIN_NA´S]],10)</f>
        <v>40</v>
      </c>
      <c r="Q3106">
        <f>STANDARDIZE(moras[[#This Row],[EDAD]],'2-Resumen'!$C$2, '2-Resumen'!$C$3)</f>
        <v>6.6098167852911317E-3</v>
      </c>
      <c r="R3106" t="str">
        <f>IF(ABS(moras[[#This Row],[Z-CORE E]]) &gt; 1.96, "Sí", "No")</f>
        <v>No</v>
      </c>
    </row>
    <row r="3107" spans="1:18">
      <c r="A3107">
        <v>4502</v>
      </c>
      <c r="B3107" t="s">
        <v>27</v>
      </c>
      <c r="C3107">
        <v>333320</v>
      </c>
      <c r="D31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07">
        <f>IF(moras[[#This Row],[SALARIO]]="",'2-Resumen'!$B$7, moras[[#This Row],[SALARIO]])</f>
        <v>333320</v>
      </c>
      <c r="F3107">
        <f>STANDARDIZE(moras[[#This Row],[SALARIO]],'2-Resumen'!$B$2,'2-Resumen'!$B$3)</f>
        <v>-0.370070257311235</v>
      </c>
      <c r="G3107" t="str">
        <f>IF(ABS(moras[[#This Row],[Z-CORE]])&gt; 1.96,"Sí", "No")</f>
        <v>No</v>
      </c>
      <c r="H3107" t="s">
        <v>33</v>
      </c>
      <c r="I3107" t="str">
        <f>IF(moras[[#This Row],[TIPO_ASEGURAMIENTO]] = "", '2-Resumen'!$F$4, moras[[#This Row],[TIPO_ASEGURAMIENTO]])</f>
        <v>ASALARIADO</v>
      </c>
      <c r="J3107" t="s">
        <v>29</v>
      </c>
      <c r="K3107" t="s">
        <v>30</v>
      </c>
      <c r="L3107" t="s">
        <v>31</v>
      </c>
      <c r="M3107" t="s">
        <v>31</v>
      </c>
      <c r="N3107">
        <v>20</v>
      </c>
      <c r="O3107">
        <f>IF(moras[[#This Row],[EDAD]]="", '2-Resumen'!$C$7, moras[[#This Row],[EDAD]])</f>
        <v>20</v>
      </c>
      <c r="P3107">
        <f>FLOOR(moras[[#This Row],[EDAD_SIN_NA´S]],10)</f>
        <v>20</v>
      </c>
      <c r="Q3107">
        <f>STANDARDIZE(moras[[#This Row],[EDAD]],'2-Resumen'!$C$2, '2-Resumen'!$C$3)</f>
        <v>-1.5460474449117341</v>
      </c>
      <c r="R3107" t="str">
        <f>IF(ABS(moras[[#This Row],[Z-CORE E]]) &gt; 1.96, "Sí", "No")</f>
        <v>No</v>
      </c>
    </row>
    <row r="3108" spans="1:18">
      <c r="A3108">
        <v>4503</v>
      </c>
      <c r="B3108" t="s">
        <v>32</v>
      </c>
      <c r="C3108">
        <v>45219821</v>
      </c>
      <c r="D31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08">
        <f>IF(moras[[#This Row],[SALARIO]]="",'2-Resumen'!$B$7, moras[[#This Row],[SALARIO]])</f>
        <v>45219821</v>
      </c>
      <c r="F3108">
        <f>STANDARDIZE(moras[[#This Row],[SALARIO]],'2-Resumen'!$B$2,'2-Resumen'!$B$3)</f>
        <v>0.37679806236797891</v>
      </c>
      <c r="G3108" t="str">
        <f>IF(ABS(moras[[#This Row],[Z-CORE]])&gt; 1.96,"Sí", "No")</f>
        <v>No</v>
      </c>
      <c r="H3108" t="s">
        <v>33</v>
      </c>
      <c r="I3108" t="str">
        <f>IF(moras[[#This Row],[TIPO_ASEGURAMIENTO]] = "", '2-Resumen'!$F$4, moras[[#This Row],[TIPO_ASEGURAMIENTO]])</f>
        <v>ASALARIADO</v>
      </c>
      <c r="J3108" t="s">
        <v>29</v>
      </c>
      <c r="K3108" t="s">
        <v>30</v>
      </c>
      <c r="L3108" t="s">
        <v>31</v>
      </c>
      <c r="M3108" t="s">
        <v>31</v>
      </c>
      <c r="N3108">
        <v>31</v>
      </c>
      <c r="O3108">
        <f>IF(moras[[#This Row],[EDAD]]="", '2-Resumen'!$C$7, moras[[#This Row],[EDAD]])</f>
        <v>31</v>
      </c>
      <c r="P3108">
        <f>FLOOR(moras[[#This Row],[EDAD_SIN_NA´S]],10)</f>
        <v>30</v>
      </c>
      <c r="Q3108">
        <f>STANDARDIZE(moras[[#This Row],[EDAD]],'2-Resumen'!$C$2, '2-Resumen'!$C$3)</f>
        <v>-0.7697188140632214</v>
      </c>
      <c r="R3108" t="str">
        <f>IF(ABS(moras[[#This Row],[Z-CORE E]]) &gt; 1.96, "Sí", "No")</f>
        <v>No</v>
      </c>
    </row>
    <row r="3109" spans="1:18">
      <c r="A3109">
        <v>4504</v>
      </c>
      <c r="B3109" t="s">
        <v>32</v>
      </c>
      <c r="C3109">
        <v>126007652</v>
      </c>
      <c r="D31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09">
        <f>IF(moras[[#This Row],[SALARIO]]="",'2-Resumen'!$B$7, moras[[#This Row],[SALARIO]])</f>
        <v>126007652</v>
      </c>
      <c r="F3109">
        <f>STANDARDIZE(moras[[#This Row],[SALARIO]],'2-Resumen'!$B$2,'2-Resumen'!$B$3)</f>
        <v>1.7210300752285559</v>
      </c>
      <c r="G3109" t="str">
        <f>IF(ABS(moras[[#This Row],[Z-CORE]])&gt; 1.96,"Sí", "No")</f>
        <v>No</v>
      </c>
      <c r="H3109" t="s">
        <v>33</v>
      </c>
      <c r="I3109" t="str">
        <f>IF(moras[[#This Row],[TIPO_ASEGURAMIENTO]] = "", '2-Resumen'!$F$4, moras[[#This Row],[TIPO_ASEGURAMIENTO]])</f>
        <v>ASALARIADO</v>
      </c>
      <c r="J3109" t="s">
        <v>29</v>
      </c>
      <c r="K3109" t="s">
        <v>30</v>
      </c>
      <c r="L3109" t="s">
        <v>31</v>
      </c>
      <c r="M3109" t="s">
        <v>31</v>
      </c>
      <c r="N3109">
        <v>30</v>
      </c>
      <c r="O3109">
        <f>IF(moras[[#This Row],[EDAD]]="", '2-Resumen'!$C$7, moras[[#This Row],[EDAD]])</f>
        <v>30</v>
      </c>
      <c r="P3109">
        <f>FLOOR(moras[[#This Row],[EDAD_SIN_NA´S]],10)</f>
        <v>30</v>
      </c>
      <c r="Q3109">
        <f>STANDARDIZE(moras[[#This Row],[EDAD]],'2-Resumen'!$C$2, '2-Resumen'!$C$3)</f>
        <v>-0.84029414414035897</v>
      </c>
      <c r="R3109" t="str">
        <f>IF(ABS(moras[[#This Row],[Z-CORE E]]) &gt; 1.96, "Sí", "No")</f>
        <v>No</v>
      </c>
    </row>
    <row r="3110" spans="1:18">
      <c r="A3110">
        <v>4505</v>
      </c>
      <c r="B3110" t="s">
        <v>32</v>
      </c>
      <c r="C3110">
        <v>1045500</v>
      </c>
      <c r="D31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10">
        <f>IF(moras[[#This Row],[SALARIO]]="",'2-Resumen'!$B$7, moras[[#This Row],[SALARIO]])</f>
        <v>1045500</v>
      </c>
      <c r="F3110">
        <f>STANDARDIZE(moras[[#This Row],[SALARIO]],'2-Resumen'!$B$2,'2-Resumen'!$B$3)</f>
        <v>-0.3582202652633108</v>
      </c>
      <c r="G3110" t="str">
        <f>IF(ABS(moras[[#This Row],[Z-CORE]])&gt; 1.96,"Sí", "No")</f>
        <v>No</v>
      </c>
      <c r="H3110" t="s">
        <v>33</v>
      </c>
      <c r="I3110" t="str">
        <f>IF(moras[[#This Row],[TIPO_ASEGURAMIENTO]] = "", '2-Resumen'!$F$4, moras[[#This Row],[TIPO_ASEGURAMIENTO]])</f>
        <v>ASALARIADO</v>
      </c>
      <c r="J3110" t="s">
        <v>29</v>
      </c>
      <c r="K3110" t="s">
        <v>30</v>
      </c>
      <c r="L3110" t="s">
        <v>31</v>
      </c>
      <c r="M3110" t="s">
        <v>31</v>
      </c>
      <c r="N3110">
        <v>39</v>
      </c>
      <c r="O3110">
        <f>IF(moras[[#This Row],[EDAD]]="", '2-Resumen'!$C$7, moras[[#This Row],[EDAD]])</f>
        <v>39</v>
      </c>
      <c r="P3110">
        <f>FLOOR(moras[[#This Row],[EDAD_SIN_NA´S]],10)</f>
        <v>30</v>
      </c>
      <c r="Q3110">
        <f>STANDARDIZE(moras[[#This Row],[EDAD]],'2-Resumen'!$C$2, '2-Resumen'!$C$3)</f>
        <v>-0.20511617344612137</v>
      </c>
      <c r="R3110" t="str">
        <f>IF(ABS(moras[[#This Row],[Z-CORE E]]) &gt; 1.96, "Sí", "No")</f>
        <v>No</v>
      </c>
    </row>
    <row r="3111" spans="1:18">
      <c r="A3111">
        <v>4506</v>
      </c>
      <c r="B3111" t="s">
        <v>27</v>
      </c>
      <c r="C3111">
        <v>108483084</v>
      </c>
      <c r="D31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11">
        <f>IF(moras[[#This Row],[SALARIO]]="",'2-Resumen'!$B$7, moras[[#This Row],[SALARIO]])</f>
        <v>108483084</v>
      </c>
      <c r="F3111">
        <f>STANDARDIZE(moras[[#This Row],[SALARIO]],'2-Resumen'!$B$2,'2-Resumen'!$B$3)</f>
        <v>1.4294380739882693</v>
      </c>
      <c r="G3111" t="str">
        <f>IF(ABS(moras[[#This Row],[Z-CORE]])&gt; 1.96,"Sí", "No")</f>
        <v>No</v>
      </c>
      <c r="H3111" t="s">
        <v>33</v>
      </c>
      <c r="I3111" t="str">
        <f>IF(moras[[#This Row],[TIPO_ASEGURAMIENTO]] = "", '2-Resumen'!$F$4, moras[[#This Row],[TIPO_ASEGURAMIENTO]])</f>
        <v>ASALARIADO</v>
      </c>
      <c r="J3111" t="s">
        <v>34</v>
      </c>
      <c r="K3111" t="s">
        <v>30</v>
      </c>
      <c r="L3111" t="s">
        <v>31</v>
      </c>
      <c r="M3111" t="s">
        <v>31</v>
      </c>
      <c r="N3111">
        <v>36</v>
      </c>
      <c r="O3111">
        <f>IF(moras[[#This Row],[EDAD]]="", '2-Resumen'!$C$7, moras[[#This Row],[EDAD]])</f>
        <v>36</v>
      </c>
      <c r="P3111">
        <f>FLOOR(moras[[#This Row],[EDAD_SIN_NA´S]],10)</f>
        <v>30</v>
      </c>
      <c r="Q3111">
        <f>STANDARDIZE(moras[[#This Row],[EDAD]],'2-Resumen'!$C$2, '2-Resumen'!$C$3)</f>
        <v>-0.41684216367753391</v>
      </c>
      <c r="R3111" t="str">
        <f>IF(ABS(moras[[#This Row],[Z-CORE E]]) &gt; 1.96, "Sí", "No")</f>
        <v>No</v>
      </c>
    </row>
    <row r="3112" spans="1:18">
      <c r="A3112">
        <v>4508</v>
      </c>
      <c r="B3112" t="s">
        <v>32</v>
      </c>
      <c r="C3112">
        <v>400000</v>
      </c>
      <c r="D31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12">
        <f>IF(moras[[#This Row],[SALARIO]]="",'2-Resumen'!$B$7, moras[[#This Row],[SALARIO]])</f>
        <v>400000</v>
      </c>
      <c r="F3112">
        <f>STANDARDIZE(moras[[#This Row],[SALARIO]],'2-Resumen'!$B$2,'2-Resumen'!$B$3)</f>
        <v>-0.36896076607340811</v>
      </c>
      <c r="G3112" t="str">
        <f>IF(ABS(moras[[#This Row],[Z-CORE]])&gt; 1.96,"Sí", "No")</f>
        <v>No</v>
      </c>
      <c r="H3112" t="s">
        <v>33</v>
      </c>
      <c r="I3112" t="str">
        <f>IF(moras[[#This Row],[TIPO_ASEGURAMIENTO]] = "", '2-Resumen'!$F$4, moras[[#This Row],[TIPO_ASEGURAMIENTO]])</f>
        <v>ASALARIADO</v>
      </c>
      <c r="J3112" t="s">
        <v>29</v>
      </c>
      <c r="K3112" t="s">
        <v>30</v>
      </c>
      <c r="L3112" t="s">
        <v>31</v>
      </c>
      <c r="M3112" t="s">
        <v>30</v>
      </c>
      <c r="N3112">
        <v>46</v>
      </c>
      <c r="O3112">
        <f>IF(moras[[#This Row],[EDAD]]="", '2-Resumen'!$C$7, moras[[#This Row],[EDAD]])</f>
        <v>46</v>
      </c>
      <c r="P3112">
        <f>FLOOR(moras[[#This Row],[EDAD_SIN_NA´S]],10)</f>
        <v>40</v>
      </c>
      <c r="Q3112">
        <f>STANDARDIZE(moras[[#This Row],[EDAD]],'2-Resumen'!$C$2, '2-Resumen'!$C$3)</f>
        <v>0.28891113709384114</v>
      </c>
      <c r="R3112" t="str">
        <f>IF(ABS(moras[[#This Row],[Z-CORE E]]) &gt; 1.96, "Sí", "No")</f>
        <v>No</v>
      </c>
    </row>
    <row r="3113" spans="1:18">
      <c r="A3113">
        <v>4510</v>
      </c>
      <c r="B3113" t="s">
        <v>27</v>
      </c>
      <c r="C3113">
        <v>280000</v>
      </c>
      <c r="D31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13">
        <f>IF(moras[[#This Row],[SALARIO]]="",'2-Resumen'!$B$7, moras[[#This Row],[SALARIO]])</f>
        <v>280000</v>
      </c>
      <c r="F3113">
        <f>STANDARDIZE(moras[[#This Row],[SALARIO]],'2-Resumen'!$B$2,'2-Resumen'!$B$3)</f>
        <v>-0.37095745096451832</v>
      </c>
      <c r="G3113" t="str">
        <f>IF(ABS(moras[[#This Row],[Z-CORE]])&gt; 1.96,"Sí", "No")</f>
        <v>No</v>
      </c>
      <c r="H3113" t="s">
        <v>33</v>
      </c>
      <c r="I3113" t="str">
        <f>IF(moras[[#This Row],[TIPO_ASEGURAMIENTO]] = "", '2-Resumen'!$F$4, moras[[#This Row],[TIPO_ASEGURAMIENTO]])</f>
        <v>ASALARIADO</v>
      </c>
      <c r="J3113" t="s">
        <v>29</v>
      </c>
      <c r="K3113" t="s">
        <v>30</v>
      </c>
      <c r="L3113" t="s">
        <v>31</v>
      </c>
      <c r="M3113" t="s">
        <v>30</v>
      </c>
      <c r="N3113">
        <v>48</v>
      </c>
      <c r="O3113">
        <f>IF(moras[[#This Row],[EDAD]]="", '2-Resumen'!$C$7, moras[[#This Row],[EDAD]])</f>
        <v>48</v>
      </c>
      <c r="P3113">
        <f>FLOOR(moras[[#This Row],[EDAD_SIN_NA´S]],10)</f>
        <v>40</v>
      </c>
      <c r="Q3113">
        <f>STANDARDIZE(moras[[#This Row],[EDAD]],'2-Resumen'!$C$2, '2-Resumen'!$C$3)</f>
        <v>0.43006179724811616</v>
      </c>
      <c r="R3113" t="str">
        <f>IF(ABS(moras[[#This Row],[Z-CORE E]]) &gt; 1.96, "Sí", "No")</f>
        <v>No</v>
      </c>
    </row>
    <row r="3114" spans="1:18">
      <c r="A3114">
        <v>4511</v>
      </c>
      <c r="B3114" t="s">
        <v>27</v>
      </c>
      <c r="C3114">
        <v>114474</v>
      </c>
      <c r="D31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14">
        <f>IF(moras[[#This Row],[SALARIO]]="",'2-Resumen'!$B$7, moras[[#This Row],[SALARIO]])</f>
        <v>114474</v>
      </c>
      <c r="F3114">
        <f>STANDARDIZE(moras[[#This Row],[SALARIO]],'2-Resumen'!$B$2,'2-Resumen'!$B$3)</f>
        <v>-0.37371164482523433</v>
      </c>
      <c r="G3114" t="str">
        <f>IF(ABS(moras[[#This Row],[Z-CORE]])&gt; 1.96,"Sí", "No")</f>
        <v>No</v>
      </c>
      <c r="H3114" t="s">
        <v>33</v>
      </c>
      <c r="I3114" t="str">
        <f>IF(moras[[#This Row],[TIPO_ASEGURAMIENTO]] = "", '2-Resumen'!$F$4, moras[[#This Row],[TIPO_ASEGURAMIENTO]])</f>
        <v>ASALARIADO</v>
      </c>
      <c r="J3114" t="s">
        <v>29</v>
      </c>
      <c r="K3114" t="s">
        <v>30</v>
      </c>
      <c r="L3114" t="s">
        <v>31</v>
      </c>
      <c r="M3114" t="s">
        <v>31</v>
      </c>
      <c r="N3114">
        <v>55</v>
      </c>
      <c r="O3114">
        <f>IF(moras[[#This Row],[EDAD]]="", '2-Resumen'!$C$7, moras[[#This Row],[EDAD]])</f>
        <v>55</v>
      </c>
      <c r="P3114">
        <f>FLOOR(moras[[#This Row],[EDAD_SIN_NA´S]],10)</f>
        <v>50</v>
      </c>
      <c r="Q3114">
        <f>STANDARDIZE(moras[[#This Row],[EDAD]],'2-Resumen'!$C$2, '2-Resumen'!$C$3)</f>
        <v>0.92408910778807873</v>
      </c>
      <c r="R3114" t="str">
        <f>IF(ABS(moras[[#This Row],[Z-CORE E]]) &gt; 1.96, "Sí", "No")</f>
        <v>No</v>
      </c>
    </row>
    <row r="3115" spans="1:18">
      <c r="A3115">
        <v>4512</v>
      </c>
      <c r="B3115" t="s">
        <v>27</v>
      </c>
      <c r="C3115">
        <v>32150909</v>
      </c>
      <c r="D31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15">
        <f>IF(moras[[#This Row],[SALARIO]]="",'2-Resumen'!$B$7, moras[[#This Row],[SALARIO]])</f>
        <v>32150909</v>
      </c>
      <c r="F3115">
        <f>STANDARDIZE(moras[[#This Row],[SALARIO]],'2-Resumen'!$B$2,'2-Resumen'!$B$3)</f>
        <v>0.15934390292089892</v>
      </c>
      <c r="G3115" t="str">
        <f>IF(ABS(moras[[#This Row],[Z-CORE]])&gt; 1.96,"Sí", "No")</f>
        <v>No</v>
      </c>
      <c r="H3115" t="s">
        <v>33</v>
      </c>
      <c r="I3115" t="str">
        <f>IF(moras[[#This Row],[TIPO_ASEGURAMIENTO]] = "", '2-Resumen'!$F$4, moras[[#This Row],[TIPO_ASEGURAMIENTO]])</f>
        <v>ASALARIADO</v>
      </c>
      <c r="J3115" t="s">
        <v>29</v>
      </c>
      <c r="K3115" t="s">
        <v>30</v>
      </c>
      <c r="L3115" t="s">
        <v>31</v>
      </c>
      <c r="M3115" t="s">
        <v>31</v>
      </c>
      <c r="N3115">
        <v>37</v>
      </c>
      <c r="O3115">
        <f>IF(moras[[#This Row],[EDAD]]="", '2-Resumen'!$C$7, moras[[#This Row],[EDAD]])</f>
        <v>37</v>
      </c>
      <c r="P3115">
        <f>FLOOR(moras[[#This Row],[EDAD_SIN_NA´S]],10)</f>
        <v>30</v>
      </c>
      <c r="Q3115">
        <f>STANDARDIZE(moras[[#This Row],[EDAD]],'2-Resumen'!$C$2, '2-Resumen'!$C$3)</f>
        <v>-0.3462668336003964</v>
      </c>
      <c r="R3115" t="str">
        <f>IF(ABS(moras[[#This Row],[Z-CORE E]]) &gt; 1.96, "Sí", "No")</f>
        <v>No</v>
      </c>
    </row>
    <row r="3116" spans="1:18">
      <c r="A3116">
        <v>4513</v>
      </c>
      <c r="B3116" t="s">
        <v>32</v>
      </c>
      <c r="C3116">
        <v>43841845</v>
      </c>
      <c r="D31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16">
        <f>IF(moras[[#This Row],[SALARIO]]="",'2-Resumen'!$B$7, moras[[#This Row],[SALARIO]])</f>
        <v>43841845</v>
      </c>
      <c r="F3116">
        <f>STANDARDIZE(moras[[#This Row],[SALARIO]],'2-Resumen'!$B$2,'2-Resumen'!$B$3)</f>
        <v>0.35386986353870759</v>
      </c>
      <c r="G3116" t="str">
        <f>IF(ABS(moras[[#This Row],[Z-CORE]])&gt; 1.96,"Sí", "No")</f>
        <v>No</v>
      </c>
      <c r="H3116" t="s">
        <v>33</v>
      </c>
      <c r="I3116" t="str">
        <f>IF(moras[[#This Row],[TIPO_ASEGURAMIENTO]] = "", '2-Resumen'!$F$4, moras[[#This Row],[TIPO_ASEGURAMIENTO]])</f>
        <v>ASALARIADO</v>
      </c>
      <c r="J3116" t="s">
        <v>29</v>
      </c>
      <c r="K3116" t="s">
        <v>30</v>
      </c>
      <c r="L3116" t="s">
        <v>31</v>
      </c>
      <c r="M3116" t="s">
        <v>31</v>
      </c>
      <c r="N3116">
        <v>43</v>
      </c>
      <c r="O3116">
        <f>IF(moras[[#This Row],[EDAD]]="", '2-Resumen'!$C$7, moras[[#This Row],[EDAD]])</f>
        <v>43</v>
      </c>
      <c r="P3116">
        <f>FLOOR(moras[[#This Row],[EDAD_SIN_NA´S]],10)</f>
        <v>40</v>
      </c>
      <c r="Q3116">
        <f>STANDARDIZE(moras[[#This Row],[EDAD]],'2-Resumen'!$C$2, '2-Resumen'!$C$3)</f>
        <v>7.7185146862428639E-2</v>
      </c>
      <c r="R3116" t="str">
        <f>IF(ABS(moras[[#This Row],[Z-CORE E]]) &gt; 1.96, "Sí", "No")</f>
        <v>No</v>
      </c>
    </row>
    <row r="3117" spans="1:18">
      <c r="A3117">
        <v>4516</v>
      </c>
      <c r="B3117" t="s">
        <v>32</v>
      </c>
      <c r="C3117">
        <v>31907005</v>
      </c>
      <c r="D31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17">
        <f>IF(moras[[#This Row],[SALARIO]]="",'2-Resumen'!$B$7, moras[[#This Row],[SALARIO]])</f>
        <v>31907005</v>
      </c>
      <c r="F3117">
        <f>STANDARDIZE(moras[[#This Row],[SALARIO]],'2-Resumen'!$B$2,'2-Resumen'!$B$3)</f>
        <v>0.15528557432355428</v>
      </c>
      <c r="G3117" t="str">
        <f>IF(ABS(moras[[#This Row],[Z-CORE]])&gt; 1.96,"Sí", "No")</f>
        <v>No</v>
      </c>
      <c r="H3117" t="s">
        <v>33</v>
      </c>
      <c r="I3117" t="str">
        <f>IF(moras[[#This Row],[TIPO_ASEGURAMIENTO]] = "", '2-Resumen'!$F$4, moras[[#This Row],[TIPO_ASEGURAMIENTO]])</f>
        <v>ASALARIADO</v>
      </c>
      <c r="J3117" t="s">
        <v>29</v>
      </c>
      <c r="K3117" t="s">
        <v>30</v>
      </c>
      <c r="L3117" t="s">
        <v>31</v>
      </c>
      <c r="M3117" t="s">
        <v>31</v>
      </c>
      <c r="N3117">
        <v>40</v>
      </c>
      <c r="O3117">
        <f>IF(moras[[#This Row],[EDAD]]="", '2-Resumen'!$C$7, moras[[#This Row],[EDAD]])</f>
        <v>40</v>
      </c>
      <c r="P3117">
        <f>FLOOR(moras[[#This Row],[EDAD_SIN_NA´S]],10)</f>
        <v>40</v>
      </c>
      <c r="Q3117">
        <f>STANDARDIZE(moras[[#This Row],[EDAD]],'2-Resumen'!$C$2, '2-Resumen'!$C$3)</f>
        <v>-0.13454084336898386</v>
      </c>
      <c r="R3117" t="str">
        <f>IF(ABS(moras[[#This Row],[Z-CORE E]]) &gt; 1.96, "Sí", "No")</f>
        <v>No</v>
      </c>
    </row>
    <row r="3118" spans="1:18">
      <c r="A3118">
        <v>4517</v>
      </c>
      <c r="B3118" t="s">
        <v>32</v>
      </c>
      <c r="C3118">
        <v>440000</v>
      </c>
      <c r="D31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18">
        <f>IF(moras[[#This Row],[SALARIO]]="",'2-Resumen'!$B$7, moras[[#This Row],[SALARIO]])</f>
        <v>440000</v>
      </c>
      <c r="F3118">
        <f>STANDARDIZE(moras[[#This Row],[SALARIO]],'2-Resumen'!$B$2,'2-Resumen'!$B$3)</f>
        <v>-0.36829520444303798</v>
      </c>
      <c r="G3118" t="str">
        <f>IF(ABS(moras[[#This Row],[Z-CORE]])&gt; 1.96,"Sí", "No")</f>
        <v>No</v>
      </c>
      <c r="H3118" t="s">
        <v>33</v>
      </c>
      <c r="I3118" t="str">
        <f>IF(moras[[#This Row],[TIPO_ASEGURAMIENTO]] = "", '2-Resumen'!$F$4, moras[[#This Row],[TIPO_ASEGURAMIENTO]])</f>
        <v>ASALARIADO</v>
      </c>
      <c r="J3118" t="s">
        <v>29</v>
      </c>
      <c r="K3118" t="s">
        <v>30</v>
      </c>
      <c r="L3118" t="s">
        <v>31</v>
      </c>
      <c r="M3118" t="s">
        <v>30</v>
      </c>
      <c r="N3118">
        <v>58</v>
      </c>
      <c r="O3118">
        <f>IF(moras[[#This Row],[EDAD]]="", '2-Resumen'!$C$7, moras[[#This Row],[EDAD]])</f>
        <v>58</v>
      </c>
      <c r="P3118">
        <f>FLOOR(moras[[#This Row],[EDAD_SIN_NA´S]],10)</f>
        <v>50</v>
      </c>
      <c r="Q3118">
        <f>STANDARDIZE(moras[[#This Row],[EDAD]],'2-Resumen'!$C$2, '2-Resumen'!$C$3)</f>
        <v>1.1358150980194912</v>
      </c>
      <c r="R3118" t="str">
        <f>IF(ABS(moras[[#This Row],[Z-CORE E]]) &gt; 1.96, "Sí", "No")</f>
        <v>No</v>
      </c>
    </row>
    <row r="3119" spans="1:18">
      <c r="A3119">
        <v>4518</v>
      </c>
      <c r="B3119" t="s">
        <v>27</v>
      </c>
      <c r="C3119">
        <v>5851365</v>
      </c>
      <c r="D31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19">
        <f>IF(moras[[#This Row],[SALARIO]]="",'2-Resumen'!$B$7, moras[[#This Row],[SALARIO]])</f>
        <v>5851365</v>
      </c>
      <c r="F3119">
        <f>STANDARDIZE(moras[[#This Row],[SALARIO]],'2-Resumen'!$B$2,'2-Resumen'!$B$3)</f>
        <v>-0.27825528164484731</v>
      </c>
      <c r="G3119" t="str">
        <f>IF(ABS(moras[[#This Row],[Z-CORE]])&gt; 1.96,"Sí", "No")</f>
        <v>No</v>
      </c>
      <c r="H3119" t="s">
        <v>33</v>
      </c>
      <c r="I3119" t="str">
        <f>IF(moras[[#This Row],[TIPO_ASEGURAMIENTO]] = "", '2-Resumen'!$F$4, moras[[#This Row],[TIPO_ASEGURAMIENTO]])</f>
        <v>ASALARIADO</v>
      </c>
      <c r="J3119" t="s">
        <v>34</v>
      </c>
      <c r="K3119" t="s">
        <v>30</v>
      </c>
      <c r="L3119" t="s">
        <v>31</v>
      </c>
      <c r="M3119" t="s">
        <v>31</v>
      </c>
      <c r="N3119">
        <v>43</v>
      </c>
      <c r="O3119">
        <f>IF(moras[[#This Row],[EDAD]]="", '2-Resumen'!$C$7, moras[[#This Row],[EDAD]])</f>
        <v>43</v>
      </c>
      <c r="P3119">
        <f>FLOOR(moras[[#This Row],[EDAD_SIN_NA´S]],10)</f>
        <v>40</v>
      </c>
      <c r="Q3119">
        <f>STANDARDIZE(moras[[#This Row],[EDAD]],'2-Resumen'!$C$2, '2-Resumen'!$C$3)</f>
        <v>7.7185146862428639E-2</v>
      </c>
      <c r="R3119" t="str">
        <f>IF(ABS(moras[[#This Row],[Z-CORE E]]) &gt; 1.96, "Sí", "No")</f>
        <v>No</v>
      </c>
    </row>
    <row r="3120" spans="1:18">
      <c r="A3120">
        <v>4519</v>
      </c>
      <c r="B3120" t="s">
        <v>27</v>
      </c>
      <c r="C3120">
        <v>350000</v>
      </c>
      <c r="D31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20">
        <f>IF(moras[[#This Row],[SALARIO]]="",'2-Resumen'!$B$7, moras[[#This Row],[SALARIO]])</f>
        <v>350000</v>
      </c>
      <c r="F3120">
        <f>STANDARDIZE(moras[[#This Row],[SALARIO]],'2-Resumen'!$B$2,'2-Resumen'!$B$3)</f>
        <v>-0.36979271811137071</v>
      </c>
      <c r="G3120" t="str">
        <f>IF(ABS(moras[[#This Row],[Z-CORE]])&gt; 1.96,"Sí", "No")</f>
        <v>No</v>
      </c>
      <c r="H3120" t="s">
        <v>33</v>
      </c>
      <c r="I3120" t="str">
        <f>IF(moras[[#This Row],[TIPO_ASEGURAMIENTO]] = "", '2-Resumen'!$F$4, moras[[#This Row],[TIPO_ASEGURAMIENTO]])</f>
        <v>ASALARIADO</v>
      </c>
      <c r="J3120" t="s">
        <v>29</v>
      </c>
      <c r="K3120" t="s">
        <v>30</v>
      </c>
      <c r="L3120" t="s">
        <v>31</v>
      </c>
      <c r="M3120" t="s">
        <v>30</v>
      </c>
      <c r="N3120">
        <v>36</v>
      </c>
      <c r="O3120">
        <f>IF(moras[[#This Row],[EDAD]]="", '2-Resumen'!$C$7, moras[[#This Row],[EDAD]])</f>
        <v>36</v>
      </c>
      <c r="P3120">
        <f>FLOOR(moras[[#This Row],[EDAD_SIN_NA´S]],10)</f>
        <v>30</v>
      </c>
      <c r="Q3120">
        <f>STANDARDIZE(moras[[#This Row],[EDAD]],'2-Resumen'!$C$2, '2-Resumen'!$C$3)</f>
        <v>-0.41684216367753391</v>
      </c>
      <c r="R3120" t="str">
        <f>IF(ABS(moras[[#This Row],[Z-CORE E]]) &gt; 1.96, "Sí", "No")</f>
        <v>No</v>
      </c>
    </row>
    <row r="3121" spans="1:18">
      <c r="A3121">
        <v>4521</v>
      </c>
      <c r="B3121" t="s">
        <v>32</v>
      </c>
      <c r="C3121">
        <v>323500</v>
      </c>
      <c r="D31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21">
        <f>IF(moras[[#This Row],[SALARIO]]="",'2-Resumen'!$B$7, moras[[#This Row],[SALARIO]])</f>
        <v>323500</v>
      </c>
      <c r="F3121">
        <f>STANDARDIZE(moras[[#This Row],[SALARIO]],'2-Resumen'!$B$2,'2-Resumen'!$B$3)</f>
        <v>-0.37023365269149089</v>
      </c>
      <c r="G3121" t="str">
        <f>IF(ABS(moras[[#This Row],[Z-CORE]])&gt; 1.96,"Sí", "No")</f>
        <v>No</v>
      </c>
      <c r="H3121" t="s">
        <v>33</v>
      </c>
      <c r="I3121" t="str">
        <f>IF(moras[[#This Row],[TIPO_ASEGURAMIENTO]] = "", '2-Resumen'!$F$4, moras[[#This Row],[TIPO_ASEGURAMIENTO]])</f>
        <v>ASALARIADO</v>
      </c>
      <c r="J3121" t="s">
        <v>29</v>
      </c>
      <c r="K3121" t="s">
        <v>30</v>
      </c>
      <c r="L3121" t="s">
        <v>31</v>
      </c>
      <c r="M3121" t="s">
        <v>31</v>
      </c>
      <c r="N3121">
        <v>37</v>
      </c>
      <c r="O3121">
        <f>IF(moras[[#This Row],[EDAD]]="", '2-Resumen'!$C$7, moras[[#This Row],[EDAD]])</f>
        <v>37</v>
      </c>
      <c r="P3121">
        <f>FLOOR(moras[[#This Row],[EDAD_SIN_NA´S]],10)</f>
        <v>30</v>
      </c>
      <c r="Q3121">
        <f>STANDARDIZE(moras[[#This Row],[EDAD]],'2-Resumen'!$C$2, '2-Resumen'!$C$3)</f>
        <v>-0.3462668336003964</v>
      </c>
      <c r="R3121" t="str">
        <f>IF(ABS(moras[[#This Row],[Z-CORE E]]) &gt; 1.96, "Sí", "No")</f>
        <v>No</v>
      </c>
    </row>
    <row r="3122" spans="1:18">
      <c r="A3122">
        <v>4522</v>
      </c>
      <c r="B3122" t="s">
        <v>32</v>
      </c>
      <c r="C3122">
        <v>78000</v>
      </c>
      <c r="D31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22">
        <f>IF(moras[[#This Row],[SALARIO]]="",'2-Resumen'!$B$7, moras[[#This Row],[SALARIO]])</f>
        <v>78000</v>
      </c>
      <c r="F3122">
        <f>STANDARDIZE(moras[[#This Row],[SALARIO]],'2-Resumen'!$B$2,'2-Resumen'!$B$3)</f>
        <v>-0.37431853719788727</v>
      </c>
      <c r="G3122" t="str">
        <f>IF(ABS(moras[[#This Row],[Z-CORE]])&gt; 1.96,"Sí", "No")</f>
        <v>No</v>
      </c>
      <c r="H3122" t="s">
        <v>33</v>
      </c>
      <c r="I3122" t="str">
        <f>IF(moras[[#This Row],[TIPO_ASEGURAMIENTO]] = "", '2-Resumen'!$F$4, moras[[#This Row],[TIPO_ASEGURAMIENTO]])</f>
        <v>ASALARIADO</v>
      </c>
      <c r="J3122" t="s">
        <v>29</v>
      </c>
      <c r="K3122" t="s">
        <v>30</v>
      </c>
      <c r="L3122" t="s">
        <v>31</v>
      </c>
      <c r="M3122" t="s">
        <v>30</v>
      </c>
      <c r="N3122">
        <v>71</v>
      </c>
      <c r="O3122">
        <f>IF(moras[[#This Row],[EDAD]]="", '2-Resumen'!$C$7, moras[[#This Row],[EDAD]])</f>
        <v>71</v>
      </c>
      <c r="P3122">
        <f>FLOOR(moras[[#This Row],[EDAD_SIN_NA´S]],10)</f>
        <v>70</v>
      </c>
      <c r="Q3122">
        <f>STANDARDIZE(moras[[#This Row],[EDAD]],'2-Resumen'!$C$2, '2-Resumen'!$C$3)</f>
        <v>2.0532943890222786</v>
      </c>
      <c r="R3122" t="str">
        <f>IF(ABS(moras[[#This Row],[Z-CORE E]]) &gt; 1.96, "Sí", "No")</f>
        <v>Sí</v>
      </c>
    </row>
    <row r="3123" spans="1:18">
      <c r="A3123">
        <v>4523</v>
      </c>
      <c r="B3123" t="s">
        <v>27</v>
      </c>
      <c r="C3123">
        <v>85775311</v>
      </c>
      <c r="D31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23">
        <f>IF(moras[[#This Row],[SALARIO]]="",'2-Resumen'!$B$7, moras[[#This Row],[SALARIO]])</f>
        <v>85775311</v>
      </c>
      <c r="F3123">
        <f>STANDARDIZE(moras[[#This Row],[SALARIO]],'2-Resumen'!$B$2,'2-Resumen'!$B$3)</f>
        <v>1.0516025134894234</v>
      </c>
      <c r="G3123" t="str">
        <f>IF(ABS(moras[[#This Row],[Z-CORE]])&gt; 1.96,"Sí", "No")</f>
        <v>No</v>
      </c>
      <c r="H3123" t="s">
        <v>33</v>
      </c>
      <c r="I3123" t="str">
        <f>IF(moras[[#This Row],[TIPO_ASEGURAMIENTO]] = "", '2-Resumen'!$F$4, moras[[#This Row],[TIPO_ASEGURAMIENTO]])</f>
        <v>ASALARIADO</v>
      </c>
      <c r="J3123" t="s">
        <v>29</v>
      </c>
      <c r="K3123" t="s">
        <v>30</v>
      </c>
      <c r="L3123" t="s">
        <v>31</v>
      </c>
      <c r="M3123" t="s">
        <v>31</v>
      </c>
      <c r="N3123">
        <v>32</v>
      </c>
      <c r="O3123">
        <f>IF(moras[[#This Row],[EDAD]]="", '2-Resumen'!$C$7, moras[[#This Row],[EDAD]])</f>
        <v>32</v>
      </c>
      <c r="P3123">
        <f>FLOOR(moras[[#This Row],[EDAD_SIN_NA´S]],10)</f>
        <v>30</v>
      </c>
      <c r="Q3123">
        <f>STANDARDIZE(moras[[#This Row],[EDAD]],'2-Resumen'!$C$2, '2-Resumen'!$C$3)</f>
        <v>-0.69914348398608395</v>
      </c>
      <c r="R3123" t="str">
        <f>IF(ABS(moras[[#This Row],[Z-CORE E]]) &gt; 1.96, "Sí", "No")</f>
        <v>No</v>
      </c>
    </row>
    <row r="3124" spans="1:18">
      <c r="A3124">
        <v>4525</v>
      </c>
      <c r="B3124" t="s">
        <v>32</v>
      </c>
      <c r="C3124">
        <v>1523214</v>
      </c>
      <c r="D31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24">
        <f>IF(moras[[#This Row],[SALARIO]]="",'2-Resumen'!$B$7, moras[[#This Row],[SALARIO]])</f>
        <v>1523214</v>
      </c>
      <c r="F3124">
        <f>STANDARDIZE(moras[[#This Row],[SALARIO]],'2-Resumen'!$B$2,'2-Resumen'!$B$3)</f>
        <v>-0.35027156254604541</v>
      </c>
      <c r="G3124" t="str">
        <f>IF(ABS(moras[[#This Row],[Z-CORE]])&gt; 1.96,"Sí", "No")</f>
        <v>No</v>
      </c>
      <c r="H3124" t="s">
        <v>33</v>
      </c>
      <c r="I3124" t="str">
        <f>IF(moras[[#This Row],[TIPO_ASEGURAMIENTO]] = "", '2-Resumen'!$F$4, moras[[#This Row],[TIPO_ASEGURAMIENTO]])</f>
        <v>ASALARIADO</v>
      </c>
      <c r="J3124" t="s">
        <v>34</v>
      </c>
      <c r="K3124" t="s">
        <v>30</v>
      </c>
      <c r="L3124" t="s">
        <v>31</v>
      </c>
      <c r="M3124" t="s">
        <v>31</v>
      </c>
      <c r="N3124">
        <v>38</v>
      </c>
      <c r="O3124">
        <f>IF(moras[[#This Row],[EDAD]]="", '2-Resumen'!$C$7, moras[[#This Row],[EDAD]])</f>
        <v>38</v>
      </c>
      <c r="P3124">
        <f>FLOOR(moras[[#This Row],[EDAD_SIN_NA´S]],10)</f>
        <v>30</v>
      </c>
      <c r="Q3124">
        <f>STANDARDIZE(moras[[#This Row],[EDAD]],'2-Resumen'!$C$2, '2-Resumen'!$C$3)</f>
        <v>-0.27569150352325889</v>
      </c>
      <c r="R3124" t="str">
        <f>IF(ABS(moras[[#This Row],[Z-CORE E]]) &gt; 1.96, "Sí", "No")</f>
        <v>No</v>
      </c>
    </row>
    <row r="3125" spans="1:18">
      <c r="A3125">
        <v>4526</v>
      </c>
      <c r="B3125" t="s">
        <v>32</v>
      </c>
      <c r="C3125">
        <v>81079974</v>
      </c>
      <c r="D31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25">
        <f>IF(moras[[#This Row],[SALARIO]]="",'2-Resumen'!$B$7, moras[[#This Row],[SALARIO]])</f>
        <v>81079974</v>
      </c>
      <c r="F3125">
        <f>STANDARDIZE(moras[[#This Row],[SALARIO]],'2-Resumen'!$B$2,'2-Resumen'!$B$3)</f>
        <v>0.97347660976799844</v>
      </c>
      <c r="G3125" t="str">
        <f>IF(ABS(moras[[#This Row],[Z-CORE]])&gt; 1.96,"Sí", "No")</f>
        <v>No</v>
      </c>
      <c r="H3125" t="s">
        <v>33</v>
      </c>
      <c r="I3125" t="str">
        <f>IF(moras[[#This Row],[TIPO_ASEGURAMIENTO]] = "", '2-Resumen'!$F$4, moras[[#This Row],[TIPO_ASEGURAMIENTO]])</f>
        <v>ASALARIADO</v>
      </c>
      <c r="J3125" t="s">
        <v>29</v>
      </c>
      <c r="K3125" t="s">
        <v>30</v>
      </c>
      <c r="L3125" t="s">
        <v>31</v>
      </c>
      <c r="M3125" t="s">
        <v>31</v>
      </c>
      <c r="N3125">
        <v>47</v>
      </c>
      <c r="O3125">
        <f>IF(moras[[#This Row],[EDAD]]="", '2-Resumen'!$C$7, moras[[#This Row],[EDAD]])</f>
        <v>47</v>
      </c>
      <c r="P3125">
        <f>FLOOR(moras[[#This Row],[EDAD_SIN_NA´S]],10)</f>
        <v>40</v>
      </c>
      <c r="Q3125">
        <f>STANDARDIZE(moras[[#This Row],[EDAD]],'2-Resumen'!$C$2, '2-Resumen'!$C$3)</f>
        <v>0.35948646717097865</v>
      </c>
      <c r="R3125" t="str">
        <f>IF(ABS(moras[[#This Row],[Z-CORE E]]) &gt; 1.96, "Sí", "No")</f>
        <v>No</v>
      </c>
    </row>
    <row r="3126" spans="1:18">
      <c r="A3126">
        <v>4527</v>
      </c>
      <c r="B3126" t="s">
        <v>27</v>
      </c>
      <c r="C3126">
        <v>11433182</v>
      </c>
      <c r="D31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26">
        <f>IF(moras[[#This Row],[SALARIO]]="",'2-Resumen'!$B$7, moras[[#This Row],[SALARIO]])</f>
        <v>11433182</v>
      </c>
      <c r="F3126">
        <f>STANDARDIZE(moras[[#This Row],[SALARIO]],'2-Resumen'!$B$2,'2-Resumen'!$B$3)</f>
        <v>-0.18537920107116054</v>
      </c>
      <c r="G3126" t="str">
        <f>IF(ABS(moras[[#This Row],[Z-CORE]])&gt; 1.96,"Sí", "No")</f>
        <v>No</v>
      </c>
      <c r="H3126" t="s">
        <v>33</v>
      </c>
      <c r="I3126" t="str">
        <f>IF(moras[[#This Row],[TIPO_ASEGURAMIENTO]] = "", '2-Resumen'!$F$4, moras[[#This Row],[TIPO_ASEGURAMIENTO]])</f>
        <v>ASALARIADO</v>
      </c>
      <c r="J3126" t="s">
        <v>34</v>
      </c>
      <c r="K3126" t="s">
        <v>30</v>
      </c>
      <c r="L3126" t="s">
        <v>31</v>
      </c>
      <c r="M3126" t="s">
        <v>31</v>
      </c>
      <c r="N3126">
        <v>59</v>
      </c>
      <c r="O3126">
        <f>IF(moras[[#This Row],[EDAD]]="", '2-Resumen'!$C$7, moras[[#This Row],[EDAD]])</f>
        <v>59</v>
      </c>
      <c r="P3126">
        <f>FLOOR(moras[[#This Row],[EDAD_SIN_NA´S]],10)</f>
        <v>50</v>
      </c>
      <c r="Q3126">
        <f>STANDARDIZE(moras[[#This Row],[EDAD]],'2-Resumen'!$C$2, '2-Resumen'!$C$3)</f>
        <v>1.2063904280966287</v>
      </c>
      <c r="R3126" t="str">
        <f>IF(ABS(moras[[#This Row],[Z-CORE E]]) &gt; 1.96, "Sí", "No")</f>
        <v>No</v>
      </c>
    </row>
    <row r="3127" spans="1:18">
      <c r="A3127">
        <v>4529</v>
      </c>
      <c r="B3127" t="s">
        <v>32</v>
      </c>
      <c r="C3127">
        <v>365464</v>
      </c>
      <c r="D31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27">
        <f>IF(moras[[#This Row],[SALARIO]]="",'2-Resumen'!$B$7, moras[[#This Row],[SALARIO]])</f>
        <v>365464</v>
      </c>
      <c r="F3127">
        <f>STANDARDIZE(moras[[#This Row],[SALARIO]],'2-Resumen'!$B$2,'2-Resumen'!$B$3)</f>
        <v>-0.36953541198506962</v>
      </c>
      <c r="G3127" t="str">
        <f>IF(ABS(moras[[#This Row],[Z-CORE]])&gt; 1.96,"Sí", "No")</f>
        <v>No</v>
      </c>
      <c r="H3127" t="s">
        <v>33</v>
      </c>
      <c r="I3127" t="str">
        <f>IF(moras[[#This Row],[TIPO_ASEGURAMIENTO]] = "", '2-Resumen'!$F$4, moras[[#This Row],[TIPO_ASEGURAMIENTO]])</f>
        <v>ASALARIADO</v>
      </c>
      <c r="J3127" t="s">
        <v>34</v>
      </c>
      <c r="K3127" t="s">
        <v>30</v>
      </c>
      <c r="L3127" t="s">
        <v>31</v>
      </c>
      <c r="M3127" t="s">
        <v>31</v>
      </c>
      <c r="N3127">
        <v>31</v>
      </c>
      <c r="O3127">
        <f>IF(moras[[#This Row],[EDAD]]="", '2-Resumen'!$C$7, moras[[#This Row],[EDAD]])</f>
        <v>31</v>
      </c>
      <c r="P3127">
        <f>FLOOR(moras[[#This Row],[EDAD_SIN_NA´S]],10)</f>
        <v>30</v>
      </c>
      <c r="Q3127">
        <f>STANDARDIZE(moras[[#This Row],[EDAD]],'2-Resumen'!$C$2, '2-Resumen'!$C$3)</f>
        <v>-0.7697188140632214</v>
      </c>
      <c r="R3127" t="str">
        <f>IF(ABS(moras[[#This Row],[Z-CORE E]]) &gt; 1.96, "Sí", "No")</f>
        <v>No</v>
      </c>
    </row>
    <row r="3128" spans="1:18">
      <c r="A3128">
        <v>4530</v>
      </c>
      <c r="B3128" t="s">
        <v>27</v>
      </c>
      <c r="C3128">
        <v>19577086</v>
      </c>
      <c r="D31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28">
        <f>IF(moras[[#This Row],[SALARIO]]="",'2-Resumen'!$B$7, moras[[#This Row],[SALARIO]])</f>
        <v>19577086</v>
      </c>
      <c r="F3128">
        <f>STANDARDIZE(moras[[#This Row],[SALARIO]],'2-Resumen'!$B$2,'2-Resumen'!$B$3)</f>
        <v>-4.9872450475723654E-2</v>
      </c>
      <c r="G3128" t="str">
        <f>IF(ABS(moras[[#This Row],[Z-CORE]])&gt; 1.96,"Sí", "No")</f>
        <v>No</v>
      </c>
      <c r="H3128" t="s">
        <v>33</v>
      </c>
      <c r="I3128" t="str">
        <f>IF(moras[[#This Row],[TIPO_ASEGURAMIENTO]] = "", '2-Resumen'!$F$4, moras[[#This Row],[TIPO_ASEGURAMIENTO]])</f>
        <v>ASALARIADO</v>
      </c>
      <c r="J3128" t="s">
        <v>34</v>
      </c>
      <c r="K3128" t="s">
        <v>30</v>
      </c>
      <c r="L3128" t="s">
        <v>31</v>
      </c>
      <c r="M3128" t="s">
        <v>31</v>
      </c>
      <c r="N3128">
        <v>52</v>
      </c>
      <c r="O3128">
        <f>IF(moras[[#This Row],[EDAD]]="", '2-Resumen'!$C$7, moras[[#This Row],[EDAD]])</f>
        <v>52</v>
      </c>
      <c r="P3128">
        <f>FLOOR(moras[[#This Row],[EDAD_SIN_NA´S]],10)</f>
        <v>50</v>
      </c>
      <c r="Q3128">
        <f>STANDARDIZE(moras[[#This Row],[EDAD]],'2-Resumen'!$C$2, '2-Resumen'!$C$3)</f>
        <v>0.71236311755666615</v>
      </c>
      <c r="R3128" t="str">
        <f>IF(ABS(moras[[#This Row],[Z-CORE E]]) &gt; 1.96, "Sí", "No")</f>
        <v>No</v>
      </c>
    </row>
    <row r="3129" spans="1:18">
      <c r="A3129">
        <v>4531</v>
      </c>
      <c r="B3129" t="s">
        <v>32</v>
      </c>
      <c r="C3129">
        <v>600000</v>
      </c>
      <c r="D31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29">
        <f>IF(moras[[#This Row],[SALARIO]]="",'2-Resumen'!$B$7, moras[[#This Row],[SALARIO]])</f>
        <v>600000</v>
      </c>
      <c r="F3129">
        <f>STANDARDIZE(moras[[#This Row],[SALARIO]],'2-Resumen'!$B$2,'2-Resumen'!$B$3)</f>
        <v>-0.36563295792155764</v>
      </c>
      <c r="G3129" t="str">
        <f>IF(ABS(moras[[#This Row],[Z-CORE]])&gt; 1.96,"Sí", "No")</f>
        <v>No</v>
      </c>
      <c r="H3129" t="s">
        <v>33</v>
      </c>
      <c r="I3129" t="str">
        <f>IF(moras[[#This Row],[TIPO_ASEGURAMIENTO]] = "", '2-Resumen'!$F$4, moras[[#This Row],[TIPO_ASEGURAMIENTO]])</f>
        <v>ASALARIADO</v>
      </c>
      <c r="J3129" t="s">
        <v>29</v>
      </c>
      <c r="K3129" t="s">
        <v>30</v>
      </c>
      <c r="L3129" t="s">
        <v>31</v>
      </c>
      <c r="M3129" t="s">
        <v>31</v>
      </c>
      <c r="N3129">
        <v>32</v>
      </c>
      <c r="O3129">
        <f>IF(moras[[#This Row],[EDAD]]="", '2-Resumen'!$C$7, moras[[#This Row],[EDAD]])</f>
        <v>32</v>
      </c>
      <c r="P3129">
        <f>FLOOR(moras[[#This Row],[EDAD_SIN_NA´S]],10)</f>
        <v>30</v>
      </c>
      <c r="Q3129">
        <f>STANDARDIZE(moras[[#This Row],[EDAD]],'2-Resumen'!$C$2, '2-Resumen'!$C$3)</f>
        <v>-0.69914348398608395</v>
      </c>
      <c r="R3129" t="str">
        <f>IF(ABS(moras[[#This Row],[Z-CORE E]]) &gt; 1.96, "Sí", "No")</f>
        <v>No</v>
      </c>
    </row>
    <row r="3130" spans="1:18">
      <c r="A3130">
        <v>4532</v>
      </c>
      <c r="B3130" t="s">
        <v>32</v>
      </c>
      <c r="C3130">
        <v>1610843</v>
      </c>
      <c r="D31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30">
        <f>IF(moras[[#This Row],[SALARIO]]="",'2-Resumen'!$B$7, moras[[#This Row],[SALARIO]])</f>
        <v>1610843</v>
      </c>
      <c r="F3130">
        <f>STANDARDIZE(moras[[#This Row],[SALARIO]],'2-Resumen'!$B$2,'2-Resumen'!$B$3)</f>
        <v>-0.34881350004335288</v>
      </c>
      <c r="G3130" t="str">
        <f>IF(ABS(moras[[#This Row],[Z-CORE]])&gt; 1.96,"Sí", "No")</f>
        <v>No</v>
      </c>
      <c r="H3130" t="s">
        <v>33</v>
      </c>
      <c r="I3130" t="str">
        <f>IF(moras[[#This Row],[TIPO_ASEGURAMIENTO]] = "", '2-Resumen'!$F$4, moras[[#This Row],[TIPO_ASEGURAMIENTO]])</f>
        <v>ASALARIADO</v>
      </c>
      <c r="J3130" t="s">
        <v>34</v>
      </c>
      <c r="K3130" t="s">
        <v>30</v>
      </c>
      <c r="L3130" t="s">
        <v>31</v>
      </c>
      <c r="M3130" t="s">
        <v>31</v>
      </c>
      <c r="N3130">
        <v>42</v>
      </c>
      <c r="O3130">
        <f>IF(moras[[#This Row],[EDAD]]="", '2-Resumen'!$C$7, moras[[#This Row],[EDAD]])</f>
        <v>42</v>
      </c>
      <c r="P3130">
        <f>FLOOR(moras[[#This Row],[EDAD_SIN_NA´S]],10)</f>
        <v>40</v>
      </c>
      <c r="Q3130">
        <f>STANDARDIZE(moras[[#This Row],[EDAD]],'2-Resumen'!$C$2, '2-Resumen'!$C$3)</f>
        <v>6.6098167852911317E-3</v>
      </c>
      <c r="R3130" t="str">
        <f>IF(ABS(moras[[#This Row],[Z-CORE E]]) &gt; 1.96, "Sí", "No")</f>
        <v>No</v>
      </c>
    </row>
    <row r="3131" spans="1:18">
      <c r="A3131">
        <v>4533</v>
      </c>
      <c r="B3131" t="s">
        <v>32</v>
      </c>
      <c r="C3131">
        <v>3192744</v>
      </c>
      <c r="D31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31">
        <f>IF(moras[[#This Row],[SALARIO]]="",'2-Resumen'!$B$7, moras[[#This Row],[SALARIO]])</f>
        <v>3192744</v>
      </c>
      <c r="F3131">
        <f>STANDARDIZE(moras[[#This Row],[SALARIO]],'2-Resumen'!$B$2,'2-Resumen'!$B$3)</f>
        <v>-0.32249218482725112</v>
      </c>
      <c r="G3131" t="str">
        <f>IF(ABS(moras[[#This Row],[Z-CORE]])&gt; 1.96,"Sí", "No")</f>
        <v>No</v>
      </c>
      <c r="H3131" t="s">
        <v>33</v>
      </c>
      <c r="I3131" t="str">
        <f>IF(moras[[#This Row],[TIPO_ASEGURAMIENTO]] = "", '2-Resumen'!$F$4, moras[[#This Row],[TIPO_ASEGURAMIENTO]])</f>
        <v>ASALARIADO</v>
      </c>
      <c r="J3131" t="s">
        <v>29</v>
      </c>
      <c r="K3131" t="s">
        <v>30</v>
      </c>
      <c r="L3131" t="s">
        <v>30</v>
      </c>
      <c r="M3131" t="s">
        <v>31</v>
      </c>
      <c r="N3131">
        <v>36</v>
      </c>
      <c r="O3131">
        <f>IF(moras[[#This Row],[EDAD]]="", '2-Resumen'!$C$7, moras[[#This Row],[EDAD]])</f>
        <v>36</v>
      </c>
      <c r="P3131">
        <f>FLOOR(moras[[#This Row],[EDAD_SIN_NA´S]],10)</f>
        <v>30</v>
      </c>
      <c r="Q3131">
        <f>STANDARDIZE(moras[[#This Row],[EDAD]],'2-Resumen'!$C$2, '2-Resumen'!$C$3)</f>
        <v>-0.41684216367753391</v>
      </c>
      <c r="R3131" t="str">
        <f>IF(ABS(moras[[#This Row],[Z-CORE E]]) &gt; 1.96, "Sí", "No")</f>
        <v>No</v>
      </c>
    </row>
    <row r="3132" spans="1:18">
      <c r="A3132">
        <v>4534</v>
      </c>
      <c r="B3132" t="s">
        <v>32</v>
      </c>
      <c r="C3132">
        <v>42759098</v>
      </c>
      <c r="D31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32">
        <f>IF(moras[[#This Row],[SALARIO]]="",'2-Resumen'!$B$7, moras[[#This Row],[SALARIO]])</f>
        <v>42759098</v>
      </c>
      <c r="F3132">
        <f>STANDARDIZE(moras[[#This Row],[SALARIO]],'2-Resumen'!$B$2,'2-Resumen'!$B$3)</f>
        <v>0.33585399207374961</v>
      </c>
      <c r="G3132" t="str">
        <f>IF(ABS(moras[[#This Row],[Z-CORE]])&gt; 1.96,"Sí", "No")</f>
        <v>No</v>
      </c>
      <c r="H3132" t="s">
        <v>33</v>
      </c>
      <c r="I3132" t="str">
        <f>IF(moras[[#This Row],[TIPO_ASEGURAMIENTO]] = "", '2-Resumen'!$F$4, moras[[#This Row],[TIPO_ASEGURAMIENTO]])</f>
        <v>ASALARIADO</v>
      </c>
      <c r="J3132" t="s">
        <v>29</v>
      </c>
      <c r="K3132" t="s">
        <v>30</v>
      </c>
      <c r="L3132" t="s">
        <v>31</v>
      </c>
      <c r="M3132" t="s">
        <v>30</v>
      </c>
      <c r="N3132">
        <v>61</v>
      </c>
      <c r="O3132">
        <f>IF(moras[[#This Row],[EDAD]]="", '2-Resumen'!$C$7, moras[[#This Row],[EDAD]])</f>
        <v>61</v>
      </c>
      <c r="P3132">
        <f>FLOOR(moras[[#This Row],[EDAD_SIN_NA´S]],10)</f>
        <v>60</v>
      </c>
      <c r="Q3132">
        <f>STANDARDIZE(moras[[#This Row],[EDAD]],'2-Resumen'!$C$2, '2-Resumen'!$C$3)</f>
        <v>1.3475410882509038</v>
      </c>
      <c r="R3132" t="str">
        <f>IF(ABS(moras[[#This Row],[Z-CORE E]]) &gt; 1.96, "Sí", "No")</f>
        <v>No</v>
      </c>
    </row>
    <row r="3133" spans="1:18">
      <c r="A3133">
        <v>4535</v>
      </c>
      <c r="B3133" t="s">
        <v>32</v>
      </c>
      <c r="C3133">
        <v>54342736</v>
      </c>
      <c r="D31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33">
        <f>IF(moras[[#This Row],[SALARIO]]="",'2-Resumen'!$B$7, moras[[#This Row],[SALARIO]])</f>
        <v>54342736</v>
      </c>
      <c r="F3133">
        <f>STANDARDIZE(moras[[#This Row],[SALARIO]],'2-Resumen'!$B$2,'2-Resumen'!$B$3)</f>
        <v>0.52859461689617204</v>
      </c>
      <c r="G3133" t="str">
        <f>IF(ABS(moras[[#This Row],[Z-CORE]])&gt; 1.96,"Sí", "No")</f>
        <v>No</v>
      </c>
      <c r="H3133" t="s">
        <v>33</v>
      </c>
      <c r="I3133" t="str">
        <f>IF(moras[[#This Row],[TIPO_ASEGURAMIENTO]] = "", '2-Resumen'!$F$4, moras[[#This Row],[TIPO_ASEGURAMIENTO]])</f>
        <v>ASALARIADO</v>
      </c>
      <c r="J3133" t="s">
        <v>29</v>
      </c>
      <c r="K3133" t="s">
        <v>30</v>
      </c>
      <c r="L3133" t="s">
        <v>31</v>
      </c>
      <c r="M3133" t="s">
        <v>31</v>
      </c>
      <c r="N3133">
        <v>27</v>
      </c>
      <c r="O3133">
        <f>IF(moras[[#This Row],[EDAD]]="", '2-Resumen'!$C$7, moras[[#This Row],[EDAD]])</f>
        <v>27</v>
      </c>
      <c r="P3133">
        <f>FLOOR(moras[[#This Row],[EDAD_SIN_NA´S]],10)</f>
        <v>20</v>
      </c>
      <c r="Q3133">
        <f>STANDARDIZE(moras[[#This Row],[EDAD]],'2-Resumen'!$C$2, '2-Resumen'!$C$3)</f>
        <v>-1.0520201343717714</v>
      </c>
      <c r="R3133" t="str">
        <f>IF(ABS(moras[[#This Row],[Z-CORE E]]) &gt; 1.96, "Sí", "No")</f>
        <v>No</v>
      </c>
    </row>
    <row r="3134" spans="1:18">
      <c r="A3134">
        <v>4536</v>
      </c>
      <c r="B3134" t="s">
        <v>32</v>
      </c>
      <c r="C3134">
        <v>34205963</v>
      </c>
      <c r="D31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34">
        <f>IF(moras[[#This Row],[SALARIO]]="",'2-Resumen'!$B$7, moras[[#This Row],[SALARIO]])</f>
        <v>34205963</v>
      </c>
      <c r="F3134">
        <f>STANDARDIZE(moras[[#This Row],[SALARIO]],'2-Resumen'!$B$2,'2-Resumen'!$B$3)</f>
        <v>0.19353803018936316</v>
      </c>
      <c r="G3134" t="str">
        <f>IF(ABS(moras[[#This Row],[Z-CORE]])&gt; 1.96,"Sí", "No")</f>
        <v>No</v>
      </c>
      <c r="H3134" t="s">
        <v>33</v>
      </c>
      <c r="I3134" t="str">
        <f>IF(moras[[#This Row],[TIPO_ASEGURAMIENTO]] = "", '2-Resumen'!$F$4, moras[[#This Row],[TIPO_ASEGURAMIENTO]])</f>
        <v>ASALARIADO</v>
      </c>
      <c r="J3134" t="s">
        <v>29</v>
      </c>
      <c r="K3134" t="s">
        <v>30</v>
      </c>
      <c r="L3134" t="s">
        <v>31</v>
      </c>
      <c r="M3134" t="s">
        <v>31</v>
      </c>
      <c r="N3134">
        <v>49</v>
      </c>
      <c r="O3134">
        <f>IF(moras[[#This Row],[EDAD]]="", '2-Resumen'!$C$7, moras[[#This Row],[EDAD]])</f>
        <v>49</v>
      </c>
      <c r="P3134">
        <f>FLOOR(moras[[#This Row],[EDAD_SIN_NA´S]],10)</f>
        <v>40</v>
      </c>
      <c r="Q3134">
        <f>STANDARDIZE(moras[[#This Row],[EDAD]],'2-Resumen'!$C$2, '2-Resumen'!$C$3)</f>
        <v>0.50063712732525367</v>
      </c>
      <c r="R3134" t="str">
        <f>IF(ABS(moras[[#This Row],[Z-CORE E]]) &gt; 1.96, "Sí", "No")</f>
        <v>No</v>
      </c>
    </row>
    <row r="3135" spans="1:18">
      <c r="A3135">
        <v>4537</v>
      </c>
      <c r="B3135" t="s">
        <v>27</v>
      </c>
      <c r="C3135">
        <v>187070454</v>
      </c>
      <c r="D31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35">
        <f>IF(moras[[#This Row],[SALARIO]]="",'2-Resumen'!$B$7, moras[[#This Row],[SALARIO]])</f>
        <v>187070454</v>
      </c>
      <c r="F3135">
        <f>STANDARDIZE(moras[[#This Row],[SALARIO]],'2-Resumen'!$B$2,'2-Resumen'!$B$3)</f>
        <v>2.7370565265807016</v>
      </c>
      <c r="G3135" t="str">
        <f>IF(ABS(moras[[#This Row],[Z-CORE]])&gt; 1.96,"Sí", "No")</f>
        <v>Sí</v>
      </c>
      <c r="H3135" t="s">
        <v>33</v>
      </c>
      <c r="I3135" t="str">
        <f>IF(moras[[#This Row],[TIPO_ASEGURAMIENTO]] = "", '2-Resumen'!$F$4, moras[[#This Row],[TIPO_ASEGURAMIENTO]])</f>
        <v>ASALARIADO</v>
      </c>
      <c r="J3135" t="s">
        <v>29</v>
      </c>
      <c r="K3135" t="s">
        <v>30</v>
      </c>
      <c r="L3135" t="s">
        <v>31</v>
      </c>
      <c r="M3135" t="s">
        <v>31</v>
      </c>
      <c r="N3135">
        <v>28</v>
      </c>
      <c r="O3135">
        <f>IF(moras[[#This Row],[EDAD]]="", '2-Resumen'!$C$7, moras[[#This Row],[EDAD]])</f>
        <v>28</v>
      </c>
      <c r="P3135">
        <f>FLOOR(moras[[#This Row],[EDAD_SIN_NA´S]],10)</f>
        <v>20</v>
      </c>
      <c r="Q3135">
        <f>STANDARDIZE(moras[[#This Row],[EDAD]],'2-Resumen'!$C$2, '2-Resumen'!$C$3)</f>
        <v>-0.98144480429463388</v>
      </c>
      <c r="R3135" t="str">
        <f>IF(ABS(moras[[#This Row],[Z-CORE E]]) &gt; 1.96, "Sí", "No")</f>
        <v>No</v>
      </c>
    </row>
    <row r="3136" spans="1:18">
      <c r="A3136">
        <v>4538</v>
      </c>
      <c r="B3136" t="s">
        <v>32</v>
      </c>
      <c r="C3136">
        <v>317000</v>
      </c>
      <c r="D31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36">
        <f>IF(moras[[#This Row],[SALARIO]]="",'2-Resumen'!$B$7, moras[[#This Row],[SALARIO]])</f>
        <v>317000</v>
      </c>
      <c r="F3136">
        <f>STANDARDIZE(moras[[#This Row],[SALARIO]],'2-Resumen'!$B$2,'2-Resumen'!$B$3)</f>
        <v>-0.370341806456426</v>
      </c>
      <c r="G3136" t="str">
        <f>IF(ABS(moras[[#This Row],[Z-CORE]])&gt; 1.96,"Sí", "No")</f>
        <v>No</v>
      </c>
      <c r="H3136" t="s">
        <v>33</v>
      </c>
      <c r="I3136" t="str">
        <f>IF(moras[[#This Row],[TIPO_ASEGURAMIENTO]] = "", '2-Resumen'!$F$4, moras[[#This Row],[TIPO_ASEGURAMIENTO]])</f>
        <v>ASALARIADO</v>
      </c>
      <c r="J3136" t="s">
        <v>29</v>
      </c>
      <c r="K3136" t="s">
        <v>30</v>
      </c>
      <c r="L3136" t="s">
        <v>30</v>
      </c>
      <c r="M3136" t="s">
        <v>31</v>
      </c>
      <c r="N3136">
        <v>53</v>
      </c>
      <c r="O3136">
        <f>IF(moras[[#This Row],[EDAD]]="", '2-Resumen'!$C$7, moras[[#This Row],[EDAD]])</f>
        <v>53</v>
      </c>
      <c r="P3136">
        <f>FLOOR(moras[[#This Row],[EDAD_SIN_NA´S]],10)</f>
        <v>50</v>
      </c>
      <c r="Q3136">
        <f>STANDARDIZE(moras[[#This Row],[EDAD]],'2-Resumen'!$C$2, '2-Resumen'!$C$3)</f>
        <v>0.78293844763380371</v>
      </c>
      <c r="R3136" t="str">
        <f>IF(ABS(moras[[#This Row],[Z-CORE E]]) &gt; 1.96, "Sí", "No")</f>
        <v>No</v>
      </c>
    </row>
    <row r="3137" spans="1:18">
      <c r="A3137">
        <v>4539</v>
      </c>
      <c r="B3137" t="s">
        <v>27</v>
      </c>
      <c r="C3137">
        <v>40380682</v>
      </c>
      <c r="D31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37">
        <f>IF(moras[[#This Row],[SALARIO]]="",'2-Resumen'!$B$7, moras[[#This Row],[SALARIO]])</f>
        <v>40380682</v>
      </c>
      <c r="F3137">
        <f>STANDARDIZE(moras[[#This Row],[SALARIO]],'2-Resumen'!$B$2,'2-Resumen'!$B$3)</f>
        <v>0.29627943130729206</v>
      </c>
      <c r="G3137" t="str">
        <f>IF(ABS(moras[[#This Row],[Z-CORE]])&gt; 1.96,"Sí", "No")</f>
        <v>No</v>
      </c>
      <c r="H3137" t="s">
        <v>33</v>
      </c>
      <c r="I3137" t="str">
        <f>IF(moras[[#This Row],[TIPO_ASEGURAMIENTO]] = "", '2-Resumen'!$F$4, moras[[#This Row],[TIPO_ASEGURAMIENTO]])</f>
        <v>ASALARIADO</v>
      </c>
      <c r="J3137" t="s">
        <v>29</v>
      </c>
      <c r="K3137" t="s">
        <v>30</v>
      </c>
      <c r="L3137" t="s">
        <v>31</v>
      </c>
      <c r="M3137" t="s">
        <v>31</v>
      </c>
      <c r="N3137">
        <v>45</v>
      </c>
      <c r="O3137">
        <f>IF(moras[[#This Row],[EDAD]]="", '2-Resumen'!$C$7, moras[[#This Row],[EDAD]])</f>
        <v>45</v>
      </c>
      <c r="P3137">
        <f>FLOOR(moras[[#This Row],[EDAD_SIN_NA´S]],10)</f>
        <v>40</v>
      </c>
      <c r="Q3137">
        <f>STANDARDIZE(moras[[#This Row],[EDAD]],'2-Resumen'!$C$2, '2-Resumen'!$C$3)</f>
        <v>0.21833580701670366</v>
      </c>
      <c r="R3137" t="str">
        <f>IF(ABS(moras[[#This Row],[Z-CORE E]]) &gt; 1.96, "Sí", "No")</f>
        <v>No</v>
      </c>
    </row>
    <row r="3138" spans="1:18">
      <c r="A3138">
        <v>4540</v>
      </c>
      <c r="B3138" t="s">
        <v>27</v>
      </c>
      <c r="C3138">
        <v>17090891</v>
      </c>
      <c r="D31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38">
        <f>IF(moras[[#This Row],[SALARIO]]="",'2-Resumen'!$B$7, moras[[#This Row],[SALARIO]])</f>
        <v>17090891</v>
      </c>
      <c r="F3138">
        <f>STANDARDIZE(moras[[#This Row],[SALARIO]],'2-Resumen'!$B$2,'2-Resumen'!$B$3)</f>
        <v>-9.1240350416172636E-2</v>
      </c>
      <c r="G3138" t="str">
        <f>IF(ABS(moras[[#This Row],[Z-CORE]])&gt; 1.96,"Sí", "No")</f>
        <v>No</v>
      </c>
      <c r="H3138" t="s">
        <v>33</v>
      </c>
      <c r="I3138" t="str">
        <f>IF(moras[[#This Row],[TIPO_ASEGURAMIENTO]] = "", '2-Resumen'!$F$4, moras[[#This Row],[TIPO_ASEGURAMIENTO]])</f>
        <v>ASALARIADO</v>
      </c>
      <c r="J3138" t="s">
        <v>34</v>
      </c>
      <c r="K3138" t="s">
        <v>30</v>
      </c>
      <c r="L3138" t="s">
        <v>31</v>
      </c>
      <c r="M3138" t="s">
        <v>31</v>
      </c>
      <c r="N3138">
        <v>49</v>
      </c>
      <c r="O3138">
        <f>IF(moras[[#This Row],[EDAD]]="", '2-Resumen'!$C$7, moras[[#This Row],[EDAD]])</f>
        <v>49</v>
      </c>
      <c r="P3138">
        <f>FLOOR(moras[[#This Row],[EDAD_SIN_NA´S]],10)</f>
        <v>40</v>
      </c>
      <c r="Q3138">
        <f>STANDARDIZE(moras[[#This Row],[EDAD]],'2-Resumen'!$C$2, '2-Resumen'!$C$3)</f>
        <v>0.50063712732525367</v>
      </c>
      <c r="R3138" t="str">
        <f>IF(ABS(moras[[#This Row],[Z-CORE E]]) &gt; 1.96, "Sí", "No")</f>
        <v>No</v>
      </c>
    </row>
    <row r="3139" spans="1:18">
      <c r="A3139">
        <v>4542</v>
      </c>
      <c r="B3139" t="s">
        <v>27</v>
      </c>
      <c r="C3139">
        <v>35153184</v>
      </c>
      <c r="D31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39">
        <f>IF(moras[[#This Row],[SALARIO]]="",'2-Resumen'!$B$7, moras[[#This Row],[SALARIO]])</f>
        <v>35153184</v>
      </c>
      <c r="F3139">
        <f>STANDARDIZE(moras[[#This Row],[SALARIO]],'2-Resumen'!$B$2,'2-Resumen'!$B$3)</f>
        <v>0.20929887901638278</v>
      </c>
      <c r="G3139" t="str">
        <f>IF(ABS(moras[[#This Row],[Z-CORE]])&gt; 1.96,"Sí", "No")</f>
        <v>No</v>
      </c>
      <c r="H3139" t="s">
        <v>33</v>
      </c>
      <c r="I3139" t="str">
        <f>IF(moras[[#This Row],[TIPO_ASEGURAMIENTO]] = "", '2-Resumen'!$F$4, moras[[#This Row],[TIPO_ASEGURAMIENTO]])</f>
        <v>ASALARIADO</v>
      </c>
      <c r="J3139" t="s">
        <v>29</v>
      </c>
      <c r="K3139" t="s">
        <v>30</v>
      </c>
      <c r="L3139" t="s">
        <v>31</v>
      </c>
      <c r="M3139" t="s">
        <v>31</v>
      </c>
      <c r="N3139">
        <v>35</v>
      </c>
      <c r="O3139">
        <f>IF(moras[[#This Row],[EDAD]]="", '2-Resumen'!$C$7, moras[[#This Row],[EDAD]])</f>
        <v>35</v>
      </c>
      <c r="P3139">
        <f>FLOOR(moras[[#This Row],[EDAD_SIN_NA´S]],10)</f>
        <v>30</v>
      </c>
      <c r="Q3139">
        <f>STANDARDIZE(moras[[#This Row],[EDAD]],'2-Resumen'!$C$2, '2-Resumen'!$C$3)</f>
        <v>-0.48741749375467142</v>
      </c>
      <c r="R3139" t="str">
        <f>IF(ABS(moras[[#This Row],[Z-CORE E]]) &gt; 1.96, "Sí", "No")</f>
        <v>No</v>
      </c>
    </row>
    <row r="3140" spans="1:18">
      <c r="A3140">
        <v>4543</v>
      </c>
      <c r="B3140" t="s">
        <v>27</v>
      </c>
      <c r="C3140">
        <v>568492</v>
      </c>
      <c r="D31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40">
        <f>IF(moras[[#This Row],[SALARIO]]="",'2-Resumen'!$B$7, moras[[#This Row],[SALARIO]])</f>
        <v>568492</v>
      </c>
      <c r="F3140">
        <f>STANDARDIZE(moras[[#This Row],[SALARIO]],'2-Resumen'!$B$2,'2-Resumen'!$B$3)</f>
        <v>-0.36615722081780017</v>
      </c>
      <c r="G3140" t="str">
        <f>IF(ABS(moras[[#This Row],[Z-CORE]])&gt; 1.96,"Sí", "No")</f>
        <v>No</v>
      </c>
      <c r="H3140" t="s">
        <v>33</v>
      </c>
      <c r="I3140" t="str">
        <f>IF(moras[[#This Row],[TIPO_ASEGURAMIENTO]] = "", '2-Resumen'!$F$4, moras[[#This Row],[TIPO_ASEGURAMIENTO]])</f>
        <v>ASALARIADO</v>
      </c>
      <c r="J3140" t="s">
        <v>34</v>
      </c>
      <c r="K3140" t="s">
        <v>30</v>
      </c>
      <c r="L3140" t="s">
        <v>31</v>
      </c>
      <c r="M3140" t="s">
        <v>31</v>
      </c>
      <c r="N3140">
        <v>28</v>
      </c>
      <c r="O3140">
        <f>IF(moras[[#This Row],[EDAD]]="", '2-Resumen'!$C$7, moras[[#This Row],[EDAD]])</f>
        <v>28</v>
      </c>
      <c r="P3140">
        <f>FLOOR(moras[[#This Row],[EDAD_SIN_NA´S]],10)</f>
        <v>20</v>
      </c>
      <c r="Q3140">
        <f>STANDARDIZE(moras[[#This Row],[EDAD]],'2-Resumen'!$C$2, '2-Resumen'!$C$3)</f>
        <v>-0.98144480429463388</v>
      </c>
      <c r="R3140" t="str">
        <f>IF(ABS(moras[[#This Row],[Z-CORE E]]) &gt; 1.96, "Sí", "No")</f>
        <v>No</v>
      </c>
    </row>
    <row r="3141" spans="1:18">
      <c r="A3141">
        <v>4544</v>
      </c>
      <c r="B3141" t="s">
        <v>32</v>
      </c>
      <c r="C3141">
        <v>353607</v>
      </c>
      <c r="D31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41">
        <f>IF(moras[[#This Row],[SALARIO]]="",'2-Resumen'!$B$7, moras[[#This Row],[SALARIO]])</f>
        <v>353607</v>
      </c>
      <c r="F3141">
        <f>STANDARDIZE(moras[[#This Row],[SALARIO]],'2-Resumen'!$B$2,'2-Resumen'!$B$3)</f>
        <v>-0.36973270109135209</v>
      </c>
      <c r="G3141" t="str">
        <f>IF(ABS(moras[[#This Row],[Z-CORE]])&gt; 1.96,"Sí", "No")</f>
        <v>No</v>
      </c>
      <c r="H3141" t="s">
        <v>33</v>
      </c>
      <c r="I3141" t="str">
        <f>IF(moras[[#This Row],[TIPO_ASEGURAMIENTO]] = "", '2-Resumen'!$F$4, moras[[#This Row],[TIPO_ASEGURAMIENTO]])</f>
        <v>ASALARIADO</v>
      </c>
      <c r="J3141" t="s">
        <v>29</v>
      </c>
      <c r="K3141" t="s">
        <v>30</v>
      </c>
      <c r="L3141" t="s">
        <v>31</v>
      </c>
      <c r="M3141" t="s">
        <v>31</v>
      </c>
      <c r="N3141">
        <v>51</v>
      </c>
      <c r="O3141">
        <f>IF(moras[[#This Row],[EDAD]]="", '2-Resumen'!$C$7, moras[[#This Row],[EDAD]])</f>
        <v>51</v>
      </c>
      <c r="P3141">
        <f>FLOOR(moras[[#This Row],[EDAD_SIN_NA´S]],10)</f>
        <v>50</v>
      </c>
      <c r="Q3141">
        <f>STANDARDIZE(moras[[#This Row],[EDAD]],'2-Resumen'!$C$2, '2-Resumen'!$C$3)</f>
        <v>0.64178778747952869</v>
      </c>
      <c r="R3141" t="str">
        <f>IF(ABS(moras[[#This Row],[Z-CORE E]]) &gt; 1.96, "Sí", "No")</f>
        <v>No</v>
      </c>
    </row>
    <row r="3142" spans="1:18">
      <c r="A3142">
        <v>4545</v>
      </c>
      <c r="B3142" t="s">
        <v>27</v>
      </c>
      <c r="C3142">
        <v>1932000</v>
      </c>
      <c r="D31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42">
        <f>IF(moras[[#This Row],[SALARIO]]="",'2-Resumen'!$B$7, moras[[#This Row],[SALARIO]])</f>
        <v>1932000</v>
      </c>
      <c r="F3142">
        <f>STANDARDIZE(moras[[#This Row],[SALARIO]],'2-Resumen'!$B$2,'2-Resumen'!$B$3)</f>
        <v>-0.34346975563023374</v>
      </c>
      <c r="G3142" t="str">
        <f>IF(ABS(moras[[#This Row],[Z-CORE]])&gt; 1.96,"Sí", "No")</f>
        <v>No</v>
      </c>
      <c r="H3142" t="s">
        <v>33</v>
      </c>
      <c r="I3142" t="str">
        <f>IF(moras[[#This Row],[TIPO_ASEGURAMIENTO]] = "", '2-Resumen'!$F$4, moras[[#This Row],[TIPO_ASEGURAMIENTO]])</f>
        <v>ASALARIADO</v>
      </c>
      <c r="J3142" t="s">
        <v>29</v>
      </c>
      <c r="K3142" t="s">
        <v>30</v>
      </c>
      <c r="L3142" t="s">
        <v>31</v>
      </c>
      <c r="M3142" t="s">
        <v>31</v>
      </c>
      <c r="N3142">
        <v>51</v>
      </c>
      <c r="O3142">
        <f>IF(moras[[#This Row],[EDAD]]="", '2-Resumen'!$C$7, moras[[#This Row],[EDAD]])</f>
        <v>51</v>
      </c>
      <c r="P3142">
        <f>FLOOR(moras[[#This Row],[EDAD_SIN_NA´S]],10)</f>
        <v>50</v>
      </c>
      <c r="Q3142">
        <f>STANDARDIZE(moras[[#This Row],[EDAD]],'2-Resumen'!$C$2, '2-Resumen'!$C$3)</f>
        <v>0.64178778747952869</v>
      </c>
      <c r="R3142" t="str">
        <f>IF(ABS(moras[[#This Row],[Z-CORE E]]) &gt; 1.96, "Sí", "No")</f>
        <v>No</v>
      </c>
    </row>
    <row r="3143" spans="1:18">
      <c r="A3143">
        <v>4548</v>
      </c>
      <c r="B3143" t="s">
        <v>27</v>
      </c>
      <c r="C3143">
        <v>1330373</v>
      </c>
      <c r="D31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43">
        <f>IF(moras[[#This Row],[SALARIO]]="",'2-Resumen'!$B$7, moras[[#This Row],[SALARIO]])</f>
        <v>1330373</v>
      </c>
      <c r="F3143">
        <f>STANDARDIZE(moras[[#This Row],[SALARIO]],'2-Resumen'!$B$2,'2-Resumen'!$B$3)</f>
        <v>-0.35348025180510034</v>
      </c>
      <c r="G3143" t="str">
        <f>IF(ABS(moras[[#This Row],[Z-CORE]])&gt; 1.96,"Sí", "No")</f>
        <v>No</v>
      </c>
      <c r="H3143" t="s">
        <v>33</v>
      </c>
      <c r="I3143" t="str">
        <f>IF(moras[[#This Row],[TIPO_ASEGURAMIENTO]] = "", '2-Resumen'!$F$4, moras[[#This Row],[TIPO_ASEGURAMIENTO]])</f>
        <v>ASALARIADO</v>
      </c>
      <c r="J3143" t="s">
        <v>34</v>
      </c>
      <c r="K3143" t="s">
        <v>30</v>
      </c>
      <c r="L3143" t="s">
        <v>31</v>
      </c>
      <c r="M3143" t="s">
        <v>31</v>
      </c>
      <c r="N3143">
        <v>25</v>
      </c>
      <c r="O3143">
        <f>IF(moras[[#This Row],[EDAD]]="", '2-Resumen'!$C$7, moras[[#This Row],[EDAD]])</f>
        <v>25</v>
      </c>
      <c r="P3143">
        <f>FLOOR(moras[[#This Row],[EDAD_SIN_NA´S]],10)</f>
        <v>20</v>
      </c>
      <c r="Q3143">
        <f>STANDARDIZE(moras[[#This Row],[EDAD]],'2-Resumen'!$C$2, '2-Resumen'!$C$3)</f>
        <v>-1.1931707945260464</v>
      </c>
      <c r="R3143" t="str">
        <f>IF(ABS(moras[[#This Row],[Z-CORE E]]) &gt; 1.96, "Sí", "No")</f>
        <v>No</v>
      </c>
    </row>
    <row r="3144" spans="1:18">
      <c r="A3144">
        <v>4549</v>
      </c>
      <c r="B3144" t="s">
        <v>32</v>
      </c>
      <c r="C3144">
        <v>1848072</v>
      </c>
      <c r="D31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44">
        <f>IF(moras[[#This Row],[SALARIO]]="",'2-Resumen'!$B$7, moras[[#This Row],[SALARIO]])</f>
        <v>1848072</v>
      </c>
      <c r="F3144">
        <f>STANDARDIZE(moras[[#This Row],[SALARIO]],'2-Resumen'!$B$2,'2-Resumen'!$B$3)</f>
        <v>-0.34486623704307623</v>
      </c>
      <c r="G3144" t="str">
        <f>IF(ABS(moras[[#This Row],[Z-CORE]])&gt; 1.96,"Sí", "No")</f>
        <v>No</v>
      </c>
      <c r="H3144" t="s">
        <v>33</v>
      </c>
      <c r="I3144" t="str">
        <f>IF(moras[[#This Row],[TIPO_ASEGURAMIENTO]] = "", '2-Resumen'!$F$4, moras[[#This Row],[TIPO_ASEGURAMIENTO]])</f>
        <v>ASALARIADO</v>
      </c>
      <c r="J3144" t="s">
        <v>34</v>
      </c>
      <c r="K3144" t="s">
        <v>30</v>
      </c>
      <c r="L3144" t="s">
        <v>31</v>
      </c>
      <c r="M3144" t="s">
        <v>30</v>
      </c>
      <c r="N3144">
        <v>63</v>
      </c>
      <c r="O3144">
        <f>IF(moras[[#This Row],[EDAD]]="", '2-Resumen'!$C$7, moras[[#This Row],[EDAD]])</f>
        <v>63</v>
      </c>
      <c r="P3144">
        <f>FLOOR(moras[[#This Row],[EDAD_SIN_NA´S]],10)</f>
        <v>60</v>
      </c>
      <c r="Q3144">
        <f>STANDARDIZE(moras[[#This Row],[EDAD]],'2-Resumen'!$C$2, '2-Resumen'!$C$3)</f>
        <v>1.4886917484051787</v>
      </c>
      <c r="R3144" t="str">
        <f>IF(ABS(moras[[#This Row],[Z-CORE E]]) &gt; 1.96, "Sí", "No")</f>
        <v>No</v>
      </c>
    </row>
    <row r="3145" spans="1:18">
      <c r="A3145">
        <v>4550</v>
      </c>
      <c r="B3145" t="s">
        <v>32</v>
      </c>
      <c r="C3145">
        <v>162474595</v>
      </c>
      <c r="D31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45">
        <f>IF(moras[[#This Row],[SALARIO]]="",'2-Resumen'!$B$7, moras[[#This Row],[SALARIO]])</f>
        <v>162474595</v>
      </c>
      <c r="F3145">
        <f>STANDARDIZE(moras[[#This Row],[SALARIO]],'2-Resumen'!$B$2,'2-Resumen'!$B$3)</f>
        <v>2.327805026170882</v>
      </c>
      <c r="G3145" t="str">
        <f>IF(ABS(moras[[#This Row],[Z-CORE]])&gt; 1.96,"Sí", "No")</f>
        <v>Sí</v>
      </c>
      <c r="H3145" t="s">
        <v>33</v>
      </c>
      <c r="I3145" t="str">
        <f>IF(moras[[#This Row],[TIPO_ASEGURAMIENTO]] = "", '2-Resumen'!$F$4, moras[[#This Row],[TIPO_ASEGURAMIENTO]])</f>
        <v>ASALARIADO</v>
      </c>
      <c r="J3145" t="s">
        <v>29</v>
      </c>
      <c r="K3145" t="s">
        <v>30</v>
      </c>
      <c r="L3145" t="s">
        <v>31</v>
      </c>
      <c r="M3145" t="s">
        <v>31</v>
      </c>
      <c r="N3145">
        <v>38</v>
      </c>
      <c r="O3145">
        <f>IF(moras[[#This Row],[EDAD]]="", '2-Resumen'!$C$7, moras[[#This Row],[EDAD]])</f>
        <v>38</v>
      </c>
      <c r="P3145">
        <f>FLOOR(moras[[#This Row],[EDAD_SIN_NA´S]],10)</f>
        <v>30</v>
      </c>
      <c r="Q3145">
        <f>STANDARDIZE(moras[[#This Row],[EDAD]],'2-Resumen'!$C$2, '2-Resumen'!$C$3)</f>
        <v>-0.27569150352325889</v>
      </c>
      <c r="R3145" t="str">
        <f>IF(ABS(moras[[#This Row],[Z-CORE E]]) &gt; 1.96, "Sí", "No")</f>
        <v>No</v>
      </c>
    </row>
    <row r="3146" spans="1:18">
      <c r="A3146">
        <v>4551</v>
      </c>
      <c r="B3146" t="s">
        <v>32</v>
      </c>
      <c r="C3146">
        <v>69306336</v>
      </c>
      <c r="D31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46">
        <f>IF(moras[[#This Row],[SALARIO]]="",'2-Resumen'!$B$7, moras[[#This Row],[SALARIO]])</f>
        <v>69306336</v>
      </c>
      <c r="F3146">
        <f>STANDARDIZE(moras[[#This Row],[SALARIO]],'2-Resumen'!$B$2,'2-Resumen'!$B$3)</f>
        <v>0.77757456720131801</v>
      </c>
      <c r="G3146" t="str">
        <f>IF(ABS(moras[[#This Row],[Z-CORE]])&gt; 1.96,"Sí", "No")</f>
        <v>No</v>
      </c>
      <c r="H3146" t="s">
        <v>33</v>
      </c>
      <c r="I3146" t="str">
        <f>IF(moras[[#This Row],[TIPO_ASEGURAMIENTO]] = "", '2-Resumen'!$F$4, moras[[#This Row],[TIPO_ASEGURAMIENTO]])</f>
        <v>ASALARIADO</v>
      </c>
      <c r="J3146" t="s">
        <v>29</v>
      </c>
      <c r="K3146" t="s">
        <v>30</v>
      </c>
      <c r="L3146" t="s">
        <v>31</v>
      </c>
      <c r="M3146" t="s">
        <v>31</v>
      </c>
      <c r="N3146">
        <v>45</v>
      </c>
      <c r="O3146">
        <f>IF(moras[[#This Row],[EDAD]]="", '2-Resumen'!$C$7, moras[[#This Row],[EDAD]])</f>
        <v>45</v>
      </c>
      <c r="P3146">
        <f>FLOOR(moras[[#This Row],[EDAD_SIN_NA´S]],10)</f>
        <v>40</v>
      </c>
      <c r="Q3146">
        <f>STANDARDIZE(moras[[#This Row],[EDAD]],'2-Resumen'!$C$2, '2-Resumen'!$C$3)</f>
        <v>0.21833580701670366</v>
      </c>
      <c r="R3146" t="str">
        <f>IF(ABS(moras[[#This Row],[Z-CORE E]]) &gt; 1.96, "Sí", "No")</f>
        <v>No</v>
      </c>
    </row>
    <row r="3147" spans="1:18">
      <c r="A3147">
        <v>4552</v>
      </c>
      <c r="B3147" t="s">
        <v>32</v>
      </c>
      <c r="C3147">
        <v>47656667</v>
      </c>
      <c r="D31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47">
        <f>IF(moras[[#This Row],[SALARIO]]="",'2-Resumen'!$B$7, moras[[#This Row],[SALARIO]])</f>
        <v>47656667</v>
      </c>
      <c r="F3147">
        <f>STANDARDIZE(moras[[#This Row],[SALARIO]],'2-Resumen'!$B$2,'2-Resumen'!$B$3)</f>
        <v>0.41734484228599955</v>
      </c>
      <c r="G3147" t="str">
        <f>IF(ABS(moras[[#This Row],[Z-CORE]])&gt; 1.96,"Sí", "No")</f>
        <v>No</v>
      </c>
      <c r="H3147" t="s">
        <v>33</v>
      </c>
      <c r="I3147" t="str">
        <f>IF(moras[[#This Row],[TIPO_ASEGURAMIENTO]] = "", '2-Resumen'!$F$4, moras[[#This Row],[TIPO_ASEGURAMIENTO]])</f>
        <v>ASALARIADO</v>
      </c>
      <c r="J3147" t="s">
        <v>29</v>
      </c>
      <c r="K3147" t="s">
        <v>30</v>
      </c>
      <c r="L3147" t="s">
        <v>31</v>
      </c>
      <c r="M3147" t="s">
        <v>31</v>
      </c>
      <c r="N3147">
        <v>33</v>
      </c>
      <c r="O3147">
        <f>IF(moras[[#This Row],[EDAD]]="", '2-Resumen'!$C$7, moras[[#This Row],[EDAD]])</f>
        <v>33</v>
      </c>
      <c r="P3147">
        <f>FLOOR(moras[[#This Row],[EDAD_SIN_NA´S]],10)</f>
        <v>30</v>
      </c>
      <c r="Q3147">
        <f>STANDARDIZE(moras[[#This Row],[EDAD]],'2-Resumen'!$C$2, '2-Resumen'!$C$3)</f>
        <v>-0.62856815390894638</v>
      </c>
      <c r="R3147" t="str">
        <f>IF(ABS(moras[[#This Row],[Z-CORE E]]) &gt; 1.96, "Sí", "No")</f>
        <v>No</v>
      </c>
    </row>
    <row r="3148" spans="1:18">
      <c r="A3148">
        <v>4554</v>
      </c>
      <c r="B3148" t="s">
        <v>32</v>
      </c>
      <c r="C3148">
        <v>35530</v>
      </c>
      <c r="D31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48">
        <f>IF(moras[[#This Row],[SALARIO]]="",'2-Resumen'!$B$7, moras[[#This Row],[SALARIO]])</f>
        <v>35530</v>
      </c>
      <c r="F3148">
        <f>STANDARDIZE(moras[[#This Row],[SALARIO]],'2-Resumen'!$B$2,'2-Resumen'!$B$3)</f>
        <v>-0.37502519725893274</v>
      </c>
      <c r="G3148" t="str">
        <f>IF(ABS(moras[[#This Row],[Z-CORE]])&gt; 1.96,"Sí", "No")</f>
        <v>No</v>
      </c>
      <c r="H3148" t="s">
        <v>33</v>
      </c>
      <c r="I3148" t="str">
        <f>IF(moras[[#This Row],[TIPO_ASEGURAMIENTO]] = "", '2-Resumen'!$F$4, moras[[#This Row],[TIPO_ASEGURAMIENTO]])</f>
        <v>ASALARIADO</v>
      </c>
      <c r="J3148" t="s">
        <v>29</v>
      </c>
      <c r="K3148" t="s">
        <v>30</v>
      </c>
      <c r="L3148" t="s">
        <v>30</v>
      </c>
      <c r="M3148" t="s">
        <v>31</v>
      </c>
      <c r="N3148">
        <v>37</v>
      </c>
      <c r="O3148">
        <f>IF(moras[[#This Row],[EDAD]]="", '2-Resumen'!$C$7, moras[[#This Row],[EDAD]])</f>
        <v>37</v>
      </c>
      <c r="P3148">
        <f>FLOOR(moras[[#This Row],[EDAD_SIN_NA´S]],10)</f>
        <v>30</v>
      </c>
      <c r="Q3148">
        <f>STANDARDIZE(moras[[#This Row],[EDAD]],'2-Resumen'!$C$2, '2-Resumen'!$C$3)</f>
        <v>-0.3462668336003964</v>
      </c>
      <c r="R3148" t="str">
        <f>IF(ABS(moras[[#This Row],[Z-CORE E]]) &gt; 1.96, "Sí", "No")</f>
        <v>No</v>
      </c>
    </row>
    <row r="3149" spans="1:18">
      <c r="A3149">
        <v>4555</v>
      </c>
      <c r="B3149" t="s">
        <v>32</v>
      </c>
      <c r="C3149">
        <v>47656294</v>
      </c>
      <c r="D31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49">
        <f>IF(moras[[#This Row],[SALARIO]]="",'2-Resumen'!$B$7, moras[[#This Row],[SALARIO]])</f>
        <v>47656294</v>
      </c>
      <c r="F3149">
        <f>STANDARDIZE(moras[[#This Row],[SALARIO]],'2-Resumen'!$B$2,'2-Resumen'!$B$3)</f>
        <v>0.41733863592379633</v>
      </c>
      <c r="G3149" t="str">
        <f>IF(ABS(moras[[#This Row],[Z-CORE]])&gt; 1.96,"Sí", "No")</f>
        <v>No</v>
      </c>
      <c r="H3149" t="s">
        <v>33</v>
      </c>
      <c r="I3149" t="str">
        <f>IF(moras[[#This Row],[TIPO_ASEGURAMIENTO]] = "", '2-Resumen'!$F$4, moras[[#This Row],[TIPO_ASEGURAMIENTO]])</f>
        <v>ASALARIADO</v>
      </c>
      <c r="J3149" t="s">
        <v>29</v>
      </c>
      <c r="K3149" t="s">
        <v>30</v>
      </c>
      <c r="L3149" t="s">
        <v>30</v>
      </c>
      <c r="M3149" t="s">
        <v>31</v>
      </c>
      <c r="N3149">
        <v>32</v>
      </c>
      <c r="O3149">
        <f>IF(moras[[#This Row],[EDAD]]="", '2-Resumen'!$C$7, moras[[#This Row],[EDAD]])</f>
        <v>32</v>
      </c>
      <c r="P3149">
        <f>FLOOR(moras[[#This Row],[EDAD_SIN_NA´S]],10)</f>
        <v>30</v>
      </c>
      <c r="Q3149">
        <f>STANDARDIZE(moras[[#This Row],[EDAD]],'2-Resumen'!$C$2, '2-Resumen'!$C$3)</f>
        <v>-0.69914348398608395</v>
      </c>
      <c r="R3149" t="str">
        <f>IF(ABS(moras[[#This Row],[Z-CORE E]]) &gt; 1.96, "Sí", "No")</f>
        <v>No</v>
      </c>
    </row>
    <row r="3150" spans="1:18">
      <c r="A3150">
        <v>4557</v>
      </c>
      <c r="B3150" t="s">
        <v>32</v>
      </c>
      <c r="C3150">
        <v>381640</v>
      </c>
      <c r="D31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50">
        <f>IF(moras[[#This Row],[SALARIO]]="",'2-Resumen'!$B$7, moras[[#This Row],[SALARIO]])</f>
        <v>381640</v>
      </c>
      <c r="F3150">
        <f>STANDARDIZE(moras[[#This Row],[SALARIO]],'2-Resumen'!$B$2,'2-Resumen'!$B$3)</f>
        <v>-0.36926625886174796</v>
      </c>
      <c r="G3150" t="str">
        <f>IF(ABS(moras[[#This Row],[Z-CORE]])&gt; 1.96,"Sí", "No")</f>
        <v>No</v>
      </c>
      <c r="H3150" t="s">
        <v>33</v>
      </c>
      <c r="I3150" t="str">
        <f>IF(moras[[#This Row],[TIPO_ASEGURAMIENTO]] = "", '2-Resumen'!$F$4, moras[[#This Row],[TIPO_ASEGURAMIENTO]])</f>
        <v>ASALARIADO</v>
      </c>
      <c r="J3150" t="s">
        <v>29</v>
      </c>
      <c r="K3150" t="s">
        <v>30</v>
      </c>
      <c r="L3150" t="s">
        <v>31</v>
      </c>
      <c r="M3150" t="s">
        <v>31</v>
      </c>
      <c r="N3150">
        <v>53</v>
      </c>
      <c r="O3150">
        <f>IF(moras[[#This Row],[EDAD]]="", '2-Resumen'!$C$7, moras[[#This Row],[EDAD]])</f>
        <v>53</v>
      </c>
      <c r="P3150">
        <f>FLOOR(moras[[#This Row],[EDAD_SIN_NA´S]],10)</f>
        <v>50</v>
      </c>
      <c r="Q3150">
        <f>STANDARDIZE(moras[[#This Row],[EDAD]],'2-Resumen'!$C$2, '2-Resumen'!$C$3)</f>
        <v>0.78293844763380371</v>
      </c>
      <c r="R3150" t="str">
        <f>IF(ABS(moras[[#This Row],[Z-CORE E]]) &gt; 1.96, "Sí", "No")</f>
        <v>No</v>
      </c>
    </row>
    <row r="3151" spans="1:18">
      <c r="A3151">
        <v>4559</v>
      </c>
      <c r="B3151" t="s">
        <v>32</v>
      </c>
      <c r="C3151">
        <v>1730544</v>
      </c>
      <c r="D31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51">
        <f>IF(moras[[#This Row],[SALARIO]]="",'2-Resumen'!$B$7, moras[[#This Row],[SALARIO]])</f>
        <v>1730544</v>
      </c>
      <c r="F3151">
        <f>STANDARDIZE(moras[[#This Row],[SALARIO]],'2-Resumen'!$B$2,'2-Resumen'!$B$3)</f>
        <v>-0.34682179022542964</v>
      </c>
      <c r="G3151" t="str">
        <f>IF(ABS(moras[[#This Row],[Z-CORE]])&gt; 1.96,"Sí", "No")</f>
        <v>No</v>
      </c>
      <c r="H3151" t="s">
        <v>33</v>
      </c>
      <c r="I3151" t="str">
        <f>IF(moras[[#This Row],[TIPO_ASEGURAMIENTO]] = "", '2-Resumen'!$F$4, moras[[#This Row],[TIPO_ASEGURAMIENTO]])</f>
        <v>ASALARIADO</v>
      </c>
      <c r="J3151" t="s">
        <v>29</v>
      </c>
      <c r="K3151" t="s">
        <v>30</v>
      </c>
      <c r="L3151" t="s">
        <v>31</v>
      </c>
      <c r="M3151" t="s">
        <v>31</v>
      </c>
      <c r="N3151">
        <v>31</v>
      </c>
      <c r="O3151">
        <f>IF(moras[[#This Row],[EDAD]]="", '2-Resumen'!$C$7, moras[[#This Row],[EDAD]])</f>
        <v>31</v>
      </c>
      <c r="P3151">
        <f>FLOOR(moras[[#This Row],[EDAD_SIN_NA´S]],10)</f>
        <v>30</v>
      </c>
      <c r="Q3151">
        <f>STANDARDIZE(moras[[#This Row],[EDAD]],'2-Resumen'!$C$2, '2-Resumen'!$C$3)</f>
        <v>-0.7697188140632214</v>
      </c>
      <c r="R3151" t="str">
        <f>IF(ABS(moras[[#This Row],[Z-CORE E]]) &gt; 1.96, "Sí", "No")</f>
        <v>No</v>
      </c>
    </row>
    <row r="3152" spans="1:18">
      <c r="A3152">
        <v>4560</v>
      </c>
      <c r="B3152" t="s">
        <v>32</v>
      </c>
      <c r="C3152">
        <v>670740</v>
      </c>
      <c r="D31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52">
        <f>IF(moras[[#This Row],[SALARIO]]="",'2-Resumen'!$B$7, moras[[#This Row],[SALARIO]])</f>
        <v>670740</v>
      </c>
      <c r="F3152">
        <f>STANDARDIZE(moras[[#This Row],[SALARIO]],'2-Resumen'!$B$2,'2-Resumen'!$B$3)</f>
        <v>-0.36445591217824813</v>
      </c>
      <c r="G3152" t="str">
        <f>IF(ABS(moras[[#This Row],[Z-CORE]])&gt; 1.96,"Sí", "No")</f>
        <v>No</v>
      </c>
      <c r="H3152" t="s">
        <v>33</v>
      </c>
      <c r="I3152" t="str">
        <f>IF(moras[[#This Row],[TIPO_ASEGURAMIENTO]] = "", '2-Resumen'!$F$4, moras[[#This Row],[TIPO_ASEGURAMIENTO]])</f>
        <v>ASALARIADO</v>
      </c>
      <c r="J3152" t="s">
        <v>29</v>
      </c>
      <c r="K3152" t="s">
        <v>30</v>
      </c>
      <c r="L3152" t="s">
        <v>31</v>
      </c>
      <c r="M3152" t="s">
        <v>31</v>
      </c>
      <c r="N3152">
        <v>27</v>
      </c>
      <c r="O3152">
        <f>IF(moras[[#This Row],[EDAD]]="", '2-Resumen'!$C$7, moras[[#This Row],[EDAD]])</f>
        <v>27</v>
      </c>
      <c r="P3152">
        <f>FLOOR(moras[[#This Row],[EDAD_SIN_NA´S]],10)</f>
        <v>20</v>
      </c>
      <c r="Q3152">
        <f>STANDARDIZE(moras[[#This Row],[EDAD]],'2-Resumen'!$C$2, '2-Resumen'!$C$3)</f>
        <v>-1.0520201343717714</v>
      </c>
      <c r="R3152" t="str">
        <f>IF(ABS(moras[[#This Row],[Z-CORE E]]) &gt; 1.96, "Sí", "No")</f>
        <v>No</v>
      </c>
    </row>
    <row r="3153" spans="1:18">
      <c r="A3153">
        <v>4561</v>
      </c>
      <c r="B3153" t="s">
        <v>32</v>
      </c>
      <c r="C3153">
        <v>290000</v>
      </c>
      <c r="D31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53">
        <f>IF(moras[[#This Row],[SALARIO]]="",'2-Resumen'!$B$7, moras[[#This Row],[SALARIO]])</f>
        <v>290000</v>
      </c>
      <c r="F3153">
        <f>STANDARDIZE(moras[[#This Row],[SALARIO]],'2-Resumen'!$B$2,'2-Resumen'!$B$3)</f>
        <v>-0.37079106055692584</v>
      </c>
      <c r="G3153" t="str">
        <f>IF(ABS(moras[[#This Row],[Z-CORE]])&gt; 1.96,"Sí", "No")</f>
        <v>No</v>
      </c>
      <c r="H3153" t="s">
        <v>33</v>
      </c>
      <c r="I3153" t="str">
        <f>IF(moras[[#This Row],[TIPO_ASEGURAMIENTO]] = "", '2-Resumen'!$F$4, moras[[#This Row],[TIPO_ASEGURAMIENTO]])</f>
        <v>ASALARIADO</v>
      </c>
      <c r="J3153" t="s">
        <v>29</v>
      </c>
      <c r="K3153" t="s">
        <v>30</v>
      </c>
      <c r="L3153" t="s">
        <v>30</v>
      </c>
      <c r="M3153" t="s">
        <v>31</v>
      </c>
      <c r="N3153">
        <v>42</v>
      </c>
      <c r="O3153">
        <f>IF(moras[[#This Row],[EDAD]]="", '2-Resumen'!$C$7, moras[[#This Row],[EDAD]])</f>
        <v>42</v>
      </c>
      <c r="P3153">
        <f>FLOOR(moras[[#This Row],[EDAD_SIN_NA´S]],10)</f>
        <v>40</v>
      </c>
      <c r="Q3153">
        <f>STANDARDIZE(moras[[#This Row],[EDAD]],'2-Resumen'!$C$2, '2-Resumen'!$C$3)</f>
        <v>6.6098167852911317E-3</v>
      </c>
      <c r="R3153" t="str">
        <f>IF(ABS(moras[[#This Row],[Z-CORE E]]) &gt; 1.96, "Sí", "No")</f>
        <v>No</v>
      </c>
    </row>
    <row r="3154" spans="1:18">
      <c r="A3154">
        <v>4563</v>
      </c>
      <c r="B3154" t="s">
        <v>32</v>
      </c>
      <c r="C3154">
        <v>6955747</v>
      </c>
      <c r="D31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54">
        <f>IF(moras[[#This Row],[SALARIO]]="",'2-Resumen'!$B$7, moras[[#This Row],[SALARIO]])</f>
        <v>6955747</v>
      </c>
      <c r="F3154">
        <f>STANDARDIZE(moras[[#This Row],[SALARIO]],'2-Resumen'!$B$2,'2-Resumen'!$B$3)</f>
        <v>-0.25987942453306284</v>
      </c>
      <c r="G3154" t="str">
        <f>IF(ABS(moras[[#This Row],[Z-CORE]])&gt; 1.96,"Sí", "No")</f>
        <v>No</v>
      </c>
      <c r="H3154" t="s">
        <v>33</v>
      </c>
      <c r="I3154" t="str">
        <f>IF(moras[[#This Row],[TIPO_ASEGURAMIENTO]] = "", '2-Resumen'!$F$4, moras[[#This Row],[TIPO_ASEGURAMIENTO]])</f>
        <v>ASALARIADO</v>
      </c>
      <c r="J3154" t="s">
        <v>29</v>
      </c>
      <c r="K3154" t="s">
        <v>30</v>
      </c>
      <c r="L3154" t="s">
        <v>31</v>
      </c>
      <c r="M3154" t="s">
        <v>31</v>
      </c>
      <c r="N3154">
        <v>55</v>
      </c>
      <c r="O3154">
        <f>IF(moras[[#This Row],[EDAD]]="", '2-Resumen'!$C$7, moras[[#This Row],[EDAD]])</f>
        <v>55</v>
      </c>
      <c r="P3154">
        <f>FLOOR(moras[[#This Row],[EDAD_SIN_NA´S]],10)</f>
        <v>50</v>
      </c>
      <c r="Q3154">
        <f>STANDARDIZE(moras[[#This Row],[EDAD]],'2-Resumen'!$C$2, '2-Resumen'!$C$3)</f>
        <v>0.92408910778807873</v>
      </c>
      <c r="R3154" t="str">
        <f>IF(ABS(moras[[#This Row],[Z-CORE E]]) &gt; 1.96, "Sí", "No")</f>
        <v>No</v>
      </c>
    </row>
    <row r="3155" spans="1:18">
      <c r="A3155">
        <v>4565</v>
      </c>
      <c r="B3155" t="s">
        <v>32</v>
      </c>
      <c r="C3155">
        <v>1166115</v>
      </c>
      <c r="D31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55">
        <f>IF(moras[[#This Row],[SALARIO]]="",'2-Resumen'!$B$7, moras[[#This Row],[SALARIO]])</f>
        <v>1166115</v>
      </c>
      <c r="F3155">
        <f>STANDARDIZE(moras[[#This Row],[SALARIO]],'2-Resumen'!$B$2,'2-Resumen'!$B$3)</f>
        <v>-0.35621334736213361</v>
      </c>
      <c r="G3155" t="str">
        <f>IF(ABS(moras[[#This Row],[Z-CORE]])&gt; 1.96,"Sí", "No")</f>
        <v>No</v>
      </c>
      <c r="H3155" t="s">
        <v>33</v>
      </c>
      <c r="I3155" t="str">
        <f>IF(moras[[#This Row],[TIPO_ASEGURAMIENTO]] = "", '2-Resumen'!$F$4, moras[[#This Row],[TIPO_ASEGURAMIENTO]])</f>
        <v>ASALARIADO</v>
      </c>
      <c r="J3155" t="s">
        <v>34</v>
      </c>
      <c r="K3155" t="s">
        <v>30</v>
      </c>
      <c r="L3155" t="s">
        <v>31</v>
      </c>
      <c r="M3155" t="s">
        <v>30</v>
      </c>
      <c r="N3155">
        <v>64</v>
      </c>
      <c r="O3155">
        <f>IF(moras[[#This Row],[EDAD]]="", '2-Resumen'!$C$7, moras[[#This Row],[EDAD]])</f>
        <v>64</v>
      </c>
      <c r="P3155">
        <f>FLOOR(moras[[#This Row],[EDAD_SIN_NA´S]],10)</f>
        <v>60</v>
      </c>
      <c r="Q3155">
        <f>STANDARDIZE(moras[[#This Row],[EDAD]],'2-Resumen'!$C$2, '2-Resumen'!$C$3)</f>
        <v>1.5592670784823162</v>
      </c>
      <c r="R3155" t="str">
        <f>IF(ABS(moras[[#This Row],[Z-CORE E]]) &gt; 1.96, "Sí", "No")</f>
        <v>No</v>
      </c>
    </row>
    <row r="3156" spans="1:18">
      <c r="A3156">
        <v>4567</v>
      </c>
      <c r="B3156" t="s">
        <v>32</v>
      </c>
      <c r="C3156">
        <v>52423619</v>
      </c>
      <c r="D31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56">
        <f>IF(moras[[#This Row],[SALARIO]]="",'2-Resumen'!$B$7, moras[[#This Row],[SALARIO]])</f>
        <v>52423619</v>
      </c>
      <c r="F3156">
        <f>STANDARDIZE(moras[[#This Row],[SALARIO]],'2-Resumen'!$B$2,'2-Resumen'!$B$3)</f>
        <v>0.49666235091139826</v>
      </c>
      <c r="G3156" t="str">
        <f>IF(ABS(moras[[#This Row],[Z-CORE]])&gt; 1.96,"Sí", "No")</f>
        <v>No</v>
      </c>
      <c r="H3156" t="s">
        <v>33</v>
      </c>
      <c r="I3156" t="str">
        <f>IF(moras[[#This Row],[TIPO_ASEGURAMIENTO]] = "", '2-Resumen'!$F$4, moras[[#This Row],[TIPO_ASEGURAMIENTO]])</f>
        <v>ASALARIADO</v>
      </c>
      <c r="J3156" t="s">
        <v>29</v>
      </c>
      <c r="K3156" t="s">
        <v>30</v>
      </c>
      <c r="L3156" t="s">
        <v>31</v>
      </c>
      <c r="M3156" t="s">
        <v>31</v>
      </c>
      <c r="N3156">
        <v>54</v>
      </c>
      <c r="O3156">
        <f>IF(moras[[#This Row],[EDAD]]="", '2-Resumen'!$C$7, moras[[#This Row],[EDAD]])</f>
        <v>54</v>
      </c>
      <c r="P3156">
        <f>FLOOR(moras[[#This Row],[EDAD_SIN_NA´S]],10)</f>
        <v>50</v>
      </c>
      <c r="Q3156">
        <f>STANDARDIZE(moras[[#This Row],[EDAD]],'2-Resumen'!$C$2, '2-Resumen'!$C$3)</f>
        <v>0.85351377771094117</v>
      </c>
      <c r="R3156" t="str">
        <f>IF(ABS(moras[[#This Row],[Z-CORE E]]) &gt; 1.96, "Sí", "No")</f>
        <v>No</v>
      </c>
    </row>
    <row r="3157" spans="1:18">
      <c r="A3157">
        <v>4569</v>
      </c>
      <c r="B3157" t="s">
        <v>32</v>
      </c>
      <c r="C3157">
        <v>34750119</v>
      </c>
      <c r="D31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57">
        <f>IF(moras[[#This Row],[SALARIO]]="",'2-Resumen'!$B$7, moras[[#This Row],[SALARIO]])</f>
        <v>34750119</v>
      </c>
      <c r="F3157">
        <f>STANDARDIZE(moras[[#This Row],[SALARIO]],'2-Resumen'!$B$2,'2-Resumen'!$B$3)</f>
        <v>0.20259226405275479</v>
      </c>
      <c r="G3157" t="str">
        <f>IF(ABS(moras[[#This Row],[Z-CORE]])&gt; 1.96,"Sí", "No")</f>
        <v>No</v>
      </c>
      <c r="H3157" t="s">
        <v>33</v>
      </c>
      <c r="I3157" t="str">
        <f>IF(moras[[#This Row],[TIPO_ASEGURAMIENTO]] = "", '2-Resumen'!$F$4, moras[[#This Row],[TIPO_ASEGURAMIENTO]])</f>
        <v>ASALARIADO</v>
      </c>
      <c r="J3157" t="s">
        <v>29</v>
      </c>
      <c r="K3157" t="s">
        <v>30</v>
      </c>
      <c r="L3157" t="s">
        <v>31</v>
      </c>
      <c r="M3157" t="s">
        <v>31</v>
      </c>
      <c r="N3157">
        <v>68</v>
      </c>
      <c r="O3157">
        <f>IF(moras[[#This Row],[EDAD]]="", '2-Resumen'!$C$7, moras[[#This Row],[EDAD]])</f>
        <v>68</v>
      </c>
      <c r="P3157">
        <f>FLOOR(moras[[#This Row],[EDAD_SIN_NA´S]],10)</f>
        <v>60</v>
      </c>
      <c r="Q3157">
        <f>STANDARDIZE(moras[[#This Row],[EDAD]],'2-Resumen'!$C$2, '2-Resumen'!$C$3)</f>
        <v>1.8415683987908662</v>
      </c>
      <c r="R3157" t="str">
        <f>IF(ABS(moras[[#This Row],[Z-CORE E]]) &gt; 1.96, "Sí", "No")</f>
        <v>No</v>
      </c>
    </row>
    <row r="3158" spans="1:18">
      <c r="A3158">
        <v>4570</v>
      </c>
      <c r="B3158" t="s">
        <v>32</v>
      </c>
      <c r="C3158">
        <v>280000</v>
      </c>
      <c r="D31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58">
        <f>IF(moras[[#This Row],[SALARIO]]="",'2-Resumen'!$B$7, moras[[#This Row],[SALARIO]])</f>
        <v>280000</v>
      </c>
      <c r="F3158">
        <f>STANDARDIZE(moras[[#This Row],[SALARIO]],'2-Resumen'!$B$2,'2-Resumen'!$B$3)</f>
        <v>-0.37095745096451832</v>
      </c>
      <c r="G3158" t="str">
        <f>IF(ABS(moras[[#This Row],[Z-CORE]])&gt; 1.96,"Sí", "No")</f>
        <v>No</v>
      </c>
      <c r="H3158" t="s">
        <v>33</v>
      </c>
      <c r="I3158" t="str">
        <f>IF(moras[[#This Row],[TIPO_ASEGURAMIENTO]] = "", '2-Resumen'!$F$4, moras[[#This Row],[TIPO_ASEGURAMIENTO]])</f>
        <v>ASALARIADO</v>
      </c>
      <c r="J3158" t="s">
        <v>29</v>
      </c>
      <c r="K3158" t="s">
        <v>30</v>
      </c>
      <c r="L3158" t="s">
        <v>31</v>
      </c>
      <c r="M3158" t="s">
        <v>31</v>
      </c>
      <c r="N3158">
        <v>24</v>
      </c>
      <c r="O3158">
        <f>IF(moras[[#This Row],[EDAD]]="", '2-Resumen'!$C$7, moras[[#This Row],[EDAD]])</f>
        <v>24</v>
      </c>
      <c r="P3158">
        <f>FLOOR(moras[[#This Row],[EDAD_SIN_NA´S]],10)</f>
        <v>20</v>
      </c>
      <c r="Q3158">
        <f>STANDARDIZE(moras[[#This Row],[EDAD]],'2-Resumen'!$C$2, '2-Resumen'!$C$3)</f>
        <v>-1.263746124603184</v>
      </c>
      <c r="R3158" t="str">
        <f>IF(ABS(moras[[#This Row],[Z-CORE E]]) &gt; 1.96, "Sí", "No")</f>
        <v>No</v>
      </c>
    </row>
    <row r="3159" spans="1:18">
      <c r="A3159">
        <v>4571</v>
      </c>
      <c r="B3159" t="s">
        <v>32</v>
      </c>
      <c r="C3159">
        <v>35011218</v>
      </c>
      <c r="D31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59">
        <f>IF(moras[[#This Row],[SALARIO]]="",'2-Resumen'!$B$7, moras[[#This Row],[SALARIO]])</f>
        <v>35011218</v>
      </c>
      <c r="F3159">
        <f>STANDARDIZE(moras[[#This Row],[SALARIO]],'2-Resumen'!$B$2,'2-Resumen'!$B$3)</f>
        <v>0.20693670095595479</v>
      </c>
      <c r="G3159" t="str">
        <f>IF(ABS(moras[[#This Row],[Z-CORE]])&gt; 1.96,"Sí", "No")</f>
        <v>No</v>
      </c>
      <c r="H3159" t="s">
        <v>33</v>
      </c>
      <c r="I3159" t="str">
        <f>IF(moras[[#This Row],[TIPO_ASEGURAMIENTO]] = "", '2-Resumen'!$F$4, moras[[#This Row],[TIPO_ASEGURAMIENTO]])</f>
        <v>ASALARIADO</v>
      </c>
      <c r="J3159" t="s">
        <v>29</v>
      </c>
      <c r="K3159" t="s">
        <v>30</v>
      </c>
      <c r="L3159" t="s">
        <v>31</v>
      </c>
      <c r="M3159" t="s">
        <v>31</v>
      </c>
      <c r="N3159">
        <v>29</v>
      </c>
      <c r="O3159">
        <f>IF(moras[[#This Row],[EDAD]]="", '2-Resumen'!$C$7, moras[[#This Row],[EDAD]])</f>
        <v>29</v>
      </c>
      <c r="P3159">
        <f>FLOOR(moras[[#This Row],[EDAD_SIN_NA´S]],10)</f>
        <v>20</v>
      </c>
      <c r="Q3159">
        <f>STANDARDIZE(moras[[#This Row],[EDAD]],'2-Resumen'!$C$2, '2-Resumen'!$C$3)</f>
        <v>-0.91086947421749642</v>
      </c>
      <c r="R3159" t="str">
        <f>IF(ABS(moras[[#This Row],[Z-CORE E]]) &gt; 1.96, "Sí", "No")</f>
        <v>No</v>
      </c>
    </row>
    <row r="3160" spans="1:18">
      <c r="A3160">
        <v>4572</v>
      </c>
      <c r="B3160" t="s">
        <v>27</v>
      </c>
      <c r="C3160">
        <v>815000</v>
      </c>
      <c r="D31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60">
        <f>IF(moras[[#This Row],[SALARIO]]="",'2-Resumen'!$B$7, moras[[#This Row],[SALARIO]])</f>
        <v>815000</v>
      </c>
      <c r="F3160">
        <f>STANDARDIZE(moras[[#This Row],[SALARIO]],'2-Resumen'!$B$2,'2-Resumen'!$B$3)</f>
        <v>-0.36205556415831841</v>
      </c>
      <c r="G3160" t="str">
        <f>IF(ABS(moras[[#This Row],[Z-CORE]])&gt; 1.96,"Sí", "No")</f>
        <v>No</v>
      </c>
      <c r="H3160" t="s">
        <v>33</v>
      </c>
      <c r="I3160" t="str">
        <f>IF(moras[[#This Row],[TIPO_ASEGURAMIENTO]] = "", '2-Resumen'!$F$4, moras[[#This Row],[TIPO_ASEGURAMIENTO]])</f>
        <v>ASALARIADO</v>
      </c>
      <c r="J3160" t="s">
        <v>29</v>
      </c>
      <c r="K3160" t="s">
        <v>30</v>
      </c>
      <c r="L3160" t="s">
        <v>31</v>
      </c>
      <c r="M3160" t="s">
        <v>31</v>
      </c>
      <c r="N3160">
        <v>28</v>
      </c>
      <c r="O3160">
        <f>IF(moras[[#This Row],[EDAD]]="", '2-Resumen'!$C$7, moras[[#This Row],[EDAD]])</f>
        <v>28</v>
      </c>
      <c r="P3160">
        <f>FLOOR(moras[[#This Row],[EDAD_SIN_NA´S]],10)</f>
        <v>20</v>
      </c>
      <c r="Q3160">
        <f>STANDARDIZE(moras[[#This Row],[EDAD]],'2-Resumen'!$C$2, '2-Resumen'!$C$3)</f>
        <v>-0.98144480429463388</v>
      </c>
      <c r="R3160" t="str">
        <f>IF(ABS(moras[[#This Row],[Z-CORE E]]) &gt; 1.96, "Sí", "No")</f>
        <v>No</v>
      </c>
    </row>
    <row r="3161" spans="1:18">
      <c r="A3161">
        <v>4574</v>
      </c>
      <c r="B3161" t="s">
        <v>32</v>
      </c>
      <c r="C3161">
        <v>86075063</v>
      </c>
      <c r="D31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61">
        <f>IF(moras[[#This Row],[SALARIO]]="",'2-Resumen'!$B$7, moras[[#This Row],[SALARIO]])</f>
        <v>86075063</v>
      </c>
      <c r="F3161">
        <f>STANDARDIZE(moras[[#This Row],[SALARIO]],'2-Resumen'!$B$2,'2-Resumen'!$B$3)</f>
        <v>1.0565900992350907</v>
      </c>
      <c r="G3161" t="str">
        <f>IF(ABS(moras[[#This Row],[Z-CORE]])&gt; 1.96,"Sí", "No")</f>
        <v>No</v>
      </c>
      <c r="H3161" t="s">
        <v>33</v>
      </c>
      <c r="I3161" t="str">
        <f>IF(moras[[#This Row],[TIPO_ASEGURAMIENTO]] = "", '2-Resumen'!$F$4, moras[[#This Row],[TIPO_ASEGURAMIENTO]])</f>
        <v>ASALARIADO</v>
      </c>
      <c r="J3161" t="s">
        <v>29</v>
      </c>
      <c r="K3161" t="s">
        <v>30</v>
      </c>
      <c r="L3161" t="s">
        <v>31</v>
      </c>
      <c r="M3161" t="s">
        <v>31</v>
      </c>
      <c r="N3161">
        <v>25</v>
      </c>
      <c r="O3161">
        <f>IF(moras[[#This Row],[EDAD]]="", '2-Resumen'!$C$7, moras[[#This Row],[EDAD]])</f>
        <v>25</v>
      </c>
      <c r="P3161">
        <f>FLOOR(moras[[#This Row],[EDAD_SIN_NA´S]],10)</f>
        <v>20</v>
      </c>
      <c r="Q3161">
        <f>STANDARDIZE(moras[[#This Row],[EDAD]],'2-Resumen'!$C$2, '2-Resumen'!$C$3)</f>
        <v>-1.1931707945260464</v>
      </c>
      <c r="R3161" t="str">
        <f>IF(ABS(moras[[#This Row],[Z-CORE E]]) &gt; 1.96, "Sí", "No")</f>
        <v>No</v>
      </c>
    </row>
    <row r="3162" spans="1:18">
      <c r="A3162">
        <v>4577</v>
      </c>
      <c r="B3162" t="s">
        <v>27</v>
      </c>
      <c r="C3162">
        <v>39191675</v>
      </c>
      <c r="D31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62">
        <f>IF(moras[[#This Row],[SALARIO]]="",'2-Resumen'!$B$7, moras[[#This Row],[SALARIO]])</f>
        <v>39191675</v>
      </c>
      <c r="F3162">
        <f>STANDARDIZE(moras[[#This Row],[SALARIO]],'2-Resumen'!$B$2,'2-Resumen'!$B$3)</f>
        <v>0.27649549537125589</v>
      </c>
      <c r="G3162" t="str">
        <f>IF(ABS(moras[[#This Row],[Z-CORE]])&gt; 1.96,"Sí", "No")</f>
        <v>No</v>
      </c>
      <c r="H3162" t="s">
        <v>33</v>
      </c>
      <c r="I3162" t="str">
        <f>IF(moras[[#This Row],[TIPO_ASEGURAMIENTO]] = "", '2-Resumen'!$F$4, moras[[#This Row],[TIPO_ASEGURAMIENTO]])</f>
        <v>ASALARIADO</v>
      </c>
      <c r="J3162" t="s">
        <v>29</v>
      </c>
      <c r="K3162" t="s">
        <v>30</v>
      </c>
      <c r="L3162" t="s">
        <v>30</v>
      </c>
      <c r="M3162" t="s">
        <v>31</v>
      </c>
      <c r="N3162">
        <v>33</v>
      </c>
      <c r="O3162">
        <f>IF(moras[[#This Row],[EDAD]]="", '2-Resumen'!$C$7, moras[[#This Row],[EDAD]])</f>
        <v>33</v>
      </c>
      <c r="P3162">
        <f>FLOOR(moras[[#This Row],[EDAD_SIN_NA´S]],10)</f>
        <v>30</v>
      </c>
      <c r="Q3162">
        <f>STANDARDIZE(moras[[#This Row],[EDAD]],'2-Resumen'!$C$2, '2-Resumen'!$C$3)</f>
        <v>-0.62856815390894638</v>
      </c>
      <c r="R3162" t="str">
        <f>IF(ABS(moras[[#This Row],[Z-CORE E]]) &gt; 1.96, "Sí", "No")</f>
        <v>No</v>
      </c>
    </row>
    <row r="3163" spans="1:18">
      <c r="A3163">
        <v>4578</v>
      </c>
      <c r="B3163" t="s">
        <v>32</v>
      </c>
      <c r="C3163">
        <v>442458</v>
      </c>
      <c r="D31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63">
        <f>IF(moras[[#This Row],[SALARIO]]="",'2-Resumen'!$B$7, moras[[#This Row],[SALARIO]])</f>
        <v>442458</v>
      </c>
      <c r="F3163">
        <f>STANDARDIZE(moras[[#This Row],[SALARIO]],'2-Resumen'!$B$2,'2-Resumen'!$B$3)</f>
        <v>-0.36825430568085177</v>
      </c>
      <c r="G3163" t="str">
        <f>IF(ABS(moras[[#This Row],[Z-CORE]])&gt; 1.96,"Sí", "No")</f>
        <v>No</v>
      </c>
      <c r="H3163" t="s">
        <v>33</v>
      </c>
      <c r="I3163" t="str">
        <f>IF(moras[[#This Row],[TIPO_ASEGURAMIENTO]] = "", '2-Resumen'!$F$4, moras[[#This Row],[TIPO_ASEGURAMIENTO]])</f>
        <v>ASALARIADO</v>
      </c>
      <c r="J3163" t="s">
        <v>29</v>
      </c>
      <c r="K3163" t="s">
        <v>30</v>
      </c>
      <c r="L3163" t="s">
        <v>30</v>
      </c>
      <c r="M3163" t="s">
        <v>31</v>
      </c>
      <c r="N3163">
        <v>27</v>
      </c>
      <c r="O3163">
        <f>IF(moras[[#This Row],[EDAD]]="", '2-Resumen'!$C$7, moras[[#This Row],[EDAD]])</f>
        <v>27</v>
      </c>
      <c r="P3163">
        <f>FLOOR(moras[[#This Row],[EDAD_SIN_NA´S]],10)</f>
        <v>20</v>
      </c>
      <c r="Q3163">
        <f>STANDARDIZE(moras[[#This Row],[EDAD]],'2-Resumen'!$C$2, '2-Resumen'!$C$3)</f>
        <v>-1.0520201343717714</v>
      </c>
      <c r="R3163" t="str">
        <f>IF(ABS(moras[[#This Row],[Z-CORE E]]) &gt; 1.96, "Sí", "No")</f>
        <v>No</v>
      </c>
    </row>
    <row r="3164" spans="1:18">
      <c r="A3164">
        <v>4580</v>
      </c>
      <c r="B3164" t="s">
        <v>32</v>
      </c>
      <c r="C3164">
        <v>4609109</v>
      </c>
      <c r="D31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64">
        <f>IF(moras[[#This Row],[SALARIO]]="",'2-Resumen'!$B$7, moras[[#This Row],[SALARIO]])</f>
        <v>4609109</v>
      </c>
      <c r="F3164">
        <f>STANDARDIZE(moras[[#This Row],[SALARIO]],'2-Resumen'!$B$2,'2-Resumen'!$B$3)</f>
        <v>-0.29892522986227288</v>
      </c>
      <c r="G3164" t="str">
        <f>IF(ABS(moras[[#This Row],[Z-CORE]])&gt; 1.96,"Sí", "No")</f>
        <v>No</v>
      </c>
      <c r="H3164" t="s">
        <v>33</v>
      </c>
      <c r="I3164" t="str">
        <f>IF(moras[[#This Row],[TIPO_ASEGURAMIENTO]] = "", '2-Resumen'!$F$4, moras[[#This Row],[TIPO_ASEGURAMIENTO]])</f>
        <v>ASALARIADO</v>
      </c>
      <c r="J3164" t="s">
        <v>29</v>
      </c>
      <c r="K3164" t="s">
        <v>30</v>
      </c>
      <c r="L3164" t="s">
        <v>31</v>
      </c>
      <c r="M3164" t="s">
        <v>31</v>
      </c>
      <c r="N3164">
        <v>43</v>
      </c>
      <c r="O3164">
        <f>IF(moras[[#This Row],[EDAD]]="", '2-Resumen'!$C$7, moras[[#This Row],[EDAD]])</f>
        <v>43</v>
      </c>
      <c r="P3164">
        <f>FLOOR(moras[[#This Row],[EDAD_SIN_NA´S]],10)</f>
        <v>40</v>
      </c>
      <c r="Q3164">
        <f>STANDARDIZE(moras[[#This Row],[EDAD]],'2-Resumen'!$C$2, '2-Resumen'!$C$3)</f>
        <v>7.7185146862428639E-2</v>
      </c>
      <c r="R3164" t="str">
        <f>IF(ABS(moras[[#This Row],[Z-CORE E]]) &gt; 1.96, "Sí", "No")</f>
        <v>No</v>
      </c>
    </row>
    <row r="3165" spans="1:18">
      <c r="A3165">
        <v>4583</v>
      </c>
      <c r="B3165" t="s">
        <v>32</v>
      </c>
      <c r="C3165">
        <v>26362226</v>
      </c>
      <c r="D31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65">
        <f>IF(moras[[#This Row],[SALARIO]]="",'2-Resumen'!$B$7, moras[[#This Row],[SALARIO]])</f>
        <v>26362226</v>
      </c>
      <c r="F3165">
        <f>STANDARDIZE(moras[[#This Row],[SALARIO]],'2-Resumen'!$B$2,'2-Resumen'!$B$3)</f>
        <v>6.3025770541508708E-2</v>
      </c>
      <c r="G3165" t="str">
        <f>IF(ABS(moras[[#This Row],[Z-CORE]])&gt; 1.96,"Sí", "No")</f>
        <v>No</v>
      </c>
      <c r="H3165" t="s">
        <v>33</v>
      </c>
      <c r="I3165" t="str">
        <f>IF(moras[[#This Row],[TIPO_ASEGURAMIENTO]] = "", '2-Resumen'!$F$4, moras[[#This Row],[TIPO_ASEGURAMIENTO]])</f>
        <v>ASALARIADO</v>
      </c>
      <c r="J3165" t="s">
        <v>29</v>
      </c>
      <c r="K3165" t="s">
        <v>30</v>
      </c>
      <c r="L3165" t="s">
        <v>31</v>
      </c>
      <c r="M3165" t="s">
        <v>31</v>
      </c>
      <c r="N3165">
        <v>20</v>
      </c>
      <c r="O3165">
        <f>IF(moras[[#This Row],[EDAD]]="", '2-Resumen'!$C$7, moras[[#This Row],[EDAD]])</f>
        <v>20</v>
      </c>
      <c r="P3165">
        <f>FLOOR(moras[[#This Row],[EDAD_SIN_NA´S]],10)</f>
        <v>20</v>
      </c>
      <c r="Q3165">
        <f>STANDARDIZE(moras[[#This Row],[EDAD]],'2-Resumen'!$C$2, '2-Resumen'!$C$3)</f>
        <v>-1.5460474449117341</v>
      </c>
      <c r="R3165" t="str">
        <f>IF(ABS(moras[[#This Row],[Z-CORE E]]) &gt; 1.96, "Sí", "No")</f>
        <v>No</v>
      </c>
    </row>
    <row r="3166" spans="1:18">
      <c r="A3166">
        <v>4584</v>
      </c>
      <c r="B3166" t="s">
        <v>32</v>
      </c>
      <c r="C3166">
        <v>511600</v>
      </c>
      <c r="D31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66">
        <f>IF(moras[[#This Row],[SALARIO]]="",'2-Resumen'!$B$7, moras[[#This Row],[SALARIO]])</f>
        <v>511600</v>
      </c>
      <c r="F3166">
        <f>STANDARDIZE(moras[[#This Row],[SALARIO]],'2-Resumen'!$B$2,'2-Resumen'!$B$3)</f>
        <v>-0.36710384912467553</v>
      </c>
      <c r="G3166" t="str">
        <f>IF(ABS(moras[[#This Row],[Z-CORE]])&gt; 1.96,"Sí", "No")</f>
        <v>No</v>
      </c>
      <c r="H3166" t="s">
        <v>33</v>
      </c>
      <c r="I3166" t="str">
        <f>IF(moras[[#This Row],[TIPO_ASEGURAMIENTO]] = "", '2-Resumen'!$F$4, moras[[#This Row],[TIPO_ASEGURAMIENTO]])</f>
        <v>ASALARIADO</v>
      </c>
      <c r="J3166" t="s">
        <v>29</v>
      </c>
      <c r="K3166" t="s">
        <v>30</v>
      </c>
      <c r="L3166" t="s">
        <v>31</v>
      </c>
      <c r="M3166" t="s">
        <v>31</v>
      </c>
      <c r="N3166">
        <v>22</v>
      </c>
      <c r="O3166">
        <f>IF(moras[[#This Row],[EDAD]]="", '2-Resumen'!$C$7, moras[[#This Row],[EDAD]])</f>
        <v>22</v>
      </c>
      <c r="P3166">
        <f>FLOOR(moras[[#This Row],[EDAD_SIN_NA´S]],10)</f>
        <v>20</v>
      </c>
      <c r="Q3166">
        <f>STANDARDIZE(moras[[#This Row],[EDAD]],'2-Resumen'!$C$2, '2-Resumen'!$C$3)</f>
        <v>-1.4048967847574589</v>
      </c>
      <c r="R3166" t="str">
        <f>IF(ABS(moras[[#This Row],[Z-CORE E]]) &gt; 1.96, "Sí", "No")</f>
        <v>No</v>
      </c>
    </row>
    <row r="3167" spans="1:18">
      <c r="A3167">
        <v>4585</v>
      </c>
      <c r="B3167" t="s">
        <v>27</v>
      </c>
      <c r="C3167">
        <v>83177112</v>
      </c>
      <c r="D31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67">
        <f>IF(moras[[#This Row],[SALARIO]]="",'2-Resumen'!$B$7, moras[[#This Row],[SALARIO]])</f>
        <v>83177112</v>
      </c>
      <c r="F3167">
        <f>STANDARDIZE(moras[[#This Row],[SALARIO]],'2-Resumen'!$B$2,'2-Resumen'!$B$3)</f>
        <v>1.0083709744277749</v>
      </c>
      <c r="G3167" t="str">
        <f>IF(ABS(moras[[#This Row],[Z-CORE]])&gt; 1.96,"Sí", "No")</f>
        <v>No</v>
      </c>
      <c r="H3167" t="s">
        <v>33</v>
      </c>
      <c r="I3167" t="str">
        <f>IF(moras[[#This Row],[TIPO_ASEGURAMIENTO]] = "", '2-Resumen'!$F$4, moras[[#This Row],[TIPO_ASEGURAMIENTO]])</f>
        <v>ASALARIADO</v>
      </c>
      <c r="J3167" t="s">
        <v>29</v>
      </c>
      <c r="K3167" t="s">
        <v>30</v>
      </c>
      <c r="L3167" t="s">
        <v>31</v>
      </c>
      <c r="M3167" t="s">
        <v>31</v>
      </c>
      <c r="N3167">
        <v>29</v>
      </c>
      <c r="O3167">
        <f>IF(moras[[#This Row],[EDAD]]="", '2-Resumen'!$C$7, moras[[#This Row],[EDAD]])</f>
        <v>29</v>
      </c>
      <c r="P3167">
        <f>FLOOR(moras[[#This Row],[EDAD_SIN_NA´S]],10)</f>
        <v>20</v>
      </c>
      <c r="Q3167">
        <f>STANDARDIZE(moras[[#This Row],[EDAD]],'2-Resumen'!$C$2, '2-Resumen'!$C$3)</f>
        <v>-0.91086947421749642</v>
      </c>
      <c r="R3167" t="str">
        <f>IF(ABS(moras[[#This Row],[Z-CORE E]]) &gt; 1.96, "Sí", "No")</f>
        <v>No</v>
      </c>
    </row>
    <row r="3168" spans="1:18">
      <c r="A3168">
        <v>4588</v>
      </c>
      <c r="B3168" t="s">
        <v>32</v>
      </c>
      <c r="C3168">
        <v>239200</v>
      </c>
      <c r="D31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68">
        <f>IF(moras[[#This Row],[SALARIO]]="",'2-Resumen'!$B$7, moras[[#This Row],[SALARIO]])</f>
        <v>239200</v>
      </c>
      <c r="F3168">
        <f>STANDARDIZE(moras[[#This Row],[SALARIO]],'2-Resumen'!$B$2,'2-Resumen'!$B$3)</f>
        <v>-0.37163632382749584</v>
      </c>
      <c r="G3168" t="str">
        <f>IF(ABS(moras[[#This Row],[Z-CORE]])&gt; 1.96,"Sí", "No")</f>
        <v>No</v>
      </c>
      <c r="H3168" t="s">
        <v>33</v>
      </c>
      <c r="I3168" t="str">
        <f>IF(moras[[#This Row],[TIPO_ASEGURAMIENTO]] = "", '2-Resumen'!$F$4, moras[[#This Row],[TIPO_ASEGURAMIENTO]])</f>
        <v>ASALARIADO</v>
      </c>
      <c r="J3168" t="s">
        <v>29</v>
      </c>
      <c r="K3168" t="s">
        <v>30</v>
      </c>
      <c r="L3168" t="s">
        <v>31</v>
      </c>
      <c r="M3168" t="s">
        <v>31</v>
      </c>
      <c r="N3168">
        <v>27</v>
      </c>
      <c r="O3168">
        <f>IF(moras[[#This Row],[EDAD]]="", '2-Resumen'!$C$7, moras[[#This Row],[EDAD]])</f>
        <v>27</v>
      </c>
      <c r="P3168">
        <f>FLOOR(moras[[#This Row],[EDAD_SIN_NA´S]],10)</f>
        <v>20</v>
      </c>
      <c r="Q3168">
        <f>STANDARDIZE(moras[[#This Row],[EDAD]],'2-Resumen'!$C$2, '2-Resumen'!$C$3)</f>
        <v>-1.0520201343717714</v>
      </c>
      <c r="R3168" t="str">
        <f>IF(ABS(moras[[#This Row],[Z-CORE E]]) &gt; 1.96, "Sí", "No")</f>
        <v>No</v>
      </c>
    </row>
    <row r="3169" spans="1:18">
      <c r="A3169">
        <v>4590</v>
      </c>
      <c r="B3169" t="s">
        <v>27</v>
      </c>
      <c r="C3169">
        <v>211216</v>
      </c>
      <c r="D31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69">
        <f>IF(moras[[#This Row],[SALARIO]]="",'2-Resumen'!$B$7, moras[[#This Row],[SALARIO]])</f>
        <v>211216</v>
      </c>
      <c r="F3169">
        <f>STANDARDIZE(moras[[#This Row],[SALARIO]],'2-Resumen'!$B$2,'2-Resumen'!$B$3)</f>
        <v>-0.37210195074410274</v>
      </c>
      <c r="G3169" t="str">
        <f>IF(ABS(moras[[#This Row],[Z-CORE]])&gt; 1.96,"Sí", "No")</f>
        <v>No</v>
      </c>
      <c r="H3169" t="s">
        <v>33</v>
      </c>
      <c r="I3169" t="str">
        <f>IF(moras[[#This Row],[TIPO_ASEGURAMIENTO]] = "", '2-Resumen'!$F$4, moras[[#This Row],[TIPO_ASEGURAMIENTO]])</f>
        <v>ASALARIADO</v>
      </c>
      <c r="J3169" t="s">
        <v>34</v>
      </c>
      <c r="K3169" t="s">
        <v>30</v>
      </c>
      <c r="L3169" t="s">
        <v>31</v>
      </c>
      <c r="M3169" t="s">
        <v>31</v>
      </c>
      <c r="N3169">
        <v>34</v>
      </c>
      <c r="O3169">
        <f>IF(moras[[#This Row],[EDAD]]="", '2-Resumen'!$C$7, moras[[#This Row],[EDAD]])</f>
        <v>34</v>
      </c>
      <c r="P3169">
        <f>FLOOR(moras[[#This Row],[EDAD_SIN_NA´S]],10)</f>
        <v>30</v>
      </c>
      <c r="Q3169">
        <f>STANDARDIZE(moras[[#This Row],[EDAD]],'2-Resumen'!$C$2, '2-Resumen'!$C$3)</f>
        <v>-0.55799282383180893</v>
      </c>
      <c r="R3169" t="str">
        <f>IF(ABS(moras[[#This Row],[Z-CORE E]]) &gt; 1.96, "Sí", "No")</f>
        <v>No</v>
      </c>
    </row>
    <row r="3170" spans="1:18">
      <c r="A3170">
        <v>4591</v>
      </c>
      <c r="B3170" t="s">
        <v>32</v>
      </c>
      <c r="C3170">
        <v>41000002</v>
      </c>
      <c r="D31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70">
        <f>IF(moras[[#This Row],[SALARIO]]="",'2-Resumen'!$B$7, moras[[#This Row],[SALARIO]])</f>
        <v>41000002</v>
      </c>
      <c r="F3170">
        <f>STANDARDIZE(moras[[#This Row],[SALARIO]],'2-Resumen'!$B$2,'2-Resumen'!$B$3)</f>
        <v>0.30658432203031211</v>
      </c>
      <c r="G3170" t="str">
        <f>IF(ABS(moras[[#This Row],[Z-CORE]])&gt; 1.96,"Sí", "No")</f>
        <v>No</v>
      </c>
      <c r="H3170" t="s">
        <v>33</v>
      </c>
      <c r="I3170" t="str">
        <f>IF(moras[[#This Row],[TIPO_ASEGURAMIENTO]] = "", '2-Resumen'!$F$4, moras[[#This Row],[TIPO_ASEGURAMIENTO]])</f>
        <v>ASALARIADO</v>
      </c>
      <c r="J3170" t="s">
        <v>29</v>
      </c>
      <c r="K3170" t="s">
        <v>30</v>
      </c>
      <c r="L3170" t="s">
        <v>31</v>
      </c>
      <c r="M3170" t="s">
        <v>31</v>
      </c>
      <c r="N3170">
        <v>25</v>
      </c>
      <c r="O3170">
        <f>IF(moras[[#This Row],[EDAD]]="", '2-Resumen'!$C$7, moras[[#This Row],[EDAD]])</f>
        <v>25</v>
      </c>
      <c r="P3170">
        <f>FLOOR(moras[[#This Row],[EDAD_SIN_NA´S]],10)</f>
        <v>20</v>
      </c>
      <c r="Q3170">
        <f>STANDARDIZE(moras[[#This Row],[EDAD]],'2-Resumen'!$C$2, '2-Resumen'!$C$3)</f>
        <v>-1.1931707945260464</v>
      </c>
      <c r="R3170" t="str">
        <f>IF(ABS(moras[[#This Row],[Z-CORE E]]) &gt; 1.96, "Sí", "No")</f>
        <v>No</v>
      </c>
    </row>
    <row r="3171" spans="1:18">
      <c r="A3171">
        <v>4592</v>
      </c>
      <c r="B3171" t="s">
        <v>32</v>
      </c>
      <c r="C3171">
        <v>33257779</v>
      </c>
      <c r="D31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71">
        <f>IF(moras[[#This Row],[SALARIO]]="",'2-Resumen'!$B$7, moras[[#This Row],[SALARIO]])</f>
        <v>33257779</v>
      </c>
      <c r="F3171">
        <f>STANDARDIZE(moras[[#This Row],[SALARIO]],'2-Resumen'!$B$2,'2-Resumen'!$B$3)</f>
        <v>0.17776115796609238</v>
      </c>
      <c r="G3171" t="str">
        <f>IF(ABS(moras[[#This Row],[Z-CORE]])&gt; 1.96,"Sí", "No")</f>
        <v>No</v>
      </c>
      <c r="H3171" t="s">
        <v>33</v>
      </c>
      <c r="I3171" t="str">
        <f>IF(moras[[#This Row],[TIPO_ASEGURAMIENTO]] = "", '2-Resumen'!$F$4, moras[[#This Row],[TIPO_ASEGURAMIENTO]])</f>
        <v>ASALARIADO</v>
      </c>
      <c r="J3171" t="s">
        <v>34</v>
      </c>
      <c r="K3171" t="s">
        <v>30</v>
      </c>
      <c r="L3171" t="s">
        <v>31</v>
      </c>
      <c r="M3171" t="s">
        <v>31</v>
      </c>
      <c r="N3171">
        <v>62</v>
      </c>
      <c r="O3171">
        <f>IF(moras[[#This Row],[EDAD]]="", '2-Resumen'!$C$7, moras[[#This Row],[EDAD]])</f>
        <v>62</v>
      </c>
      <c r="P3171">
        <f>FLOOR(moras[[#This Row],[EDAD_SIN_NA´S]],10)</f>
        <v>60</v>
      </c>
      <c r="Q3171">
        <f>STANDARDIZE(moras[[#This Row],[EDAD]],'2-Resumen'!$C$2, '2-Resumen'!$C$3)</f>
        <v>1.4181164183280413</v>
      </c>
      <c r="R3171" t="str">
        <f>IF(ABS(moras[[#This Row],[Z-CORE E]]) &gt; 1.96, "Sí", "No")</f>
        <v>No</v>
      </c>
    </row>
    <row r="3172" spans="1:18">
      <c r="A3172">
        <v>4593</v>
      </c>
      <c r="B3172" t="s">
        <v>27</v>
      </c>
      <c r="C3172">
        <v>30666962</v>
      </c>
      <c r="D31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72">
        <f>IF(moras[[#This Row],[SALARIO]]="",'2-Resumen'!$B$7, moras[[#This Row],[SALARIO]])</f>
        <v>30666962</v>
      </c>
      <c r="F3172">
        <f>STANDARDIZE(moras[[#This Row],[SALARIO]],'2-Resumen'!$B$2,'2-Resumen'!$B$3)</f>
        <v>0.13465244830332893</v>
      </c>
      <c r="G3172" t="str">
        <f>IF(ABS(moras[[#This Row],[Z-CORE]])&gt; 1.96,"Sí", "No")</f>
        <v>No</v>
      </c>
      <c r="H3172" t="s">
        <v>33</v>
      </c>
      <c r="I3172" t="str">
        <f>IF(moras[[#This Row],[TIPO_ASEGURAMIENTO]] = "", '2-Resumen'!$F$4, moras[[#This Row],[TIPO_ASEGURAMIENTO]])</f>
        <v>ASALARIADO</v>
      </c>
      <c r="J3172" t="s">
        <v>34</v>
      </c>
      <c r="K3172" t="s">
        <v>30</v>
      </c>
      <c r="L3172" t="s">
        <v>30</v>
      </c>
      <c r="M3172" t="s">
        <v>31</v>
      </c>
      <c r="N3172">
        <v>49</v>
      </c>
      <c r="O3172">
        <f>IF(moras[[#This Row],[EDAD]]="", '2-Resumen'!$C$7, moras[[#This Row],[EDAD]])</f>
        <v>49</v>
      </c>
      <c r="P3172">
        <f>FLOOR(moras[[#This Row],[EDAD_SIN_NA´S]],10)</f>
        <v>40</v>
      </c>
      <c r="Q3172">
        <f>STANDARDIZE(moras[[#This Row],[EDAD]],'2-Resumen'!$C$2, '2-Resumen'!$C$3)</f>
        <v>0.50063712732525367</v>
      </c>
      <c r="R3172" t="str">
        <f>IF(ABS(moras[[#This Row],[Z-CORE E]]) &gt; 1.96, "Sí", "No")</f>
        <v>No</v>
      </c>
    </row>
    <row r="3173" spans="1:18">
      <c r="A3173">
        <v>4594</v>
      </c>
      <c r="B3173" t="s">
        <v>27</v>
      </c>
      <c r="C3173">
        <v>40546455</v>
      </c>
      <c r="D31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73">
        <f>IF(moras[[#This Row],[SALARIO]]="",'2-Resumen'!$B$7, moras[[#This Row],[SALARIO]])</f>
        <v>40546455</v>
      </c>
      <c r="F3173">
        <f>STANDARDIZE(moras[[#This Row],[SALARIO]],'2-Resumen'!$B$2,'2-Resumen'!$B$3)</f>
        <v>0.29903773501107556</v>
      </c>
      <c r="G3173" t="str">
        <f>IF(ABS(moras[[#This Row],[Z-CORE]])&gt; 1.96,"Sí", "No")</f>
        <v>No</v>
      </c>
      <c r="H3173" t="s">
        <v>33</v>
      </c>
      <c r="I3173" t="str">
        <f>IF(moras[[#This Row],[TIPO_ASEGURAMIENTO]] = "", '2-Resumen'!$F$4, moras[[#This Row],[TIPO_ASEGURAMIENTO]])</f>
        <v>ASALARIADO</v>
      </c>
      <c r="J3173" t="s">
        <v>29</v>
      </c>
      <c r="K3173" t="s">
        <v>30</v>
      </c>
      <c r="L3173" t="s">
        <v>31</v>
      </c>
      <c r="M3173" t="s">
        <v>31</v>
      </c>
      <c r="N3173">
        <v>35</v>
      </c>
      <c r="O3173">
        <f>IF(moras[[#This Row],[EDAD]]="", '2-Resumen'!$C$7, moras[[#This Row],[EDAD]])</f>
        <v>35</v>
      </c>
      <c r="P3173">
        <f>FLOOR(moras[[#This Row],[EDAD_SIN_NA´S]],10)</f>
        <v>30</v>
      </c>
      <c r="Q3173">
        <f>STANDARDIZE(moras[[#This Row],[EDAD]],'2-Resumen'!$C$2, '2-Resumen'!$C$3)</f>
        <v>-0.48741749375467142</v>
      </c>
      <c r="R3173" t="str">
        <f>IF(ABS(moras[[#This Row],[Z-CORE E]]) &gt; 1.96, "Sí", "No")</f>
        <v>No</v>
      </c>
    </row>
    <row r="3174" spans="1:18">
      <c r="A3174">
        <v>4596</v>
      </c>
      <c r="B3174" t="s">
        <v>32</v>
      </c>
      <c r="C3174">
        <v>37473155</v>
      </c>
      <c r="D31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74">
        <f>IF(moras[[#This Row],[SALARIO]]="",'2-Resumen'!$B$7, moras[[#This Row],[SALARIO]])</f>
        <v>37473155</v>
      </c>
      <c r="F3174">
        <f>STANDARDIZE(moras[[#This Row],[SALARIO]],'2-Resumen'!$B$2,'2-Resumen'!$B$3)</f>
        <v>0.24790097104566583</v>
      </c>
      <c r="G3174" t="str">
        <f>IF(ABS(moras[[#This Row],[Z-CORE]])&gt; 1.96,"Sí", "No")</f>
        <v>No</v>
      </c>
      <c r="H3174" t="s">
        <v>33</v>
      </c>
      <c r="I3174" t="str">
        <f>IF(moras[[#This Row],[TIPO_ASEGURAMIENTO]] = "", '2-Resumen'!$F$4, moras[[#This Row],[TIPO_ASEGURAMIENTO]])</f>
        <v>ASALARIADO</v>
      </c>
      <c r="J3174" t="s">
        <v>29</v>
      </c>
      <c r="K3174" t="s">
        <v>30</v>
      </c>
      <c r="L3174" t="s">
        <v>30</v>
      </c>
      <c r="M3174" t="s">
        <v>31</v>
      </c>
      <c r="N3174">
        <v>36</v>
      </c>
      <c r="O3174">
        <f>IF(moras[[#This Row],[EDAD]]="", '2-Resumen'!$C$7, moras[[#This Row],[EDAD]])</f>
        <v>36</v>
      </c>
      <c r="P3174">
        <f>FLOOR(moras[[#This Row],[EDAD_SIN_NA´S]],10)</f>
        <v>30</v>
      </c>
      <c r="Q3174">
        <f>STANDARDIZE(moras[[#This Row],[EDAD]],'2-Resumen'!$C$2, '2-Resumen'!$C$3)</f>
        <v>-0.41684216367753391</v>
      </c>
      <c r="R3174" t="str">
        <f>IF(ABS(moras[[#This Row],[Z-CORE E]]) &gt; 1.96, "Sí", "No")</f>
        <v>No</v>
      </c>
    </row>
    <row r="3175" spans="1:18">
      <c r="A3175">
        <v>4597</v>
      </c>
      <c r="B3175" t="s">
        <v>32</v>
      </c>
      <c r="C3175">
        <v>650000</v>
      </c>
      <c r="D31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75">
        <f>IF(moras[[#This Row],[SALARIO]]="",'2-Resumen'!$B$7, moras[[#This Row],[SALARIO]])</f>
        <v>650000</v>
      </c>
      <c r="F3175">
        <f>STANDARDIZE(moras[[#This Row],[SALARIO]],'2-Resumen'!$B$2,'2-Resumen'!$B$3)</f>
        <v>-0.36480100588359504</v>
      </c>
      <c r="G3175" t="str">
        <f>IF(ABS(moras[[#This Row],[Z-CORE]])&gt; 1.96,"Sí", "No")</f>
        <v>No</v>
      </c>
      <c r="H3175" t="s">
        <v>33</v>
      </c>
      <c r="I3175" t="str">
        <f>IF(moras[[#This Row],[TIPO_ASEGURAMIENTO]] = "", '2-Resumen'!$F$4, moras[[#This Row],[TIPO_ASEGURAMIENTO]])</f>
        <v>ASALARIADO</v>
      </c>
      <c r="J3175" t="s">
        <v>29</v>
      </c>
      <c r="K3175" t="s">
        <v>30</v>
      </c>
      <c r="L3175" t="s">
        <v>31</v>
      </c>
      <c r="M3175" t="s">
        <v>31</v>
      </c>
      <c r="N3175">
        <v>45</v>
      </c>
      <c r="O3175">
        <f>IF(moras[[#This Row],[EDAD]]="", '2-Resumen'!$C$7, moras[[#This Row],[EDAD]])</f>
        <v>45</v>
      </c>
      <c r="P3175">
        <f>FLOOR(moras[[#This Row],[EDAD_SIN_NA´S]],10)</f>
        <v>40</v>
      </c>
      <c r="Q3175">
        <f>STANDARDIZE(moras[[#This Row],[EDAD]],'2-Resumen'!$C$2, '2-Resumen'!$C$3)</f>
        <v>0.21833580701670366</v>
      </c>
      <c r="R3175" t="str">
        <f>IF(ABS(moras[[#This Row],[Z-CORE E]]) &gt; 1.96, "Sí", "No")</f>
        <v>No</v>
      </c>
    </row>
    <row r="3176" spans="1:18">
      <c r="A3176">
        <v>4599</v>
      </c>
      <c r="B3176" t="s">
        <v>32</v>
      </c>
      <c r="C3176">
        <v>8387863</v>
      </c>
      <c r="D31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76">
        <f>IF(moras[[#This Row],[SALARIO]]="",'2-Resumen'!$B$7, moras[[#This Row],[SALARIO]])</f>
        <v>8387863</v>
      </c>
      <c r="F3176">
        <f>STANDARDIZE(moras[[#This Row],[SALARIO]],'2-Resumen'!$B$2,'2-Resumen'!$B$3)</f>
        <v>-0.23605038803708567</v>
      </c>
      <c r="G3176" t="str">
        <f>IF(ABS(moras[[#This Row],[Z-CORE]])&gt; 1.96,"Sí", "No")</f>
        <v>No</v>
      </c>
      <c r="H3176" t="s">
        <v>33</v>
      </c>
      <c r="I3176" t="str">
        <f>IF(moras[[#This Row],[TIPO_ASEGURAMIENTO]] = "", '2-Resumen'!$F$4, moras[[#This Row],[TIPO_ASEGURAMIENTO]])</f>
        <v>ASALARIADO</v>
      </c>
      <c r="J3176" t="s">
        <v>29</v>
      </c>
      <c r="K3176" t="s">
        <v>30</v>
      </c>
      <c r="L3176" t="s">
        <v>31</v>
      </c>
      <c r="M3176" t="s">
        <v>31</v>
      </c>
      <c r="N3176">
        <v>79</v>
      </c>
      <c r="O3176">
        <f>IF(moras[[#This Row],[EDAD]]="", '2-Resumen'!$C$7, moras[[#This Row],[EDAD]])</f>
        <v>79</v>
      </c>
      <c r="P3176">
        <f>FLOOR(moras[[#This Row],[EDAD_SIN_NA´S]],10)</f>
        <v>70</v>
      </c>
      <c r="Q3176">
        <f>STANDARDIZE(moras[[#This Row],[EDAD]],'2-Resumen'!$C$2, '2-Resumen'!$C$3)</f>
        <v>2.6178970296393786</v>
      </c>
      <c r="R3176" t="str">
        <f>IF(ABS(moras[[#This Row],[Z-CORE E]]) &gt; 1.96, "Sí", "No")</f>
        <v>Sí</v>
      </c>
    </row>
    <row r="3177" spans="1:18">
      <c r="A3177">
        <v>4600</v>
      </c>
      <c r="B3177" t="s">
        <v>32</v>
      </c>
      <c r="C3177">
        <v>34458</v>
      </c>
      <c r="D31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77">
        <f>IF(moras[[#This Row],[SALARIO]]="",'2-Resumen'!$B$7, moras[[#This Row],[SALARIO]])</f>
        <v>34458</v>
      </c>
      <c r="F3177">
        <f>STANDARDIZE(moras[[#This Row],[SALARIO]],'2-Resumen'!$B$2,'2-Resumen'!$B$3)</f>
        <v>-0.37504303431062663</v>
      </c>
      <c r="G3177" t="str">
        <f>IF(ABS(moras[[#This Row],[Z-CORE]])&gt; 1.96,"Sí", "No")</f>
        <v>No</v>
      </c>
      <c r="H3177" t="s">
        <v>33</v>
      </c>
      <c r="I3177" t="str">
        <f>IF(moras[[#This Row],[TIPO_ASEGURAMIENTO]] = "", '2-Resumen'!$F$4, moras[[#This Row],[TIPO_ASEGURAMIENTO]])</f>
        <v>ASALARIADO</v>
      </c>
      <c r="J3177" t="s">
        <v>29</v>
      </c>
      <c r="K3177" t="s">
        <v>30</v>
      </c>
      <c r="L3177" t="s">
        <v>31</v>
      </c>
      <c r="M3177" t="s">
        <v>31</v>
      </c>
      <c r="N3177">
        <v>43</v>
      </c>
      <c r="O3177">
        <f>IF(moras[[#This Row],[EDAD]]="", '2-Resumen'!$C$7, moras[[#This Row],[EDAD]])</f>
        <v>43</v>
      </c>
      <c r="P3177">
        <f>FLOOR(moras[[#This Row],[EDAD_SIN_NA´S]],10)</f>
        <v>40</v>
      </c>
      <c r="Q3177">
        <f>STANDARDIZE(moras[[#This Row],[EDAD]],'2-Resumen'!$C$2, '2-Resumen'!$C$3)</f>
        <v>7.7185146862428639E-2</v>
      </c>
      <c r="R3177" t="str">
        <f>IF(ABS(moras[[#This Row],[Z-CORE E]]) &gt; 1.96, "Sí", "No")</f>
        <v>No</v>
      </c>
    </row>
    <row r="3178" spans="1:18">
      <c r="A3178">
        <v>4601</v>
      </c>
      <c r="B3178" t="s">
        <v>32</v>
      </c>
      <c r="C3178">
        <v>640000</v>
      </c>
      <c r="D31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78">
        <f>IF(moras[[#This Row],[SALARIO]]="",'2-Resumen'!$B$7, moras[[#This Row],[SALARIO]])</f>
        <v>640000</v>
      </c>
      <c r="F3178">
        <f>STANDARDIZE(moras[[#This Row],[SALARIO]],'2-Resumen'!$B$2,'2-Resumen'!$B$3)</f>
        <v>-0.36496739629118757</v>
      </c>
      <c r="G3178" t="str">
        <f>IF(ABS(moras[[#This Row],[Z-CORE]])&gt; 1.96,"Sí", "No")</f>
        <v>No</v>
      </c>
      <c r="H3178" t="s">
        <v>33</v>
      </c>
      <c r="I3178" t="str">
        <f>IF(moras[[#This Row],[TIPO_ASEGURAMIENTO]] = "", '2-Resumen'!$F$4, moras[[#This Row],[TIPO_ASEGURAMIENTO]])</f>
        <v>ASALARIADO</v>
      </c>
      <c r="J3178" t="s">
        <v>29</v>
      </c>
      <c r="K3178" t="s">
        <v>30</v>
      </c>
      <c r="L3178" t="s">
        <v>30</v>
      </c>
      <c r="M3178" t="s">
        <v>31</v>
      </c>
      <c r="N3178">
        <v>44</v>
      </c>
      <c r="O3178">
        <f>IF(moras[[#This Row],[EDAD]]="", '2-Resumen'!$C$7, moras[[#This Row],[EDAD]])</f>
        <v>44</v>
      </c>
      <c r="P3178">
        <f>FLOOR(moras[[#This Row],[EDAD_SIN_NA´S]],10)</f>
        <v>40</v>
      </c>
      <c r="Q3178">
        <f>STANDARDIZE(moras[[#This Row],[EDAD]],'2-Resumen'!$C$2, '2-Resumen'!$C$3)</f>
        <v>0.14776047693956615</v>
      </c>
      <c r="R3178" t="str">
        <f>IF(ABS(moras[[#This Row],[Z-CORE E]]) &gt; 1.96, "Sí", "No")</f>
        <v>No</v>
      </c>
    </row>
    <row r="3179" spans="1:18">
      <c r="A3179">
        <v>4603</v>
      </c>
      <c r="B3179" t="s">
        <v>32</v>
      </c>
      <c r="C3179">
        <v>366300</v>
      </c>
      <c r="D31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79">
        <f>IF(moras[[#This Row],[SALARIO]]="",'2-Resumen'!$B$7, moras[[#This Row],[SALARIO]])</f>
        <v>366300</v>
      </c>
      <c r="F3179">
        <f>STANDARDIZE(moras[[#This Row],[SALARIO]],'2-Resumen'!$B$2,'2-Resumen'!$B$3)</f>
        <v>-0.36952150174699488</v>
      </c>
      <c r="G3179" t="str">
        <f>IF(ABS(moras[[#This Row],[Z-CORE]])&gt; 1.96,"Sí", "No")</f>
        <v>No</v>
      </c>
      <c r="H3179" t="s">
        <v>33</v>
      </c>
      <c r="I3179" t="str">
        <f>IF(moras[[#This Row],[TIPO_ASEGURAMIENTO]] = "", '2-Resumen'!$F$4, moras[[#This Row],[TIPO_ASEGURAMIENTO]])</f>
        <v>ASALARIADO</v>
      </c>
      <c r="J3179" t="s">
        <v>29</v>
      </c>
      <c r="K3179" t="s">
        <v>30</v>
      </c>
      <c r="L3179" t="s">
        <v>30</v>
      </c>
      <c r="M3179" t="s">
        <v>31</v>
      </c>
      <c r="N3179">
        <v>27</v>
      </c>
      <c r="O3179">
        <f>IF(moras[[#This Row],[EDAD]]="", '2-Resumen'!$C$7, moras[[#This Row],[EDAD]])</f>
        <v>27</v>
      </c>
      <c r="P3179">
        <f>FLOOR(moras[[#This Row],[EDAD_SIN_NA´S]],10)</f>
        <v>20</v>
      </c>
      <c r="Q3179">
        <f>STANDARDIZE(moras[[#This Row],[EDAD]],'2-Resumen'!$C$2, '2-Resumen'!$C$3)</f>
        <v>-1.0520201343717714</v>
      </c>
      <c r="R3179" t="str">
        <f>IF(ABS(moras[[#This Row],[Z-CORE E]]) &gt; 1.96, "Sí", "No")</f>
        <v>No</v>
      </c>
    </row>
    <row r="3180" spans="1:18">
      <c r="A3180">
        <v>4604</v>
      </c>
      <c r="B3180" t="s">
        <v>27</v>
      </c>
      <c r="C3180">
        <v>98947656</v>
      </c>
      <c r="D31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80">
        <f>IF(moras[[#This Row],[SALARIO]]="",'2-Resumen'!$B$7, moras[[#This Row],[SALARIO]])</f>
        <v>98947656</v>
      </c>
      <c r="F3180">
        <f>STANDARDIZE(moras[[#This Row],[SALARIO]],'2-Resumen'!$B$2,'2-Resumen'!$B$3)</f>
        <v>1.2707776988393549</v>
      </c>
      <c r="G3180" t="str">
        <f>IF(ABS(moras[[#This Row],[Z-CORE]])&gt; 1.96,"Sí", "No")</f>
        <v>No</v>
      </c>
      <c r="H3180" t="s">
        <v>33</v>
      </c>
      <c r="I3180" t="str">
        <f>IF(moras[[#This Row],[TIPO_ASEGURAMIENTO]] = "", '2-Resumen'!$F$4, moras[[#This Row],[TIPO_ASEGURAMIENTO]])</f>
        <v>ASALARIADO</v>
      </c>
      <c r="J3180" t="s">
        <v>34</v>
      </c>
      <c r="K3180" t="s">
        <v>30</v>
      </c>
      <c r="L3180" t="s">
        <v>31</v>
      </c>
      <c r="M3180" t="s">
        <v>31</v>
      </c>
      <c r="N3180">
        <v>31</v>
      </c>
      <c r="O3180">
        <f>IF(moras[[#This Row],[EDAD]]="", '2-Resumen'!$C$7, moras[[#This Row],[EDAD]])</f>
        <v>31</v>
      </c>
      <c r="P3180">
        <f>FLOOR(moras[[#This Row],[EDAD_SIN_NA´S]],10)</f>
        <v>30</v>
      </c>
      <c r="Q3180">
        <f>STANDARDIZE(moras[[#This Row],[EDAD]],'2-Resumen'!$C$2, '2-Resumen'!$C$3)</f>
        <v>-0.7697188140632214</v>
      </c>
      <c r="R3180" t="str">
        <f>IF(ABS(moras[[#This Row],[Z-CORE E]]) &gt; 1.96, "Sí", "No")</f>
        <v>No</v>
      </c>
    </row>
    <row r="3181" spans="1:18">
      <c r="A3181">
        <v>4605</v>
      </c>
      <c r="B3181" t="s">
        <v>32</v>
      </c>
      <c r="C3181">
        <v>66485256</v>
      </c>
      <c r="D31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81">
        <f>IF(moras[[#This Row],[SALARIO]]="",'2-Resumen'!$B$7, moras[[#This Row],[SALARIO]])</f>
        <v>66485256</v>
      </c>
      <c r="F3181">
        <f>STANDARDIZE(moras[[#This Row],[SALARIO]],'2-Resumen'!$B$2,'2-Resumen'!$B$3)</f>
        <v>0.73063450209620684</v>
      </c>
      <c r="G3181" t="str">
        <f>IF(ABS(moras[[#This Row],[Z-CORE]])&gt; 1.96,"Sí", "No")</f>
        <v>No</v>
      </c>
      <c r="H3181" t="s">
        <v>33</v>
      </c>
      <c r="I3181" t="str">
        <f>IF(moras[[#This Row],[TIPO_ASEGURAMIENTO]] = "", '2-Resumen'!$F$4, moras[[#This Row],[TIPO_ASEGURAMIENTO]])</f>
        <v>ASALARIADO</v>
      </c>
      <c r="J3181" t="s">
        <v>34</v>
      </c>
      <c r="K3181" t="s">
        <v>30</v>
      </c>
      <c r="L3181" t="s">
        <v>31</v>
      </c>
      <c r="M3181" t="s">
        <v>31</v>
      </c>
      <c r="N3181">
        <v>57</v>
      </c>
      <c r="O3181">
        <f>IF(moras[[#This Row],[EDAD]]="", '2-Resumen'!$C$7, moras[[#This Row],[EDAD]])</f>
        <v>57</v>
      </c>
      <c r="P3181">
        <f>FLOOR(moras[[#This Row],[EDAD_SIN_NA´S]],10)</f>
        <v>50</v>
      </c>
      <c r="Q3181">
        <f>STANDARDIZE(moras[[#This Row],[EDAD]],'2-Resumen'!$C$2, '2-Resumen'!$C$3)</f>
        <v>1.0652397679423538</v>
      </c>
      <c r="R3181" t="str">
        <f>IF(ABS(moras[[#This Row],[Z-CORE E]]) &gt; 1.96, "Sí", "No")</f>
        <v>No</v>
      </c>
    </row>
    <row r="3182" spans="1:18">
      <c r="A3182">
        <v>4606</v>
      </c>
      <c r="B3182" t="s">
        <v>27</v>
      </c>
      <c r="C3182">
        <v>35557378</v>
      </c>
      <c r="D31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82">
        <f>IF(moras[[#This Row],[SALARIO]]="",'2-Resumen'!$B$7, moras[[#This Row],[SALARIO]])</f>
        <v>35557378</v>
      </c>
      <c r="F3182">
        <f>STANDARDIZE(moras[[#This Row],[SALARIO]],'2-Resumen'!$B$2,'2-Resumen'!$B$3)</f>
        <v>0.21602427945702796</v>
      </c>
      <c r="G3182" t="str">
        <f>IF(ABS(moras[[#This Row],[Z-CORE]])&gt; 1.96,"Sí", "No")</f>
        <v>No</v>
      </c>
      <c r="H3182" t="s">
        <v>33</v>
      </c>
      <c r="I3182" t="str">
        <f>IF(moras[[#This Row],[TIPO_ASEGURAMIENTO]] = "", '2-Resumen'!$F$4, moras[[#This Row],[TIPO_ASEGURAMIENTO]])</f>
        <v>ASALARIADO</v>
      </c>
      <c r="J3182" t="s">
        <v>29</v>
      </c>
      <c r="K3182" t="s">
        <v>30</v>
      </c>
      <c r="L3182" t="s">
        <v>31</v>
      </c>
      <c r="M3182" t="s">
        <v>31</v>
      </c>
      <c r="N3182">
        <v>33</v>
      </c>
      <c r="O3182">
        <f>IF(moras[[#This Row],[EDAD]]="", '2-Resumen'!$C$7, moras[[#This Row],[EDAD]])</f>
        <v>33</v>
      </c>
      <c r="P3182">
        <f>FLOOR(moras[[#This Row],[EDAD_SIN_NA´S]],10)</f>
        <v>30</v>
      </c>
      <c r="Q3182">
        <f>STANDARDIZE(moras[[#This Row],[EDAD]],'2-Resumen'!$C$2, '2-Resumen'!$C$3)</f>
        <v>-0.62856815390894638</v>
      </c>
      <c r="R3182" t="str">
        <f>IF(ABS(moras[[#This Row],[Z-CORE E]]) &gt; 1.96, "Sí", "No")</f>
        <v>No</v>
      </c>
    </row>
    <row r="3183" spans="1:18">
      <c r="A3183">
        <v>4607</v>
      </c>
      <c r="B3183" t="s">
        <v>27</v>
      </c>
      <c r="C3183">
        <v>35347867</v>
      </c>
      <c r="D31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83">
        <f>IF(moras[[#This Row],[SALARIO]]="",'2-Resumen'!$B$7, moras[[#This Row],[SALARIO]])</f>
        <v>35347867</v>
      </c>
      <c r="F3183">
        <f>STANDARDIZE(moras[[#This Row],[SALARIO]],'2-Resumen'!$B$2,'2-Resumen'!$B$3)</f>
        <v>0.21253821738851628</v>
      </c>
      <c r="G3183" t="str">
        <f>IF(ABS(moras[[#This Row],[Z-CORE]])&gt; 1.96,"Sí", "No")</f>
        <v>No</v>
      </c>
      <c r="H3183" t="s">
        <v>33</v>
      </c>
      <c r="I3183" t="str">
        <f>IF(moras[[#This Row],[TIPO_ASEGURAMIENTO]] = "", '2-Resumen'!$F$4, moras[[#This Row],[TIPO_ASEGURAMIENTO]])</f>
        <v>ASALARIADO</v>
      </c>
      <c r="J3183" t="s">
        <v>29</v>
      </c>
      <c r="K3183" t="s">
        <v>30</v>
      </c>
      <c r="L3183" t="s">
        <v>31</v>
      </c>
      <c r="M3183" t="s">
        <v>31</v>
      </c>
      <c r="N3183">
        <v>26</v>
      </c>
      <c r="O3183">
        <f>IF(moras[[#This Row],[EDAD]]="", '2-Resumen'!$C$7, moras[[#This Row],[EDAD]])</f>
        <v>26</v>
      </c>
      <c r="P3183">
        <f>FLOOR(moras[[#This Row],[EDAD_SIN_NA´S]],10)</f>
        <v>20</v>
      </c>
      <c r="Q3183">
        <f>STANDARDIZE(moras[[#This Row],[EDAD]],'2-Resumen'!$C$2, '2-Resumen'!$C$3)</f>
        <v>-1.1225954644489089</v>
      </c>
      <c r="R3183" t="str">
        <f>IF(ABS(moras[[#This Row],[Z-CORE E]]) &gt; 1.96, "Sí", "No")</f>
        <v>No</v>
      </c>
    </row>
    <row r="3184" spans="1:18">
      <c r="A3184">
        <v>4611</v>
      </c>
      <c r="B3184" t="s">
        <v>32</v>
      </c>
      <c r="C3184">
        <v>39066205</v>
      </c>
      <c r="D31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84">
        <f>IF(moras[[#This Row],[SALARIO]]="",'2-Resumen'!$B$7, moras[[#This Row],[SALARIO]])</f>
        <v>39066205</v>
      </c>
      <c r="F3184">
        <f>STANDARDIZE(moras[[#This Row],[SALARIO]],'2-Resumen'!$B$2,'2-Resumen'!$B$3)</f>
        <v>0.27440779492719253</v>
      </c>
      <c r="G3184" t="str">
        <f>IF(ABS(moras[[#This Row],[Z-CORE]])&gt; 1.96,"Sí", "No")</f>
        <v>No</v>
      </c>
      <c r="H3184" t="s">
        <v>33</v>
      </c>
      <c r="I3184" t="str">
        <f>IF(moras[[#This Row],[TIPO_ASEGURAMIENTO]] = "", '2-Resumen'!$F$4, moras[[#This Row],[TIPO_ASEGURAMIENTO]])</f>
        <v>ASALARIADO</v>
      </c>
      <c r="J3184" t="s">
        <v>29</v>
      </c>
      <c r="K3184" t="s">
        <v>30</v>
      </c>
      <c r="L3184" t="s">
        <v>31</v>
      </c>
      <c r="M3184" t="s">
        <v>30</v>
      </c>
      <c r="N3184">
        <v>35</v>
      </c>
      <c r="O3184">
        <f>IF(moras[[#This Row],[EDAD]]="", '2-Resumen'!$C$7, moras[[#This Row],[EDAD]])</f>
        <v>35</v>
      </c>
      <c r="P3184">
        <f>FLOOR(moras[[#This Row],[EDAD_SIN_NA´S]],10)</f>
        <v>30</v>
      </c>
      <c r="Q3184">
        <f>STANDARDIZE(moras[[#This Row],[EDAD]],'2-Resumen'!$C$2, '2-Resumen'!$C$3)</f>
        <v>-0.48741749375467142</v>
      </c>
      <c r="R3184" t="str">
        <f>IF(ABS(moras[[#This Row],[Z-CORE E]]) &gt; 1.96, "Sí", "No")</f>
        <v>No</v>
      </c>
    </row>
    <row r="3185" spans="1:18">
      <c r="A3185">
        <v>4612</v>
      </c>
      <c r="B3185" t="s">
        <v>32</v>
      </c>
      <c r="C3185">
        <v>212000</v>
      </c>
      <c r="D31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85">
        <f>IF(moras[[#This Row],[SALARIO]]="",'2-Resumen'!$B$7, moras[[#This Row],[SALARIO]])</f>
        <v>212000</v>
      </c>
      <c r="F3185">
        <f>STANDARDIZE(moras[[#This Row],[SALARIO]],'2-Resumen'!$B$2,'2-Resumen'!$B$3)</f>
        <v>-0.3720889057361475</v>
      </c>
      <c r="G3185" t="str">
        <f>IF(ABS(moras[[#This Row],[Z-CORE]])&gt; 1.96,"Sí", "No")</f>
        <v>No</v>
      </c>
      <c r="H3185" t="s">
        <v>33</v>
      </c>
      <c r="I3185" t="str">
        <f>IF(moras[[#This Row],[TIPO_ASEGURAMIENTO]] = "", '2-Resumen'!$F$4, moras[[#This Row],[TIPO_ASEGURAMIENTO]])</f>
        <v>ASALARIADO</v>
      </c>
      <c r="J3185" t="s">
        <v>29</v>
      </c>
      <c r="K3185" t="s">
        <v>30</v>
      </c>
      <c r="L3185" t="s">
        <v>31</v>
      </c>
      <c r="M3185" t="s">
        <v>31</v>
      </c>
      <c r="N3185">
        <v>24</v>
      </c>
      <c r="O3185">
        <f>IF(moras[[#This Row],[EDAD]]="", '2-Resumen'!$C$7, moras[[#This Row],[EDAD]])</f>
        <v>24</v>
      </c>
      <c r="P3185">
        <f>FLOOR(moras[[#This Row],[EDAD_SIN_NA´S]],10)</f>
        <v>20</v>
      </c>
      <c r="Q3185">
        <f>STANDARDIZE(moras[[#This Row],[EDAD]],'2-Resumen'!$C$2, '2-Resumen'!$C$3)</f>
        <v>-1.263746124603184</v>
      </c>
      <c r="R3185" t="str">
        <f>IF(ABS(moras[[#This Row],[Z-CORE E]]) &gt; 1.96, "Sí", "No")</f>
        <v>No</v>
      </c>
    </row>
    <row r="3186" spans="1:18">
      <c r="A3186">
        <v>4616</v>
      </c>
      <c r="B3186" t="s">
        <v>32</v>
      </c>
      <c r="C3186">
        <v>392034</v>
      </c>
      <c r="D31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86">
        <f>IF(moras[[#This Row],[SALARIO]]="",'2-Resumen'!$B$7, moras[[#This Row],[SALARIO]])</f>
        <v>392034</v>
      </c>
      <c r="F3186">
        <f>STANDARDIZE(moras[[#This Row],[SALARIO]],'2-Resumen'!$B$2,'2-Resumen'!$B$3)</f>
        <v>-0.36909331267209627</v>
      </c>
      <c r="G3186" t="str">
        <f>IF(ABS(moras[[#This Row],[Z-CORE]])&gt; 1.96,"Sí", "No")</f>
        <v>No</v>
      </c>
      <c r="H3186" t="s">
        <v>33</v>
      </c>
      <c r="I3186" t="str">
        <f>IF(moras[[#This Row],[TIPO_ASEGURAMIENTO]] = "", '2-Resumen'!$F$4, moras[[#This Row],[TIPO_ASEGURAMIENTO]])</f>
        <v>ASALARIADO</v>
      </c>
      <c r="J3186" t="s">
        <v>29</v>
      </c>
      <c r="K3186" t="s">
        <v>30</v>
      </c>
      <c r="L3186" t="s">
        <v>31</v>
      </c>
      <c r="M3186" t="s">
        <v>31</v>
      </c>
      <c r="N3186">
        <v>42</v>
      </c>
      <c r="O3186">
        <f>IF(moras[[#This Row],[EDAD]]="", '2-Resumen'!$C$7, moras[[#This Row],[EDAD]])</f>
        <v>42</v>
      </c>
      <c r="P3186">
        <f>FLOOR(moras[[#This Row],[EDAD_SIN_NA´S]],10)</f>
        <v>40</v>
      </c>
      <c r="Q3186">
        <f>STANDARDIZE(moras[[#This Row],[EDAD]],'2-Resumen'!$C$2, '2-Resumen'!$C$3)</f>
        <v>6.6098167852911317E-3</v>
      </c>
      <c r="R3186" t="str">
        <f>IF(ABS(moras[[#This Row],[Z-CORE E]]) &gt; 1.96, "Sí", "No")</f>
        <v>No</v>
      </c>
    </row>
    <row r="3187" spans="1:18">
      <c r="A3187">
        <v>4617</v>
      </c>
      <c r="B3187" t="s">
        <v>27</v>
      </c>
      <c r="C3187">
        <v>1700000</v>
      </c>
      <c r="D31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87">
        <f>IF(moras[[#This Row],[SALARIO]]="",'2-Resumen'!$B$7, moras[[#This Row],[SALARIO]])</f>
        <v>1700000</v>
      </c>
      <c r="F3187">
        <f>STANDARDIZE(moras[[#This Row],[SALARIO]],'2-Resumen'!$B$2,'2-Resumen'!$B$3)</f>
        <v>-0.34733001308638023</v>
      </c>
      <c r="G3187" t="str">
        <f>IF(ABS(moras[[#This Row],[Z-CORE]])&gt; 1.96,"Sí", "No")</f>
        <v>No</v>
      </c>
      <c r="H3187" t="s">
        <v>33</v>
      </c>
      <c r="I3187" t="str">
        <f>IF(moras[[#This Row],[TIPO_ASEGURAMIENTO]] = "", '2-Resumen'!$F$4, moras[[#This Row],[TIPO_ASEGURAMIENTO]])</f>
        <v>ASALARIADO</v>
      </c>
      <c r="J3187" t="s">
        <v>29</v>
      </c>
      <c r="K3187" t="s">
        <v>30</v>
      </c>
      <c r="L3187" t="s">
        <v>31</v>
      </c>
      <c r="M3187" t="s">
        <v>31</v>
      </c>
      <c r="N3187">
        <v>22</v>
      </c>
      <c r="O3187">
        <f>IF(moras[[#This Row],[EDAD]]="", '2-Resumen'!$C$7, moras[[#This Row],[EDAD]])</f>
        <v>22</v>
      </c>
      <c r="P3187">
        <f>FLOOR(moras[[#This Row],[EDAD_SIN_NA´S]],10)</f>
        <v>20</v>
      </c>
      <c r="Q3187">
        <f>STANDARDIZE(moras[[#This Row],[EDAD]],'2-Resumen'!$C$2, '2-Resumen'!$C$3)</f>
        <v>-1.4048967847574589</v>
      </c>
      <c r="R3187" t="str">
        <f>IF(ABS(moras[[#This Row],[Z-CORE E]]) &gt; 1.96, "Sí", "No")</f>
        <v>No</v>
      </c>
    </row>
    <row r="3188" spans="1:18">
      <c r="A3188">
        <v>4618</v>
      </c>
      <c r="B3188" t="s">
        <v>27</v>
      </c>
      <c r="C3188">
        <v>674375</v>
      </c>
      <c r="D31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88">
        <f>IF(moras[[#This Row],[SALARIO]]="",'2-Resumen'!$B$7, moras[[#This Row],[SALARIO]])</f>
        <v>674375</v>
      </c>
      <c r="F3188">
        <f>STANDARDIZE(moras[[#This Row],[SALARIO]],'2-Resumen'!$B$2,'2-Resumen'!$B$3)</f>
        <v>-0.36439542926508828</v>
      </c>
      <c r="G3188" t="str">
        <f>IF(ABS(moras[[#This Row],[Z-CORE]])&gt; 1.96,"Sí", "No")</f>
        <v>No</v>
      </c>
      <c r="H3188" t="s">
        <v>33</v>
      </c>
      <c r="I3188" t="str">
        <f>IF(moras[[#This Row],[TIPO_ASEGURAMIENTO]] = "", '2-Resumen'!$F$4, moras[[#This Row],[TIPO_ASEGURAMIENTO]])</f>
        <v>ASALARIADO</v>
      </c>
      <c r="J3188" t="s">
        <v>29</v>
      </c>
      <c r="K3188" t="s">
        <v>30</v>
      </c>
      <c r="L3188" t="s">
        <v>31</v>
      </c>
      <c r="M3188" t="s">
        <v>31</v>
      </c>
      <c r="N3188">
        <v>37</v>
      </c>
      <c r="O3188">
        <f>IF(moras[[#This Row],[EDAD]]="", '2-Resumen'!$C$7, moras[[#This Row],[EDAD]])</f>
        <v>37</v>
      </c>
      <c r="P3188">
        <f>FLOOR(moras[[#This Row],[EDAD_SIN_NA´S]],10)</f>
        <v>30</v>
      </c>
      <c r="Q3188">
        <f>STANDARDIZE(moras[[#This Row],[EDAD]],'2-Resumen'!$C$2, '2-Resumen'!$C$3)</f>
        <v>-0.3462668336003964</v>
      </c>
      <c r="R3188" t="str">
        <f>IF(ABS(moras[[#This Row],[Z-CORE E]]) &gt; 1.96, "Sí", "No")</f>
        <v>No</v>
      </c>
    </row>
    <row r="3189" spans="1:18">
      <c r="A3189">
        <v>4619</v>
      </c>
      <c r="B3189" t="s">
        <v>32</v>
      </c>
      <c r="C3189">
        <v>4022577</v>
      </c>
      <c r="D31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89">
        <f>IF(moras[[#This Row],[SALARIO]]="",'2-Resumen'!$B$7, moras[[#This Row],[SALARIO]])</f>
        <v>4022577</v>
      </c>
      <c r="F3189">
        <f>STANDARDIZE(moras[[#This Row],[SALARIO]],'2-Resumen'!$B$2,'2-Resumen'!$B$3)</f>
        <v>-0.30868455971687858</v>
      </c>
      <c r="G3189" t="str">
        <f>IF(ABS(moras[[#This Row],[Z-CORE]])&gt; 1.96,"Sí", "No")</f>
        <v>No</v>
      </c>
      <c r="H3189" t="s">
        <v>33</v>
      </c>
      <c r="I3189" t="str">
        <f>IF(moras[[#This Row],[TIPO_ASEGURAMIENTO]] = "", '2-Resumen'!$F$4, moras[[#This Row],[TIPO_ASEGURAMIENTO]])</f>
        <v>ASALARIADO</v>
      </c>
      <c r="J3189" t="s">
        <v>29</v>
      </c>
      <c r="K3189" t="s">
        <v>30</v>
      </c>
      <c r="L3189" t="s">
        <v>31</v>
      </c>
      <c r="M3189" t="s">
        <v>31</v>
      </c>
      <c r="N3189">
        <v>50</v>
      </c>
      <c r="O3189">
        <f>IF(moras[[#This Row],[EDAD]]="", '2-Resumen'!$C$7, moras[[#This Row],[EDAD]])</f>
        <v>50</v>
      </c>
      <c r="P3189">
        <f>FLOOR(moras[[#This Row],[EDAD_SIN_NA´S]],10)</f>
        <v>50</v>
      </c>
      <c r="Q3189">
        <f>STANDARDIZE(moras[[#This Row],[EDAD]],'2-Resumen'!$C$2, '2-Resumen'!$C$3)</f>
        <v>0.57121245740239113</v>
      </c>
      <c r="R3189" t="str">
        <f>IF(ABS(moras[[#This Row],[Z-CORE E]]) &gt; 1.96, "Sí", "No")</f>
        <v>No</v>
      </c>
    </row>
    <row r="3190" spans="1:18">
      <c r="A3190">
        <v>4620</v>
      </c>
      <c r="B3190" t="s">
        <v>32</v>
      </c>
      <c r="C3190">
        <v>445433</v>
      </c>
      <c r="D31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90">
        <f>IF(moras[[#This Row],[SALARIO]]="",'2-Resumen'!$B$7, moras[[#This Row],[SALARIO]])</f>
        <v>445433</v>
      </c>
      <c r="F3190">
        <f>STANDARDIZE(moras[[#This Row],[SALARIO]],'2-Resumen'!$B$2,'2-Resumen'!$B$3)</f>
        <v>-0.36820480453459298</v>
      </c>
      <c r="G3190" t="str">
        <f>IF(ABS(moras[[#This Row],[Z-CORE]])&gt; 1.96,"Sí", "No")</f>
        <v>No</v>
      </c>
      <c r="H3190" t="s">
        <v>33</v>
      </c>
      <c r="I3190" t="str">
        <f>IF(moras[[#This Row],[TIPO_ASEGURAMIENTO]] = "", '2-Resumen'!$F$4, moras[[#This Row],[TIPO_ASEGURAMIENTO]])</f>
        <v>ASALARIADO</v>
      </c>
      <c r="J3190" t="s">
        <v>29</v>
      </c>
      <c r="K3190" t="s">
        <v>30</v>
      </c>
      <c r="L3190" t="s">
        <v>31</v>
      </c>
      <c r="M3190" t="s">
        <v>31</v>
      </c>
      <c r="N3190">
        <v>31</v>
      </c>
      <c r="O3190">
        <f>IF(moras[[#This Row],[EDAD]]="", '2-Resumen'!$C$7, moras[[#This Row],[EDAD]])</f>
        <v>31</v>
      </c>
      <c r="P3190">
        <f>FLOOR(moras[[#This Row],[EDAD_SIN_NA´S]],10)</f>
        <v>30</v>
      </c>
      <c r="Q3190">
        <f>STANDARDIZE(moras[[#This Row],[EDAD]],'2-Resumen'!$C$2, '2-Resumen'!$C$3)</f>
        <v>-0.7697188140632214</v>
      </c>
      <c r="R3190" t="str">
        <f>IF(ABS(moras[[#This Row],[Z-CORE E]]) &gt; 1.96, "Sí", "No")</f>
        <v>No</v>
      </c>
    </row>
    <row r="3191" spans="1:18">
      <c r="A3191">
        <v>4621</v>
      </c>
      <c r="B3191" t="s">
        <v>27</v>
      </c>
      <c r="C3191">
        <v>605498</v>
      </c>
      <c r="D31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91">
        <f>IF(moras[[#This Row],[SALARIO]]="",'2-Resumen'!$B$7, moras[[#This Row],[SALARIO]])</f>
        <v>605498</v>
      </c>
      <c r="F3191">
        <f>STANDARDIZE(moras[[#This Row],[SALARIO]],'2-Resumen'!$B$2,'2-Resumen'!$B$3)</f>
        <v>-0.36554147647546326</v>
      </c>
      <c r="G3191" t="str">
        <f>IF(ABS(moras[[#This Row],[Z-CORE]])&gt; 1.96,"Sí", "No")</f>
        <v>No</v>
      </c>
      <c r="H3191" t="s">
        <v>33</v>
      </c>
      <c r="I3191" t="str">
        <f>IF(moras[[#This Row],[TIPO_ASEGURAMIENTO]] = "", '2-Resumen'!$F$4, moras[[#This Row],[TIPO_ASEGURAMIENTO]])</f>
        <v>ASALARIADO</v>
      </c>
      <c r="J3191" t="s">
        <v>29</v>
      </c>
      <c r="K3191" t="s">
        <v>30</v>
      </c>
      <c r="L3191" t="s">
        <v>31</v>
      </c>
      <c r="M3191" t="s">
        <v>31</v>
      </c>
      <c r="N3191">
        <v>26</v>
      </c>
      <c r="O3191">
        <f>IF(moras[[#This Row],[EDAD]]="", '2-Resumen'!$C$7, moras[[#This Row],[EDAD]])</f>
        <v>26</v>
      </c>
      <c r="P3191">
        <f>FLOOR(moras[[#This Row],[EDAD_SIN_NA´S]],10)</f>
        <v>20</v>
      </c>
      <c r="Q3191">
        <f>STANDARDIZE(moras[[#This Row],[EDAD]],'2-Resumen'!$C$2, '2-Resumen'!$C$3)</f>
        <v>-1.1225954644489089</v>
      </c>
      <c r="R3191" t="str">
        <f>IF(ABS(moras[[#This Row],[Z-CORE E]]) &gt; 1.96, "Sí", "No")</f>
        <v>No</v>
      </c>
    </row>
    <row r="3192" spans="1:18">
      <c r="A3192">
        <v>4622</v>
      </c>
      <c r="B3192" t="s">
        <v>27</v>
      </c>
      <c r="C3192">
        <v>897388</v>
      </c>
      <c r="D31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92">
        <f>IF(moras[[#This Row],[SALARIO]]="",'2-Resumen'!$B$7, moras[[#This Row],[SALARIO]])</f>
        <v>897388</v>
      </c>
      <c r="F3192">
        <f>STANDARDIZE(moras[[#This Row],[SALARIO]],'2-Resumen'!$B$2,'2-Resumen'!$B$3)</f>
        <v>-0.36068470686824516</v>
      </c>
      <c r="G3192" t="str">
        <f>IF(ABS(moras[[#This Row],[Z-CORE]])&gt; 1.96,"Sí", "No")</f>
        <v>No</v>
      </c>
      <c r="H3192" t="s">
        <v>33</v>
      </c>
      <c r="I3192" t="str">
        <f>IF(moras[[#This Row],[TIPO_ASEGURAMIENTO]] = "", '2-Resumen'!$F$4, moras[[#This Row],[TIPO_ASEGURAMIENTO]])</f>
        <v>ASALARIADO</v>
      </c>
      <c r="J3192" t="s">
        <v>34</v>
      </c>
      <c r="K3192" t="s">
        <v>30</v>
      </c>
      <c r="L3192" t="s">
        <v>31</v>
      </c>
      <c r="M3192" t="s">
        <v>30</v>
      </c>
      <c r="N3192">
        <v>48</v>
      </c>
      <c r="O3192">
        <f>IF(moras[[#This Row],[EDAD]]="", '2-Resumen'!$C$7, moras[[#This Row],[EDAD]])</f>
        <v>48</v>
      </c>
      <c r="P3192">
        <f>FLOOR(moras[[#This Row],[EDAD_SIN_NA´S]],10)</f>
        <v>40</v>
      </c>
      <c r="Q3192">
        <f>STANDARDIZE(moras[[#This Row],[EDAD]],'2-Resumen'!$C$2, '2-Resumen'!$C$3)</f>
        <v>0.43006179724811616</v>
      </c>
      <c r="R3192" t="str">
        <f>IF(ABS(moras[[#This Row],[Z-CORE E]]) &gt; 1.96, "Sí", "No")</f>
        <v>No</v>
      </c>
    </row>
    <row r="3193" spans="1:18">
      <c r="A3193">
        <v>4623</v>
      </c>
      <c r="B3193" t="s">
        <v>27</v>
      </c>
      <c r="C3193">
        <v>1167986</v>
      </c>
      <c r="D31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93">
        <f>IF(moras[[#This Row],[SALARIO]]="",'2-Resumen'!$B$7, moras[[#This Row],[SALARIO]])</f>
        <v>1167986</v>
      </c>
      <c r="F3193">
        <f>STANDARDIZE(moras[[#This Row],[SALARIO]],'2-Resumen'!$B$2,'2-Resumen'!$B$3)</f>
        <v>-0.35618221571687303</v>
      </c>
      <c r="G3193" t="str">
        <f>IF(ABS(moras[[#This Row],[Z-CORE]])&gt; 1.96,"Sí", "No")</f>
        <v>No</v>
      </c>
      <c r="H3193" t="s">
        <v>33</v>
      </c>
      <c r="I3193" t="str">
        <f>IF(moras[[#This Row],[TIPO_ASEGURAMIENTO]] = "", '2-Resumen'!$F$4, moras[[#This Row],[TIPO_ASEGURAMIENTO]])</f>
        <v>ASALARIADO</v>
      </c>
      <c r="J3193" t="s">
        <v>34</v>
      </c>
      <c r="K3193" t="s">
        <v>30</v>
      </c>
      <c r="L3193" t="s">
        <v>31</v>
      </c>
      <c r="M3193" t="s">
        <v>30</v>
      </c>
      <c r="N3193">
        <v>61</v>
      </c>
      <c r="O3193">
        <f>IF(moras[[#This Row],[EDAD]]="", '2-Resumen'!$C$7, moras[[#This Row],[EDAD]])</f>
        <v>61</v>
      </c>
      <c r="P3193">
        <f>FLOOR(moras[[#This Row],[EDAD_SIN_NA´S]],10)</f>
        <v>60</v>
      </c>
      <c r="Q3193">
        <f>STANDARDIZE(moras[[#This Row],[EDAD]],'2-Resumen'!$C$2, '2-Resumen'!$C$3)</f>
        <v>1.3475410882509038</v>
      </c>
      <c r="R3193" t="str">
        <f>IF(ABS(moras[[#This Row],[Z-CORE E]]) &gt; 1.96, "Sí", "No")</f>
        <v>No</v>
      </c>
    </row>
    <row r="3194" spans="1:18">
      <c r="A3194">
        <v>4625</v>
      </c>
      <c r="B3194" t="s">
        <v>32</v>
      </c>
      <c r="C3194">
        <v>609986</v>
      </c>
      <c r="D31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194">
        <f>IF(moras[[#This Row],[SALARIO]]="",'2-Resumen'!$B$7, moras[[#This Row],[SALARIO]])</f>
        <v>609986</v>
      </c>
      <c r="F3194">
        <f>STANDARDIZE(moras[[#This Row],[SALARIO]],'2-Resumen'!$B$2,'2-Resumen'!$B$3)</f>
        <v>-0.36546680046053576</v>
      </c>
      <c r="G3194" t="str">
        <f>IF(ABS(moras[[#This Row],[Z-CORE]])&gt; 1.96,"Sí", "No")</f>
        <v>No</v>
      </c>
      <c r="H3194" t="s">
        <v>33</v>
      </c>
      <c r="I3194" t="str">
        <f>IF(moras[[#This Row],[TIPO_ASEGURAMIENTO]] = "", '2-Resumen'!$F$4, moras[[#This Row],[TIPO_ASEGURAMIENTO]])</f>
        <v>ASALARIADO</v>
      </c>
      <c r="J3194" t="s">
        <v>29</v>
      </c>
      <c r="K3194" t="s">
        <v>30</v>
      </c>
      <c r="L3194" t="s">
        <v>31</v>
      </c>
      <c r="M3194" t="s">
        <v>31</v>
      </c>
      <c r="N3194">
        <v>26</v>
      </c>
      <c r="O3194">
        <f>IF(moras[[#This Row],[EDAD]]="", '2-Resumen'!$C$7, moras[[#This Row],[EDAD]])</f>
        <v>26</v>
      </c>
      <c r="P3194">
        <f>FLOOR(moras[[#This Row],[EDAD_SIN_NA´S]],10)</f>
        <v>20</v>
      </c>
      <c r="Q3194">
        <f>STANDARDIZE(moras[[#This Row],[EDAD]],'2-Resumen'!$C$2, '2-Resumen'!$C$3)</f>
        <v>-1.1225954644489089</v>
      </c>
      <c r="R3194" t="str">
        <f>IF(ABS(moras[[#This Row],[Z-CORE E]]) &gt; 1.96, "Sí", "No")</f>
        <v>No</v>
      </c>
    </row>
    <row r="3195" spans="1:18">
      <c r="A3195">
        <v>4626</v>
      </c>
      <c r="B3195" t="s">
        <v>27</v>
      </c>
      <c r="C3195">
        <v>77525833</v>
      </c>
      <c r="D31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95">
        <f>IF(moras[[#This Row],[SALARIO]]="",'2-Resumen'!$B$7, moras[[#This Row],[SALARIO]])</f>
        <v>77525833</v>
      </c>
      <c r="F3195">
        <f>STANDARDIZE(moras[[#This Row],[SALARIO]],'2-Resumen'!$B$2,'2-Resumen'!$B$3)</f>
        <v>0.91433911280486913</v>
      </c>
      <c r="G3195" t="str">
        <f>IF(ABS(moras[[#This Row],[Z-CORE]])&gt; 1.96,"Sí", "No")</f>
        <v>No</v>
      </c>
      <c r="H3195" t="s">
        <v>33</v>
      </c>
      <c r="I3195" t="str">
        <f>IF(moras[[#This Row],[TIPO_ASEGURAMIENTO]] = "", '2-Resumen'!$F$4, moras[[#This Row],[TIPO_ASEGURAMIENTO]])</f>
        <v>ASALARIADO</v>
      </c>
      <c r="J3195" t="s">
        <v>29</v>
      </c>
      <c r="K3195" t="s">
        <v>30</v>
      </c>
      <c r="L3195" t="s">
        <v>31</v>
      </c>
      <c r="M3195" t="s">
        <v>31</v>
      </c>
      <c r="N3195">
        <v>23</v>
      </c>
      <c r="O3195">
        <f>IF(moras[[#This Row],[EDAD]]="", '2-Resumen'!$C$7, moras[[#This Row],[EDAD]])</f>
        <v>23</v>
      </c>
      <c r="P3195">
        <f>FLOOR(moras[[#This Row],[EDAD_SIN_NA´S]],10)</f>
        <v>20</v>
      </c>
      <c r="Q3195">
        <f>STANDARDIZE(moras[[#This Row],[EDAD]],'2-Resumen'!$C$2, '2-Resumen'!$C$3)</f>
        <v>-1.3343214546803215</v>
      </c>
      <c r="R3195" t="str">
        <f>IF(ABS(moras[[#This Row],[Z-CORE E]]) &gt; 1.96, "Sí", "No")</f>
        <v>No</v>
      </c>
    </row>
    <row r="3196" spans="1:18">
      <c r="A3196">
        <v>4627</v>
      </c>
      <c r="B3196" t="s">
        <v>32</v>
      </c>
      <c r="C3196">
        <v>54137975</v>
      </c>
      <c r="D31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96">
        <f>IF(moras[[#This Row],[SALARIO]]="",'2-Resumen'!$B$7, moras[[#This Row],[SALARIO]])</f>
        <v>54137975</v>
      </c>
      <c r="F3196">
        <f>STANDARDIZE(moras[[#This Row],[SALARIO]],'2-Resumen'!$B$2,'2-Resumen'!$B$3)</f>
        <v>0.52518759027126682</v>
      </c>
      <c r="G3196" t="str">
        <f>IF(ABS(moras[[#This Row],[Z-CORE]])&gt; 1.96,"Sí", "No")</f>
        <v>No</v>
      </c>
      <c r="H3196" t="s">
        <v>33</v>
      </c>
      <c r="I3196" t="str">
        <f>IF(moras[[#This Row],[TIPO_ASEGURAMIENTO]] = "", '2-Resumen'!$F$4, moras[[#This Row],[TIPO_ASEGURAMIENTO]])</f>
        <v>ASALARIADO</v>
      </c>
      <c r="J3196" t="s">
        <v>29</v>
      </c>
      <c r="K3196" t="s">
        <v>30</v>
      </c>
      <c r="L3196" t="s">
        <v>30</v>
      </c>
      <c r="M3196" t="s">
        <v>31</v>
      </c>
      <c r="N3196">
        <v>77</v>
      </c>
      <c r="O3196">
        <f>IF(moras[[#This Row],[EDAD]]="", '2-Resumen'!$C$7, moras[[#This Row],[EDAD]])</f>
        <v>77</v>
      </c>
      <c r="P3196">
        <f>FLOOR(moras[[#This Row],[EDAD_SIN_NA´S]],10)</f>
        <v>70</v>
      </c>
      <c r="Q3196">
        <f>STANDARDIZE(moras[[#This Row],[EDAD]],'2-Resumen'!$C$2, '2-Resumen'!$C$3)</f>
        <v>2.4767463694851037</v>
      </c>
      <c r="R3196" t="str">
        <f>IF(ABS(moras[[#This Row],[Z-CORE E]]) &gt; 1.96, "Sí", "No")</f>
        <v>Sí</v>
      </c>
    </row>
    <row r="3197" spans="1:18">
      <c r="A3197">
        <v>4628</v>
      </c>
      <c r="B3197" t="s">
        <v>27</v>
      </c>
      <c r="C3197">
        <v>42693593</v>
      </c>
      <c r="D31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197">
        <f>IF(moras[[#This Row],[SALARIO]]="",'2-Resumen'!$B$7, moras[[#This Row],[SALARIO]])</f>
        <v>42693593</v>
      </c>
      <c r="F3197">
        <f>STANDARDIZE(moras[[#This Row],[SALARIO]],'2-Resumen'!$B$2,'2-Resumen'!$B$3)</f>
        <v>0.33476405170881479</v>
      </c>
      <c r="G3197" t="str">
        <f>IF(ABS(moras[[#This Row],[Z-CORE]])&gt; 1.96,"Sí", "No")</f>
        <v>No</v>
      </c>
      <c r="H3197" t="s">
        <v>33</v>
      </c>
      <c r="I3197" t="str">
        <f>IF(moras[[#This Row],[TIPO_ASEGURAMIENTO]] = "", '2-Resumen'!$F$4, moras[[#This Row],[TIPO_ASEGURAMIENTO]])</f>
        <v>ASALARIADO</v>
      </c>
      <c r="J3197" t="s">
        <v>29</v>
      </c>
      <c r="K3197" t="s">
        <v>30</v>
      </c>
      <c r="L3197" t="s">
        <v>31</v>
      </c>
      <c r="M3197" t="s">
        <v>31</v>
      </c>
      <c r="N3197">
        <v>28</v>
      </c>
      <c r="O3197">
        <f>IF(moras[[#This Row],[EDAD]]="", '2-Resumen'!$C$7, moras[[#This Row],[EDAD]])</f>
        <v>28</v>
      </c>
      <c r="P3197">
        <f>FLOOR(moras[[#This Row],[EDAD_SIN_NA´S]],10)</f>
        <v>20</v>
      </c>
      <c r="Q3197">
        <f>STANDARDIZE(moras[[#This Row],[EDAD]],'2-Resumen'!$C$2, '2-Resumen'!$C$3)</f>
        <v>-0.98144480429463388</v>
      </c>
      <c r="R3197" t="str">
        <f>IF(ABS(moras[[#This Row],[Z-CORE E]]) &gt; 1.96, "Sí", "No")</f>
        <v>No</v>
      </c>
    </row>
    <row r="3198" spans="1:18">
      <c r="A3198">
        <v>4629</v>
      </c>
      <c r="B3198" t="s">
        <v>32</v>
      </c>
      <c r="C3198">
        <v>13780</v>
      </c>
      <c r="D31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198">
        <f>IF(moras[[#This Row],[SALARIO]]="",'2-Resumen'!$B$7, moras[[#This Row],[SALARIO]])</f>
        <v>13780</v>
      </c>
      <c r="F3198">
        <f>STANDARDIZE(moras[[#This Row],[SALARIO]],'2-Resumen'!$B$2,'2-Resumen'!$B$3)</f>
        <v>-0.37538709639544648</v>
      </c>
      <c r="G3198" t="str">
        <f>IF(ABS(moras[[#This Row],[Z-CORE]])&gt; 1.96,"Sí", "No")</f>
        <v>No</v>
      </c>
      <c r="H3198" t="s">
        <v>33</v>
      </c>
      <c r="I3198" t="str">
        <f>IF(moras[[#This Row],[TIPO_ASEGURAMIENTO]] = "", '2-Resumen'!$F$4, moras[[#This Row],[TIPO_ASEGURAMIENTO]])</f>
        <v>ASALARIADO</v>
      </c>
      <c r="J3198" t="s">
        <v>29</v>
      </c>
      <c r="K3198" t="s">
        <v>30</v>
      </c>
      <c r="L3198" t="s">
        <v>31</v>
      </c>
      <c r="M3198" t="s">
        <v>31</v>
      </c>
      <c r="N3198">
        <v>38</v>
      </c>
      <c r="O3198">
        <f>IF(moras[[#This Row],[EDAD]]="", '2-Resumen'!$C$7, moras[[#This Row],[EDAD]])</f>
        <v>38</v>
      </c>
      <c r="P3198">
        <f>FLOOR(moras[[#This Row],[EDAD_SIN_NA´S]],10)</f>
        <v>30</v>
      </c>
      <c r="Q3198">
        <f>STANDARDIZE(moras[[#This Row],[EDAD]],'2-Resumen'!$C$2, '2-Resumen'!$C$3)</f>
        <v>-0.27569150352325889</v>
      </c>
      <c r="R3198" t="str">
        <f>IF(ABS(moras[[#This Row],[Z-CORE E]]) &gt; 1.96, "Sí", "No")</f>
        <v>No</v>
      </c>
    </row>
    <row r="3199" spans="1:18">
      <c r="A3199">
        <v>4631</v>
      </c>
      <c r="B3199" t="s">
        <v>32</v>
      </c>
      <c r="C3199">
        <v>11620235</v>
      </c>
      <c r="D31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199">
        <f>IF(moras[[#This Row],[SALARIO]]="",'2-Resumen'!$B$7, moras[[#This Row],[SALARIO]])</f>
        <v>11620235</v>
      </c>
      <c r="F3199">
        <f>STANDARDIZE(moras[[#This Row],[SALARIO]],'2-Resumen'!$B$2,'2-Resumen'!$B$3)</f>
        <v>-0.18226681858002017</v>
      </c>
      <c r="G3199" t="str">
        <f>IF(ABS(moras[[#This Row],[Z-CORE]])&gt; 1.96,"Sí", "No")</f>
        <v>No</v>
      </c>
      <c r="H3199" t="s">
        <v>33</v>
      </c>
      <c r="I3199" t="str">
        <f>IF(moras[[#This Row],[TIPO_ASEGURAMIENTO]] = "", '2-Resumen'!$F$4, moras[[#This Row],[TIPO_ASEGURAMIENTO]])</f>
        <v>ASALARIADO</v>
      </c>
      <c r="J3199" t="s">
        <v>34</v>
      </c>
      <c r="K3199" t="s">
        <v>30</v>
      </c>
      <c r="L3199" t="s">
        <v>31</v>
      </c>
      <c r="M3199" t="s">
        <v>31</v>
      </c>
      <c r="N3199">
        <v>38</v>
      </c>
      <c r="O3199">
        <f>IF(moras[[#This Row],[EDAD]]="", '2-Resumen'!$C$7, moras[[#This Row],[EDAD]])</f>
        <v>38</v>
      </c>
      <c r="P3199">
        <f>FLOOR(moras[[#This Row],[EDAD_SIN_NA´S]],10)</f>
        <v>30</v>
      </c>
      <c r="Q3199">
        <f>STANDARDIZE(moras[[#This Row],[EDAD]],'2-Resumen'!$C$2, '2-Resumen'!$C$3)</f>
        <v>-0.27569150352325889</v>
      </c>
      <c r="R3199" t="str">
        <f>IF(ABS(moras[[#This Row],[Z-CORE E]]) &gt; 1.96, "Sí", "No")</f>
        <v>No</v>
      </c>
    </row>
    <row r="3200" spans="1:18">
      <c r="A3200">
        <v>4632</v>
      </c>
      <c r="B3200" t="s">
        <v>27</v>
      </c>
      <c r="C3200">
        <v>2979735</v>
      </c>
      <c r="D32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00">
        <f>IF(moras[[#This Row],[SALARIO]]="",'2-Resumen'!$B$7, moras[[#This Row],[SALARIO]])</f>
        <v>2979735</v>
      </c>
      <c r="F3200">
        <f>STANDARDIZE(moras[[#This Row],[SALARIO]],'2-Resumen'!$B$2,'2-Resumen'!$B$3)</f>
        <v>-0.32603645026033867</v>
      </c>
      <c r="G3200" t="str">
        <f>IF(ABS(moras[[#This Row],[Z-CORE]])&gt; 1.96,"Sí", "No")</f>
        <v>No</v>
      </c>
      <c r="H3200" t="s">
        <v>33</v>
      </c>
      <c r="I3200" t="str">
        <f>IF(moras[[#This Row],[TIPO_ASEGURAMIENTO]] = "", '2-Resumen'!$F$4, moras[[#This Row],[TIPO_ASEGURAMIENTO]])</f>
        <v>ASALARIADO</v>
      </c>
      <c r="J3200" t="s">
        <v>34</v>
      </c>
      <c r="K3200" t="s">
        <v>30</v>
      </c>
      <c r="L3200" t="s">
        <v>31</v>
      </c>
      <c r="M3200" t="s">
        <v>31</v>
      </c>
      <c r="N3200">
        <v>25</v>
      </c>
      <c r="O3200">
        <f>IF(moras[[#This Row],[EDAD]]="", '2-Resumen'!$C$7, moras[[#This Row],[EDAD]])</f>
        <v>25</v>
      </c>
      <c r="P3200">
        <f>FLOOR(moras[[#This Row],[EDAD_SIN_NA´S]],10)</f>
        <v>20</v>
      </c>
      <c r="Q3200">
        <f>STANDARDIZE(moras[[#This Row],[EDAD]],'2-Resumen'!$C$2, '2-Resumen'!$C$3)</f>
        <v>-1.1931707945260464</v>
      </c>
      <c r="R3200" t="str">
        <f>IF(ABS(moras[[#This Row],[Z-CORE E]]) &gt; 1.96, "Sí", "No")</f>
        <v>No</v>
      </c>
    </row>
    <row r="3201" spans="1:18">
      <c r="A3201">
        <v>4633</v>
      </c>
      <c r="B3201" t="s">
        <v>32</v>
      </c>
      <c r="C3201">
        <v>31190148</v>
      </c>
      <c r="D32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01">
        <f>IF(moras[[#This Row],[SALARIO]]="",'2-Resumen'!$B$7, moras[[#This Row],[SALARIO]])</f>
        <v>31190148</v>
      </c>
      <c r="F3201">
        <f>STANDARDIZE(moras[[#This Row],[SALARIO]],'2-Resumen'!$B$2,'2-Resumen'!$B$3)</f>
        <v>0.14335776148199902</v>
      </c>
      <c r="G3201" t="str">
        <f>IF(ABS(moras[[#This Row],[Z-CORE]])&gt; 1.96,"Sí", "No")</f>
        <v>No</v>
      </c>
      <c r="H3201" t="s">
        <v>33</v>
      </c>
      <c r="I3201" t="str">
        <f>IF(moras[[#This Row],[TIPO_ASEGURAMIENTO]] = "", '2-Resumen'!$F$4, moras[[#This Row],[TIPO_ASEGURAMIENTO]])</f>
        <v>ASALARIADO</v>
      </c>
      <c r="J3201" t="s">
        <v>29</v>
      </c>
      <c r="K3201" t="s">
        <v>30</v>
      </c>
      <c r="L3201" t="s">
        <v>31</v>
      </c>
      <c r="M3201" t="s">
        <v>31</v>
      </c>
      <c r="N3201">
        <v>22</v>
      </c>
      <c r="O3201">
        <f>IF(moras[[#This Row],[EDAD]]="", '2-Resumen'!$C$7, moras[[#This Row],[EDAD]])</f>
        <v>22</v>
      </c>
      <c r="P3201">
        <f>FLOOR(moras[[#This Row],[EDAD_SIN_NA´S]],10)</f>
        <v>20</v>
      </c>
      <c r="Q3201">
        <f>STANDARDIZE(moras[[#This Row],[EDAD]],'2-Resumen'!$C$2, '2-Resumen'!$C$3)</f>
        <v>-1.4048967847574589</v>
      </c>
      <c r="R3201" t="str">
        <f>IF(ABS(moras[[#This Row],[Z-CORE E]]) &gt; 1.96, "Sí", "No")</f>
        <v>No</v>
      </c>
    </row>
    <row r="3202" spans="1:18">
      <c r="A3202">
        <v>4634</v>
      </c>
      <c r="B3202" t="s">
        <v>32</v>
      </c>
      <c r="C3202">
        <v>49331235</v>
      </c>
      <c r="D32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02">
        <f>IF(moras[[#This Row],[SALARIO]]="",'2-Resumen'!$B$7, moras[[#This Row],[SALARIO]])</f>
        <v>49331235</v>
      </c>
      <c r="F3202">
        <f>STANDARDIZE(moras[[#This Row],[SALARIO]],'2-Resumen'!$B$2,'2-Resumen'!$B$3)</f>
        <v>0.44520804749213894</v>
      </c>
      <c r="G3202" t="str">
        <f>IF(ABS(moras[[#This Row],[Z-CORE]])&gt; 1.96,"Sí", "No")</f>
        <v>No</v>
      </c>
      <c r="H3202" t="s">
        <v>33</v>
      </c>
      <c r="I3202" t="str">
        <f>IF(moras[[#This Row],[TIPO_ASEGURAMIENTO]] = "", '2-Resumen'!$F$4, moras[[#This Row],[TIPO_ASEGURAMIENTO]])</f>
        <v>ASALARIADO</v>
      </c>
      <c r="J3202" t="s">
        <v>29</v>
      </c>
      <c r="K3202" t="s">
        <v>30</v>
      </c>
      <c r="L3202" t="s">
        <v>31</v>
      </c>
      <c r="M3202" t="s">
        <v>31</v>
      </c>
      <c r="N3202">
        <v>51</v>
      </c>
      <c r="O3202">
        <f>IF(moras[[#This Row],[EDAD]]="", '2-Resumen'!$C$7, moras[[#This Row],[EDAD]])</f>
        <v>51</v>
      </c>
      <c r="P3202">
        <f>FLOOR(moras[[#This Row],[EDAD_SIN_NA´S]],10)</f>
        <v>50</v>
      </c>
      <c r="Q3202">
        <f>STANDARDIZE(moras[[#This Row],[EDAD]],'2-Resumen'!$C$2, '2-Resumen'!$C$3)</f>
        <v>0.64178778747952869</v>
      </c>
      <c r="R3202" t="str">
        <f>IF(ABS(moras[[#This Row],[Z-CORE E]]) &gt; 1.96, "Sí", "No")</f>
        <v>No</v>
      </c>
    </row>
    <row r="3203" spans="1:18">
      <c r="A3203">
        <v>4636</v>
      </c>
      <c r="B3203" t="s">
        <v>27</v>
      </c>
      <c r="C3203">
        <v>343953</v>
      </c>
      <c r="D32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03">
        <f>IF(moras[[#This Row],[SALARIO]]="",'2-Resumen'!$B$7, moras[[#This Row],[SALARIO]])</f>
        <v>343953</v>
      </c>
      <c r="F3203">
        <f>STANDARDIZE(moras[[#This Row],[SALARIO]],'2-Resumen'!$B$2,'2-Resumen'!$B$3)</f>
        <v>-0.36989333439084188</v>
      </c>
      <c r="G3203" t="str">
        <f>IF(ABS(moras[[#This Row],[Z-CORE]])&gt; 1.96,"Sí", "No")</f>
        <v>No</v>
      </c>
      <c r="H3203" t="s">
        <v>33</v>
      </c>
      <c r="I3203" t="str">
        <f>IF(moras[[#This Row],[TIPO_ASEGURAMIENTO]] = "", '2-Resumen'!$F$4, moras[[#This Row],[TIPO_ASEGURAMIENTO]])</f>
        <v>ASALARIADO</v>
      </c>
      <c r="J3203" t="s">
        <v>29</v>
      </c>
      <c r="K3203" t="s">
        <v>30</v>
      </c>
      <c r="L3203" t="s">
        <v>31</v>
      </c>
      <c r="M3203" t="s">
        <v>31</v>
      </c>
      <c r="N3203">
        <v>42</v>
      </c>
      <c r="O3203">
        <f>IF(moras[[#This Row],[EDAD]]="", '2-Resumen'!$C$7, moras[[#This Row],[EDAD]])</f>
        <v>42</v>
      </c>
      <c r="P3203">
        <f>FLOOR(moras[[#This Row],[EDAD_SIN_NA´S]],10)</f>
        <v>40</v>
      </c>
      <c r="Q3203">
        <f>STANDARDIZE(moras[[#This Row],[EDAD]],'2-Resumen'!$C$2, '2-Resumen'!$C$3)</f>
        <v>6.6098167852911317E-3</v>
      </c>
      <c r="R3203" t="str">
        <f>IF(ABS(moras[[#This Row],[Z-CORE E]]) &gt; 1.96, "Sí", "No")</f>
        <v>No</v>
      </c>
    </row>
    <row r="3204" spans="1:18">
      <c r="A3204">
        <v>4637</v>
      </c>
      <c r="B3204" t="s">
        <v>32</v>
      </c>
      <c r="C3204">
        <v>27664449</v>
      </c>
      <c r="D32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04">
        <f>IF(moras[[#This Row],[SALARIO]]="",'2-Resumen'!$B$7, moras[[#This Row],[SALARIO]])</f>
        <v>27664449</v>
      </c>
      <c r="F3204">
        <f>STANDARDIZE(moras[[#This Row],[SALARIO]],'2-Resumen'!$B$2,'2-Resumen'!$B$3)</f>
        <v>8.469351211614437E-2</v>
      </c>
      <c r="G3204" t="str">
        <f>IF(ABS(moras[[#This Row],[Z-CORE]])&gt; 1.96,"Sí", "No")</f>
        <v>No</v>
      </c>
      <c r="H3204" t="s">
        <v>33</v>
      </c>
      <c r="I3204" t="str">
        <f>IF(moras[[#This Row],[TIPO_ASEGURAMIENTO]] = "", '2-Resumen'!$F$4, moras[[#This Row],[TIPO_ASEGURAMIENTO]])</f>
        <v>ASALARIADO</v>
      </c>
      <c r="J3204" t="s">
        <v>29</v>
      </c>
      <c r="K3204" t="s">
        <v>30</v>
      </c>
      <c r="L3204" t="s">
        <v>31</v>
      </c>
      <c r="M3204" t="s">
        <v>31</v>
      </c>
      <c r="N3204">
        <v>37</v>
      </c>
      <c r="O3204">
        <f>IF(moras[[#This Row],[EDAD]]="", '2-Resumen'!$C$7, moras[[#This Row],[EDAD]])</f>
        <v>37</v>
      </c>
      <c r="P3204">
        <f>FLOOR(moras[[#This Row],[EDAD_SIN_NA´S]],10)</f>
        <v>30</v>
      </c>
      <c r="Q3204">
        <f>STANDARDIZE(moras[[#This Row],[EDAD]],'2-Resumen'!$C$2, '2-Resumen'!$C$3)</f>
        <v>-0.3462668336003964</v>
      </c>
      <c r="R3204" t="str">
        <f>IF(ABS(moras[[#This Row],[Z-CORE E]]) &gt; 1.96, "Sí", "No")</f>
        <v>No</v>
      </c>
    </row>
    <row r="3205" spans="1:18">
      <c r="A3205">
        <v>4638</v>
      </c>
      <c r="B3205" t="s">
        <v>27</v>
      </c>
      <c r="C3205">
        <v>6348864</v>
      </c>
      <c r="D32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05">
        <f>IF(moras[[#This Row],[SALARIO]]="",'2-Resumen'!$B$7, moras[[#This Row],[SALARIO]])</f>
        <v>6348864</v>
      </c>
      <c r="F3205">
        <f>STANDARDIZE(moras[[#This Row],[SALARIO]],'2-Resumen'!$B$2,'2-Resumen'!$B$3)</f>
        <v>-0.26997737550616008</v>
      </c>
      <c r="G3205" t="str">
        <f>IF(ABS(moras[[#This Row],[Z-CORE]])&gt; 1.96,"Sí", "No")</f>
        <v>No</v>
      </c>
      <c r="H3205" t="s">
        <v>33</v>
      </c>
      <c r="I3205" t="str">
        <f>IF(moras[[#This Row],[TIPO_ASEGURAMIENTO]] = "", '2-Resumen'!$F$4, moras[[#This Row],[TIPO_ASEGURAMIENTO]])</f>
        <v>ASALARIADO</v>
      </c>
      <c r="J3205" t="s">
        <v>34</v>
      </c>
      <c r="K3205" t="s">
        <v>30</v>
      </c>
      <c r="L3205" t="s">
        <v>31</v>
      </c>
      <c r="M3205" t="s">
        <v>31</v>
      </c>
      <c r="N3205">
        <v>39</v>
      </c>
      <c r="O3205">
        <f>IF(moras[[#This Row],[EDAD]]="", '2-Resumen'!$C$7, moras[[#This Row],[EDAD]])</f>
        <v>39</v>
      </c>
      <c r="P3205">
        <f>FLOOR(moras[[#This Row],[EDAD_SIN_NA´S]],10)</f>
        <v>30</v>
      </c>
      <c r="Q3205">
        <f>STANDARDIZE(moras[[#This Row],[EDAD]],'2-Resumen'!$C$2, '2-Resumen'!$C$3)</f>
        <v>-0.20511617344612137</v>
      </c>
      <c r="R3205" t="str">
        <f>IF(ABS(moras[[#This Row],[Z-CORE E]]) &gt; 1.96, "Sí", "No")</f>
        <v>No</v>
      </c>
    </row>
    <row r="3206" spans="1:18">
      <c r="A3206">
        <v>4640</v>
      </c>
      <c r="B3206" t="s">
        <v>27</v>
      </c>
      <c r="C3206">
        <v>13377341</v>
      </c>
      <c r="D32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06">
        <f>IF(moras[[#This Row],[SALARIO]]="",'2-Resumen'!$B$7, moras[[#This Row],[SALARIO]])</f>
        <v>13377341</v>
      </c>
      <c r="F3206">
        <f>STANDARDIZE(moras[[#This Row],[SALARIO]],'2-Resumen'!$B$2,'2-Resumen'!$B$3)</f>
        <v>-0.15303026022769359</v>
      </c>
      <c r="G3206" t="str">
        <f>IF(ABS(moras[[#This Row],[Z-CORE]])&gt; 1.96,"Sí", "No")</f>
        <v>No</v>
      </c>
      <c r="H3206" t="s">
        <v>33</v>
      </c>
      <c r="I3206" t="str">
        <f>IF(moras[[#This Row],[TIPO_ASEGURAMIENTO]] = "", '2-Resumen'!$F$4, moras[[#This Row],[TIPO_ASEGURAMIENTO]])</f>
        <v>ASALARIADO</v>
      </c>
      <c r="J3206" t="s">
        <v>29</v>
      </c>
      <c r="K3206" t="s">
        <v>30</v>
      </c>
      <c r="L3206" t="s">
        <v>31</v>
      </c>
      <c r="M3206" t="s">
        <v>31</v>
      </c>
      <c r="N3206">
        <v>26</v>
      </c>
      <c r="O3206">
        <f>IF(moras[[#This Row],[EDAD]]="", '2-Resumen'!$C$7, moras[[#This Row],[EDAD]])</f>
        <v>26</v>
      </c>
      <c r="P3206">
        <f>FLOOR(moras[[#This Row],[EDAD_SIN_NA´S]],10)</f>
        <v>20</v>
      </c>
      <c r="Q3206">
        <f>STANDARDIZE(moras[[#This Row],[EDAD]],'2-Resumen'!$C$2, '2-Resumen'!$C$3)</f>
        <v>-1.1225954644489089</v>
      </c>
      <c r="R3206" t="str">
        <f>IF(ABS(moras[[#This Row],[Z-CORE E]]) &gt; 1.96, "Sí", "No")</f>
        <v>No</v>
      </c>
    </row>
    <row r="3207" spans="1:18">
      <c r="A3207">
        <v>4641</v>
      </c>
      <c r="B3207" t="s">
        <v>32</v>
      </c>
      <c r="C3207">
        <v>1939053</v>
      </c>
      <c r="D32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07">
        <f>IF(moras[[#This Row],[SALARIO]]="",'2-Resumen'!$B$7, moras[[#This Row],[SALARIO]])</f>
        <v>1939053</v>
      </c>
      <c r="F3207">
        <f>STANDARDIZE(moras[[#This Row],[SALARIO]],'2-Resumen'!$B$2,'2-Resumen'!$B$3)</f>
        <v>-0.34335240047575871</v>
      </c>
      <c r="G3207" t="str">
        <f>IF(ABS(moras[[#This Row],[Z-CORE]])&gt; 1.96,"Sí", "No")</f>
        <v>No</v>
      </c>
      <c r="H3207" t="s">
        <v>33</v>
      </c>
      <c r="I3207" t="str">
        <f>IF(moras[[#This Row],[TIPO_ASEGURAMIENTO]] = "", '2-Resumen'!$F$4, moras[[#This Row],[TIPO_ASEGURAMIENTO]])</f>
        <v>ASALARIADO</v>
      </c>
      <c r="J3207" t="s">
        <v>34</v>
      </c>
      <c r="K3207" t="s">
        <v>30</v>
      </c>
      <c r="L3207" t="s">
        <v>31</v>
      </c>
      <c r="M3207" t="s">
        <v>31</v>
      </c>
      <c r="N3207">
        <v>51</v>
      </c>
      <c r="O3207">
        <f>IF(moras[[#This Row],[EDAD]]="", '2-Resumen'!$C$7, moras[[#This Row],[EDAD]])</f>
        <v>51</v>
      </c>
      <c r="P3207">
        <f>FLOOR(moras[[#This Row],[EDAD_SIN_NA´S]],10)</f>
        <v>50</v>
      </c>
      <c r="Q3207">
        <f>STANDARDIZE(moras[[#This Row],[EDAD]],'2-Resumen'!$C$2, '2-Resumen'!$C$3)</f>
        <v>0.64178778747952869</v>
      </c>
      <c r="R3207" t="str">
        <f>IF(ABS(moras[[#This Row],[Z-CORE E]]) &gt; 1.96, "Sí", "No")</f>
        <v>No</v>
      </c>
    </row>
    <row r="3208" spans="1:18">
      <c r="A3208">
        <v>4642</v>
      </c>
      <c r="B3208" t="s">
        <v>27</v>
      </c>
      <c r="C3208">
        <v>696716</v>
      </c>
      <c r="D32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08">
        <f>IF(moras[[#This Row],[SALARIO]]="",'2-Resumen'!$B$7, moras[[#This Row],[SALARIO]])</f>
        <v>696716</v>
      </c>
      <c r="F3208">
        <f>STANDARDIZE(moras[[#This Row],[SALARIO]],'2-Resumen'!$B$2,'2-Resumen'!$B$3)</f>
        <v>-0.36402369645548582</v>
      </c>
      <c r="G3208" t="str">
        <f>IF(ABS(moras[[#This Row],[Z-CORE]])&gt; 1.96,"Sí", "No")</f>
        <v>No</v>
      </c>
      <c r="H3208" t="s">
        <v>33</v>
      </c>
      <c r="I3208" t="str">
        <f>IF(moras[[#This Row],[TIPO_ASEGURAMIENTO]] = "", '2-Resumen'!$F$4, moras[[#This Row],[TIPO_ASEGURAMIENTO]])</f>
        <v>ASALARIADO</v>
      </c>
      <c r="J3208" t="s">
        <v>34</v>
      </c>
      <c r="K3208" t="s">
        <v>30</v>
      </c>
      <c r="L3208" t="s">
        <v>31</v>
      </c>
      <c r="M3208" t="s">
        <v>30</v>
      </c>
      <c r="N3208">
        <v>35</v>
      </c>
      <c r="O3208">
        <f>IF(moras[[#This Row],[EDAD]]="", '2-Resumen'!$C$7, moras[[#This Row],[EDAD]])</f>
        <v>35</v>
      </c>
      <c r="P3208">
        <f>FLOOR(moras[[#This Row],[EDAD_SIN_NA´S]],10)</f>
        <v>30</v>
      </c>
      <c r="Q3208">
        <f>STANDARDIZE(moras[[#This Row],[EDAD]],'2-Resumen'!$C$2, '2-Resumen'!$C$3)</f>
        <v>-0.48741749375467142</v>
      </c>
      <c r="R3208" t="str">
        <f>IF(ABS(moras[[#This Row],[Z-CORE E]]) &gt; 1.96, "Sí", "No")</f>
        <v>No</v>
      </c>
    </row>
    <row r="3209" spans="1:18">
      <c r="A3209">
        <v>4643</v>
      </c>
      <c r="B3209" t="s">
        <v>32</v>
      </c>
      <c r="C3209">
        <v>312000</v>
      </c>
      <c r="D32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09">
        <f>IF(moras[[#This Row],[SALARIO]]="",'2-Resumen'!$B$7, moras[[#This Row],[SALARIO]])</f>
        <v>312000</v>
      </c>
      <c r="F3209">
        <f>STANDARDIZE(moras[[#This Row],[SALARIO]],'2-Resumen'!$B$2,'2-Resumen'!$B$3)</f>
        <v>-0.3704250016602223</v>
      </c>
      <c r="G3209" t="str">
        <f>IF(ABS(moras[[#This Row],[Z-CORE]])&gt; 1.96,"Sí", "No")</f>
        <v>No</v>
      </c>
      <c r="H3209" t="s">
        <v>33</v>
      </c>
      <c r="I3209" t="str">
        <f>IF(moras[[#This Row],[TIPO_ASEGURAMIENTO]] = "", '2-Resumen'!$F$4, moras[[#This Row],[TIPO_ASEGURAMIENTO]])</f>
        <v>ASALARIADO</v>
      </c>
      <c r="J3209" t="s">
        <v>29</v>
      </c>
      <c r="K3209" t="s">
        <v>30</v>
      </c>
      <c r="L3209" t="s">
        <v>30</v>
      </c>
      <c r="M3209" t="s">
        <v>31</v>
      </c>
      <c r="N3209">
        <v>35</v>
      </c>
      <c r="O3209">
        <f>IF(moras[[#This Row],[EDAD]]="", '2-Resumen'!$C$7, moras[[#This Row],[EDAD]])</f>
        <v>35</v>
      </c>
      <c r="P3209">
        <f>FLOOR(moras[[#This Row],[EDAD_SIN_NA´S]],10)</f>
        <v>30</v>
      </c>
      <c r="Q3209">
        <f>STANDARDIZE(moras[[#This Row],[EDAD]],'2-Resumen'!$C$2, '2-Resumen'!$C$3)</f>
        <v>-0.48741749375467142</v>
      </c>
      <c r="R3209" t="str">
        <f>IF(ABS(moras[[#This Row],[Z-CORE E]]) &gt; 1.96, "Sí", "No")</f>
        <v>No</v>
      </c>
    </row>
    <row r="3210" spans="1:18">
      <c r="A3210">
        <v>4646</v>
      </c>
      <c r="B3210" t="s">
        <v>27</v>
      </c>
      <c r="C3210">
        <v>392686</v>
      </c>
      <c r="D32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10">
        <f>IF(moras[[#This Row],[SALARIO]]="",'2-Resumen'!$B$7, moras[[#This Row],[SALARIO]])</f>
        <v>392686</v>
      </c>
      <c r="F3210">
        <f>STANDARDIZE(moras[[#This Row],[SALARIO]],'2-Resumen'!$B$2,'2-Resumen'!$B$3)</f>
        <v>-0.36908246401752126</v>
      </c>
      <c r="G3210" t="str">
        <f>IF(ABS(moras[[#This Row],[Z-CORE]])&gt; 1.96,"Sí", "No")</f>
        <v>No</v>
      </c>
      <c r="H3210" t="s">
        <v>33</v>
      </c>
      <c r="I3210" t="str">
        <f>IF(moras[[#This Row],[TIPO_ASEGURAMIENTO]] = "", '2-Resumen'!$F$4, moras[[#This Row],[TIPO_ASEGURAMIENTO]])</f>
        <v>ASALARIADO</v>
      </c>
      <c r="J3210" t="s">
        <v>34</v>
      </c>
      <c r="K3210" t="s">
        <v>30</v>
      </c>
      <c r="L3210" t="s">
        <v>31</v>
      </c>
      <c r="M3210" t="s">
        <v>31</v>
      </c>
      <c r="N3210">
        <v>56</v>
      </c>
      <c r="O3210">
        <f>IF(moras[[#This Row],[EDAD]]="", '2-Resumen'!$C$7, moras[[#This Row],[EDAD]])</f>
        <v>56</v>
      </c>
      <c r="P3210">
        <f>FLOOR(moras[[#This Row],[EDAD_SIN_NA´S]],10)</f>
        <v>50</v>
      </c>
      <c r="Q3210">
        <f>STANDARDIZE(moras[[#This Row],[EDAD]],'2-Resumen'!$C$2, '2-Resumen'!$C$3)</f>
        <v>0.99466443786521619</v>
      </c>
      <c r="R3210" t="str">
        <f>IF(ABS(moras[[#This Row],[Z-CORE E]]) &gt; 1.96, "Sí", "No")</f>
        <v>No</v>
      </c>
    </row>
    <row r="3211" spans="1:18">
      <c r="A3211">
        <v>4647</v>
      </c>
      <c r="B3211" t="s">
        <v>32</v>
      </c>
      <c r="C3211">
        <v>1544128</v>
      </c>
      <c r="D32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11">
        <f>IF(moras[[#This Row],[SALARIO]]="",'2-Resumen'!$B$7, moras[[#This Row],[SALARIO]])</f>
        <v>1544128</v>
      </c>
      <c r="F3211">
        <f>STANDARDIZE(moras[[#This Row],[SALARIO]],'2-Resumen'!$B$2,'2-Resumen'!$B$3)</f>
        <v>-0.3499235736476064</v>
      </c>
      <c r="G3211" t="str">
        <f>IF(ABS(moras[[#This Row],[Z-CORE]])&gt; 1.96,"Sí", "No")</f>
        <v>No</v>
      </c>
      <c r="H3211" t="s">
        <v>33</v>
      </c>
      <c r="I3211" t="str">
        <f>IF(moras[[#This Row],[TIPO_ASEGURAMIENTO]] = "", '2-Resumen'!$F$4, moras[[#This Row],[TIPO_ASEGURAMIENTO]])</f>
        <v>ASALARIADO</v>
      </c>
      <c r="J3211" t="s">
        <v>34</v>
      </c>
      <c r="K3211" t="s">
        <v>30</v>
      </c>
      <c r="L3211" t="s">
        <v>31</v>
      </c>
      <c r="M3211" t="s">
        <v>31</v>
      </c>
      <c r="N3211">
        <v>49</v>
      </c>
      <c r="O3211">
        <f>IF(moras[[#This Row],[EDAD]]="", '2-Resumen'!$C$7, moras[[#This Row],[EDAD]])</f>
        <v>49</v>
      </c>
      <c r="P3211">
        <f>FLOOR(moras[[#This Row],[EDAD_SIN_NA´S]],10)</f>
        <v>40</v>
      </c>
      <c r="Q3211">
        <f>STANDARDIZE(moras[[#This Row],[EDAD]],'2-Resumen'!$C$2, '2-Resumen'!$C$3)</f>
        <v>0.50063712732525367</v>
      </c>
      <c r="R3211" t="str">
        <f>IF(ABS(moras[[#This Row],[Z-CORE E]]) &gt; 1.96, "Sí", "No")</f>
        <v>No</v>
      </c>
    </row>
    <row r="3212" spans="1:18">
      <c r="A3212">
        <v>4648</v>
      </c>
      <c r="B3212" t="s">
        <v>32</v>
      </c>
      <c r="C3212">
        <v>25000</v>
      </c>
      <c r="D32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12">
        <f>IF(moras[[#This Row],[SALARIO]]="",'2-Resumen'!$B$7, moras[[#This Row],[SALARIO]])</f>
        <v>25000</v>
      </c>
      <c r="F3212">
        <f>STANDARDIZE(moras[[#This Row],[SALARIO]],'2-Resumen'!$B$2,'2-Resumen'!$B$3)</f>
        <v>-0.37520040635812768</v>
      </c>
      <c r="G3212" t="str">
        <f>IF(ABS(moras[[#This Row],[Z-CORE]])&gt; 1.96,"Sí", "No")</f>
        <v>No</v>
      </c>
      <c r="H3212" t="s">
        <v>33</v>
      </c>
      <c r="I3212" t="str">
        <f>IF(moras[[#This Row],[TIPO_ASEGURAMIENTO]] = "", '2-Resumen'!$F$4, moras[[#This Row],[TIPO_ASEGURAMIENTO]])</f>
        <v>ASALARIADO</v>
      </c>
      <c r="J3212" t="s">
        <v>29</v>
      </c>
      <c r="K3212" t="s">
        <v>30</v>
      </c>
      <c r="L3212" t="s">
        <v>31</v>
      </c>
      <c r="M3212" t="s">
        <v>31</v>
      </c>
      <c r="N3212">
        <v>24</v>
      </c>
      <c r="O3212">
        <f>IF(moras[[#This Row],[EDAD]]="", '2-Resumen'!$C$7, moras[[#This Row],[EDAD]])</f>
        <v>24</v>
      </c>
      <c r="P3212">
        <f>FLOOR(moras[[#This Row],[EDAD_SIN_NA´S]],10)</f>
        <v>20</v>
      </c>
      <c r="Q3212">
        <f>STANDARDIZE(moras[[#This Row],[EDAD]],'2-Resumen'!$C$2, '2-Resumen'!$C$3)</f>
        <v>-1.263746124603184</v>
      </c>
      <c r="R3212" t="str">
        <f>IF(ABS(moras[[#This Row],[Z-CORE E]]) &gt; 1.96, "Sí", "No")</f>
        <v>No</v>
      </c>
    </row>
    <row r="3213" spans="1:18">
      <c r="A3213">
        <v>4649</v>
      </c>
      <c r="B3213" t="s">
        <v>32</v>
      </c>
      <c r="C3213">
        <v>58977212</v>
      </c>
      <c r="D32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13">
        <f>IF(moras[[#This Row],[SALARIO]]="",'2-Resumen'!$B$7, moras[[#This Row],[SALARIO]])</f>
        <v>58977212</v>
      </c>
      <c r="F3213">
        <f>STANDARDIZE(moras[[#This Row],[SALARIO]],'2-Resumen'!$B$2,'2-Resumen'!$B$3)</f>
        <v>0.60570785195794807</v>
      </c>
      <c r="G3213" t="str">
        <f>IF(ABS(moras[[#This Row],[Z-CORE]])&gt; 1.96,"Sí", "No")</f>
        <v>No</v>
      </c>
      <c r="H3213" t="s">
        <v>33</v>
      </c>
      <c r="I3213" t="str">
        <f>IF(moras[[#This Row],[TIPO_ASEGURAMIENTO]] = "", '2-Resumen'!$F$4, moras[[#This Row],[TIPO_ASEGURAMIENTO]])</f>
        <v>ASALARIADO</v>
      </c>
      <c r="J3213" t="s">
        <v>29</v>
      </c>
      <c r="K3213" t="s">
        <v>30</v>
      </c>
      <c r="L3213" t="s">
        <v>31</v>
      </c>
      <c r="M3213" t="s">
        <v>31</v>
      </c>
      <c r="N3213">
        <v>23</v>
      </c>
      <c r="O3213">
        <f>IF(moras[[#This Row],[EDAD]]="", '2-Resumen'!$C$7, moras[[#This Row],[EDAD]])</f>
        <v>23</v>
      </c>
      <c r="P3213">
        <f>FLOOR(moras[[#This Row],[EDAD_SIN_NA´S]],10)</f>
        <v>20</v>
      </c>
      <c r="Q3213">
        <f>STANDARDIZE(moras[[#This Row],[EDAD]],'2-Resumen'!$C$2, '2-Resumen'!$C$3)</f>
        <v>-1.3343214546803215</v>
      </c>
      <c r="R3213" t="str">
        <f>IF(ABS(moras[[#This Row],[Z-CORE E]]) &gt; 1.96, "Sí", "No")</f>
        <v>No</v>
      </c>
    </row>
    <row r="3214" spans="1:18">
      <c r="A3214">
        <v>4651</v>
      </c>
      <c r="B3214" t="s">
        <v>32</v>
      </c>
      <c r="C3214">
        <v>64042422</v>
      </c>
      <c r="D32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14">
        <f>IF(moras[[#This Row],[SALARIO]]="",'2-Resumen'!$B$7, moras[[#This Row],[SALARIO]])</f>
        <v>64042422</v>
      </c>
      <c r="F3214">
        <f>STANDARDIZE(moras[[#This Row],[SALARIO]],'2-Resumen'!$B$2,'2-Resumen'!$B$3)</f>
        <v>0.68998808760211983</v>
      </c>
      <c r="G3214" t="str">
        <f>IF(ABS(moras[[#This Row],[Z-CORE]])&gt; 1.96,"Sí", "No")</f>
        <v>No</v>
      </c>
      <c r="H3214" t="s">
        <v>33</v>
      </c>
      <c r="I3214" t="str">
        <f>IF(moras[[#This Row],[TIPO_ASEGURAMIENTO]] = "", '2-Resumen'!$F$4, moras[[#This Row],[TIPO_ASEGURAMIENTO]])</f>
        <v>ASALARIADO</v>
      </c>
      <c r="J3214" t="s">
        <v>29</v>
      </c>
      <c r="K3214" t="s">
        <v>30</v>
      </c>
      <c r="L3214" t="s">
        <v>31</v>
      </c>
      <c r="M3214" t="s">
        <v>31</v>
      </c>
      <c r="N3214">
        <v>37</v>
      </c>
      <c r="O3214">
        <f>IF(moras[[#This Row],[EDAD]]="", '2-Resumen'!$C$7, moras[[#This Row],[EDAD]])</f>
        <v>37</v>
      </c>
      <c r="P3214">
        <f>FLOOR(moras[[#This Row],[EDAD_SIN_NA´S]],10)</f>
        <v>30</v>
      </c>
      <c r="Q3214">
        <f>STANDARDIZE(moras[[#This Row],[EDAD]],'2-Resumen'!$C$2, '2-Resumen'!$C$3)</f>
        <v>-0.3462668336003964</v>
      </c>
      <c r="R3214" t="str">
        <f>IF(ABS(moras[[#This Row],[Z-CORE E]]) &gt; 1.96, "Sí", "No")</f>
        <v>No</v>
      </c>
    </row>
    <row r="3215" spans="1:18">
      <c r="A3215">
        <v>4652</v>
      </c>
      <c r="B3215" t="s">
        <v>32</v>
      </c>
      <c r="C3215">
        <v>332791</v>
      </c>
      <c r="D32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15">
        <f>IF(moras[[#This Row],[SALARIO]]="",'2-Resumen'!$B$7, moras[[#This Row],[SALARIO]])</f>
        <v>332791</v>
      </c>
      <c r="F3215">
        <f>STANDARDIZE(moras[[#This Row],[SALARIO]],'2-Resumen'!$B$2,'2-Resumen'!$B$3)</f>
        <v>-0.37007905936379665</v>
      </c>
      <c r="G3215" t="str">
        <f>IF(ABS(moras[[#This Row],[Z-CORE]])&gt; 1.96,"Sí", "No")</f>
        <v>No</v>
      </c>
      <c r="H3215" t="s">
        <v>33</v>
      </c>
      <c r="I3215" t="str">
        <f>IF(moras[[#This Row],[TIPO_ASEGURAMIENTO]] = "", '2-Resumen'!$F$4, moras[[#This Row],[TIPO_ASEGURAMIENTO]])</f>
        <v>ASALARIADO</v>
      </c>
      <c r="J3215" t="s">
        <v>29</v>
      </c>
      <c r="K3215" t="s">
        <v>30</v>
      </c>
      <c r="L3215" t="s">
        <v>31</v>
      </c>
      <c r="M3215" t="s">
        <v>30</v>
      </c>
      <c r="N3215">
        <v>37</v>
      </c>
      <c r="O3215">
        <f>IF(moras[[#This Row],[EDAD]]="", '2-Resumen'!$C$7, moras[[#This Row],[EDAD]])</f>
        <v>37</v>
      </c>
      <c r="P3215">
        <f>FLOOR(moras[[#This Row],[EDAD_SIN_NA´S]],10)</f>
        <v>30</v>
      </c>
      <c r="Q3215">
        <f>STANDARDIZE(moras[[#This Row],[EDAD]],'2-Resumen'!$C$2, '2-Resumen'!$C$3)</f>
        <v>-0.3462668336003964</v>
      </c>
      <c r="R3215" t="str">
        <f>IF(ABS(moras[[#This Row],[Z-CORE E]]) &gt; 1.96, "Sí", "No")</f>
        <v>No</v>
      </c>
    </row>
    <row r="3216" spans="1:18">
      <c r="A3216">
        <v>4655</v>
      </c>
      <c r="B3216" t="s">
        <v>27</v>
      </c>
      <c r="C3216">
        <v>462065</v>
      </c>
      <c r="D32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16">
        <f>IF(moras[[#This Row],[SALARIO]]="",'2-Resumen'!$B$7, moras[[#This Row],[SALARIO]])</f>
        <v>462065</v>
      </c>
      <c r="F3216">
        <f>STANDARDIZE(moras[[#This Row],[SALARIO]],'2-Resumen'!$B$2,'2-Resumen'!$B$3)</f>
        <v>-0.36792806400868511</v>
      </c>
      <c r="G3216" t="str">
        <f>IF(ABS(moras[[#This Row],[Z-CORE]])&gt; 1.96,"Sí", "No")</f>
        <v>No</v>
      </c>
      <c r="H3216" t="s">
        <v>33</v>
      </c>
      <c r="I3216" t="str">
        <f>IF(moras[[#This Row],[TIPO_ASEGURAMIENTO]] = "", '2-Resumen'!$F$4, moras[[#This Row],[TIPO_ASEGURAMIENTO]])</f>
        <v>ASALARIADO</v>
      </c>
      <c r="J3216" t="s">
        <v>29</v>
      </c>
      <c r="K3216" t="s">
        <v>30</v>
      </c>
      <c r="L3216" t="s">
        <v>31</v>
      </c>
      <c r="M3216" t="s">
        <v>31</v>
      </c>
      <c r="N3216">
        <v>31</v>
      </c>
      <c r="O3216">
        <f>IF(moras[[#This Row],[EDAD]]="", '2-Resumen'!$C$7, moras[[#This Row],[EDAD]])</f>
        <v>31</v>
      </c>
      <c r="P3216">
        <f>FLOOR(moras[[#This Row],[EDAD_SIN_NA´S]],10)</f>
        <v>30</v>
      </c>
      <c r="Q3216">
        <f>STANDARDIZE(moras[[#This Row],[EDAD]],'2-Resumen'!$C$2, '2-Resumen'!$C$3)</f>
        <v>-0.7697188140632214</v>
      </c>
      <c r="R3216" t="str">
        <f>IF(ABS(moras[[#This Row],[Z-CORE E]]) &gt; 1.96, "Sí", "No")</f>
        <v>No</v>
      </c>
    </row>
    <row r="3217" spans="1:18">
      <c r="A3217">
        <v>4656</v>
      </c>
      <c r="B3217" t="s">
        <v>32</v>
      </c>
      <c r="C3217">
        <v>91416991</v>
      </c>
      <c r="D32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17">
        <f>IF(moras[[#This Row],[SALARIO]]="",'2-Resumen'!$B$7, moras[[#This Row],[SALARIO]])</f>
        <v>91416991</v>
      </c>
      <c r="F3217">
        <f>STANDARDIZE(moras[[#This Row],[SALARIO]],'2-Resumen'!$B$2,'2-Resumen'!$B$3)</f>
        <v>1.1454746569600811</v>
      </c>
      <c r="G3217" t="str">
        <f>IF(ABS(moras[[#This Row],[Z-CORE]])&gt; 1.96,"Sí", "No")</f>
        <v>No</v>
      </c>
      <c r="H3217" t="s">
        <v>33</v>
      </c>
      <c r="I3217" t="str">
        <f>IF(moras[[#This Row],[TIPO_ASEGURAMIENTO]] = "", '2-Resumen'!$F$4, moras[[#This Row],[TIPO_ASEGURAMIENTO]])</f>
        <v>ASALARIADO</v>
      </c>
      <c r="J3217" t="s">
        <v>29</v>
      </c>
      <c r="K3217" t="s">
        <v>30</v>
      </c>
      <c r="L3217" t="s">
        <v>31</v>
      </c>
      <c r="M3217" t="s">
        <v>31</v>
      </c>
      <c r="N3217">
        <v>40</v>
      </c>
      <c r="O3217">
        <f>IF(moras[[#This Row],[EDAD]]="", '2-Resumen'!$C$7, moras[[#This Row],[EDAD]])</f>
        <v>40</v>
      </c>
      <c r="P3217">
        <f>FLOOR(moras[[#This Row],[EDAD_SIN_NA´S]],10)</f>
        <v>40</v>
      </c>
      <c r="Q3217">
        <f>STANDARDIZE(moras[[#This Row],[EDAD]],'2-Resumen'!$C$2, '2-Resumen'!$C$3)</f>
        <v>-0.13454084336898386</v>
      </c>
      <c r="R3217" t="str">
        <f>IF(ABS(moras[[#This Row],[Z-CORE E]]) &gt; 1.96, "Sí", "No")</f>
        <v>No</v>
      </c>
    </row>
    <row r="3218" spans="1:18">
      <c r="A3218">
        <v>4657</v>
      </c>
      <c r="B3218" t="s">
        <v>32</v>
      </c>
      <c r="C3218">
        <v>550000</v>
      </c>
      <c r="D32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18">
        <f>IF(moras[[#This Row],[SALARIO]]="",'2-Resumen'!$B$7, moras[[#This Row],[SALARIO]])</f>
        <v>550000</v>
      </c>
      <c r="F3218">
        <f>STANDARDIZE(moras[[#This Row],[SALARIO]],'2-Resumen'!$B$2,'2-Resumen'!$B$3)</f>
        <v>-0.36646490995952025</v>
      </c>
      <c r="G3218" t="str">
        <f>IF(ABS(moras[[#This Row],[Z-CORE]])&gt; 1.96,"Sí", "No")</f>
        <v>No</v>
      </c>
      <c r="H3218" t="s">
        <v>33</v>
      </c>
      <c r="I3218" t="str">
        <f>IF(moras[[#This Row],[TIPO_ASEGURAMIENTO]] = "", '2-Resumen'!$F$4, moras[[#This Row],[TIPO_ASEGURAMIENTO]])</f>
        <v>ASALARIADO</v>
      </c>
      <c r="J3218" t="s">
        <v>29</v>
      </c>
      <c r="K3218" t="s">
        <v>30</v>
      </c>
      <c r="L3218" t="s">
        <v>31</v>
      </c>
      <c r="M3218" t="s">
        <v>30</v>
      </c>
      <c r="N3218">
        <v>34</v>
      </c>
      <c r="O3218">
        <f>IF(moras[[#This Row],[EDAD]]="", '2-Resumen'!$C$7, moras[[#This Row],[EDAD]])</f>
        <v>34</v>
      </c>
      <c r="P3218">
        <f>FLOOR(moras[[#This Row],[EDAD_SIN_NA´S]],10)</f>
        <v>30</v>
      </c>
      <c r="Q3218">
        <f>STANDARDIZE(moras[[#This Row],[EDAD]],'2-Resumen'!$C$2, '2-Resumen'!$C$3)</f>
        <v>-0.55799282383180893</v>
      </c>
      <c r="R3218" t="str">
        <f>IF(ABS(moras[[#This Row],[Z-CORE E]]) &gt; 1.96, "Sí", "No")</f>
        <v>No</v>
      </c>
    </row>
    <row r="3219" spans="1:18">
      <c r="A3219">
        <v>4658</v>
      </c>
      <c r="B3219" t="s">
        <v>27</v>
      </c>
      <c r="C3219">
        <v>7633751</v>
      </c>
      <c r="D32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19">
        <f>IF(moras[[#This Row],[SALARIO]]="",'2-Resumen'!$B$7, moras[[#This Row],[SALARIO]])</f>
        <v>7633751</v>
      </c>
      <c r="F3219">
        <f>STANDARDIZE(moras[[#This Row],[SALARIO]],'2-Resumen'!$B$2,'2-Resumen'!$B$3)</f>
        <v>-0.24859808834212685</v>
      </c>
      <c r="G3219" t="str">
        <f>IF(ABS(moras[[#This Row],[Z-CORE]])&gt; 1.96,"Sí", "No")</f>
        <v>No</v>
      </c>
      <c r="H3219" t="s">
        <v>33</v>
      </c>
      <c r="I3219" t="str">
        <f>IF(moras[[#This Row],[TIPO_ASEGURAMIENTO]] = "", '2-Resumen'!$F$4, moras[[#This Row],[TIPO_ASEGURAMIENTO]])</f>
        <v>ASALARIADO</v>
      </c>
      <c r="J3219" t="s">
        <v>34</v>
      </c>
      <c r="K3219" t="s">
        <v>30</v>
      </c>
      <c r="L3219" t="s">
        <v>31</v>
      </c>
      <c r="M3219" t="s">
        <v>31</v>
      </c>
      <c r="N3219">
        <v>35</v>
      </c>
      <c r="O3219">
        <f>IF(moras[[#This Row],[EDAD]]="", '2-Resumen'!$C$7, moras[[#This Row],[EDAD]])</f>
        <v>35</v>
      </c>
      <c r="P3219">
        <f>FLOOR(moras[[#This Row],[EDAD_SIN_NA´S]],10)</f>
        <v>30</v>
      </c>
      <c r="Q3219">
        <f>STANDARDIZE(moras[[#This Row],[EDAD]],'2-Resumen'!$C$2, '2-Resumen'!$C$3)</f>
        <v>-0.48741749375467142</v>
      </c>
      <c r="R3219" t="str">
        <f>IF(ABS(moras[[#This Row],[Z-CORE E]]) &gt; 1.96, "Sí", "No")</f>
        <v>No</v>
      </c>
    </row>
    <row r="3220" spans="1:18">
      <c r="A3220">
        <v>4659</v>
      </c>
      <c r="B3220" t="s">
        <v>27</v>
      </c>
      <c r="C3220">
        <v>450000</v>
      </c>
      <c r="D32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20">
        <f>IF(moras[[#This Row],[SALARIO]]="",'2-Resumen'!$B$7, moras[[#This Row],[SALARIO]])</f>
        <v>450000</v>
      </c>
      <c r="F3220">
        <f>STANDARDIZE(moras[[#This Row],[SALARIO]],'2-Resumen'!$B$2,'2-Resumen'!$B$3)</f>
        <v>-0.36812881403544545</v>
      </c>
      <c r="G3220" t="str">
        <f>IF(ABS(moras[[#This Row],[Z-CORE]])&gt; 1.96,"Sí", "No")</f>
        <v>No</v>
      </c>
      <c r="H3220" t="s">
        <v>33</v>
      </c>
      <c r="I3220" t="str">
        <f>IF(moras[[#This Row],[TIPO_ASEGURAMIENTO]] = "", '2-Resumen'!$F$4, moras[[#This Row],[TIPO_ASEGURAMIENTO]])</f>
        <v>ASALARIADO</v>
      </c>
      <c r="J3220" t="s">
        <v>29</v>
      </c>
      <c r="K3220" t="s">
        <v>30</v>
      </c>
      <c r="L3220" t="s">
        <v>31</v>
      </c>
      <c r="M3220" t="s">
        <v>31</v>
      </c>
      <c r="N3220">
        <v>22</v>
      </c>
      <c r="O3220">
        <f>IF(moras[[#This Row],[EDAD]]="", '2-Resumen'!$C$7, moras[[#This Row],[EDAD]])</f>
        <v>22</v>
      </c>
      <c r="P3220">
        <f>FLOOR(moras[[#This Row],[EDAD_SIN_NA´S]],10)</f>
        <v>20</v>
      </c>
      <c r="Q3220">
        <f>STANDARDIZE(moras[[#This Row],[EDAD]],'2-Resumen'!$C$2, '2-Resumen'!$C$3)</f>
        <v>-1.4048967847574589</v>
      </c>
      <c r="R3220" t="str">
        <f>IF(ABS(moras[[#This Row],[Z-CORE E]]) &gt; 1.96, "Sí", "No")</f>
        <v>No</v>
      </c>
    </row>
    <row r="3221" spans="1:18">
      <c r="A3221">
        <v>4660</v>
      </c>
      <c r="B3221" t="s">
        <v>32</v>
      </c>
      <c r="C3221">
        <v>123924</v>
      </c>
      <c r="D32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21">
        <f>IF(moras[[#This Row],[SALARIO]]="",'2-Resumen'!$B$7, moras[[#This Row],[SALARIO]])</f>
        <v>123924</v>
      </c>
      <c r="F3221">
        <f>STANDARDIZE(moras[[#This Row],[SALARIO]],'2-Resumen'!$B$2,'2-Resumen'!$B$3)</f>
        <v>-0.37355440589005939</v>
      </c>
      <c r="G3221" t="str">
        <f>IF(ABS(moras[[#This Row],[Z-CORE]])&gt; 1.96,"Sí", "No")</f>
        <v>No</v>
      </c>
      <c r="H3221" t="s">
        <v>33</v>
      </c>
      <c r="I3221" t="str">
        <f>IF(moras[[#This Row],[TIPO_ASEGURAMIENTO]] = "", '2-Resumen'!$F$4, moras[[#This Row],[TIPO_ASEGURAMIENTO]])</f>
        <v>ASALARIADO</v>
      </c>
      <c r="J3221" t="s">
        <v>29</v>
      </c>
      <c r="K3221" t="s">
        <v>30</v>
      </c>
      <c r="L3221" t="s">
        <v>31</v>
      </c>
      <c r="M3221" t="s">
        <v>31</v>
      </c>
      <c r="N3221">
        <v>19</v>
      </c>
      <c r="O3221">
        <f>IF(moras[[#This Row],[EDAD]]="", '2-Resumen'!$C$7, moras[[#This Row],[EDAD]])</f>
        <v>19</v>
      </c>
      <c r="P3221">
        <f>FLOOR(moras[[#This Row],[EDAD_SIN_NA´S]],10)</f>
        <v>10</v>
      </c>
      <c r="Q3221">
        <f>STANDARDIZE(moras[[#This Row],[EDAD]],'2-Resumen'!$C$2, '2-Resumen'!$C$3)</f>
        <v>-1.6166227749888715</v>
      </c>
      <c r="R3221" t="str">
        <f>IF(ABS(moras[[#This Row],[Z-CORE E]]) &gt; 1.96, "Sí", "No")</f>
        <v>No</v>
      </c>
    </row>
    <row r="3222" spans="1:18">
      <c r="A3222">
        <v>4661</v>
      </c>
      <c r="B3222" t="s">
        <v>32</v>
      </c>
      <c r="C3222">
        <v>39101295</v>
      </c>
      <c r="D32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22">
        <f>IF(moras[[#This Row],[SALARIO]]="",'2-Resumen'!$B$7, moras[[#This Row],[SALARIO]])</f>
        <v>39101295</v>
      </c>
      <c r="F3222">
        <f>STANDARDIZE(moras[[#This Row],[SALARIO]],'2-Resumen'!$B$2,'2-Resumen'!$B$3)</f>
        <v>0.27499165886743465</v>
      </c>
      <c r="G3222" t="str">
        <f>IF(ABS(moras[[#This Row],[Z-CORE]])&gt; 1.96,"Sí", "No")</f>
        <v>No</v>
      </c>
      <c r="H3222" t="s">
        <v>33</v>
      </c>
      <c r="I3222" t="str">
        <f>IF(moras[[#This Row],[TIPO_ASEGURAMIENTO]] = "", '2-Resumen'!$F$4, moras[[#This Row],[TIPO_ASEGURAMIENTO]])</f>
        <v>ASALARIADO</v>
      </c>
      <c r="J3222" t="s">
        <v>29</v>
      </c>
      <c r="K3222" t="s">
        <v>30</v>
      </c>
      <c r="L3222" t="s">
        <v>31</v>
      </c>
      <c r="M3222" t="s">
        <v>31</v>
      </c>
      <c r="N3222">
        <v>21</v>
      </c>
      <c r="O3222">
        <f>IF(moras[[#This Row],[EDAD]]="", '2-Resumen'!$C$7, moras[[#This Row],[EDAD]])</f>
        <v>21</v>
      </c>
      <c r="P3222">
        <f>FLOOR(moras[[#This Row],[EDAD_SIN_NA´S]],10)</f>
        <v>20</v>
      </c>
      <c r="Q3222">
        <f>STANDARDIZE(moras[[#This Row],[EDAD]],'2-Resumen'!$C$2, '2-Resumen'!$C$3)</f>
        <v>-1.4754721148345964</v>
      </c>
      <c r="R3222" t="str">
        <f>IF(ABS(moras[[#This Row],[Z-CORE E]]) &gt; 1.96, "Sí", "No")</f>
        <v>No</v>
      </c>
    </row>
    <row r="3223" spans="1:18">
      <c r="A3223">
        <v>4662</v>
      </c>
      <c r="B3223" t="s">
        <v>32</v>
      </c>
      <c r="C3223">
        <v>364900</v>
      </c>
      <c r="D32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23">
        <f>IF(moras[[#This Row],[SALARIO]]="",'2-Resumen'!$B$7, moras[[#This Row],[SALARIO]])</f>
        <v>364900</v>
      </c>
      <c r="F3223">
        <f>STANDARDIZE(moras[[#This Row],[SALARIO]],'2-Resumen'!$B$2,'2-Resumen'!$B$3)</f>
        <v>-0.36954479640405785</v>
      </c>
      <c r="G3223" t="str">
        <f>IF(ABS(moras[[#This Row],[Z-CORE]])&gt; 1.96,"Sí", "No")</f>
        <v>No</v>
      </c>
      <c r="H3223" t="s">
        <v>33</v>
      </c>
      <c r="I3223" t="str">
        <f>IF(moras[[#This Row],[TIPO_ASEGURAMIENTO]] = "", '2-Resumen'!$F$4, moras[[#This Row],[TIPO_ASEGURAMIENTO]])</f>
        <v>ASALARIADO</v>
      </c>
      <c r="J3223" t="s">
        <v>29</v>
      </c>
      <c r="K3223" t="s">
        <v>30</v>
      </c>
      <c r="L3223" t="s">
        <v>30</v>
      </c>
      <c r="M3223" t="s">
        <v>31</v>
      </c>
      <c r="N3223">
        <v>62</v>
      </c>
      <c r="O3223">
        <f>IF(moras[[#This Row],[EDAD]]="", '2-Resumen'!$C$7, moras[[#This Row],[EDAD]])</f>
        <v>62</v>
      </c>
      <c r="P3223">
        <f>FLOOR(moras[[#This Row],[EDAD_SIN_NA´S]],10)</f>
        <v>60</v>
      </c>
      <c r="Q3223">
        <f>STANDARDIZE(moras[[#This Row],[EDAD]],'2-Resumen'!$C$2, '2-Resumen'!$C$3)</f>
        <v>1.4181164183280413</v>
      </c>
      <c r="R3223" t="str">
        <f>IF(ABS(moras[[#This Row],[Z-CORE E]]) &gt; 1.96, "Sí", "No")</f>
        <v>No</v>
      </c>
    </row>
    <row r="3224" spans="1:18">
      <c r="A3224">
        <v>4663</v>
      </c>
      <c r="B3224" t="s">
        <v>32</v>
      </c>
      <c r="C3224">
        <v>796069</v>
      </c>
      <c r="D32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24">
        <f>IF(moras[[#This Row],[SALARIO]]="",'2-Resumen'!$B$7, moras[[#This Row],[SALARIO]])</f>
        <v>796069</v>
      </c>
      <c r="F3224">
        <f>STANDARDIZE(moras[[#This Row],[SALARIO]],'2-Resumen'!$B$2,'2-Resumen'!$B$3)</f>
        <v>-0.36237055783893185</v>
      </c>
      <c r="G3224" t="str">
        <f>IF(ABS(moras[[#This Row],[Z-CORE]])&gt; 1.96,"Sí", "No")</f>
        <v>No</v>
      </c>
      <c r="H3224" t="s">
        <v>33</v>
      </c>
      <c r="I3224" t="str">
        <f>IF(moras[[#This Row],[TIPO_ASEGURAMIENTO]] = "", '2-Resumen'!$F$4, moras[[#This Row],[TIPO_ASEGURAMIENTO]])</f>
        <v>ASALARIADO</v>
      </c>
      <c r="J3224" t="s">
        <v>34</v>
      </c>
      <c r="K3224" t="s">
        <v>30</v>
      </c>
      <c r="L3224" t="s">
        <v>31</v>
      </c>
      <c r="M3224" t="s">
        <v>31</v>
      </c>
      <c r="N3224">
        <v>38</v>
      </c>
      <c r="O3224">
        <f>IF(moras[[#This Row],[EDAD]]="", '2-Resumen'!$C$7, moras[[#This Row],[EDAD]])</f>
        <v>38</v>
      </c>
      <c r="P3224">
        <f>FLOOR(moras[[#This Row],[EDAD_SIN_NA´S]],10)</f>
        <v>30</v>
      </c>
      <c r="Q3224">
        <f>STANDARDIZE(moras[[#This Row],[EDAD]],'2-Resumen'!$C$2, '2-Resumen'!$C$3)</f>
        <v>-0.27569150352325889</v>
      </c>
      <c r="R3224" t="str">
        <f>IF(ABS(moras[[#This Row],[Z-CORE E]]) &gt; 1.96, "Sí", "No")</f>
        <v>No</v>
      </c>
    </row>
    <row r="3225" spans="1:18">
      <c r="A3225">
        <v>4666</v>
      </c>
      <c r="B3225" t="s">
        <v>32</v>
      </c>
      <c r="C3225">
        <v>74655641</v>
      </c>
      <c r="D32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25">
        <f>IF(moras[[#This Row],[SALARIO]]="",'2-Resumen'!$B$7, moras[[#This Row],[SALARIO]])</f>
        <v>74655641</v>
      </c>
      <c r="F3225">
        <f>STANDARDIZE(moras[[#This Row],[SALARIO]],'2-Resumen'!$B$2,'2-Resumen'!$B$3)</f>
        <v>0.86658187112998952</v>
      </c>
      <c r="G3225" t="str">
        <f>IF(ABS(moras[[#This Row],[Z-CORE]])&gt; 1.96,"Sí", "No")</f>
        <v>No</v>
      </c>
      <c r="H3225" t="s">
        <v>33</v>
      </c>
      <c r="I3225" t="str">
        <f>IF(moras[[#This Row],[TIPO_ASEGURAMIENTO]] = "", '2-Resumen'!$F$4, moras[[#This Row],[TIPO_ASEGURAMIENTO]])</f>
        <v>ASALARIADO</v>
      </c>
      <c r="J3225" t="s">
        <v>34</v>
      </c>
      <c r="K3225" t="s">
        <v>30</v>
      </c>
      <c r="L3225" t="s">
        <v>31</v>
      </c>
      <c r="M3225" t="s">
        <v>31</v>
      </c>
      <c r="N3225">
        <v>30</v>
      </c>
      <c r="O3225">
        <f>IF(moras[[#This Row],[EDAD]]="", '2-Resumen'!$C$7, moras[[#This Row],[EDAD]])</f>
        <v>30</v>
      </c>
      <c r="P3225">
        <f>FLOOR(moras[[#This Row],[EDAD_SIN_NA´S]],10)</f>
        <v>30</v>
      </c>
      <c r="Q3225">
        <f>STANDARDIZE(moras[[#This Row],[EDAD]],'2-Resumen'!$C$2, '2-Resumen'!$C$3)</f>
        <v>-0.84029414414035897</v>
      </c>
      <c r="R3225" t="str">
        <f>IF(ABS(moras[[#This Row],[Z-CORE E]]) &gt; 1.96, "Sí", "No")</f>
        <v>No</v>
      </c>
    </row>
    <row r="3226" spans="1:18">
      <c r="A3226">
        <v>4667</v>
      </c>
      <c r="B3226" t="s">
        <v>32</v>
      </c>
      <c r="C3226">
        <v>14225427</v>
      </c>
      <c r="D32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26">
        <f>IF(moras[[#This Row],[SALARIO]]="",'2-Resumen'!$B$7, moras[[#This Row],[SALARIO]])</f>
        <v>14225427</v>
      </c>
      <c r="F3226">
        <f>STANDARDIZE(moras[[#This Row],[SALARIO]],'2-Resumen'!$B$2,'2-Resumen'!$B$3)</f>
        <v>-0.13891892270634243</v>
      </c>
      <c r="G3226" t="str">
        <f>IF(ABS(moras[[#This Row],[Z-CORE]])&gt; 1.96,"Sí", "No")</f>
        <v>No</v>
      </c>
      <c r="H3226" t="s">
        <v>33</v>
      </c>
      <c r="I3226" t="str">
        <f>IF(moras[[#This Row],[TIPO_ASEGURAMIENTO]] = "", '2-Resumen'!$F$4, moras[[#This Row],[TIPO_ASEGURAMIENTO]])</f>
        <v>ASALARIADO</v>
      </c>
      <c r="J3226" t="s">
        <v>34</v>
      </c>
      <c r="K3226" t="s">
        <v>30</v>
      </c>
      <c r="L3226" t="s">
        <v>31</v>
      </c>
      <c r="M3226" t="s">
        <v>31</v>
      </c>
      <c r="N3226">
        <v>60</v>
      </c>
      <c r="O3226">
        <f>IF(moras[[#This Row],[EDAD]]="", '2-Resumen'!$C$7, moras[[#This Row],[EDAD]])</f>
        <v>60</v>
      </c>
      <c r="P3226">
        <f>FLOOR(moras[[#This Row],[EDAD_SIN_NA´S]],10)</f>
        <v>60</v>
      </c>
      <c r="Q3226">
        <f>STANDARDIZE(moras[[#This Row],[EDAD]],'2-Resumen'!$C$2, '2-Resumen'!$C$3)</f>
        <v>1.2769657581737661</v>
      </c>
      <c r="R3226" t="str">
        <f>IF(ABS(moras[[#This Row],[Z-CORE E]]) &gt; 1.96, "Sí", "No")</f>
        <v>No</v>
      </c>
    </row>
    <row r="3227" spans="1:18">
      <c r="A3227">
        <v>4668</v>
      </c>
      <c r="B3227" t="s">
        <v>32</v>
      </c>
      <c r="C3227">
        <v>14179965</v>
      </c>
      <c r="D32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27">
        <f>IF(moras[[#This Row],[SALARIO]]="",'2-Resumen'!$B$7, moras[[#This Row],[SALARIO]])</f>
        <v>14179965</v>
      </c>
      <c r="F3227">
        <f>STANDARDIZE(moras[[#This Row],[SALARIO]],'2-Resumen'!$B$2,'2-Resumen'!$B$3)</f>
        <v>-0.13967536677733955</v>
      </c>
      <c r="G3227" t="str">
        <f>IF(ABS(moras[[#This Row],[Z-CORE]])&gt; 1.96,"Sí", "No")</f>
        <v>No</v>
      </c>
      <c r="H3227" t="s">
        <v>33</v>
      </c>
      <c r="I3227" t="str">
        <f>IF(moras[[#This Row],[TIPO_ASEGURAMIENTO]] = "", '2-Resumen'!$F$4, moras[[#This Row],[TIPO_ASEGURAMIENTO]])</f>
        <v>ASALARIADO</v>
      </c>
      <c r="J3227" t="s">
        <v>34</v>
      </c>
      <c r="K3227" t="s">
        <v>30</v>
      </c>
      <c r="L3227" t="s">
        <v>31</v>
      </c>
      <c r="M3227" t="s">
        <v>31</v>
      </c>
      <c r="N3227">
        <v>32</v>
      </c>
      <c r="O3227">
        <f>IF(moras[[#This Row],[EDAD]]="", '2-Resumen'!$C$7, moras[[#This Row],[EDAD]])</f>
        <v>32</v>
      </c>
      <c r="P3227">
        <f>FLOOR(moras[[#This Row],[EDAD_SIN_NA´S]],10)</f>
        <v>30</v>
      </c>
      <c r="Q3227">
        <f>STANDARDIZE(moras[[#This Row],[EDAD]],'2-Resumen'!$C$2, '2-Resumen'!$C$3)</f>
        <v>-0.69914348398608395</v>
      </c>
      <c r="R3227" t="str">
        <f>IF(ABS(moras[[#This Row],[Z-CORE E]]) &gt; 1.96, "Sí", "No")</f>
        <v>No</v>
      </c>
    </row>
    <row r="3228" spans="1:18">
      <c r="A3228">
        <v>4669</v>
      </c>
      <c r="B3228" t="s">
        <v>27</v>
      </c>
      <c r="C3228">
        <v>37588238</v>
      </c>
      <c r="D32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28">
        <f>IF(moras[[#This Row],[SALARIO]]="",'2-Resumen'!$B$7, moras[[#This Row],[SALARIO]])</f>
        <v>37588238</v>
      </c>
      <c r="F3228">
        <f>STANDARDIZE(moras[[#This Row],[SALARIO]],'2-Resumen'!$B$2,'2-Resumen'!$B$3)</f>
        <v>0.24981584177336283</v>
      </c>
      <c r="G3228" t="str">
        <f>IF(ABS(moras[[#This Row],[Z-CORE]])&gt; 1.96,"Sí", "No")</f>
        <v>No</v>
      </c>
      <c r="H3228" t="s">
        <v>33</v>
      </c>
      <c r="I3228" t="str">
        <f>IF(moras[[#This Row],[TIPO_ASEGURAMIENTO]] = "", '2-Resumen'!$F$4, moras[[#This Row],[TIPO_ASEGURAMIENTO]])</f>
        <v>ASALARIADO</v>
      </c>
      <c r="J3228" t="s">
        <v>29</v>
      </c>
      <c r="K3228" t="s">
        <v>30</v>
      </c>
      <c r="L3228" t="s">
        <v>30</v>
      </c>
      <c r="M3228" t="s">
        <v>31</v>
      </c>
      <c r="N3228">
        <v>56</v>
      </c>
      <c r="O3228">
        <f>IF(moras[[#This Row],[EDAD]]="", '2-Resumen'!$C$7, moras[[#This Row],[EDAD]])</f>
        <v>56</v>
      </c>
      <c r="P3228">
        <f>FLOOR(moras[[#This Row],[EDAD_SIN_NA´S]],10)</f>
        <v>50</v>
      </c>
      <c r="Q3228">
        <f>STANDARDIZE(moras[[#This Row],[EDAD]],'2-Resumen'!$C$2, '2-Resumen'!$C$3)</f>
        <v>0.99466443786521619</v>
      </c>
      <c r="R3228" t="str">
        <f>IF(ABS(moras[[#This Row],[Z-CORE E]]) &gt; 1.96, "Sí", "No")</f>
        <v>No</v>
      </c>
    </row>
    <row r="3229" spans="1:18">
      <c r="A3229">
        <v>4671</v>
      </c>
      <c r="B3229" t="s">
        <v>27</v>
      </c>
      <c r="C3229">
        <v>1564419</v>
      </c>
      <c r="D32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29">
        <f>IF(moras[[#This Row],[SALARIO]]="",'2-Resumen'!$B$7, moras[[#This Row],[SALARIO]])</f>
        <v>1564419</v>
      </c>
      <c r="F3229">
        <f>STANDARDIZE(moras[[#This Row],[SALARIO]],'2-Resumen'!$B$2,'2-Resumen'!$B$3)</f>
        <v>-0.34958595087156041</v>
      </c>
      <c r="G3229" t="str">
        <f>IF(ABS(moras[[#This Row],[Z-CORE]])&gt; 1.96,"Sí", "No")</f>
        <v>No</v>
      </c>
      <c r="H3229" t="s">
        <v>33</v>
      </c>
      <c r="I3229" t="str">
        <f>IF(moras[[#This Row],[TIPO_ASEGURAMIENTO]] = "", '2-Resumen'!$F$4, moras[[#This Row],[TIPO_ASEGURAMIENTO]])</f>
        <v>ASALARIADO</v>
      </c>
      <c r="J3229" t="s">
        <v>29</v>
      </c>
      <c r="K3229" t="s">
        <v>30</v>
      </c>
      <c r="L3229" t="s">
        <v>31</v>
      </c>
      <c r="M3229" t="s">
        <v>31</v>
      </c>
      <c r="N3229">
        <v>43</v>
      </c>
      <c r="O3229">
        <f>IF(moras[[#This Row],[EDAD]]="", '2-Resumen'!$C$7, moras[[#This Row],[EDAD]])</f>
        <v>43</v>
      </c>
      <c r="P3229">
        <f>FLOOR(moras[[#This Row],[EDAD_SIN_NA´S]],10)</f>
        <v>40</v>
      </c>
      <c r="Q3229">
        <f>STANDARDIZE(moras[[#This Row],[EDAD]],'2-Resumen'!$C$2, '2-Resumen'!$C$3)</f>
        <v>7.7185146862428639E-2</v>
      </c>
      <c r="R3229" t="str">
        <f>IF(ABS(moras[[#This Row],[Z-CORE E]]) &gt; 1.96, "Sí", "No")</f>
        <v>No</v>
      </c>
    </row>
    <row r="3230" spans="1:18">
      <c r="A3230">
        <v>4673</v>
      </c>
      <c r="B3230" t="s">
        <v>32</v>
      </c>
      <c r="C3230">
        <v>53564315</v>
      </c>
      <c r="D32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30">
        <f>IF(moras[[#This Row],[SALARIO]]="",'2-Resumen'!$B$7, moras[[#This Row],[SALARIO]])</f>
        <v>53564315</v>
      </c>
      <c r="F3230">
        <f>STANDARDIZE(moras[[#This Row],[SALARIO]],'2-Resumen'!$B$2,'2-Resumen'!$B$3)</f>
        <v>0.51564243814931421</v>
      </c>
      <c r="G3230" t="str">
        <f>IF(ABS(moras[[#This Row],[Z-CORE]])&gt; 1.96,"Sí", "No")</f>
        <v>No</v>
      </c>
      <c r="H3230" t="s">
        <v>33</v>
      </c>
      <c r="I3230" t="str">
        <f>IF(moras[[#This Row],[TIPO_ASEGURAMIENTO]] = "", '2-Resumen'!$F$4, moras[[#This Row],[TIPO_ASEGURAMIENTO]])</f>
        <v>ASALARIADO</v>
      </c>
      <c r="J3230" t="s">
        <v>29</v>
      </c>
      <c r="K3230" t="s">
        <v>30</v>
      </c>
      <c r="L3230" t="s">
        <v>31</v>
      </c>
      <c r="M3230" t="s">
        <v>31</v>
      </c>
      <c r="N3230">
        <v>31</v>
      </c>
      <c r="O3230">
        <f>IF(moras[[#This Row],[EDAD]]="", '2-Resumen'!$C$7, moras[[#This Row],[EDAD]])</f>
        <v>31</v>
      </c>
      <c r="P3230">
        <f>FLOOR(moras[[#This Row],[EDAD_SIN_NA´S]],10)</f>
        <v>30</v>
      </c>
      <c r="Q3230">
        <f>STANDARDIZE(moras[[#This Row],[EDAD]],'2-Resumen'!$C$2, '2-Resumen'!$C$3)</f>
        <v>-0.7697188140632214</v>
      </c>
      <c r="R3230" t="str">
        <f>IF(ABS(moras[[#This Row],[Z-CORE E]]) &gt; 1.96, "Sí", "No")</f>
        <v>No</v>
      </c>
    </row>
    <row r="3231" spans="1:18">
      <c r="A3231">
        <v>4674</v>
      </c>
      <c r="B3231" t="s">
        <v>32</v>
      </c>
      <c r="C3231">
        <v>835000</v>
      </c>
      <c r="D32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31">
        <f>IF(moras[[#This Row],[SALARIO]]="",'2-Resumen'!$B$7, moras[[#This Row],[SALARIO]])</f>
        <v>835000</v>
      </c>
      <c r="F3231">
        <f>STANDARDIZE(moras[[#This Row],[SALARIO]],'2-Resumen'!$B$2,'2-Resumen'!$B$3)</f>
        <v>-0.3617227833431334</v>
      </c>
      <c r="G3231" t="str">
        <f>IF(ABS(moras[[#This Row],[Z-CORE]])&gt; 1.96,"Sí", "No")</f>
        <v>No</v>
      </c>
      <c r="H3231" t="s">
        <v>33</v>
      </c>
      <c r="I3231" t="str">
        <f>IF(moras[[#This Row],[TIPO_ASEGURAMIENTO]] = "", '2-Resumen'!$F$4, moras[[#This Row],[TIPO_ASEGURAMIENTO]])</f>
        <v>ASALARIADO</v>
      </c>
      <c r="J3231" t="s">
        <v>29</v>
      </c>
      <c r="K3231" t="s">
        <v>30</v>
      </c>
      <c r="L3231" t="s">
        <v>31</v>
      </c>
      <c r="M3231" t="s">
        <v>31</v>
      </c>
      <c r="N3231">
        <v>32</v>
      </c>
      <c r="O3231">
        <f>IF(moras[[#This Row],[EDAD]]="", '2-Resumen'!$C$7, moras[[#This Row],[EDAD]])</f>
        <v>32</v>
      </c>
      <c r="P3231">
        <f>FLOOR(moras[[#This Row],[EDAD_SIN_NA´S]],10)</f>
        <v>30</v>
      </c>
      <c r="Q3231">
        <f>STANDARDIZE(moras[[#This Row],[EDAD]],'2-Resumen'!$C$2, '2-Resumen'!$C$3)</f>
        <v>-0.69914348398608395</v>
      </c>
      <c r="R3231" t="str">
        <f>IF(ABS(moras[[#This Row],[Z-CORE E]]) &gt; 1.96, "Sí", "No")</f>
        <v>No</v>
      </c>
    </row>
    <row r="3232" spans="1:18">
      <c r="A3232">
        <v>4676</v>
      </c>
      <c r="B3232" t="s">
        <v>32</v>
      </c>
      <c r="C3232">
        <v>185000</v>
      </c>
      <c r="D32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32">
        <f>IF(moras[[#This Row],[SALARIO]]="",'2-Resumen'!$B$7, moras[[#This Row],[SALARIO]])</f>
        <v>185000</v>
      </c>
      <c r="F3232">
        <f>STANDARDIZE(moras[[#This Row],[SALARIO]],'2-Resumen'!$B$2,'2-Resumen'!$B$3)</f>
        <v>-0.37253815983664729</v>
      </c>
      <c r="G3232" t="str">
        <f>IF(ABS(moras[[#This Row],[Z-CORE]])&gt; 1.96,"Sí", "No")</f>
        <v>No</v>
      </c>
      <c r="H3232" t="s">
        <v>33</v>
      </c>
      <c r="I3232" t="str">
        <f>IF(moras[[#This Row],[TIPO_ASEGURAMIENTO]] = "", '2-Resumen'!$F$4, moras[[#This Row],[TIPO_ASEGURAMIENTO]])</f>
        <v>ASALARIADO</v>
      </c>
      <c r="J3232" t="s">
        <v>29</v>
      </c>
      <c r="K3232" t="s">
        <v>30</v>
      </c>
      <c r="L3232" t="s">
        <v>31</v>
      </c>
      <c r="M3232" t="s">
        <v>31</v>
      </c>
      <c r="N3232">
        <v>58</v>
      </c>
      <c r="O3232">
        <f>IF(moras[[#This Row],[EDAD]]="", '2-Resumen'!$C$7, moras[[#This Row],[EDAD]])</f>
        <v>58</v>
      </c>
      <c r="P3232">
        <f>FLOOR(moras[[#This Row],[EDAD_SIN_NA´S]],10)</f>
        <v>50</v>
      </c>
      <c r="Q3232">
        <f>STANDARDIZE(moras[[#This Row],[EDAD]],'2-Resumen'!$C$2, '2-Resumen'!$C$3)</f>
        <v>1.1358150980194912</v>
      </c>
      <c r="R3232" t="str">
        <f>IF(ABS(moras[[#This Row],[Z-CORE E]]) &gt; 1.96, "Sí", "No")</f>
        <v>No</v>
      </c>
    </row>
    <row r="3233" spans="1:18">
      <c r="A3233">
        <v>4677</v>
      </c>
      <c r="B3233" t="s">
        <v>32</v>
      </c>
      <c r="C3233">
        <v>1171008</v>
      </c>
      <c r="D32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33">
        <f>IF(moras[[#This Row],[SALARIO]]="",'2-Resumen'!$B$7, moras[[#This Row],[SALARIO]])</f>
        <v>1171008</v>
      </c>
      <c r="F3233">
        <f>STANDARDIZE(moras[[#This Row],[SALARIO]],'2-Resumen'!$B$2,'2-Resumen'!$B$3)</f>
        <v>-0.35613193253569858</v>
      </c>
      <c r="G3233" t="str">
        <f>IF(ABS(moras[[#This Row],[Z-CORE]])&gt; 1.96,"Sí", "No")</f>
        <v>No</v>
      </c>
      <c r="H3233" t="s">
        <v>33</v>
      </c>
      <c r="I3233" t="str">
        <f>IF(moras[[#This Row],[TIPO_ASEGURAMIENTO]] = "", '2-Resumen'!$F$4, moras[[#This Row],[TIPO_ASEGURAMIENTO]])</f>
        <v>ASALARIADO</v>
      </c>
      <c r="J3233" t="s">
        <v>29</v>
      </c>
      <c r="K3233" t="s">
        <v>30</v>
      </c>
      <c r="L3233" t="s">
        <v>31</v>
      </c>
      <c r="M3233" t="s">
        <v>31</v>
      </c>
      <c r="N3233">
        <v>30</v>
      </c>
      <c r="O3233">
        <f>IF(moras[[#This Row],[EDAD]]="", '2-Resumen'!$C$7, moras[[#This Row],[EDAD]])</f>
        <v>30</v>
      </c>
      <c r="P3233">
        <f>FLOOR(moras[[#This Row],[EDAD_SIN_NA´S]],10)</f>
        <v>30</v>
      </c>
      <c r="Q3233">
        <f>STANDARDIZE(moras[[#This Row],[EDAD]],'2-Resumen'!$C$2, '2-Resumen'!$C$3)</f>
        <v>-0.84029414414035897</v>
      </c>
      <c r="R3233" t="str">
        <f>IF(ABS(moras[[#This Row],[Z-CORE E]]) &gt; 1.96, "Sí", "No")</f>
        <v>No</v>
      </c>
    </row>
    <row r="3234" spans="1:18">
      <c r="A3234">
        <v>4678</v>
      </c>
      <c r="B3234" t="s">
        <v>27</v>
      </c>
      <c r="C3234">
        <v>515840</v>
      </c>
      <c r="D32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34">
        <f>IF(moras[[#This Row],[SALARIO]]="",'2-Resumen'!$B$7, moras[[#This Row],[SALARIO]])</f>
        <v>515840</v>
      </c>
      <c r="F3234">
        <f>STANDARDIZE(moras[[#This Row],[SALARIO]],'2-Resumen'!$B$2,'2-Resumen'!$B$3)</f>
        <v>-0.36703329959185632</v>
      </c>
      <c r="G3234" t="str">
        <f>IF(ABS(moras[[#This Row],[Z-CORE]])&gt; 1.96,"Sí", "No")</f>
        <v>No</v>
      </c>
      <c r="H3234" t="s">
        <v>33</v>
      </c>
      <c r="I3234" t="str">
        <f>IF(moras[[#This Row],[TIPO_ASEGURAMIENTO]] = "", '2-Resumen'!$F$4, moras[[#This Row],[TIPO_ASEGURAMIENTO]])</f>
        <v>ASALARIADO</v>
      </c>
      <c r="J3234" t="s">
        <v>29</v>
      </c>
      <c r="K3234" t="s">
        <v>30</v>
      </c>
      <c r="L3234" t="s">
        <v>31</v>
      </c>
      <c r="M3234" t="s">
        <v>31</v>
      </c>
      <c r="N3234">
        <v>35</v>
      </c>
      <c r="O3234">
        <f>IF(moras[[#This Row],[EDAD]]="", '2-Resumen'!$C$7, moras[[#This Row],[EDAD]])</f>
        <v>35</v>
      </c>
      <c r="P3234">
        <f>FLOOR(moras[[#This Row],[EDAD_SIN_NA´S]],10)</f>
        <v>30</v>
      </c>
      <c r="Q3234">
        <f>STANDARDIZE(moras[[#This Row],[EDAD]],'2-Resumen'!$C$2, '2-Resumen'!$C$3)</f>
        <v>-0.48741749375467142</v>
      </c>
      <c r="R3234" t="str">
        <f>IF(ABS(moras[[#This Row],[Z-CORE E]]) &gt; 1.96, "Sí", "No")</f>
        <v>No</v>
      </c>
    </row>
    <row r="3235" spans="1:18">
      <c r="A3235">
        <v>4679</v>
      </c>
      <c r="B3235" t="s">
        <v>27</v>
      </c>
      <c r="C3235">
        <v>817600</v>
      </c>
      <c r="D32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35">
        <f>IF(moras[[#This Row],[SALARIO]]="",'2-Resumen'!$B$7, moras[[#This Row],[SALARIO]])</f>
        <v>817600</v>
      </c>
      <c r="F3235">
        <f>STANDARDIZE(moras[[#This Row],[SALARIO]],'2-Resumen'!$B$2,'2-Resumen'!$B$3)</f>
        <v>-0.36201230265234435</v>
      </c>
      <c r="G3235" t="str">
        <f>IF(ABS(moras[[#This Row],[Z-CORE]])&gt; 1.96,"Sí", "No")</f>
        <v>No</v>
      </c>
      <c r="H3235" t="s">
        <v>33</v>
      </c>
      <c r="I3235" t="str">
        <f>IF(moras[[#This Row],[TIPO_ASEGURAMIENTO]] = "", '2-Resumen'!$F$4, moras[[#This Row],[TIPO_ASEGURAMIENTO]])</f>
        <v>ASALARIADO</v>
      </c>
      <c r="J3235" t="s">
        <v>29</v>
      </c>
      <c r="K3235" t="s">
        <v>30</v>
      </c>
      <c r="L3235" t="s">
        <v>31</v>
      </c>
      <c r="M3235" t="s">
        <v>31</v>
      </c>
      <c r="N3235">
        <v>23</v>
      </c>
      <c r="O3235">
        <f>IF(moras[[#This Row],[EDAD]]="", '2-Resumen'!$C$7, moras[[#This Row],[EDAD]])</f>
        <v>23</v>
      </c>
      <c r="P3235">
        <f>FLOOR(moras[[#This Row],[EDAD_SIN_NA´S]],10)</f>
        <v>20</v>
      </c>
      <c r="Q3235">
        <f>STANDARDIZE(moras[[#This Row],[EDAD]],'2-Resumen'!$C$2, '2-Resumen'!$C$3)</f>
        <v>-1.3343214546803215</v>
      </c>
      <c r="R3235" t="str">
        <f>IF(ABS(moras[[#This Row],[Z-CORE E]]) &gt; 1.96, "Sí", "No")</f>
        <v>No</v>
      </c>
    </row>
    <row r="3236" spans="1:18">
      <c r="A3236">
        <v>4680</v>
      </c>
      <c r="B3236" t="s">
        <v>32</v>
      </c>
      <c r="C3236">
        <v>424222</v>
      </c>
      <c r="D32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36">
        <f>IF(moras[[#This Row],[SALARIO]]="",'2-Resumen'!$B$7, moras[[#This Row],[SALARIO]])</f>
        <v>424222</v>
      </c>
      <c r="F3236">
        <f>STANDARDIZE(moras[[#This Row],[SALARIO]],'2-Resumen'!$B$2,'2-Resumen'!$B$3)</f>
        <v>-0.36855773522813751</v>
      </c>
      <c r="G3236" t="str">
        <f>IF(ABS(moras[[#This Row],[Z-CORE]])&gt; 1.96,"Sí", "No")</f>
        <v>No</v>
      </c>
      <c r="H3236" t="s">
        <v>33</v>
      </c>
      <c r="I3236" t="str">
        <f>IF(moras[[#This Row],[TIPO_ASEGURAMIENTO]] = "", '2-Resumen'!$F$4, moras[[#This Row],[TIPO_ASEGURAMIENTO]])</f>
        <v>ASALARIADO</v>
      </c>
      <c r="J3236" t="s">
        <v>29</v>
      </c>
      <c r="K3236" t="s">
        <v>30</v>
      </c>
      <c r="L3236" t="s">
        <v>31</v>
      </c>
      <c r="M3236" t="s">
        <v>31</v>
      </c>
      <c r="N3236">
        <v>59</v>
      </c>
      <c r="O3236">
        <f>IF(moras[[#This Row],[EDAD]]="", '2-Resumen'!$C$7, moras[[#This Row],[EDAD]])</f>
        <v>59</v>
      </c>
      <c r="P3236">
        <f>FLOOR(moras[[#This Row],[EDAD_SIN_NA´S]],10)</f>
        <v>50</v>
      </c>
      <c r="Q3236">
        <f>STANDARDIZE(moras[[#This Row],[EDAD]],'2-Resumen'!$C$2, '2-Resumen'!$C$3)</f>
        <v>1.2063904280966287</v>
      </c>
      <c r="R3236" t="str">
        <f>IF(ABS(moras[[#This Row],[Z-CORE E]]) &gt; 1.96, "Sí", "No")</f>
        <v>No</v>
      </c>
    </row>
    <row r="3237" spans="1:18">
      <c r="A3237">
        <v>4682</v>
      </c>
      <c r="B3237" t="s">
        <v>32</v>
      </c>
      <c r="C3237">
        <v>40897827</v>
      </c>
      <c r="D32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37">
        <f>IF(moras[[#This Row],[SALARIO]]="",'2-Resumen'!$B$7, moras[[#This Row],[SALARIO]])</f>
        <v>40897827</v>
      </c>
      <c r="F3237">
        <f>STANDARDIZE(moras[[#This Row],[SALARIO]],'2-Resumen'!$B$2,'2-Resumen'!$B$3)</f>
        <v>0.30488422804073551</v>
      </c>
      <c r="G3237" t="str">
        <f>IF(ABS(moras[[#This Row],[Z-CORE]])&gt; 1.96,"Sí", "No")</f>
        <v>No</v>
      </c>
      <c r="H3237" t="s">
        <v>33</v>
      </c>
      <c r="I3237" t="str">
        <f>IF(moras[[#This Row],[TIPO_ASEGURAMIENTO]] = "", '2-Resumen'!$F$4, moras[[#This Row],[TIPO_ASEGURAMIENTO]])</f>
        <v>ASALARIADO</v>
      </c>
      <c r="J3237" t="s">
        <v>29</v>
      </c>
      <c r="K3237" t="s">
        <v>30</v>
      </c>
      <c r="L3237" t="s">
        <v>30</v>
      </c>
      <c r="M3237" t="s">
        <v>31</v>
      </c>
      <c r="N3237">
        <v>27</v>
      </c>
      <c r="O3237">
        <f>IF(moras[[#This Row],[EDAD]]="", '2-Resumen'!$C$7, moras[[#This Row],[EDAD]])</f>
        <v>27</v>
      </c>
      <c r="P3237">
        <f>FLOOR(moras[[#This Row],[EDAD_SIN_NA´S]],10)</f>
        <v>20</v>
      </c>
      <c r="Q3237">
        <f>STANDARDIZE(moras[[#This Row],[EDAD]],'2-Resumen'!$C$2, '2-Resumen'!$C$3)</f>
        <v>-1.0520201343717714</v>
      </c>
      <c r="R3237" t="str">
        <f>IF(ABS(moras[[#This Row],[Z-CORE E]]) &gt; 1.96, "Sí", "No")</f>
        <v>No</v>
      </c>
    </row>
    <row r="3238" spans="1:18">
      <c r="A3238">
        <v>4683</v>
      </c>
      <c r="B3238" t="s">
        <v>32</v>
      </c>
      <c r="C3238">
        <v>445000</v>
      </c>
      <c r="D32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38">
        <f>IF(moras[[#This Row],[SALARIO]]="",'2-Resumen'!$B$7, moras[[#This Row],[SALARIO]])</f>
        <v>445000</v>
      </c>
      <c r="F3238">
        <f>STANDARDIZE(moras[[#This Row],[SALARIO]],'2-Resumen'!$B$2,'2-Resumen'!$B$3)</f>
        <v>-0.36821200923924174</v>
      </c>
      <c r="G3238" t="str">
        <f>IF(ABS(moras[[#This Row],[Z-CORE]])&gt; 1.96,"Sí", "No")</f>
        <v>No</v>
      </c>
      <c r="H3238" t="s">
        <v>33</v>
      </c>
      <c r="I3238" t="str">
        <f>IF(moras[[#This Row],[TIPO_ASEGURAMIENTO]] = "", '2-Resumen'!$F$4, moras[[#This Row],[TIPO_ASEGURAMIENTO]])</f>
        <v>ASALARIADO</v>
      </c>
      <c r="J3238" t="s">
        <v>29</v>
      </c>
      <c r="K3238" t="s">
        <v>30</v>
      </c>
      <c r="L3238" t="s">
        <v>30</v>
      </c>
      <c r="M3238" t="s">
        <v>31</v>
      </c>
      <c r="N3238">
        <v>34</v>
      </c>
      <c r="O3238">
        <f>IF(moras[[#This Row],[EDAD]]="", '2-Resumen'!$C$7, moras[[#This Row],[EDAD]])</f>
        <v>34</v>
      </c>
      <c r="P3238">
        <f>FLOOR(moras[[#This Row],[EDAD_SIN_NA´S]],10)</f>
        <v>30</v>
      </c>
      <c r="Q3238">
        <f>STANDARDIZE(moras[[#This Row],[EDAD]],'2-Resumen'!$C$2, '2-Resumen'!$C$3)</f>
        <v>-0.55799282383180893</v>
      </c>
      <c r="R3238" t="str">
        <f>IF(ABS(moras[[#This Row],[Z-CORE E]]) &gt; 1.96, "Sí", "No")</f>
        <v>No</v>
      </c>
    </row>
    <row r="3239" spans="1:18">
      <c r="A3239">
        <v>4685</v>
      </c>
      <c r="B3239" t="s">
        <v>27</v>
      </c>
      <c r="C3239">
        <v>54476114</v>
      </c>
      <c r="D32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39">
        <f>IF(moras[[#This Row],[SALARIO]]="",'2-Resumen'!$B$7, moras[[#This Row],[SALARIO]])</f>
        <v>54476114</v>
      </c>
      <c r="F3239">
        <f>STANDARDIZE(moras[[#This Row],[SALARIO]],'2-Resumen'!$B$2,'2-Resumen'!$B$3)</f>
        <v>0.53081389887455954</v>
      </c>
      <c r="G3239" t="str">
        <f>IF(ABS(moras[[#This Row],[Z-CORE]])&gt; 1.96,"Sí", "No")</f>
        <v>No</v>
      </c>
      <c r="H3239" t="s">
        <v>33</v>
      </c>
      <c r="I3239" t="str">
        <f>IF(moras[[#This Row],[TIPO_ASEGURAMIENTO]] = "", '2-Resumen'!$F$4, moras[[#This Row],[TIPO_ASEGURAMIENTO]])</f>
        <v>ASALARIADO</v>
      </c>
      <c r="J3239" t="s">
        <v>29</v>
      </c>
      <c r="K3239" t="s">
        <v>30</v>
      </c>
      <c r="L3239" t="s">
        <v>31</v>
      </c>
      <c r="M3239" t="s">
        <v>31</v>
      </c>
      <c r="N3239">
        <v>35</v>
      </c>
      <c r="O3239">
        <f>IF(moras[[#This Row],[EDAD]]="", '2-Resumen'!$C$7, moras[[#This Row],[EDAD]])</f>
        <v>35</v>
      </c>
      <c r="P3239">
        <f>FLOOR(moras[[#This Row],[EDAD_SIN_NA´S]],10)</f>
        <v>30</v>
      </c>
      <c r="Q3239">
        <f>STANDARDIZE(moras[[#This Row],[EDAD]],'2-Resumen'!$C$2, '2-Resumen'!$C$3)</f>
        <v>-0.48741749375467142</v>
      </c>
      <c r="R3239" t="str">
        <f>IF(ABS(moras[[#This Row],[Z-CORE E]]) &gt; 1.96, "Sí", "No")</f>
        <v>No</v>
      </c>
    </row>
    <row r="3240" spans="1:18">
      <c r="A3240">
        <v>4686</v>
      </c>
      <c r="B3240" t="s">
        <v>27</v>
      </c>
      <c r="C3240">
        <v>360000</v>
      </c>
      <c r="D32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40">
        <f>IF(moras[[#This Row],[SALARIO]]="",'2-Resumen'!$B$7, moras[[#This Row],[SALARIO]])</f>
        <v>360000</v>
      </c>
      <c r="F3240">
        <f>STANDARDIZE(moras[[#This Row],[SALARIO]],'2-Resumen'!$B$2,'2-Resumen'!$B$3)</f>
        <v>-0.36962632770377818</v>
      </c>
      <c r="G3240" t="str">
        <f>IF(ABS(moras[[#This Row],[Z-CORE]])&gt; 1.96,"Sí", "No")</f>
        <v>No</v>
      </c>
      <c r="H3240" t="s">
        <v>33</v>
      </c>
      <c r="I3240" t="str">
        <f>IF(moras[[#This Row],[TIPO_ASEGURAMIENTO]] = "", '2-Resumen'!$F$4, moras[[#This Row],[TIPO_ASEGURAMIENTO]])</f>
        <v>ASALARIADO</v>
      </c>
      <c r="J3240" t="s">
        <v>29</v>
      </c>
      <c r="K3240" t="s">
        <v>30</v>
      </c>
      <c r="L3240" t="s">
        <v>31</v>
      </c>
      <c r="M3240" t="s">
        <v>31</v>
      </c>
      <c r="N3240">
        <v>27</v>
      </c>
      <c r="O3240">
        <f>IF(moras[[#This Row],[EDAD]]="", '2-Resumen'!$C$7, moras[[#This Row],[EDAD]])</f>
        <v>27</v>
      </c>
      <c r="P3240">
        <f>FLOOR(moras[[#This Row],[EDAD_SIN_NA´S]],10)</f>
        <v>20</v>
      </c>
      <c r="Q3240">
        <f>STANDARDIZE(moras[[#This Row],[EDAD]],'2-Resumen'!$C$2, '2-Resumen'!$C$3)</f>
        <v>-1.0520201343717714</v>
      </c>
      <c r="R3240" t="str">
        <f>IF(ABS(moras[[#This Row],[Z-CORE E]]) &gt; 1.96, "Sí", "No")</f>
        <v>No</v>
      </c>
    </row>
    <row r="3241" spans="1:18">
      <c r="A3241">
        <v>4687</v>
      </c>
      <c r="B3241" t="s">
        <v>32</v>
      </c>
      <c r="C3241">
        <v>339594</v>
      </c>
      <c r="D32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41">
        <f>IF(moras[[#This Row],[SALARIO]]="",'2-Resumen'!$B$7, moras[[#This Row],[SALARIO]])</f>
        <v>339594</v>
      </c>
      <c r="F3241">
        <f>STANDARDIZE(moras[[#This Row],[SALARIO]],'2-Resumen'!$B$2,'2-Resumen'!$B$3)</f>
        <v>-0.36996586396951148</v>
      </c>
      <c r="G3241" t="str">
        <f>IF(ABS(moras[[#This Row],[Z-CORE]])&gt; 1.96,"Sí", "No")</f>
        <v>No</v>
      </c>
      <c r="H3241" t="s">
        <v>33</v>
      </c>
      <c r="I3241" t="str">
        <f>IF(moras[[#This Row],[TIPO_ASEGURAMIENTO]] = "", '2-Resumen'!$F$4, moras[[#This Row],[TIPO_ASEGURAMIENTO]])</f>
        <v>ASALARIADO</v>
      </c>
      <c r="J3241" t="s">
        <v>29</v>
      </c>
      <c r="K3241" t="s">
        <v>30</v>
      </c>
      <c r="L3241" t="s">
        <v>31</v>
      </c>
      <c r="M3241" t="s">
        <v>31</v>
      </c>
      <c r="N3241">
        <v>24</v>
      </c>
      <c r="O3241">
        <f>IF(moras[[#This Row],[EDAD]]="", '2-Resumen'!$C$7, moras[[#This Row],[EDAD]])</f>
        <v>24</v>
      </c>
      <c r="P3241">
        <f>FLOOR(moras[[#This Row],[EDAD_SIN_NA´S]],10)</f>
        <v>20</v>
      </c>
      <c r="Q3241">
        <f>STANDARDIZE(moras[[#This Row],[EDAD]],'2-Resumen'!$C$2, '2-Resumen'!$C$3)</f>
        <v>-1.263746124603184</v>
      </c>
      <c r="R3241" t="str">
        <f>IF(ABS(moras[[#This Row],[Z-CORE E]]) &gt; 1.96, "Sí", "No")</f>
        <v>No</v>
      </c>
    </row>
    <row r="3242" spans="1:18">
      <c r="A3242">
        <v>4688</v>
      </c>
      <c r="B3242" t="s">
        <v>27</v>
      </c>
      <c r="C3242">
        <v>608956</v>
      </c>
      <c r="D32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42">
        <f>IF(moras[[#This Row],[SALARIO]]="",'2-Resumen'!$B$7, moras[[#This Row],[SALARIO]])</f>
        <v>608956</v>
      </c>
      <c r="F3242">
        <f>STANDARDIZE(moras[[#This Row],[SALARIO]],'2-Resumen'!$B$2,'2-Resumen'!$B$3)</f>
        <v>-0.36548393867251777</v>
      </c>
      <c r="G3242" t="str">
        <f>IF(ABS(moras[[#This Row],[Z-CORE]])&gt; 1.96,"Sí", "No")</f>
        <v>No</v>
      </c>
      <c r="H3242" t="s">
        <v>33</v>
      </c>
      <c r="I3242" t="str">
        <f>IF(moras[[#This Row],[TIPO_ASEGURAMIENTO]] = "", '2-Resumen'!$F$4, moras[[#This Row],[TIPO_ASEGURAMIENTO]])</f>
        <v>ASALARIADO</v>
      </c>
      <c r="J3242" t="s">
        <v>29</v>
      </c>
      <c r="K3242" t="s">
        <v>30</v>
      </c>
      <c r="L3242" t="s">
        <v>31</v>
      </c>
      <c r="M3242" t="s">
        <v>31</v>
      </c>
      <c r="N3242">
        <v>35</v>
      </c>
      <c r="O3242">
        <f>IF(moras[[#This Row],[EDAD]]="", '2-Resumen'!$C$7, moras[[#This Row],[EDAD]])</f>
        <v>35</v>
      </c>
      <c r="P3242">
        <f>FLOOR(moras[[#This Row],[EDAD_SIN_NA´S]],10)</f>
        <v>30</v>
      </c>
      <c r="Q3242">
        <f>STANDARDIZE(moras[[#This Row],[EDAD]],'2-Resumen'!$C$2, '2-Resumen'!$C$3)</f>
        <v>-0.48741749375467142</v>
      </c>
      <c r="R3242" t="str">
        <f>IF(ABS(moras[[#This Row],[Z-CORE E]]) &gt; 1.96, "Sí", "No")</f>
        <v>No</v>
      </c>
    </row>
    <row r="3243" spans="1:18">
      <c r="A3243">
        <v>4689</v>
      </c>
      <c r="B3243" t="s">
        <v>27</v>
      </c>
      <c r="C3243">
        <v>14913475</v>
      </c>
      <c r="D32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43">
        <f>IF(moras[[#This Row],[SALARIO]]="",'2-Resumen'!$B$7, moras[[#This Row],[SALARIO]])</f>
        <v>14913475</v>
      </c>
      <c r="F3243">
        <f>STANDARDIZE(moras[[#This Row],[SALARIO]],'2-Resumen'!$B$2,'2-Resumen'!$B$3)</f>
        <v>-0.12747046399002049</v>
      </c>
      <c r="G3243" t="str">
        <f>IF(ABS(moras[[#This Row],[Z-CORE]])&gt; 1.96,"Sí", "No")</f>
        <v>No</v>
      </c>
      <c r="H3243" t="s">
        <v>33</v>
      </c>
      <c r="I3243" t="str">
        <f>IF(moras[[#This Row],[TIPO_ASEGURAMIENTO]] = "", '2-Resumen'!$F$4, moras[[#This Row],[TIPO_ASEGURAMIENTO]])</f>
        <v>ASALARIADO</v>
      </c>
      <c r="J3243" t="s">
        <v>29</v>
      </c>
      <c r="K3243" t="s">
        <v>30</v>
      </c>
      <c r="L3243" t="s">
        <v>31</v>
      </c>
      <c r="M3243" t="s">
        <v>31</v>
      </c>
      <c r="N3243">
        <v>44</v>
      </c>
      <c r="O3243">
        <f>IF(moras[[#This Row],[EDAD]]="", '2-Resumen'!$C$7, moras[[#This Row],[EDAD]])</f>
        <v>44</v>
      </c>
      <c r="P3243">
        <f>FLOOR(moras[[#This Row],[EDAD_SIN_NA´S]],10)</f>
        <v>40</v>
      </c>
      <c r="Q3243">
        <f>STANDARDIZE(moras[[#This Row],[EDAD]],'2-Resumen'!$C$2, '2-Resumen'!$C$3)</f>
        <v>0.14776047693956615</v>
      </c>
      <c r="R3243" t="str">
        <f>IF(ABS(moras[[#This Row],[Z-CORE E]]) &gt; 1.96, "Sí", "No")</f>
        <v>No</v>
      </c>
    </row>
    <row r="3244" spans="1:18">
      <c r="A3244">
        <v>4690</v>
      </c>
      <c r="B3244" t="s">
        <v>32</v>
      </c>
      <c r="C3244">
        <v>6032835</v>
      </c>
      <c r="D32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44">
        <f>IF(moras[[#This Row],[SALARIO]]="",'2-Resumen'!$B$7, moras[[#This Row],[SALARIO]])</f>
        <v>6032835</v>
      </c>
      <c r="F3244">
        <f>STANDARDIZE(moras[[#This Row],[SALARIO]],'2-Resumen'!$B$2,'2-Resumen'!$B$3)</f>
        <v>-0.27523579491826583</v>
      </c>
      <c r="G3244" t="str">
        <f>IF(ABS(moras[[#This Row],[Z-CORE]])&gt; 1.96,"Sí", "No")</f>
        <v>No</v>
      </c>
      <c r="H3244" t="s">
        <v>33</v>
      </c>
      <c r="I3244" t="str">
        <f>IF(moras[[#This Row],[TIPO_ASEGURAMIENTO]] = "", '2-Resumen'!$F$4, moras[[#This Row],[TIPO_ASEGURAMIENTO]])</f>
        <v>ASALARIADO</v>
      </c>
      <c r="J3244" t="s">
        <v>34</v>
      </c>
      <c r="K3244" t="s">
        <v>30</v>
      </c>
      <c r="L3244" t="s">
        <v>31</v>
      </c>
      <c r="M3244" t="s">
        <v>31</v>
      </c>
      <c r="N3244">
        <v>30</v>
      </c>
      <c r="O3244">
        <f>IF(moras[[#This Row],[EDAD]]="", '2-Resumen'!$C$7, moras[[#This Row],[EDAD]])</f>
        <v>30</v>
      </c>
      <c r="P3244">
        <f>FLOOR(moras[[#This Row],[EDAD_SIN_NA´S]],10)</f>
        <v>30</v>
      </c>
      <c r="Q3244">
        <f>STANDARDIZE(moras[[#This Row],[EDAD]],'2-Resumen'!$C$2, '2-Resumen'!$C$3)</f>
        <v>-0.84029414414035897</v>
      </c>
      <c r="R3244" t="str">
        <f>IF(ABS(moras[[#This Row],[Z-CORE E]]) &gt; 1.96, "Sí", "No")</f>
        <v>No</v>
      </c>
    </row>
    <row r="3245" spans="1:18">
      <c r="A3245">
        <v>4691</v>
      </c>
      <c r="B3245" t="s">
        <v>32</v>
      </c>
      <c r="C3245">
        <v>89735936</v>
      </c>
      <c r="D32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45">
        <f>IF(moras[[#This Row],[SALARIO]]="",'2-Resumen'!$B$7, moras[[#This Row],[SALARIO]])</f>
        <v>89735936</v>
      </c>
      <c r="F3245">
        <f>STANDARDIZE(moras[[#This Row],[SALARIO]],'2-Resumen'!$B$2,'2-Resumen'!$B$3)</f>
        <v>1.1175035142965364</v>
      </c>
      <c r="G3245" t="str">
        <f>IF(ABS(moras[[#This Row],[Z-CORE]])&gt; 1.96,"Sí", "No")</f>
        <v>No</v>
      </c>
      <c r="H3245" t="s">
        <v>33</v>
      </c>
      <c r="I3245" t="str">
        <f>IF(moras[[#This Row],[TIPO_ASEGURAMIENTO]] = "", '2-Resumen'!$F$4, moras[[#This Row],[TIPO_ASEGURAMIENTO]])</f>
        <v>ASALARIADO</v>
      </c>
      <c r="J3245" t="s">
        <v>29</v>
      </c>
      <c r="K3245" t="s">
        <v>30</v>
      </c>
      <c r="L3245" t="s">
        <v>31</v>
      </c>
      <c r="M3245" t="s">
        <v>31</v>
      </c>
      <c r="N3245">
        <v>23</v>
      </c>
      <c r="O3245">
        <f>IF(moras[[#This Row],[EDAD]]="", '2-Resumen'!$C$7, moras[[#This Row],[EDAD]])</f>
        <v>23</v>
      </c>
      <c r="P3245">
        <f>FLOOR(moras[[#This Row],[EDAD_SIN_NA´S]],10)</f>
        <v>20</v>
      </c>
      <c r="Q3245">
        <f>STANDARDIZE(moras[[#This Row],[EDAD]],'2-Resumen'!$C$2, '2-Resumen'!$C$3)</f>
        <v>-1.3343214546803215</v>
      </c>
      <c r="R3245" t="str">
        <f>IF(ABS(moras[[#This Row],[Z-CORE E]]) &gt; 1.96, "Sí", "No")</f>
        <v>No</v>
      </c>
    </row>
    <row r="3246" spans="1:18">
      <c r="A3246">
        <v>4693</v>
      </c>
      <c r="B3246" t="s">
        <v>27</v>
      </c>
      <c r="C3246">
        <v>88383032</v>
      </c>
      <c r="D32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46">
        <f>IF(moras[[#This Row],[SALARIO]]="",'2-Resumen'!$B$7, moras[[#This Row],[SALARIO]])</f>
        <v>88383032</v>
      </c>
      <c r="F3246">
        <f>STANDARDIZE(moras[[#This Row],[SALARIO]],'2-Resumen'!$B$2,'2-Resumen'!$B$3)</f>
        <v>1.0949924894971812</v>
      </c>
      <c r="G3246" t="str">
        <f>IF(ABS(moras[[#This Row],[Z-CORE]])&gt; 1.96,"Sí", "No")</f>
        <v>No</v>
      </c>
      <c r="H3246" t="s">
        <v>33</v>
      </c>
      <c r="I3246" t="str">
        <f>IF(moras[[#This Row],[TIPO_ASEGURAMIENTO]] = "", '2-Resumen'!$F$4, moras[[#This Row],[TIPO_ASEGURAMIENTO]])</f>
        <v>ASALARIADO</v>
      </c>
      <c r="J3246" t="s">
        <v>34</v>
      </c>
      <c r="K3246" t="s">
        <v>30</v>
      </c>
      <c r="L3246" t="s">
        <v>31</v>
      </c>
      <c r="M3246" t="s">
        <v>31</v>
      </c>
      <c r="N3246">
        <v>40</v>
      </c>
      <c r="O3246">
        <f>IF(moras[[#This Row],[EDAD]]="", '2-Resumen'!$C$7, moras[[#This Row],[EDAD]])</f>
        <v>40</v>
      </c>
      <c r="P3246">
        <f>FLOOR(moras[[#This Row],[EDAD_SIN_NA´S]],10)</f>
        <v>40</v>
      </c>
      <c r="Q3246">
        <f>STANDARDIZE(moras[[#This Row],[EDAD]],'2-Resumen'!$C$2, '2-Resumen'!$C$3)</f>
        <v>-0.13454084336898386</v>
      </c>
      <c r="R3246" t="str">
        <f>IF(ABS(moras[[#This Row],[Z-CORE E]]) &gt; 1.96, "Sí", "No")</f>
        <v>No</v>
      </c>
    </row>
    <row r="3247" spans="1:18">
      <c r="A3247">
        <v>4696</v>
      </c>
      <c r="B3247" t="s">
        <v>32</v>
      </c>
      <c r="C3247">
        <v>43230135</v>
      </c>
      <c r="D32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47">
        <f>IF(moras[[#This Row],[SALARIO]]="",'2-Resumen'!$B$7, moras[[#This Row],[SALARIO]])</f>
        <v>43230135</v>
      </c>
      <c r="F3247">
        <f>STANDARDIZE(moras[[#This Row],[SALARIO]],'2-Resumen'!$B$2,'2-Resumen'!$B$3)</f>
        <v>0.34369159591586546</v>
      </c>
      <c r="G3247" t="str">
        <f>IF(ABS(moras[[#This Row],[Z-CORE]])&gt; 1.96,"Sí", "No")</f>
        <v>No</v>
      </c>
      <c r="H3247" t="s">
        <v>33</v>
      </c>
      <c r="I3247" t="str">
        <f>IF(moras[[#This Row],[TIPO_ASEGURAMIENTO]] = "", '2-Resumen'!$F$4, moras[[#This Row],[TIPO_ASEGURAMIENTO]])</f>
        <v>ASALARIADO</v>
      </c>
      <c r="J3247" t="s">
        <v>29</v>
      </c>
      <c r="K3247" t="s">
        <v>30</v>
      </c>
      <c r="L3247" t="s">
        <v>31</v>
      </c>
      <c r="M3247" t="s">
        <v>31</v>
      </c>
      <c r="N3247">
        <v>30</v>
      </c>
      <c r="O3247">
        <f>IF(moras[[#This Row],[EDAD]]="", '2-Resumen'!$C$7, moras[[#This Row],[EDAD]])</f>
        <v>30</v>
      </c>
      <c r="P3247">
        <f>FLOOR(moras[[#This Row],[EDAD_SIN_NA´S]],10)</f>
        <v>30</v>
      </c>
      <c r="Q3247">
        <f>STANDARDIZE(moras[[#This Row],[EDAD]],'2-Resumen'!$C$2, '2-Resumen'!$C$3)</f>
        <v>-0.84029414414035897</v>
      </c>
      <c r="R3247" t="str">
        <f>IF(ABS(moras[[#This Row],[Z-CORE E]]) &gt; 1.96, "Sí", "No")</f>
        <v>No</v>
      </c>
    </row>
    <row r="3248" spans="1:18">
      <c r="A3248">
        <v>4697</v>
      </c>
      <c r="B3248" t="s">
        <v>32</v>
      </c>
      <c r="C3248">
        <v>57894145</v>
      </c>
      <c r="D32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48">
        <f>IF(moras[[#This Row],[SALARIO]]="",'2-Resumen'!$B$7, moras[[#This Row],[SALARIO]])</f>
        <v>57894145</v>
      </c>
      <c r="F3248">
        <f>STANDARDIZE(moras[[#This Row],[SALARIO]],'2-Resumen'!$B$2,'2-Resumen'!$B$3)</f>
        <v>0.58768665599994707</v>
      </c>
      <c r="G3248" t="str">
        <f>IF(ABS(moras[[#This Row],[Z-CORE]])&gt; 1.96,"Sí", "No")</f>
        <v>No</v>
      </c>
      <c r="H3248" t="s">
        <v>33</v>
      </c>
      <c r="I3248" t="str">
        <f>IF(moras[[#This Row],[TIPO_ASEGURAMIENTO]] = "", '2-Resumen'!$F$4, moras[[#This Row],[TIPO_ASEGURAMIENTO]])</f>
        <v>ASALARIADO</v>
      </c>
      <c r="J3248" t="s">
        <v>29</v>
      </c>
      <c r="K3248" t="s">
        <v>30</v>
      </c>
      <c r="L3248" t="s">
        <v>31</v>
      </c>
      <c r="M3248" t="s">
        <v>31</v>
      </c>
      <c r="N3248">
        <v>23</v>
      </c>
      <c r="O3248">
        <f>IF(moras[[#This Row],[EDAD]]="", '2-Resumen'!$C$7, moras[[#This Row],[EDAD]])</f>
        <v>23</v>
      </c>
      <c r="P3248">
        <f>FLOOR(moras[[#This Row],[EDAD_SIN_NA´S]],10)</f>
        <v>20</v>
      </c>
      <c r="Q3248">
        <f>STANDARDIZE(moras[[#This Row],[EDAD]],'2-Resumen'!$C$2, '2-Resumen'!$C$3)</f>
        <v>-1.3343214546803215</v>
      </c>
      <c r="R3248" t="str">
        <f>IF(ABS(moras[[#This Row],[Z-CORE E]]) &gt; 1.96, "Sí", "No")</f>
        <v>No</v>
      </c>
    </row>
    <row r="3249" spans="1:18">
      <c r="A3249">
        <v>4698</v>
      </c>
      <c r="B3249" t="s">
        <v>27</v>
      </c>
      <c r="C3249">
        <v>29230755</v>
      </c>
      <c r="D32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49">
        <f>IF(moras[[#This Row],[SALARIO]]="",'2-Resumen'!$B$7, moras[[#This Row],[SALARIO]])</f>
        <v>29230755</v>
      </c>
      <c r="F3249">
        <f>STANDARDIZE(moras[[#This Row],[SALARIO]],'2-Resumen'!$B$2,'2-Resumen'!$B$3)</f>
        <v>0.11075534149160562</v>
      </c>
      <c r="G3249" t="str">
        <f>IF(ABS(moras[[#This Row],[Z-CORE]])&gt; 1.96,"Sí", "No")</f>
        <v>No</v>
      </c>
      <c r="H3249" t="s">
        <v>33</v>
      </c>
      <c r="I3249" t="str">
        <f>IF(moras[[#This Row],[TIPO_ASEGURAMIENTO]] = "", '2-Resumen'!$F$4, moras[[#This Row],[TIPO_ASEGURAMIENTO]])</f>
        <v>ASALARIADO</v>
      </c>
      <c r="J3249" t="s">
        <v>34</v>
      </c>
      <c r="K3249" t="s">
        <v>30</v>
      </c>
      <c r="L3249" t="s">
        <v>31</v>
      </c>
      <c r="M3249" t="s">
        <v>31</v>
      </c>
      <c r="N3249">
        <v>53</v>
      </c>
      <c r="O3249">
        <f>IF(moras[[#This Row],[EDAD]]="", '2-Resumen'!$C$7, moras[[#This Row],[EDAD]])</f>
        <v>53</v>
      </c>
      <c r="P3249">
        <f>FLOOR(moras[[#This Row],[EDAD_SIN_NA´S]],10)</f>
        <v>50</v>
      </c>
      <c r="Q3249">
        <f>STANDARDIZE(moras[[#This Row],[EDAD]],'2-Resumen'!$C$2, '2-Resumen'!$C$3)</f>
        <v>0.78293844763380371</v>
      </c>
      <c r="R3249" t="str">
        <f>IF(ABS(moras[[#This Row],[Z-CORE E]]) &gt; 1.96, "Sí", "No")</f>
        <v>No</v>
      </c>
    </row>
    <row r="3250" spans="1:18">
      <c r="A3250">
        <v>4699</v>
      </c>
      <c r="B3250" t="s">
        <v>27</v>
      </c>
      <c r="C3250">
        <v>540376</v>
      </c>
      <c r="D32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50">
        <f>IF(moras[[#This Row],[SALARIO]]="",'2-Resumen'!$B$7, moras[[#This Row],[SALARIO]])</f>
        <v>540376</v>
      </c>
      <c r="F3250">
        <f>STANDARDIZE(moras[[#This Row],[SALARIO]],'2-Resumen'!$B$2,'2-Resumen'!$B$3)</f>
        <v>-0.36662504408778729</v>
      </c>
      <c r="G3250" t="str">
        <f>IF(ABS(moras[[#This Row],[Z-CORE]])&gt; 1.96,"Sí", "No")</f>
        <v>No</v>
      </c>
      <c r="H3250" t="s">
        <v>33</v>
      </c>
      <c r="I3250" t="str">
        <f>IF(moras[[#This Row],[TIPO_ASEGURAMIENTO]] = "", '2-Resumen'!$F$4, moras[[#This Row],[TIPO_ASEGURAMIENTO]])</f>
        <v>ASALARIADO</v>
      </c>
      <c r="J3250" t="s">
        <v>29</v>
      </c>
      <c r="K3250" t="s">
        <v>30</v>
      </c>
      <c r="L3250" t="s">
        <v>31</v>
      </c>
      <c r="M3250" t="s">
        <v>31</v>
      </c>
      <c r="N3250">
        <v>35</v>
      </c>
      <c r="O3250">
        <f>IF(moras[[#This Row],[EDAD]]="", '2-Resumen'!$C$7, moras[[#This Row],[EDAD]])</f>
        <v>35</v>
      </c>
      <c r="P3250">
        <f>FLOOR(moras[[#This Row],[EDAD_SIN_NA´S]],10)</f>
        <v>30</v>
      </c>
      <c r="Q3250">
        <f>STANDARDIZE(moras[[#This Row],[EDAD]],'2-Resumen'!$C$2, '2-Resumen'!$C$3)</f>
        <v>-0.48741749375467142</v>
      </c>
      <c r="R3250" t="str">
        <f>IF(ABS(moras[[#This Row],[Z-CORE E]]) &gt; 1.96, "Sí", "No")</f>
        <v>No</v>
      </c>
    </row>
    <row r="3251" spans="1:18">
      <c r="A3251">
        <v>4700</v>
      </c>
      <c r="B3251" t="s">
        <v>27</v>
      </c>
      <c r="C3251">
        <v>1040470</v>
      </c>
      <c r="D32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51">
        <f>IF(moras[[#This Row],[SALARIO]]="",'2-Resumen'!$B$7, moras[[#This Row],[SALARIO]])</f>
        <v>1040470</v>
      </c>
      <c r="F3251">
        <f>STANDARDIZE(moras[[#This Row],[SALARIO]],'2-Resumen'!$B$2,'2-Resumen'!$B$3)</f>
        <v>-0.35830395963832984</v>
      </c>
      <c r="G3251" t="str">
        <f>IF(ABS(moras[[#This Row],[Z-CORE]])&gt; 1.96,"Sí", "No")</f>
        <v>No</v>
      </c>
      <c r="H3251" t="s">
        <v>33</v>
      </c>
      <c r="I3251" t="str">
        <f>IF(moras[[#This Row],[TIPO_ASEGURAMIENTO]] = "", '2-Resumen'!$F$4, moras[[#This Row],[TIPO_ASEGURAMIENTO]])</f>
        <v>ASALARIADO</v>
      </c>
      <c r="J3251" t="s">
        <v>34</v>
      </c>
      <c r="K3251" t="s">
        <v>30</v>
      </c>
      <c r="L3251" t="s">
        <v>31</v>
      </c>
      <c r="M3251" t="s">
        <v>30</v>
      </c>
      <c r="N3251">
        <v>53</v>
      </c>
      <c r="O3251">
        <f>IF(moras[[#This Row],[EDAD]]="", '2-Resumen'!$C$7, moras[[#This Row],[EDAD]])</f>
        <v>53</v>
      </c>
      <c r="P3251">
        <f>FLOOR(moras[[#This Row],[EDAD_SIN_NA´S]],10)</f>
        <v>50</v>
      </c>
      <c r="Q3251">
        <f>STANDARDIZE(moras[[#This Row],[EDAD]],'2-Resumen'!$C$2, '2-Resumen'!$C$3)</f>
        <v>0.78293844763380371</v>
      </c>
      <c r="R3251" t="str">
        <f>IF(ABS(moras[[#This Row],[Z-CORE E]]) &gt; 1.96, "Sí", "No")</f>
        <v>No</v>
      </c>
    </row>
    <row r="3252" spans="1:18">
      <c r="A3252">
        <v>4702</v>
      </c>
      <c r="B3252" t="s">
        <v>32</v>
      </c>
      <c r="C3252">
        <v>50013683</v>
      </c>
      <c r="D32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52">
        <f>IF(moras[[#This Row],[SALARIO]]="",'2-Resumen'!$B$7, moras[[#This Row],[SALARIO]])</f>
        <v>50013683</v>
      </c>
      <c r="F3252">
        <f>STANDARDIZE(moras[[#This Row],[SALARIO]],'2-Resumen'!$B$2,'2-Resumen'!$B$3)</f>
        <v>0.45656332758020907</v>
      </c>
      <c r="G3252" t="str">
        <f>IF(ABS(moras[[#This Row],[Z-CORE]])&gt; 1.96,"Sí", "No")</f>
        <v>No</v>
      </c>
      <c r="H3252" t="s">
        <v>33</v>
      </c>
      <c r="I3252" t="str">
        <f>IF(moras[[#This Row],[TIPO_ASEGURAMIENTO]] = "", '2-Resumen'!$F$4, moras[[#This Row],[TIPO_ASEGURAMIENTO]])</f>
        <v>ASALARIADO</v>
      </c>
      <c r="J3252" t="s">
        <v>29</v>
      </c>
      <c r="K3252" t="s">
        <v>30</v>
      </c>
      <c r="L3252" t="s">
        <v>31</v>
      </c>
      <c r="M3252" t="s">
        <v>31</v>
      </c>
      <c r="N3252">
        <v>35</v>
      </c>
      <c r="O3252">
        <f>IF(moras[[#This Row],[EDAD]]="", '2-Resumen'!$C$7, moras[[#This Row],[EDAD]])</f>
        <v>35</v>
      </c>
      <c r="P3252">
        <f>FLOOR(moras[[#This Row],[EDAD_SIN_NA´S]],10)</f>
        <v>30</v>
      </c>
      <c r="Q3252">
        <f>STANDARDIZE(moras[[#This Row],[EDAD]],'2-Resumen'!$C$2, '2-Resumen'!$C$3)</f>
        <v>-0.48741749375467142</v>
      </c>
      <c r="R3252" t="str">
        <f>IF(ABS(moras[[#This Row],[Z-CORE E]]) &gt; 1.96, "Sí", "No")</f>
        <v>No</v>
      </c>
    </row>
    <row r="3253" spans="1:18">
      <c r="A3253">
        <v>4704</v>
      </c>
      <c r="B3253" t="s">
        <v>32</v>
      </c>
      <c r="C3253">
        <v>45067708</v>
      </c>
      <c r="D32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53">
        <f>IF(moras[[#This Row],[SALARIO]]="",'2-Resumen'!$B$7, moras[[#This Row],[SALARIO]])</f>
        <v>45067708</v>
      </c>
      <c r="F3253">
        <f>STANDARDIZE(moras[[#This Row],[SALARIO]],'2-Resumen'!$B$2,'2-Resumen'!$B$3)</f>
        <v>0.37426704796096677</v>
      </c>
      <c r="G3253" t="str">
        <f>IF(ABS(moras[[#This Row],[Z-CORE]])&gt; 1.96,"Sí", "No")</f>
        <v>No</v>
      </c>
      <c r="H3253" t="s">
        <v>33</v>
      </c>
      <c r="I3253" t="str">
        <f>IF(moras[[#This Row],[TIPO_ASEGURAMIENTO]] = "", '2-Resumen'!$F$4, moras[[#This Row],[TIPO_ASEGURAMIENTO]])</f>
        <v>ASALARIADO</v>
      </c>
      <c r="J3253" t="s">
        <v>29</v>
      </c>
      <c r="K3253" t="s">
        <v>30</v>
      </c>
      <c r="L3253" t="s">
        <v>31</v>
      </c>
      <c r="M3253" t="s">
        <v>31</v>
      </c>
      <c r="N3253">
        <v>28</v>
      </c>
      <c r="O3253">
        <f>IF(moras[[#This Row],[EDAD]]="", '2-Resumen'!$C$7, moras[[#This Row],[EDAD]])</f>
        <v>28</v>
      </c>
      <c r="P3253">
        <f>FLOOR(moras[[#This Row],[EDAD_SIN_NA´S]],10)</f>
        <v>20</v>
      </c>
      <c r="Q3253">
        <f>STANDARDIZE(moras[[#This Row],[EDAD]],'2-Resumen'!$C$2, '2-Resumen'!$C$3)</f>
        <v>-0.98144480429463388</v>
      </c>
      <c r="R3253" t="str">
        <f>IF(ABS(moras[[#This Row],[Z-CORE E]]) &gt; 1.96, "Sí", "No")</f>
        <v>No</v>
      </c>
    </row>
    <row r="3254" spans="1:18">
      <c r="A3254">
        <v>4705</v>
      </c>
      <c r="B3254" t="s">
        <v>32</v>
      </c>
      <c r="C3254">
        <v>65449</v>
      </c>
      <c r="D32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54">
        <f>IF(moras[[#This Row],[SALARIO]]="",'2-Resumen'!$B$7, moras[[#This Row],[SALARIO]])</f>
        <v>65449</v>
      </c>
      <c r="F3254">
        <f>STANDARDIZE(moras[[#This Row],[SALARIO]],'2-Resumen'!$B$2,'2-Resumen'!$B$3)</f>
        <v>-0.37452737379845669</v>
      </c>
      <c r="G3254" t="str">
        <f>IF(ABS(moras[[#This Row],[Z-CORE]])&gt; 1.96,"Sí", "No")</f>
        <v>No</v>
      </c>
      <c r="H3254" t="s">
        <v>33</v>
      </c>
      <c r="I3254" t="str">
        <f>IF(moras[[#This Row],[TIPO_ASEGURAMIENTO]] = "", '2-Resumen'!$F$4, moras[[#This Row],[TIPO_ASEGURAMIENTO]])</f>
        <v>ASALARIADO</v>
      </c>
      <c r="J3254" t="s">
        <v>29</v>
      </c>
      <c r="K3254" t="s">
        <v>30</v>
      </c>
      <c r="L3254" t="s">
        <v>30</v>
      </c>
      <c r="M3254" t="s">
        <v>31</v>
      </c>
      <c r="N3254">
        <v>59</v>
      </c>
      <c r="O3254">
        <f>IF(moras[[#This Row],[EDAD]]="", '2-Resumen'!$C$7, moras[[#This Row],[EDAD]])</f>
        <v>59</v>
      </c>
      <c r="P3254">
        <f>FLOOR(moras[[#This Row],[EDAD_SIN_NA´S]],10)</f>
        <v>50</v>
      </c>
      <c r="Q3254">
        <f>STANDARDIZE(moras[[#This Row],[EDAD]],'2-Resumen'!$C$2, '2-Resumen'!$C$3)</f>
        <v>1.2063904280966287</v>
      </c>
      <c r="R3254" t="str">
        <f>IF(ABS(moras[[#This Row],[Z-CORE E]]) &gt; 1.96, "Sí", "No")</f>
        <v>No</v>
      </c>
    </row>
    <row r="3255" spans="1:18">
      <c r="A3255">
        <v>4707</v>
      </c>
      <c r="B3255" t="s">
        <v>32</v>
      </c>
      <c r="C3255">
        <v>159455567</v>
      </c>
      <c r="D32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55">
        <f>IF(moras[[#This Row],[SALARIO]]="",'2-Resumen'!$B$7, moras[[#This Row],[SALARIO]])</f>
        <v>159455567</v>
      </c>
      <c r="F3255">
        <f>STANDARDIZE(moras[[#This Row],[SALARIO]],'2-Resumen'!$B$2,'2-Resumen'!$B$3)</f>
        <v>2.2775712962255583</v>
      </c>
      <c r="G3255" t="str">
        <f>IF(ABS(moras[[#This Row],[Z-CORE]])&gt; 1.96,"Sí", "No")</f>
        <v>Sí</v>
      </c>
      <c r="H3255" t="s">
        <v>33</v>
      </c>
      <c r="I3255" t="str">
        <f>IF(moras[[#This Row],[TIPO_ASEGURAMIENTO]] = "", '2-Resumen'!$F$4, moras[[#This Row],[TIPO_ASEGURAMIENTO]])</f>
        <v>ASALARIADO</v>
      </c>
      <c r="J3255" t="s">
        <v>34</v>
      </c>
      <c r="K3255" t="s">
        <v>30</v>
      </c>
      <c r="L3255" t="s">
        <v>31</v>
      </c>
      <c r="M3255" t="s">
        <v>31</v>
      </c>
      <c r="N3255">
        <v>49</v>
      </c>
      <c r="O3255">
        <f>IF(moras[[#This Row],[EDAD]]="", '2-Resumen'!$C$7, moras[[#This Row],[EDAD]])</f>
        <v>49</v>
      </c>
      <c r="P3255">
        <f>FLOOR(moras[[#This Row],[EDAD_SIN_NA´S]],10)</f>
        <v>40</v>
      </c>
      <c r="Q3255">
        <f>STANDARDIZE(moras[[#This Row],[EDAD]],'2-Resumen'!$C$2, '2-Resumen'!$C$3)</f>
        <v>0.50063712732525367</v>
      </c>
      <c r="R3255" t="str">
        <f>IF(ABS(moras[[#This Row],[Z-CORE E]]) &gt; 1.96, "Sí", "No")</f>
        <v>No</v>
      </c>
    </row>
    <row r="3256" spans="1:18">
      <c r="A3256">
        <v>4709</v>
      </c>
      <c r="B3256" t="s">
        <v>32</v>
      </c>
      <c r="C3256">
        <v>550000</v>
      </c>
      <c r="D32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56">
        <f>IF(moras[[#This Row],[SALARIO]]="",'2-Resumen'!$B$7, moras[[#This Row],[SALARIO]])</f>
        <v>550000</v>
      </c>
      <c r="F3256">
        <f>STANDARDIZE(moras[[#This Row],[SALARIO]],'2-Resumen'!$B$2,'2-Resumen'!$B$3)</f>
        <v>-0.36646490995952025</v>
      </c>
      <c r="G3256" t="str">
        <f>IF(ABS(moras[[#This Row],[Z-CORE]])&gt; 1.96,"Sí", "No")</f>
        <v>No</v>
      </c>
      <c r="H3256" t="s">
        <v>33</v>
      </c>
      <c r="I3256" t="str">
        <f>IF(moras[[#This Row],[TIPO_ASEGURAMIENTO]] = "", '2-Resumen'!$F$4, moras[[#This Row],[TIPO_ASEGURAMIENTO]])</f>
        <v>ASALARIADO</v>
      </c>
      <c r="J3256" t="s">
        <v>29</v>
      </c>
      <c r="K3256" t="s">
        <v>30</v>
      </c>
      <c r="L3256" t="s">
        <v>31</v>
      </c>
      <c r="M3256" t="s">
        <v>31</v>
      </c>
      <c r="N3256">
        <v>39</v>
      </c>
      <c r="O3256">
        <f>IF(moras[[#This Row],[EDAD]]="", '2-Resumen'!$C$7, moras[[#This Row],[EDAD]])</f>
        <v>39</v>
      </c>
      <c r="P3256">
        <f>FLOOR(moras[[#This Row],[EDAD_SIN_NA´S]],10)</f>
        <v>30</v>
      </c>
      <c r="Q3256">
        <f>STANDARDIZE(moras[[#This Row],[EDAD]],'2-Resumen'!$C$2, '2-Resumen'!$C$3)</f>
        <v>-0.20511617344612137</v>
      </c>
      <c r="R3256" t="str">
        <f>IF(ABS(moras[[#This Row],[Z-CORE E]]) &gt; 1.96, "Sí", "No")</f>
        <v>No</v>
      </c>
    </row>
    <row r="3257" spans="1:18">
      <c r="A3257">
        <v>4710</v>
      </c>
      <c r="B3257" t="s">
        <v>32</v>
      </c>
      <c r="C3257">
        <v>148240413</v>
      </c>
      <c r="D32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57">
        <f>IF(moras[[#This Row],[SALARIO]]="",'2-Resumen'!$B$7, moras[[#This Row],[SALARIO]])</f>
        <v>148240413</v>
      </c>
      <c r="F3257">
        <f>STANDARDIZE(moras[[#This Row],[SALARIO]],'2-Resumen'!$B$2,'2-Resumen'!$B$3)</f>
        <v>2.0909618916982682</v>
      </c>
      <c r="G3257" t="str">
        <f>IF(ABS(moras[[#This Row],[Z-CORE]])&gt; 1.96,"Sí", "No")</f>
        <v>Sí</v>
      </c>
      <c r="H3257" t="s">
        <v>33</v>
      </c>
      <c r="I3257" t="str">
        <f>IF(moras[[#This Row],[TIPO_ASEGURAMIENTO]] = "", '2-Resumen'!$F$4, moras[[#This Row],[TIPO_ASEGURAMIENTO]])</f>
        <v>ASALARIADO</v>
      </c>
      <c r="J3257" t="s">
        <v>29</v>
      </c>
      <c r="K3257" t="s">
        <v>30</v>
      </c>
      <c r="L3257" t="s">
        <v>31</v>
      </c>
      <c r="M3257" t="s">
        <v>31</v>
      </c>
      <c r="N3257">
        <v>56</v>
      </c>
      <c r="O3257">
        <f>IF(moras[[#This Row],[EDAD]]="", '2-Resumen'!$C$7, moras[[#This Row],[EDAD]])</f>
        <v>56</v>
      </c>
      <c r="P3257">
        <f>FLOOR(moras[[#This Row],[EDAD_SIN_NA´S]],10)</f>
        <v>50</v>
      </c>
      <c r="Q3257">
        <f>STANDARDIZE(moras[[#This Row],[EDAD]],'2-Resumen'!$C$2, '2-Resumen'!$C$3)</f>
        <v>0.99466443786521619</v>
      </c>
      <c r="R3257" t="str">
        <f>IF(ABS(moras[[#This Row],[Z-CORE E]]) &gt; 1.96, "Sí", "No")</f>
        <v>No</v>
      </c>
    </row>
    <row r="3258" spans="1:18">
      <c r="A3258">
        <v>4711</v>
      </c>
      <c r="B3258" t="s">
        <v>32</v>
      </c>
      <c r="C3258">
        <v>56223245</v>
      </c>
      <c r="D32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58">
        <f>IF(moras[[#This Row],[SALARIO]]="",'2-Resumen'!$B$7, moras[[#This Row],[SALARIO]])</f>
        <v>56223245</v>
      </c>
      <c r="F3258">
        <f>STANDARDIZE(moras[[#This Row],[SALARIO]],'2-Resumen'!$B$2,'2-Resumen'!$B$3)</f>
        <v>0.55988448279531255</v>
      </c>
      <c r="G3258" t="str">
        <f>IF(ABS(moras[[#This Row],[Z-CORE]])&gt; 1.96,"Sí", "No")</f>
        <v>No</v>
      </c>
      <c r="H3258" t="s">
        <v>33</v>
      </c>
      <c r="I3258" t="str">
        <f>IF(moras[[#This Row],[TIPO_ASEGURAMIENTO]] = "", '2-Resumen'!$F$4, moras[[#This Row],[TIPO_ASEGURAMIENTO]])</f>
        <v>ASALARIADO</v>
      </c>
      <c r="J3258" t="s">
        <v>34</v>
      </c>
      <c r="K3258" t="s">
        <v>30</v>
      </c>
      <c r="L3258" t="s">
        <v>31</v>
      </c>
      <c r="M3258" t="s">
        <v>31</v>
      </c>
      <c r="N3258">
        <v>47</v>
      </c>
      <c r="O3258">
        <f>IF(moras[[#This Row],[EDAD]]="", '2-Resumen'!$C$7, moras[[#This Row],[EDAD]])</f>
        <v>47</v>
      </c>
      <c r="P3258">
        <f>FLOOR(moras[[#This Row],[EDAD_SIN_NA´S]],10)</f>
        <v>40</v>
      </c>
      <c r="Q3258">
        <f>STANDARDIZE(moras[[#This Row],[EDAD]],'2-Resumen'!$C$2, '2-Resumen'!$C$3)</f>
        <v>0.35948646717097865</v>
      </c>
      <c r="R3258" t="str">
        <f>IF(ABS(moras[[#This Row],[Z-CORE E]]) &gt; 1.96, "Sí", "No")</f>
        <v>No</v>
      </c>
    </row>
    <row r="3259" spans="1:18">
      <c r="A3259">
        <v>4712</v>
      </c>
      <c r="B3259" t="s">
        <v>27</v>
      </c>
      <c r="C3259">
        <v>160481</v>
      </c>
      <c r="D32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59">
        <f>IF(moras[[#This Row],[SALARIO]]="",'2-Resumen'!$B$7, moras[[#This Row],[SALARIO]])</f>
        <v>160481</v>
      </c>
      <c r="F3259">
        <f>STANDARDIZE(moras[[#This Row],[SALARIO]],'2-Resumen'!$B$2,'2-Resumen'!$B$3)</f>
        <v>-0.37294613247702341</v>
      </c>
      <c r="G3259" t="str">
        <f>IF(ABS(moras[[#This Row],[Z-CORE]])&gt; 1.96,"Sí", "No")</f>
        <v>No</v>
      </c>
      <c r="H3259" t="s">
        <v>33</v>
      </c>
      <c r="I3259" t="str">
        <f>IF(moras[[#This Row],[TIPO_ASEGURAMIENTO]] = "", '2-Resumen'!$F$4, moras[[#This Row],[TIPO_ASEGURAMIENTO]])</f>
        <v>ASALARIADO</v>
      </c>
      <c r="J3259" t="s">
        <v>34</v>
      </c>
      <c r="K3259" t="s">
        <v>30</v>
      </c>
      <c r="L3259" t="s">
        <v>31</v>
      </c>
      <c r="M3259" t="s">
        <v>31</v>
      </c>
      <c r="N3259">
        <v>26</v>
      </c>
      <c r="O3259">
        <f>IF(moras[[#This Row],[EDAD]]="", '2-Resumen'!$C$7, moras[[#This Row],[EDAD]])</f>
        <v>26</v>
      </c>
      <c r="P3259">
        <f>FLOOR(moras[[#This Row],[EDAD_SIN_NA´S]],10)</f>
        <v>20</v>
      </c>
      <c r="Q3259">
        <f>STANDARDIZE(moras[[#This Row],[EDAD]],'2-Resumen'!$C$2, '2-Resumen'!$C$3)</f>
        <v>-1.1225954644489089</v>
      </c>
      <c r="R3259" t="str">
        <f>IF(ABS(moras[[#This Row],[Z-CORE E]]) &gt; 1.96, "Sí", "No")</f>
        <v>No</v>
      </c>
    </row>
    <row r="3260" spans="1:18">
      <c r="A3260">
        <v>4713</v>
      </c>
      <c r="B3260" t="s">
        <v>27</v>
      </c>
      <c r="C3260">
        <v>239681</v>
      </c>
      <c r="D32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60">
        <f>IF(moras[[#This Row],[SALARIO]]="",'2-Resumen'!$B$7, moras[[#This Row],[SALARIO]])</f>
        <v>239681</v>
      </c>
      <c r="F3260">
        <f>STANDARDIZE(moras[[#This Row],[SALARIO]],'2-Resumen'!$B$2,'2-Resumen'!$B$3)</f>
        <v>-0.37162832044889066</v>
      </c>
      <c r="G3260" t="str">
        <f>IF(ABS(moras[[#This Row],[Z-CORE]])&gt; 1.96,"Sí", "No")</f>
        <v>No</v>
      </c>
      <c r="H3260" t="s">
        <v>33</v>
      </c>
      <c r="I3260" t="str">
        <f>IF(moras[[#This Row],[TIPO_ASEGURAMIENTO]] = "", '2-Resumen'!$F$4, moras[[#This Row],[TIPO_ASEGURAMIENTO]])</f>
        <v>ASALARIADO</v>
      </c>
      <c r="J3260" t="s">
        <v>29</v>
      </c>
      <c r="K3260" t="s">
        <v>30</v>
      </c>
      <c r="L3260" t="s">
        <v>31</v>
      </c>
      <c r="M3260" t="s">
        <v>31</v>
      </c>
      <c r="N3260">
        <v>34</v>
      </c>
      <c r="O3260">
        <f>IF(moras[[#This Row],[EDAD]]="", '2-Resumen'!$C$7, moras[[#This Row],[EDAD]])</f>
        <v>34</v>
      </c>
      <c r="P3260">
        <f>FLOOR(moras[[#This Row],[EDAD_SIN_NA´S]],10)</f>
        <v>30</v>
      </c>
      <c r="Q3260">
        <f>STANDARDIZE(moras[[#This Row],[EDAD]],'2-Resumen'!$C$2, '2-Resumen'!$C$3)</f>
        <v>-0.55799282383180893</v>
      </c>
      <c r="R3260" t="str">
        <f>IF(ABS(moras[[#This Row],[Z-CORE E]]) &gt; 1.96, "Sí", "No")</f>
        <v>No</v>
      </c>
    </row>
    <row r="3261" spans="1:18">
      <c r="A3261">
        <v>4714</v>
      </c>
      <c r="B3261" t="s">
        <v>32</v>
      </c>
      <c r="C3261">
        <v>331398</v>
      </c>
      <c r="D32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61">
        <f>IF(moras[[#This Row],[SALARIO]]="",'2-Resumen'!$B$7, moras[[#This Row],[SALARIO]])</f>
        <v>331398</v>
      </c>
      <c r="F3261">
        <f>STANDARDIZE(moras[[#This Row],[SALARIO]],'2-Resumen'!$B$2,'2-Resumen'!$B$3)</f>
        <v>-0.37010223754757432</v>
      </c>
      <c r="G3261" t="str">
        <f>IF(ABS(moras[[#This Row],[Z-CORE]])&gt; 1.96,"Sí", "No")</f>
        <v>No</v>
      </c>
      <c r="H3261" t="s">
        <v>33</v>
      </c>
      <c r="I3261" t="str">
        <f>IF(moras[[#This Row],[TIPO_ASEGURAMIENTO]] = "", '2-Resumen'!$F$4, moras[[#This Row],[TIPO_ASEGURAMIENTO]])</f>
        <v>ASALARIADO</v>
      </c>
      <c r="J3261" t="s">
        <v>29</v>
      </c>
      <c r="K3261" t="s">
        <v>30</v>
      </c>
      <c r="L3261" t="s">
        <v>31</v>
      </c>
      <c r="M3261" t="s">
        <v>31</v>
      </c>
      <c r="N3261">
        <v>30</v>
      </c>
      <c r="O3261">
        <f>IF(moras[[#This Row],[EDAD]]="", '2-Resumen'!$C$7, moras[[#This Row],[EDAD]])</f>
        <v>30</v>
      </c>
      <c r="P3261">
        <f>FLOOR(moras[[#This Row],[EDAD_SIN_NA´S]],10)</f>
        <v>30</v>
      </c>
      <c r="Q3261">
        <f>STANDARDIZE(moras[[#This Row],[EDAD]],'2-Resumen'!$C$2, '2-Resumen'!$C$3)</f>
        <v>-0.84029414414035897</v>
      </c>
      <c r="R3261" t="str">
        <f>IF(ABS(moras[[#This Row],[Z-CORE E]]) &gt; 1.96, "Sí", "No")</f>
        <v>No</v>
      </c>
    </row>
    <row r="3262" spans="1:18">
      <c r="A3262">
        <v>4715</v>
      </c>
      <c r="B3262" t="s">
        <v>27</v>
      </c>
      <c r="C3262">
        <v>42639651</v>
      </c>
      <c r="D32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62">
        <f>IF(moras[[#This Row],[SALARIO]]="",'2-Resumen'!$B$7, moras[[#This Row],[SALARIO]])</f>
        <v>42639651</v>
      </c>
      <c r="F3262">
        <f>STANDARDIZE(moras[[#This Row],[SALARIO]],'2-Resumen'!$B$2,'2-Resumen'!$B$3)</f>
        <v>0.3338665085721792</v>
      </c>
      <c r="G3262" t="str">
        <f>IF(ABS(moras[[#This Row],[Z-CORE]])&gt; 1.96,"Sí", "No")</f>
        <v>No</v>
      </c>
      <c r="H3262" t="s">
        <v>33</v>
      </c>
      <c r="I3262" t="str">
        <f>IF(moras[[#This Row],[TIPO_ASEGURAMIENTO]] = "", '2-Resumen'!$F$4, moras[[#This Row],[TIPO_ASEGURAMIENTO]])</f>
        <v>ASALARIADO</v>
      </c>
      <c r="J3262" t="s">
        <v>29</v>
      </c>
      <c r="K3262" t="s">
        <v>30</v>
      </c>
      <c r="L3262" t="s">
        <v>31</v>
      </c>
      <c r="M3262" t="s">
        <v>31</v>
      </c>
      <c r="N3262">
        <v>22</v>
      </c>
      <c r="O3262">
        <f>IF(moras[[#This Row],[EDAD]]="", '2-Resumen'!$C$7, moras[[#This Row],[EDAD]])</f>
        <v>22</v>
      </c>
      <c r="P3262">
        <f>FLOOR(moras[[#This Row],[EDAD_SIN_NA´S]],10)</f>
        <v>20</v>
      </c>
      <c r="Q3262">
        <f>STANDARDIZE(moras[[#This Row],[EDAD]],'2-Resumen'!$C$2, '2-Resumen'!$C$3)</f>
        <v>-1.4048967847574589</v>
      </c>
      <c r="R3262" t="str">
        <f>IF(ABS(moras[[#This Row],[Z-CORE E]]) &gt; 1.96, "Sí", "No")</f>
        <v>No</v>
      </c>
    </row>
    <row r="3263" spans="1:18">
      <c r="A3263">
        <v>4717</v>
      </c>
      <c r="B3263" t="s">
        <v>32</v>
      </c>
      <c r="C3263">
        <v>80766097</v>
      </c>
      <c r="D32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63">
        <f>IF(moras[[#This Row],[SALARIO]]="",'2-Resumen'!$B$7, moras[[#This Row],[SALARIO]])</f>
        <v>80766097</v>
      </c>
      <c r="F3263">
        <f>STANDARDIZE(moras[[#This Row],[SALARIO]],'2-Resumen'!$B$2,'2-Resumen'!$B$3)</f>
        <v>0.96825399757160657</v>
      </c>
      <c r="G3263" t="str">
        <f>IF(ABS(moras[[#This Row],[Z-CORE]])&gt; 1.96,"Sí", "No")</f>
        <v>No</v>
      </c>
      <c r="H3263" t="s">
        <v>33</v>
      </c>
      <c r="I3263" t="str">
        <f>IF(moras[[#This Row],[TIPO_ASEGURAMIENTO]] = "", '2-Resumen'!$F$4, moras[[#This Row],[TIPO_ASEGURAMIENTO]])</f>
        <v>ASALARIADO</v>
      </c>
      <c r="J3263" t="s">
        <v>29</v>
      </c>
      <c r="K3263" t="s">
        <v>30</v>
      </c>
      <c r="L3263" t="s">
        <v>31</v>
      </c>
      <c r="M3263" t="s">
        <v>31</v>
      </c>
      <c r="N3263">
        <v>28</v>
      </c>
      <c r="O3263">
        <f>IF(moras[[#This Row],[EDAD]]="", '2-Resumen'!$C$7, moras[[#This Row],[EDAD]])</f>
        <v>28</v>
      </c>
      <c r="P3263">
        <f>FLOOR(moras[[#This Row],[EDAD_SIN_NA´S]],10)</f>
        <v>20</v>
      </c>
      <c r="Q3263">
        <f>STANDARDIZE(moras[[#This Row],[EDAD]],'2-Resumen'!$C$2, '2-Resumen'!$C$3)</f>
        <v>-0.98144480429463388</v>
      </c>
      <c r="R3263" t="str">
        <f>IF(ABS(moras[[#This Row],[Z-CORE E]]) &gt; 1.96, "Sí", "No")</f>
        <v>No</v>
      </c>
    </row>
    <row r="3264" spans="1:18">
      <c r="A3264">
        <v>4718</v>
      </c>
      <c r="B3264" t="s">
        <v>27</v>
      </c>
      <c r="C3264">
        <v>34650845</v>
      </c>
      <c r="D32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64">
        <f>IF(moras[[#This Row],[SALARIO]]="",'2-Resumen'!$B$7, moras[[#This Row],[SALARIO]])</f>
        <v>34650845</v>
      </c>
      <c r="F3264">
        <f>STANDARDIZE(moras[[#This Row],[SALARIO]],'2-Resumen'!$B$2,'2-Resumen'!$B$3)</f>
        <v>0.20094043992042079</v>
      </c>
      <c r="G3264" t="str">
        <f>IF(ABS(moras[[#This Row],[Z-CORE]])&gt; 1.96,"Sí", "No")</f>
        <v>No</v>
      </c>
      <c r="H3264" t="s">
        <v>33</v>
      </c>
      <c r="I3264" t="str">
        <f>IF(moras[[#This Row],[TIPO_ASEGURAMIENTO]] = "", '2-Resumen'!$F$4, moras[[#This Row],[TIPO_ASEGURAMIENTO]])</f>
        <v>ASALARIADO</v>
      </c>
      <c r="J3264" t="s">
        <v>29</v>
      </c>
      <c r="K3264" t="s">
        <v>30</v>
      </c>
      <c r="L3264" t="s">
        <v>31</v>
      </c>
      <c r="M3264" t="s">
        <v>31</v>
      </c>
      <c r="N3264">
        <v>46</v>
      </c>
      <c r="O3264">
        <f>IF(moras[[#This Row],[EDAD]]="", '2-Resumen'!$C$7, moras[[#This Row],[EDAD]])</f>
        <v>46</v>
      </c>
      <c r="P3264">
        <f>FLOOR(moras[[#This Row],[EDAD_SIN_NA´S]],10)</f>
        <v>40</v>
      </c>
      <c r="Q3264">
        <f>STANDARDIZE(moras[[#This Row],[EDAD]],'2-Resumen'!$C$2, '2-Resumen'!$C$3)</f>
        <v>0.28891113709384114</v>
      </c>
      <c r="R3264" t="str">
        <f>IF(ABS(moras[[#This Row],[Z-CORE E]]) &gt; 1.96, "Sí", "No")</f>
        <v>No</v>
      </c>
    </row>
    <row r="3265" spans="1:18">
      <c r="A3265">
        <v>4719</v>
      </c>
      <c r="B3265" t="s">
        <v>32</v>
      </c>
      <c r="C3265">
        <v>578500</v>
      </c>
      <c r="D32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65">
        <f>IF(moras[[#This Row],[SALARIO]]="",'2-Resumen'!$B$7, moras[[#This Row],[SALARIO]])</f>
        <v>578500</v>
      </c>
      <c r="F3265">
        <f>STANDARDIZE(moras[[#This Row],[SALARIO]],'2-Resumen'!$B$2,'2-Resumen'!$B$3)</f>
        <v>-0.36599069729788158</v>
      </c>
      <c r="G3265" t="str">
        <f>IF(ABS(moras[[#This Row],[Z-CORE]])&gt; 1.96,"Sí", "No")</f>
        <v>No</v>
      </c>
      <c r="H3265" t="s">
        <v>33</v>
      </c>
      <c r="I3265" t="str">
        <f>IF(moras[[#This Row],[TIPO_ASEGURAMIENTO]] = "", '2-Resumen'!$F$4, moras[[#This Row],[TIPO_ASEGURAMIENTO]])</f>
        <v>ASALARIADO</v>
      </c>
      <c r="J3265" t="s">
        <v>29</v>
      </c>
      <c r="K3265" t="s">
        <v>30</v>
      </c>
      <c r="L3265" t="s">
        <v>30</v>
      </c>
      <c r="M3265" t="s">
        <v>31</v>
      </c>
      <c r="N3265">
        <v>56</v>
      </c>
      <c r="O3265">
        <f>IF(moras[[#This Row],[EDAD]]="", '2-Resumen'!$C$7, moras[[#This Row],[EDAD]])</f>
        <v>56</v>
      </c>
      <c r="P3265">
        <f>FLOOR(moras[[#This Row],[EDAD_SIN_NA´S]],10)</f>
        <v>50</v>
      </c>
      <c r="Q3265">
        <f>STANDARDIZE(moras[[#This Row],[EDAD]],'2-Resumen'!$C$2, '2-Resumen'!$C$3)</f>
        <v>0.99466443786521619</v>
      </c>
      <c r="R3265" t="str">
        <f>IF(ABS(moras[[#This Row],[Z-CORE E]]) &gt; 1.96, "Sí", "No")</f>
        <v>No</v>
      </c>
    </row>
    <row r="3266" spans="1:18">
      <c r="A3266">
        <v>4721</v>
      </c>
      <c r="B3266" t="s">
        <v>32</v>
      </c>
      <c r="C3266">
        <v>4393676</v>
      </c>
      <c r="D32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66">
        <f>IF(moras[[#This Row],[SALARIO]]="",'2-Resumen'!$B$7, moras[[#This Row],[SALARIO]])</f>
        <v>4393676</v>
      </c>
      <c r="F3266">
        <f>STANDARDIZE(moras[[#This Row],[SALARIO]],'2-Resumen'!$B$2,'2-Resumen'!$B$3)</f>
        <v>-0.30250982833016088</v>
      </c>
      <c r="G3266" t="str">
        <f>IF(ABS(moras[[#This Row],[Z-CORE]])&gt; 1.96,"Sí", "No")</f>
        <v>No</v>
      </c>
      <c r="H3266" t="s">
        <v>33</v>
      </c>
      <c r="I3266" t="str">
        <f>IF(moras[[#This Row],[TIPO_ASEGURAMIENTO]] = "", '2-Resumen'!$F$4, moras[[#This Row],[TIPO_ASEGURAMIENTO]])</f>
        <v>ASALARIADO</v>
      </c>
      <c r="J3266" t="s">
        <v>29</v>
      </c>
      <c r="K3266" t="s">
        <v>30</v>
      </c>
      <c r="L3266" t="s">
        <v>30</v>
      </c>
      <c r="M3266" t="s">
        <v>31</v>
      </c>
      <c r="N3266">
        <v>57</v>
      </c>
      <c r="O3266">
        <f>IF(moras[[#This Row],[EDAD]]="", '2-Resumen'!$C$7, moras[[#This Row],[EDAD]])</f>
        <v>57</v>
      </c>
      <c r="P3266">
        <f>FLOOR(moras[[#This Row],[EDAD_SIN_NA´S]],10)</f>
        <v>50</v>
      </c>
      <c r="Q3266">
        <f>STANDARDIZE(moras[[#This Row],[EDAD]],'2-Resumen'!$C$2, '2-Resumen'!$C$3)</f>
        <v>1.0652397679423538</v>
      </c>
      <c r="R3266" t="str">
        <f>IF(ABS(moras[[#This Row],[Z-CORE E]]) &gt; 1.96, "Sí", "No")</f>
        <v>No</v>
      </c>
    </row>
    <row r="3267" spans="1:18">
      <c r="A3267">
        <v>4723</v>
      </c>
      <c r="B3267" t="s">
        <v>32</v>
      </c>
      <c r="C3267">
        <v>74448575</v>
      </c>
      <c r="D32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67">
        <f>IF(moras[[#This Row],[SALARIO]]="",'2-Resumen'!$B$7, moras[[#This Row],[SALARIO]])</f>
        <v>74448575</v>
      </c>
      <c r="F3267">
        <f>STANDARDIZE(moras[[#This Row],[SALARIO]],'2-Resumen'!$B$2,'2-Resumen'!$B$3)</f>
        <v>0.86313649151613425</v>
      </c>
      <c r="G3267" t="str">
        <f>IF(ABS(moras[[#This Row],[Z-CORE]])&gt; 1.96,"Sí", "No")</f>
        <v>No</v>
      </c>
      <c r="H3267" t="s">
        <v>33</v>
      </c>
      <c r="I3267" t="str">
        <f>IF(moras[[#This Row],[TIPO_ASEGURAMIENTO]] = "", '2-Resumen'!$F$4, moras[[#This Row],[TIPO_ASEGURAMIENTO]])</f>
        <v>ASALARIADO</v>
      </c>
      <c r="J3267" t="s">
        <v>34</v>
      </c>
      <c r="K3267" t="s">
        <v>30</v>
      </c>
      <c r="L3267" t="s">
        <v>31</v>
      </c>
      <c r="M3267" t="s">
        <v>31</v>
      </c>
      <c r="N3267">
        <v>54</v>
      </c>
      <c r="O3267">
        <f>IF(moras[[#This Row],[EDAD]]="", '2-Resumen'!$C$7, moras[[#This Row],[EDAD]])</f>
        <v>54</v>
      </c>
      <c r="P3267">
        <f>FLOOR(moras[[#This Row],[EDAD_SIN_NA´S]],10)</f>
        <v>50</v>
      </c>
      <c r="Q3267">
        <f>STANDARDIZE(moras[[#This Row],[EDAD]],'2-Resumen'!$C$2, '2-Resumen'!$C$3)</f>
        <v>0.85351377771094117</v>
      </c>
      <c r="R3267" t="str">
        <f>IF(ABS(moras[[#This Row],[Z-CORE E]]) &gt; 1.96, "Sí", "No")</f>
        <v>No</v>
      </c>
    </row>
    <row r="3268" spans="1:18">
      <c r="A3268">
        <v>4724</v>
      </c>
      <c r="B3268" t="s">
        <v>27</v>
      </c>
      <c r="C3268">
        <v>587429</v>
      </c>
      <c r="D32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68">
        <f>IF(moras[[#This Row],[SALARIO]]="",'2-Resumen'!$B$7, moras[[#This Row],[SALARIO]])</f>
        <v>587429</v>
      </c>
      <c r="F3268">
        <f>STANDARDIZE(moras[[#This Row],[SALARIO]],'2-Resumen'!$B$2,'2-Resumen'!$B$3)</f>
        <v>-0.36584212730294219</v>
      </c>
      <c r="G3268" t="str">
        <f>IF(ABS(moras[[#This Row],[Z-CORE]])&gt; 1.96,"Sí", "No")</f>
        <v>No</v>
      </c>
      <c r="H3268" t="s">
        <v>33</v>
      </c>
      <c r="I3268" t="str">
        <f>IF(moras[[#This Row],[TIPO_ASEGURAMIENTO]] = "", '2-Resumen'!$F$4, moras[[#This Row],[TIPO_ASEGURAMIENTO]])</f>
        <v>ASALARIADO</v>
      </c>
      <c r="J3268" t="s">
        <v>29</v>
      </c>
      <c r="K3268" t="s">
        <v>30</v>
      </c>
      <c r="L3268" t="s">
        <v>31</v>
      </c>
      <c r="M3268" t="s">
        <v>31</v>
      </c>
      <c r="N3268">
        <v>43</v>
      </c>
      <c r="O3268">
        <f>IF(moras[[#This Row],[EDAD]]="", '2-Resumen'!$C$7, moras[[#This Row],[EDAD]])</f>
        <v>43</v>
      </c>
      <c r="P3268">
        <f>FLOOR(moras[[#This Row],[EDAD_SIN_NA´S]],10)</f>
        <v>40</v>
      </c>
      <c r="Q3268">
        <f>STANDARDIZE(moras[[#This Row],[EDAD]],'2-Resumen'!$C$2, '2-Resumen'!$C$3)</f>
        <v>7.7185146862428639E-2</v>
      </c>
      <c r="R3268" t="str">
        <f>IF(ABS(moras[[#This Row],[Z-CORE E]]) &gt; 1.96, "Sí", "No")</f>
        <v>No</v>
      </c>
    </row>
    <row r="3269" spans="1:18">
      <c r="A3269">
        <v>4726</v>
      </c>
      <c r="B3269" t="s">
        <v>32</v>
      </c>
      <c r="C3269">
        <v>600000</v>
      </c>
      <c r="D32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69">
        <f>IF(moras[[#This Row],[SALARIO]]="",'2-Resumen'!$B$7, moras[[#This Row],[SALARIO]])</f>
        <v>600000</v>
      </c>
      <c r="F3269">
        <f>STANDARDIZE(moras[[#This Row],[SALARIO]],'2-Resumen'!$B$2,'2-Resumen'!$B$3)</f>
        <v>-0.36563295792155764</v>
      </c>
      <c r="G3269" t="str">
        <f>IF(ABS(moras[[#This Row],[Z-CORE]])&gt; 1.96,"Sí", "No")</f>
        <v>No</v>
      </c>
      <c r="H3269" t="s">
        <v>33</v>
      </c>
      <c r="I3269" t="str">
        <f>IF(moras[[#This Row],[TIPO_ASEGURAMIENTO]] = "", '2-Resumen'!$F$4, moras[[#This Row],[TIPO_ASEGURAMIENTO]])</f>
        <v>ASALARIADO</v>
      </c>
      <c r="J3269" t="s">
        <v>29</v>
      </c>
      <c r="K3269" t="s">
        <v>30</v>
      </c>
      <c r="L3269" t="s">
        <v>30</v>
      </c>
      <c r="M3269" t="s">
        <v>31</v>
      </c>
      <c r="N3269">
        <v>46</v>
      </c>
      <c r="O3269">
        <f>IF(moras[[#This Row],[EDAD]]="", '2-Resumen'!$C$7, moras[[#This Row],[EDAD]])</f>
        <v>46</v>
      </c>
      <c r="P3269">
        <f>FLOOR(moras[[#This Row],[EDAD_SIN_NA´S]],10)</f>
        <v>40</v>
      </c>
      <c r="Q3269">
        <f>STANDARDIZE(moras[[#This Row],[EDAD]],'2-Resumen'!$C$2, '2-Resumen'!$C$3)</f>
        <v>0.28891113709384114</v>
      </c>
      <c r="R3269" t="str">
        <f>IF(ABS(moras[[#This Row],[Z-CORE E]]) &gt; 1.96, "Sí", "No")</f>
        <v>No</v>
      </c>
    </row>
    <row r="3270" spans="1:18">
      <c r="A3270">
        <v>4727</v>
      </c>
      <c r="B3270" t="s">
        <v>32</v>
      </c>
      <c r="C3270">
        <v>471303</v>
      </c>
      <c r="D32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70">
        <f>IF(moras[[#This Row],[SALARIO]]="",'2-Resumen'!$B$7, moras[[#This Row],[SALARIO]])</f>
        <v>471303</v>
      </c>
      <c r="F3270">
        <f>STANDARDIZE(moras[[#This Row],[SALARIO]],'2-Resumen'!$B$2,'2-Resumen'!$B$3)</f>
        <v>-0.36777435255015112</v>
      </c>
      <c r="G3270" t="str">
        <f>IF(ABS(moras[[#This Row],[Z-CORE]])&gt; 1.96,"Sí", "No")</f>
        <v>No</v>
      </c>
      <c r="H3270" t="s">
        <v>33</v>
      </c>
      <c r="I3270" t="str">
        <f>IF(moras[[#This Row],[TIPO_ASEGURAMIENTO]] = "", '2-Resumen'!$F$4, moras[[#This Row],[TIPO_ASEGURAMIENTO]])</f>
        <v>ASALARIADO</v>
      </c>
      <c r="J3270" t="s">
        <v>34</v>
      </c>
      <c r="K3270" t="s">
        <v>30</v>
      </c>
      <c r="L3270" t="s">
        <v>31</v>
      </c>
      <c r="M3270" t="s">
        <v>30</v>
      </c>
      <c r="N3270">
        <v>56</v>
      </c>
      <c r="O3270">
        <f>IF(moras[[#This Row],[EDAD]]="", '2-Resumen'!$C$7, moras[[#This Row],[EDAD]])</f>
        <v>56</v>
      </c>
      <c r="P3270">
        <f>FLOOR(moras[[#This Row],[EDAD_SIN_NA´S]],10)</f>
        <v>50</v>
      </c>
      <c r="Q3270">
        <f>STANDARDIZE(moras[[#This Row],[EDAD]],'2-Resumen'!$C$2, '2-Resumen'!$C$3)</f>
        <v>0.99466443786521619</v>
      </c>
      <c r="R3270" t="str">
        <f>IF(ABS(moras[[#This Row],[Z-CORE E]]) &gt; 1.96, "Sí", "No")</f>
        <v>No</v>
      </c>
    </row>
    <row r="3271" spans="1:18">
      <c r="A3271">
        <v>4728</v>
      </c>
      <c r="B3271" t="s">
        <v>32</v>
      </c>
      <c r="C3271">
        <v>584267</v>
      </c>
      <c r="D32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71">
        <f>IF(moras[[#This Row],[SALARIO]]="",'2-Resumen'!$B$7, moras[[#This Row],[SALARIO]])</f>
        <v>584267</v>
      </c>
      <c r="F3271">
        <f>STANDARDIZE(moras[[#This Row],[SALARIO]],'2-Resumen'!$B$2,'2-Resumen'!$B$3)</f>
        <v>-0.36589473994982297</v>
      </c>
      <c r="G3271" t="str">
        <f>IF(ABS(moras[[#This Row],[Z-CORE]])&gt; 1.96,"Sí", "No")</f>
        <v>No</v>
      </c>
      <c r="H3271" t="s">
        <v>33</v>
      </c>
      <c r="I3271" t="str">
        <f>IF(moras[[#This Row],[TIPO_ASEGURAMIENTO]] = "", '2-Resumen'!$F$4, moras[[#This Row],[TIPO_ASEGURAMIENTO]])</f>
        <v>ASALARIADO</v>
      </c>
      <c r="J3271" t="s">
        <v>29</v>
      </c>
      <c r="K3271" t="s">
        <v>30</v>
      </c>
      <c r="L3271" t="s">
        <v>31</v>
      </c>
      <c r="M3271" t="s">
        <v>31</v>
      </c>
      <c r="N3271">
        <v>34</v>
      </c>
      <c r="O3271">
        <f>IF(moras[[#This Row],[EDAD]]="", '2-Resumen'!$C$7, moras[[#This Row],[EDAD]])</f>
        <v>34</v>
      </c>
      <c r="P3271">
        <f>FLOOR(moras[[#This Row],[EDAD_SIN_NA´S]],10)</f>
        <v>30</v>
      </c>
      <c r="Q3271">
        <f>STANDARDIZE(moras[[#This Row],[EDAD]],'2-Resumen'!$C$2, '2-Resumen'!$C$3)</f>
        <v>-0.55799282383180893</v>
      </c>
      <c r="R3271" t="str">
        <f>IF(ABS(moras[[#This Row],[Z-CORE E]]) &gt; 1.96, "Sí", "No")</f>
        <v>No</v>
      </c>
    </row>
    <row r="3272" spans="1:18">
      <c r="A3272">
        <v>4729</v>
      </c>
      <c r="B3272" t="s">
        <v>27</v>
      </c>
      <c r="C3272">
        <v>455696</v>
      </c>
      <c r="D32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72">
        <f>IF(moras[[#This Row],[SALARIO]]="",'2-Resumen'!$B$7, moras[[#This Row],[SALARIO]])</f>
        <v>455696</v>
      </c>
      <c r="F3272">
        <f>STANDARDIZE(moras[[#This Row],[SALARIO]],'2-Resumen'!$B$2,'2-Resumen'!$B$3)</f>
        <v>-0.36803403805928075</v>
      </c>
      <c r="G3272" t="str">
        <f>IF(ABS(moras[[#This Row],[Z-CORE]])&gt; 1.96,"Sí", "No")</f>
        <v>No</v>
      </c>
      <c r="H3272" t="s">
        <v>33</v>
      </c>
      <c r="I3272" t="str">
        <f>IF(moras[[#This Row],[TIPO_ASEGURAMIENTO]] = "", '2-Resumen'!$F$4, moras[[#This Row],[TIPO_ASEGURAMIENTO]])</f>
        <v>ASALARIADO</v>
      </c>
      <c r="J3272" t="s">
        <v>34</v>
      </c>
      <c r="K3272" t="s">
        <v>30</v>
      </c>
      <c r="L3272" t="s">
        <v>31</v>
      </c>
      <c r="M3272" t="s">
        <v>31</v>
      </c>
      <c r="N3272">
        <v>35</v>
      </c>
      <c r="O3272">
        <f>IF(moras[[#This Row],[EDAD]]="", '2-Resumen'!$C$7, moras[[#This Row],[EDAD]])</f>
        <v>35</v>
      </c>
      <c r="P3272">
        <f>FLOOR(moras[[#This Row],[EDAD_SIN_NA´S]],10)</f>
        <v>30</v>
      </c>
      <c r="Q3272">
        <f>STANDARDIZE(moras[[#This Row],[EDAD]],'2-Resumen'!$C$2, '2-Resumen'!$C$3)</f>
        <v>-0.48741749375467142</v>
      </c>
      <c r="R3272" t="str">
        <f>IF(ABS(moras[[#This Row],[Z-CORE E]]) &gt; 1.96, "Sí", "No")</f>
        <v>No</v>
      </c>
    </row>
    <row r="3273" spans="1:18">
      <c r="A3273">
        <v>4730</v>
      </c>
      <c r="B3273" t="s">
        <v>32</v>
      </c>
      <c r="C3273">
        <v>50856757</v>
      </c>
      <c r="D32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73">
        <f>IF(moras[[#This Row],[SALARIO]]="",'2-Resumen'!$B$7, moras[[#This Row],[SALARIO]])</f>
        <v>50856757</v>
      </c>
      <c r="F3273">
        <f>STANDARDIZE(moras[[#This Row],[SALARIO]],'2-Resumen'!$B$2,'2-Resumen'!$B$3)</f>
        <v>0.47059127022927488</v>
      </c>
      <c r="G3273" t="str">
        <f>IF(ABS(moras[[#This Row],[Z-CORE]])&gt; 1.96,"Sí", "No")</f>
        <v>No</v>
      </c>
      <c r="H3273" t="s">
        <v>33</v>
      </c>
      <c r="I3273" t="str">
        <f>IF(moras[[#This Row],[TIPO_ASEGURAMIENTO]] = "", '2-Resumen'!$F$4, moras[[#This Row],[TIPO_ASEGURAMIENTO]])</f>
        <v>ASALARIADO</v>
      </c>
      <c r="J3273" t="s">
        <v>29</v>
      </c>
      <c r="K3273" t="s">
        <v>30</v>
      </c>
      <c r="L3273" t="s">
        <v>31</v>
      </c>
      <c r="M3273" t="s">
        <v>31</v>
      </c>
      <c r="N3273">
        <v>28</v>
      </c>
      <c r="O3273">
        <f>IF(moras[[#This Row],[EDAD]]="", '2-Resumen'!$C$7, moras[[#This Row],[EDAD]])</f>
        <v>28</v>
      </c>
      <c r="P3273">
        <f>FLOOR(moras[[#This Row],[EDAD_SIN_NA´S]],10)</f>
        <v>20</v>
      </c>
      <c r="Q3273">
        <f>STANDARDIZE(moras[[#This Row],[EDAD]],'2-Resumen'!$C$2, '2-Resumen'!$C$3)</f>
        <v>-0.98144480429463388</v>
      </c>
      <c r="R3273" t="str">
        <f>IF(ABS(moras[[#This Row],[Z-CORE E]]) &gt; 1.96, "Sí", "No")</f>
        <v>No</v>
      </c>
    </row>
    <row r="3274" spans="1:18">
      <c r="A3274">
        <v>4731</v>
      </c>
      <c r="B3274" t="s">
        <v>32</v>
      </c>
      <c r="C3274">
        <v>7800626</v>
      </c>
      <c r="D32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74">
        <f>IF(moras[[#This Row],[SALARIO]]="",'2-Resumen'!$B$7, moras[[#This Row],[SALARIO]])</f>
        <v>7800626</v>
      </c>
      <c r="F3274">
        <f>STANDARDIZE(moras[[#This Row],[SALARIO]],'2-Resumen'!$B$2,'2-Resumen'!$B$3)</f>
        <v>-0.24582144841542664</v>
      </c>
      <c r="G3274" t="str">
        <f>IF(ABS(moras[[#This Row],[Z-CORE]])&gt; 1.96,"Sí", "No")</f>
        <v>No</v>
      </c>
      <c r="H3274" t="s">
        <v>33</v>
      </c>
      <c r="I3274" t="str">
        <f>IF(moras[[#This Row],[TIPO_ASEGURAMIENTO]] = "", '2-Resumen'!$F$4, moras[[#This Row],[TIPO_ASEGURAMIENTO]])</f>
        <v>ASALARIADO</v>
      </c>
      <c r="J3274" t="s">
        <v>29</v>
      </c>
      <c r="K3274" t="s">
        <v>30</v>
      </c>
      <c r="L3274" t="s">
        <v>31</v>
      </c>
      <c r="M3274" t="s">
        <v>31</v>
      </c>
      <c r="N3274">
        <v>41</v>
      </c>
      <c r="O3274">
        <f>IF(moras[[#This Row],[EDAD]]="", '2-Resumen'!$C$7, moras[[#This Row],[EDAD]])</f>
        <v>41</v>
      </c>
      <c r="P3274">
        <f>FLOOR(moras[[#This Row],[EDAD_SIN_NA´S]],10)</f>
        <v>40</v>
      </c>
      <c r="Q3274">
        <f>STANDARDIZE(moras[[#This Row],[EDAD]],'2-Resumen'!$C$2, '2-Resumen'!$C$3)</f>
        <v>-6.3965513291846368E-2</v>
      </c>
      <c r="R3274" t="str">
        <f>IF(ABS(moras[[#This Row],[Z-CORE E]]) &gt; 1.96, "Sí", "No")</f>
        <v>No</v>
      </c>
    </row>
    <row r="3275" spans="1:18">
      <c r="A3275">
        <v>4732</v>
      </c>
      <c r="B3275" t="s">
        <v>27</v>
      </c>
      <c r="C3275">
        <v>299152</v>
      </c>
      <c r="D32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75">
        <f>IF(moras[[#This Row],[SALARIO]]="",'2-Resumen'!$B$7, moras[[#This Row],[SALARIO]])</f>
        <v>299152</v>
      </c>
      <c r="F3275">
        <f>STANDARDIZE(moras[[#This Row],[SALARIO]],'2-Resumen'!$B$2,'2-Resumen'!$B$3)</f>
        <v>-0.37063878005589718</v>
      </c>
      <c r="G3275" t="str">
        <f>IF(ABS(moras[[#This Row],[Z-CORE]])&gt; 1.96,"Sí", "No")</f>
        <v>No</v>
      </c>
      <c r="H3275" t="s">
        <v>33</v>
      </c>
      <c r="I3275" t="str">
        <f>IF(moras[[#This Row],[TIPO_ASEGURAMIENTO]] = "", '2-Resumen'!$F$4, moras[[#This Row],[TIPO_ASEGURAMIENTO]])</f>
        <v>ASALARIADO</v>
      </c>
      <c r="J3275" t="s">
        <v>34</v>
      </c>
      <c r="K3275" t="s">
        <v>30</v>
      </c>
      <c r="L3275" t="s">
        <v>31</v>
      </c>
      <c r="M3275" t="s">
        <v>31</v>
      </c>
      <c r="N3275">
        <v>48</v>
      </c>
      <c r="O3275">
        <f>IF(moras[[#This Row],[EDAD]]="", '2-Resumen'!$C$7, moras[[#This Row],[EDAD]])</f>
        <v>48</v>
      </c>
      <c r="P3275">
        <f>FLOOR(moras[[#This Row],[EDAD_SIN_NA´S]],10)</f>
        <v>40</v>
      </c>
      <c r="Q3275">
        <f>STANDARDIZE(moras[[#This Row],[EDAD]],'2-Resumen'!$C$2, '2-Resumen'!$C$3)</f>
        <v>0.43006179724811616</v>
      </c>
      <c r="R3275" t="str">
        <f>IF(ABS(moras[[#This Row],[Z-CORE E]]) &gt; 1.96, "Sí", "No")</f>
        <v>No</v>
      </c>
    </row>
    <row r="3276" spans="1:18">
      <c r="A3276">
        <v>4733</v>
      </c>
      <c r="B3276" t="s">
        <v>32</v>
      </c>
      <c r="C3276">
        <v>8375268</v>
      </c>
      <c r="D32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76">
        <f>IF(moras[[#This Row],[SALARIO]]="",'2-Resumen'!$B$7, moras[[#This Row],[SALARIO]])</f>
        <v>8375268</v>
      </c>
      <c r="F3276">
        <f>STANDARDIZE(moras[[#This Row],[SALARIO]],'2-Resumen'!$B$2,'2-Resumen'!$B$3)</f>
        <v>-0.23625995675544845</v>
      </c>
      <c r="G3276" t="str">
        <f>IF(ABS(moras[[#This Row],[Z-CORE]])&gt; 1.96,"Sí", "No")</f>
        <v>No</v>
      </c>
      <c r="H3276" t="s">
        <v>33</v>
      </c>
      <c r="I3276" t="str">
        <f>IF(moras[[#This Row],[TIPO_ASEGURAMIENTO]] = "", '2-Resumen'!$F$4, moras[[#This Row],[TIPO_ASEGURAMIENTO]])</f>
        <v>ASALARIADO</v>
      </c>
      <c r="J3276" t="s">
        <v>29</v>
      </c>
      <c r="K3276" t="s">
        <v>30</v>
      </c>
      <c r="L3276" t="s">
        <v>30</v>
      </c>
      <c r="M3276" t="s">
        <v>31</v>
      </c>
      <c r="N3276">
        <v>33</v>
      </c>
      <c r="O3276">
        <f>IF(moras[[#This Row],[EDAD]]="", '2-Resumen'!$C$7, moras[[#This Row],[EDAD]])</f>
        <v>33</v>
      </c>
      <c r="P3276">
        <f>FLOOR(moras[[#This Row],[EDAD_SIN_NA´S]],10)</f>
        <v>30</v>
      </c>
      <c r="Q3276">
        <f>STANDARDIZE(moras[[#This Row],[EDAD]],'2-Resumen'!$C$2, '2-Resumen'!$C$3)</f>
        <v>-0.62856815390894638</v>
      </c>
      <c r="R3276" t="str">
        <f>IF(ABS(moras[[#This Row],[Z-CORE E]]) &gt; 1.96, "Sí", "No")</f>
        <v>No</v>
      </c>
    </row>
    <row r="3277" spans="1:18">
      <c r="A3277">
        <v>4735</v>
      </c>
      <c r="B3277" t="s">
        <v>32</v>
      </c>
      <c r="C3277">
        <v>51570375</v>
      </c>
      <c r="D32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77">
        <f>IF(moras[[#This Row],[SALARIO]]="",'2-Resumen'!$B$7, moras[[#This Row],[SALARIO]])</f>
        <v>51570375</v>
      </c>
      <c r="F3277">
        <f>STANDARDIZE(moras[[#This Row],[SALARIO]],'2-Resumen'!$B$2,'2-Resumen'!$B$3)</f>
        <v>0.4824651892178109</v>
      </c>
      <c r="G3277" t="str">
        <f>IF(ABS(moras[[#This Row],[Z-CORE]])&gt; 1.96,"Sí", "No")</f>
        <v>No</v>
      </c>
      <c r="H3277" t="s">
        <v>33</v>
      </c>
      <c r="I3277" t="str">
        <f>IF(moras[[#This Row],[TIPO_ASEGURAMIENTO]] = "", '2-Resumen'!$F$4, moras[[#This Row],[TIPO_ASEGURAMIENTO]])</f>
        <v>ASALARIADO</v>
      </c>
      <c r="J3277" t="s">
        <v>34</v>
      </c>
      <c r="K3277" t="s">
        <v>30</v>
      </c>
      <c r="L3277" t="s">
        <v>31</v>
      </c>
      <c r="M3277" t="s">
        <v>31</v>
      </c>
      <c r="N3277">
        <v>49</v>
      </c>
      <c r="O3277">
        <f>IF(moras[[#This Row],[EDAD]]="", '2-Resumen'!$C$7, moras[[#This Row],[EDAD]])</f>
        <v>49</v>
      </c>
      <c r="P3277">
        <f>FLOOR(moras[[#This Row],[EDAD_SIN_NA´S]],10)</f>
        <v>40</v>
      </c>
      <c r="Q3277">
        <f>STANDARDIZE(moras[[#This Row],[EDAD]],'2-Resumen'!$C$2, '2-Resumen'!$C$3)</f>
        <v>0.50063712732525367</v>
      </c>
      <c r="R3277" t="str">
        <f>IF(ABS(moras[[#This Row],[Z-CORE E]]) &gt; 1.96, "Sí", "No")</f>
        <v>No</v>
      </c>
    </row>
    <row r="3278" spans="1:18">
      <c r="A3278">
        <v>4736</v>
      </c>
      <c r="B3278" t="s">
        <v>32</v>
      </c>
      <c r="C3278">
        <v>66688858</v>
      </c>
      <c r="D32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78">
        <f>IF(moras[[#This Row],[SALARIO]]="",'2-Resumen'!$B$7, moras[[#This Row],[SALARIO]])</f>
        <v>66688858</v>
      </c>
      <c r="F3278">
        <f>STANDARDIZE(moras[[#This Row],[SALARIO]],'2-Resumen'!$B$2,'2-Resumen'!$B$3)</f>
        <v>0.73402224407287209</v>
      </c>
      <c r="G3278" t="str">
        <f>IF(ABS(moras[[#This Row],[Z-CORE]])&gt; 1.96,"Sí", "No")</f>
        <v>No</v>
      </c>
      <c r="H3278" t="s">
        <v>33</v>
      </c>
      <c r="I3278" t="str">
        <f>IF(moras[[#This Row],[TIPO_ASEGURAMIENTO]] = "", '2-Resumen'!$F$4, moras[[#This Row],[TIPO_ASEGURAMIENTO]])</f>
        <v>ASALARIADO</v>
      </c>
      <c r="J3278" t="s">
        <v>29</v>
      </c>
      <c r="K3278" t="s">
        <v>30</v>
      </c>
      <c r="L3278" t="s">
        <v>31</v>
      </c>
      <c r="M3278" t="s">
        <v>31</v>
      </c>
      <c r="N3278">
        <v>57</v>
      </c>
      <c r="O3278">
        <f>IF(moras[[#This Row],[EDAD]]="", '2-Resumen'!$C$7, moras[[#This Row],[EDAD]])</f>
        <v>57</v>
      </c>
      <c r="P3278">
        <f>FLOOR(moras[[#This Row],[EDAD_SIN_NA´S]],10)</f>
        <v>50</v>
      </c>
      <c r="Q3278">
        <f>STANDARDIZE(moras[[#This Row],[EDAD]],'2-Resumen'!$C$2, '2-Resumen'!$C$3)</f>
        <v>1.0652397679423538</v>
      </c>
      <c r="R3278" t="str">
        <f>IF(ABS(moras[[#This Row],[Z-CORE E]]) &gt; 1.96, "Sí", "No")</f>
        <v>No</v>
      </c>
    </row>
    <row r="3279" spans="1:18">
      <c r="A3279">
        <v>4737</v>
      </c>
      <c r="B3279" t="s">
        <v>27</v>
      </c>
      <c r="C3279">
        <v>597692</v>
      </c>
      <c r="D32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79">
        <f>IF(moras[[#This Row],[SALARIO]]="",'2-Resumen'!$B$7, moras[[#This Row],[SALARIO]])</f>
        <v>597692</v>
      </c>
      <c r="F3279">
        <f>STANDARDIZE(moras[[#This Row],[SALARIO]],'2-Resumen'!$B$2,'2-Resumen'!$B$3)</f>
        <v>-0.36567136082763002</v>
      </c>
      <c r="G3279" t="str">
        <f>IF(ABS(moras[[#This Row],[Z-CORE]])&gt; 1.96,"Sí", "No")</f>
        <v>No</v>
      </c>
      <c r="H3279" t="s">
        <v>33</v>
      </c>
      <c r="I3279" t="str">
        <f>IF(moras[[#This Row],[TIPO_ASEGURAMIENTO]] = "", '2-Resumen'!$F$4, moras[[#This Row],[TIPO_ASEGURAMIENTO]])</f>
        <v>ASALARIADO</v>
      </c>
      <c r="J3279" t="s">
        <v>29</v>
      </c>
      <c r="K3279" t="s">
        <v>30</v>
      </c>
      <c r="L3279" t="s">
        <v>31</v>
      </c>
      <c r="M3279" t="s">
        <v>31</v>
      </c>
      <c r="N3279">
        <v>40</v>
      </c>
      <c r="O3279">
        <f>IF(moras[[#This Row],[EDAD]]="", '2-Resumen'!$C$7, moras[[#This Row],[EDAD]])</f>
        <v>40</v>
      </c>
      <c r="P3279">
        <f>FLOOR(moras[[#This Row],[EDAD_SIN_NA´S]],10)</f>
        <v>40</v>
      </c>
      <c r="Q3279">
        <f>STANDARDIZE(moras[[#This Row],[EDAD]],'2-Resumen'!$C$2, '2-Resumen'!$C$3)</f>
        <v>-0.13454084336898386</v>
      </c>
      <c r="R3279" t="str">
        <f>IF(ABS(moras[[#This Row],[Z-CORE E]]) &gt; 1.96, "Sí", "No")</f>
        <v>No</v>
      </c>
    </row>
    <row r="3280" spans="1:18">
      <c r="A3280">
        <v>4738</v>
      </c>
      <c r="B3280" t="s">
        <v>32</v>
      </c>
      <c r="C3280">
        <v>37727453</v>
      </c>
      <c r="D32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80">
        <f>IF(moras[[#This Row],[SALARIO]]="",'2-Resumen'!$B$7, moras[[#This Row],[SALARIO]])</f>
        <v>37727453</v>
      </c>
      <c r="F3280">
        <f>STANDARDIZE(moras[[#This Row],[SALARIO]],'2-Resumen'!$B$2,'2-Resumen'!$B$3)</f>
        <v>0.25213224583266214</v>
      </c>
      <c r="G3280" t="str">
        <f>IF(ABS(moras[[#This Row],[Z-CORE]])&gt; 1.96,"Sí", "No")</f>
        <v>No</v>
      </c>
      <c r="H3280" t="s">
        <v>33</v>
      </c>
      <c r="I3280" t="str">
        <f>IF(moras[[#This Row],[TIPO_ASEGURAMIENTO]] = "", '2-Resumen'!$F$4, moras[[#This Row],[TIPO_ASEGURAMIENTO]])</f>
        <v>ASALARIADO</v>
      </c>
      <c r="J3280" t="s">
        <v>29</v>
      </c>
      <c r="K3280" t="s">
        <v>30</v>
      </c>
      <c r="L3280" t="s">
        <v>30</v>
      </c>
      <c r="M3280" t="s">
        <v>31</v>
      </c>
      <c r="N3280">
        <v>21</v>
      </c>
      <c r="O3280">
        <f>IF(moras[[#This Row],[EDAD]]="", '2-Resumen'!$C$7, moras[[#This Row],[EDAD]])</f>
        <v>21</v>
      </c>
      <c r="P3280">
        <f>FLOOR(moras[[#This Row],[EDAD_SIN_NA´S]],10)</f>
        <v>20</v>
      </c>
      <c r="Q3280">
        <f>STANDARDIZE(moras[[#This Row],[EDAD]],'2-Resumen'!$C$2, '2-Resumen'!$C$3)</f>
        <v>-1.4754721148345964</v>
      </c>
      <c r="R3280" t="str">
        <f>IF(ABS(moras[[#This Row],[Z-CORE E]]) &gt; 1.96, "Sí", "No")</f>
        <v>No</v>
      </c>
    </row>
    <row r="3281" spans="1:18">
      <c r="A3281">
        <v>4739</v>
      </c>
      <c r="B3281" t="s">
        <v>32</v>
      </c>
      <c r="C3281">
        <v>426954</v>
      </c>
      <c r="D32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81">
        <f>IF(moras[[#This Row],[SALARIO]]="",'2-Resumen'!$B$7, moras[[#This Row],[SALARIO]])</f>
        <v>426954</v>
      </c>
      <c r="F3281">
        <f>STANDARDIZE(moras[[#This Row],[SALARIO]],'2-Resumen'!$B$2,'2-Resumen'!$B$3)</f>
        <v>-0.36851227736878323</v>
      </c>
      <c r="G3281" t="str">
        <f>IF(ABS(moras[[#This Row],[Z-CORE]])&gt; 1.96,"Sí", "No")</f>
        <v>No</v>
      </c>
      <c r="H3281" t="s">
        <v>33</v>
      </c>
      <c r="I3281" t="str">
        <f>IF(moras[[#This Row],[TIPO_ASEGURAMIENTO]] = "", '2-Resumen'!$F$4, moras[[#This Row],[TIPO_ASEGURAMIENTO]])</f>
        <v>ASALARIADO</v>
      </c>
      <c r="J3281" t="s">
        <v>34</v>
      </c>
      <c r="K3281" t="s">
        <v>30</v>
      </c>
      <c r="L3281" t="s">
        <v>31</v>
      </c>
      <c r="M3281" t="s">
        <v>31</v>
      </c>
      <c r="N3281">
        <v>27</v>
      </c>
      <c r="O3281">
        <f>IF(moras[[#This Row],[EDAD]]="", '2-Resumen'!$C$7, moras[[#This Row],[EDAD]])</f>
        <v>27</v>
      </c>
      <c r="P3281">
        <f>FLOOR(moras[[#This Row],[EDAD_SIN_NA´S]],10)</f>
        <v>20</v>
      </c>
      <c r="Q3281">
        <f>STANDARDIZE(moras[[#This Row],[EDAD]],'2-Resumen'!$C$2, '2-Resumen'!$C$3)</f>
        <v>-1.0520201343717714</v>
      </c>
      <c r="R3281" t="str">
        <f>IF(ABS(moras[[#This Row],[Z-CORE E]]) &gt; 1.96, "Sí", "No")</f>
        <v>No</v>
      </c>
    </row>
    <row r="3282" spans="1:18">
      <c r="A3282">
        <v>4740</v>
      </c>
      <c r="B3282" t="s">
        <v>32</v>
      </c>
      <c r="C3282">
        <v>40627376</v>
      </c>
      <c r="D32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82">
        <f>IF(moras[[#This Row],[SALARIO]]="",'2-Resumen'!$B$7, moras[[#This Row],[SALARIO]])</f>
        <v>40627376</v>
      </c>
      <c r="F3282">
        <f>STANDARDIZE(moras[[#This Row],[SALARIO]],'2-Resumen'!$B$2,'2-Resumen'!$B$3)</f>
        <v>0.300384182828355</v>
      </c>
      <c r="G3282" t="str">
        <f>IF(ABS(moras[[#This Row],[Z-CORE]])&gt; 1.96,"Sí", "No")</f>
        <v>No</v>
      </c>
      <c r="H3282" t="s">
        <v>33</v>
      </c>
      <c r="I3282" t="str">
        <f>IF(moras[[#This Row],[TIPO_ASEGURAMIENTO]] = "", '2-Resumen'!$F$4, moras[[#This Row],[TIPO_ASEGURAMIENTO]])</f>
        <v>ASALARIADO</v>
      </c>
      <c r="J3282" t="s">
        <v>29</v>
      </c>
      <c r="K3282" t="s">
        <v>30</v>
      </c>
      <c r="L3282" t="s">
        <v>31</v>
      </c>
      <c r="M3282" t="s">
        <v>31</v>
      </c>
      <c r="N3282">
        <v>30</v>
      </c>
      <c r="O3282">
        <f>IF(moras[[#This Row],[EDAD]]="", '2-Resumen'!$C$7, moras[[#This Row],[EDAD]])</f>
        <v>30</v>
      </c>
      <c r="P3282">
        <f>FLOOR(moras[[#This Row],[EDAD_SIN_NA´S]],10)</f>
        <v>30</v>
      </c>
      <c r="Q3282">
        <f>STANDARDIZE(moras[[#This Row],[EDAD]],'2-Resumen'!$C$2, '2-Resumen'!$C$3)</f>
        <v>-0.84029414414035897</v>
      </c>
      <c r="R3282" t="str">
        <f>IF(ABS(moras[[#This Row],[Z-CORE E]]) &gt; 1.96, "Sí", "No")</f>
        <v>No</v>
      </c>
    </row>
    <row r="3283" spans="1:18">
      <c r="A3283">
        <v>4742</v>
      </c>
      <c r="B3283" t="s">
        <v>32</v>
      </c>
      <c r="C3283">
        <v>4789167</v>
      </c>
      <c r="D32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83">
        <f>IF(moras[[#This Row],[SALARIO]]="",'2-Resumen'!$B$7, moras[[#This Row],[SALARIO]])</f>
        <v>4789167</v>
      </c>
      <c r="F3283">
        <f>STANDARDIZE(moras[[#This Row],[SALARIO]],'2-Resumen'!$B$2,'2-Resumen'!$B$3)</f>
        <v>-0.29592923746124344</v>
      </c>
      <c r="G3283" t="str">
        <f>IF(ABS(moras[[#This Row],[Z-CORE]])&gt; 1.96,"Sí", "No")</f>
        <v>No</v>
      </c>
      <c r="H3283" t="s">
        <v>33</v>
      </c>
      <c r="I3283" t="str">
        <f>IF(moras[[#This Row],[TIPO_ASEGURAMIENTO]] = "", '2-Resumen'!$F$4, moras[[#This Row],[TIPO_ASEGURAMIENTO]])</f>
        <v>ASALARIADO</v>
      </c>
      <c r="J3283" t="s">
        <v>29</v>
      </c>
      <c r="K3283" t="s">
        <v>30</v>
      </c>
      <c r="L3283" t="s">
        <v>30</v>
      </c>
      <c r="M3283" t="s">
        <v>31</v>
      </c>
      <c r="N3283">
        <v>48</v>
      </c>
      <c r="O3283">
        <f>IF(moras[[#This Row],[EDAD]]="", '2-Resumen'!$C$7, moras[[#This Row],[EDAD]])</f>
        <v>48</v>
      </c>
      <c r="P3283">
        <f>FLOOR(moras[[#This Row],[EDAD_SIN_NA´S]],10)</f>
        <v>40</v>
      </c>
      <c r="Q3283">
        <f>STANDARDIZE(moras[[#This Row],[EDAD]],'2-Resumen'!$C$2, '2-Resumen'!$C$3)</f>
        <v>0.43006179724811616</v>
      </c>
      <c r="R3283" t="str">
        <f>IF(ABS(moras[[#This Row],[Z-CORE E]]) &gt; 1.96, "Sí", "No")</f>
        <v>No</v>
      </c>
    </row>
    <row r="3284" spans="1:18">
      <c r="A3284">
        <v>4743</v>
      </c>
      <c r="B3284" t="s">
        <v>32</v>
      </c>
      <c r="C3284">
        <v>713217</v>
      </c>
      <c r="D32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84">
        <f>IF(moras[[#This Row],[SALARIO]]="",'2-Resumen'!$B$7, moras[[#This Row],[SALARIO]])</f>
        <v>713217</v>
      </c>
      <c r="F3284">
        <f>STANDARDIZE(moras[[#This Row],[SALARIO]],'2-Resumen'!$B$2,'2-Resumen'!$B$3)</f>
        <v>-0.36374913564391742</v>
      </c>
      <c r="G3284" t="str">
        <f>IF(ABS(moras[[#This Row],[Z-CORE]])&gt; 1.96,"Sí", "No")</f>
        <v>No</v>
      </c>
      <c r="H3284" t="s">
        <v>33</v>
      </c>
      <c r="I3284" t="str">
        <f>IF(moras[[#This Row],[TIPO_ASEGURAMIENTO]] = "", '2-Resumen'!$F$4, moras[[#This Row],[TIPO_ASEGURAMIENTO]])</f>
        <v>ASALARIADO</v>
      </c>
      <c r="J3284" t="s">
        <v>34</v>
      </c>
      <c r="K3284" t="s">
        <v>30</v>
      </c>
      <c r="L3284" t="s">
        <v>31</v>
      </c>
      <c r="M3284" t="s">
        <v>31</v>
      </c>
      <c r="N3284">
        <v>32</v>
      </c>
      <c r="O3284">
        <f>IF(moras[[#This Row],[EDAD]]="", '2-Resumen'!$C$7, moras[[#This Row],[EDAD]])</f>
        <v>32</v>
      </c>
      <c r="P3284">
        <f>FLOOR(moras[[#This Row],[EDAD_SIN_NA´S]],10)</f>
        <v>30</v>
      </c>
      <c r="Q3284">
        <f>STANDARDIZE(moras[[#This Row],[EDAD]],'2-Resumen'!$C$2, '2-Resumen'!$C$3)</f>
        <v>-0.69914348398608395</v>
      </c>
      <c r="R3284" t="str">
        <f>IF(ABS(moras[[#This Row],[Z-CORE E]]) &gt; 1.96, "Sí", "No")</f>
        <v>No</v>
      </c>
    </row>
    <row r="3285" spans="1:18">
      <c r="A3285">
        <v>4744</v>
      </c>
      <c r="B3285" t="s">
        <v>32</v>
      </c>
      <c r="C3285">
        <v>380000</v>
      </c>
      <c r="D32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85">
        <f>IF(moras[[#This Row],[SALARIO]]="",'2-Resumen'!$B$7, moras[[#This Row],[SALARIO]])</f>
        <v>380000</v>
      </c>
      <c r="F3285">
        <f>STANDARDIZE(moras[[#This Row],[SALARIO]],'2-Resumen'!$B$2,'2-Resumen'!$B$3)</f>
        <v>-0.36929354688859312</v>
      </c>
      <c r="G3285" t="str">
        <f>IF(ABS(moras[[#This Row],[Z-CORE]])&gt; 1.96,"Sí", "No")</f>
        <v>No</v>
      </c>
      <c r="H3285" t="s">
        <v>33</v>
      </c>
      <c r="I3285" t="str">
        <f>IF(moras[[#This Row],[TIPO_ASEGURAMIENTO]] = "", '2-Resumen'!$F$4, moras[[#This Row],[TIPO_ASEGURAMIENTO]])</f>
        <v>ASALARIADO</v>
      </c>
      <c r="J3285" t="s">
        <v>29</v>
      </c>
      <c r="K3285" t="s">
        <v>30</v>
      </c>
      <c r="L3285" t="s">
        <v>31</v>
      </c>
      <c r="M3285" t="s">
        <v>30</v>
      </c>
      <c r="N3285">
        <v>22</v>
      </c>
      <c r="O3285">
        <f>IF(moras[[#This Row],[EDAD]]="", '2-Resumen'!$C$7, moras[[#This Row],[EDAD]])</f>
        <v>22</v>
      </c>
      <c r="P3285">
        <f>FLOOR(moras[[#This Row],[EDAD_SIN_NA´S]],10)</f>
        <v>20</v>
      </c>
      <c r="Q3285">
        <f>STANDARDIZE(moras[[#This Row],[EDAD]],'2-Resumen'!$C$2, '2-Resumen'!$C$3)</f>
        <v>-1.4048967847574589</v>
      </c>
      <c r="R3285" t="str">
        <f>IF(ABS(moras[[#This Row],[Z-CORE E]]) &gt; 1.96, "Sí", "No")</f>
        <v>No</v>
      </c>
    </row>
    <row r="3286" spans="1:18">
      <c r="A3286">
        <v>4746</v>
      </c>
      <c r="B3286" t="s">
        <v>32</v>
      </c>
      <c r="C3286">
        <v>40965648</v>
      </c>
      <c r="D32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86">
        <f>IF(moras[[#This Row],[SALARIO]]="",'2-Resumen'!$B$7, moras[[#This Row],[SALARIO]])</f>
        <v>40965648</v>
      </c>
      <c r="F3286">
        <f>STANDARDIZE(moras[[#This Row],[SALARIO]],'2-Resumen'!$B$2,'2-Resumen'!$B$3)</f>
        <v>0.30601270442406875</v>
      </c>
      <c r="G3286" t="str">
        <f>IF(ABS(moras[[#This Row],[Z-CORE]])&gt; 1.96,"Sí", "No")</f>
        <v>No</v>
      </c>
      <c r="H3286" t="s">
        <v>33</v>
      </c>
      <c r="I3286" t="str">
        <f>IF(moras[[#This Row],[TIPO_ASEGURAMIENTO]] = "", '2-Resumen'!$F$4, moras[[#This Row],[TIPO_ASEGURAMIENTO]])</f>
        <v>ASALARIADO</v>
      </c>
      <c r="J3286" t="s">
        <v>29</v>
      </c>
      <c r="K3286" t="s">
        <v>30</v>
      </c>
      <c r="L3286" t="s">
        <v>30</v>
      </c>
      <c r="M3286" t="s">
        <v>31</v>
      </c>
      <c r="N3286">
        <v>59</v>
      </c>
      <c r="O3286">
        <f>IF(moras[[#This Row],[EDAD]]="", '2-Resumen'!$C$7, moras[[#This Row],[EDAD]])</f>
        <v>59</v>
      </c>
      <c r="P3286">
        <f>FLOOR(moras[[#This Row],[EDAD_SIN_NA´S]],10)</f>
        <v>50</v>
      </c>
      <c r="Q3286">
        <f>STANDARDIZE(moras[[#This Row],[EDAD]],'2-Resumen'!$C$2, '2-Resumen'!$C$3)</f>
        <v>1.2063904280966287</v>
      </c>
      <c r="R3286" t="str">
        <f>IF(ABS(moras[[#This Row],[Z-CORE E]]) &gt; 1.96, "Sí", "No")</f>
        <v>No</v>
      </c>
    </row>
    <row r="3287" spans="1:18">
      <c r="A3287">
        <v>4748</v>
      </c>
      <c r="B3287" t="s">
        <v>32</v>
      </c>
      <c r="C3287">
        <v>55487949</v>
      </c>
      <c r="D32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87">
        <f>IF(moras[[#This Row],[SALARIO]]="",'2-Resumen'!$B$7, moras[[#This Row],[SALARIO]])</f>
        <v>55487949</v>
      </c>
      <c r="F3287">
        <f>STANDARDIZE(moras[[#This Row],[SALARIO]],'2-Resumen'!$B$2,'2-Resumen'!$B$3)</f>
        <v>0.54764986268119753</v>
      </c>
      <c r="G3287" t="str">
        <f>IF(ABS(moras[[#This Row],[Z-CORE]])&gt; 1.96,"Sí", "No")</f>
        <v>No</v>
      </c>
      <c r="H3287" t="s">
        <v>33</v>
      </c>
      <c r="I3287" t="str">
        <f>IF(moras[[#This Row],[TIPO_ASEGURAMIENTO]] = "", '2-Resumen'!$F$4, moras[[#This Row],[TIPO_ASEGURAMIENTO]])</f>
        <v>ASALARIADO</v>
      </c>
      <c r="J3287" t="s">
        <v>29</v>
      </c>
      <c r="K3287" t="s">
        <v>30</v>
      </c>
      <c r="L3287" t="s">
        <v>31</v>
      </c>
      <c r="M3287" t="s">
        <v>31</v>
      </c>
      <c r="N3287">
        <v>30</v>
      </c>
      <c r="O3287">
        <f>IF(moras[[#This Row],[EDAD]]="", '2-Resumen'!$C$7, moras[[#This Row],[EDAD]])</f>
        <v>30</v>
      </c>
      <c r="P3287">
        <f>FLOOR(moras[[#This Row],[EDAD_SIN_NA´S]],10)</f>
        <v>30</v>
      </c>
      <c r="Q3287">
        <f>STANDARDIZE(moras[[#This Row],[EDAD]],'2-Resumen'!$C$2, '2-Resumen'!$C$3)</f>
        <v>-0.84029414414035897</v>
      </c>
      <c r="R3287" t="str">
        <f>IF(ABS(moras[[#This Row],[Z-CORE E]]) &gt; 1.96, "Sí", "No")</f>
        <v>No</v>
      </c>
    </row>
    <row r="3288" spans="1:18">
      <c r="A3288">
        <v>4750</v>
      </c>
      <c r="B3288" t="s">
        <v>27</v>
      </c>
      <c r="C3288">
        <v>91946032</v>
      </c>
      <c r="D32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88">
        <f>IF(moras[[#This Row],[SALARIO]]="",'2-Resumen'!$B$7, moras[[#This Row],[SALARIO]])</f>
        <v>91946032</v>
      </c>
      <c r="F3288">
        <f>STANDARDIZE(moras[[#This Row],[SALARIO]],'2-Resumen'!$B$2,'2-Resumen'!$B$3)</f>
        <v>1.1542773917223965</v>
      </c>
      <c r="G3288" t="str">
        <f>IF(ABS(moras[[#This Row],[Z-CORE]])&gt; 1.96,"Sí", "No")</f>
        <v>No</v>
      </c>
      <c r="H3288" t="s">
        <v>33</v>
      </c>
      <c r="I3288" t="str">
        <f>IF(moras[[#This Row],[TIPO_ASEGURAMIENTO]] = "", '2-Resumen'!$F$4, moras[[#This Row],[TIPO_ASEGURAMIENTO]])</f>
        <v>ASALARIADO</v>
      </c>
      <c r="J3288" t="s">
        <v>34</v>
      </c>
      <c r="K3288" t="s">
        <v>30</v>
      </c>
      <c r="L3288" t="s">
        <v>31</v>
      </c>
      <c r="M3288" t="s">
        <v>31</v>
      </c>
      <c r="N3288">
        <v>57</v>
      </c>
      <c r="O3288">
        <f>IF(moras[[#This Row],[EDAD]]="", '2-Resumen'!$C$7, moras[[#This Row],[EDAD]])</f>
        <v>57</v>
      </c>
      <c r="P3288">
        <f>FLOOR(moras[[#This Row],[EDAD_SIN_NA´S]],10)</f>
        <v>50</v>
      </c>
      <c r="Q3288">
        <f>STANDARDIZE(moras[[#This Row],[EDAD]],'2-Resumen'!$C$2, '2-Resumen'!$C$3)</f>
        <v>1.0652397679423538</v>
      </c>
      <c r="R3288" t="str">
        <f>IF(ABS(moras[[#This Row],[Z-CORE E]]) &gt; 1.96, "Sí", "No")</f>
        <v>No</v>
      </c>
    </row>
    <row r="3289" spans="1:18">
      <c r="A3289">
        <v>4751</v>
      </c>
      <c r="B3289" t="s">
        <v>32</v>
      </c>
      <c r="C3289">
        <v>4266149</v>
      </c>
      <c r="D32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89">
        <f>IF(moras[[#This Row],[SALARIO]]="",'2-Resumen'!$B$7, moras[[#This Row],[SALARIO]])</f>
        <v>4266149</v>
      </c>
      <c r="F3289">
        <f>STANDARDIZE(moras[[#This Row],[SALARIO]],'2-Resumen'!$B$2,'2-Resumen'!$B$3)</f>
        <v>-0.30463175528106601</v>
      </c>
      <c r="G3289" t="str">
        <f>IF(ABS(moras[[#This Row],[Z-CORE]])&gt; 1.96,"Sí", "No")</f>
        <v>No</v>
      </c>
      <c r="H3289" t="s">
        <v>33</v>
      </c>
      <c r="I3289" t="str">
        <f>IF(moras[[#This Row],[TIPO_ASEGURAMIENTO]] = "", '2-Resumen'!$F$4, moras[[#This Row],[TIPO_ASEGURAMIENTO]])</f>
        <v>ASALARIADO</v>
      </c>
      <c r="J3289" t="s">
        <v>29</v>
      </c>
      <c r="K3289" t="s">
        <v>30</v>
      </c>
      <c r="L3289" t="s">
        <v>31</v>
      </c>
      <c r="M3289" t="s">
        <v>31</v>
      </c>
      <c r="N3289">
        <v>33</v>
      </c>
      <c r="O3289">
        <f>IF(moras[[#This Row],[EDAD]]="", '2-Resumen'!$C$7, moras[[#This Row],[EDAD]])</f>
        <v>33</v>
      </c>
      <c r="P3289">
        <f>FLOOR(moras[[#This Row],[EDAD_SIN_NA´S]],10)</f>
        <v>30</v>
      </c>
      <c r="Q3289">
        <f>STANDARDIZE(moras[[#This Row],[EDAD]],'2-Resumen'!$C$2, '2-Resumen'!$C$3)</f>
        <v>-0.62856815390894638</v>
      </c>
      <c r="R3289" t="str">
        <f>IF(ABS(moras[[#This Row],[Z-CORE E]]) &gt; 1.96, "Sí", "No")</f>
        <v>No</v>
      </c>
    </row>
    <row r="3290" spans="1:18">
      <c r="A3290">
        <v>4753</v>
      </c>
      <c r="B3290" t="s">
        <v>32</v>
      </c>
      <c r="C3290">
        <v>54143</v>
      </c>
      <c r="D32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90">
        <f>IF(moras[[#This Row],[SALARIO]]="",'2-Resumen'!$B$7, moras[[#This Row],[SALARIO]])</f>
        <v>54143</v>
      </c>
      <c r="F3290">
        <f>STANDARDIZE(moras[[#This Row],[SALARIO]],'2-Resumen'!$B$2,'2-Resumen'!$B$3)</f>
        <v>-0.37471549479328076</v>
      </c>
      <c r="G3290" t="str">
        <f>IF(ABS(moras[[#This Row],[Z-CORE]])&gt; 1.96,"Sí", "No")</f>
        <v>No</v>
      </c>
      <c r="H3290" t="s">
        <v>33</v>
      </c>
      <c r="I3290" t="str">
        <f>IF(moras[[#This Row],[TIPO_ASEGURAMIENTO]] = "", '2-Resumen'!$F$4, moras[[#This Row],[TIPO_ASEGURAMIENTO]])</f>
        <v>ASALARIADO</v>
      </c>
      <c r="J3290" t="s">
        <v>29</v>
      </c>
      <c r="K3290" t="s">
        <v>30</v>
      </c>
      <c r="L3290" t="s">
        <v>31</v>
      </c>
      <c r="M3290" t="s">
        <v>31</v>
      </c>
      <c r="N3290">
        <v>28</v>
      </c>
      <c r="O3290">
        <f>IF(moras[[#This Row],[EDAD]]="", '2-Resumen'!$C$7, moras[[#This Row],[EDAD]])</f>
        <v>28</v>
      </c>
      <c r="P3290">
        <f>FLOOR(moras[[#This Row],[EDAD_SIN_NA´S]],10)</f>
        <v>20</v>
      </c>
      <c r="Q3290">
        <f>STANDARDIZE(moras[[#This Row],[EDAD]],'2-Resumen'!$C$2, '2-Resumen'!$C$3)</f>
        <v>-0.98144480429463388</v>
      </c>
      <c r="R3290" t="str">
        <f>IF(ABS(moras[[#This Row],[Z-CORE E]]) &gt; 1.96, "Sí", "No")</f>
        <v>No</v>
      </c>
    </row>
    <row r="3291" spans="1:18">
      <c r="A3291">
        <v>4754</v>
      </c>
      <c r="B3291" t="s">
        <v>32</v>
      </c>
      <c r="C3291">
        <v>28903315</v>
      </c>
      <c r="D32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91">
        <f>IF(moras[[#This Row],[SALARIO]]="",'2-Resumen'!$B$7, moras[[#This Row],[SALARIO]])</f>
        <v>28903315</v>
      </c>
      <c r="F3291">
        <f>STANDARDIZE(moras[[#This Row],[SALARIO]],'2-Resumen'!$B$2,'2-Resumen'!$B$3)</f>
        <v>0.10530705398539608</v>
      </c>
      <c r="G3291" t="str">
        <f>IF(ABS(moras[[#This Row],[Z-CORE]])&gt; 1.96,"Sí", "No")</f>
        <v>No</v>
      </c>
      <c r="H3291" t="s">
        <v>33</v>
      </c>
      <c r="I3291" t="str">
        <f>IF(moras[[#This Row],[TIPO_ASEGURAMIENTO]] = "", '2-Resumen'!$F$4, moras[[#This Row],[TIPO_ASEGURAMIENTO]])</f>
        <v>ASALARIADO</v>
      </c>
      <c r="J3291" t="s">
        <v>29</v>
      </c>
      <c r="K3291" t="s">
        <v>30</v>
      </c>
      <c r="L3291" t="s">
        <v>30</v>
      </c>
      <c r="M3291" t="s">
        <v>31</v>
      </c>
      <c r="N3291">
        <v>21</v>
      </c>
      <c r="O3291">
        <f>IF(moras[[#This Row],[EDAD]]="", '2-Resumen'!$C$7, moras[[#This Row],[EDAD]])</f>
        <v>21</v>
      </c>
      <c r="P3291">
        <f>FLOOR(moras[[#This Row],[EDAD_SIN_NA´S]],10)</f>
        <v>20</v>
      </c>
      <c r="Q3291">
        <f>STANDARDIZE(moras[[#This Row],[EDAD]],'2-Resumen'!$C$2, '2-Resumen'!$C$3)</f>
        <v>-1.4754721148345964</v>
      </c>
      <c r="R3291" t="str">
        <f>IF(ABS(moras[[#This Row],[Z-CORE E]]) &gt; 1.96, "Sí", "No")</f>
        <v>No</v>
      </c>
    </row>
    <row r="3292" spans="1:18">
      <c r="A3292">
        <v>4755</v>
      </c>
      <c r="B3292" t="s">
        <v>32</v>
      </c>
      <c r="C3292">
        <v>485785</v>
      </c>
      <c r="D32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292">
        <f>IF(moras[[#This Row],[SALARIO]]="",'2-Resumen'!$B$7, moras[[#This Row],[SALARIO]])</f>
        <v>485785</v>
      </c>
      <c r="F3292">
        <f>STANDARDIZE(moras[[#This Row],[SALARIO]],'2-Resumen'!$B$2,'2-Resumen'!$B$3)</f>
        <v>-0.36753338596187562</v>
      </c>
      <c r="G3292" t="str">
        <f>IF(ABS(moras[[#This Row],[Z-CORE]])&gt; 1.96,"Sí", "No")</f>
        <v>No</v>
      </c>
      <c r="H3292" t="s">
        <v>33</v>
      </c>
      <c r="I3292" t="str">
        <f>IF(moras[[#This Row],[TIPO_ASEGURAMIENTO]] = "", '2-Resumen'!$F$4, moras[[#This Row],[TIPO_ASEGURAMIENTO]])</f>
        <v>ASALARIADO</v>
      </c>
      <c r="J3292" t="s">
        <v>29</v>
      </c>
      <c r="K3292" t="s">
        <v>30</v>
      </c>
      <c r="L3292" t="s">
        <v>31</v>
      </c>
      <c r="M3292" t="s">
        <v>30</v>
      </c>
      <c r="N3292">
        <v>28</v>
      </c>
      <c r="O3292">
        <f>IF(moras[[#This Row],[EDAD]]="", '2-Resumen'!$C$7, moras[[#This Row],[EDAD]])</f>
        <v>28</v>
      </c>
      <c r="P3292">
        <f>FLOOR(moras[[#This Row],[EDAD_SIN_NA´S]],10)</f>
        <v>20</v>
      </c>
      <c r="Q3292">
        <f>STANDARDIZE(moras[[#This Row],[EDAD]],'2-Resumen'!$C$2, '2-Resumen'!$C$3)</f>
        <v>-0.98144480429463388</v>
      </c>
      <c r="R3292" t="str">
        <f>IF(ABS(moras[[#This Row],[Z-CORE E]]) &gt; 1.96, "Sí", "No")</f>
        <v>No</v>
      </c>
    </row>
    <row r="3293" spans="1:18">
      <c r="A3293">
        <v>4756</v>
      </c>
      <c r="B3293" t="s">
        <v>32</v>
      </c>
      <c r="C3293">
        <v>34962757</v>
      </c>
      <c r="D32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93">
        <f>IF(moras[[#This Row],[SALARIO]]="",'2-Resumen'!$B$7, moras[[#This Row],[SALARIO]])</f>
        <v>34962757</v>
      </c>
      <c r="F3293">
        <f>STANDARDIZE(moras[[#This Row],[SALARIO]],'2-Resumen'!$B$2,'2-Resumen'!$B$3)</f>
        <v>0.20613035640172064</v>
      </c>
      <c r="G3293" t="str">
        <f>IF(ABS(moras[[#This Row],[Z-CORE]])&gt; 1.96,"Sí", "No")</f>
        <v>No</v>
      </c>
      <c r="H3293" t="s">
        <v>33</v>
      </c>
      <c r="I3293" t="str">
        <f>IF(moras[[#This Row],[TIPO_ASEGURAMIENTO]] = "", '2-Resumen'!$F$4, moras[[#This Row],[TIPO_ASEGURAMIENTO]])</f>
        <v>ASALARIADO</v>
      </c>
      <c r="J3293" t="s">
        <v>29</v>
      </c>
      <c r="K3293" t="s">
        <v>30</v>
      </c>
      <c r="L3293" t="s">
        <v>31</v>
      </c>
      <c r="M3293" t="s">
        <v>31</v>
      </c>
      <c r="N3293">
        <v>21</v>
      </c>
      <c r="O3293">
        <f>IF(moras[[#This Row],[EDAD]]="", '2-Resumen'!$C$7, moras[[#This Row],[EDAD]])</f>
        <v>21</v>
      </c>
      <c r="P3293">
        <f>FLOOR(moras[[#This Row],[EDAD_SIN_NA´S]],10)</f>
        <v>20</v>
      </c>
      <c r="Q3293">
        <f>STANDARDIZE(moras[[#This Row],[EDAD]],'2-Resumen'!$C$2, '2-Resumen'!$C$3)</f>
        <v>-1.4754721148345964</v>
      </c>
      <c r="R3293" t="str">
        <f>IF(ABS(moras[[#This Row],[Z-CORE E]]) &gt; 1.96, "Sí", "No")</f>
        <v>No</v>
      </c>
    </row>
    <row r="3294" spans="1:18">
      <c r="A3294">
        <v>4757</v>
      </c>
      <c r="B3294" t="s">
        <v>27</v>
      </c>
      <c r="C3294">
        <v>173160</v>
      </c>
      <c r="D32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94">
        <f>IF(moras[[#This Row],[SALARIO]]="",'2-Resumen'!$B$7, moras[[#This Row],[SALARIO]])</f>
        <v>173160</v>
      </c>
      <c r="F3294">
        <f>STANDARDIZE(moras[[#This Row],[SALARIO]],'2-Resumen'!$B$2,'2-Resumen'!$B$3)</f>
        <v>-0.37273516607923685</v>
      </c>
      <c r="G3294" t="str">
        <f>IF(ABS(moras[[#This Row],[Z-CORE]])&gt; 1.96,"Sí", "No")</f>
        <v>No</v>
      </c>
      <c r="H3294" t="s">
        <v>33</v>
      </c>
      <c r="I3294" t="str">
        <f>IF(moras[[#This Row],[TIPO_ASEGURAMIENTO]] = "", '2-Resumen'!$F$4, moras[[#This Row],[TIPO_ASEGURAMIENTO]])</f>
        <v>ASALARIADO</v>
      </c>
      <c r="J3294" t="s">
        <v>29</v>
      </c>
      <c r="K3294" t="s">
        <v>30</v>
      </c>
      <c r="L3294" t="s">
        <v>31</v>
      </c>
      <c r="M3294" t="s">
        <v>31</v>
      </c>
      <c r="N3294">
        <v>35</v>
      </c>
      <c r="O3294">
        <f>IF(moras[[#This Row],[EDAD]]="", '2-Resumen'!$C$7, moras[[#This Row],[EDAD]])</f>
        <v>35</v>
      </c>
      <c r="P3294">
        <f>FLOOR(moras[[#This Row],[EDAD_SIN_NA´S]],10)</f>
        <v>30</v>
      </c>
      <c r="Q3294">
        <f>STANDARDIZE(moras[[#This Row],[EDAD]],'2-Resumen'!$C$2, '2-Resumen'!$C$3)</f>
        <v>-0.48741749375467142</v>
      </c>
      <c r="R3294" t="str">
        <f>IF(ABS(moras[[#This Row],[Z-CORE E]]) &gt; 1.96, "Sí", "No")</f>
        <v>No</v>
      </c>
    </row>
    <row r="3295" spans="1:18">
      <c r="A3295">
        <v>4758</v>
      </c>
      <c r="B3295" t="s">
        <v>27</v>
      </c>
      <c r="C3295">
        <v>40000</v>
      </c>
      <c r="D32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295">
        <f>IF(moras[[#This Row],[SALARIO]]="",'2-Resumen'!$B$7, moras[[#This Row],[SALARIO]])</f>
        <v>40000</v>
      </c>
      <c r="F3295">
        <f>STANDARDIZE(moras[[#This Row],[SALARIO]],'2-Resumen'!$B$2,'2-Resumen'!$B$3)</f>
        <v>-0.37495082074673886</v>
      </c>
      <c r="G3295" t="str">
        <f>IF(ABS(moras[[#This Row],[Z-CORE]])&gt; 1.96,"Sí", "No")</f>
        <v>No</v>
      </c>
      <c r="H3295" t="s">
        <v>33</v>
      </c>
      <c r="I3295" t="str">
        <f>IF(moras[[#This Row],[TIPO_ASEGURAMIENTO]] = "", '2-Resumen'!$F$4, moras[[#This Row],[TIPO_ASEGURAMIENTO]])</f>
        <v>ASALARIADO</v>
      </c>
      <c r="J3295" t="s">
        <v>29</v>
      </c>
      <c r="K3295" t="s">
        <v>30</v>
      </c>
      <c r="L3295" t="s">
        <v>30</v>
      </c>
      <c r="M3295" t="s">
        <v>31</v>
      </c>
      <c r="N3295">
        <v>58</v>
      </c>
      <c r="O3295">
        <f>IF(moras[[#This Row],[EDAD]]="", '2-Resumen'!$C$7, moras[[#This Row],[EDAD]])</f>
        <v>58</v>
      </c>
      <c r="P3295">
        <f>FLOOR(moras[[#This Row],[EDAD_SIN_NA´S]],10)</f>
        <v>50</v>
      </c>
      <c r="Q3295">
        <f>STANDARDIZE(moras[[#This Row],[EDAD]],'2-Resumen'!$C$2, '2-Resumen'!$C$3)</f>
        <v>1.1358150980194912</v>
      </c>
      <c r="R3295" t="str">
        <f>IF(ABS(moras[[#This Row],[Z-CORE E]]) &gt; 1.96, "Sí", "No")</f>
        <v>No</v>
      </c>
    </row>
    <row r="3296" spans="1:18">
      <c r="A3296">
        <v>4759</v>
      </c>
      <c r="B3296" t="s">
        <v>32</v>
      </c>
      <c r="C3296">
        <v>904989</v>
      </c>
      <c r="D32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96">
        <f>IF(moras[[#This Row],[SALARIO]]="",'2-Resumen'!$B$7, moras[[#This Row],[SALARIO]])</f>
        <v>904989</v>
      </c>
      <c r="F3296">
        <f>STANDARDIZE(moras[[#This Row],[SALARIO]],'2-Resumen'!$B$2,'2-Resumen'!$B$3)</f>
        <v>-0.36055823351943406</v>
      </c>
      <c r="G3296" t="str">
        <f>IF(ABS(moras[[#This Row],[Z-CORE]])&gt; 1.96,"Sí", "No")</f>
        <v>No</v>
      </c>
      <c r="H3296" t="s">
        <v>33</v>
      </c>
      <c r="I3296" t="str">
        <f>IF(moras[[#This Row],[TIPO_ASEGURAMIENTO]] = "", '2-Resumen'!$F$4, moras[[#This Row],[TIPO_ASEGURAMIENTO]])</f>
        <v>ASALARIADO</v>
      </c>
      <c r="J3296" t="s">
        <v>34</v>
      </c>
      <c r="K3296" t="s">
        <v>30</v>
      </c>
      <c r="L3296" t="s">
        <v>31</v>
      </c>
      <c r="M3296" t="s">
        <v>31</v>
      </c>
      <c r="N3296">
        <v>39</v>
      </c>
      <c r="O3296">
        <f>IF(moras[[#This Row],[EDAD]]="", '2-Resumen'!$C$7, moras[[#This Row],[EDAD]])</f>
        <v>39</v>
      </c>
      <c r="P3296">
        <f>FLOOR(moras[[#This Row],[EDAD_SIN_NA´S]],10)</f>
        <v>30</v>
      </c>
      <c r="Q3296">
        <f>STANDARDIZE(moras[[#This Row],[EDAD]],'2-Resumen'!$C$2, '2-Resumen'!$C$3)</f>
        <v>-0.20511617344612137</v>
      </c>
      <c r="R3296" t="str">
        <f>IF(ABS(moras[[#This Row],[Z-CORE E]]) &gt; 1.96, "Sí", "No")</f>
        <v>No</v>
      </c>
    </row>
    <row r="3297" spans="1:18">
      <c r="A3297">
        <v>4760</v>
      </c>
      <c r="B3297" t="s">
        <v>32</v>
      </c>
      <c r="C3297">
        <v>6483025</v>
      </c>
      <c r="D32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97">
        <f>IF(moras[[#This Row],[SALARIO]]="",'2-Resumen'!$B$7, moras[[#This Row],[SALARIO]])</f>
        <v>6483025</v>
      </c>
      <c r="F3297">
        <f>STANDARDIZE(moras[[#This Row],[SALARIO]],'2-Resumen'!$B$2,'2-Resumen'!$B$3)</f>
        <v>-0.26774506515885804</v>
      </c>
      <c r="G3297" t="str">
        <f>IF(ABS(moras[[#This Row],[Z-CORE]])&gt; 1.96,"Sí", "No")</f>
        <v>No</v>
      </c>
      <c r="H3297" t="s">
        <v>33</v>
      </c>
      <c r="I3297" t="str">
        <f>IF(moras[[#This Row],[TIPO_ASEGURAMIENTO]] = "", '2-Resumen'!$F$4, moras[[#This Row],[TIPO_ASEGURAMIENTO]])</f>
        <v>ASALARIADO</v>
      </c>
      <c r="J3297" t="s">
        <v>34</v>
      </c>
      <c r="K3297" t="s">
        <v>30</v>
      </c>
      <c r="L3297" t="s">
        <v>31</v>
      </c>
      <c r="M3297" t="s">
        <v>31</v>
      </c>
      <c r="N3297">
        <v>59</v>
      </c>
      <c r="O3297">
        <f>IF(moras[[#This Row],[EDAD]]="", '2-Resumen'!$C$7, moras[[#This Row],[EDAD]])</f>
        <v>59</v>
      </c>
      <c r="P3297">
        <f>FLOOR(moras[[#This Row],[EDAD_SIN_NA´S]],10)</f>
        <v>50</v>
      </c>
      <c r="Q3297">
        <f>STANDARDIZE(moras[[#This Row],[EDAD]],'2-Resumen'!$C$2, '2-Resumen'!$C$3)</f>
        <v>1.2063904280966287</v>
      </c>
      <c r="R3297" t="str">
        <f>IF(ABS(moras[[#This Row],[Z-CORE E]]) &gt; 1.96, "Sí", "No")</f>
        <v>No</v>
      </c>
    </row>
    <row r="3298" spans="1:18">
      <c r="A3298">
        <v>4763</v>
      </c>
      <c r="B3298" t="s">
        <v>32</v>
      </c>
      <c r="C3298">
        <v>48867253</v>
      </c>
      <c r="D32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298">
        <f>IF(moras[[#This Row],[SALARIO]]="",'2-Resumen'!$B$7, moras[[#This Row],[SALARIO]])</f>
        <v>48867253</v>
      </c>
      <c r="F3298">
        <f>STANDARDIZE(moras[[#This Row],[SALARIO]],'2-Resumen'!$B$2,'2-Resumen'!$B$3)</f>
        <v>0.43748783208257963</v>
      </c>
      <c r="G3298" t="str">
        <f>IF(ABS(moras[[#This Row],[Z-CORE]])&gt; 1.96,"Sí", "No")</f>
        <v>No</v>
      </c>
      <c r="H3298" t="s">
        <v>33</v>
      </c>
      <c r="I3298" t="str">
        <f>IF(moras[[#This Row],[TIPO_ASEGURAMIENTO]] = "", '2-Resumen'!$F$4, moras[[#This Row],[TIPO_ASEGURAMIENTO]])</f>
        <v>ASALARIADO</v>
      </c>
      <c r="J3298" t="s">
        <v>29</v>
      </c>
      <c r="K3298" t="s">
        <v>30</v>
      </c>
      <c r="L3298" t="s">
        <v>31</v>
      </c>
      <c r="M3298" t="s">
        <v>31</v>
      </c>
      <c r="N3298">
        <v>34</v>
      </c>
      <c r="O3298">
        <f>IF(moras[[#This Row],[EDAD]]="", '2-Resumen'!$C$7, moras[[#This Row],[EDAD]])</f>
        <v>34</v>
      </c>
      <c r="P3298">
        <f>FLOOR(moras[[#This Row],[EDAD_SIN_NA´S]],10)</f>
        <v>30</v>
      </c>
      <c r="Q3298">
        <f>STANDARDIZE(moras[[#This Row],[EDAD]],'2-Resumen'!$C$2, '2-Resumen'!$C$3)</f>
        <v>-0.55799282383180893</v>
      </c>
      <c r="R3298" t="str">
        <f>IF(ABS(moras[[#This Row],[Z-CORE E]]) &gt; 1.96, "Sí", "No")</f>
        <v>No</v>
      </c>
    </row>
    <row r="3299" spans="1:18">
      <c r="A3299">
        <v>4765</v>
      </c>
      <c r="B3299" t="s">
        <v>27</v>
      </c>
      <c r="C3299">
        <v>700000</v>
      </c>
      <c r="D32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299">
        <f>IF(moras[[#This Row],[SALARIO]]="",'2-Resumen'!$B$7, moras[[#This Row],[SALARIO]])</f>
        <v>700000</v>
      </c>
      <c r="F3299">
        <f>STANDARDIZE(moras[[#This Row],[SALARIO]],'2-Resumen'!$B$2,'2-Resumen'!$B$3)</f>
        <v>-0.36396905384563244</v>
      </c>
      <c r="G3299" t="str">
        <f>IF(ABS(moras[[#This Row],[Z-CORE]])&gt; 1.96,"Sí", "No")</f>
        <v>No</v>
      </c>
      <c r="H3299" t="s">
        <v>33</v>
      </c>
      <c r="I3299" t="str">
        <f>IF(moras[[#This Row],[TIPO_ASEGURAMIENTO]] = "", '2-Resumen'!$F$4, moras[[#This Row],[TIPO_ASEGURAMIENTO]])</f>
        <v>ASALARIADO</v>
      </c>
      <c r="J3299" t="s">
        <v>29</v>
      </c>
      <c r="K3299" t="s">
        <v>30</v>
      </c>
      <c r="L3299" t="s">
        <v>31</v>
      </c>
      <c r="M3299" t="s">
        <v>31</v>
      </c>
      <c r="N3299">
        <v>32</v>
      </c>
      <c r="O3299">
        <f>IF(moras[[#This Row],[EDAD]]="", '2-Resumen'!$C$7, moras[[#This Row],[EDAD]])</f>
        <v>32</v>
      </c>
      <c r="P3299">
        <f>FLOOR(moras[[#This Row],[EDAD_SIN_NA´S]],10)</f>
        <v>30</v>
      </c>
      <c r="Q3299">
        <f>STANDARDIZE(moras[[#This Row],[EDAD]],'2-Resumen'!$C$2, '2-Resumen'!$C$3)</f>
        <v>-0.69914348398608395</v>
      </c>
      <c r="R3299" t="str">
        <f>IF(ABS(moras[[#This Row],[Z-CORE E]]) &gt; 1.96, "Sí", "No")</f>
        <v>No</v>
      </c>
    </row>
    <row r="3300" spans="1:18">
      <c r="A3300">
        <v>4766</v>
      </c>
      <c r="B3300" t="s">
        <v>27</v>
      </c>
      <c r="C3300">
        <v>1214806</v>
      </c>
      <c r="D33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00">
        <f>IF(moras[[#This Row],[SALARIO]]="",'2-Resumen'!$B$7, moras[[#This Row],[SALARIO]])</f>
        <v>1214806</v>
      </c>
      <c r="F3300">
        <f>STANDARDIZE(moras[[#This Row],[SALARIO]],'2-Resumen'!$B$2,'2-Resumen'!$B$3)</f>
        <v>-0.35540317582852488</v>
      </c>
      <c r="G3300" t="str">
        <f>IF(ABS(moras[[#This Row],[Z-CORE]])&gt; 1.96,"Sí", "No")</f>
        <v>No</v>
      </c>
      <c r="H3300" t="s">
        <v>33</v>
      </c>
      <c r="I3300" t="str">
        <f>IF(moras[[#This Row],[TIPO_ASEGURAMIENTO]] = "", '2-Resumen'!$F$4, moras[[#This Row],[TIPO_ASEGURAMIENTO]])</f>
        <v>ASALARIADO</v>
      </c>
      <c r="J3300" t="s">
        <v>34</v>
      </c>
      <c r="K3300" t="s">
        <v>30</v>
      </c>
      <c r="L3300" t="s">
        <v>31</v>
      </c>
      <c r="M3300" t="s">
        <v>31</v>
      </c>
      <c r="N3300">
        <v>32</v>
      </c>
      <c r="O3300">
        <f>IF(moras[[#This Row],[EDAD]]="", '2-Resumen'!$C$7, moras[[#This Row],[EDAD]])</f>
        <v>32</v>
      </c>
      <c r="P3300">
        <f>FLOOR(moras[[#This Row],[EDAD_SIN_NA´S]],10)</f>
        <v>30</v>
      </c>
      <c r="Q3300">
        <f>STANDARDIZE(moras[[#This Row],[EDAD]],'2-Resumen'!$C$2, '2-Resumen'!$C$3)</f>
        <v>-0.69914348398608395</v>
      </c>
      <c r="R3300" t="str">
        <f>IF(ABS(moras[[#This Row],[Z-CORE E]]) &gt; 1.96, "Sí", "No")</f>
        <v>No</v>
      </c>
    </row>
    <row r="3301" spans="1:18">
      <c r="A3301">
        <v>4768</v>
      </c>
      <c r="B3301" t="s">
        <v>27</v>
      </c>
      <c r="C3301">
        <v>15908947</v>
      </c>
      <c r="D33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01">
        <f>IF(moras[[#This Row],[SALARIO]]="",'2-Resumen'!$B$7, moras[[#This Row],[SALARIO]])</f>
        <v>15908947</v>
      </c>
      <c r="F3301">
        <f>STANDARDIZE(moras[[#This Row],[SALARIO]],'2-Resumen'!$B$2,'2-Resumen'!$B$3)</f>
        <v>-0.1109067648073262</v>
      </c>
      <c r="G3301" t="str">
        <f>IF(ABS(moras[[#This Row],[Z-CORE]])&gt; 1.96,"Sí", "No")</f>
        <v>No</v>
      </c>
      <c r="H3301" t="s">
        <v>33</v>
      </c>
      <c r="I3301" t="str">
        <f>IF(moras[[#This Row],[TIPO_ASEGURAMIENTO]] = "", '2-Resumen'!$F$4, moras[[#This Row],[TIPO_ASEGURAMIENTO]])</f>
        <v>ASALARIADO</v>
      </c>
      <c r="J3301" t="s">
        <v>34</v>
      </c>
      <c r="K3301" t="s">
        <v>30</v>
      </c>
      <c r="L3301" t="s">
        <v>31</v>
      </c>
      <c r="M3301" t="s">
        <v>31</v>
      </c>
      <c r="N3301">
        <v>44</v>
      </c>
      <c r="O3301">
        <f>IF(moras[[#This Row],[EDAD]]="", '2-Resumen'!$C$7, moras[[#This Row],[EDAD]])</f>
        <v>44</v>
      </c>
      <c r="P3301">
        <f>FLOOR(moras[[#This Row],[EDAD_SIN_NA´S]],10)</f>
        <v>40</v>
      </c>
      <c r="Q3301">
        <f>STANDARDIZE(moras[[#This Row],[EDAD]],'2-Resumen'!$C$2, '2-Resumen'!$C$3)</f>
        <v>0.14776047693956615</v>
      </c>
      <c r="R3301" t="str">
        <f>IF(ABS(moras[[#This Row],[Z-CORE E]]) &gt; 1.96, "Sí", "No")</f>
        <v>No</v>
      </c>
    </row>
    <row r="3302" spans="1:18">
      <c r="A3302">
        <v>4769</v>
      </c>
      <c r="B3302" t="s">
        <v>32</v>
      </c>
      <c r="C3302">
        <v>259227</v>
      </c>
      <c r="D33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02">
        <f>IF(moras[[#This Row],[SALARIO]]="",'2-Resumen'!$B$7, moras[[#This Row],[SALARIO]])</f>
        <v>259227</v>
      </c>
      <c r="F3302">
        <f>STANDARDIZE(moras[[#This Row],[SALARIO]],'2-Resumen'!$B$2,'2-Resumen'!$B$3)</f>
        <v>-0.3713030937582103</v>
      </c>
      <c r="G3302" t="str">
        <f>IF(ABS(moras[[#This Row],[Z-CORE]])&gt; 1.96,"Sí", "No")</f>
        <v>No</v>
      </c>
      <c r="H3302" t="s">
        <v>33</v>
      </c>
      <c r="I3302" t="str">
        <f>IF(moras[[#This Row],[TIPO_ASEGURAMIENTO]] = "", '2-Resumen'!$F$4, moras[[#This Row],[TIPO_ASEGURAMIENTO]])</f>
        <v>ASALARIADO</v>
      </c>
      <c r="J3302" t="s">
        <v>29</v>
      </c>
      <c r="K3302" t="s">
        <v>30</v>
      </c>
      <c r="L3302" t="s">
        <v>31</v>
      </c>
      <c r="M3302" t="s">
        <v>31</v>
      </c>
      <c r="N3302">
        <v>31</v>
      </c>
      <c r="O3302">
        <f>IF(moras[[#This Row],[EDAD]]="", '2-Resumen'!$C$7, moras[[#This Row],[EDAD]])</f>
        <v>31</v>
      </c>
      <c r="P3302">
        <f>FLOOR(moras[[#This Row],[EDAD_SIN_NA´S]],10)</f>
        <v>30</v>
      </c>
      <c r="Q3302">
        <f>STANDARDIZE(moras[[#This Row],[EDAD]],'2-Resumen'!$C$2, '2-Resumen'!$C$3)</f>
        <v>-0.7697188140632214</v>
      </c>
      <c r="R3302" t="str">
        <f>IF(ABS(moras[[#This Row],[Z-CORE E]]) &gt; 1.96, "Sí", "No")</f>
        <v>No</v>
      </c>
    </row>
    <row r="3303" spans="1:18">
      <c r="A3303">
        <v>4770</v>
      </c>
      <c r="B3303" t="s">
        <v>27</v>
      </c>
      <c r="C3303">
        <v>7569366</v>
      </c>
      <c r="D33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03">
        <f>IF(moras[[#This Row],[SALARIO]]="",'2-Resumen'!$B$7, moras[[#This Row],[SALARIO]])</f>
        <v>7569366</v>
      </c>
      <c r="F3303">
        <f>STANDARDIZE(moras[[#This Row],[SALARIO]],'2-Resumen'!$B$2,'2-Resumen'!$B$3)</f>
        <v>-0.2496693929814113</v>
      </c>
      <c r="G3303" t="str">
        <f>IF(ABS(moras[[#This Row],[Z-CORE]])&gt; 1.96,"Sí", "No")</f>
        <v>No</v>
      </c>
      <c r="H3303" t="s">
        <v>33</v>
      </c>
      <c r="I3303" t="str">
        <f>IF(moras[[#This Row],[TIPO_ASEGURAMIENTO]] = "", '2-Resumen'!$F$4, moras[[#This Row],[TIPO_ASEGURAMIENTO]])</f>
        <v>ASALARIADO</v>
      </c>
      <c r="J3303" t="s">
        <v>34</v>
      </c>
      <c r="K3303" t="s">
        <v>30</v>
      </c>
      <c r="L3303" t="s">
        <v>31</v>
      </c>
      <c r="M3303" t="s">
        <v>31</v>
      </c>
      <c r="N3303">
        <v>48</v>
      </c>
      <c r="O3303">
        <f>IF(moras[[#This Row],[EDAD]]="", '2-Resumen'!$C$7, moras[[#This Row],[EDAD]])</f>
        <v>48</v>
      </c>
      <c r="P3303">
        <f>FLOOR(moras[[#This Row],[EDAD_SIN_NA´S]],10)</f>
        <v>40</v>
      </c>
      <c r="Q3303">
        <f>STANDARDIZE(moras[[#This Row],[EDAD]],'2-Resumen'!$C$2, '2-Resumen'!$C$3)</f>
        <v>0.43006179724811616</v>
      </c>
      <c r="R3303" t="str">
        <f>IF(ABS(moras[[#This Row],[Z-CORE E]]) &gt; 1.96, "Sí", "No")</f>
        <v>No</v>
      </c>
    </row>
    <row r="3304" spans="1:18">
      <c r="A3304">
        <v>4771</v>
      </c>
      <c r="B3304" t="s">
        <v>32</v>
      </c>
      <c r="C3304">
        <v>174458938</v>
      </c>
      <c r="D33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04">
        <f>IF(moras[[#This Row],[SALARIO]]="",'2-Resumen'!$B$7, moras[[#This Row],[SALARIO]])</f>
        <v>174458938</v>
      </c>
      <c r="F3304">
        <f>STANDARDIZE(moras[[#This Row],[SALARIO]],'2-Resumen'!$B$2,'2-Resumen'!$B$3)</f>
        <v>2.5272129978207407</v>
      </c>
      <c r="G3304" t="str">
        <f>IF(ABS(moras[[#This Row],[Z-CORE]])&gt; 1.96,"Sí", "No")</f>
        <v>Sí</v>
      </c>
      <c r="H3304" t="s">
        <v>33</v>
      </c>
      <c r="I3304" t="str">
        <f>IF(moras[[#This Row],[TIPO_ASEGURAMIENTO]] = "", '2-Resumen'!$F$4, moras[[#This Row],[TIPO_ASEGURAMIENTO]])</f>
        <v>ASALARIADO</v>
      </c>
      <c r="J3304" t="s">
        <v>34</v>
      </c>
      <c r="K3304" t="s">
        <v>30</v>
      </c>
      <c r="L3304" t="s">
        <v>31</v>
      </c>
      <c r="M3304" t="s">
        <v>31</v>
      </c>
      <c r="N3304">
        <v>35</v>
      </c>
      <c r="O3304">
        <f>IF(moras[[#This Row],[EDAD]]="", '2-Resumen'!$C$7, moras[[#This Row],[EDAD]])</f>
        <v>35</v>
      </c>
      <c r="P3304">
        <f>FLOOR(moras[[#This Row],[EDAD_SIN_NA´S]],10)</f>
        <v>30</v>
      </c>
      <c r="Q3304">
        <f>STANDARDIZE(moras[[#This Row],[EDAD]],'2-Resumen'!$C$2, '2-Resumen'!$C$3)</f>
        <v>-0.48741749375467142</v>
      </c>
      <c r="R3304" t="str">
        <f>IF(ABS(moras[[#This Row],[Z-CORE E]]) &gt; 1.96, "Sí", "No")</f>
        <v>No</v>
      </c>
    </row>
    <row r="3305" spans="1:18">
      <c r="A3305">
        <v>4772</v>
      </c>
      <c r="B3305" t="s">
        <v>32</v>
      </c>
      <c r="C3305">
        <v>288287</v>
      </c>
      <c r="D33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05">
        <f>IF(moras[[#This Row],[SALARIO]]="",'2-Resumen'!$B$7, moras[[#This Row],[SALARIO]])</f>
        <v>288287</v>
      </c>
      <c r="F3305">
        <f>STANDARDIZE(moras[[#This Row],[SALARIO]],'2-Resumen'!$B$2,'2-Resumen'!$B$3)</f>
        <v>-0.37081956323374643</v>
      </c>
      <c r="G3305" t="str">
        <f>IF(ABS(moras[[#This Row],[Z-CORE]])&gt; 1.96,"Sí", "No")</f>
        <v>No</v>
      </c>
      <c r="H3305" t="s">
        <v>33</v>
      </c>
      <c r="I3305" t="str">
        <f>IF(moras[[#This Row],[TIPO_ASEGURAMIENTO]] = "", '2-Resumen'!$F$4, moras[[#This Row],[TIPO_ASEGURAMIENTO]])</f>
        <v>ASALARIADO</v>
      </c>
      <c r="J3305" t="s">
        <v>29</v>
      </c>
      <c r="K3305" t="s">
        <v>30</v>
      </c>
      <c r="L3305" t="s">
        <v>31</v>
      </c>
      <c r="M3305" t="s">
        <v>31</v>
      </c>
      <c r="N3305">
        <v>21</v>
      </c>
      <c r="O3305">
        <f>IF(moras[[#This Row],[EDAD]]="", '2-Resumen'!$C$7, moras[[#This Row],[EDAD]])</f>
        <v>21</v>
      </c>
      <c r="P3305">
        <f>FLOOR(moras[[#This Row],[EDAD_SIN_NA´S]],10)</f>
        <v>20</v>
      </c>
      <c r="Q3305">
        <f>STANDARDIZE(moras[[#This Row],[EDAD]],'2-Resumen'!$C$2, '2-Resumen'!$C$3)</f>
        <v>-1.4754721148345964</v>
      </c>
      <c r="R3305" t="str">
        <f>IF(ABS(moras[[#This Row],[Z-CORE E]]) &gt; 1.96, "Sí", "No")</f>
        <v>No</v>
      </c>
    </row>
    <row r="3306" spans="1:18">
      <c r="A3306">
        <v>4775</v>
      </c>
      <c r="B3306" t="s">
        <v>27</v>
      </c>
      <c r="C3306">
        <v>334110</v>
      </c>
      <c r="D33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06">
        <f>IF(moras[[#This Row],[SALARIO]]="",'2-Resumen'!$B$7, moras[[#This Row],[SALARIO]])</f>
        <v>334110</v>
      </c>
      <c r="F3306">
        <f>STANDARDIZE(moras[[#This Row],[SALARIO]],'2-Resumen'!$B$2,'2-Resumen'!$B$3)</f>
        <v>-0.37005711246903522</v>
      </c>
      <c r="G3306" t="str">
        <f>IF(ABS(moras[[#This Row],[Z-CORE]])&gt; 1.96,"Sí", "No")</f>
        <v>No</v>
      </c>
      <c r="H3306" t="s">
        <v>33</v>
      </c>
      <c r="I3306" t="str">
        <f>IF(moras[[#This Row],[TIPO_ASEGURAMIENTO]] = "", '2-Resumen'!$F$4, moras[[#This Row],[TIPO_ASEGURAMIENTO]])</f>
        <v>ASALARIADO</v>
      </c>
      <c r="J3306" t="s">
        <v>29</v>
      </c>
      <c r="K3306" t="s">
        <v>30</v>
      </c>
      <c r="L3306" t="s">
        <v>31</v>
      </c>
      <c r="M3306" t="s">
        <v>30</v>
      </c>
      <c r="N3306">
        <v>31</v>
      </c>
      <c r="O3306">
        <f>IF(moras[[#This Row],[EDAD]]="", '2-Resumen'!$C$7, moras[[#This Row],[EDAD]])</f>
        <v>31</v>
      </c>
      <c r="P3306">
        <f>FLOOR(moras[[#This Row],[EDAD_SIN_NA´S]],10)</f>
        <v>30</v>
      </c>
      <c r="Q3306">
        <f>STANDARDIZE(moras[[#This Row],[EDAD]],'2-Resumen'!$C$2, '2-Resumen'!$C$3)</f>
        <v>-0.7697188140632214</v>
      </c>
      <c r="R3306" t="str">
        <f>IF(ABS(moras[[#This Row],[Z-CORE E]]) &gt; 1.96, "Sí", "No")</f>
        <v>No</v>
      </c>
    </row>
    <row r="3307" spans="1:18">
      <c r="A3307">
        <v>4776</v>
      </c>
      <c r="B3307" t="s">
        <v>32</v>
      </c>
      <c r="C3307">
        <v>1212884</v>
      </c>
      <c r="D33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07">
        <f>IF(moras[[#This Row],[SALARIO]]="",'2-Resumen'!$B$7, moras[[#This Row],[SALARIO]])</f>
        <v>1212884</v>
      </c>
      <c r="F3307">
        <f>STANDARDIZE(moras[[#This Row],[SALARIO]],'2-Resumen'!$B$2,'2-Resumen'!$B$3)</f>
        <v>-0.35543515606486414</v>
      </c>
      <c r="G3307" t="str">
        <f>IF(ABS(moras[[#This Row],[Z-CORE]])&gt; 1.96,"Sí", "No")</f>
        <v>No</v>
      </c>
      <c r="H3307" t="s">
        <v>33</v>
      </c>
      <c r="I3307" t="str">
        <f>IF(moras[[#This Row],[TIPO_ASEGURAMIENTO]] = "", '2-Resumen'!$F$4, moras[[#This Row],[TIPO_ASEGURAMIENTO]])</f>
        <v>ASALARIADO</v>
      </c>
      <c r="J3307" t="s">
        <v>29</v>
      </c>
      <c r="K3307" t="s">
        <v>30</v>
      </c>
      <c r="L3307" t="s">
        <v>30</v>
      </c>
      <c r="M3307" t="s">
        <v>31</v>
      </c>
      <c r="N3307">
        <v>28</v>
      </c>
      <c r="O3307">
        <f>IF(moras[[#This Row],[EDAD]]="", '2-Resumen'!$C$7, moras[[#This Row],[EDAD]])</f>
        <v>28</v>
      </c>
      <c r="P3307">
        <f>FLOOR(moras[[#This Row],[EDAD_SIN_NA´S]],10)</f>
        <v>20</v>
      </c>
      <c r="Q3307">
        <f>STANDARDIZE(moras[[#This Row],[EDAD]],'2-Resumen'!$C$2, '2-Resumen'!$C$3)</f>
        <v>-0.98144480429463388</v>
      </c>
      <c r="R3307" t="str">
        <f>IF(ABS(moras[[#This Row],[Z-CORE E]]) &gt; 1.96, "Sí", "No")</f>
        <v>No</v>
      </c>
    </row>
    <row r="3308" spans="1:18">
      <c r="A3308">
        <v>4778</v>
      </c>
      <c r="B3308" t="s">
        <v>32</v>
      </c>
      <c r="C3308">
        <v>50000</v>
      </c>
      <c r="D33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08">
        <f>IF(moras[[#This Row],[SALARIO]]="",'2-Resumen'!$B$7, moras[[#This Row],[SALARIO]])</f>
        <v>50000</v>
      </c>
      <c r="F3308">
        <f>STANDARDIZE(moras[[#This Row],[SALARIO]],'2-Resumen'!$B$2,'2-Resumen'!$B$3)</f>
        <v>-0.37478443033914632</v>
      </c>
      <c r="G3308" t="str">
        <f>IF(ABS(moras[[#This Row],[Z-CORE]])&gt; 1.96,"Sí", "No")</f>
        <v>No</v>
      </c>
      <c r="H3308" t="s">
        <v>33</v>
      </c>
      <c r="I3308" t="str">
        <f>IF(moras[[#This Row],[TIPO_ASEGURAMIENTO]] = "", '2-Resumen'!$F$4, moras[[#This Row],[TIPO_ASEGURAMIENTO]])</f>
        <v>ASALARIADO</v>
      </c>
      <c r="J3308" t="s">
        <v>29</v>
      </c>
      <c r="K3308" t="s">
        <v>30</v>
      </c>
      <c r="L3308" t="s">
        <v>30</v>
      </c>
      <c r="M3308" t="s">
        <v>30</v>
      </c>
      <c r="N3308">
        <v>41</v>
      </c>
      <c r="O3308">
        <f>IF(moras[[#This Row],[EDAD]]="", '2-Resumen'!$C$7, moras[[#This Row],[EDAD]])</f>
        <v>41</v>
      </c>
      <c r="P3308">
        <f>FLOOR(moras[[#This Row],[EDAD_SIN_NA´S]],10)</f>
        <v>40</v>
      </c>
      <c r="Q3308">
        <f>STANDARDIZE(moras[[#This Row],[EDAD]],'2-Resumen'!$C$2, '2-Resumen'!$C$3)</f>
        <v>-6.3965513291846368E-2</v>
      </c>
      <c r="R3308" t="str">
        <f>IF(ABS(moras[[#This Row],[Z-CORE E]]) &gt; 1.96, "Sí", "No")</f>
        <v>No</v>
      </c>
    </row>
    <row r="3309" spans="1:18">
      <c r="A3309">
        <v>4779</v>
      </c>
      <c r="B3309" t="s">
        <v>27</v>
      </c>
      <c r="C3309">
        <v>17977213</v>
      </c>
      <c r="D33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09">
        <f>IF(moras[[#This Row],[SALARIO]]="",'2-Resumen'!$B$7, moras[[#This Row],[SALARIO]])</f>
        <v>17977213</v>
      </c>
      <c r="F3309">
        <f>STANDARDIZE(moras[[#This Row],[SALARIO]],'2-Resumen'!$B$2,'2-Resumen'!$B$3)</f>
        <v>-7.6492802532350718E-2</v>
      </c>
      <c r="G3309" t="str">
        <f>IF(ABS(moras[[#This Row],[Z-CORE]])&gt; 1.96,"Sí", "No")</f>
        <v>No</v>
      </c>
      <c r="H3309" t="s">
        <v>33</v>
      </c>
      <c r="I3309" t="str">
        <f>IF(moras[[#This Row],[TIPO_ASEGURAMIENTO]] = "", '2-Resumen'!$F$4, moras[[#This Row],[TIPO_ASEGURAMIENTO]])</f>
        <v>ASALARIADO</v>
      </c>
      <c r="J3309" t="s">
        <v>29</v>
      </c>
      <c r="K3309" t="s">
        <v>30</v>
      </c>
      <c r="L3309" t="s">
        <v>31</v>
      </c>
      <c r="M3309" t="s">
        <v>31</v>
      </c>
      <c r="N3309">
        <v>23</v>
      </c>
      <c r="O3309">
        <f>IF(moras[[#This Row],[EDAD]]="", '2-Resumen'!$C$7, moras[[#This Row],[EDAD]])</f>
        <v>23</v>
      </c>
      <c r="P3309">
        <f>FLOOR(moras[[#This Row],[EDAD_SIN_NA´S]],10)</f>
        <v>20</v>
      </c>
      <c r="Q3309">
        <f>STANDARDIZE(moras[[#This Row],[EDAD]],'2-Resumen'!$C$2, '2-Resumen'!$C$3)</f>
        <v>-1.3343214546803215</v>
      </c>
      <c r="R3309" t="str">
        <f>IF(ABS(moras[[#This Row],[Z-CORE E]]) &gt; 1.96, "Sí", "No")</f>
        <v>No</v>
      </c>
    </row>
    <row r="3310" spans="1:18">
      <c r="A3310">
        <v>4780</v>
      </c>
      <c r="B3310" t="s">
        <v>27</v>
      </c>
      <c r="C3310">
        <v>1602859</v>
      </c>
      <c r="D33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10">
        <f>IF(moras[[#This Row],[SALARIO]]="",'2-Resumen'!$B$7, moras[[#This Row],[SALARIO]])</f>
        <v>1602859</v>
      </c>
      <c r="F3310">
        <f>STANDARDIZE(moras[[#This Row],[SALARIO]],'2-Resumen'!$B$2,'2-Resumen'!$B$3)</f>
        <v>-0.34894634614477477</v>
      </c>
      <c r="G3310" t="str">
        <f>IF(ABS(moras[[#This Row],[Z-CORE]])&gt; 1.96,"Sí", "No")</f>
        <v>No</v>
      </c>
      <c r="H3310" t="s">
        <v>33</v>
      </c>
      <c r="I3310" t="str">
        <f>IF(moras[[#This Row],[TIPO_ASEGURAMIENTO]] = "", '2-Resumen'!$F$4, moras[[#This Row],[TIPO_ASEGURAMIENTO]])</f>
        <v>ASALARIADO</v>
      </c>
      <c r="J3310" t="s">
        <v>34</v>
      </c>
      <c r="K3310" t="s">
        <v>30</v>
      </c>
      <c r="L3310" t="s">
        <v>31</v>
      </c>
      <c r="M3310" t="s">
        <v>30</v>
      </c>
      <c r="N3310">
        <v>36</v>
      </c>
      <c r="O3310">
        <f>IF(moras[[#This Row],[EDAD]]="", '2-Resumen'!$C$7, moras[[#This Row],[EDAD]])</f>
        <v>36</v>
      </c>
      <c r="P3310">
        <f>FLOOR(moras[[#This Row],[EDAD_SIN_NA´S]],10)</f>
        <v>30</v>
      </c>
      <c r="Q3310">
        <f>STANDARDIZE(moras[[#This Row],[EDAD]],'2-Resumen'!$C$2, '2-Resumen'!$C$3)</f>
        <v>-0.41684216367753391</v>
      </c>
      <c r="R3310" t="str">
        <f>IF(ABS(moras[[#This Row],[Z-CORE E]]) &gt; 1.96, "Sí", "No")</f>
        <v>No</v>
      </c>
    </row>
    <row r="3311" spans="1:18">
      <c r="A3311">
        <v>4782</v>
      </c>
      <c r="B3311" t="s">
        <v>32</v>
      </c>
      <c r="C3311">
        <v>339953</v>
      </c>
      <c r="D33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11">
        <f>IF(moras[[#This Row],[SALARIO]]="",'2-Resumen'!$B$7, moras[[#This Row],[SALARIO]])</f>
        <v>339953</v>
      </c>
      <c r="F3311">
        <f>STANDARDIZE(moras[[#This Row],[SALARIO]],'2-Resumen'!$B$2,'2-Resumen'!$B$3)</f>
        <v>-0.3699598905538789</v>
      </c>
      <c r="G3311" t="str">
        <f>IF(ABS(moras[[#This Row],[Z-CORE]])&gt; 1.96,"Sí", "No")</f>
        <v>No</v>
      </c>
      <c r="H3311" t="s">
        <v>33</v>
      </c>
      <c r="I3311" t="str">
        <f>IF(moras[[#This Row],[TIPO_ASEGURAMIENTO]] = "", '2-Resumen'!$F$4, moras[[#This Row],[TIPO_ASEGURAMIENTO]])</f>
        <v>ASALARIADO</v>
      </c>
      <c r="J3311" t="s">
        <v>29</v>
      </c>
      <c r="K3311" t="s">
        <v>30</v>
      </c>
      <c r="L3311" t="s">
        <v>31</v>
      </c>
      <c r="M3311" t="s">
        <v>31</v>
      </c>
      <c r="N3311">
        <v>33</v>
      </c>
      <c r="O3311">
        <f>IF(moras[[#This Row],[EDAD]]="", '2-Resumen'!$C$7, moras[[#This Row],[EDAD]])</f>
        <v>33</v>
      </c>
      <c r="P3311">
        <f>FLOOR(moras[[#This Row],[EDAD_SIN_NA´S]],10)</f>
        <v>30</v>
      </c>
      <c r="Q3311">
        <f>STANDARDIZE(moras[[#This Row],[EDAD]],'2-Resumen'!$C$2, '2-Resumen'!$C$3)</f>
        <v>-0.62856815390894638</v>
      </c>
      <c r="R3311" t="str">
        <f>IF(ABS(moras[[#This Row],[Z-CORE E]]) &gt; 1.96, "Sí", "No")</f>
        <v>No</v>
      </c>
    </row>
    <row r="3312" spans="1:18">
      <c r="A3312">
        <v>4783</v>
      </c>
      <c r="B3312" t="s">
        <v>32</v>
      </c>
      <c r="C3312">
        <v>753198</v>
      </c>
      <c r="D33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12">
        <f>IF(moras[[#This Row],[SALARIO]]="",'2-Resumen'!$B$7, moras[[#This Row],[SALARIO]])</f>
        <v>753198</v>
      </c>
      <c r="F3312">
        <f>STANDARDIZE(moras[[#This Row],[SALARIO]],'2-Resumen'!$B$2,'2-Resumen'!$B$3)</f>
        <v>-0.36308389015532172</v>
      </c>
      <c r="G3312" t="str">
        <f>IF(ABS(moras[[#This Row],[Z-CORE]])&gt; 1.96,"Sí", "No")</f>
        <v>No</v>
      </c>
      <c r="H3312" t="s">
        <v>33</v>
      </c>
      <c r="I3312" t="str">
        <f>IF(moras[[#This Row],[TIPO_ASEGURAMIENTO]] = "", '2-Resumen'!$F$4, moras[[#This Row],[TIPO_ASEGURAMIENTO]])</f>
        <v>ASALARIADO</v>
      </c>
      <c r="J3312" t="s">
        <v>34</v>
      </c>
      <c r="K3312" t="s">
        <v>30</v>
      </c>
      <c r="L3312" t="s">
        <v>31</v>
      </c>
      <c r="M3312" t="s">
        <v>31</v>
      </c>
      <c r="N3312">
        <v>51</v>
      </c>
      <c r="O3312">
        <f>IF(moras[[#This Row],[EDAD]]="", '2-Resumen'!$C$7, moras[[#This Row],[EDAD]])</f>
        <v>51</v>
      </c>
      <c r="P3312">
        <f>FLOOR(moras[[#This Row],[EDAD_SIN_NA´S]],10)</f>
        <v>50</v>
      </c>
      <c r="Q3312">
        <f>STANDARDIZE(moras[[#This Row],[EDAD]],'2-Resumen'!$C$2, '2-Resumen'!$C$3)</f>
        <v>0.64178778747952869</v>
      </c>
      <c r="R3312" t="str">
        <f>IF(ABS(moras[[#This Row],[Z-CORE E]]) &gt; 1.96, "Sí", "No")</f>
        <v>No</v>
      </c>
    </row>
    <row r="3313" spans="1:18">
      <c r="A3313">
        <v>4784</v>
      </c>
      <c r="B3313" t="s">
        <v>32</v>
      </c>
      <c r="C3313">
        <v>69774371</v>
      </c>
      <c r="D33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13">
        <f>IF(moras[[#This Row],[SALARIO]]="",'2-Resumen'!$B$7, moras[[#This Row],[SALARIO]])</f>
        <v>69774371</v>
      </c>
      <c r="F3313">
        <f>STANDARDIZE(moras[[#This Row],[SALARIO]],'2-Resumen'!$B$2,'2-Resumen'!$B$3)</f>
        <v>0.78536222064307459</v>
      </c>
      <c r="G3313" t="str">
        <f>IF(ABS(moras[[#This Row],[Z-CORE]])&gt; 1.96,"Sí", "No")</f>
        <v>No</v>
      </c>
      <c r="H3313" t="s">
        <v>33</v>
      </c>
      <c r="I3313" t="str">
        <f>IF(moras[[#This Row],[TIPO_ASEGURAMIENTO]] = "", '2-Resumen'!$F$4, moras[[#This Row],[TIPO_ASEGURAMIENTO]])</f>
        <v>ASALARIADO</v>
      </c>
      <c r="J3313" t="s">
        <v>29</v>
      </c>
      <c r="K3313" t="s">
        <v>30</v>
      </c>
      <c r="L3313" t="s">
        <v>30</v>
      </c>
      <c r="M3313" t="s">
        <v>31</v>
      </c>
      <c r="N3313">
        <v>29</v>
      </c>
      <c r="O3313">
        <f>IF(moras[[#This Row],[EDAD]]="", '2-Resumen'!$C$7, moras[[#This Row],[EDAD]])</f>
        <v>29</v>
      </c>
      <c r="P3313">
        <f>FLOOR(moras[[#This Row],[EDAD_SIN_NA´S]],10)</f>
        <v>20</v>
      </c>
      <c r="Q3313">
        <f>STANDARDIZE(moras[[#This Row],[EDAD]],'2-Resumen'!$C$2, '2-Resumen'!$C$3)</f>
        <v>-0.91086947421749642</v>
      </c>
      <c r="R3313" t="str">
        <f>IF(ABS(moras[[#This Row],[Z-CORE E]]) &gt; 1.96, "Sí", "No")</f>
        <v>No</v>
      </c>
    </row>
    <row r="3314" spans="1:18">
      <c r="A3314">
        <v>4785</v>
      </c>
      <c r="B3314" t="s">
        <v>27</v>
      </c>
      <c r="C3314">
        <v>44573984</v>
      </c>
      <c r="D33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14">
        <f>IF(moras[[#This Row],[SALARIO]]="",'2-Resumen'!$B$7, moras[[#This Row],[SALARIO]])</f>
        <v>44573984</v>
      </c>
      <c r="F3314">
        <f>STANDARDIZE(moras[[#This Row],[SALARIO]],'2-Resumen'!$B$2,'2-Resumen'!$B$3)</f>
        <v>0.36605195420114572</v>
      </c>
      <c r="G3314" t="str">
        <f>IF(ABS(moras[[#This Row],[Z-CORE]])&gt; 1.96,"Sí", "No")</f>
        <v>No</v>
      </c>
      <c r="H3314" t="s">
        <v>33</v>
      </c>
      <c r="I3314" t="str">
        <f>IF(moras[[#This Row],[TIPO_ASEGURAMIENTO]] = "", '2-Resumen'!$F$4, moras[[#This Row],[TIPO_ASEGURAMIENTO]])</f>
        <v>ASALARIADO</v>
      </c>
      <c r="J3314" t="s">
        <v>29</v>
      </c>
      <c r="K3314" t="s">
        <v>30</v>
      </c>
      <c r="L3314" t="s">
        <v>31</v>
      </c>
      <c r="M3314" t="s">
        <v>31</v>
      </c>
      <c r="N3314">
        <v>29</v>
      </c>
      <c r="O3314">
        <f>IF(moras[[#This Row],[EDAD]]="", '2-Resumen'!$C$7, moras[[#This Row],[EDAD]])</f>
        <v>29</v>
      </c>
      <c r="P3314">
        <f>FLOOR(moras[[#This Row],[EDAD_SIN_NA´S]],10)</f>
        <v>20</v>
      </c>
      <c r="Q3314">
        <f>STANDARDIZE(moras[[#This Row],[EDAD]],'2-Resumen'!$C$2, '2-Resumen'!$C$3)</f>
        <v>-0.91086947421749642</v>
      </c>
      <c r="R3314" t="str">
        <f>IF(ABS(moras[[#This Row],[Z-CORE E]]) &gt; 1.96, "Sí", "No")</f>
        <v>No</v>
      </c>
    </row>
    <row r="3315" spans="1:18">
      <c r="A3315">
        <v>4786</v>
      </c>
      <c r="B3315" t="s">
        <v>27</v>
      </c>
      <c r="C3315">
        <v>66055553</v>
      </c>
      <c r="D33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15">
        <f>IF(moras[[#This Row],[SALARIO]]="",'2-Resumen'!$B$7, moras[[#This Row],[SALARIO]])</f>
        <v>66055553</v>
      </c>
      <c r="F3315">
        <f>STANDARDIZE(moras[[#This Row],[SALARIO]],'2-Resumen'!$B$2,'2-Resumen'!$B$3)</f>
        <v>0.72348465636483394</v>
      </c>
      <c r="G3315" t="str">
        <f>IF(ABS(moras[[#This Row],[Z-CORE]])&gt; 1.96,"Sí", "No")</f>
        <v>No</v>
      </c>
      <c r="H3315" t="s">
        <v>33</v>
      </c>
      <c r="I3315" t="str">
        <f>IF(moras[[#This Row],[TIPO_ASEGURAMIENTO]] = "", '2-Resumen'!$F$4, moras[[#This Row],[TIPO_ASEGURAMIENTO]])</f>
        <v>ASALARIADO</v>
      </c>
      <c r="J3315" t="s">
        <v>29</v>
      </c>
      <c r="K3315" t="s">
        <v>30</v>
      </c>
      <c r="L3315" t="s">
        <v>31</v>
      </c>
      <c r="M3315" t="s">
        <v>31</v>
      </c>
      <c r="N3315">
        <v>20</v>
      </c>
      <c r="O3315">
        <f>IF(moras[[#This Row],[EDAD]]="", '2-Resumen'!$C$7, moras[[#This Row],[EDAD]])</f>
        <v>20</v>
      </c>
      <c r="P3315">
        <f>FLOOR(moras[[#This Row],[EDAD_SIN_NA´S]],10)</f>
        <v>20</v>
      </c>
      <c r="Q3315">
        <f>STANDARDIZE(moras[[#This Row],[EDAD]],'2-Resumen'!$C$2, '2-Resumen'!$C$3)</f>
        <v>-1.5460474449117341</v>
      </c>
      <c r="R3315" t="str">
        <f>IF(ABS(moras[[#This Row],[Z-CORE E]]) &gt; 1.96, "Sí", "No")</f>
        <v>No</v>
      </c>
    </row>
    <row r="3316" spans="1:18">
      <c r="A3316">
        <v>4788</v>
      </c>
      <c r="B3316" t="s">
        <v>32</v>
      </c>
      <c r="C3316">
        <v>66662548</v>
      </c>
      <c r="D33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16">
        <f>IF(moras[[#This Row],[SALARIO]]="",'2-Resumen'!$B$7, moras[[#This Row],[SALARIO]])</f>
        <v>66662548</v>
      </c>
      <c r="F3316">
        <f>STANDARDIZE(moras[[#This Row],[SALARIO]],'2-Resumen'!$B$2,'2-Resumen'!$B$3)</f>
        <v>0.73358447091049617</v>
      </c>
      <c r="G3316" t="str">
        <f>IF(ABS(moras[[#This Row],[Z-CORE]])&gt; 1.96,"Sí", "No")</f>
        <v>No</v>
      </c>
      <c r="H3316" t="s">
        <v>33</v>
      </c>
      <c r="I3316" t="str">
        <f>IF(moras[[#This Row],[TIPO_ASEGURAMIENTO]] = "", '2-Resumen'!$F$4, moras[[#This Row],[TIPO_ASEGURAMIENTO]])</f>
        <v>ASALARIADO</v>
      </c>
      <c r="J3316" t="s">
        <v>34</v>
      </c>
      <c r="K3316" t="s">
        <v>30</v>
      </c>
      <c r="L3316" t="s">
        <v>31</v>
      </c>
      <c r="M3316" t="s">
        <v>31</v>
      </c>
      <c r="N3316">
        <v>37</v>
      </c>
      <c r="O3316">
        <f>IF(moras[[#This Row],[EDAD]]="", '2-Resumen'!$C$7, moras[[#This Row],[EDAD]])</f>
        <v>37</v>
      </c>
      <c r="P3316">
        <f>FLOOR(moras[[#This Row],[EDAD_SIN_NA´S]],10)</f>
        <v>30</v>
      </c>
      <c r="Q3316">
        <f>STANDARDIZE(moras[[#This Row],[EDAD]],'2-Resumen'!$C$2, '2-Resumen'!$C$3)</f>
        <v>-0.3462668336003964</v>
      </c>
      <c r="R3316" t="str">
        <f>IF(ABS(moras[[#This Row],[Z-CORE E]]) &gt; 1.96, "Sí", "No")</f>
        <v>No</v>
      </c>
    </row>
    <row r="3317" spans="1:18">
      <c r="A3317">
        <v>4789</v>
      </c>
      <c r="B3317" t="s">
        <v>32</v>
      </c>
      <c r="C3317">
        <v>10243131</v>
      </c>
      <c r="D33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17">
        <f>IF(moras[[#This Row],[SALARIO]]="",'2-Resumen'!$B$7, moras[[#This Row],[SALARIO]])</f>
        <v>10243131</v>
      </c>
      <c r="F3317">
        <f>STANDARDIZE(moras[[#This Row],[SALARIO]],'2-Resumen'!$B$2,'2-Resumen'!$B$3)</f>
        <v>-0.20518050816574937</v>
      </c>
      <c r="G3317" t="str">
        <f>IF(ABS(moras[[#This Row],[Z-CORE]])&gt; 1.96,"Sí", "No")</f>
        <v>No</v>
      </c>
      <c r="H3317" t="s">
        <v>33</v>
      </c>
      <c r="I3317" t="str">
        <f>IF(moras[[#This Row],[TIPO_ASEGURAMIENTO]] = "", '2-Resumen'!$F$4, moras[[#This Row],[TIPO_ASEGURAMIENTO]])</f>
        <v>ASALARIADO</v>
      </c>
      <c r="J3317" t="s">
        <v>29</v>
      </c>
      <c r="K3317" t="s">
        <v>30</v>
      </c>
      <c r="L3317" t="s">
        <v>31</v>
      </c>
      <c r="M3317" t="s">
        <v>31</v>
      </c>
      <c r="N3317">
        <v>26</v>
      </c>
      <c r="O3317">
        <f>IF(moras[[#This Row],[EDAD]]="", '2-Resumen'!$C$7, moras[[#This Row],[EDAD]])</f>
        <v>26</v>
      </c>
      <c r="P3317">
        <f>FLOOR(moras[[#This Row],[EDAD_SIN_NA´S]],10)</f>
        <v>20</v>
      </c>
      <c r="Q3317">
        <f>STANDARDIZE(moras[[#This Row],[EDAD]],'2-Resumen'!$C$2, '2-Resumen'!$C$3)</f>
        <v>-1.1225954644489089</v>
      </c>
      <c r="R3317" t="str">
        <f>IF(ABS(moras[[#This Row],[Z-CORE E]]) &gt; 1.96, "Sí", "No")</f>
        <v>No</v>
      </c>
    </row>
    <row r="3318" spans="1:18">
      <c r="A3318">
        <v>4790</v>
      </c>
      <c r="B3318" t="s">
        <v>32</v>
      </c>
      <c r="C3318">
        <v>375000</v>
      </c>
      <c r="D33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18">
        <f>IF(moras[[#This Row],[SALARIO]]="",'2-Resumen'!$B$7, moras[[#This Row],[SALARIO]])</f>
        <v>375000</v>
      </c>
      <c r="F3318">
        <f>STANDARDIZE(moras[[#This Row],[SALARIO]],'2-Resumen'!$B$2,'2-Resumen'!$B$3)</f>
        <v>-0.36937674209238941</v>
      </c>
      <c r="G3318" t="str">
        <f>IF(ABS(moras[[#This Row],[Z-CORE]])&gt; 1.96,"Sí", "No")</f>
        <v>No</v>
      </c>
      <c r="H3318" t="s">
        <v>33</v>
      </c>
      <c r="I3318" t="str">
        <f>IF(moras[[#This Row],[TIPO_ASEGURAMIENTO]] = "", '2-Resumen'!$F$4, moras[[#This Row],[TIPO_ASEGURAMIENTO]])</f>
        <v>ASALARIADO</v>
      </c>
      <c r="J3318" t="s">
        <v>29</v>
      </c>
      <c r="K3318" t="s">
        <v>30</v>
      </c>
      <c r="L3318" t="s">
        <v>31</v>
      </c>
      <c r="M3318" t="s">
        <v>31</v>
      </c>
      <c r="N3318">
        <v>60</v>
      </c>
      <c r="O3318">
        <f>IF(moras[[#This Row],[EDAD]]="", '2-Resumen'!$C$7, moras[[#This Row],[EDAD]])</f>
        <v>60</v>
      </c>
      <c r="P3318">
        <f>FLOOR(moras[[#This Row],[EDAD_SIN_NA´S]],10)</f>
        <v>60</v>
      </c>
      <c r="Q3318">
        <f>STANDARDIZE(moras[[#This Row],[EDAD]],'2-Resumen'!$C$2, '2-Resumen'!$C$3)</f>
        <v>1.2769657581737661</v>
      </c>
      <c r="R3318" t="str">
        <f>IF(ABS(moras[[#This Row],[Z-CORE E]]) &gt; 1.96, "Sí", "No")</f>
        <v>No</v>
      </c>
    </row>
    <row r="3319" spans="1:18">
      <c r="A3319">
        <v>4793</v>
      </c>
      <c r="B3319" t="s">
        <v>32</v>
      </c>
      <c r="C3319">
        <v>2250000</v>
      </c>
      <c r="D33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19">
        <f>IF(moras[[#This Row],[SALARIO]]="",'2-Resumen'!$B$7, moras[[#This Row],[SALARIO]])</f>
        <v>2250000</v>
      </c>
      <c r="F3319">
        <f>STANDARDIZE(moras[[#This Row],[SALARIO]],'2-Resumen'!$B$2,'2-Resumen'!$B$3)</f>
        <v>-0.33817854066879155</v>
      </c>
      <c r="G3319" t="str">
        <f>IF(ABS(moras[[#This Row],[Z-CORE]])&gt; 1.96,"Sí", "No")</f>
        <v>No</v>
      </c>
      <c r="H3319" t="s">
        <v>33</v>
      </c>
      <c r="I3319" t="str">
        <f>IF(moras[[#This Row],[TIPO_ASEGURAMIENTO]] = "", '2-Resumen'!$F$4, moras[[#This Row],[TIPO_ASEGURAMIENTO]])</f>
        <v>ASALARIADO</v>
      </c>
      <c r="J3319" t="s">
        <v>29</v>
      </c>
      <c r="K3319" t="s">
        <v>30</v>
      </c>
      <c r="L3319" t="s">
        <v>31</v>
      </c>
      <c r="M3319" t="s">
        <v>31</v>
      </c>
      <c r="N3319">
        <v>54</v>
      </c>
      <c r="O3319">
        <f>IF(moras[[#This Row],[EDAD]]="", '2-Resumen'!$C$7, moras[[#This Row],[EDAD]])</f>
        <v>54</v>
      </c>
      <c r="P3319">
        <f>FLOOR(moras[[#This Row],[EDAD_SIN_NA´S]],10)</f>
        <v>50</v>
      </c>
      <c r="Q3319">
        <f>STANDARDIZE(moras[[#This Row],[EDAD]],'2-Resumen'!$C$2, '2-Resumen'!$C$3)</f>
        <v>0.85351377771094117</v>
      </c>
      <c r="R3319" t="str">
        <f>IF(ABS(moras[[#This Row],[Z-CORE E]]) &gt; 1.96, "Sí", "No")</f>
        <v>No</v>
      </c>
    </row>
    <row r="3320" spans="1:18">
      <c r="A3320">
        <v>4794</v>
      </c>
      <c r="B3320" t="s">
        <v>32</v>
      </c>
      <c r="C3320">
        <v>53461965</v>
      </c>
      <c r="D33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20">
        <f>IF(moras[[#This Row],[SALARIO]]="",'2-Resumen'!$B$7, moras[[#This Row],[SALARIO]])</f>
        <v>53461965</v>
      </c>
      <c r="F3320">
        <f>STANDARDIZE(moras[[#This Row],[SALARIO]],'2-Resumen'!$B$2,'2-Resumen'!$B$3)</f>
        <v>0.51393943232760475</v>
      </c>
      <c r="G3320" t="str">
        <f>IF(ABS(moras[[#This Row],[Z-CORE]])&gt; 1.96,"Sí", "No")</f>
        <v>No</v>
      </c>
      <c r="H3320" t="s">
        <v>33</v>
      </c>
      <c r="I3320" t="str">
        <f>IF(moras[[#This Row],[TIPO_ASEGURAMIENTO]] = "", '2-Resumen'!$F$4, moras[[#This Row],[TIPO_ASEGURAMIENTO]])</f>
        <v>ASALARIADO</v>
      </c>
      <c r="J3320" t="s">
        <v>29</v>
      </c>
      <c r="K3320" t="s">
        <v>30</v>
      </c>
      <c r="L3320" t="s">
        <v>31</v>
      </c>
      <c r="M3320" t="s">
        <v>31</v>
      </c>
      <c r="N3320">
        <v>25</v>
      </c>
      <c r="O3320">
        <f>IF(moras[[#This Row],[EDAD]]="", '2-Resumen'!$C$7, moras[[#This Row],[EDAD]])</f>
        <v>25</v>
      </c>
      <c r="P3320">
        <f>FLOOR(moras[[#This Row],[EDAD_SIN_NA´S]],10)</f>
        <v>20</v>
      </c>
      <c r="Q3320">
        <f>STANDARDIZE(moras[[#This Row],[EDAD]],'2-Resumen'!$C$2, '2-Resumen'!$C$3)</f>
        <v>-1.1931707945260464</v>
      </c>
      <c r="R3320" t="str">
        <f>IF(ABS(moras[[#This Row],[Z-CORE E]]) &gt; 1.96, "Sí", "No")</f>
        <v>No</v>
      </c>
    </row>
    <row r="3321" spans="1:18">
      <c r="A3321">
        <v>4795</v>
      </c>
      <c r="B3321" t="s">
        <v>32</v>
      </c>
      <c r="C3321">
        <v>408532</v>
      </c>
      <c r="D33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21">
        <f>IF(moras[[#This Row],[SALARIO]]="",'2-Resumen'!$B$7, moras[[#This Row],[SALARIO]])</f>
        <v>408532</v>
      </c>
      <c r="F3321">
        <f>STANDARDIZE(moras[[#This Row],[SALARIO]],'2-Resumen'!$B$2,'2-Resumen'!$B$3)</f>
        <v>-0.36881880177765014</v>
      </c>
      <c r="G3321" t="str">
        <f>IF(ABS(moras[[#This Row],[Z-CORE]])&gt; 1.96,"Sí", "No")</f>
        <v>No</v>
      </c>
      <c r="H3321" t="s">
        <v>33</v>
      </c>
      <c r="I3321" t="str">
        <f>IF(moras[[#This Row],[TIPO_ASEGURAMIENTO]] = "", '2-Resumen'!$F$4, moras[[#This Row],[TIPO_ASEGURAMIENTO]])</f>
        <v>ASALARIADO</v>
      </c>
      <c r="J3321" t="s">
        <v>29</v>
      </c>
      <c r="K3321" t="s">
        <v>30</v>
      </c>
      <c r="L3321" t="s">
        <v>31</v>
      </c>
      <c r="M3321" t="s">
        <v>31</v>
      </c>
      <c r="N3321">
        <v>29</v>
      </c>
      <c r="O3321">
        <f>IF(moras[[#This Row],[EDAD]]="", '2-Resumen'!$C$7, moras[[#This Row],[EDAD]])</f>
        <v>29</v>
      </c>
      <c r="P3321">
        <f>FLOOR(moras[[#This Row],[EDAD_SIN_NA´S]],10)</f>
        <v>20</v>
      </c>
      <c r="Q3321">
        <f>STANDARDIZE(moras[[#This Row],[EDAD]],'2-Resumen'!$C$2, '2-Resumen'!$C$3)</f>
        <v>-0.91086947421749642</v>
      </c>
      <c r="R3321" t="str">
        <f>IF(ABS(moras[[#This Row],[Z-CORE E]]) &gt; 1.96, "Sí", "No")</f>
        <v>No</v>
      </c>
    </row>
    <row r="3322" spans="1:18">
      <c r="A3322">
        <v>4797</v>
      </c>
      <c r="B3322" t="s">
        <v>32</v>
      </c>
      <c r="C3322">
        <v>489279</v>
      </c>
      <c r="D33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22">
        <f>IF(moras[[#This Row],[SALARIO]]="",'2-Resumen'!$B$7, moras[[#This Row],[SALARIO]])</f>
        <v>489279</v>
      </c>
      <c r="F3322">
        <f>STANDARDIZE(moras[[#This Row],[SALARIO]],'2-Resumen'!$B$2,'2-Resumen'!$B$3)</f>
        <v>-0.3674752491534628</v>
      </c>
      <c r="G3322" t="str">
        <f>IF(ABS(moras[[#This Row],[Z-CORE]])&gt; 1.96,"Sí", "No")</f>
        <v>No</v>
      </c>
      <c r="H3322" t="s">
        <v>33</v>
      </c>
      <c r="I3322" t="str">
        <f>IF(moras[[#This Row],[TIPO_ASEGURAMIENTO]] = "", '2-Resumen'!$F$4, moras[[#This Row],[TIPO_ASEGURAMIENTO]])</f>
        <v>ASALARIADO</v>
      </c>
      <c r="J3322" t="s">
        <v>29</v>
      </c>
      <c r="K3322" t="s">
        <v>30</v>
      </c>
      <c r="L3322" t="s">
        <v>31</v>
      </c>
      <c r="M3322" t="s">
        <v>31</v>
      </c>
      <c r="N3322">
        <v>49</v>
      </c>
      <c r="O3322">
        <f>IF(moras[[#This Row],[EDAD]]="", '2-Resumen'!$C$7, moras[[#This Row],[EDAD]])</f>
        <v>49</v>
      </c>
      <c r="P3322">
        <f>FLOOR(moras[[#This Row],[EDAD_SIN_NA´S]],10)</f>
        <v>40</v>
      </c>
      <c r="Q3322">
        <f>STANDARDIZE(moras[[#This Row],[EDAD]],'2-Resumen'!$C$2, '2-Resumen'!$C$3)</f>
        <v>0.50063712732525367</v>
      </c>
      <c r="R3322" t="str">
        <f>IF(ABS(moras[[#This Row],[Z-CORE E]]) &gt; 1.96, "Sí", "No")</f>
        <v>No</v>
      </c>
    </row>
    <row r="3323" spans="1:18">
      <c r="A3323">
        <v>4798</v>
      </c>
      <c r="B3323" t="s">
        <v>27</v>
      </c>
      <c r="C3323">
        <v>56667</v>
      </c>
      <c r="D33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23">
        <f>IF(moras[[#This Row],[SALARIO]]="",'2-Resumen'!$B$7, moras[[#This Row],[SALARIO]])</f>
        <v>56667</v>
      </c>
      <c r="F3323">
        <f>STANDARDIZE(moras[[#This Row],[SALARIO]],'2-Resumen'!$B$2,'2-Resumen'!$B$3)</f>
        <v>-0.3746734978544044</v>
      </c>
      <c r="G3323" t="str">
        <f>IF(ABS(moras[[#This Row],[Z-CORE]])&gt; 1.96,"Sí", "No")</f>
        <v>No</v>
      </c>
      <c r="H3323" t="s">
        <v>33</v>
      </c>
      <c r="I3323" t="str">
        <f>IF(moras[[#This Row],[TIPO_ASEGURAMIENTO]] = "", '2-Resumen'!$F$4, moras[[#This Row],[TIPO_ASEGURAMIENTO]])</f>
        <v>ASALARIADO</v>
      </c>
      <c r="J3323" t="s">
        <v>29</v>
      </c>
      <c r="K3323" t="s">
        <v>30</v>
      </c>
      <c r="L3323" t="s">
        <v>31</v>
      </c>
      <c r="M3323" t="s">
        <v>31</v>
      </c>
      <c r="N3323">
        <v>28</v>
      </c>
      <c r="O3323">
        <f>IF(moras[[#This Row],[EDAD]]="", '2-Resumen'!$C$7, moras[[#This Row],[EDAD]])</f>
        <v>28</v>
      </c>
      <c r="P3323">
        <f>FLOOR(moras[[#This Row],[EDAD_SIN_NA´S]],10)</f>
        <v>20</v>
      </c>
      <c r="Q3323">
        <f>STANDARDIZE(moras[[#This Row],[EDAD]],'2-Resumen'!$C$2, '2-Resumen'!$C$3)</f>
        <v>-0.98144480429463388</v>
      </c>
      <c r="R3323" t="str">
        <f>IF(ABS(moras[[#This Row],[Z-CORE E]]) &gt; 1.96, "Sí", "No")</f>
        <v>No</v>
      </c>
    </row>
    <row r="3324" spans="1:18">
      <c r="A3324">
        <v>4801</v>
      </c>
      <c r="B3324" t="s">
        <v>27</v>
      </c>
      <c r="C3324">
        <v>468369</v>
      </c>
      <c r="D33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24">
        <f>IF(moras[[#This Row],[SALARIO]]="",'2-Resumen'!$B$7, moras[[#This Row],[SALARIO]])</f>
        <v>468369</v>
      </c>
      <c r="F3324">
        <f>STANDARDIZE(moras[[#This Row],[SALARIO]],'2-Resumen'!$B$2,'2-Resumen'!$B$3)</f>
        <v>-0.36782317149573879</v>
      </c>
      <c r="G3324" t="str">
        <f>IF(ABS(moras[[#This Row],[Z-CORE]])&gt; 1.96,"Sí", "No")</f>
        <v>No</v>
      </c>
      <c r="H3324" t="s">
        <v>33</v>
      </c>
      <c r="I3324" t="str">
        <f>IF(moras[[#This Row],[TIPO_ASEGURAMIENTO]] = "", '2-Resumen'!$F$4, moras[[#This Row],[TIPO_ASEGURAMIENTO]])</f>
        <v>ASALARIADO</v>
      </c>
      <c r="J3324" t="s">
        <v>29</v>
      </c>
      <c r="K3324" t="s">
        <v>30</v>
      </c>
      <c r="L3324" t="s">
        <v>31</v>
      </c>
      <c r="M3324" t="s">
        <v>31</v>
      </c>
      <c r="N3324">
        <v>30</v>
      </c>
      <c r="O3324">
        <f>IF(moras[[#This Row],[EDAD]]="", '2-Resumen'!$C$7, moras[[#This Row],[EDAD]])</f>
        <v>30</v>
      </c>
      <c r="P3324">
        <f>FLOOR(moras[[#This Row],[EDAD_SIN_NA´S]],10)</f>
        <v>30</v>
      </c>
      <c r="Q3324">
        <f>STANDARDIZE(moras[[#This Row],[EDAD]],'2-Resumen'!$C$2, '2-Resumen'!$C$3)</f>
        <v>-0.84029414414035897</v>
      </c>
      <c r="R3324" t="str">
        <f>IF(ABS(moras[[#This Row],[Z-CORE E]]) &gt; 1.96, "Sí", "No")</f>
        <v>No</v>
      </c>
    </row>
    <row r="3325" spans="1:18">
      <c r="A3325">
        <v>4802</v>
      </c>
      <c r="B3325" t="s">
        <v>27</v>
      </c>
      <c r="C3325">
        <v>55927095</v>
      </c>
      <c r="D33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25">
        <f>IF(moras[[#This Row],[SALARIO]]="",'2-Resumen'!$B$7, moras[[#This Row],[SALARIO]])</f>
        <v>55927095</v>
      </c>
      <c r="F3325">
        <f>STANDARDIZE(moras[[#This Row],[SALARIO]],'2-Resumen'!$B$2,'2-Resumen'!$B$3)</f>
        <v>0.55495683087446002</v>
      </c>
      <c r="G3325" t="str">
        <f>IF(ABS(moras[[#This Row],[Z-CORE]])&gt; 1.96,"Sí", "No")</f>
        <v>No</v>
      </c>
      <c r="H3325" t="s">
        <v>33</v>
      </c>
      <c r="I3325" t="str">
        <f>IF(moras[[#This Row],[TIPO_ASEGURAMIENTO]] = "", '2-Resumen'!$F$4, moras[[#This Row],[TIPO_ASEGURAMIENTO]])</f>
        <v>ASALARIADO</v>
      </c>
      <c r="J3325" t="s">
        <v>29</v>
      </c>
      <c r="K3325" t="s">
        <v>30</v>
      </c>
      <c r="L3325" t="s">
        <v>31</v>
      </c>
      <c r="M3325" t="s">
        <v>31</v>
      </c>
      <c r="N3325">
        <v>30</v>
      </c>
      <c r="O3325">
        <f>IF(moras[[#This Row],[EDAD]]="", '2-Resumen'!$C$7, moras[[#This Row],[EDAD]])</f>
        <v>30</v>
      </c>
      <c r="P3325">
        <f>FLOOR(moras[[#This Row],[EDAD_SIN_NA´S]],10)</f>
        <v>30</v>
      </c>
      <c r="Q3325">
        <f>STANDARDIZE(moras[[#This Row],[EDAD]],'2-Resumen'!$C$2, '2-Resumen'!$C$3)</f>
        <v>-0.84029414414035897</v>
      </c>
      <c r="R3325" t="str">
        <f>IF(ABS(moras[[#This Row],[Z-CORE E]]) &gt; 1.96, "Sí", "No")</f>
        <v>No</v>
      </c>
    </row>
    <row r="3326" spans="1:18">
      <c r="A3326">
        <v>4803</v>
      </c>
      <c r="B3326" t="s">
        <v>32</v>
      </c>
      <c r="C3326">
        <v>352855</v>
      </c>
      <c r="D33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26">
        <f>IF(moras[[#This Row],[SALARIO]]="",'2-Resumen'!$B$7, moras[[#This Row],[SALARIO]])</f>
        <v>352855</v>
      </c>
      <c r="F3326">
        <f>STANDARDIZE(moras[[#This Row],[SALARIO]],'2-Resumen'!$B$2,'2-Resumen'!$B$3)</f>
        <v>-0.36974521365000301</v>
      </c>
      <c r="G3326" t="str">
        <f>IF(ABS(moras[[#This Row],[Z-CORE]])&gt; 1.96,"Sí", "No")</f>
        <v>No</v>
      </c>
      <c r="H3326" t="s">
        <v>33</v>
      </c>
      <c r="I3326" t="str">
        <f>IF(moras[[#This Row],[TIPO_ASEGURAMIENTO]] = "", '2-Resumen'!$F$4, moras[[#This Row],[TIPO_ASEGURAMIENTO]])</f>
        <v>ASALARIADO</v>
      </c>
      <c r="J3326" t="s">
        <v>29</v>
      </c>
      <c r="K3326" t="s">
        <v>30</v>
      </c>
      <c r="L3326" t="s">
        <v>31</v>
      </c>
      <c r="M3326" t="s">
        <v>31</v>
      </c>
      <c r="N3326">
        <v>35</v>
      </c>
      <c r="O3326">
        <f>IF(moras[[#This Row],[EDAD]]="", '2-Resumen'!$C$7, moras[[#This Row],[EDAD]])</f>
        <v>35</v>
      </c>
      <c r="P3326">
        <f>FLOOR(moras[[#This Row],[EDAD_SIN_NA´S]],10)</f>
        <v>30</v>
      </c>
      <c r="Q3326">
        <f>STANDARDIZE(moras[[#This Row],[EDAD]],'2-Resumen'!$C$2, '2-Resumen'!$C$3)</f>
        <v>-0.48741749375467142</v>
      </c>
      <c r="R3326" t="str">
        <f>IF(ABS(moras[[#This Row],[Z-CORE E]]) &gt; 1.96, "Sí", "No")</f>
        <v>No</v>
      </c>
    </row>
    <row r="3327" spans="1:18">
      <c r="A3327">
        <v>4804</v>
      </c>
      <c r="B3327" t="s">
        <v>32</v>
      </c>
      <c r="C3327">
        <v>68548306</v>
      </c>
      <c r="D33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27">
        <f>IF(moras[[#This Row],[SALARIO]]="",'2-Resumen'!$B$7, moras[[#This Row],[SALARIO]])</f>
        <v>68548306</v>
      </c>
      <c r="F3327">
        <f>STANDARDIZE(moras[[#This Row],[SALARIO]],'2-Resumen'!$B$2,'2-Resumen'!$B$3)</f>
        <v>0.76496167513458213</v>
      </c>
      <c r="G3327" t="str">
        <f>IF(ABS(moras[[#This Row],[Z-CORE]])&gt; 1.96,"Sí", "No")</f>
        <v>No</v>
      </c>
      <c r="H3327" t="s">
        <v>33</v>
      </c>
      <c r="I3327" t="str">
        <f>IF(moras[[#This Row],[TIPO_ASEGURAMIENTO]] = "", '2-Resumen'!$F$4, moras[[#This Row],[TIPO_ASEGURAMIENTO]])</f>
        <v>ASALARIADO</v>
      </c>
      <c r="J3327" t="s">
        <v>34</v>
      </c>
      <c r="K3327" t="s">
        <v>30</v>
      </c>
      <c r="L3327" t="s">
        <v>31</v>
      </c>
      <c r="M3327" t="s">
        <v>31</v>
      </c>
      <c r="N3327">
        <v>41</v>
      </c>
      <c r="O3327">
        <f>IF(moras[[#This Row],[EDAD]]="", '2-Resumen'!$C$7, moras[[#This Row],[EDAD]])</f>
        <v>41</v>
      </c>
      <c r="P3327">
        <f>FLOOR(moras[[#This Row],[EDAD_SIN_NA´S]],10)</f>
        <v>40</v>
      </c>
      <c r="Q3327">
        <f>STANDARDIZE(moras[[#This Row],[EDAD]],'2-Resumen'!$C$2, '2-Resumen'!$C$3)</f>
        <v>-6.3965513291846368E-2</v>
      </c>
      <c r="R3327" t="str">
        <f>IF(ABS(moras[[#This Row],[Z-CORE E]]) &gt; 1.96, "Sí", "No")</f>
        <v>No</v>
      </c>
    </row>
    <row r="3328" spans="1:18">
      <c r="A3328">
        <v>4807</v>
      </c>
      <c r="B3328" t="s">
        <v>32</v>
      </c>
      <c r="C3328">
        <v>80000</v>
      </c>
      <c r="D33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28">
        <f>IF(moras[[#This Row],[SALARIO]]="",'2-Resumen'!$B$7, moras[[#This Row],[SALARIO]])</f>
        <v>80000</v>
      </c>
      <c r="F3328">
        <f>STANDARDIZE(moras[[#This Row],[SALARIO]],'2-Resumen'!$B$2,'2-Resumen'!$B$3)</f>
        <v>-0.37428525911636878</v>
      </c>
      <c r="G3328" t="str">
        <f>IF(ABS(moras[[#This Row],[Z-CORE]])&gt; 1.96,"Sí", "No")</f>
        <v>No</v>
      </c>
      <c r="H3328" t="s">
        <v>33</v>
      </c>
      <c r="I3328" t="str">
        <f>IF(moras[[#This Row],[TIPO_ASEGURAMIENTO]] = "", '2-Resumen'!$F$4, moras[[#This Row],[TIPO_ASEGURAMIENTO]])</f>
        <v>ASALARIADO</v>
      </c>
      <c r="J3328" t="s">
        <v>29</v>
      </c>
      <c r="K3328" t="s">
        <v>30</v>
      </c>
      <c r="L3328" t="s">
        <v>30</v>
      </c>
      <c r="M3328" t="s">
        <v>31</v>
      </c>
      <c r="N3328">
        <v>44</v>
      </c>
      <c r="O3328">
        <f>IF(moras[[#This Row],[EDAD]]="", '2-Resumen'!$C$7, moras[[#This Row],[EDAD]])</f>
        <v>44</v>
      </c>
      <c r="P3328">
        <f>FLOOR(moras[[#This Row],[EDAD_SIN_NA´S]],10)</f>
        <v>40</v>
      </c>
      <c r="Q3328">
        <f>STANDARDIZE(moras[[#This Row],[EDAD]],'2-Resumen'!$C$2, '2-Resumen'!$C$3)</f>
        <v>0.14776047693956615</v>
      </c>
      <c r="R3328" t="str">
        <f>IF(ABS(moras[[#This Row],[Z-CORE E]]) &gt; 1.96, "Sí", "No")</f>
        <v>No</v>
      </c>
    </row>
    <row r="3329" spans="1:18">
      <c r="A3329">
        <v>4808</v>
      </c>
      <c r="B3329" t="s">
        <v>32</v>
      </c>
      <c r="C3329">
        <v>2624502</v>
      </c>
      <c r="D33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29">
        <f>IF(moras[[#This Row],[SALARIO]]="",'2-Resumen'!$B$7, moras[[#This Row],[SALARIO]])</f>
        <v>2624502</v>
      </c>
      <c r="F3329">
        <f>STANDARDIZE(moras[[#This Row],[SALARIO]],'2-Resumen'!$B$2,'2-Resumen'!$B$3)</f>
        <v>-0.33194718662637007</v>
      </c>
      <c r="G3329" t="str">
        <f>IF(ABS(moras[[#This Row],[Z-CORE]])&gt; 1.96,"Sí", "No")</f>
        <v>No</v>
      </c>
      <c r="H3329" t="s">
        <v>33</v>
      </c>
      <c r="I3329" t="str">
        <f>IF(moras[[#This Row],[TIPO_ASEGURAMIENTO]] = "", '2-Resumen'!$F$4, moras[[#This Row],[TIPO_ASEGURAMIENTO]])</f>
        <v>ASALARIADO</v>
      </c>
      <c r="J3329" t="s">
        <v>29</v>
      </c>
      <c r="K3329" t="s">
        <v>30</v>
      </c>
      <c r="L3329" t="s">
        <v>31</v>
      </c>
      <c r="M3329" t="s">
        <v>31</v>
      </c>
      <c r="N3329">
        <v>49</v>
      </c>
      <c r="O3329">
        <f>IF(moras[[#This Row],[EDAD]]="", '2-Resumen'!$C$7, moras[[#This Row],[EDAD]])</f>
        <v>49</v>
      </c>
      <c r="P3329">
        <f>FLOOR(moras[[#This Row],[EDAD_SIN_NA´S]],10)</f>
        <v>40</v>
      </c>
      <c r="Q3329">
        <f>STANDARDIZE(moras[[#This Row],[EDAD]],'2-Resumen'!$C$2, '2-Resumen'!$C$3)</f>
        <v>0.50063712732525367</v>
      </c>
      <c r="R3329" t="str">
        <f>IF(ABS(moras[[#This Row],[Z-CORE E]]) &gt; 1.96, "Sí", "No")</f>
        <v>No</v>
      </c>
    </row>
    <row r="3330" spans="1:18">
      <c r="A3330">
        <v>4809</v>
      </c>
      <c r="B3330" t="s">
        <v>32</v>
      </c>
      <c r="C3330">
        <v>53603542</v>
      </c>
      <c r="D33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30">
        <f>IF(moras[[#This Row],[SALARIO]]="",'2-Resumen'!$B$7, moras[[#This Row],[SALARIO]])</f>
        <v>53603542</v>
      </c>
      <c r="F3330">
        <f>STANDARDIZE(moras[[#This Row],[SALARIO]],'2-Resumen'!$B$2,'2-Resumen'!$B$3)</f>
        <v>0.51629513780117742</v>
      </c>
      <c r="G3330" t="str">
        <f>IF(ABS(moras[[#This Row],[Z-CORE]])&gt; 1.96,"Sí", "No")</f>
        <v>No</v>
      </c>
      <c r="H3330" t="s">
        <v>33</v>
      </c>
      <c r="I3330" t="str">
        <f>IF(moras[[#This Row],[TIPO_ASEGURAMIENTO]] = "", '2-Resumen'!$F$4, moras[[#This Row],[TIPO_ASEGURAMIENTO]])</f>
        <v>ASALARIADO</v>
      </c>
      <c r="J3330" t="s">
        <v>29</v>
      </c>
      <c r="K3330" t="s">
        <v>30</v>
      </c>
      <c r="L3330" t="s">
        <v>31</v>
      </c>
      <c r="M3330" t="s">
        <v>31</v>
      </c>
      <c r="N3330">
        <v>61</v>
      </c>
      <c r="O3330">
        <f>IF(moras[[#This Row],[EDAD]]="", '2-Resumen'!$C$7, moras[[#This Row],[EDAD]])</f>
        <v>61</v>
      </c>
      <c r="P3330">
        <f>FLOOR(moras[[#This Row],[EDAD_SIN_NA´S]],10)</f>
        <v>60</v>
      </c>
      <c r="Q3330">
        <f>STANDARDIZE(moras[[#This Row],[EDAD]],'2-Resumen'!$C$2, '2-Resumen'!$C$3)</f>
        <v>1.3475410882509038</v>
      </c>
      <c r="R3330" t="str">
        <f>IF(ABS(moras[[#This Row],[Z-CORE E]]) &gt; 1.96, "Sí", "No")</f>
        <v>No</v>
      </c>
    </row>
    <row r="3331" spans="1:18">
      <c r="A3331">
        <v>4810</v>
      </c>
      <c r="B3331" t="s">
        <v>27</v>
      </c>
      <c r="C3331">
        <v>37104165</v>
      </c>
      <c r="D33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31">
        <f>IF(moras[[#This Row],[SALARIO]]="",'2-Resumen'!$B$7, moras[[#This Row],[SALARIO]])</f>
        <v>37104165</v>
      </c>
      <c r="F3331">
        <f>STANDARDIZE(moras[[#This Row],[SALARIO]],'2-Resumen'!$B$2,'2-Resumen'!$B$3)</f>
        <v>0.24176133139590936</v>
      </c>
      <c r="G3331" t="str">
        <f>IF(ABS(moras[[#This Row],[Z-CORE]])&gt; 1.96,"Sí", "No")</f>
        <v>No</v>
      </c>
      <c r="H3331" t="s">
        <v>33</v>
      </c>
      <c r="I3331" t="str">
        <f>IF(moras[[#This Row],[TIPO_ASEGURAMIENTO]] = "", '2-Resumen'!$F$4, moras[[#This Row],[TIPO_ASEGURAMIENTO]])</f>
        <v>ASALARIADO</v>
      </c>
      <c r="J3331" t="s">
        <v>29</v>
      </c>
      <c r="K3331" t="s">
        <v>30</v>
      </c>
      <c r="L3331" t="s">
        <v>31</v>
      </c>
      <c r="M3331" t="s">
        <v>31</v>
      </c>
      <c r="N3331">
        <v>32</v>
      </c>
      <c r="O3331">
        <f>IF(moras[[#This Row],[EDAD]]="", '2-Resumen'!$C$7, moras[[#This Row],[EDAD]])</f>
        <v>32</v>
      </c>
      <c r="P3331">
        <f>FLOOR(moras[[#This Row],[EDAD_SIN_NA´S]],10)</f>
        <v>30</v>
      </c>
      <c r="Q3331">
        <f>STANDARDIZE(moras[[#This Row],[EDAD]],'2-Resumen'!$C$2, '2-Resumen'!$C$3)</f>
        <v>-0.69914348398608395</v>
      </c>
      <c r="R3331" t="str">
        <f>IF(ABS(moras[[#This Row],[Z-CORE E]]) &gt; 1.96, "Sí", "No")</f>
        <v>No</v>
      </c>
    </row>
    <row r="3332" spans="1:18">
      <c r="A3332">
        <v>4811</v>
      </c>
      <c r="B3332" t="s">
        <v>27</v>
      </c>
      <c r="C3332">
        <v>696716</v>
      </c>
      <c r="D33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32">
        <f>IF(moras[[#This Row],[SALARIO]]="",'2-Resumen'!$B$7, moras[[#This Row],[SALARIO]])</f>
        <v>696716</v>
      </c>
      <c r="F3332">
        <f>STANDARDIZE(moras[[#This Row],[SALARIO]],'2-Resumen'!$B$2,'2-Resumen'!$B$3)</f>
        <v>-0.36402369645548582</v>
      </c>
      <c r="G3332" t="str">
        <f>IF(ABS(moras[[#This Row],[Z-CORE]])&gt; 1.96,"Sí", "No")</f>
        <v>No</v>
      </c>
      <c r="H3332" t="s">
        <v>33</v>
      </c>
      <c r="I3332" t="str">
        <f>IF(moras[[#This Row],[TIPO_ASEGURAMIENTO]] = "", '2-Resumen'!$F$4, moras[[#This Row],[TIPO_ASEGURAMIENTO]])</f>
        <v>ASALARIADO</v>
      </c>
      <c r="J3332" t="s">
        <v>34</v>
      </c>
      <c r="K3332" t="s">
        <v>30</v>
      </c>
      <c r="L3332" t="s">
        <v>31</v>
      </c>
      <c r="M3332" t="s">
        <v>30</v>
      </c>
      <c r="N3332">
        <v>42</v>
      </c>
      <c r="O3332">
        <f>IF(moras[[#This Row],[EDAD]]="", '2-Resumen'!$C$7, moras[[#This Row],[EDAD]])</f>
        <v>42</v>
      </c>
      <c r="P3332">
        <f>FLOOR(moras[[#This Row],[EDAD_SIN_NA´S]],10)</f>
        <v>40</v>
      </c>
      <c r="Q3332">
        <f>STANDARDIZE(moras[[#This Row],[EDAD]],'2-Resumen'!$C$2, '2-Resumen'!$C$3)</f>
        <v>6.6098167852911317E-3</v>
      </c>
      <c r="R3332" t="str">
        <f>IF(ABS(moras[[#This Row],[Z-CORE E]]) &gt; 1.96, "Sí", "No")</f>
        <v>No</v>
      </c>
    </row>
    <row r="3333" spans="1:18">
      <c r="A3333">
        <v>4812</v>
      </c>
      <c r="B3333" t="s">
        <v>32</v>
      </c>
      <c r="C3333">
        <v>38434831</v>
      </c>
      <c r="D33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33">
        <f>IF(moras[[#This Row],[SALARIO]]="",'2-Resumen'!$B$7, moras[[#This Row],[SALARIO]])</f>
        <v>38434831</v>
      </c>
      <c r="F3333">
        <f>STANDARDIZE(moras[[#This Row],[SALARIO]],'2-Resumen'!$B$2,'2-Resumen'!$B$3)</f>
        <v>0.2639023372068604</v>
      </c>
      <c r="G3333" t="str">
        <f>IF(ABS(moras[[#This Row],[Z-CORE]])&gt; 1.96,"Sí", "No")</f>
        <v>No</v>
      </c>
      <c r="H3333" t="s">
        <v>33</v>
      </c>
      <c r="I3333" t="str">
        <f>IF(moras[[#This Row],[TIPO_ASEGURAMIENTO]] = "", '2-Resumen'!$F$4, moras[[#This Row],[TIPO_ASEGURAMIENTO]])</f>
        <v>ASALARIADO</v>
      </c>
      <c r="J3333" t="s">
        <v>29</v>
      </c>
      <c r="K3333" t="s">
        <v>30</v>
      </c>
      <c r="L3333" t="s">
        <v>31</v>
      </c>
      <c r="M3333" t="s">
        <v>31</v>
      </c>
      <c r="N3333">
        <v>27</v>
      </c>
      <c r="O3333">
        <f>IF(moras[[#This Row],[EDAD]]="", '2-Resumen'!$C$7, moras[[#This Row],[EDAD]])</f>
        <v>27</v>
      </c>
      <c r="P3333">
        <f>FLOOR(moras[[#This Row],[EDAD_SIN_NA´S]],10)</f>
        <v>20</v>
      </c>
      <c r="Q3333">
        <f>STANDARDIZE(moras[[#This Row],[EDAD]],'2-Resumen'!$C$2, '2-Resumen'!$C$3)</f>
        <v>-1.0520201343717714</v>
      </c>
      <c r="R3333" t="str">
        <f>IF(ABS(moras[[#This Row],[Z-CORE E]]) &gt; 1.96, "Sí", "No")</f>
        <v>No</v>
      </c>
    </row>
    <row r="3334" spans="1:18">
      <c r="A3334">
        <v>4813</v>
      </c>
      <c r="B3334" t="s">
        <v>27</v>
      </c>
      <c r="C3334">
        <v>240000</v>
      </c>
      <c r="D33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34">
        <f>IF(moras[[#This Row],[SALARIO]]="",'2-Resumen'!$B$7, moras[[#This Row],[SALARIO]])</f>
        <v>240000</v>
      </c>
      <c r="F3334">
        <f>STANDARDIZE(moras[[#This Row],[SALARIO]],'2-Resumen'!$B$2,'2-Resumen'!$B$3)</f>
        <v>-0.37162301259488845</v>
      </c>
      <c r="G3334" t="str">
        <f>IF(ABS(moras[[#This Row],[Z-CORE]])&gt; 1.96,"Sí", "No")</f>
        <v>No</v>
      </c>
      <c r="H3334" t="s">
        <v>33</v>
      </c>
      <c r="I3334" t="str">
        <f>IF(moras[[#This Row],[TIPO_ASEGURAMIENTO]] = "", '2-Resumen'!$F$4, moras[[#This Row],[TIPO_ASEGURAMIENTO]])</f>
        <v>ASALARIADO</v>
      </c>
      <c r="J3334" t="s">
        <v>29</v>
      </c>
      <c r="K3334" t="s">
        <v>30</v>
      </c>
      <c r="L3334" t="s">
        <v>30</v>
      </c>
      <c r="M3334" t="s">
        <v>31</v>
      </c>
      <c r="N3334">
        <v>27</v>
      </c>
      <c r="O3334">
        <f>IF(moras[[#This Row],[EDAD]]="", '2-Resumen'!$C$7, moras[[#This Row],[EDAD]])</f>
        <v>27</v>
      </c>
      <c r="P3334">
        <f>FLOOR(moras[[#This Row],[EDAD_SIN_NA´S]],10)</f>
        <v>20</v>
      </c>
      <c r="Q3334">
        <f>STANDARDIZE(moras[[#This Row],[EDAD]],'2-Resumen'!$C$2, '2-Resumen'!$C$3)</f>
        <v>-1.0520201343717714</v>
      </c>
      <c r="R3334" t="str">
        <f>IF(ABS(moras[[#This Row],[Z-CORE E]]) &gt; 1.96, "Sí", "No")</f>
        <v>No</v>
      </c>
    </row>
    <row r="3335" spans="1:18">
      <c r="A3335">
        <v>4815</v>
      </c>
      <c r="B3335" t="s">
        <v>27</v>
      </c>
      <c r="C3335">
        <v>280306568</v>
      </c>
      <c r="D33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35">
        <f>IF(moras[[#This Row],[SALARIO]]="",'2-Resumen'!$B$7, moras[[#This Row],[SALARIO]])</f>
        <v>280306568</v>
      </c>
      <c r="F3335">
        <f>STANDARDIZE(moras[[#This Row],[SALARIO]],'2-Resumen'!$B$2,'2-Resumen'!$B$3)</f>
        <v>4.2884160276609853</v>
      </c>
      <c r="G3335" t="str">
        <f>IF(ABS(moras[[#This Row],[Z-CORE]])&gt; 1.96,"Sí", "No")</f>
        <v>Sí</v>
      </c>
      <c r="H3335" t="s">
        <v>33</v>
      </c>
      <c r="I3335" t="str">
        <f>IF(moras[[#This Row],[TIPO_ASEGURAMIENTO]] = "", '2-Resumen'!$F$4, moras[[#This Row],[TIPO_ASEGURAMIENTO]])</f>
        <v>ASALARIADO</v>
      </c>
      <c r="J3335" t="s">
        <v>34</v>
      </c>
      <c r="K3335" t="s">
        <v>30</v>
      </c>
      <c r="L3335" t="s">
        <v>31</v>
      </c>
      <c r="M3335" t="s">
        <v>31</v>
      </c>
      <c r="N3335">
        <v>49</v>
      </c>
      <c r="O3335">
        <f>IF(moras[[#This Row],[EDAD]]="", '2-Resumen'!$C$7, moras[[#This Row],[EDAD]])</f>
        <v>49</v>
      </c>
      <c r="P3335">
        <f>FLOOR(moras[[#This Row],[EDAD_SIN_NA´S]],10)</f>
        <v>40</v>
      </c>
      <c r="Q3335">
        <f>STANDARDIZE(moras[[#This Row],[EDAD]],'2-Resumen'!$C$2, '2-Resumen'!$C$3)</f>
        <v>0.50063712732525367</v>
      </c>
      <c r="R3335" t="str">
        <f>IF(ABS(moras[[#This Row],[Z-CORE E]]) &gt; 1.96, "Sí", "No")</f>
        <v>No</v>
      </c>
    </row>
    <row r="3336" spans="1:18">
      <c r="A3336">
        <v>4816</v>
      </c>
      <c r="B3336" t="s">
        <v>32</v>
      </c>
      <c r="C3336">
        <v>80633927</v>
      </c>
      <c r="D33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36">
        <f>IF(moras[[#This Row],[SALARIO]]="",'2-Resumen'!$B$7, moras[[#This Row],[SALARIO]])</f>
        <v>80633927</v>
      </c>
      <c r="F3336">
        <f>STANDARDIZE(moras[[#This Row],[SALARIO]],'2-Resumen'!$B$2,'2-Resumen'!$B$3)</f>
        <v>0.96605481555445627</v>
      </c>
      <c r="G3336" t="str">
        <f>IF(ABS(moras[[#This Row],[Z-CORE]])&gt; 1.96,"Sí", "No")</f>
        <v>No</v>
      </c>
      <c r="H3336" t="s">
        <v>33</v>
      </c>
      <c r="I3336" t="str">
        <f>IF(moras[[#This Row],[TIPO_ASEGURAMIENTO]] = "", '2-Resumen'!$F$4, moras[[#This Row],[TIPO_ASEGURAMIENTO]])</f>
        <v>ASALARIADO</v>
      </c>
      <c r="J3336" t="s">
        <v>34</v>
      </c>
      <c r="K3336" t="s">
        <v>30</v>
      </c>
      <c r="L3336" t="s">
        <v>31</v>
      </c>
      <c r="M3336" t="s">
        <v>31</v>
      </c>
      <c r="N3336">
        <v>51</v>
      </c>
      <c r="O3336">
        <f>IF(moras[[#This Row],[EDAD]]="", '2-Resumen'!$C$7, moras[[#This Row],[EDAD]])</f>
        <v>51</v>
      </c>
      <c r="P3336">
        <f>FLOOR(moras[[#This Row],[EDAD_SIN_NA´S]],10)</f>
        <v>50</v>
      </c>
      <c r="Q3336">
        <f>STANDARDIZE(moras[[#This Row],[EDAD]],'2-Resumen'!$C$2, '2-Resumen'!$C$3)</f>
        <v>0.64178778747952869</v>
      </c>
      <c r="R3336" t="str">
        <f>IF(ABS(moras[[#This Row],[Z-CORE E]]) &gt; 1.96, "Sí", "No")</f>
        <v>No</v>
      </c>
    </row>
    <row r="3337" spans="1:18">
      <c r="A3337">
        <v>4820</v>
      </c>
      <c r="B3337" t="s">
        <v>32</v>
      </c>
      <c r="C3337">
        <v>33630854</v>
      </c>
      <c r="D33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37">
        <f>IF(moras[[#This Row],[SALARIO]]="",'2-Resumen'!$B$7, moras[[#This Row],[SALARIO]])</f>
        <v>33630854</v>
      </c>
      <c r="F3337">
        <f>STANDARDIZE(moras[[#This Row],[SALARIO]],'2-Resumen'!$B$2,'2-Resumen'!$B$3)</f>
        <v>0.18396876809735038</v>
      </c>
      <c r="G3337" t="str">
        <f>IF(ABS(moras[[#This Row],[Z-CORE]])&gt; 1.96,"Sí", "No")</f>
        <v>No</v>
      </c>
      <c r="H3337" t="s">
        <v>33</v>
      </c>
      <c r="I3337" t="str">
        <f>IF(moras[[#This Row],[TIPO_ASEGURAMIENTO]] = "", '2-Resumen'!$F$4, moras[[#This Row],[TIPO_ASEGURAMIENTO]])</f>
        <v>ASALARIADO</v>
      </c>
      <c r="J3337" t="s">
        <v>29</v>
      </c>
      <c r="K3337" t="s">
        <v>30</v>
      </c>
      <c r="L3337" t="s">
        <v>30</v>
      </c>
      <c r="M3337" t="s">
        <v>31</v>
      </c>
      <c r="N3337">
        <v>21</v>
      </c>
      <c r="O3337">
        <f>IF(moras[[#This Row],[EDAD]]="", '2-Resumen'!$C$7, moras[[#This Row],[EDAD]])</f>
        <v>21</v>
      </c>
      <c r="P3337">
        <f>FLOOR(moras[[#This Row],[EDAD_SIN_NA´S]],10)</f>
        <v>20</v>
      </c>
      <c r="Q3337">
        <f>STANDARDIZE(moras[[#This Row],[EDAD]],'2-Resumen'!$C$2, '2-Resumen'!$C$3)</f>
        <v>-1.4754721148345964</v>
      </c>
      <c r="R3337" t="str">
        <f>IF(ABS(moras[[#This Row],[Z-CORE E]]) &gt; 1.96, "Sí", "No")</f>
        <v>No</v>
      </c>
    </row>
    <row r="3338" spans="1:18">
      <c r="A3338">
        <v>4821</v>
      </c>
      <c r="B3338" t="s">
        <v>32</v>
      </c>
      <c r="C3338">
        <v>38865568</v>
      </c>
      <c r="D33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38">
        <f>IF(moras[[#This Row],[SALARIO]]="",'2-Resumen'!$B$7, moras[[#This Row],[SALARIO]])</f>
        <v>38865568</v>
      </c>
      <c r="F3338">
        <f>STANDARDIZE(moras[[#This Row],[SALARIO]],'2-Resumen'!$B$2,'2-Resumen'!$B$3)</f>
        <v>0.27106938770637845</v>
      </c>
      <c r="G3338" t="str">
        <f>IF(ABS(moras[[#This Row],[Z-CORE]])&gt; 1.96,"Sí", "No")</f>
        <v>No</v>
      </c>
      <c r="H3338" t="s">
        <v>33</v>
      </c>
      <c r="I3338" t="str">
        <f>IF(moras[[#This Row],[TIPO_ASEGURAMIENTO]] = "", '2-Resumen'!$F$4, moras[[#This Row],[TIPO_ASEGURAMIENTO]])</f>
        <v>ASALARIADO</v>
      </c>
      <c r="J3338" t="s">
        <v>29</v>
      </c>
      <c r="K3338" t="s">
        <v>30</v>
      </c>
      <c r="L3338" t="s">
        <v>31</v>
      </c>
      <c r="M3338" t="s">
        <v>31</v>
      </c>
      <c r="N3338">
        <v>36</v>
      </c>
      <c r="O3338">
        <f>IF(moras[[#This Row],[EDAD]]="", '2-Resumen'!$C$7, moras[[#This Row],[EDAD]])</f>
        <v>36</v>
      </c>
      <c r="P3338">
        <f>FLOOR(moras[[#This Row],[EDAD_SIN_NA´S]],10)</f>
        <v>30</v>
      </c>
      <c r="Q3338">
        <f>STANDARDIZE(moras[[#This Row],[EDAD]],'2-Resumen'!$C$2, '2-Resumen'!$C$3)</f>
        <v>-0.41684216367753391</v>
      </c>
      <c r="R3338" t="str">
        <f>IF(ABS(moras[[#This Row],[Z-CORE E]]) &gt; 1.96, "Sí", "No")</f>
        <v>No</v>
      </c>
    </row>
    <row r="3339" spans="1:18">
      <c r="A3339">
        <v>4822</v>
      </c>
      <c r="B3339" t="s">
        <v>32</v>
      </c>
      <c r="C3339">
        <v>458950</v>
      </c>
      <c r="D33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39">
        <f>IF(moras[[#This Row],[SALARIO]]="",'2-Resumen'!$B$7, moras[[#This Row],[SALARIO]])</f>
        <v>458950</v>
      </c>
      <c r="F3339">
        <f>STANDARDIZE(moras[[#This Row],[SALARIO]],'2-Resumen'!$B$2,'2-Resumen'!$B$3)</f>
        <v>-0.36797989462065017</v>
      </c>
      <c r="G3339" t="str">
        <f>IF(ABS(moras[[#This Row],[Z-CORE]])&gt; 1.96,"Sí", "No")</f>
        <v>No</v>
      </c>
      <c r="H3339" t="s">
        <v>33</v>
      </c>
      <c r="I3339" t="str">
        <f>IF(moras[[#This Row],[TIPO_ASEGURAMIENTO]] = "", '2-Resumen'!$F$4, moras[[#This Row],[TIPO_ASEGURAMIENTO]])</f>
        <v>ASALARIADO</v>
      </c>
      <c r="J3339" t="s">
        <v>29</v>
      </c>
      <c r="K3339" t="s">
        <v>30</v>
      </c>
      <c r="L3339" t="s">
        <v>31</v>
      </c>
      <c r="M3339" t="s">
        <v>31</v>
      </c>
      <c r="N3339">
        <v>40</v>
      </c>
      <c r="O3339">
        <f>IF(moras[[#This Row],[EDAD]]="", '2-Resumen'!$C$7, moras[[#This Row],[EDAD]])</f>
        <v>40</v>
      </c>
      <c r="P3339">
        <f>FLOOR(moras[[#This Row],[EDAD_SIN_NA´S]],10)</f>
        <v>40</v>
      </c>
      <c r="Q3339">
        <f>STANDARDIZE(moras[[#This Row],[EDAD]],'2-Resumen'!$C$2, '2-Resumen'!$C$3)</f>
        <v>-0.13454084336898386</v>
      </c>
      <c r="R3339" t="str">
        <f>IF(ABS(moras[[#This Row],[Z-CORE E]]) &gt; 1.96, "Sí", "No")</f>
        <v>No</v>
      </c>
    </row>
    <row r="3340" spans="1:18">
      <c r="A3340">
        <v>4823</v>
      </c>
      <c r="B3340" t="s">
        <v>32</v>
      </c>
      <c r="C3340">
        <v>20560433</v>
      </c>
      <c r="D33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40">
        <f>IF(moras[[#This Row],[SALARIO]]="",'2-Resumen'!$B$7, moras[[#This Row],[SALARIO]])</f>
        <v>20560433</v>
      </c>
      <c r="F3340">
        <f>STANDARDIZE(moras[[#This Row],[SALARIO]],'2-Resumen'!$B$2,'2-Resumen'!$B$3)</f>
        <v>-3.35104996622353E-2</v>
      </c>
      <c r="G3340" t="str">
        <f>IF(ABS(moras[[#This Row],[Z-CORE]])&gt; 1.96,"Sí", "No")</f>
        <v>No</v>
      </c>
      <c r="H3340" t="s">
        <v>33</v>
      </c>
      <c r="I3340" t="str">
        <f>IF(moras[[#This Row],[TIPO_ASEGURAMIENTO]] = "", '2-Resumen'!$F$4, moras[[#This Row],[TIPO_ASEGURAMIENTO]])</f>
        <v>ASALARIADO</v>
      </c>
      <c r="J3340" t="s">
        <v>29</v>
      </c>
      <c r="K3340" t="s">
        <v>30</v>
      </c>
      <c r="L3340" t="s">
        <v>31</v>
      </c>
      <c r="M3340" t="s">
        <v>31</v>
      </c>
      <c r="N3340">
        <v>31</v>
      </c>
      <c r="O3340">
        <f>IF(moras[[#This Row],[EDAD]]="", '2-Resumen'!$C$7, moras[[#This Row],[EDAD]])</f>
        <v>31</v>
      </c>
      <c r="P3340">
        <f>FLOOR(moras[[#This Row],[EDAD_SIN_NA´S]],10)</f>
        <v>30</v>
      </c>
      <c r="Q3340">
        <f>STANDARDIZE(moras[[#This Row],[EDAD]],'2-Resumen'!$C$2, '2-Resumen'!$C$3)</f>
        <v>-0.7697188140632214</v>
      </c>
      <c r="R3340" t="str">
        <f>IF(ABS(moras[[#This Row],[Z-CORE E]]) &gt; 1.96, "Sí", "No")</f>
        <v>No</v>
      </c>
    </row>
    <row r="3341" spans="1:18">
      <c r="A3341">
        <v>4824</v>
      </c>
      <c r="B3341" t="s">
        <v>27</v>
      </c>
      <c r="C3341">
        <v>45953058</v>
      </c>
      <c r="D33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41">
        <f>IF(moras[[#This Row],[SALARIO]]="",'2-Resumen'!$B$7, moras[[#This Row],[SALARIO]])</f>
        <v>45953058</v>
      </c>
      <c r="F3341">
        <f>STANDARDIZE(moras[[#This Row],[SALARIO]],'2-Resumen'!$B$2,'2-Resumen'!$B$3)</f>
        <v>0.38899842269717072</v>
      </c>
      <c r="G3341" t="str">
        <f>IF(ABS(moras[[#This Row],[Z-CORE]])&gt; 1.96,"Sí", "No")</f>
        <v>No</v>
      </c>
      <c r="H3341" t="s">
        <v>33</v>
      </c>
      <c r="I3341" t="str">
        <f>IF(moras[[#This Row],[TIPO_ASEGURAMIENTO]] = "", '2-Resumen'!$F$4, moras[[#This Row],[TIPO_ASEGURAMIENTO]])</f>
        <v>ASALARIADO</v>
      </c>
      <c r="J3341" t="s">
        <v>29</v>
      </c>
      <c r="K3341" t="s">
        <v>30</v>
      </c>
      <c r="L3341" t="s">
        <v>31</v>
      </c>
      <c r="M3341" t="s">
        <v>31</v>
      </c>
      <c r="N3341">
        <v>50</v>
      </c>
      <c r="O3341">
        <f>IF(moras[[#This Row],[EDAD]]="", '2-Resumen'!$C$7, moras[[#This Row],[EDAD]])</f>
        <v>50</v>
      </c>
      <c r="P3341">
        <f>FLOOR(moras[[#This Row],[EDAD_SIN_NA´S]],10)</f>
        <v>50</v>
      </c>
      <c r="Q3341">
        <f>STANDARDIZE(moras[[#This Row],[EDAD]],'2-Resumen'!$C$2, '2-Resumen'!$C$3)</f>
        <v>0.57121245740239113</v>
      </c>
      <c r="R3341" t="str">
        <f>IF(ABS(moras[[#This Row],[Z-CORE E]]) &gt; 1.96, "Sí", "No")</f>
        <v>No</v>
      </c>
    </row>
    <row r="3342" spans="1:18">
      <c r="A3342">
        <v>4825</v>
      </c>
      <c r="B3342" t="s">
        <v>32</v>
      </c>
      <c r="C3342">
        <v>507184</v>
      </c>
      <c r="D33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42">
        <f>IF(moras[[#This Row],[SALARIO]]="",'2-Resumen'!$B$7, moras[[#This Row],[SALARIO]])</f>
        <v>507184</v>
      </c>
      <c r="F3342">
        <f>STANDARDIZE(moras[[#This Row],[SALARIO]],'2-Resumen'!$B$2,'2-Resumen'!$B$3)</f>
        <v>-0.36717732712866841</v>
      </c>
      <c r="G3342" t="str">
        <f>IF(ABS(moras[[#This Row],[Z-CORE]])&gt; 1.96,"Sí", "No")</f>
        <v>No</v>
      </c>
      <c r="H3342" t="s">
        <v>33</v>
      </c>
      <c r="I3342" t="str">
        <f>IF(moras[[#This Row],[TIPO_ASEGURAMIENTO]] = "", '2-Resumen'!$F$4, moras[[#This Row],[TIPO_ASEGURAMIENTO]])</f>
        <v>ASALARIADO</v>
      </c>
      <c r="J3342" t="s">
        <v>34</v>
      </c>
      <c r="K3342" t="s">
        <v>30</v>
      </c>
      <c r="L3342" t="s">
        <v>31</v>
      </c>
      <c r="M3342" t="s">
        <v>30</v>
      </c>
      <c r="N3342">
        <v>60</v>
      </c>
      <c r="O3342">
        <f>IF(moras[[#This Row],[EDAD]]="", '2-Resumen'!$C$7, moras[[#This Row],[EDAD]])</f>
        <v>60</v>
      </c>
      <c r="P3342">
        <f>FLOOR(moras[[#This Row],[EDAD_SIN_NA´S]],10)</f>
        <v>60</v>
      </c>
      <c r="Q3342">
        <f>STANDARDIZE(moras[[#This Row],[EDAD]],'2-Resumen'!$C$2, '2-Resumen'!$C$3)</f>
        <v>1.2769657581737661</v>
      </c>
      <c r="R3342" t="str">
        <f>IF(ABS(moras[[#This Row],[Z-CORE E]]) &gt; 1.96, "Sí", "No")</f>
        <v>No</v>
      </c>
    </row>
    <row r="3343" spans="1:18">
      <c r="A3343">
        <v>4826</v>
      </c>
      <c r="B3343" t="s">
        <v>32</v>
      </c>
      <c r="C3343">
        <v>30270955</v>
      </c>
      <c r="D33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43">
        <f>IF(moras[[#This Row],[SALARIO]]="",'2-Resumen'!$B$7, moras[[#This Row],[SALARIO]])</f>
        <v>30270955</v>
      </c>
      <c r="F3343">
        <f>STANDARDIZE(moras[[#This Row],[SALARIO]],'2-Resumen'!$B$2,'2-Resumen'!$B$3)</f>
        <v>0.12806327168937973</v>
      </c>
      <c r="G3343" t="str">
        <f>IF(ABS(moras[[#This Row],[Z-CORE]])&gt; 1.96,"Sí", "No")</f>
        <v>No</v>
      </c>
      <c r="H3343" t="s">
        <v>33</v>
      </c>
      <c r="I3343" t="str">
        <f>IF(moras[[#This Row],[TIPO_ASEGURAMIENTO]] = "", '2-Resumen'!$F$4, moras[[#This Row],[TIPO_ASEGURAMIENTO]])</f>
        <v>ASALARIADO</v>
      </c>
      <c r="J3343" t="s">
        <v>29</v>
      </c>
      <c r="K3343" t="s">
        <v>30</v>
      </c>
      <c r="L3343" t="s">
        <v>31</v>
      </c>
      <c r="M3343" t="s">
        <v>31</v>
      </c>
      <c r="N3343">
        <v>32</v>
      </c>
      <c r="O3343">
        <f>IF(moras[[#This Row],[EDAD]]="", '2-Resumen'!$C$7, moras[[#This Row],[EDAD]])</f>
        <v>32</v>
      </c>
      <c r="P3343">
        <f>FLOOR(moras[[#This Row],[EDAD_SIN_NA´S]],10)</f>
        <v>30</v>
      </c>
      <c r="Q3343">
        <f>STANDARDIZE(moras[[#This Row],[EDAD]],'2-Resumen'!$C$2, '2-Resumen'!$C$3)</f>
        <v>-0.69914348398608395</v>
      </c>
      <c r="R3343" t="str">
        <f>IF(ABS(moras[[#This Row],[Z-CORE E]]) &gt; 1.96, "Sí", "No")</f>
        <v>No</v>
      </c>
    </row>
    <row r="3344" spans="1:18">
      <c r="A3344">
        <v>4828</v>
      </c>
      <c r="B3344" t="s">
        <v>32</v>
      </c>
      <c r="C3344">
        <v>440373</v>
      </c>
      <c r="D33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44">
        <f>IF(moras[[#This Row],[SALARIO]]="",'2-Resumen'!$B$7, moras[[#This Row],[SALARIO]])</f>
        <v>440373</v>
      </c>
      <c r="F3344">
        <f>STANDARDIZE(moras[[#This Row],[SALARIO]],'2-Resumen'!$B$2,'2-Resumen'!$B$3)</f>
        <v>-0.36828899808083482</v>
      </c>
      <c r="G3344" t="str">
        <f>IF(ABS(moras[[#This Row],[Z-CORE]])&gt; 1.96,"Sí", "No")</f>
        <v>No</v>
      </c>
      <c r="H3344" t="s">
        <v>33</v>
      </c>
      <c r="I3344" t="str">
        <f>IF(moras[[#This Row],[TIPO_ASEGURAMIENTO]] = "", '2-Resumen'!$F$4, moras[[#This Row],[TIPO_ASEGURAMIENTO]])</f>
        <v>ASALARIADO</v>
      </c>
      <c r="J3344" t="s">
        <v>34</v>
      </c>
      <c r="K3344" t="s">
        <v>30</v>
      </c>
      <c r="L3344" t="s">
        <v>31</v>
      </c>
      <c r="M3344" t="s">
        <v>31</v>
      </c>
      <c r="N3344">
        <v>35</v>
      </c>
      <c r="O3344">
        <f>IF(moras[[#This Row],[EDAD]]="", '2-Resumen'!$C$7, moras[[#This Row],[EDAD]])</f>
        <v>35</v>
      </c>
      <c r="P3344">
        <f>FLOOR(moras[[#This Row],[EDAD_SIN_NA´S]],10)</f>
        <v>30</v>
      </c>
      <c r="Q3344">
        <f>STANDARDIZE(moras[[#This Row],[EDAD]],'2-Resumen'!$C$2, '2-Resumen'!$C$3)</f>
        <v>-0.48741749375467142</v>
      </c>
      <c r="R3344" t="str">
        <f>IF(ABS(moras[[#This Row],[Z-CORE E]]) &gt; 1.96, "Sí", "No")</f>
        <v>No</v>
      </c>
    </row>
    <row r="3345" spans="1:18">
      <c r="A3345">
        <v>4829</v>
      </c>
      <c r="B3345" t="s">
        <v>32</v>
      </c>
      <c r="C3345">
        <v>187118058</v>
      </c>
      <c r="D33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45">
        <f>IF(moras[[#This Row],[SALARIO]]="",'2-Resumen'!$B$7, moras[[#This Row],[SALARIO]])</f>
        <v>187118058</v>
      </c>
      <c r="F3345">
        <f>STANDARDIZE(moras[[#This Row],[SALARIO]],'2-Resumen'!$B$2,'2-Resumen'!$B$3)</f>
        <v>2.7378486114770051</v>
      </c>
      <c r="G3345" t="str">
        <f>IF(ABS(moras[[#This Row],[Z-CORE]])&gt; 1.96,"Sí", "No")</f>
        <v>Sí</v>
      </c>
      <c r="H3345" t="s">
        <v>33</v>
      </c>
      <c r="I3345" t="str">
        <f>IF(moras[[#This Row],[TIPO_ASEGURAMIENTO]] = "", '2-Resumen'!$F$4, moras[[#This Row],[TIPO_ASEGURAMIENTO]])</f>
        <v>ASALARIADO</v>
      </c>
      <c r="J3345" t="s">
        <v>29</v>
      </c>
      <c r="K3345" t="s">
        <v>30</v>
      </c>
      <c r="L3345" t="s">
        <v>31</v>
      </c>
      <c r="M3345" t="s">
        <v>31</v>
      </c>
      <c r="N3345">
        <v>39</v>
      </c>
      <c r="O3345">
        <f>IF(moras[[#This Row],[EDAD]]="", '2-Resumen'!$C$7, moras[[#This Row],[EDAD]])</f>
        <v>39</v>
      </c>
      <c r="P3345">
        <f>FLOOR(moras[[#This Row],[EDAD_SIN_NA´S]],10)</f>
        <v>30</v>
      </c>
      <c r="Q3345">
        <f>STANDARDIZE(moras[[#This Row],[EDAD]],'2-Resumen'!$C$2, '2-Resumen'!$C$3)</f>
        <v>-0.20511617344612137</v>
      </c>
      <c r="R3345" t="str">
        <f>IF(ABS(moras[[#This Row],[Z-CORE E]]) &gt; 1.96, "Sí", "No")</f>
        <v>No</v>
      </c>
    </row>
    <row r="3346" spans="1:18">
      <c r="A3346">
        <v>4830</v>
      </c>
      <c r="B3346" t="s">
        <v>27</v>
      </c>
      <c r="C3346">
        <v>504571</v>
      </c>
      <c r="D33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46">
        <f>IF(moras[[#This Row],[SALARIO]]="",'2-Resumen'!$B$7, moras[[#This Row],[SALARIO]])</f>
        <v>504571</v>
      </c>
      <c r="F3346">
        <f>STANDARDIZE(moras[[#This Row],[SALARIO]],'2-Resumen'!$B$2,'2-Resumen'!$B$3)</f>
        <v>-0.36722080494217235</v>
      </c>
      <c r="G3346" t="str">
        <f>IF(ABS(moras[[#This Row],[Z-CORE]])&gt; 1.96,"Sí", "No")</f>
        <v>No</v>
      </c>
      <c r="H3346" t="s">
        <v>33</v>
      </c>
      <c r="I3346" t="str">
        <f>IF(moras[[#This Row],[TIPO_ASEGURAMIENTO]] = "", '2-Resumen'!$F$4, moras[[#This Row],[TIPO_ASEGURAMIENTO]])</f>
        <v>ASALARIADO</v>
      </c>
      <c r="J3346" t="s">
        <v>34</v>
      </c>
      <c r="K3346" t="s">
        <v>30</v>
      </c>
      <c r="L3346" t="s">
        <v>31</v>
      </c>
      <c r="M3346" t="s">
        <v>30</v>
      </c>
      <c r="N3346">
        <v>59</v>
      </c>
      <c r="O3346">
        <f>IF(moras[[#This Row],[EDAD]]="", '2-Resumen'!$C$7, moras[[#This Row],[EDAD]])</f>
        <v>59</v>
      </c>
      <c r="P3346">
        <f>FLOOR(moras[[#This Row],[EDAD_SIN_NA´S]],10)</f>
        <v>50</v>
      </c>
      <c r="Q3346">
        <f>STANDARDIZE(moras[[#This Row],[EDAD]],'2-Resumen'!$C$2, '2-Resumen'!$C$3)</f>
        <v>1.2063904280966287</v>
      </c>
      <c r="R3346" t="str">
        <f>IF(ABS(moras[[#This Row],[Z-CORE E]]) &gt; 1.96, "Sí", "No")</f>
        <v>No</v>
      </c>
    </row>
    <row r="3347" spans="1:18">
      <c r="A3347">
        <v>4832</v>
      </c>
      <c r="B3347" t="s">
        <v>27</v>
      </c>
      <c r="C3347">
        <v>1072765</v>
      </c>
      <c r="D33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47">
        <f>IF(moras[[#This Row],[SALARIO]]="",'2-Resumen'!$B$7, moras[[#This Row],[SALARIO]])</f>
        <v>1072765</v>
      </c>
      <c r="F3347">
        <f>STANDARDIZE(moras[[#This Row],[SALARIO]],'2-Resumen'!$B$2,'2-Resumen'!$B$3)</f>
        <v>-0.35776660181700981</v>
      </c>
      <c r="G3347" t="str">
        <f>IF(ABS(moras[[#This Row],[Z-CORE]])&gt; 1.96,"Sí", "No")</f>
        <v>No</v>
      </c>
      <c r="H3347" t="s">
        <v>33</v>
      </c>
      <c r="I3347" t="str">
        <f>IF(moras[[#This Row],[TIPO_ASEGURAMIENTO]] = "", '2-Resumen'!$F$4, moras[[#This Row],[TIPO_ASEGURAMIENTO]])</f>
        <v>ASALARIADO</v>
      </c>
      <c r="J3347" t="s">
        <v>34</v>
      </c>
      <c r="K3347" t="s">
        <v>30</v>
      </c>
      <c r="L3347" t="s">
        <v>31</v>
      </c>
      <c r="M3347" t="s">
        <v>30</v>
      </c>
      <c r="N3347">
        <v>41</v>
      </c>
      <c r="O3347">
        <f>IF(moras[[#This Row],[EDAD]]="", '2-Resumen'!$C$7, moras[[#This Row],[EDAD]])</f>
        <v>41</v>
      </c>
      <c r="P3347">
        <f>FLOOR(moras[[#This Row],[EDAD_SIN_NA´S]],10)</f>
        <v>40</v>
      </c>
      <c r="Q3347">
        <f>STANDARDIZE(moras[[#This Row],[EDAD]],'2-Resumen'!$C$2, '2-Resumen'!$C$3)</f>
        <v>-6.3965513291846368E-2</v>
      </c>
      <c r="R3347" t="str">
        <f>IF(ABS(moras[[#This Row],[Z-CORE E]]) &gt; 1.96, "Sí", "No")</f>
        <v>No</v>
      </c>
    </row>
    <row r="3348" spans="1:18">
      <c r="A3348">
        <v>4833</v>
      </c>
      <c r="B3348" t="s">
        <v>32</v>
      </c>
      <c r="C3348">
        <v>66558697</v>
      </c>
      <c r="D33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48">
        <f>IF(moras[[#This Row],[SALARIO]]="",'2-Resumen'!$B$7, moras[[#This Row],[SALARIO]])</f>
        <v>66558697</v>
      </c>
      <c r="F3348">
        <f>STANDARDIZE(moras[[#This Row],[SALARIO]],'2-Resumen'!$B$2,'2-Resumen'!$B$3)</f>
        <v>0.73185648988860708</v>
      </c>
      <c r="G3348" t="str">
        <f>IF(ABS(moras[[#This Row],[Z-CORE]])&gt; 1.96,"Sí", "No")</f>
        <v>No</v>
      </c>
      <c r="H3348" t="s">
        <v>33</v>
      </c>
      <c r="I3348" t="str">
        <f>IF(moras[[#This Row],[TIPO_ASEGURAMIENTO]] = "", '2-Resumen'!$F$4, moras[[#This Row],[TIPO_ASEGURAMIENTO]])</f>
        <v>ASALARIADO</v>
      </c>
      <c r="J3348" t="s">
        <v>29</v>
      </c>
      <c r="K3348" t="s">
        <v>30</v>
      </c>
      <c r="L3348" t="s">
        <v>31</v>
      </c>
      <c r="M3348" t="s">
        <v>31</v>
      </c>
      <c r="N3348">
        <v>27</v>
      </c>
      <c r="O3348">
        <f>IF(moras[[#This Row],[EDAD]]="", '2-Resumen'!$C$7, moras[[#This Row],[EDAD]])</f>
        <v>27</v>
      </c>
      <c r="P3348">
        <f>FLOOR(moras[[#This Row],[EDAD_SIN_NA´S]],10)</f>
        <v>20</v>
      </c>
      <c r="Q3348">
        <f>STANDARDIZE(moras[[#This Row],[EDAD]],'2-Resumen'!$C$2, '2-Resumen'!$C$3)</f>
        <v>-1.0520201343717714</v>
      </c>
      <c r="R3348" t="str">
        <f>IF(ABS(moras[[#This Row],[Z-CORE E]]) &gt; 1.96, "Sí", "No")</f>
        <v>No</v>
      </c>
    </row>
    <row r="3349" spans="1:18">
      <c r="A3349">
        <v>4834</v>
      </c>
      <c r="B3349" t="s">
        <v>27</v>
      </c>
      <c r="C3349">
        <v>317915</v>
      </c>
      <c r="D33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49">
        <f>IF(moras[[#This Row],[SALARIO]]="",'2-Resumen'!$B$7, moras[[#This Row],[SALARIO]])</f>
        <v>317915</v>
      </c>
      <c r="F3349">
        <f>STANDARDIZE(moras[[#This Row],[SALARIO]],'2-Resumen'!$B$2,'2-Resumen'!$B$3)</f>
        <v>-0.3703265817341313</v>
      </c>
      <c r="G3349" t="str">
        <f>IF(ABS(moras[[#This Row],[Z-CORE]])&gt; 1.96,"Sí", "No")</f>
        <v>No</v>
      </c>
      <c r="H3349" t="s">
        <v>33</v>
      </c>
      <c r="I3349" t="str">
        <f>IF(moras[[#This Row],[TIPO_ASEGURAMIENTO]] = "", '2-Resumen'!$F$4, moras[[#This Row],[TIPO_ASEGURAMIENTO]])</f>
        <v>ASALARIADO</v>
      </c>
      <c r="J3349" t="s">
        <v>29</v>
      </c>
      <c r="K3349" t="s">
        <v>30</v>
      </c>
      <c r="L3349" t="s">
        <v>30</v>
      </c>
      <c r="M3349" t="s">
        <v>31</v>
      </c>
      <c r="N3349">
        <v>54</v>
      </c>
      <c r="O3349">
        <f>IF(moras[[#This Row],[EDAD]]="", '2-Resumen'!$C$7, moras[[#This Row],[EDAD]])</f>
        <v>54</v>
      </c>
      <c r="P3349">
        <f>FLOOR(moras[[#This Row],[EDAD_SIN_NA´S]],10)</f>
        <v>50</v>
      </c>
      <c r="Q3349">
        <f>STANDARDIZE(moras[[#This Row],[EDAD]],'2-Resumen'!$C$2, '2-Resumen'!$C$3)</f>
        <v>0.85351377771094117</v>
      </c>
      <c r="R3349" t="str">
        <f>IF(ABS(moras[[#This Row],[Z-CORE E]]) &gt; 1.96, "Sí", "No")</f>
        <v>No</v>
      </c>
    </row>
    <row r="3350" spans="1:18">
      <c r="A3350">
        <v>4836</v>
      </c>
      <c r="B3350" t="s">
        <v>27</v>
      </c>
      <c r="C3350">
        <v>1182150</v>
      </c>
      <c r="D33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50">
        <f>IF(moras[[#This Row],[SALARIO]]="",'2-Resumen'!$B$7, moras[[#This Row],[SALARIO]])</f>
        <v>1182150</v>
      </c>
      <c r="F3350">
        <f>STANDARDIZE(moras[[#This Row],[SALARIO]],'2-Resumen'!$B$2,'2-Resumen'!$B$3)</f>
        <v>-0.35594654034355899</v>
      </c>
      <c r="G3350" t="str">
        <f>IF(ABS(moras[[#This Row],[Z-CORE]])&gt; 1.96,"Sí", "No")</f>
        <v>No</v>
      </c>
      <c r="H3350" t="s">
        <v>33</v>
      </c>
      <c r="I3350" t="str">
        <f>IF(moras[[#This Row],[TIPO_ASEGURAMIENTO]] = "", '2-Resumen'!$F$4, moras[[#This Row],[TIPO_ASEGURAMIENTO]])</f>
        <v>ASALARIADO</v>
      </c>
      <c r="J3350" t="s">
        <v>29</v>
      </c>
      <c r="K3350" t="s">
        <v>30</v>
      </c>
      <c r="L3350" t="s">
        <v>31</v>
      </c>
      <c r="M3350" t="s">
        <v>31</v>
      </c>
      <c r="N3350">
        <v>47</v>
      </c>
      <c r="O3350">
        <f>IF(moras[[#This Row],[EDAD]]="", '2-Resumen'!$C$7, moras[[#This Row],[EDAD]])</f>
        <v>47</v>
      </c>
      <c r="P3350">
        <f>FLOOR(moras[[#This Row],[EDAD_SIN_NA´S]],10)</f>
        <v>40</v>
      </c>
      <c r="Q3350">
        <f>STANDARDIZE(moras[[#This Row],[EDAD]],'2-Resumen'!$C$2, '2-Resumen'!$C$3)</f>
        <v>0.35948646717097865</v>
      </c>
      <c r="R3350" t="str">
        <f>IF(ABS(moras[[#This Row],[Z-CORE E]]) &gt; 1.96, "Sí", "No")</f>
        <v>No</v>
      </c>
    </row>
    <row r="3351" spans="1:18">
      <c r="A3351">
        <v>4838</v>
      </c>
      <c r="B3351" t="s">
        <v>32</v>
      </c>
      <c r="C3351">
        <v>9252925</v>
      </c>
      <c r="D33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51">
        <f>IF(moras[[#This Row],[SALARIO]]="",'2-Resumen'!$B$7, moras[[#This Row],[SALARIO]])</f>
        <v>9252925</v>
      </c>
      <c r="F3351">
        <f>STANDARDIZE(moras[[#This Row],[SALARIO]],'2-Resumen'!$B$2,'2-Resumen'!$B$3)</f>
        <v>-0.22165658615980544</v>
      </c>
      <c r="G3351" t="str">
        <f>IF(ABS(moras[[#This Row],[Z-CORE]])&gt; 1.96,"Sí", "No")</f>
        <v>No</v>
      </c>
      <c r="H3351" t="s">
        <v>33</v>
      </c>
      <c r="I3351" t="str">
        <f>IF(moras[[#This Row],[TIPO_ASEGURAMIENTO]] = "", '2-Resumen'!$F$4, moras[[#This Row],[TIPO_ASEGURAMIENTO]])</f>
        <v>ASALARIADO</v>
      </c>
      <c r="J3351" t="s">
        <v>34</v>
      </c>
      <c r="K3351" t="s">
        <v>30</v>
      </c>
      <c r="L3351" t="s">
        <v>31</v>
      </c>
      <c r="M3351" t="s">
        <v>31</v>
      </c>
      <c r="N3351">
        <v>59</v>
      </c>
      <c r="O3351">
        <f>IF(moras[[#This Row],[EDAD]]="", '2-Resumen'!$C$7, moras[[#This Row],[EDAD]])</f>
        <v>59</v>
      </c>
      <c r="P3351">
        <f>FLOOR(moras[[#This Row],[EDAD_SIN_NA´S]],10)</f>
        <v>50</v>
      </c>
      <c r="Q3351">
        <f>STANDARDIZE(moras[[#This Row],[EDAD]],'2-Resumen'!$C$2, '2-Resumen'!$C$3)</f>
        <v>1.2063904280966287</v>
      </c>
      <c r="R3351" t="str">
        <f>IF(ABS(moras[[#This Row],[Z-CORE E]]) &gt; 1.96, "Sí", "No")</f>
        <v>No</v>
      </c>
    </row>
    <row r="3352" spans="1:18">
      <c r="A3352">
        <v>4840</v>
      </c>
      <c r="B3352" t="s">
        <v>32</v>
      </c>
      <c r="C3352">
        <v>411350</v>
      </c>
      <c r="D33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52">
        <f>IF(moras[[#This Row],[SALARIO]]="",'2-Resumen'!$B$7, moras[[#This Row],[SALARIO]])</f>
        <v>411350</v>
      </c>
      <c r="F3352">
        <f>STANDARDIZE(moras[[#This Row],[SALARIO]],'2-Resumen'!$B$2,'2-Resumen'!$B$3)</f>
        <v>-0.36877191296079059</v>
      </c>
      <c r="G3352" t="str">
        <f>IF(ABS(moras[[#This Row],[Z-CORE]])&gt; 1.96,"Sí", "No")</f>
        <v>No</v>
      </c>
      <c r="H3352" t="s">
        <v>33</v>
      </c>
      <c r="I3352" t="str">
        <f>IF(moras[[#This Row],[TIPO_ASEGURAMIENTO]] = "", '2-Resumen'!$F$4, moras[[#This Row],[TIPO_ASEGURAMIENTO]])</f>
        <v>ASALARIADO</v>
      </c>
      <c r="J3352" t="s">
        <v>29</v>
      </c>
      <c r="K3352" t="s">
        <v>30</v>
      </c>
      <c r="L3352" t="s">
        <v>31</v>
      </c>
      <c r="M3352" t="s">
        <v>31</v>
      </c>
      <c r="N3352">
        <v>44</v>
      </c>
      <c r="O3352">
        <f>IF(moras[[#This Row],[EDAD]]="", '2-Resumen'!$C$7, moras[[#This Row],[EDAD]])</f>
        <v>44</v>
      </c>
      <c r="P3352">
        <f>FLOOR(moras[[#This Row],[EDAD_SIN_NA´S]],10)</f>
        <v>40</v>
      </c>
      <c r="Q3352">
        <f>STANDARDIZE(moras[[#This Row],[EDAD]],'2-Resumen'!$C$2, '2-Resumen'!$C$3)</f>
        <v>0.14776047693956615</v>
      </c>
      <c r="R3352" t="str">
        <f>IF(ABS(moras[[#This Row],[Z-CORE E]]) &gt; 1.96, "Sí", "No")</f>
        <v>No</v>
      </c>
    </row>
    <row r="3353" spans="1:18">
      <c r="A3353">
        <v>4841</v>
      </c>
      <c r="B3353" t="s">
        <v>27</v>
      </c>
      <c r="C3353">
        <v>2186234</v>
      </c>
      <c r="D33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53">
        <f>IF(moras[[#This Row],[SALARIO]]="",'2-Resumen'!$B$7, moras[[#This Row],[SALARIO]])</f>
        <v>2186234</v>
      </c>
      <c r="F3353">
        <f>STANDARDIZE(moras[[#This Row],[SALARIO]],'2-Resumen'!$B$2,'2-Resumen'!$B$3)</f>
        <v>-0.339239545741846</v>
      </c>
      <c r="G3353" t="str">
        <f>IF(ABS(moras[[#This Row],[Z-CORE]])&gt; 1.96,"Sí", "No")</f>
        <v>No</v>
      </c>
      <c r="H3353" t="s">
        <v>33</v>
      </c>
      <c r="I3353" t="str">
        <f>IF(moras[[#This Row],[TIPO_ASEGURAMIENTO]] = "", '2-Resumen'!$F$4, moras[[#This Row],[TIPO_ASEGURAMIENTO]])</f>
        <v>ASALARIADO</v>
      </c>
      <c r="J3353" t="s">
        <v>29</v>
      </c>
      <c r="K3353" t="s">
        <v>30</v>
      </c>
      <c r="L3353" t="s">
        <v>31</v>
      </c>
      <c r="M3353" t="s">
        <v>31</v>
      </c>
      <c r="N3353">
        <v>39</v>
      </c>
      <c r="O3353">
        <f>IF(moras[[#This Row],[EDAD]]="", '2-Resumen'!$C$7, moras[[#This Row],[EDAD]])</f>
        <v>39</v>
      </c>
      <c r="P3353">
        <f>FLOOR(moras[[#This Row],[EDAD_SIN_NA´S]],10)</f>
        <v>30</v>
      </c>
      <c r="Q3353">
        <f>STANDARDIZE(moras[[#This Row],[EDAD]],'2-Resumen'!$C$2, '2-Resumen'!$C$3)</f>
        <v>-0.20511617344612137</v>
      </c>
      <c r="R3353" t="str">
        <f>IF(ABS(moras[[#This Row],[Z-CORE E]]) &gt; 1.96, "Sí", "No")</f>
        <v>No</v>
      </c>
    </row>
    <row r="3354" spans="1:18">
      <c r="A3354">
        <v>4842</v>
      </c>
      <c r="B3354" t="s">
        <v>32</v>
      </c>
      <c r="C3354">
        <v>215378768</v>
      </c>
      <c r="D33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54">
        <f>IF(moras[[#This Row],[SALARIO]]="",'2-Resumen'!$B$7, moras[[#This Row],[SALARIO]])</f>
        <v>215378768</v>
      </c>
      <c r="F3354">
        <f>STANDARDIZE(moras[[#This Row],[SALARIO]],'2-Resumen'!$B$2,'2-Resumen'!$B$3)</f>
        <v>3.2080797170524109</v>
      </c>
      <c r="G3354" t="str">
        <f>IF(ABS(moras[[#This Row],[Z-CORE]])&gt; 1.96,"Sí", "No")</f>
        <v>Sí</v>
      </c>
      <c r="H3354" t="s">
        <v>33</v>
      </c>
      <c r="I3354" t="str">
        <f>IF(moras[[#This Row],[TIPO_ASEGURAMIENTO]] = "", '2-Resumen'!$F$4, moras[[#This Row],[TIPO_ASEGURAMIENTO]])</f>
        <v>ASALARIADO</v>
      </c>
      <c r="J3354" t="s">
        <v>29</v>
      </c>
      <c r="K3354" t="s">
        <v>30</v>
      </c>
      <c r="L3354" t="s">
        <v>31</v>
      </c>
      <c r="M3354" t="s">
        <v>31</v>
      </c>
      <c r="N3354">
        <v>41</v>
      </c>
      <c r="O3354">
        <f>IF(moras[[#This Row],[EDAD]]="", '2-Resumen'!$C$7, moras[[#This Row],[EDAD]])</f>
        <v>41</v>
      </c>
      <c r="P3354">
        <f>FLOOR(moras[[#This Row],[EDAD_SIN_NA´S]],10)</f>
        <v>40</v>
      </c>
      <c r="Q3354">
        <f>STANDARDIZE(moras[[#This Row],[EDAD]],'2-Resumen'!$C$2, '2-Resumen'!$C$3)</f>
        <v>-6.3965513291846368E-2</v>
      </c>
      <c r="R3354" t="str">
        <f>IF(ABS(moras[[#This Row],[Z-CORE E]]) &gt; 1.96, "Sí", "No")</f>
        <v>No</v>
      </c>
    </row>
    <row r="3355" spans="1:18">
      <c r="A3355">
        <v>4843</v>
      </c>
      <c r="B3355" t="s">
        <v>27</v>
      </c>
      <c r="C3355">
        <v>25811856</v>
      </c>
      <c r="D33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55">
        <f>IF(moras[[#This Row],[SALARIO]]="",'2-Resumen'!$B$7, moras[[#This Row],[SALARIO]])</f>
        <v>25811856</v>
      </c>
      <c r="F3355">
        <f>STANDARDIZE(moras[[#This Row],[SALARIO]],'2-Resumen'!$B$2,'2-Resumen'!$B$3)</f>
        <v>5.3868141678839083E-2</v>
      </c>
      <c r="G3355" t="str">
        <f>IF(ABS(moras[[#This Row],[Z-CORE]])&gt; 1.96,"Sí", "No")</f>
        <v>No</v>
      </c>
      <c r="H3355" t="s">
        <v>33</v>
      </c>
      <c r="I3355" t="str">
        <f>IF(moras[[#This Row],[TIPO_ASEGURAMIENTO]] = "", '2-Resumen'!$F$4, moras[[#This Row],[TIPO_ASEGURAMIENTO]])</f>
        <v>ASALARIADO</v>
      </c>
      <c r="J3355" t="s">
        <v>29</v>
      </c>
      <c r="K3355" t="s">
        <v>30</v>
      </c>
      <c r="L3355" t="s">
        <v>31</v>
      </c>
      <c r="M3355" t="s">
        <v>31</v>
      </c>
      <c r="N3355">
        <v>21</v>
      </c>
      <c r="O3355">
        <f>IF(moras[[#This Row],[EDAD]]="", '2-Resumen'!$C$7, moras[[#This Row],[EDAD]])</f>
        <v>21</v>
      </c>
      <c r="P3355">
        <f>FLOOR(moras[[#This Row],[EDAD_SIN_NA´S]],10)</f>
        <v>20</v>
      </c>
      <c r="Q3355">
        <f>STANDARDIZE(moras[[#This Row],[EDAD]],'2-Resumen'!$C$2, '2-Resumen'!$C$3)</f>
        <v>-1.4754721148345964</v>
      </c>
      <c r="R3355" t="str">
        <f>IF(ABS(moras[[#This Row],[Z-CORE E]]) &gt; 1.96, "Sí", "No")</f>
        <v>No</v>
      </c>
    </row>
    <row r="3356" spans="1:18">
      <c r="A3356">
        <v>4845</v>
      </c>
      <c r="B3356" t="s">
        <v>32</v>
      </c>
      <c r="C3356">
        <v>734210</v>
      </c>
      <c r="D33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56">
        <f>IF(moras[[#This Row],[SALARIO]]="",'2-Resumen'!$B$7, moras[[#This Row],[SALARIO]])</f>
        <v>734210</v>
      </c>
      <c r="F3356">
        <f>STANDARDIZE(moras[[#This Row],[SALARIO]],'2-Resumen'!$B$2,'2-Resumen'!$B$3)</f>
        <v>-0.36339983226125844</v>
      </c>
      <c r="G3356" t="str">
        <f>IF(ABS(moras[[#This Row],[Z-CORE]])&gt; 1.96,"Sí", "No")</f>
        <v>No</v>
      </c>
      <c r="H3356" t="s">
        <v>33</v>
      </c>
      <c r="I3356" t="str">
        <f>IF(moras[[#This Row],[TIPO_ASEGURAMIENTO]] = "", '2-Resumen'!$F$4, moras[[#This Row],[TIPO_ASEGURAMIENTO]])</f>
        <v>ASALARIADO</v>
      </c>
      <c r="J3356" t="s">
        <v>29</v>
      </c>
      <c r="K3356" t="s">
        <v>30</v>
      </c>
      <c r="L3356" t="s">
        <v>31</v>
      </c>
      <c r="M3356" t="s">
        <v>31</v>
      </c>
      <c r="N3356">
        <v>54</v>
      </c>
      <c r="O3356">
        <f>IF(moras[[#This Row],[EDAD]]="", '2-Resumen'!$C$7, moras[[#This Row],[EDAD]])</f>
        <v>54</v>
      </c>
      <c r="P3356">
        <f>FLOOR(moras[[#This Row],[EDAD_SIN_NA´S]],10)</f>
        <v>50</v>
      </c>
      <c r="Q3356">
        <f>STANDARDIZE(moras[[#This Row],[EDAD]],'2-Resumen'!$C$2, '2-Resumen'!$C$3)</f>
        <v>0.85351377771094117</v>
      </c>
      <c r="R3356" t="str">
        <f>IF(ABS(moras[[#This Row],[Z-CORE E]]) &gt; 1.96, "Sí", "No")</f>
        <v>No</v>
      </c>
    </row>
    <row r="3357" spans="1:18">
      <c r="A3357">
        <v>4846</v>
      </c>
      <c r="B3357" t="s">
        <v>27</v>
      </c>
      <c r="C3357">
        <v>406011</v>
      </c>
      <c r="D33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57">
        <f>IF(moras[[#This Row],[SALARIO]]="",'2-Resumen'!$B$7, moras[[#This Row],[SALARIO]])</f>
        <v>406011</v>
      </c>
      <c r="F3357">
        <f>STANDARDIZE(moras[[#This Row],[SALARIO]],'2-Resumen'!$B$2,'2-Resumen'!$B$3)</f>
        <v>-0.36886074879940423</v>
      </c>
      <c r="G3357" t="str">
        <f>IF(ABS(moras[[#This Row],[Z-CORE]])&gt; 1.96,"Sí", "No")</f>
        <v>No</v>
      </c>
      <c r="H3357" t="s">
        <v>33</v>
      </c>
      <c r="I3357" t="str">
        <f>IF(moras[[#This Row],[TIPO_ASEGURAMIENTO]] = "", '2-Resumen'!$F$4, moras[[#This Row],[TIPO_ASEGURAMIENTO]])</f>
        <v>ASALARIADO</v>
      </c>
      <c r="J3357" t="s">
        <v>29</v>
      </c>
      <c r="K3357" t="s">
        <v>30</v>
      </c>
      <c r="L3357" t="s">
        <v>31</v>
      </c>
      <c r="M3357" t="s">
        <v>31</v>
      </c>
      <c r="N3357">
        <v>33</v>
      </c>
      <c r="O3357">
        <f>IF(moras[[#This Row],[EDAD]]="", '2-Resumen'!$C$7, moras[[#This Row],[EDAD]])</f>
        <v>33</v>
      </c>
      <c r="P3357">
        <f>FLOOR(moras[[#This Row],[EDAD_SIN_NA´S]],10)</f>
        <v>30</v>
      </c>
      <c r="Q3357">
        <f>STANDARDIZE(moras[[#This Row],[EDAD]],'2-Resumen'!$C$2, '2-Resumen'!$C$3)</f>
        <v>-0.62856815390894638</v>
      </c>
      <c r="R3357" t="str">
        <f>IF(ABS(moras[[#This Row],[Z-CORE E]]) &gt; 1.96, "Sí", "No")</f>
        <v>No</v>
      </c>
    </row>
    <row r="3358" spans="1:18">
      <c r="A3358">
        <v>4847</v>
      </c>
      <c r="B3358" t="s">
        <v>32</v>
      </c>
      <c r="C3358">
        <v>500000</v>
      </c>
      <c r="D33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58">
        <f>IF(moras[[#This Row],[SALARIO]]="",'2-Resumen'!$B$7, moras[[#This Row],[SALARIO]])</f>
        <v>500000</v>
      </c>
      <c r="F3358">
        <f>STANDARDIZE(moras[[#This Row],[SALARIO]],'2-Resumen'!$B$2,'2-Resumen'!$B$3)</f>
        <v>-0.36729686199748285</v>
      </c>
      <c r="G3358" t="str">
        <f>IF(ABS(moras[[#This Row],[Z-CORE]])&gt; 1.96,"Sí", "No")</f>
        <v>No</v>
      </c>
      <c r="H3358" t="s">
        <v>33</v>
      </c>
      <c r="I3358" t="str">
        <f>IF(moras[[#This Row],[TIPO_ASEGURAMIENTO]] = "", '2-Resumen'!$F$4, moras[[#This Row],[TIPO_ASEGURAMIENTO]])</f>
        <v>ASALARIADO</v>
      </c>
      <c r="J3358" t="s">
        <v>29</v>
      </c>
      <c r="K3358" t="s">
        <v>30</v>
      </c>
      <c r="L3358" t="s">
        <v>31</v>
      </c>
      <c r="M3358" t="s">
        <v>31</v>
      </c>
      <c r="N3358">
        <v>40</v>
      </c>
      <c r="O3358">
        <f>IF(moras[[#This Row],[EDAD]]="", '2-Resumen'!$C$7, moras[[#This Row],[EDAD]])</f>
        <v>40</v>
      </c>
      <c r="P3358">
        <f>FLOOR(moras[[#This Row],[EDAD_SIN_NA´S]],10)</f>
        <v>40</v>
      </c>
      <c r="Q3358">
        <f>STANDARDIZE(moras[[#This Row],[EDAD]],'2-Resumen'!$C$2, '2-Resumen'!$C$3)</f>
        <v>-0.13454084336898386</v>
      </c>
      <c r="R3358" t="str">
        <f>IF(ABS(moras[[#This Row],[Z-CORE E]]) &gt; 1.96, "Sí", "No")</f>
        <v>No</v>
      </c>
    </row>
    <row r="3359" spans="1:18">
      <c r="A3359">
        <v>4848</v>
      </c>
      <c r="B3359" t="s">
        <v>32</v>
      </c>
      <c r="C3359">
        <v>8193226</v>
      </c>
      <c r="D33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59">
        <f>IF(moras[[#This Row],[SALARIO]]="",'2-Resumen'!$B$7, moras[[#This Row],[SALARIO]])</f>
        <v>8193226</v>
      </c>
      <c r="F3359">
        <f>STANDARDIZE(moras[[#This Row],[SALARIO]],'2-Resumen'!$B$2,'2-Resumen'!$B$3)</f>
        <v>-0.23928896101334424</v>
      </c>
      <c r="G3359" t="str">
        <f>IF(ABS(moras[[#This Row],[Z-CORE]])&gt; 1.96,"Sí", "No")</f>
        <v>No</v>
      </c>
      <c r="H3359" t="s">
        <v>33</v>
      </c>
      <c r="I3359" t="str">
        <f>IF(moras[[#This Row],[TIPO_ASEGURAMIENTO]] = "", '2-Resumen'!$F$4, moras[[#This Row],[TIPO_ASEGURAMIENTO]])</f>
        <v>ASALARIADO</v>
      </c>
      <c r="J3359" t="s">
        <v>29</v>
      </c>
      <c r="K3359" t="s">
        <v>30</v>
      </c>
      <c r="L3359" t="s">
        <v>31</v>
      </c>
      <c r="M3359" t="s">
        <v>31</v>
      </c>
      <c r="N3359">
        <v>39</v>
      </c>
      <c r="O3359">
        <f>IF(moras[[#This Row],[EDAD]]="", '2-Resumen'!$C$7, moras[[#This Row],[EDAD]])</f>
        <v>39</v>
      </c>
      <c r="P3359">
        <f>FLOOR(moras[[#This Row],[EDAD_SIN_NA´S]],10)</f>
        <v>30</v>
      </c>
      <c r="Q3359">
        <f>STANDARDIZE(moras[[#This Row],[EDAD]],'2-Resumen'!$C$2, '2-Resumen'!$C$3)</f>
        <v>-0.20511617344612137</v>
      </c>
      <c r="R3359" t="str">
        <f>IF(ABS(moras[[#This Row],[Z-CORE E]]) &gt; 1.96, "Sí", "No")</f>
        <v>No</v>
      </c>
    </row>
    <row r="3360" spans="1:18">
      <c r="A3360">
        <v>4849</v>
      </c>
      <c r="B3360" t="s">
        <v>32</v>
      </c>
      <c r="C3360">
        <v>316920</v>
      </c>
      <c r="D33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60">
        <f>IF(moras[[#This Row],[SALARIO]]="",'2-Resumen'!$B$7, moras[[#This Row],[SALARIO]])</f>
        <v>316920</v>
      </c>
      <c r="F3360">
        <f>STANDARDIZE(moras[[#This Row],[SALARIO]],'2-Resumen'!$B$2,'2-Resumen'!$B$3)</f>
        <v>-0.37034313757968673</v>
      </c>
      <c r="G3360" t="str">
        <f>IF(ABS(moras[[#This Row],[Z-CORE]])&gt; 1.96,"Sí", "No")</f>
        <v>No</v>
      </c>
      <c r="H3360" t="s">
        <v>33</v>
      </c>
      <c r="I3360" t="str">
        <f>IF(moras[[#This Row],[TIPO_ASEGURAMIENTO]] = "", '2-Resumen'!$F$4, moras[[#This Row],[TIPO_ASEGURAMIENTO]])</f>
        <v>ASALARIADO</v>
      </c>
      <c r="J3360" t="s">
        <v>29</v>
      </c>
      <c r="K3360" t="s">
        <v>30</v>
      </c>
      <c r="L3360" t="s">
        <v>31</v>
      </c>
      <c r="M3360" t="s">
        <v>31</v>
      </c>
      <c r="N3360">
        <v>34</v>
      </c>
      <c r="O3360">
        <f>IF(moras[[#This Row],[EDAD]]="", '2-Resumen'!$C$7, moras[[#This Row],[EDAD]])</f>
        <v>34</v>
      </c>
      <c r="P3360">
        <f>FLOOR(moras[[#This Row],[EDAD_SIN_NA´S]],10)</f>
        <v>30</v>
      </c>
      <c r="Q3360">
        <f>STANDARDIZE(moras[[#This Row],[EDAD]],'2-Resumen'!$C$2, '2-Resumen'!$C$3)</f>
        <v>-0.55799282383180893</v>
      </c>
      <c r="R3360" t="str">
        <f>IF(ABS(moras[[#This Row],[Z-CORE E]]) &gt; 1.96, "Sí", "No")</f>
        <v>No</v>
      </c>
    </row>
    <row r="3361" spans="1:18">
      <c r="A3361">
        <v>4850</v>
      </c>
      <c r="B3361" t="s">
        <v>32</v>
      </c>
      <c r="C3361">
        <v>41779218</v>
      </c>
      <c r="D33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61">
        <f>IF(moras[[#This Row],[SALARIO]]="",'2-Resumen'!$B$7, moras[[#This Row],[SALARIO]])</f>
        <v>41779218</v>
      </c>
      <c r="F3361">
        <f>STANDARDIZE(moras[[#This Row],[SALARIO]],'2-Resumen'!$B$2,'2-Resumen'!$B$3)</f>
        <v>0.31954972881457355</v>
      </c>
      <c r="G3361" t="str">
        <f>IF(ABS(moras[[#This Row],[Z-CORE]])&gt; 1.96,"Sí", "No")</f>
        <v>No</v>
      </c>
      <c r="H3361" t="s">
        <v>33</v>
      </c>
      <c r="I3361" t="str">
        <f>IF(moras[[#This Row],[TIPO_ASEGURAMIENTO]] = "", '2-Resumen'!$F$4, moras[[#This Row],[TIPO_ASEGURAMIENTO]])</f>
        <v>ASALARIADO</v>
      </c>
      <c r="J3361" t="s">
        <v>29</v>
      </c>
      <c r="K3361" t="s">
        <v>30</v>
      </c>
      <c r="L3361" t="s">
        <v>31</v>
      </c>
      <c r="M3361" t="s">
        <v>31</v>
      </c>
      <c r="N3361">
        <v>37</v>
      </c>
      <c r="O3361">
        <f>IF(moras[[#This Row],[EDAD]]="", '2-Resumen'!$C$7, moras[[#This Row],[EDAD]])</f>
        <v>37</v>
      </c>
      <c r="P3361">
        <f>FLOOR(moras[[#This Row],[EDAD_SIN_NA´S]],10)</f>
        <v>30</v>
      </c>
      <c r="Q3361">
        <f>STANDARDIZE(moras[[#This Row],[EDAD]],'2-Resumen'!$C$2, '2-Resumen'!$C$3)</f>
        <v>-0.3462668336003964</v>
      </c>
      <c r="R3361" t="str">
        <f>IF(ABS(moras[[#This Row],[Z-CORE E]]) &gt; 1.96, "Sí", "No")</f>
        <v>No</v>
      </c>
    </row>
    <row r="3362" spans="1:18">
      <c r="A3362">
        <v>4852</v>
      </c>
      <c r="B3362" t="s">
        <v>32</v>
      </c>
      <c r="C3362">
        <v>37129625</v>
      </c>
      <c r="D33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62">
        <f>IF(moras[[#This Row],[SALARIO]]="",'2-Resumen'!$B$7, moras[[#This Row],[SALARIO]])</f>
        <v>37129625</v>
      </c>
      <c r="F3362">
        <f>STANDARDIZE(moras[[#This Row],[SALARIO]],'2-Resumen'!$B$2,'2-Resumen'!$B$3)</f>
        <v>0.24218496137363993</v>
      </c>
      <c r="G3362" t="str">
        <f>IF(ABS(moras[[#This Row],[Z-CORE]])&gt; 1.96,"Sí", "No")</f>
        <v>No</v>
      </c>
      <c r="H3362" t="s">
        <v>33</v>
      </c>
      <c r="I3362" t="str">
        <f>IF(moras[[#This Row],[TIPO_ASEGURAMIENTO]] = "", '2-Resumen'!$F$4, moras[[#This Row],[TIPO_ASEGURAMIENTO]])</f>
        <v>ASALARIADO</v>
      </c>
      <c r="J3362" t="s">
        <v>34</v>
      </c>
      <c r="K3362" t="s">
        <v>30</v>
      </c>
      <c r="L3362" t="s">
        <v>31</v>
      </c>
      <c r="M3362" t="s">
        <v>31</v>
      </c>
      <c r="N3362">
        <v>49</v>
      </c>
      <c r="O3362">
        <f>IF(moras[[#This Row],[EDAD]]="", '2-Resumen'!$C$7, moras[[#This Row],[EDAD]])</f>
        <v>49</v>
      </c>
      <c r="P3362">
        <f>FLOOR(moras[[#This Row],[EDAD_SIN_NA´S]],10)</f>
        <v>40</v>
      </c>
      <c r="Q3362">
        <f>STANDARDIZE(moras[[#This Row],[EDAD]],'2-Resumen'!$C$2, '2-Resumen'!$C$3)</f>
        <v>0.50063712732525367</v>
      </c>
      <c r="R3362" t="str">
        <f>IF(ABS(moras[[#This Row],[Z-CORE E]]) &gt; 1.96, "Sí", "No")</f>
        <v>No</v>
      </c>
    </row>
    <row r="3363" spans="1:18">
      <c r="A3363">
        <v>4854</v>
      </c>
      <c r="B3363" t="s">
        <v>27</v>
      </c>
      <c r="C3363">
        <v>453750</v>
      </c>
      <c r="D33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63">
        <f>IF(moras[[#This Row],[SALARIO]]="",'2-Resumen'!$B$7, moras[[#This Row],[SALARIO]])</f>
        <v>453750</v>
      </c>
      <c r="F3363">
        <f>STANDARDIZE(moras[[#This Row],[SALARIO]],'2-Resumen'!$B$2,'2-Resumen'!$B$3)</f>
        <v>-0.36806641763259829</v>
      </c>
      <c r="G3363" t="str">
        <f>IF(ABS(moras[[#This Row],[Z-CORE]])&gt; 1.96,"Sí", "No")</f>
        <v>No</v>
      </c>
      <c r="H3363" t="s">
        <v>33</v>
      </c>
      <c r="I3363" t="str">
        <f>IF(moras[[#This Row],[TIPO_ASEGURAMIENTO]] = "", '2-Resumen'!$F$4, moras[[#This Row],[TIPO_ASEGURAMIENTO]])</f>
        <v>ASALARIADO</v>
      </c>
      <c r="J3363" t="s">
        <v>29</v>
      </c>
      <c r="K3363" t="s">
        <v>30</v>
      </c>
      <c r="L3363" t="s">
        <v>30</v>
      </c>
      <c r="M3363" t="s">
        <v>31</v>
      </c>
      <c r="N3363">
        <v>27</v>
      </c>
      <c r="O3363">
        <f>IF(moras[[#This Row],[EDAD]]="", '2-Resumen'!$C$7, moras[[#This Row],[EDAD]])</f>
        <v>27</v>
      </c>
      <c r="P3363">
        <f>FLOOR(moras[[#This Row],[EDAD_SIN_NA´S]],10)</f>
        <v>20</v>
      </c>
      <c r="Q3363">
        <f>STANDARDIZE(moras[[#This Row],[EDAD]],'2-Resumen'!$C$2, '2-Resumen'!$C$3)</f>
        <v>-1.0520201343717714</v>
      </c>
      <c r="R3363" t="str">
        <f>IF(ABS(moras[[#This Row],[Z-CORE E]]) &gt; 1.96, "Sí", "No")</f>
        <v>No</v>
      </c>
    </row>
    <row r="3364" spans="1:18">
      <c r="A3364">
        <v>4855</v>
      </c>
      <c r="B3364" t="s">
        <v>32</v>
      </c>
      <c r="C3364">
        <v>88904309</v>
      </c>
      <c r="D33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64">
        <f>IF(moras[[#This Row],[SALARIO]]="",'2-Resumen'!$B$7, moras[[#This Row],[SALARIO]])</f>
        <v>88904309</v>
      </c>
      <c r="F3364">
        <f>STANDARDIZE(moras[[#This Row],[SALARIO]],'2-Resumen'!$B$2,'2-Resumen'!$B$3)</f>
        <v>1.1036660387470418</v>
      </c>
      <c r="G3364" t="str">
        <f>IF(ABS(moras[[#This Row],[Z-CORE]])&gt; 1.96,"Sí", "No")</f>
        <v>No</v>
      </c>
      <c r="H3364" t="s">
        <v>33</v>
      </c>
      <c r="I3364" t="str">
        <f>IF(moras[[#This Row],[TIPO_ASEGURAMIENTO]] = "", '2-Resumen'!$F$4, moras[[#This Row],[TIPO_ASEGURAMIENTO]])</f>
        <v>ASALARIADO</v>
      </c>
      <c r="J3364" t="s">
        <v>34</v>
      </c>
      <c r="K3364" t="s">
        <v>30</v>
      </c>
      <c r="L3364" t="s">
        <v>31</v>
      </c>
      <c r="M3364" t="s">
        <v>31</v>
      </c>
      <c r="N3364">
        <v>32</v>
      </c>
      <c r="O3364">
        <f>IF(moras[[#This Row],[EDAD]]="", '2-Resumen'!$C$7, moras[[#This Row],[EDAD]])</f>
        <v>32</v>
      </c>
      <c r="P3364">
        <f>FLOOR(moras[[#This Row],[EDAD_SIN_NA´S]],10)</f>
        <v>30</v>
      </c>
      <c r="Q3364">
        <f>STANDARDIZE(moras[[#This Row],[EDAD]],'2-Resumen'!$C$2, '2-Resumen'!$C$3)</f>
        <v>-0.69914348398608395</v>
      </c>
      <c r="R3364" t="str">
        <f>IF(ABS(moras[[#This Row],[Z-CORE E]]) &gt; 1.96, "Sí", "No")</f>
        <v>No</v>
      </c>
    </row>
    <row r="3365" spans="1:18">
      <c r="A3365">
        <v>4859</v>
      </c>
      <c r="B3365" t="s">
        <v>32</v>
      </c>
      <c r="C3365">
        <v>1089300</v>
      </c>
      <c r="D33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65">
        <f>IF(moras[[#This Row],[SALARIO]]="",'2-Resumen'!$B$7, moras[[#This Row],[SALARIO]])</f>
        <v>1089300</v>
      </c>
      <c r="F3365">
        <f>STANDARDIZE(moras[[#This Row],[SALARIO]],'2-Resumen'!$B$2,'2-Resumen'!$B$3)</f>
        <v>-0.35749147527805558</v>
      </c>
      <c r="G3365" t="str">
        <f>IF(ABS(moras[[#This Row],[Z-CORE]])&gt; 1.96,"Sí", "No")</f>
        <v>No</v>
      </c>
      <c r="H3365" t="s">
        <v>33</v>
      </c>
      <c r="I3365" t="str">
        <f>IF(moras[[#This Row],[TIPO_ASEGURAMIENTO]] = "", '2-Resumen'!$F$4, moras[[#This Row],[TIPO_ASEGURAMIENTO]])</f>
        <v>ASALARIADO</v>
      </c>
      <c r="J3365" t="s">
        <v>29</v>
      </c>
      <c r="K3365" t="s">
        <v>30</v>
      </c>
      <c r="L3365" t="s">
        <v>31</v>
      </c>
      <c r="M3365" t="s">
        <v>31</v>
      </c>
      <c r="N3365">
        <v>49</v>
      </c>
      <c r="O3365">
        <f>IF(moras[[#This Row],[EDAD]]="", '2-Resumen'!$C$7, moras[[#This Row],[EDAD]])</f>
        <v>49</v>
      </c>
      <c r="P3365">
        <f>FLOOR(moras[[#This Row],[EDAD_SIN_NA´S]],10)</f>
        <v>40</v>
      </c>
      <c r="Q3365">
        <f>STANDARDIZE(moras[[#This Row],[EDAD]],'2-Resumen'!$C$2, '2-Resumen'!$C$3)</f>
        <v>0.50063712732525367</v>
      </c>
      <c r="R3365" t="str">
        <f>IF(ABS(moras[[#This Row],[Z-CORE E]]) &gt; 1.96, "Sí", "No")</f>
        <v>No</v>
      </c>
    </row>
    <row r="3366" spans="1:18">
      <c r="A3366">
        <v>4860</v>
      </c>
      <c r="B3366" t="s">
        <v>27</v>
      </c>
      <c r="C3366">
        <v>352830</v>
      </c>
      <c r="D33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66">
        <f>IF(moras[[#This Row],[SALARIO]]="",'2-Resumen'!$B$7, moras[[#This Row],[SALARIO]])</f>
        <v>352830</v>
      </c>
      <c r="F3366">
        <f>STANDARDIZE(moras[[#This Row],[SALARIO]],'2-Resumen'!$B$2,'2-Resumen'!$B$3)</f>
        <v>-0.36974562962602203</v>
      </c>
      <c r="G3366" t="str">
        <f>IF(ABS(moras[[#This Row],[Z-CORE]])&gt; 1.96,"Sí", "No")</f>
        <v>No</v>
      </c>
      <c r="H3366" t="s">
        <v>33</v>
      </c>
      <c r="I3366" t="str">
        <f>IF(moras[[#This Row],[TIPO_ASEGURAMIENTO]] = "", '2-Resumen'!$F$4, moras[[#This Row],[TIPO_ASEGURAMIENTO]])</f>
        <v>ASALARIADO</v>
      </c>
      <c r="J3366" t="s">
        <v>29</v>
      </c>
      <c r="K3366" t="s">
        <v>30</v>
      </c>
      <c r="L3366" t="s">
        <v>31</v>
      </c>
      <c r="M3366" t="s">
        <v>31</v>
      </c>
      <c r="N3366">
        <v>22</v>
      </c>
      <c r="O3366">
        <f>IF(moras[[#This Row],[EDAD]]="", '2-Resumen'!$C$7, moras[[#This Row],[EDAD]])</f>
        <v>22</v>
      </c>
      <c r="P3366">
        <f>FLOOR(moras[[#This Row],[EDAD_SIN_NA´S]],10)</f>
        <v>20</v>
      </c>
      <c r="Q3366">
        <f>STANDARDIZE(moras[[#This Row],[EDAD]],'2-Resumen'!$C$2, '2-Resumen'!$C$3)</f>
        <v>-1.4048967847574589</v>
      </c>
      <c r="R3366" t="str">
        <f>IF(ABS(moras[[#This Row],[Z-CORE E]]) &gt; 1.96, "Sí", "No")</f>
        <v>No</v>
      </c>
    </row>
    <row r="3367" spans="1:18">
      <c r="A3367">
        <v>4861</v>
      </c>
      <c r="B3367" t="s">
        <v>32</v>
      </c>
      <c r="C3367">
        <v>14170565</v>
      </c>
      <c r="D33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67">
        <f>IF(moras[[#This Row],[SALARIO]]="",'2-Resumen'!$B$7, moras[[#This Row],[SALARIO]])</f>
        <v>14170565</v>
      </c>
      <c r="F3367">
        <f>STANDARDIZE(moras[[#This Row],[SALARIO]],'2-Resumen'!$B$2,'2-Resumen'!$B$3)</f>
        <v>-0.13983177376047654</v>
      </c>
      <c r="G3367" t="str">
        <f>IF(ABS(moras[[#This Row],[Z-CORE]])&gt; 1.96,"Sí", "No")</f>
        <v>No</v>
      </c>
      <c r="H3367" t="s">
        <v>33</v>
      </c>
      <c r="I3367" t="str">
        <f>IF(moras[[#This Row],[TIPO_ASEGURAMIENTO]] = "", '2-Resumen'!$F$4, moras[[#This Row],[TIPO_ASEGURAMIENTO]])</f>
        <v>ASALARIADO</v>
      </c>
      <c r="J3367" t="s">
        <v>34</v>
      </c>
      <c r="K3367" t="s">
        <v>30</v>
      </c>
      <c r="L3367" t="s">
        <v>31</v>
      </c>
      <c r="M3367" t="s">
        <v>31</v>
      </c>
      <c r="N3367">
        <v>55</v>
      </c>
      <c r="O3367">
        <f>IF(moras[[#This Row],[EDAD]]="", '2-Resumen'!$C$7, moras[[#This Row],[EDAD]])</f>
        <v>55</v>
      </c>
      <c r="P3367">
        <f>FLOOR(moras[[#This Row],[EDAD_SIN_NA´S]],10)</f>
        <v>50</v>
      </c>
      <c r="Q3367">
        <f>STANDARDIZE(moras[[#This Row],[EDAD]],'2-Resumen'!$C$2, '2-Resumen'!$C$3)</f>
        <v>0.92408910778807873</v>
      </c>
      <c r="R3367" t="str">
        <f>IF(ABS(moras[[#This Row],[Z-CORE E]]) &gt; 1.96, "Sí", "No")</f>
        <v>No</v>
      </c>
    </row>
    <row r="3368" spans="1:18">
      <c r="A3368">
        <v>4862</v>
      </c>
      <c r="B3368" t="s">
        <v>27</v>
      </c>
      <c r="C3368">
        <v>974906</v>
      </c>
      <c r="D33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68">
        <f>IF(moras[[#This Row],[SALARIO]]="",'2-Resumen'!$B$7, moras[[#This Row],[SALARIO]])</f>
        <v>974906</v>
      </c>
      <c r="F3368">
        <f>STANDARDIZE(moras[[#This Row],[SALARIO]],'2-Resumen'!$B$2,'2-Resumen'!$B$3)</f>
        <v>-0.35939488170666944</v>
      </c>
      <c r="G3368" t="str">
        <f>IF(ABS(moras[[#This Row],[Z-CORE]])&gt; 1.96,"Sí", "No")</f>
        <v>No</v>
      </c>
      <c r="H3368" t="s">
        <v>33</v>
      </c>
      <c r="I3368" t="str">
        <f>IF(moras[[#This Row],[TIPO_ASEGURAMIENTO]] = "", '2-Resumen'!$F$4, moras[[#This Row],[TIPO_ASEGURAMIENTO]])</f>
        <v>ASALARIADO</v>
      </c>
      <c r="J3368" t="s">
        <v>34</v>
      </c>
      <c r="K3368" t="s">
        <v>30</v>
      </c>
      <c r="L3368" t="s">
        <v>31</v>
      </c>
      <c r="M3368" t="s">
        <v>31</v>
      </c>
      <c r="N3368">
        <v>50</v>
      </c>
      <c r="O3368">
        <f>IF(moras[[#This Row],[EDAD]]="", '2-Resumen'!$C$7, moras[[#This Row],[EDAD]])</f>
        <v>50</v>
      </c>
      <c r="P3368">
        <f>FLOOR(moras[[#This Row],[EDAD_SIN_NA´S]],10)</f>
        <v>50</v>
      </c>
      <c r="Q3368">
        <f>STANDARDIZE(moras[[#This Row],[EDAD]],'2-Resumen'!$C$2, '2-Resumen'!$C$3)</f>
        <v>0.57121245740239113</v>
      </c>
      <c r="R3368" t="str">
        <f>IF(ABS(moras[[#This Row],[Z-CORE E]]) &gt; 1.96, "Sí", "No")</f>
        <v>No</v>
      </c>
    </row>
    <row r="3369" spans="1:18">
      <c r="A3369">
        <v>4863</v>
      </c>
      <c r="B3369" t="s">
        <v>27</v>
      </c>
      <c r="C3369">
        <v>430924</v>
      </c>
      <c r="D33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69">
        <f>IF(moras[[#This Row],[SALARIO]]="",'2-Resumen'!$B$7, moras[[#This Row],[SALARIO]])</f>
        <v>430924</v>
      </c>
      <c r="F3369">
        <f>STANDARDIZE(moras[[#This Row],[SALARIO]],'2-Resumen'!$B$2,'2-Resumen'!$B$3)</f>
        <v>-0.36844622037696895</v>
      </c>
      <c r="G3369" t="str">
        <f>IF(ABS(moras[[#This Row],[Z-CORE]])&gt; 1.96,"Sí", "No")</f>
        <v>No</v>
      </c>
      <c r="H3369" t="s">
        <v>33</v>
      </c>
      <c r="I3369" t="str">
        <f>IF(moras[[#This Row],[TIPO_ASEGURAMIENTO]] = "", '2-Resumen'!$F$4, moras[[#This Row],[TIPO_ASEGURAMIENTO]])</f>
        <v>ASALARIADO</v>
      </c>
      <c r="J3369" t="s">
        <v>29</v>
      </c>
      <c r="K3369" t="s">
        <v>30</v>
      </c>
      <c r="L3369" t="s">
        <v>31</v>
      </c>
      <c r="M3369" t="s">
        <v>31</v>
      </c>
      <c r="N3369">
        <v>45</v>
      </c>
      <c r="O3369">
        <f>IF(moras[[#This Row],[EDAD]]="", '2-Resumen'!$C$7, moras[[#This Row],[EDAD]])</f>
        <v>45</v>
      </c>
      <c r="P3369">
        <f>FLOOR(moras[[#This Row],[EDAD_SIN_NA´S]],10)</f>
        <v>40</v>
      </c>
      <c r="Q3369">
        <f>STANDARDIZE(moras[[#This Row],[EDAD]],'2-Resumen'!$C$2, '2-Resumen'!$C$3)</f>
        <v>0.21833580701670366</v>
      </c>
      <c r="R3369" t="str">
        <f>IF(ABS(moras[[#This Row],[Z-CORE E]]) &gt; 1.96, "Sí", "No")</f>
        <v>No</v>
      </c>
    </row>
    <row r="3370" spans="1:18">
      <c r="A3370">
        <v>4864</v>
      </c>
      <c r="B3370" t="s">
        <v>27</v>
      </c>
      <c r="C3370">
        <v>218650</v>
      </c>
      <c r="D33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70">
        <f>IF(moras[[#This Row],[SALARIO]]="",'2-Resumen'!$B$7, moras[[#This Row],[SALARIO]])</f>
        <v>218650</v>
      </c>
      <c r="F3370">
        <f>STANDARDIZE(moras[[#This Row],[SALARIO]],'2-Resumen'!$B$2,'2-Resumen'!$B$3)</f>
        <v>-0.37197825611509849</v>
      </c>
      <c r="G3370" t="str">
        <f>IF(ABS(moras[[#This Row],[Z-CORE]])&gt; 1.96,"Sí", "No")</f>
        <v>No</v>
      </c>
      <c r="H3370" t="s">
        <v>33</v>
      </c>
      <c r="I3370" t="str">
        <f>IF(moras[[#This Row],[TIPO_ASEGURAMIENTO]] = "", '2-Resumen'!$F$4, moras[[#This Row],[TIPO_ASEGURAMIENTO]])</f>
        <v>ASALARIADO</v>
      </c>
      <c r="J3370" t="s">
        <v>29</v>
      </c>
      <c r="K3370" t="s">
        <v>30</v>
      </c>
      <c r="L3370" t="s">
        <v>31</v>
      </c>
      <c r="M3370" t="s">
        <v>30</v>
      </c>
      <c r="N3370">
        <v>50</v>
      </c>
      <c r="O3370">
        <f>IF(moras[[#This Row],[EDAD]]="", '2-Resumen'!$C$7, moras[[#This Row],[EDAD]])</f>
        <v>50</v>
      </c>
      <c r="P3370">
        <f>FLOOR(moras[[#This Row],[EDAD_SIN_NA´S]],10)</f>
        <v>50</v>
      </c>
      <c r="Q3370">
        <f>STANDARDIZE(moras[[#This Row],[EDAD]],'2-Resumen'!$C$2, '2-Resumen'!$C$3)</f>
        <v>0.57121245740239113</v>
      </c>
      <c r="R3370" t="str">
        <f>IF(ABS(moras[[#This Row],[Z-CORE E]]) &gt; 1.96, "Sí", "No")</f>
        <v>No</v>
      </c>
    </row>
    <row r="3371" spans="1:18">
      <c r="A3371">
        <v>4866</v>
      </c>
      <c r="B3371" t="s">
        <v>32</v>
      </c>
      <c r="C3371">
        <v>105750</v>
      </c>
      <c r="D33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71">
        <f>IF(moras[[#This Row],[SALARIO]]="",'2-Resumen'!$B$7, moras[[#This Row],[SALARIO]])</f>
        <v>105750</v>
      </c>
      <c r="F3371">
        <f>STANDARDIZE(moras[[#This Row],[SALARIO]],'2-Resumen'!$B$2,'2-Resumen'!$B$3)</f>
        <v>-0.37385680381681802</v>
      </c>
      <c r="G3371" t="str">
        <f>IF(ABS(moras[[#This Row],[Z-CORE]])&gt; 1.96,"Sí", "No")</f>
        <v>No</v>
      </c>
      <c r="H3371" t="s">
        <v>33</v>
      </c>
      <c r="I3371" t="str">
        <f>IF(moras[[#This Row],[TIPO_ASEGURAMIENTO]] = "", '2-Resumen'!$F$4, moras[[#This Row],[TIPO_ASEGURAMIENTO]])</f>
        <v>ASALARIADO</v>
      </c>
      <c r="J3371" t="s">
        <v>29</v>
      </c>
      <c r="K3371" t="s">
        <v>30</v>
      </c>
      <c r="L3371" t="s">
        <v>31</v>
      </c>
      <c r="M3371" t="s">
        <v>31</v>
      </c>
      <c r="N3371">
        <v>38</v>
      </c>
      <c r="O3371">
        <f>IF(moras[[#This Row],[EDAD]]="", '2-Resumen'!$C$7, moras[[#This Row],[EDAD]])</f>
        <v>38</v>
      </c>
      <c r="P3371">
        <f>FLOOR(moras[[#This Row],[EDAD_SIN_NA´S]],10)</f>
        <v>30</v>
      </c>
      <c r="Q3371">
        <f>STANDARDIZE(moras[[#This Row],[EDAD]],'2-Resumen'!$C$2, '2-Resumen'!$C$3)</f>
        <v>-0.27569150352325889</v>
      </c>
      <c r="R3371" t="str">
        <f>IF(ABS(moras[[#This Row],[Z-CORE E]]) &gt; 1.96, "Sí", "No")</f>
        <v>No</v>
      </c>
    </row>
    <row r="3372" spans="1:18">
      <c r="A3372">
        <v>4867</v>
      </c>
      <c r="B3372" t="s">
        <v>32</v>
      </c>
      <c r="C3372">
        <v>341002</v>
      </c>
      <c r="D33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72">
        <f>IF(moras[[#This Row],[SALARIO]]="",'2-Resumen'!$B$7, moras[[#This Row],[SALARIO]])</f>
        <v>341002</v>
      </c>
      <c r="F3372">
        <f>STANDARDIZE(moras[[#This Row],[SALARIO]],'2-Resumen'!$B$2,'2-Resumen'!$B$3)</f>
        <v>-0.36994243620012246</v>
      </c>
      <c r="G3372" t="str">
        <f>IF(ABS(moras[[#This Row],[Z-CORE]])&gt; 1.96,"Sí", "No")</f>
        <v>No</v>
      </c>
      <c r="H3372" t="s">
        <v>33</v>
      </c>
      <c r="I3372" t="str">
        <f>IF(moras[[#This Row],[TIPO_ASEGURAMIENTO]] = "", '2-Resumen'!$F$4, moras[[#This Row],[TIPO_ASEGURAMIENTO]])</f>
        <v>ASALARIADO</v>
      </c>
      <c r="J3372" t="s">
        <v>29</v>
      </c>
      <c r="K3372" t="s">
        <v>30</v>
      </c>
      <c r="L3372" t="s">
        <v>31</v>
      </c>
      <c r="M3372" t="s">
        <v>31</v>
      </c>
      <c r="N3372">
        <v>36</v>
      </c>
      <c r="O3372">
        <f>IF(moras[[#This Row],[EDAD]]="", '2-Resumen'!$C$7, moras[[#This Row],[EDAD]])</f>
        <v>36</v>
      </c>
      <c r="P3372">
        <f>FLOOR(moras[[#This Row],[EDAD_SIN_NA´S]],10)</f>
        <v>30</v>
      </c>
      <c r="Q3372">
        <f>STANDARDIZE(moras[[#This Row],[EDAD]],'2-Resumen'!$C$2, '2-Resumen'!$C$3)</f>
        <v>-0.41684216367753391</v>
      </c>
      <c r="R3372" t="str">
        <f>IF(ABS(moras[[#This Row],[Z-CORE E]]) &gt; 1.96, "Sí", "No")</f>
        <v>No</v>
      </c>
    </row>
    <row r="3373" spans="1:18">
      <c r="A3373">
        <v>4868</v>
      </c>
      <c r="B3373" t="s">
        <v>32</v>
      </c>
      <c r="C3373">
        <v>49756622</v>
      </c>
      <c r="D33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73">
        <f>IF(moras[[#This Row],[SALARIO]]="",'2-Resumen'!$B$7, moras[[#This Row],[SALARIO]])</f>
        <v>49756622</v>
      </c>
      <c r="F3373">
        <f>STANDARDIZE(moras[[#This Row],[SALARIO]],'2-Resumen'!$B$2,'2-Resumen'!$B$3)</f>
        <v>0.45228607912359498</v>
      </c>
      <c r="G3373" t="str">
        <f>IF(ABS(moras[[#This Row],[Z-CORE]])&gt; 1.96,"Sí", "No")</f>
        <v>No</v>
      </c>
      <c r="H3373" t="s">
        <v>33</v>
      </c>
      <c r="I3373" t="str">
        <f>IF(moras[[#This Row],[TIPO_ASEGURAMIENTO]] = "", '2-Resumen'!$F$4, moras[[#This Row],[TIPO_ASEGURAMIENTO]])</f>
        <v>ASALARIADO</v>
      </c>
      <c r="J3373" t="s">
        <v>29</v>
      </c>
      <c r="K3373" t="s">
        <v>30</v>
      </c>
      <c r="L3373" t="s">
        <v>31</v>
      </c>
      <c r="M3373" t="s">
        <v>31</v>
      </c>
      <c r="N3373">
        <v>34</v>
      </c>
      <c r="O3373">
        <f>IF(moras[[#This Row],[EDAD]]="", '2-Resumen'!$C$7, moras[[#This Row],[EDAD]])</f>
        <v>34</v>
      </c>
      <c r="P3373">
        <f>FLOOR(moras[[#This Row],[EDAD_SIN_NA´S]],10)</f>
        <v>30</v>
      </c>
      <c r="Q3373">
        <f>STANDARDIZE(moras[[#This Row],[EDAD]],'2-Resumen'!$C$2, '2-Resumen'!$C$3)</f>
        <v>-0.55799282383180893</v>
      </c>
      <c r="R3373" t="str">
        <f>IF(ABS(moras[[#This Row],[Z-CORE E]]) &gt; 1.96, "Sí", "No")</f>
        <v>No</v>
      </c>
    </row>
    <row r="3374" spans="1:18">
      <c r="A3374">
        <v>4869</v>
      </c>
      <c r="B3374" t="s">
        <v>27</v>
      </c>
      <c r="C3374">
        <v>40754736</v>
      </c>
      <c r="D33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74">
        <f>IF(moras[[#This Row],[SALARIO]]="",'2-Resumen'!$B$7, moras[[#This Row],[SALARIO]])</f>
        <v>40754736</v>
      </c>
      <c r="F3374">
        <f>STANDARDIZE(moras[[#This Row],[SALARIO]],'2-Resumen'!$B$2,'2-Resumen'!$B$3)</f>
        <v>0.30250333105945337</v>
      </c>
      <c r="G3374" t="str">
        <f>IF(ABS(moras[[#This Row],[Z-CORE]])&gt; 1.96,"Sí", "No")</f>
        <v>No</v>
      </c>
      <c r="H3374" t="s">
        <v>33</v>
      </c>
      <c r="I3374" t="str">
        <f>IF(moras[[#This Row],[TIPO_ASEGURAMIENTO]] = "", '2-Resumen'!$F$4, moras[[#This Row],[TIPO_ASEGURAMIENTO]])</f>
        <v>ASALARIADO</v>
      </c>
      <c r="J3374" t="s">
        <v>34</v>
      </c>
      <c r="K3374" t="s">
        <v>30</v>
      </c>
      <c r="L3374" t="s">
        <v>31</v>
      </c>
      <c r="M3374" t="s">
        <v>31</v>
      </c>
      <c r="N3374">
        <v>61</v>
      </c>
      <c r="O3374">
        <f>IF(moras[[#This Row],[EDAD]]="", '2-Resumen'!$C$7, moras[[#This Row],[EDAD]])</f>
        <v>61</v>
      </c>
      <c r="P3374">
        <f>FLOOR(moras[[#This Row],[EDAD_SIN_NA´S]],10)</f>
        <v>60</v>
      </c>
      <c r="Q3374">
        <f>STANDARDIZE(moras[[#This Row],[EDAD]],'2-Resumen'!$C$2, '2-Resumen'!$C$3)</f>
        <v>1.3475410882509038</v>
      </c>
      <c r="R3374" t="str">
        <f>IF(ABS(moras[[#This Row],[Z-CORE E]]) &gt; 1.96, "Sí", "No")</f>
        <v>No</v>
      </c>
    </row>
    <row r="3375" spans="1:18">
      <c r="A3375">
        <v>4870</v>
      </c>
      <c r="B3375" t="s">
        <v>32</v>
      </c>
      <c r="C3375">
        <v>11908588</v>
      </c>
      <c r="D33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75">
        <f>IF(moras[[#This Row],[SALARIO]]="",'2-Resumen'!$B$7, moras[[#This Row],[SALARIO]])</f>
        <v>11908588</v>
      </c>
      <c r="F3375">
        <f>STANDARDIZE(moras[[#This Row],[SALARIO]],'2-Resumen'!$B$2,'2-Resumen'!$B$3)</f>
        <v>-0.1774689012599675</v>
      </c>
      <c r="G3375" t="str">
        <f>IF(ABS(moras[[#This Row],[Z-CORE]])&gt; 1.96,"Sí", "No")</f>
        <v>No</v>
      </c>
      <c r="H3375" t="s">
        <v>33</v>
      </c>
      <c r="I3375" t="str">
        <f>IF(moras[[#This Row],[TIPO_ASEGURAMIENTO]] = "", '2-Resumen'!$F$4, moras[[#This Row],[TIPO_ASEGURAMIENTO]])</f>
        <v>ASALARIADO</v>
      </c>
      <c r="J3375" t="s">
        <v>34</v>
      </c>
      <c r="K3375" t="s">
        <v>30</v>
      </c>
      <c r="L3375" t="s">
        <v>31</v>
      </c>
      <c r="M3375" t="s">
        <v>31</v>
      </c>
      <c r="N3375">
        <v>59</v>
      </c>
      <c r="O3375">
        <f>IF(moras[[#This Row],[EDAD]]="", '2-Resumen'!$C$7, moras[[#This Row],[EDAD]])</f>
        <v>59</v>
      </c>
      <c r="P3375">
        <f>FLOOR(moras[[#This Row],[EDAD_SIN_NA´S]],10)</f>
        <v>50</v>
      </c>
      <c r="Q3375">
        <f>STANDARDIZE(moras[[#This Row],[EDAD]],'2-Resumen'!$C$2, '2-Resumen'!$C$3)</f>
        <v>1.2063904280966287</v>
      </c>
      <c r="R3375" t="str">
        <f>IF(ABS(moras[[#This Row],[Z-CORE E]]) &gt; 1.96, "Sí", "No")</f>
        <v>No</v>
      </c>
    </row>
    <row r="3376" spans="1:18">
      <c r="A3376">
        <v>4872</v>
      </c>
      <c r="B3376" t="s">
        <v>27</v>
      </c>
      <c r="C3376">
        <v>1990997</v>
      </c>
      <c r="D33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76">
        <f>IF(moras[[#This Row],[SALARIO]]="",'2-Resumen'!$B$7, moras[[#This Row],[SALARIO]])</f>
        <v>1990997</v>
      </c>
      <c r="F3376">
        <f>STANDARDIZE(moras[[#This Row],[SALARIO]],'2-Resumen'!$B$2,'2-Resumen'!$B$3)</f>
        <v>-0.34248810214256015</v>
      </c>
      <c r="G3376" t="str">
        <f>IF(ABS(moras[[#This Row],[Z-CORE]])&gt; 1.96,"Sí", "No")</f>
        <v>No</v>
      </c>
      <c r="H3376" t="s">
        <v>33</v>
      </c>
      <c r="I3376" t="str">
        <f>IF(moras[[#This Row],[TIPO_ASEGURAMIENTO]] = "", '2-Resumen'!$F$4, moras[[#This Row],[TIPO_ASEGURAMIENTO]])</f>
        <v>ASALARIADO</v>
      </c>
      <c r="J3376" t="s">
        <v>34</v>
      </c>
      <c r="K3376" t="s">
        <v>30</v>
      </c>
      <c r="L3376" t="s">
        <v>31</v>
      </c>
      <c r="M3376" t="s">
        <v>31</v>
      </c>
      <c r="N3376">
        <v>24</v>
      </c>
      <c r="O3376">
        <f>IF(moras[[#This Row],[EDAD]]="", '2-Resumen'!$C$7, moras[[#This Row],[EDAD]])</f>
        <v>24</v>
      </c>
      <c r="P3376">
        <f>FLOOR(moras[[#This Row],[EDAD_SIN_NA´S]],10)</f>
        <v>20</v>
      </c>
      <c r="Q3376">
        <f>STANDARDIZE(moras[[#This Row],[EDAD]],'2-Resumen'!$C$2, '2-Resumen'!$C$3)</f>
        <v>-1.263746124603184</v>
      </c>
      <c r="R3376" t="str">
        <f>IF(ABS(moras[[#This Row],[Z-CORE E]]) &gt; 1.96, "Sí", "No")</f>
        <v>No</v>
      </c>
    </row>
    <row r="3377" spans="1:18">
      <c r="A3377">
        <v>4873</v>
      </c>
      <c r="B3377" t="s">
        <v>27</v>
      </c>
      <c r="C3377">
        <v>368050</v>
      </c>
      <c r="D33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77">
        <f>IF(moras[[#This Row],[SALARIO]]="",'2-Resumen'!$B$7, moras[[#This Row],[SALARIO]])</f>
        <v>368050</v>
      </c>
      <c r="F3377">
        <f>STANDARDIZE(moras[[#This Row],[SALARIO]],'2-Resumen'!$B$2,'2-Resumen'!$B$3)</f>
        <v>-0.3694923834256662</v>
      </c>
      <c r="G3377" t="str">
        <f>IF(ABS(moras[[#This Row],[Z-CORE]])&gt; 1.96,"Sí", "No")</f>
        <v>No</v>
      </c>
      <c r="H3377" t="s">
        <v>33</v>
      </c>
      <c r="I3377" t="str">
        <f>IF(moras[[#This Row],[TIPO_ASEGURAMIENTO]] = "", '2-Resumen'!$F$4, moras[[#This Row],[TIPO_ASEGURAMIENTO]])</f>
        <v>ASALARIADO</v>
      </c>
      <c r="J3377" t="s">
        <v>29</v>
      </c>
      <c r="K3377" t="s">
        <v>30</v>
      </c>
      <c r="L3377" t="s">
        <v>31</v>
      </c>
      <c r="M3377" t="s">
        <v>31</v>
      </c>
      <c r="N3377">
        <v>42</v>
      </c>
      <c r="O3377">
        <f>IF(moras[[#This Row],[EDAD]]="", '2-Resumen'!$C$7, moras[[#This Row],[EDAD]])</f>
        <v>42</v>
      </c>
      <c r="P3377">
        <f>FLOOR(moras[[#This Row],[EDAD_SIN_NA´S]],10)</f>
        <v>40</v>
      </c>
      <c r="Q3377">
        <f>STANDARDIZE(moras[[#This Row],[EDAD]],'2-Resumen'!$C$2, '2-Resumen'!$C$3)</f>
        <v>6.6098167852911317E-3</v>
      </c>
      <c r="R3377" t="str">
        <f>IF(ABS(moras[[#This Row],[Z-CORE E]]) &gt; 1.96, "Sí", "No")</f>
        <v>No</v>
      </c>
    </row>
    <row r="3378" spans="1:18">
      <c r="A3378">
        <v>4874</v>
      </c>
      <c r="B3378" t="s">
        <v>32</v>
      </c>
      <c r="C3378">
        <v>433136</v>
      </c>
      <c r="D33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78">
        <f>IF(moras[[#This Row],[SALARIO]]="",'2-Resumen'!$B$7, moras[[#This Row],[SALARIO]])</f>
        <v>433136</v>
      </c>
      <c r="F3378">
        <f>STANDARDIZE(moras[[#This Row],[SALARIO]],'2-Resumen'!$B$2,'2-Resumen'!$B$3)</f>
        <v>-0.36840941481880951</v>
      </c>
      <c r="G3378" t="str">
        <f>IF(ABS(moras[[#This Row],[Z-CORE]])&gt; 1.96,"Sí", "No")</f>
        <v>No</v>
      </c>
      <c r="H3378" t="s">
        <v>33</v>
      </c>
      <c r="I3378" t="str">
        <f>IF(moras[[#This Row],[TIPO_ASEGURAMIENTO]] = "", '2-Resumen'!$F$4, moras[[#This Row],[TIPO_ASEGURAMIENTO]])</f>
        <v>ASALARIADO</v>
      </c>
      <c r="J3378" t="s">
        <v>29</v>
      </c>
      <c r="K3378" t="s">
        <v>30</v>
      </c>
      <c r="L3378" t="s">
        <v>31</v>
      </c>
      <c r="M3378" t="s">
        <v>31</v>
      </c>
      <c r="N3378">
        <v>50</v>
      </c>
      <c r="O3378">
        <f>IF(moras[[#This Row],[EDAD]]="", '2-Resumen'!$C$7, moras[[#This Row],[EDAD]])</f>
        <v>50</v>
      </c>
      <c r="P3378">
        <f>FLOOR(moras[[#This Row],[EDAD_SIN_NA´S]],10)</f>
        <v>50</v>
      </c>
      <c r="Q3378">
        <f>STANDARDIZE(moras[[#This Row],[EDAD]],'2-Resumen'!$C$2, '2-Resumen'!$C$3)</f>
        <v>0.57121245740239113</v>
      </c>
      <c r="R3378" t="str">
        <f>IF(ABS(moras[[#This Row],[Z-CORE E]]) &gt; 1.96, "Sí", "No")</f>
        <v>No</v>
      </c>
    </row>
    <row r="3379" spans="1:18">
      <c r="A3379">
        <v>4875</v>
      </c>
      <c r="B3379" t="s">
        <v>32</v>
      </c>
      <c r="C3379">
        <v>1295895</v>
      </c>
      <c r="D33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79">
        <f>IF(moras[[#This Row],[SALARIO]]="",'2-Resumen'!$B$7, moras[[#This Row],[SALARIO]])</f>
        <v>1295895</v>
      </c>
      <c r="F3379">
        <f>STANDARDIZE(moras[[#This Row],[SALARIO]],'2-Resumen'!$B$2,'2-Resumen'!$B$3)</f>
        <v>-0.35405393265239787</v>
      </c>
      <c r="G3379" t="str">
        <f>IF(ABS(moras[[#This Row],[Z-CORE]])&gt; 1.96,"Sí", "No")</f>
        <v>No</v>
      </c>
      <c r="H3379" t="s">
        <v>33</v>
      </c>
      <c r="I3379" t="str">
        <f>IF(moras[[#This Row],[TIPO_ASEGURAMIENTO]] = "", '2-Resumen'!$F$4, moras[[#This Row],[TIPO_ASEGURAMIENTO]])</f>
        <v>ASALARIADO</v>
      </c>
      <c r="J3379" t="s">
        <v>29</v>
      </c>
      <c r="K3379" t="s">
        <v>30</v>
      </c>
      <c r="L3379" t="s">
        <v>31</v>
      </c>
      <c r="M3379" t="s">
        <v>31</v>
      </c>
      <c r="N3379">
        <v>32</v>
      </c>
      <c r="O3379">
        <f>IF(moras[[#This Row],[EDAD]]="", '2-Resumen'!$C$7, moras[[#This Row],[EDAD]])</f>
        <v>32</v>
      </c>
      <c r="P3379">
        <f>FLOOR(moras[[#This Row],[EDAD_SIN_NA´S]],10)</f>
        <v>30</v>
      </c>
      <c r="Q3379">
        <f>STANDARDIZE(moras[[#This Row],[EDAD]],'2-Resumen'!$C$2, '2-Resumen'!$C$3)</f>
        <v>-0.69914348398608395</v>
      </c>
      <c r="R3379" t="str">
        <f>IF(ABS(moras[[#This Row],[Z-CORE E]]) &gt; 1.96, "Sí", "No")</f>
        <v>No</v>
      </c>
    </row>
    <row r="3380" spans="1:18">
      <c r="A3380">
        <v>4876</v>
      </c>
      <c r="B3380" t="s">
        <v>32</v>
      </c>
      <c r="C3380">
        <v>898140</v>
      </c>
      <c r="D33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80">
        <f>IF(moras[[#This Row],[SALARIO]]="",'2-Resumen'!$B$7, moras[[#This Row],[SALARIO]])</f>
        <v>898140</v>
      </c>
      <c r="F3380">
        <f>STANDARDIZE(moras[[#This Row],[SALARIO]],'2-Resumen'!$B$2,'2-Resumen'!$B$3)</f>
        <v>-0.36067219430959419</v>
      </c>
      <c r="G3380" t="str">
        <f>IF(ABS(moras[[#This Row],[Z-CORE]])&gt; 1.96,"Sí", "No")</f>
        <v>No</v>
      </c>
      <c r="H3380" t="s">
        <v>33</v>
      </c>
      <c r="I3380" t="str">
        <f>IF(moras[[#This Row],[TIPO_ASEGURAMIENTO]] = "", '2-Resumen'!$F$4, moras[[#This Row],[TIPO_ASEGURAMIENTO]])</f>
        <v>ASALARIADO</v>
      </c>
      <c r="J3380" t="s">
        <v>29</v>
      </c>
      <c r="K3380" t="s">
        <v>30</v>
      </c>
      <c r="L3380" t="s">
        <v>31</v>
      </c>
      <c r="M3380" t="s">
        <v>31</v>
      </c>
      <c r="N3380">
        <v>28</v>
      </c>
      <c r="O3380">
        <f>IF(moras[[#This Row],[EDAD]]="", '2-Resumen'!$C$7, moras[[#This Row],[EDAD]])</f>
        <v>28</v>
      </c>
      <c r="P3380">
        <f>FLOOR(moras[[#This Row],[EDAD_SIN_NA´S]],10)</f>
        <v>20</v>
      </c>
      <c r="Q3380">
        <f>STANDARDIZE(moras[[#This Row],[EDAD]],'2-Resumen'!$C$2, '2-Resumen'!$C$3)</f>
        <v>-0.98144480429463388</v>
      </c>
      <c r="R3380" t="str">
        <f>IF(ABS(moras[[#This Row],[Z-CORE E]]) &gt; 1.96, "Sí", "No")</f>
        <v>No</v>
      </c>
    </row>
    <row r="3381" spans="1:18">
      <c r="A3381">
        <v>4877</v>
      </c>
      <c r="B3381" t="s">
        <v>32</v>
      </c>
      <c r="C3381">
        <v>53277564</v>
      </c>
      <c r="D33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81">
        <f>IF(moras[[#This Row],[SALARIO]]="",'2-Resumen'!$B$7, moras[[#This Row],[SALARIO]])</f>
        <v>53277564</v>
      </c>
      <c r="F3381">
        <f>STANDARDIZE(moras[[#This Row],[SALARIO]],'2-Resumen'!$B$2,'2-Resumen'!$B$3)</f>
        <v>0.51087117657255787</v>
      </c>
      <c r="G3381" t="str">
        <f>IF(ABS(moras[[#This Row],[Z-CORE]])&gt; 1.96,"Sí", "No")</f>
        <v>No</v>
      </c>
      <c r="H3381" t="s">
        <v>33</v>
      </c>
      <c r="I3381" t="str">
        <f>IF(moras[[#This Row],[TIPO_ASEGURAMIENTO]] = "", '2-Resumen'!$F$4, moras[[#This Row],[TIPO_ASEGURAMIENTO]])</f>
        <v>ASALARIADO</v>
      </c>
      <c r="J3381" t="s">
        <v>29</v>
      </c>
      <c r="K3381" t="s">
        <v>30</v>
      </c>
      <c r="L3381" t="s">
        <v>31</v>
      </c>
      <c r="M3381" t="s">
        <v>31</v>
      </c>
      <c r="N3381">
        <v>47</v>
      </c>
      <c r="O3381">
        <f>IF(moras[[#This Row],[EDAD]]="", '2-Resumen'!$C$7, moras[[#This Row],[EDAD]])</f>
        <v>47</v>
      </c>
      <c r="P3381">
        <f>FLOOR(moras[[#This Row],[EDAD_SIN_NA´S]],10)</f>
        <v>40</v>
      </c>
      <c r="Q3381">
        <f>STANDARDIZE(moras[[#This Row],[EDAD]],'2-Resumen'!$C$2, '2-Resumen'!$C$3)</f>
        <v>0.35948646717097865</v>
      </c>
      <c r="R3381" t="str">
        <f>IF(ABS(moras[[#This Row],[Z-CORE E]]) &gt; 1.96, "Sí", "No")</f>
        <v>No</v>
      </c>
    </row>
    <row r="3382" spans="1:18">
      <c r="A3382">
        <v>4880</v>
      </c>
      <c r="B3382" t="s">
        <v>32</v>
      </c>
      <c r="C3382">
        <v>30825932</v>
      </c>
      <c r="D33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82">
        <f>IF(moras[[#This Row],[SALARIO]]="",'2-Resumen'!$B$7, moras[[#This Row],[SALARIO]])</f>
        <v>30825932</v>
      </c>
      <c r="F3382">
        <f>STANDARDIZE(moras[[#This Row],[SALARIO]],'2-Resumen'!$B$2,'2-Resumen'!$B$3)</f>
        <v>0.13729755661282725</v>
      </c>
      <c r="G3382" t="str">
        <f>IF(ABS(moras[[#This Row],[Z-CORE]])&gt; 1.96,"Sí", "No")</f>
        <v>No</v>
      </c>
      <c r="H3382" t="s">
        <v>33</v>
      </c>
      <c r="I3382" t="str">
        <f>IF(moras[[#This Row],[TIPO_ASEGURAMIENTO]] = "", '2-Resumen'!$F$4, moras[[#This Row],[TIPO_ASEGURAMIENTO]])</f>
        <v>ASALARIADO</v>
      </c>
      <c r="J3382" t="s">
        <v>34</v>
      </c>
      <c r="K3382" t="s">
        <v>30</v>
      </c>
      <c r="L3382" t="s">
        <v>31</v>
      </c>
      <c r="M3382" t="s">
        <v>31</v>
      </c>
      <c r="N3382">
        <v>55</v>
      </c>
      <c r="O3382">
        <f>IF(moras[[#This Row],[EDAD]]="", '2-Resumen'!$C$7, moras[[#This Row],[EDAD]])</f>
        <v>55</v>
      </c>
      <c r="P3382">
        <f>FLOOR(moras[[#This Row],[EDAD_SIN_NA´S]],10)</f>
        <v>50</v>
      </c>
      <c r="Q3382">
        <f>STANDARDIZE(moras[[#This Row],[EDAD]],'2-Resumen'!$C$2, '2-Resumen'!$C$3)</f>
        <v>0.92408910778807873</v>
      </c>
      <c r="R3382" t="str">
        <f>IF(ABS(moras[[#This Row],[Z-CORE E]]) &gt; 1.96, "Sí", "No")</f>
        <v>No</v>
      </c>
    </row>
    <row r="3383" spans="1:18">
      <c r="A3383">
        <v>4881</v>
      </c>
      <c r="B3383" t="s">
        <v>32</v>
      </c>
      <c r="C3383">
        <v>4577831</v>
      </c>
      <c r="D33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83">
        <f>IF(moras[[#This Row],[SALARIO]]="",'2-Resumen'!$B$7, moras[[#This Row],[SALARIO]])</f>
        <v>4577831</v>
      </c>
      <c r="F3383">
        <f>STANDARDIZE(moras[[#This Row],[SALARIO]],'2-Resumen'!$B$2,'2-Resumen'!$B$3)</f>
        <v>-0.29944566577914078</v>
      </c>
      <c r="G3383" t="str">
        <f>IF(ABS(moras[[#This Row],[Z-CORE]])&gt; 1.96,"Sí", "No")</f>
        <v>No</v>
      </c>
      <c r="H3383" t="s">
        <v>33</v>
      </c>
      <c r="I3383" t="str">
        <f>IF(moras[[#This Row],[TIPO_ASEGURAMIENTO]] = "", '2-Resumen'!$F$4, moras[[#This Row],[TIPO_ASEGURAMIENTO]])</f>
        <v>ASALARIADO</v>
      </c>
      <c r="J3383" t="s">
        <v>29</v>
      </c>
      <c r="K3383" t="s">
        <v>30</v>
      </c>
      <c r="L3383" t="s">
        <v>31</v>
      </c>
      <c r="M3383" t="s">
        <v>31</v>
      </c>
      <c r="N3383">
        <v>30</v>
      </c>
      <c r="O3383">
        <f>IF(moras[[#This Row],[EDAD]]="", '2-Resumen'!$C$7, moras[[#This Row],[EDAD]])</f>
        <v>30</v>
      </c>
      <c r="P3383">
        <f>FLOOR(moras[[#This Row],[EDAD_SIN_NA´S]],10)</f>
        <v>30</v>
      </c>
      <c r="Q3383">
        <f>STANDARDIZE(moras[[#This Row],[EDAD]],'2-Resumen'!$C$2, '2-Resumen'!$C$3)</f>
        <v>-0.84029414414035897</v>
      </c>
      <c r="R3383" t="str">
        <f>IF(ABS(moras[[#This Row],[Z-CORE E]]) &gt; 1.96, "Sí", "No")</f>
        <v>No</v>
      </c>
    </row>
    <row r="3384" spans="1:18">
      <c r="A3384">
        <v>4882</v>
      </c>
      <c r="B3384" t="s">
        <v>27</v>
      </c>
      <c r="C3384">
        <v>45228693</v>
      </c>
      <c r="D33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84">
        <f>IF(moras[[#This Row],[SALARIO]]="",'2-Resumen'!$B$7, moras[[#This Row],[SALARIO]])</f>
        <v>45228693</v>
      </c>
      <c r="F3384">
        <f>STANDARDIZE(moras[[#This Row],[SALARIO]],'2-Resumen'!$B$2,'2-Resumen'!$B$3)</f>
        <v>0.37694568393759498</v>
      </c>
      <c r="G3384" t="str">
        <f>IF(ABS(moras[[#This Row],[Z-CORE]])&gt; 1.96,"Sí", "No")</f>
        <v>No</v>
      </c>
      <c r="H3384" t="s">
        <v>33</v>
      </c>
      <c r="I3384" t="str">
        <f>IF(moras[[#This Row],[TIPO_ASEGURAMIENTO]] = "", '2-Resumen'!$F$4, moras[[#This Row],[TIPO_ASEGURAMIENTO]])</f>
        <v>ASALARIADO</v>
      </c>
      <c r="J3384" t="s">
        <v>34</v>
      </c>
      <c r="K3384" t="s">
        <v>30</v>
      </c>
      <c r="L3384" t="s">
        <v>31</v>
      </c>
      <c r="M3384" t="s">
        <v>31</v>
      </c>
      <c r="N3384">
        <v>40</v>
      </c>
      <c r="O3384">
        <f>IF(moras[[#This Row],[EDAD]]="", '2-Resumen'!$C$7, moras[[#This Row],[EDAD]])</f>
        <v>40</v>
      </c>
      <c r="P3384">
        <f>FLOOR(moras[[#This Row],[EDAD_SIN_NA´S]],10)</f>
        <v>40</v>
      </c>
      <c r="Q3384">
        <f>STANDARDIZE(moras[[#This Row],[EDAD]],'2-Resumen'!$C$2, '2-Resumen'!$C$3)</f>
        <v>-0.13454084336898386</v>
      </c>
      <c r="R3384" t="str">
        <f>IF(ABS(moras[[#This Row],[Z-CORE E]]) &gt; 1.96, "Sí", "No")</f>
        <v>No</v>
      </c>
    </row>
    <row r="3385" spans="1:18">
      <c r="A3385">
        <v>4883</v>
      </c>
      <c r="B3385" t="s">
        <v>32</v>
      </c>
      <c r="C3385">
        <v>38987739</v>
      </c>
      <c r="D33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85">
        <f>IF(moras[[#This Row],[SALARIO]]="",'2-Resumen'!$B$7, moras[[#This Row],[SALARIO]])</f>
        <v>38987739</v>
      </c>
      <c r="F3385">
        <f>STANDARDIZE(moras[[#This Row],[SALARIO]],'2-Resumen'!$B$2,'2-Resumen'!$B$3)</f>
        <v>0.27310219595497703</v>
      </c>
      <c r="G3385" t="str">
        <f>IF(ABS(moras[[#This Row],[Z-CORE]])&gt; 1.96,"Sí", "No")</f>
        <v>No</v>
      </c>
      <c r="H3385" t="s">
        <v>33</v>
      </c>
      <c r="I3385" t="str">
        <f>IF(moras[[#This Row],[TIPO_ASEGURAMIENTO]] = "", '2-Resumen'!$F$4, moras[[#This Row],[TIPO_ASEGURAMIENTO]])</f>
        <v>ASALARIADO</v>
      </c>
      <c r="J3385" t="s">
        <v>29</v>
      </c>
      <c r="K3385" t="s">
        <v>30</v>
      </c>
      <c r="L3385" t="s">
        <v>31</v>
      </c>
      <c r="M3385" t="s">
        <v>31</v>
      </c>
      <c r="N3385">
        <v>31</v>
      </c>
      <c r="O3385">
        <f>IF(moras[[#This Row],[EDAD]]="", '2-Resumen'!$C$7, moras[[#This Row],[EDAD]])</f>
        <v>31</v>
      </c>
      <c r="P3385">
        <f>FLOOR(moras[[#This Row],[EDAD_SIN_NA´S]],10)</f>
        <v>30</v>
      </c>
      <c r="Q3385">
        <f>STANDARDIZE(moras[[#This Row],[EDAD]],'2-Resumen'!$C$2, '2-Resumen'!$C$3)</f>
        <v>-0.7697188140632214</v>
      </c>
      <c r="R3385" t="str">
        <f>IF(ABS(moras[[#This Row],[Z-CORE E]]) &gt; 1.96, "Sí", "No")</f>
        <v>No</v>
      </c>
    </row>
    <row r="3386" spans="1:18">
      <c r="A3386">
        <v>4884</v>
      </c>
      <c r="B3386" t="s">
        <v>32</v>
      </c>
      <c r="C3386">
        <v>69333248</v>
      </c>
      <c r="D33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86">
        <f>IF(moras[[#This Row],[SALARIO]]="",'2-Resumen'!$B$7, moras[[#This Row],[SALARIO]])</f>
        <v>69333248</v>
      </c>
      <c r="F3386">
        <f>STANDARDIZE(moras[[#This Row],[SALARIO]],'2-Resumen'!$B$2,'2-Resumen'!$B$3)</f>
        <v>0.77802235706623102</v>
      </c>
      <c r="G3386" t="str">
        <f>IF(ABS(moras[[#This Row],[Z-CORE]])&gt; 1.96,"Sí", "No")</f>
        <v>No</v>
      </c>
      <c r="H3386" t="s">
        <v>33</v>
      </c>
      <c r="I3386" t="str">
        <f>IF(moras[[#This Row],[TIPO_ASEGURAMIENTO]] = "", '2-Resumen'!$F$4, moras[[#This Row],[TIPO_ASEGURAMIENTO]])</f>
        <v>ASALARIADO</v>
      </c>
      <c r="J3386" t="s">
        <v>29</v>
      </c>
      <c r="K3386" t="s">
        <v>30</v>
      </c>
      <c r="L3386" t="s">
        <v>31</v>
      </c>
      <c r="M3386" t="s">
        <v>31</v>
      </c>
      <c r="N3386">
        <v>20</v>
      </c>
      <c r="O3386">
        <f>IF(moras[[#This Row],[EDAD]]="", '2-Resumen'!$C$7, moras[[#This Row],[EDAD]])</f>
        <v>20</v>
      </c>
      <c r="P3386">
        <f>FLOOR(moras[[#This Row],[EDAD_SIN_NA´S]],10)</f>
        <v>20</v>
      </c>
      <c r="Q3386">
        <f>STANDARDIZE(moras[[#This Row],[EDAD]],'2-Resumen'!$C$2, '2-Resumen'!$C$3)</f>
        <v>-1.5460474449117341</v>
      </c>
      <c r="R3386" t="str">
        <f>IF(ABS(moras[[#This Row],[Z-CORE E]]) &gt; 1.96, "Sí", "No")</f>
        <v>No</v>
      </c>
    </row>
    <row r="3387" spans="1:18">
      <c r="A3387">
        <v>4886</v>
      </c>
      <c r="B3387" t="s">
        <v>32</v>
      </c>
      <c r="C3387">
        <v>394319</v>
      </c>
      <c r="D33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87">
        <f>IF(moras[[#This Row],[SALARIO]]="",'2-Resumen'!$B$7, moras[[#This Row],[SALARIO]])</f>
        <v>394319</v>
      </c>
      <c r="F3387">
        <f>STANDARDIZE(moras[[#This Row],[SALARIO]],'2-Resumen'!$B$2,'2-Resumen'!$B$3)</f>
        <v>-0.3690552924639614</v>
      </c>
      <c r="G3387" t="str">
        <f>IF(ABS(moras[[#This Row],[Z-CORE]])&gt; 1.96,"Sí", "No")</f>
        <v>No</v>
      </c>
      <c r="H3387" t="s">
        <v>33</v>
      </c>
      <c r="I3387" t="str">
        <f>IF(moras[[#This Row],[TIPO_ASEGURAMIENTO]] = "", '2-Resumen'!$F$4, moras[[#This Row],[TIPO_ASEGURAMIENTO]])</f>
        <v>ASALARIADO</v>
      </c>
      <c r="J3387" t="s">
        <v>29</v>
      </c>
      <c r="K3387" t="s">
        <v>30</v>
      </c>
      <c r="L3387" t="s">
        <v>31</v>
      </c>
      <c r="M3387" t="s">
        <v>31</v>
      </c>
      <c r="N3387">
        <v>34</v>
      </c>
      <c r="O3387">
        <f>IF(moras[[#This Row],[EDAD]]="", '2-Resumen'!$C$7, moras[[#This Row],[EDAD]])</f>
        <v>34</v>
      </c>
      <c r="P3387">
        <f>FLOOR(moras[[#This Row],[EDAD_SIN_NA´S]],10)</f>
        <v>30</v>
      </c>
      <c r="Q3387">
        <f>STANDARDIZE(moras[[#This Row],[EDAD]],'2-Resumen'!$C$2, '2-Resumen'!$C$3)</f>
        <v>-0.55799282383180893</v>
      </c>
      <c r="R3387" t="str">
        <f>IF(ABS(moras[[#This Row],[Z-CORE E]]) &gt; 1.96, "Sí", "No")</f>
        <v>No</v>
      </c>
    </row>
    <row r="3388" spans="1:18">
      <c r="A3388">
        <v>4887</v>
      </c>
      <c r="B3388" t="s">
        <v>27</v>
      </c>
      <c r="C3388">
        <v>351823</v>
      </c>
      <c r="D33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388">
        <f>IF(moras[[#This Row],[SALARIO]]="",'2-Resumen'!$B$7, moras[[#This Row],[SALARIO]])</f>
        <v>351823</v>
      </c>
      <c r="F3388">
        <f>STANDARDIZE(moras[[#This Row],[SALARIO]],'2-Resumen'!$B$2,'2-Resumen'!$B$3)</f>
        <v>-0.3697623851400666</v>
      </c>
      <c r="G3388" t="str">
        <f>IF(ABS(moras[[#This Row],[Z-CORE]])&gt; 1.96,"Sí", "No")</f>
        <v>No</v>
      </c>
      <c r="H3388" t="s">
        <v>33</v>
      </c>
      <c r="I3388" t="str">
        <f>IF(moras[[#This Row],[TIPO_ASEGURAMIENTO]] = "", '2-Resumen'!$F$4, moras[[#This Row],[TIPO_ASEGURAMIENTO]])</f>
        <v>ASALARIADO</v>
      </c>
      <c r="J3388" t="s">
        <v>34</v>
      </c>
      <c r="K3388" t="s">
        <v>30</v>
      </c>
      <c r="L3388" t="s">
        <v>31</v>
      </c>
      <c r="M3388" t="s">
        <v>31</v>
      </c>
      <c r="N3388">
        <v>27</v>
      </c>
      <c r="O3388">
        <f>IF(moras[[#This Row],[EDAD]]="", '2-Resumen'!$C$7, moras[[#This Row],[EDAD]])</f>
        <v>27</v>
      </c>
      <c r="P3388">
        <f>FLOOR(moras[[#This Row],[EDAD_SIN_NA´S]],10)</f>
        <v>20</v>
      </c>
      <c r="Q3388">
        <f>STANDARDIZE(moras[[#This Row],[EDAD]],'2-Resumen'!$C$2, '2-Resumen'!$C$3)</f>
        <v>-1.0520201343717714</v>
      </c>
      <c r="R3388" t="str">
        <f>IF(ABS(moras[[#This Row],[Z-CORE E]]) &gt; 1.96, "Sí", "No")</f>
        <v>No</v>
      </c>
    </row>
    <row r="3389" spans="1:18">
      <c r="A3389">
        <v>4888</v>
      </c>
      <c r="B3389" t="s">
        <v>32</v>
      </c>
      <c r="C3389">
        <v>23260977</v>
      </c>
      <c r="D33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89">
        <f>IF(moras[[#This Row],[SALARIO]]="",'2-Resumen'!$B$7, moras[[#This Row],[SALARIO]])</f>
        <v>23260977</v>
      </c>
      <c r="F3389">
        <f>STANDARDIZE(moras[[#This Row],[SALARIO]],'2-Resumen'!$B$2,'2-Resumen'!$B$3)</f>
        <v>1.1423962025918633E-2</v>
      </c>
      <c r="G3389" t="str">
        <f>IF(ABS(moras[[#This Row],[Z-CORE]])&gt; 1.96,"Sí", "No")</f>
        <v>No</v>
      </c>
      <c r="H3389" t="s">
        <v>33</v>
      </c>
      <c r="I3389" t="str">
        <f>IF(moras[[#This Row],[TIPO_ASEGURAMIENTO]] = "", '2-Resumen'!$F$4, moras[[#This Row],[TIPO_ASEGURAMIENTO]])</f>
        <v>ASALARIADO</v>
      </c>
      <c r="J3389" t="s">
        <v>34</v>
      </c>
      <c r="K3389" t="s">
        <v>30</v>
      </c>
      <c r="L3389" t="s">
        <v>31</v>
      </c>
      <c r="M3389" t="s">
        <v>31</v>
      </c>
      <c r="N3389">
        <v>54</v>
      </c>
      <c r="O3389">
        <f>IF(moras[[#This Row],[EDAD]]="", '2-Resumen'!$C$7, moras[[#This Row],[EDAD]])</f>
        <v>54</v>
      </c>
      <c r="P3389">
        <f>FLOOR(moras[[#This Row],[EDAD_SIN_NA´S]],10)</f>
        <v>50</v>
      </c>
      <c r="Q3389">
        <f>STANDARDIZE(moras[[#This Row],[EDAD]],'2-Resumen'!$C$2, '2-Resumen'!$C$3)</f>
        <v>0.85351377771094117</v>
      </c>
      <c r="R3389" t="str">
        <f>IF(ABS(moras[[#This Row],[Z-CORE E]]) &gt; 1.96, "Sí", "No")</f>
        <v>No</v>
      </c>
    </row>
    <row r="3390" spans="1:18">
      <c r="A3390">
        <v>4889</v>
      </c>
      <c r="B3390" t="s">
        <v>32</v>
      </c>
      <c r="C3390">
        <v>267520</v>
      </c>
      <c r="D33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90">
        <f>IF(moras[[#This Row],[SALARIO]]="",'2-Resumen'!$B$7, moras[[#This Row],[SALARIO]])</f>
        <v>267520</v>
      </c>
      <c r="F3390">
        <f>STANDARDIZE(moras[[#This Row],[SALARIO]],'2-Resumen'!$B$2,'2-Resumen'!$B$3)</f>
        <v>-0.37116510619319382</v>
      </c>
      <c r="G3390" t="str">
        <f>IF(ABS(moras[[#This Row],[Z-CORE]])&gt; 1.96,"Sí", "No")</f>
        <v>No</v>
      </c>
      <c r="H3390" t="s">
        <v>33</v>
      </c>
      <c r="I3390" t="str">
        <f>IF(moras[[#This Row],[TIPO_ASEGURAMIENTO]] = "", '2-Resumen'!$F$4, moras[[#This Row],[TIPO_ASEGURAMIENTO]])</f>
        <v>ASALARIADO</v>
      </c>
      <c r="J3390" t="s">
        <v>29</v>
      </c>
      <c r="K3390" t="s">
        <v>30</v>
      </c>
      <c r="L3390" t="s">
        <v>31</v>
      </c>
      <c r="M3390" t="s">
        <v>31</v>
      </c>
      <c r="N3390">
        <v>56</v>
      </c>
      <c r="O3390">
        <f>IF(moras[[#This Row],[EDAD]]="", '2-Resumen'!$C$7, moras[[#This Row],[EDAD]])</f>
        <v>56</v>
      </c>
      <c r="P3390">
        <f>FLOOR(moras[[#This Row],[EDAD_SIN_NA´S]],10)</f>
        <v>50</v>
      </c>
      <c r="Q3390">
        <f>STANDARDIZE(moras[[#This Row],[EDAD]],'2-Resumen'!$C$2, '2-Resumen'!$C$3)</f>
        <v>0.99466443786521619</v>
      </c>
      <c r="R3390" t="str">
        <f>IF(ABS(moras[[#This Row],[Z-CORE E]]) &gt; 1.96, "Sí", "No")</f>
        <v>No</v>
      </c>
    </row>
    <row r="3391" spans="1:18">
      <c r="A3391">
        <v>4890</v>
      </c>
      <c r="B3391" t="s">
        <v>32</v>
      </c>
      <c r="C3391">
        <v>1645618</v>
      </c>
      <c r="D33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91">
        <f>IF(moras[[#This Row],[SALARIO]]="",'2-Resumen'!$B$7, moras[[#This Row],[SALARIO]])</f>
        <v>1645618</v>
      </c>
      <c r="F3391">
        <f>STANDARDIZE(moras[[#This Row],[SALARIO]],'2-Resumen'!$B$2,'2-Resumen'!$B$3)</f>
        <v>-0.34823487740094988</v>
      </c>
      <c r="G3391" t="str">
        <f>IF(ABS(moras[[#This Row],[Z-CORE]])&gt; 1.96,"Sí", "No")</f>
        <v>No</v>
      </c>
      <c r="H3391" t="s">
        <v>33</v>
      </c>
      <c r="I3391" t="str">
        <f>IF(moras[[#This Row],[TIPO_ASEGURAMIENTO]] = "", '2-Resumen'!$F$4, moras[[#This Row],[TIPO_ASEGURAMIENTO]])</f>
        <v>ASALARIADO</v>
      </c>
      <c r="J3391" t="s">
        <v>29</v>
      </c>
      <c r="K3391" t="s">
        <v>30</v>
      </c>
      <c r="L3391" t="s">
        <v>31</v>
      </c>
      <c r="M3391" t="s">
        <v>31</v>
      </c>
      <c r="N3391">
        <v>28</v>
      </c>
      <c r="O3391">
        <f>IF(moras[[#This Row],[EDAD]]="", '2-Resumen'!$C$7, moras[[#This Row],[EDAD]])</f>
        <v>28</v>
      </c>
      <c r="P3391">
        <f>FLOOR(moras[[#This Row],[EDAD_SIN_NA´S]],10)</f>
        <v>20</v>
      </c>
      <c r="Q3391">
        <f>STANDARDIZE(moras[[#This Row],[EDAD]],'2-Resumen'!$C$2, '2-Resumen'!$C$3)</f>
        <v>-0.98144480429463388</v>
      </c>
      <c r="R3391" t="str">
        <f>IF(ABS(moras[[#This Row],[Z-CORE E]]) &gt; 1.96, "Sí", "No")</f>
        <v>No</v>
      </c>
    </row>
    <row r="3392" spans="1:18">
      <c r="A3392">
        <v>4892</v>
      </c>
      <c r="B3392" t="s">
        <v>32</v>
      </c>
      <c r="C3392">
        <v>38615</v>
      </c>
      <c r="D33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92">
        <f>IF(moras[[#This Row],[SALARIO]]="",'2-Resumen'!$B$7, moras[[#This Row],[SALARIO]])</f>
        <v>38615</v>
      </c>
      <c r="F3392">
        <f>STANDARDIZE(moras[[#This Row],[SALARIO]],'2-Resumen'!$B$2,'2-Resumen'!$B$3)</f>
        <v>-0.37497386581819042</v>
      </c>
      <c r="G3392" t="str">
        <f>IF(ABS(moras[[#This Row],[Z-CORE]])&gt; 1.96,"Sí", "No")</f>
        <v>No</v>
      </c>
      <c r="H3392" t="s">
        <v>33</v>
      </c>
      <c r="I3392" t="str">
        <f>IF(moras[[#This Row],[TIPO_ASEGURAMIENTO]] = "", '2-Resumen'!$F$4, moras[[#This Row],[TIPO_ASEGURAMIENTO]])</f>
        <v>ASALARIADO</v>
      </c>
      <c r="J3392" t="s">
        <v>29</v>
      </c>
      <c r="K3392" t="s">
        <v>30</v>
      </c>
      <c r="L3392" t="s">
        <v>31</v>
      </c>
      <c r="M3392" t="s">
        <v>31</v>
      </c>
      <c r="N3392">
        <v>26</v>
      </c>
      <c r="O3392">
        <f>IF(moras[[#This Row],[EDAD]]="", '2-Resumen'!$C$7, moras[[#This Row],[EDAD]])</f>
        <v>26</v>
      </c>
      <c r="P3392">
        <f>FLOOR(moras[[#This Row],[EDAD_SIN_NA´S]],10)</f>
        <v>20</v>
      </c>
      <c r="Q3392">
        <f>STANDARDIZE(moras[[#This Row],[EDAD]],'2-Resumen'!$C$2, '2-Resumen'!$C$3)</f>
        <v>-1.1225954644489089</v>
      </c>
      <c r="R3392" t="str">
        <f>IF(ABS(moras[[#This Row],[Z-CORE E]]) &gt; 1.96, "Sí", "No")</f>
        <v>No</v>
      </c>
    </row>
    <row r="3393" spans="1:18">
      <c r="A3393">
        <v>4894</v>
      </c>
      <c r="B3393" t="s">
        <v>32</v>
      </c>
      <c r="C3393">
        <v>63354255</v>
      </c>
      <c r="D33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93">
        <f>IF(moras[[#This Row],[SALARIO]]="",'2-Resumen'!$B$7, moras[[#This Row],[SALARIO]])</f>
        <v>63354255</v>
      </c>
      <c r="F3393">
        <f>STANDARDIZE(moras[[#This Row],[SALARIO]],'2-Resumen'!$B$2,'2-Resumen'!$B$3)</f>
        <v>0.67853764883994749</v>
      </c>
      <c r="G3393" t="str">
        <f>IF(ABS(moras[[#This Row],[Z-CORE]])&gt; 1.96,"Sí", "No")</f>
        <v>No</v>
      </c>
      <c r="H3393" t="s">
        <v>33</v>
      </c>
      <c r="I3393" t="str">
        <f>IF(moras[[#This Row],[TIPO_ASEGURAMIENTO]] = "", '2-Resumen'!$F$4, moras[[#This Row],[TIPO_ASEGURAMIENTO]])</f>
        <v>ASALARIADO</v>
      </c>
      <c r="J3393" t="s">
        <v>29</v>
      </c>
      <c r="K3393" t="s">
        <v>30</v>
      </c>
      <c r="L3393" t="s">
        <v>31</v>
      </c>
      <c r="M3393" t="s">
        <v>31</v>
      </c>
      <c r="N3393">
        <v>37</v>
      </c>
      <c r="O3393">
        <f>IF(moras[[#This Row],[EDAD]]="", '2-Resumen'!$C$7, moras[[#This Row],[EDAD]])</f>
        <v>37</v>
      </c>
      <c r="P3393">
        <f>FLOOR(moras[[#This Row],[EDAD_SIN_NA´S]],10)</f>
        <v>30</v>
      </c>
      <c r="Q3393">
        <f>STANDARDIZE(moras[[#This Row],[EDAD]],'2-Resumen'!$C$2, '2-Resumen'!$C$3)</f>
        <v>-0.3462668336003964</v>
      </c>
      <c r="R3393" t="str">
        <f>IF(ABS(moras[[#This Row],[Z-CORE E]]) &gt; 1.96, "Sí", "No")</f>
        <v>No</v>
      </c>
    </row>
    <row r="3394" spans="1:18">
      <c r="A3394">
        <v>4897</v>
      </c>
      <c r="B3394" t="s">
        <v>32</v>
      </c>
      <c r="C3394">
        <v>23079207</v>
      </c>
      <c r="D33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94">
        <f>IF(moras[[#This Row],[SALARIO]]="",'2-Resumen'!$B$7, moras[[#This Row],[SALARIO]])</f>
        <v>23079207</v>
      </c>
      <c r="F3394">
        <f>STANDARDIZE(moras[[#This Row],[SALARIO]],'2-Resumen'!$B$2,'2-Resumen'!$B$3)</f>
        <v>8.3994835871093639E-3</v>
      </c>
      <c r="G3394" t="str">
        <f>IF(ABS(moras[[#This Row],[Z-CORE]])&gt; 1.96,"Sí", "No")</f>
        <v>No</v>
      </c>
      <c r="H3394" t="s">
        <v>33</v>
      </c>
      <c r="I3394" t="str">
        <f>IF(moras[[#This Row],[TIPO_ASEGURAMIENTO]] = "", '2-Resumen'!$F$4, moras[[#This Row],[TIPO_ASEGURAMIENTO]])</f>
        <v>ASALARIADO</v>
      </c>
      <c r="J3394" t="s">
        <v>34</v>
      </c>
      <c r="K3394" t="s">
        <v>30</v>
      </c>
      <c r="L3394" t="s">
        <v>31</v>
      </c>
      <c r="M3394" t="s">
        <v>31</v>
      </c>
      <c r="N3394">
        <v>48</v>
      </c>
      <c r="O3394">
        <f>IF(moras[[#This Row],[EDAD]]="", '2-Resumen'!$C$7, moras[[#This Row],[EDAD]])</f>
        <v>48</v>
      </c>
      <c r="P3394">
        <f>FLOOR(moras[[#This Row],[EDAD_SIN_NA´S]],10)</f>
        <v>40</v>
      </c>
      <c r="Q3394">
        <f>STANDARDIZE(moras[[#This Row],[EDAD]],'2-Resumen'!$C$2, '2-Resumen'!$C$3)</f>
        <v>0.43006179724811616</v>
      </c>
      <c r="R3394" t="str">
        <f>IF(ABS(moras[[#This Row],[Z-CORE E]]) &gt; 1.96, "Sí", "No")</f>
        <v>No</v>
      </c>
    </row>
    <row r="3395" spans="1:18">
      <c r="A3395">
        <v>4898</v>
      </c>
      <c r="B3395" t="s">
        <v>32</v>
      </c>
      <c r="C3395">
        <v>295503</v>
      </c>
      <c r="D33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395">
        <f>IF(moras[[#This Row],[SALARIO]]="",'2-Resumen'!$B$7, moras[[#This Row],[SALARIO]])</f>
        <v>295503</v>
      </c>
      <c r="F3395">
        <f>STANDARDIZE(moras[[#This Row],[SALARIO]],'2-Resumen'!$B$2,'2-Resumen'!$B$3)</f>
        <v>-0.37069949591562767</v>
      </c>
      <c r="G3395" t="str">
        <f>IF(ABS(moras[[#This Row],[Z-CORE]])&gt; 1.96,"Sí", "No")</f>
        <v>No</v>
      </c>
      <c r="H3395" t="s">
        <v>33</v>
      </c>
      <c r="I3395" t="str">
        <f>IF(moras[[#This Row],[TIPO_ASEGURAMIENTO]] = "", '2-Resumen'!$F$4, moras[[#This Row],[TIPO_ASEGURAMIENTO]])</f>
        <v>ASALARIADO</v>
      </c>
      <c r="J3395" t="s">
        <v>29</v>
      </c>
      <c r="K3395" t="s">
        <v>30</v>
      </c>
      <c r="L3395" t="s">
        <v>31</v>
      </c>
      <c r="M3395" t="s">
        <v>31</v>
      </c>
      <c r="N3395">
        <v>34</v>
      </c>
      <c r="O3395">
        <f>IF(moras[[#This Row],[EDAD]]="", '2-Resumen'!$C$7, moras[[#This Row],[EDAD]])</f>
        <v>34</v>
      </c>
      <c r="P3395">
        <f>FLOOR(moras[[#This Row],[EDAD_SIN_NA´S]],10)</f>
        <v>30</v>
      </c>
      <c r="Q3395">
        <f>STANDARDIZE(moras[[#This Row],[EDAD]],'2-Resumen'!$C$2, '2-Resumen'!$C$3)</f>
        <v>-0.55799282383180893</v>
      </c>
      <c r="R3395" t="str">
        <f>IF(ABS(moras[[#This Row],[Z-CORE E]]) &gt; 1.96, "Sí", "No")</f>
        <v>No</v>
      </c>
    </row>
    <row r="3396" spans="1:18">
      <c r="A3396">
        <v>4899</v>
      </c>
      <c r="B3396" t="s">
        <v>32</v>
      </c>
      <c r="C3396">
        <v>1220204</v>
      </c>
      <c r="D33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396">
        <f>IF(moras[[#This Row],[SALARIO]]="",'2-Resumen'!$B$7, moras[[#This Row],[SALARIO]])</f>
        <v>1220204</v>
      </c>
      <c r="F3396">
        <f>STANDARDIZE(moras[[#This Row],[SALARIO]],'2-Resumen'!$B$2,'2-Resumen'!$B$3)</f>
        <v>-0.3553133582865064</v>
      </c>
      <c r="G3396" t="str">
        <f>IF(ABS(moras[[#This Row],[Z-CORE]])&gt; 1.96,"Sí", "No")</f>
        <v>No</v>
      </c>
      <c r="H3396" t="s">
        <v>33</v>
      </c>
      <c r="I3396" t="str">
        <f>IF(moras[[#This Row],[TIPO_ASEGURAMIENTO]] = "", '2-Resumen'!$F$4, moras[[#This Row],[TIPO_ASEGURAMIENTO]])</f>
        <v>ASALARIADO</v>
      </c>
      <c r="J3396" t="s">
        <v>34</v>
      </c>
      <c r="K3396" t="s">
        <v>30</v>
      </c>
      <c r="L3396" t="s">
        <v>31</v>
      </c>
      <c r="M3396" t="s">
        <v>31</v>
      </c>
      <c r="N3396">
        <v>45</v>
      </c>
      <c r="O3396">
        <f>IF(moras[[#This Row],[EDAD]]="", '2-Resumen'!$C$7, moras[[#This Row],[EDAD]])</f>
        <v>45</v>
      </c>
      <c r="P3396">
        <f>FLOOR(moras[[#This Row],[EDAD_SIN_NA´S]],10)</f>
        <v>40</v>
      </c>
      <c r="Q3396">
        <f>STANDARDIZE(moras[[#This Row],[EDAD]],'2-Resumen'!$C$2, '2-Resumen'!$C$3)</f>
        <v>0.21833580701670366</v>
      </c>
      <c r="R3396" t="str">
        <f>IF(ABS(moras[[#This Row],[Z-CORE E]]) &gt; 1.96, "Sí", "No")</f>
        <v>No</v>
      </c>
    </row>
    <row r="3397" spans="1:18">
      <c r="A3397">
        <v>4901</v>
      </c>
      <c r="B3397" t="s">
        <v>27</v>
      </c>
      <c r="C3397">
        <v>89863965</v>
      </c>
      <c r="D33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97">
        <f>IF(moras[[#This Row],[SALARIO]]="",'2-Resumen'!$B$7, moras[[#This Row],[SALARIO]])</f>
        <v>89863965</v>
      </c>
      <c r="F3397">
        <f>STANDARDIZE(moras[[#This Row],[SALARIO]],'2-Resumen'!$B$2,'2-Resumen'!$B$3)</f>
        <v>1.1196337940459027</v>
      </c>
      <c r="G3397" t="str">
        <f>IF(ABS(moras[[#This Row],[Z-CORE]])&gt; 1.96,"Sí", "No")</f>
        <v>No</v>
      </c>
      <c r="H3397" t="s">
        <v>33</v>
      </c>
      <c r="I3397" t="str">
        <f>IF(moras[[#This Row],[TIPO_ASEGURAMIENTO]] = "", '2-Resumen'!$F$4, moras[[#This Row],[TIPO_ASEGURAMIENTO]])</f>
        <v>ASALARIADO</v>
      </c>
      <c r="J3397" t="s">
        <v>34</v>
      </c>
      <c r="K3397" t="s">
        <v>30</v>
      </c>
      <c r="L3397" t="s">
        <v>31</v>
      </c>
      <c r="M3397" t="s">
        <v>31</v>
      </c>
      <c r="N3397">
        <v>32</v>
      </c>
      <c r="O3397">
        <f>IF(moras[[#This Row],[EDAD]]="", '2-Resumen'!$C$7, moras[[#This Row],[EDAD]])</f>
        <v>32</v>
      </c>
      <c r="P3397">
        <f>FLOOR(moras[[#This Row],[EDAD_SIN_NA´S]],10)</f>
        <v>30</v>
      </c>
      <c r="Q3397">
        <f>STANDARDIZE(moras[[#This Row],[EDAD]],'2-Resumen'!$C$2, '2-Resumen'!$C$3)</f>
        <v>-0.69914348398608395</v>
      </c>
      <c r="R3397" t="str">
        <f>IF(ABS(moras[[#This Row],[Z-CORE E]]) &gt; 1.96, "Sí", "No")</f>
        <v>No</v>
      </c>
    </row>
    <row r="3398" spans="1:18">
      <c r="A3398">
        <v>4904</v>
      </c>
      <c r="B3398" t="s">
        <v>32</v>
      </c>
      <c r="C3398">
        <v>99137688</v>
      </c>
      <c r="D33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98">
        <f>IF(moras[[#This Row],[SALARIO]]="",'2-Resumen'!$B$7, moras[[#This Row],[SALARIO]])</f>
        <v>99137688</v>
      </c>
      <c r="F3398">
        <f>STANDARDIZE(moras[[#This Row],[SALARIO]],'2-Resumen'!$B$2,'2-Resumen'!$B$3)</f>
        <v>1.2739396490329171</v>
      </c>
      <c r="G3398" t="str">
        <f>IF(ABS(moras[[#This Row],[Z-CORE]])&gt; 1.96,"Sí", "No")</f>
        <v>No</v>
      </c>
      <c r="H3398" t="s">
        <v>33</v>
      </c>
      <c r="I3398" t="str">
        <f>IF(moras[[#This Row],[TIPO_ASEGURAMIENTO]] = "", '2-Resumen'!$F$4, moras[[#This Row],[TIPO_ASEGURAMIENTO]])</f>
        <v>ASALARIADO</v>
      </c>
      <c r="J3398" t="s">
        <v>29</v>
      </c>
      <c r="K3398" t="s">
        <v>30</v>
      </c>
      <c r="L3398" t="s">
        <v>31</v>
      </c>
      <c r="M3398" t="s">
        <v>31</v>
      </c>
      <c r="N3398">
        <v>45</v>
      </c>
      <c r="O3398">
        <f>IF(moras[[#This Row],[EDAD]]="", '2-Resumen'!$C$7, moras[[#This Row],[EDAD]])</f>
        <v>45</v>
      </c>
      <c r="P3398">
        <f>FLOOR(moras[[#This Row],[EDAD_SIN_NA´S]],10)</f>
        <v>40</v>
      </c>
      <c r="Q3398">
        <f>STANDARDIZE(moras[[#This Row],[EDAD]],'2-Resumen'!$C$2, '2-Resumen'!$C$3)</f>
        <v>0.21833580701670366</v>
      </c>
      <c r="R3398" t="str">
        <f>IF(ABS(moras[[#This Row],[Z-CORE E]]) &gt; 1.96, "Sí", "No")</f>
        <v>No</v>
      </c>
    </row>
    <row r="3399" spans="1:18">
      <c r="A3399">
        <v>4905</v>
      </c>
      <c r="B3399" t="s">
        <v>32</v>
      </c>
      <c r="C3399">
        <v>30892196</v>
      </c>
      <c r="D33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399">
        <f>IF(moras[[#This Row],[SALARIO]]="",'2-Resumen'!$B$7, moras[[#This Row],[SALARIO]])</f>
        <v>30892196</v>
      </c>
      <c r="F3399">
        <f>STANDARDIZE(moras[[#This Row],[SALARIO]],'2-Resumen'!$B$2,'2-Resumen'!$B$3)</f>
        <v>0.13840012600969834</v>
      </c>
      <c r="G3399" t="str">
        <f>IF(ABS(moras[[#This Row],[Z-CORE]])&gt; 1.96,"Sí", "No")</f>
        <v>No</v>
      </c>
      <c r="H3399" t="s">
        <v>33</v>
      </c>
      <c r="I3399" t="str">
        <f>IF(moras[[#This Row],[TIPO_ASEGURAMIENTO]] = "", '2-Resumen'!$F$4, moras[[#This Row],[TIPO_ASEGURAMIENTO]])</f>
        <v>ASALARIADO</v>
      </c>
      <c r="J3399" t="s">
        <v>29</v>
      </c>
      <c r="K3399" t="s">
        <v>30</v>
      </c>
      <c r="L3399" t="s">
        <v>31</v>
      </c>
      <c r="M3399" t="s">
        <v>31</v>
      </c>
      <c r="N3399">
        <v>24</v>
      </c>
      <c r="O3399">
        <f>IF(moras[[#This Row],[EDAD]]="", '2-Resumen'!$C$7, moras[[#This Row],[EDAD]])</f>
        <v>24</v>
      </c>
      <c r="P3399">
        <f>FLOOR(moras[[#This Row],[EDAD_SIN_NA´S]],10)</f>
        <v>20</v>
      </c>
      <c r="Q3399">
        <f>STANDARDIZE(moras[[#This Row],[EDAD]],'2-Resumen'!$C$2, '2-Resumen'!$C$3)</f>
        <v>-1.263746124603184</v>
      </c>
      <c r="R3399" t="str">
        <f>IF(ABS(moras[[#This Row],[Z-CORE E]]) &gt; 1.96, "Sí", "No")</f>
        <v>No</v>
      </c>
    </row>
    <row r="3400" spans="1:18">
      <c r="A3400">
        <v>4907</v>
      </c>
      <c r="B3400" t="s">
        <v>32</v>
      </c>
      <c r="C3400">
        <v>34756848</v>
      </c>
      <c r="D34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00">
        <f>IF(moras[[#This Row],[SALARIO]]="",'2-Resumen'!$B$7, moras[[#This Row],[SALARIO]])</f>
        <v>34756848</v>
      </c>
      <c r="F3400">
        <f>STANDARDIZE(moras[[#This Row],[SALARIO]],'2-Resumen'!$B$2,'2-Resumen'!$B$3)</f>
        <v>0.2027042281580238</v>
      </c>
      <c r="G3400" t="str">
        <f>IF(ABS(moras[[#This Row],[Z-CORE]])&gt; 1.96,"Sí", "No")</f>
        <v>No</v>
      </c>
      <c r="H3400" t="s">
        <v>33</v>
      </c>
      <c r="I3400" t="str">
        <f>IF(moras[[#This Row],[TIPO_ASEGURAMIENTO]] = "", '2-Resumen'!$F$4, moras[[#This Row],[TIPO_ASEGURAMIENTO]])</f>
        <v>ASALARIADO</v>
      </c>
      <c r="J3400" t="s">
        <v>29</v>
      </c>
      <c r="K3400" t="s">
        <v>30</v>
      </c>
      <c r="L3400" t="s">
        <v>31</v>
      </c>
      <c r="M3400" t="s">
        <v>31</v>
      </c>
      <c r="N3400">
        <v>27</v>
      </c>
      <c r="O3400">
        <f>IF(moras[[#This Row],[EDAD]]="", '2-Resumen'!$C$7, moras[[#This Row],[EDAD]])</f>
        <v>27</v>
      </c>
      <c r="P3400">
        <f>FLOOR(moras[[#This Row],[EDAD_SIN_NA´S]],10)</f>
        <v>20</v>
      </c>
      <c r="Q3400">
        <f>STANDARDIZE(moras[[#This Row],[EDAD]],'2-Resumen'!$C$2, '2-Resumen'!$C$3)</f>
        <v>-1.0520201343717714</v>
      </c>
      <c r="R3400" t="str">
        <f>IF(ABS(moras[[#This Row],[Z-CORE E]]) &gt; 1.96, "Sí", "No")</f>
        <v>No</v>
      </c>
    </row>
    <row r="3401" spans="1:18">
      <c r="A3401">
        <v>4910</v>
      </c>
      <c r="B3401" t="s">
        <v>32</v>
      </c>
      <c r="C3401">
        <v>77230</v>
      </c>
      <c r="D34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01">
        <f>IF(moras[[#This Row],[SALARIO]]="",'2-Resumen'!$B$7, moras[[#This Row],[SALARIO]])</f>
        <v>77230</v>
      </c>
      <c r="F3401">
        <f>STANDARDIZE(moras[[#This Row],[SALARIO]],'2-Resumen'!$B$2,'2-Resumen'!$B$3)</f>
        <v>-0.37433134925927192</v>
      </c>
      <c r="G3401" t="str">
        <f>IF(ABS(moras[[#This Row],[Z-CORE]])&gt; 1.96,"Sí", "No")</f>
        <v>No</v>
      </c>
      <c r="H3401" t="s">
        <v>33</v>
      </c>
      <c r="I3401" t="str">
        <f>IF(moras[[#This Row],[TIPO_ASEGURAMIENTO]] = "", '2-Resumen'!$F$4, moras[[#This Row],[TIPO_ASEGURAMIENTO]])</f>
        <v>ASALARIADO</v>
      </c>
      <c r="J3401" t="s">
        <v>29</v>
      </c>
      <c r="K3401" t="s">
        <v>30</v>
      </c>
      <c r="L3401" t="s">
        <v>31</v>
      </c>
      <c r="M3401" t="s">
        <v>31</v>
      </c>
      <c r="N3401">
        <v>22</v>
      </c>
      <c r="O3401">
        <f>IF(moras[[#This Row],[EDAD]]="", '2-Resumen'!$C$7, moras[[#This Row],[EDAD]])</f>
        <v>22</v>
      </c>
      <c r="P3401">
        <f>FLOOR(moras[[#This Row],[EDAD_SIN_NA´S]],10)</f>
        <v>20</v>
      </c>
      <c r="Q3401">
        <f>STANDARDIZE(moras[[#This Row],[EDAD]],'2-Resumen'!$C$2, '2-Resumen'!$C$3)</f>
        <v>-1.4048967847574589</v>
      </c>
      <c r="R3401" t="str">
        <f>IF(ABS(moras[[#This Row],[Z-CORE E]]) &gt; 1.96, "Sí", "No")</f>
        <v>No</v>
      </c>
    </row>
    <row r="3402" spans="1:18">
      <c r="A3402">
        <v>4911</v>
      </c>
      <c r="B3402" t="s">
        <v>32</v>
      </c>
      <c r="C3402">
        <v>335206</v>
      </c>
      <c r="D34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02">
        <f>IF(moras[[#This Row],[SALARIO]]="",'2-Resumen'!$B$7, moras[[#This Row],[SALARIO]])</f>
        <v>335206</v>
      </c>
      <c r="F3402">
        <f>STANDARDIZE(moras[[#This Row],[SALARIO]],'2-Resumen'!$B$2,'2-Resumen'!$B$3)</f>
        <v>-0.37003887608036307</v>
      </c>
      <c r="G3402" t="str">
        <f>IF(ABS(moras[[#This Row],[Z-CORE]])&gt; 1.96,"Sí", "No")</f>
        <v>No</v>
      </c>
      <c r="H3402" t="s">
        <v>33</v>
      </c>
      <c r="I3402" t="str">
        <f>IF(moras[[#This Row],[TIPO_ASEGURAMIENTO]] = "", '2-Resumen'!$F$4, moras[[#This Row],[TIPO_ASEGURAMIENTO]])</f>
        <v>ASALARIADO</v>
      </c>
      <c r="J3402" t="s">
        <v>29</v>
      </c>
      <c r="K3402" t="s">
        <v>30</v>
      </c>
      <c r="L3402" t="s">
        <v>31</v>
      </c>
      <c r="M3402" t="s">
        <v>31</v>
      </c>
      <c r="N3402">
        <v>37</v>
      </c>
      <c r="O3402">
        <f>IF(moras[[#This Row],[EDAD]]="", '2-Resumen'!$C$7, moras[[#This Row],[EDAD]])</f>
        <v>37</v>
      </c>
      <c r="P3402">
        <f>FLOOR(moras[[#This Row],[EDAD_SIN_NA´S]],10)</f>
        <v>30</v>
      </c>
      <c r="Q3402">
        <f>STANDARDIZE(moras[[#This Row],[EDAD]],'2-Resumen'!$C$2, '2-Resumen'!$C$3)</f>
        <v>-0.3462668336003964</v>
      </c>
      <c r="R3402" t="str">
        <f>IF(ABS(moras[[#This Row],[Z-CORE E]]) &gt; 1.96, "Sí", "No")</f>
        <v>No</v>
      </c>
    </row>
    <row r="3403" spans="1:18">
      <c r="A3403">
        <v>4913</v>
      </c>
      <c r="B3403" t="s">
        <v>27</v>
      </c>
      <c r="C3403">
        <v>1354854</v>
      </c>
      <c r="D34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03">
        <f>IF(moras[[#This Row],[SALARIO]]="",'2-Resumen'!$B$7, moras[[#This Row],[SALARIO]])</f>
        <v>1354854</v>
      </c>
      <c r="F3403">
        <f>STANDARDIZE(moras[[#This Row],[SALARIO]],'2-Resumen'!$B$2,'2-Resumen'!$B$3)</f>
        <v>-0.35307291144827307</v>
      </c>
      <c r="G3403" t="str">
        <f>IF(ABS(moras[[#This Row],[Z-CORE]])&gt; 1.96,"Sí", "No")</f>
        <v>No</v>
      </c>
      <c r="H3403" t="s">
        <v>33</v>
      </c>
      <c r="I3403" t="str">
        <f>IF(moras[[#This Row],[TIPO_ASEGURAMIENTO]] = "", '2-Resumen'!$F$4, moras[[#This Row],[TIPO_ASEGURAMIENTO]])</f>
        <v>ASALARIADO</v>
      </c>
      <c r="J3403" t="s">
        <v>34</v>
      </c>
      <c r="K3403" t="s">
        <v>30</v>
      </c>
      <c r="L3403" t="s">
        <v>31</v>
      </c>
      <c r="M3403" t="s">
        <v>30</v>
      </c>
      <c r="N3403">
        <v>42</v>
      </c>
      <c r="O3403">
        <f>IF(moras[[#This Row],[EDAD]]="", '2-Resumen'!$C$7, moras[[#This Row],[EDAD]])</f>
        <v>42</v>
      </c>
      <c r="P3403">
        <f>FLOOR(moras[[#This Row],[EDAD_SIN_NA´S]],10)</f>
        <v>40</v>
      </c>
      <c r="Q3403">
        <f>STANDARDIZE(moras[[#This Row],[EDAD]],'2-Resumen'!$C$2, '2-Resumen'!$C$3)</f>
        <v>6.6098167852911317E-3</v>
      </c>
      <c r="R3403" t="str">
        <f>IF(ABS(moras[[#This Row],[Z-CORE E]]) &gt; 1.96, "Sí", "No")</f>
        <v>No</v>
      </c>
    </row>
    <row r="3404" spans="1:18">
      <c r="A3404">
        <v>4914</v>
      </c>
      <c r="B3404" t="s">
        <v>27</v>
      </c>
      <c r="C3404">
        <v>202147157</v>
      </c>
      <c r="D34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04">
        <f>IF(moras[[#This Row],[SALARIO]]="",'2-Resumen'!$B$7, moras[[#This Row],[SALARIO]])</f>
        <v>202147157</v>
      </c>
      <c r="F3404">
        <f>STANDARDIZE(moras[[#This Row],[SALARIO]],'2-Resumen'!$B$2,'2-Resumen'!$B$3)</f>
        <v>2.9879184023128413</v>
      </c>
      <c r="G3404" t="str">
        <f>IF(ABS(moras[[#This Row],[Z-CORE]])&gt; 1.96,"Sí", "No")</f>
        <v>Sí</v>
      </c>
      <c r="H3404" t="s">
        <v>33</v>
      </c>
      <c r="I3404" t="str">
        <f>IF(moras[[#This Row],[TIPO_ASEGURAMIENTO]] = "", '2-Resumen'!$F$4, moras[[#This Row],[TIPO_ASEGURAMIENTO]])</f>
        <v>ASALARIADO</v>
      </c>
      <c r="J3404" t="s">
        <v>34</v>
      </c>
      <c r="K3404" t="s">
        <v>30</v>
      </c>
      <c r="L3404" t="s">
        <v>31</v>
      </c>
      <c r="M3404" t="s">
        <v>31</v>
      </c>
      <c r="N3404">
        <v>38</v>
      </c>
      <c r="O3404">
        <f>IF(moras[[#This Row],[EDAD]]="", '2-Resumen'!$C$7, moras[[#This Row],[EDAD]])</f>
        <v>38</v>
      </c>
      <c r="P3404">
        <f>FLOOR(moras[[#This Row],[EDAD_SIN_NA´S]],10)</f>
        <v>30</v>
      </c>
      <c r="Q3404">
        <f>STANDARDIZE(moras[[#This Row],[EDAD]],'2-Resumen'!$C$2, '2-Resumen'!$C$3)</f>
        <v>-0.27569150352325889</v>
      </c>
      <c r="R3404" t="str">
        <f>IF(ABS(moras[[#This Row],[Z-CORE E]]) &gt; 1.96, "Sí", "No")</f>
        <v>No</v>
      </c>
    </row>
    <row r="3405" spans="1:18">
      <c r="A3405">
        <v>4915</v>
      </c>
      <c r="B3405" t="s">
        <v>32</v>
      </c>
      <c r="C3405">
        <v>275336506</v>
      </c>
      <c r="D34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05">
        <f>IF(moras[[#This Row],[SALARIO]]="",'2-Resumen'!$B$7, moras[[#This Row],[SALARIO]])</f>
        <v>275336506</v>
      </c>
      <c r="F3405">
        <f>STANDARDIZE(moras[[#This Row],[SALARIO]],'2-Resumen'!$B$2,'2-Resumen'!$B$3)</f>
        <v>4.2057189634669747</v>
      </c>
      <c r="G3405" t="str">
        <f>IF(ABS(moras[[#This Row],[Z-CORE]])&gt; 1.96,"Sí", "No")</f>
        <v>Sí</v>
      </c>
      <c r="H3405" t="s">
        <v>33</v>
      </c>
      <c r="I3405" t="str">
        <f>IF(moras[[#This Row],[TIPO_ASEGURAMIENTO]] = "", '2-Resumen'!$F$4, moras[[#This Row],[TIPO_ASEGURAMIENTO]])</f>
        <v>ASALARIADO</v>
      </c>
      <c r="J3405" t="s">
        <v>34</v>
      </c>
      <c r="K3405" t="s">
        <v>30</v>
      </c>
      <c r="L3405" t="s">
        <v>31</v>
      </c>
      <c r="M3405" t="s">
        <v>31</v>
      </c>
      <c r="N3405">
        <v>27</v>
      </c>
      <c r="O3405">
        <f>IF(moras[[#This Row],[EDAD]]="", '2-Resumen'!$C$7, moras[[#This Row],[EDAD]])</f>
        <v>27</v>
      </c>
      <c r="P3405">
        <f>FLOOR(moras[[#This Row],[EDAD_SIN_NA´S]],10)</f>
        <v>20</v>
      </c>
      <c r="Q3405">
        <f>STANDARDIZE(moras[[#This Row],[EDAD]],'2-Resumen'!$C$2, '2-Resumen'!$C$3)</f>
        <v>-1.0520201343717714</v>
      </c>
      <c r="R3405" t="str">
        <f>IF(ABS(moras[[#This Row],[Z-CORE E]]) &gt; 1.96, "Sí", "No")</f>
        <v>No</v>
      </c>
    </row>
    <row r="3406" spans="1:18">
      <c r="A3406">
        <v>4916</v>
      </c>
      <c r="B3406" t="s">
        <v>32</v>
      </c>
      <c r="C3406">
        <v>242000</v>
      </c>
      <c r="D34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06">
        <f>IF(moras[[#This Row],[SALARIO]]="",'2-Resumen'!$B$7, moras[[#This Row],[SALARIO]])</f>
        <v>242000</v>
      </c>
      <c r="F3406">
        <f>STANDARDIZE(moras[[#This Row],[SALARIO]],'2-Resumen'!$B$2,'2-Resumen'!$B$3)</f>
        <v>-0.37158973451336991</v>
      </c>
      <c r="G3406" t="str">
        <f>IF(ABS(moras[[#This Row],[Z-CORE]])&gt; 1.96,"Sí", "No")</f>
        <v>No</v>
      </c>
      <c r="H3406" t="s">
        <v>33</v>
      </c>
      <c r="I3406" t="str">
        <f>IF(moras[[#This Row],[TIPO_ASEGURAMIENTO]] = "", '2-Resumen'!$F$4, moras[[#This Row],[TIPO_ASEGURAMIENTO]])</f>
        <v>ASALARIADO</v>
      </c>
      <c r="J3406" t="s">
        <v>29</v>
      </c>
      <c r="K3406" t="s">
        <v>30</v>
      </c>
      <c r="L3406" t="s">
        <v>31</v>
      </c>
      <c r="M3406" t="s">
        <v>31</v>
      </c>
      <c r="N3406">
        <v>22</v>
      </c>
      <c r="O3406">
        <f>IF(moras[[#This Row],[EDAD]]="", '2-Resumen'!$C$7, moras[[#This Row],[EDAD]])</f>
        <v>22</v>
      </c>
      <c r="P3406">
        <f>FLOOR(moras[[#This Row],[EDAD_SIN_NA´S]],10)</f>
        <v>20</v>
      </c>
      <c r="Q3406">
        <f>STANDARDIZE(moras[[#This Row],[EDAD]],'2-Resumen'!$C$2, '2-Resumen'!$C$3)</f>
        <v>-1.4048967847574589</v>
      </c>
      <c r="R3406" t="str">
        <f>IF(ABS(moras[[#This Row],[Z-CORE E]]) &gt; 1.96, "Sí", "No")</f>
        <v>No</v>
      </c>
    </row>
    <row r="3407" spans="1:18">
      <c r="A3407">
        <v>4918</v>
      </c>
      <c r="B3407" t="s">
        <v>32</v>
      </c>
      <c r="C3407">
        <v>3706816</v>
      </c>
      <c r="D34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07">
        <f>IF(moras[[#This Row],[SALARIO]]="",'2-Resumen'!$B$7, moras[[#This Row],[SALARIO]])</f>
        <v>3706816</v>
      </c>
      <c r="F3407">
        <f>STANDARDIZE(moras[[#This Row],[SALARIO]],'2-Resumen'!$B$2,'2-Resumen'!$B$3)</f>
        <v>-0.31393851986606081</v>
      </c>
      <c r="G3407" t="str">
        <f>IF(ABS(moras[[#This Row],[Z-CORE]])&gt; 1.96,"Sí", "No")</f>
        <v>No</v>
      </c>
      <c r="H3407" t="s">
        <v>33</v>
      </c>
      <c r="I3407" t="str">
        <f>IF(moras[[#This Row],[TIPO_ASEGURAMIENTO]] = "", '2-Resumen'!$F$4, moras[[#This Row],[TIPO_ASEGURAMIENTO]])</f>
        <v>ASALARIADO</v>
      </c>
      <c r="J3407" t="s">
        <v>29</v>
      </c>
      <c r="K3407" t="s">
        <v>30</v>
      </c>
      <c r="L3407" t="s">
        <v>31</v>
      </c>
      <c r="M3407" t="s">
        <v>31</v>
      </c>
      <c r="N3407">
        <v>28</v>
      </c>
      <c r="O3407">
        <f>IF(moras[[#This Row],[EDAD]]="", '2-Resumen'!$C$7, moras[[#This Row],[EDAD]])</f>
        <v>28</v>
      </c>
      <c r="P3407">
        <f>FLOOR(moras[[#This Row],[EDAD_SIN_NA´S]],10)</f>
        <v>20</v>
      </c>
      <c r="Q3407">
        <f>STANDARDIZE(moras[[#This Row],[EDAD]],'2-Resumen'!$C$2, '2-Resumen'!$C$3)</f>
        <v>-0.98144480429463388</v>
      </c>
      <c r="R3407" t="str">
        <f>IF(ABS(moras[[#This Row],[Z-CORE E]]) &gt; 1.96, "Sí", "No")</f>
        <v>No</v>
      </c>
    </row>
    <row r="3408" spans="1:18">
      <c r="A3408">
        <v>4919</v>
      </c>
      <c r="B3408" t="s">
        <v>32</v>
      </c>
      <c r="C3408">
        <v>195150</v>
      </c>
      <c r="D34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08">
        <f>IF(moras[[#This Row],[SALARIO]]="",'2-Resumen'!$B$7, moras[[#This Row],[SALARIO]])</f>
        <v>195150</v>
      </c>
      <c r="F3408">
        <f>STANDARDIZE(moras[[#This Row],[SALARIO]],'2-Resumen'!$B$2,'2-Resumen'!$B$3)</f>
        <v>-0.37236927357294092</v>
      </c>
      <c r="G3408" t="str">
        <f>IF(ABS(moras[[#This Row],[Z-CORE]])&gt; 1.96,"Sí", "No")</f>
        <v>No</v>
      </c>
      <c r="H3408" t="s">
        <v>33</v>
      </c>
      <c r="I3408" t="str">
        <f>IF(moras[[#This Row],[TIPO_ASEGURAMIENTO]] = "", '2-Resumen'!$F$4, moras[[#This Row],[TIPO_ASEGURAMIENTO]])</f>
        <v>ASALARIADO</v>
      </c>
      <c r="J3408" t="s">
        <v>29</v>
      </c>
      <c r="K3408" t="s">
        <v>30</v>
      </c>
      <c r="L3408" t="s">
        <v>31</v>
      </c>
      <c r="M3408" t="s">
        <v>31</v>
      </c>
      <c r="N3408">
        <v>36</v>
      </c>
      <c r="O3408">
        <f>IF(moras[[#This Row],[EDAD]]="", '2-Resumen'!$C$7, moras[[#This Row],[EDAD]])</f>
        <v>36</v>
      </c>
      <c r="P3408">
        <f>FLOOR(moras[[#This Row],[EDAD_SIN_NA´S]],10)</f>
        <v>30</v>
      </c>
      <c r="Q3408">
        <f>STANDARDIZE(moras[[#This Row],[EDAD]],'2-Resumen'!$C$2, '2-Resumen'!$C$3)</f>
        <v>-0.41684216367753391</v>
      </c>
      <c r="R3408" t="str">
        <f>IF(ABS(moras[[#This Row],[Z-CORE E]]) &gt; 1.96, "Sí", "No")</f>
        <v>No</v>
      </c>
    </row>
    <row r="3409" spans="1:18">
      <c r="A3409">
        <v>4921</v>
      </c>
      <c r="B3409" t="s">
        <v>32</v>
      </c>
      <c r="C3409">
        <v>58134926</v>
      </c>
      <c r="D34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09">
        <f>IF(moras[[#This Row],[SALARIO]]="",'2-Resumen'!$B$7, moras[[#This Row],[SALARIO]])</f>
        <v>58134926</v>
      </c>
      <c r="F3409">
        <f>STANDARDIZE(moras[[#This Row],[SALARIO]],'2-Resumen'!$B$2,'2-Resumen'!$B$3)</f>
        <v>0.59169302087300057</v>
      </c>
      <c r="G3409" t="str">
        <f>IF(ABS(moras[[#This Row],[Z-CORE]])&gt; 1.96,"Sí", "No")</f>
        <v>No</v>
      </c>
      <c r="H3409" t="s">
        <v>33</v>
      </c>
      <c r="I3409" t="str">
        <f>IF(moras[[#This Row],[TIPO_ASEGURAMIENTO]] = "", '2-Resumen'!$F$4, moras[[#This Row],[TIPO_ASEGURAMIENTO]])</f>
        <v>ASALARIADO</v>
      </c>
      <c r="J3409" t="s">
        <v>29</v>
      </c>
      <c r="K3409" t="s">
        <v>30</v>
      </c>
      <c r="L3409" t="s">
        <v>31</v>
      </c>
      <c r="M3409" t="s">
        <v>31</v>
      </c>
      <c r="N3409">
        <v>46</v>
      </c>
      <c r="O3409">
        <f>IF(moras[[#This Row],[EDAD]]="", '2-Resumen'!$C$7, moras[[#This Row],[EDAD]])</f>
        <v>46</v>
      </c>
      <c r="P3409">
        <f>FLOOR(moras[[#This Row],[EDAD_SIN_NA´S]],10)</f>
        <v>40</v>
      </c>
      <c r="Q3409">
        <f>STANDARDIZE(moras[[#This Row],[EDAD]],'2-Resumen'!$C$2, '2-Resumen'!$C$3)</f>
        <v>0.28891113709384114</v>
      </c>
      <c r="R3409" t="str">
        <f>IF(ABS(moras[[#This Row],[Z-CORE E]]) &gt; 1.96, "Sí", "No")</f>
        <v>No</v>
      </c>
    </row>
    <row r="3410" spans="1:18">
      <c r="A3410">
        <v>4922</v>
      </c>
      <c r="B3410" t="s">
        <v>32</v>
      </c>
      <c r="C3410">
        <v>903746</v>
      </c>
      <c r="D34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10">
        <f>IF(moras[[#This Row],[SALARIO]]="",'2-Resumen'!$B$7, moras[[#This Row],[SALARIO]])</f>
        <v>903746</v>
      </c>
      <c r="F3410">
        <f>STANDARDIZE(moras[[#This Row],[SALARIO]],'2-Resumen'!$B$2,'2-Resumen'!$B$3)</f>
        <v>-0.36057891584709784</v>
      </c>
      <c r="G3410" t="str">
        <f>IF(ABS(moras[[#This Row],[Z-CORE]])&gt; 1.96,"Sí", "No")</f>
        <v>No</v>
      </c>
      <c r="H3410" t="s">
        <v>33</v>
      </c>
      <c r="I3410" t="str">
        <f>IF(moras[[#This Row],[TIPO_ASEGURAMIENTO]] = "", '2-Resumen'!$F$4, moras[[#This Row],[TIPO_ASEGURAMIENTO]])</f>
        <v>ASALARIADO</v>
      </c>
      <c r="J3410" t="s">
        <v>29</v>
      </c>
      <c r="K3410" t="s">
        <v>30</v>
      </c>
      <c r="L3410" t="s">
        <v>31</v>
      </c>
      <c r="M3410" t="s">
        <v>31</v>
      </c>
      <c r="N3410">
        <v>32</v>
      </c>
      <c r="O3410">
        <f>IF(moras[[#This Row],[EDAD]]="", '2-Resumen'!$C$7, moras[[#This Row],[EDAD]])</f>
        <v>32</v>
      </c>
      <c r="P3410">
        <f>FLOOR(moras[[#This Row],[EDAD_SIN_NA´S]],10)</f>
        <v>30</v>
      </c>
      <c r="Q3410">
        <f>STANDARDIZE(moras[[#This Row],[EDAD]],'2-Resumen'!$C$2, '2-Resumen'!$C$3)</f>
        <v>-0.69914348398608395</v>
      </c>
      <c r="R3410" t="str">
        <f>IF(ABS(moras[[#This Row],[Z-CORE E]]) &gt; 1.96, "Sí", "No")</f>
        <v>No</v>
      </c>
    </row>
    <row r="3411" spans="1:18">
      <c r="A3411">
        <v>4924</v>
      </c>
      <c r="B3411" t="s">
        <v>27</v>
      </c>
      <c r="C3411">
        <v>25000</v>
      </c>
      <c r="D34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11">
        <f>IF(moras[[#This Row],[SALARIO]]="",'2-Resumen'!$B$7, moras[[#This Row],[SALARIO]])</f>
        <v>25000</v>
      </c>
      <c r="F3411">
        <f>STANDARDIZE(moras[[#This Row],[SALARIO]],'2-Resumen'!$B$2,'2-Resumen'!$B$3)</f>
        <v>-0.37520040635812768</v>
      </c>
      <c r="G3411" t="str">
        <f>IF(ABS(moras[[#This Row],[Z-CORE]])&gt; 1.96,"Sí", "No")</f>
        <v>No</v>
      </c>
      <c r="H3411" t="s">
        <v>33</v>
      </c>
      <c r="I3411" t="str">
        <f>IF(moras[[#This Row],[TIPO_ASEGURAMIENTO]] = "", '2-Resumen'!$F$4, moras[[#This Row],[TIPO_ASEGURAMIENTO]])</f>
        <v>ASALARIADO</v>
      </c>
      <c r="J3411" t="s">
        <v>29</v>
      </c>
      <c r="K3411" t="s">
        <v>30</v>
      </c>
      <c r="L3411" t="s">
        <v>31</v>
      </c>
      <c r="M3411" t="s">
        <v>31</v>
      </c>
      <c r="N3411">
        <v>49</v>
      </c>
      <c r="O3411">
        <f>IF(moras[[#This Row],[EDAD]]="", '2-Resumen'!$C$7, moras[[#This Row],[EDAD]])</f>
        <v>49</v>
      </c>
      <c r="P3411">
        <f>FLOOR(moras[[#This Row],[EDAD_SIN_NA´S]],10)</f>
        <v>40</v>
      </c>
      <c r="Q3411">
        <f>STANDARDIZE(moras[[#This Row],[EDAD]],'2-Resumen'!$C$2, '2-Resumen'!$C$3)</f>
        <v>0.50063712732525367</v>
      </c>
      <c r="R3411" t="str">
        <f>IF(ABS(moras[[#This Row],[Z-CORE E]]) &gt; 1.96, "Sí", "No")</f>
        <v>No</v>
      </c>
    </row>
    <row r="3412" spans="1:18">
      <c r="A3412">
        <v>4925</v>
      </c>
      <c r="B3412" t="s">
        <v>32</v>
      </c>
      <c r="C3412">
        <v>1558990</v>
      </c>
      <c r="D34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12">
        <f>IF(moras[[#This Row],[SALARIO]]="",'2-Resumen'!$B$7, moras[[#This Row],[SALARIO]])</f>
        <v>1558990</v>
      </c>
      <c r="F3412">
        <f>STANDARDIZE(moras[[#This Row],[SALARIO]],'2-Resumen'!$B$2,'2-Resumen'!$B$3)</f>
        <v>-0.34967628422384239</v>
      </c>
      <c r="G3412" t="str">
        <f>IF(ABS(moras[[#This Row],[Z-CORE]])&gt; 1.96,"Sí", "No")</f>
        <v>No</v>
      </c>
      <c r="H3412" t="s">
        <v>33</v>
      </c>
      <c r="I3412" t="str">
        <f>IF(moras[[#This Row],[TIPO_ASEGURAMIENTO]] = "", '2-Resumen'!$F$4, moras[[#This Row],[TIPO_ASEGURAMIENTO]])</f>
        <v>ASALARIADO</v>
      </c>
      <c r="J3412" t="s">
        <v>34</v>
      </c>
      <c r="K3412" t="s">
        <v>30</v>
      </c>
      <c r="L3412" t="s">
        <v>31</v>
      </c>
      <c r="M3412" t="s">
        <v>31</v>
      </c>
      <c r="N3412">
        <v>43</v>
      </c>
      <c r="O3412">
        <f>IF(moras[[#This Row],[EDAD]]="", '2-Resumen'!$C$7, moras[[#This Row],[EDAD]])</f>
        <v>43</v>
      </c>
      <c r="P3412">
        <f>FLOOR(moras[[#This Row],[EDAD_SIN_NA´S]],10)</f>
        <v>40</v>
      </c>
      <c r="Q3412">
        <f>STANDARDIZE(moras[[#This Row],[EDAD]],'2-Resumen'!$C$2, '2-Resumen'!$C$3)</f>
        <v>7.7185146862428639E-2</v>
      </c>
      <c r="R3412" t="str">
        <f>IF(ABS(moras[[#This Row],[Z-CORE E]]) &gt; 1.96, "Sí", "No")</f>
        <v>No</v>
      </c>
    </row>
    <row r="3413" spans="1:18">
      <c r="A3413">
        <v>4926</v>
      </c>
      <c r="B3413" t="s">
        <v>32</v>
      </c>
      <c r="C3413">
        <v>117743589</v>
      </c>
      <c r="D34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13">
        <f>IF(moras[[#This Row],[SALARIO]]="",'2-Resumen'!$B$7, moras[[#This Row],[SALARIO]])</f>
        <v>117743589</v>
      </c>
      <c r="F3413">
        <f>STANDARDIZE(moras[[#This Row],[SALARIO]],'2-Resumen'!$B$2,'2-Resumen'!$B$3)</f>
        <v>1.583523994134528</v>
      </c>
      <c r="G3413" t="str">
        <f>IF(ABS(moras[[#This Row],[Z-CORE]])&gt; 1.96,"Sí", "No")</f>
        <v>No</v>
      </c>
      <c r="H3413" t="s">
        <v>33</v>
      </c>
      <c r="I3413" t="str">
        <f>IF(moras[[#This Row],[TIPO_ASEGURAMIENTO]] = "", '2-Resumen'!$F$4, moras[[#This Row],[TIPO_ASEGURAMIENTO]])</f>
        <v>ASALARIADO</v>
      </c>
      <c r="J3413" t="s">
        <v>29</v>
      </c>
      <c r="K3413" t="s">
        <v>30</v>
      </c>
      <c r="L3413" t="s">
        <v>31</v>
      </c>
      <c r="M3413" t="s">
        <v>31</v>
      </c>
      <c r="N3413">
        <v>28</v>
      </c>
      <c r="O3413">
        <f>IF(moras[[#This Row],[EDAD]]="", '2-Resumen'!$C$7, moras[[#This Row],[EDAD]])</f>
        <v>28</v>
      </c>
      <c r="P3413">
        <f>FLOOR(moras[[#This Row],[EDAD_SIN_NA´S]],10)</f>
        <v>20</v>
      </c>
      <c r="Q3413">
        <f>STANDARDIZE(moras[[#This Row],[EDAD]],'2-Resumen'!$C$2, '2-Resumen'!$C$3)</f>
        <v>-0.98144480429463388</v>
      </c>
      <c r="R3413" t="str">
        <f>IF(ABS(moras[[#This Row],[Z-CORE E]]) &gt; 1.96, "Sí", "No")</f>
        <v>No</v>
      </c>
    </row>
    <row r="3414" spans="1:18">
      <c r="A3414">
        <v>4927</v>
      </c>
      <c r="B3414" t="s">
        <v>27</v>
      </c>
      <c r="C3414">
        <v>19976073</v>
      </c>
      <c r="D34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14">
        <f>IF(moras[[#This Row],[SALARIO]]="",'2-Resumen'!$B$7, moras[[#This Row],[SALARIO]])</f>
        <v>19976073</v>
      </c>
      <c r="F3414">
        <f>STANDARDIZE(moras[[#This Row],[SALARIO]],'2-Resumen'!$B$2,'2-Resumen'!$B$3)</f>
        <v>-4.3233689520311903E-2</v>
      </c>
      <c r="G3414" t="str">
        <f>IF(ABS(moras[[#This Row],[Z-CORE]])&gt; 1.96,"Sí", "No")</f>
        <v>No</v>
      </c>
      <c r="H3414" t="s">
        <v>33</v>
      </c>
      <c r="I3414" t="str">
        <f>IF(moras[[#This Row],[TIPO_ASEGURAMIENTO]] = "", '2-Resumen'!$F$4, moras[[#This Row],[TIPO_ASEGURAMIENTO]])</f>
        <v>ASALARIADO</v>
      </c>
      <c r="J3414" t="s">
        <v>29</v>
      </c>
      <c r="K3414" t="s">
        <v>30</v>
      </c>
      <c r="L3414" t="s">
        <v>31</v>
      </c>
      <c r="M3414" t="s">
        <v>31</v>
      </c>
      <c r="N3414">
        <v>46</v>
      </c>
      <c r="O3414">
        <f>IF(moras[[#This Row],[EDAD]]="", '2-Resumen'!$C$7, moras[[#This Row],[EDAD]])</f>
        <v>46</v>
      </c>
      <c r="P3414">
        <f>FLOOR(moras[[#This Row],[EDAD_SIN_NA´S]],10)</f>
        <v>40</v>
      </c>
      <c r="Q3414">
        <f>STANDARDIZE(moras[[#This Row],[EDAD]],'2-Resumen'!$C$2, '2-Resumen'!$C$3)</f>
        <v>0.28891113709384114</v>
      </c>
      <c r="R3414" t="str">
        <f>IF(ABS(moras[[#This Row],[Z-CORE E]]) &gt; 1.96, "Sí", "No")</f>
        <v>No</v>
      </c>
    </row>
    <row r="3415" spans="1:18">
      <c r="A3415">
        <v>4928</v>
      </c>
      <c r="B3415" t="s">
        <v>32</v>
      </c>
      <c r="C3415">
        <v>827454</v>
      </c>
      <c r="D34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15">
        <f>IF(moras[[#This Row],[SALARIO]]="",'2-Resumen'!$B$7, moras[[#This Row],[SALARIO]])</f>
        <v>827454</v>
      </c>
      <c r="F3415">
        <f>STANDARDIZE(moras[[#This Row],[SALARIO]],'2-Resumen'!$B$2,'2-Resumen'!$B$3)</f>
        <v>-0.36184834154470269</v>
      </c>
      <c r="G3415" t="str">
        <f>IF(ABS(moras[[#This Row],[Z-CORE]])&gt; 1.96,"Sí", "No")</f>
        <v>No</v>
      </c>
      <c r="H3415" t="s">
        <v>33</v>
      </c>
      <c r="I3415" t="str">
        <f>IF(moras[[#This Row],[TIPO_ASEGURAMIENTO]] = "", '2-Resumen'!$F$4, moras[[#This Row],[TIPO_ASEGURAMIENTO]])</f>
        <v>ASALARIADO</v>
      </c>
      <c r="J3415" t="s">
        <v>29</v>
      </c>
      <c r="K3415" t="s">
        <v>30</v>
      </c>
      <c r="L3415" t="s">
        <v>31</v>
      </c>
      <c r="M3415" t="s">
        <v>31</v>
      </c>
      <c r="N3415">
        <v>22</v>
      </c>
      <c r="O3415">
        <f>IF(moras[[#This Row],[EDAD]]="", '2-Resumen'!$C$7, moras[[#This Row],[EDAD]])</f>
        <v>22</v>
      </c>
      <c r="P3415">
        <f>FLOOR(moras[[#This Row],[EDAD_SIN_NA´S]],10)</f>
        <v>20</v>
      </c>
      <c r="Q3415">
        <f>STANDARDIZE(moras[[#This Row],[EDAD]],'2-Resumen'!$C$2, '2-Resumen'!$C$3)</f>
        <v>-1.4048967847574589</v>
      </c>
      <c r="R3415" t="str">
        <f>IF(ABS(moras[[#This Row],[Z-CORE E]]) &gt; 1.96, "Sí", "No")</f>
        <v>No</v>
      </c>
    </row>
    <row r="3416" spans="1:18">
      <c r="A3416">
        <v>4930</v>
      </c>
      <c r="B3416" t="s">
        <v>32</v>
      </c>
      <c r="C3416">
        <v>8427925</v>
      </c>
      <c r="D34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16">
        <f>IF(moras[[#This Row],[SALARIO]]="",'2-Resumen'!$B$7, moras[[#This Row],[SALARIO]])</f>
        <v>8427925</v>
      </c>
      <c r="F3416">
        <f>STANDARDIZE(moras[[#This Row],[SALARIO]],'2-Resumen'!$B$2,'2-Resumen'!$B$3)</f>
        <v>-0.23538379478618848</v>
      </c>
      <c r="G3416" t="str">
        <f>IF(ABS(moras[[#This Row],[Z-CORE]])&gt; 1.96,"Sí", "No")</f>
        <v>No</v>
      </c>
      <c r="H3416" t="s">
        <v>33</v>
      </c>
      <c r="I3416" t="str">
        <f>IF(moras[[#This Row],[TIPO_ASEGURAMIENTO]] = "", '2-Resumen'!$F$4, moras[[#This Row],[TIPO_ASEGURAMIENTO]])</f>
        <v>ASALARIADO</v>
      </c>
      <c r="J3416" t="s">
        <v>34</v>
      </c>
      <c r="K3416" t="s">
        <v>30</v>
      </c>
      <c r="L3416" t="s">
        <v>31</v>
      </c>
      <c r="M3416" t="s">
        <v>31</v>
      </c>
      <c r="N3416">
        <v>33</v>
      </c>
      <c r="O3416">
        <f>IF(moras[[#This Row],[EDAD]]="", '2-Resumen'!$C$7, moras[[#This Row],[EDAD]])</f>
        <v>33</v>
      </c>
      <c r="P3416">
        <f>FLOOR(moras[[#This Row],[EDAD_SIN_NA´S]],10)</f>
        <v>30</v>
      </c>
      <c r="Q3416">
        <f>STANDARDIZE(moras[[#This Row],[EDAD]],'2-Resumen'!$C$2, '2-Resumen'!$C$3)</f>
        <v>-0.62856815390894638</v>
      </c>
      <c r="R3416" t="str">
        <f>IF(ABS(moras[[#This Row],[Z-CORE E]]) &gt; 1.96, "Sí", "No")</f>
        <v>No</v>
      </c>
    </row>
    <row r="3417" spans="1:18">
      <c r="A3417">
        <v>4932</v>
      </c>
      <c r="B3417" t="s">
        <v>32</v>
      </c>
      <c r="C3417">
        <v>26899086</v>
      </c>
      <c r="D34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17">
        <f>IF(moras[[#This Row],[SALARIO]]="",'2-Resumen'!$B$7, moras[[#This Row],[SALARIO]])</f>
        <v>26899086</v>
      </c>
      <c r="F3417">
        <f>STANDARDIZE(moras[[#This Row],[SALARIO]],'2-Resumen'!$B$2,'2-Resumen'!$B$3)</f>
        <v>7.1958605963520841E-2</v>
      </c>
      <c r="G3417" t="str">
        <f>IF(ABS(moras[[#This Row],[Z-CORE]])&gt; 1.96,"Sí", "No")</f>
        <v>No</v>
      </c>
      <c r="H3417" t="s">
        <v>33</v>
      </c>
      <c r="I3417" t="str">
        <f>IF(moras[[#This Row],[TIPO_ASEGURAMIENTO]] = "", '2-Resumen'!$F$4, moras[[#This Row],[TIPO_ASEGURAMIENTO]])</f>
        <v>ASALARIADO</v>
      </c>
      <c r="J3417" t="s">
        <v>29</v>
      </c>
      <c r="K3417" t="s">
        <v>30</v>
      </c>
      <c r="L3417" t="s">
        <v>31</v>
      </c>
      <c r="M3417" t="s">
        <v>31</v>
      </c>
      <c r="N3417">
        <v>26</v>
      </c>
      <c r="O3417">
        <f>IF(moras[[#This Row],[EDAD]]="", '2-Resumen'!$C$7, moras[[#This Row],[EDAD]])</f>
        <v>26</v>
      </c>
      <c r="P3417">
        <f>FLOOR(moras[[#This Row],[EDAD_SIN_NA´S]],10)</f>
        <v>20</v>
      </c>
      <c r="Q3417">
        <f>STANDARDIZE(moras[[#This Row],[EDAD]],'2-Resumen'!$C$2, '2-Resumen'!$C$3)</f>
        <v>-1.1225954644489089</v>
      </c>
      <c r="R3417" t="str">
        <f>IF(ABS(moras[[#This Row],[Z-CORE E]]) &gt; 1.96, "Sí", "No")</f>
        <v>No</v>
      </c>
    </row>
    <row r="3418" spans="1:18">
      <c r="A3418">
        <v>4934</v>
      </c>
      <c r="B3418" t="s">
        <v>27</v>
      </c>
      <c r="C3418">
        <v>292120</v>
      </c>
      <c r="D34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18">
        <f>IF(moras[[#This Row],[SALARIO]]="",'2-Resumen'!$B$7, moras[[#This Row],[SALARIO]])</f>
        <v>292120</v>
      </c>
      <c r="F3418">
        <f>STANDARDIZE(moras[[#This Row],[SALARIO]],'2-Resumen'!$B$2,'2-Resumen'!$B$3)</f>
        <v>-0.37075578579051621</v>
      </c>
      <c r="G3418" t="str">
        <f>IF(ABS(moras[[#This Row],[Z-CORE]])&gt; 1.96,"Sí", "No")</f>
        <v>No</v>
      </c>
      <c r="H3418" t="s">
        <v>33</v>
      </c>
      <c r="I3418" t="str">
        <f>IF(moras[[#This Row],[TIPO_ASEGURAMIENTO]] = "", '2-Resumen'!$F$4, moras[[#This Row],[TIPO_ASEGURAMIENTO]])</f>
        <v>ASALARIADO</v>
      </c>
      <c r="J3418" t="s">
        <v>29</v>
      </c>
      <c r="K3418" t="s">
        <v>30</v>
      </c>
      <c r="L3418" t="s">
        <v>31</v>
      </c>
      <c r="M3418" t="s">
        <v>31</v>
      </c>
      <c r="N3418">
        <v>26</v>
      </c>
      <c r="O3418">
        <f>IF(moras[[#This Row],[EDAD]]="", '2-Resumen'!$C$7, moras[[#This Row],[EDAD]])</f>
        <v>26</v>
      </c>
      <c r="P3418">
        <f>FLOOR(moras[[#This Row],[EDAD_SIN_NA´S]],10)</f>
        <v>20</v>
      </c>
      <c r="Q3418">
        <f>STANDARDIZE(moras[[#This Row],[EDAD]],'2-Resumen'!$C$2, '2-Resumen'!$C$3)</f>
        <v>-1.1225954644489089</v>
      </c>
      <c r="R3418" t="str">
        <f>IF(ABS(moras[[#This Row],[Z-CORE E]]) &gt; 1.96, "Sí", "No")</f>
        <v>No</v>
      </c>
    </row>
    <row r="3419" spans="1:18">
      <c r="A3419">
        <v>4935</v>
      </c>
      <c r="B3419" t="s">
        <v>27</v>
      </c>
      <c r="C3419">
        <v>241756034</v>
      </c>
      <c r="D34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19">
        <f>IF(moras[[#This Row],[SALARIO]]="",'2-Resumen'!$B$7, moras[[#This Row],[SALARIO]])</f>
        <v>241756034</v>
      </c>
      <c r="F3419">
        <f>STANDARDIZE(moras[[#This Row],[SALARIO]],'2-Resumen'!$B$2,'2-Resumen'!$B$3)</f>
        <v>3.6469721211440476</v>
      </c>
      <c r="G3419" t="str">
        <f>IF(ABS(moras[[#This Row],[Z-CORE]])&gt; 1.96,"Sí", "No")</f>
        <v>Sí</v>
      </c>
      <c r="H3419" t="s">
        <v>33</v>
      </c>
      <c r="I3419" t="str">
        <f>IF(moras[[#This Row],[TIPO_ASEGURAMIENTO]] = "", '2-Resumen'!$F$4, moras[[#This Row],[TIPO_ASEGURAMIENTO]])</f>
        <v>ASALARIADO</v>
      </c>
      <c r="J3419" t="s">
        <v>34</v>
      </c>
      <c r="K3419" t="s">
        <v>30</v>
      </c>
      <c r="L3419" t="s">
        <v>31</v>
      </c>
      <c r="M3419" t="s">
        <v>31</v>
      </c>
      <c r="N3419">
        <v>53</v>
      </c>
      <c r="O3419">
        <f>IF(moras[[#This Row],[EDAD]]="", '2-Resumen'!$C$7, moras[[#This Row],[EDAD]])</f>
        <v>53</v>
      </c>
      <c r="P3419">
        <f>FLOOR(moras[[#This Row],[EDAD_SIN_NA´S]],10)</f>
        <v>50</v>
      </c>
      <c r="Q3419">
        <f>STANDARDIZE(moras[[#This Row],[EDAD]],'2-Resumen'!$C$2, '2-Resumen'!$C$3)</f>
        <v>0.78293844763380371</v>
      </c>
      <c r="R3419" t="str">
        <f>IF(ABS(moras[[#This Row],[Z-CORE E]]) &gt; 1.96, "Sí", "No")</f>
        <v>No</v>
      </c>
    </row>
    <row r="3420" spans="1:18">
      <c r="A3420">
        <v>4936</v>
      </c>
      <c r="B3420" t="s">
        <v>27</v>
      </c>
      <c r="C3420">
        <v>5000</v>
      </c>
      <c r="D34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20">
        <f>IF(moras[[#This Row],[SALARIO]]="",'2-Resumen'!$B$7, moras[[#This Row],[SALARIO]])</f>
        <v>5000</v>
      </c>
      <c r="F3420">
        <f>STANDARDIZE(moras[[#This Row],[SALARIO]],'2-Resumen'!$B$2,'2-Resumen'!$B$3)</f>
        <v>-0.37553318717331269</v>
      </c>
      <c r="G3420" t="str">
        <f>IF(ABS(moras[[#This Row],[Z-CORE]])&gt; 1.96,"Sí", "No")</f>
        <v>No</v>
      </c>
      <c r="H3420" t="s">
        <v>33</v>
      </c>
      <c r="I3420" t="str">
        <f>IF(moras[[#This Row],[TIPO_ASEGURAMIENTO]] = "", '2-Resumen'!$F$4, moras[[#This Row],[TIPO_ASEGURAMIENTO]])</f>
        <v>ASALARIADO</v>
      </c>
      <c r="J3420" t="s">
        <v>29</v>
      </c>
      <c r="K3420" t="s">
        <v>30</v>
      </c>
      <c r="L3420" t="s">
        <v>31</v>
      </c>
      <c r="M3420" t="s">
        <v>31</v>
      </c>
      <c r="N3420">
        <v>39</v>
      </c>
      <c r="O3420">
        <f>IF(moras[[#This Row],[EDAD]]="", '2-Resumen'!$C$7, moras[[#This Row],[EDAD]])</f>
        <v>39</v>
      </c>
      <c r="P3420">
        <f>FLOOR(moras[[#This Row],[EDAD_SIN_NA´S]],10)</f>
        <v>30</v>
      </c>
      <c r="Q3420">
        <f>STANDARDIZE(moras[[#This Row],[EDAD]],'2-Resumen'!$C$2, '2-Resumen'!$C$3)</f>
        <v>-0.20511617344612137</v>
      </c>
      <c r="R3420" t="str">
        <f>IF(ABS(moras[[#This Row],[Z-CORE E]]) &gt; 1.96, "Sí", "No")</f>
        <v>No</v>
      </c>
    </row>
    <row r="3421" spans="1:18">
      <c r="A3421">
        <v>4937</v>
      </c>
      <c r="B3421" t="s">
        <v>32</v>
      </c>
      <c r="C3421">
        <v>63160625</v>
      </c>
      <c r="D34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21">
        <f>IF(moras[[#This Row],[SALARIO]]="",'2-Resumen'!$B$7, moras[[#This Row],[SALARIO]])</f>
        <v>63160625</v>
      </c>
      <c r="F3421">
        <f>STANDARDIZE(moras[[#This Row],[SALARIO]],'2-Resumen'!$B$2,'2-Resumen'!$B$3)</f>
        <v>0.67531583137773354</v>
      </c>
      <c r="G3421" t="str">
        <f>IF(ABS(moras[[#This Row],[Z-CORE]])&gt; 1.96,"Sí", "No")</f>
        <v>No</v>
      </c>
      <c r="H3421" t="s">
        <v>33</v>
      </c>
      <c r="I3421" t="str">
        <f>IF(moras[[#This Row],[TIPO_ASEGURAMIENTO]] = "", '2-Resumen'!$F$4, moras[[#This Row],[TIPO_ASEGURAMIENTO]])</f>
        <v>ASALARIADO</v>
      </c>
      <c r="J3421" t="s">
        <v>29</v>
      </c>
      <c r="K3421" t="s">
        <v>30</v>
      </c>
      <c r="L3421" t="s">
        <v>30</v>
      </c>
      <c r="M3421" t="s">
        <v>31</v>
      </c>
      <c r="N3421">
        <v>20</v>
      </c>
      <c r="O3421">
        <f>IF(moras[[#This Row],[EDAD]]="", '2-Resumen'!$C$7, moras[[#This Row],[EDAD]])</f>
        <v>20</v>
      </c>
      <c r="P3421">
        <f>FLOOR(moras[[#This Row],[EDAD_SIN_NA´S]],10)</f>
        <v>20</v>
      </c>
      <c r="Q3421">
        <f>STANDARDIZE(moras[[#This Row],[EDAD]],'2-Resumen'!$C$2, '2-Resumen'!$C$3)</f>
        <v>-1.5460474449117341</v>
      </c>
      <c r="R3421" t="str">
        <f>IF(ABS(moras[[#This Row],[Z-CORE E]]) &gt; 1.96, "Sí", "No")</f>
        <v>No</v>
      </c>
    </row>
    <row r="3422" spans="1:18">
      <c r="A3422">
        <v>4939</v>
      </c>
      <c r="B3422" t="s">
        <v>27</v>
      </c>
      <c r="C3422">
        <v>233740</v>
      </c>
      <c r="D34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22">
        <f>IF(moras[[#This Row],[SALARIO]]="",'2-Resumen'!$B$7, moras[[#This Row],[SALARIO]])</f>
        <v>233740</v>
      </c>
      <c r="F3422">
        <f>STANDARDIZE(moras[[#This Row],[SALARIO]],'2-Resumen'!$B$2,'2-Resumen'!$B$3)</f>
        <v>-0.37172717299004138</v>
      </c>
      <c r="G3422" t="str">
        <f>IF(ABS(moras[[#This Row],[Z-CORE]])&gt; 1.96,"Sí", "No")</f>
        <v>No</v>
      </c>
      <c r="H3422" t="s">
        <v>33</v>
      </c>
      <c r="I3422" t="str">
        <f>IF(moras[[#This Row],[TIPO_ASEGURAMIENTO]] = "", '2-Resumen'!$F$4, moras[[#This Row],[TIPO_ASEGURAMIENTO]])</f>
        <v>ASALARIADO</v>
      </c>
      <c r="J3422" t="s">
        <v>29</v>
      </c>
      <c r="K3422" t="s">
        <v>30</v>
      </c>
      <c r="L3422" t="s">
        <v>31</v>
      </c>
      <c r="M3422" t="s">
        <v>31</v>
      </c>
      <c r="N3422">
        <v>18</v>
      </c>
      <c r="O3422">
        <f>IF(moras[[#This Row],[EDAD]]="", '2-Resumen'!$C$7, moras[[#This Row],[EDAD]])</f>
        <v>18</v>
      </c>
      <c r="P3422">
        <f>FLOOR(moras[[#This Row],[EDAD_SIN_NA´S]],10)</f>
        <v>10</v>
      </c>
      <c r="Q3422">
        <f>STANDARDIZE(moras[[#This Row],[EDAD]],'2-Resumen'!$C$2, '2-Resumen'!$C$3)</f>
        <v>-1.687198105066009</v>
      </c>
      <c r="R3422" t="str">
        <f>IF(ABS(moras[[#This Row],[Z-CORE E]]) &gt; 1.96, "Sí", "No")</f>
        <v>No</v>
      </c>
    </row>
    <row r="3423" spans="1:18">
      <c r="A3423">
        <v>4942</v>
      </c>
      <c r="B3423" t="s">
        <v>32</v>
      </c>
      <c r="C3423">
        <v>36703416</v>
      </c>
      <c r="D34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23">
        <f>IF(moras[[#This Row],[SALARIO]]="",'2-Resumen'!$B$7, moras[[#This Row],[SALARIO]])</f>
        <v>36703416</v>
      </c>
      <c r="F3423">
        <f>STANDARDIZE(moras[[#This Row],[SALARIO]],'2-Resumen'!$B$2,'2-Resumen'!$B$3)</f>
        <v>0.2350932524506798</v>
      </c>
      <c r="G3423" t="str">
        <f>IF(ABS(moras[[#This Row],[Z-CORE]])&gt; 1.96,"Sí", "No")</f>
        <v>No</v>
      </c>
      <c r="H3423" t="s">
        <v>33</v>
      </c>
      <c r="I3423" t="str">
        <f>IF(moras[[#This Row],[TIPO_ASEGURAMIENTO]] = "", '2-Resumen'!$F$4, moras[[#This Row],[TIPO_ASEGURAMIENTO]])</f>
        <v>ASALARIADO</v>
      </c>
      <c r="J3423" t="s">
        <v>29</v>
      </c>
      <c r="K3423" t="s">
        <v>30</v>
      </c>
      <c r="L3423" t="s">
        <v>31</v>
      </c>
      <c r="M3423" t="s">
        <v>31</v>
      </c>
      <c r="N3423">
        <v>42</v>
      </c>
      <c r="O3423">
        <f>IF(moras[[#This Row],[EDAD]]="", '2-Resumen'!$C$7, moras[[#This Row],[EDAD]])</f>
        <v>42</v>
      </c>
      <c r="P3423">
        <f>FLOOR(moras[[#This Row],[EDAD_SIN_NA´S]],10)</f>
        <v>40</v>
      </c>
      <c r="Q3423">
        <f>STANDARDIZE(moras[[#This Row],[EDAD]],'2-Resumen'!$C$2, '2-Resumen'!$C$3)</f>
        <v>6.6098167852911317E-3</v>
      </c>
      <c r="R3423" t="str">
        <f>IF(ABS(moras[[#This Row],[Z-CORE E]]) &gt; 1.96, "Sí", "No")</f>
        <v>No</v>
      </c>
    </row>
    <row r="3424" spans="1:18">
      <c r="A3424">
        <v>4943</v>
      </c>
      <c r="B3424" t="s">
        <v>32</v>
      </c>
      <c r="C3424">
        <v>35005088</v>
      </c>
      <c r="D34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24">
        <f>IF(moras[[#This Row],[SALARIO]]="",'2-Resumen'!$B$7, moras[[#This Row],[SALARIO]])</f>
        <v>35005088</v>
      </c>
      <c r="F3424">
        <f>STANDARDIZE(moras[[#This Row],[SALARIO]],'2-Resumen'!$B$2,'2-Resumen'!$B$3)</f>
        <v>0.20683470363610057</v>
      </c>
      <c r="G3424" t="str">
        <f>IF(ABS(moras[[#This Row],[Z-CORE]])&gt; 1.96,"Sí", "No")</f>
        <v>No</v>
      </c>
      <c r="H3424" t="s">
        <v>33</v>
      </c>
      <c r="I3424" t="str">
        <f>IF(moras[[#This Row],[TIPO_ASEGURAMIENTO]] = "", '2-Resumen'!$F$4, moras[[#This Row],[TIPO_ASEGURAMIENTO]])</f>
        <v>ASALARIADO</v>
      </c>
      <c r="J3424" t="s">
        <v>29</v>
      </c>
      <c r="K3424" t="s">
        <v>30</v>
      </c>
      <c r="L3424" t="s">
        <v>31</v>
      </c>
      <c r="M3424" t="s">
        <v>31</v>
      </c>
      <c r="N3424">
        <v>26</v>
      </c>
      <c r="O3424">
        <f>IF(moras[[#This Row],[EDAD]]="", '2-Resumen'!$C$7, moras[[#This Row],[EDAD]])</f>
        <v>26</v>
      </c>
      <c r="P3424">
        <f>FLOOR(moras[[#This Row],[EDAD_SIN_NA´S]],10)</f>
        <v>20</v>
      </c>
      <c r="Q3424">
        <f>STANDARDIZE(moras[[#This Row],[EDAD]],'2-Resumen'!$C$2, '2-Resumen'!$C$3)</f>
        <v>-1.1225954644489089</v>
      </c>
      <c r="R3424" t="str">
        <f>IF(ABS(moras[[#This Row],[Z-CORE E]]) &gt; 1.96, "Sí", "No")</f>
        <v>No</v>
      </c>
    </row>
    <row r="3425" spans="1:18">
      <c r="A3425">
        <v>4944</v>
      </c>
      <c r="B3425" t="s">
        <v>32</v>
      </c>
      <c r="C3425">
        <v>1225741</v>
      </c>
      <c r="D34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25">
        <f>IF(moras[[#This Row],[SALARIO]]="",'2-Resumen'!$B$7, moras[[#This Row],[SALARIO]])</f>
        <v>1225741</v>
      </c>
      <c r="F3425">
        <f>STANDARDIZE(moras[[#This Row],[SALARIO]],'2-Resumen'!$B$2,'2-Resumen'!$B$3)</f>
        <v>-0.3552212279178224</v>
      </c>
      <c r="G3425" t="str">
        <f>IF(ABS(moras[[#This Row],[Z-CORE]])&gt; 1.96,"Sí", "No")</f>
        <v>No</v>
      </c>
      <c r="H3425" t="s">
        <v>33</v>
      </c>
      <c r="I3425" t="str">
        <f>IF(moras[[#This Row],[TIPO_ASEGURAMIENTO]] = "", '2-Resumen'!$F$4, moras[[#This Row],[TIPO_ASEGURAMIENTO]])</f>
        <v>ASALARIADO</v>
      </c>
      <c r="J3425" t="s">
        <v>29</v>
      </c>
      <c r="K3425" t="s">
        <v>30</v>
      </c>
      <c r="L3425" t="s">
        <v>31</v>
      </c>
      <c r="M3425" t="s">
        <v>31</v>
      </c>
      <c r="N3425">
        <v>57</v>
      </c>
      <c r="O3425">
        <f>IF(moras[[#This Row],[EDAD]]="", '2-Resumen'!$C$7, moras[[#This Row],[EDAD]])</f>
        <v>57</v>
      </c>
      <c r="P3425">
        <f>FLOOR(moras[[#This Row],[EDAD_SIN_NA´S]],10)</f>
        <v>50</v>
      </c>
      <c r="Q3425">
        <f>STANDARDIZE(moras[[#This Row],[EDAD]],'2-Resumen'!$C$2, '2-Resumen'!$C$3)</f>
        <v>1.0652397679423538</v>
      </c>
      <c r="R3425" t="str">
        <f>IF(ABS(moras[[#This Row],[Z-CORE E]]) &gt; 1.96, "Sí", "No")</f>
        <v>No</v>
      </c>
    </row>
    <row r="3426" spans="1:18">
      <c r="A3426">
        <v>4947</v>
      </c>
      <c r="B3426" t="s">
        <v>27</v>
      </c>
      <c r="C3426">
        <v>1158417</v>
      </c>
      <c r="D34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26">
        <f>IF(moras[[#This Row],[SALARIO]]="",'2-Resumen'!$B$7, moras[[#This Row],[SALARIO]])</f>
        <v>1158417</v>
      </c>
      <c r="F3426">
        <f>STANDARDIZE(moras[[#This Row],[SALARIO]],'2-Resumen'!$B$2,'2-Resumen'!$B$3)</f>
        <v>-0.35634143469789831</v>
      </c>
      <c r="G3426" t="str">
        <f>IF(ABS(moras[[#This Row],[Z-CORE]])&gt; 1.96,"Sí", "No")</f>
        <v>No</v>
      </c>
      <c r="H3426" t="s">
        <v>33</v>
      </c>
      <c r="I3426" t="str">
        <f>IF(moras[[#This Row],[TIPO_ASEGURAMIENTO]] = "", '2-Resumen'!$F$4, moras[[#This Row],[TIPO_ASEGURAMIENTO]])</f>
        <v>ASALARIADO</v>
      </c>
      <c r="J3426" t="s">
        <v>34</v>
      </c>
      <c r="K3426" t="s">
        <v>30</v>
      </c>
      <c r="L3426" t="s">
        <v>31</v>
      </c>
      <c r="M3426" t="s">
        <v>31</v>
      </c>
      <c r="N3426">
        <v>39</v>
      </c>
      <c r="O3426">
        <f>IF(moras[[#This Row],[EDAD]]="", '2-Resumen'!$C$7, moras[[#This Row],[EDAD]])</f>
        <v>39</v>
      </c>
      <c r="P3426">
        <f>FLOOR(moras[[#This Row],[EDAD_SIN_NA´S]],10)</f>
        <v>30</v>
      </c>
      <c r="Q3426">
        <f>STANDARDIZE(moras[[#This Row],[EDAD]],'2-Resumen'!$C$2, '2-Resumen'!$C$3)</f>
        <v>-0.20511617344612137</v>
      </c>
      <c r="R3426" t="str">
        <f>IF(ABS(moras[[#This Row],[Z-CORE E]]) &gt; 1.96, "Sí", "No")</f>
        <v>No</v>
      </c>
    </row>
    <row r="3427" spans="1:18">
      <c r="A3427">
        <v>4950</v>
      </c>
      <c r="B3427" t="s">
        <v>32</v>
      </c>
      <c r="C3427">
        <v>4206651</v>
      </c>
      <c r="D34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27">
        <f>IF(moras[[#This Row],[SALARIO]]="",'2-Resumen'!$B$7, moras[[#This Row],[SALARIO]])</f>
        <v>4206651</v>
      </c>
      <c r="F3427">
        <f>STANDARDIZE(moras[[#This Row],[SALARIO]],'2-Resumen'!$B$2,'2-Resumen'!$B$3)</f>
        <v>-0.30562174492816002</v>
      </c>
      <c r="G3427" t="str">
        <f>IF(ABS(moras[[#This Row],[Z-CORE]])&gt; 1.96,"Sí", "No")</f>
        <v>No</v>
      </c>
      <c r="H3427" t="s">
        <v>33</v>
      </c>
      <c r="I3427" t="str">
        <f>IF(moras[[#This Row],[TIPO_ASEGURAMIENTO]] = "", '2-Resumen'!$F$4, moras[[#This Row],[TIPO_ASEGURAMIENTO]])</f>
        <v>ASALARIADO</v>
      </c>
      <c r="J3427" t="s">
        <v>34</v>
      </c>
      <c r="K3427" t="s">
        <v>30</v>
      </c>
      <c r="L3427" t="s">
        <v>31</v>
      </c>
      <c r="M3427" t="s">
        <v>31</v>
      </c>
      <c r="N3427">
        <v>69</v>
      </c>
      <c r="O3427">
        <f>IF(moras[[#This Row],[EDAD]]="", '2-Resumen'!$C$7, moras[[#This Row],[EDAD]])</f>
        <v>69</v>
      </c>
      <c r="P3427">
        <f>FLOOR(moras[[#This Row],[EDAD_SIN_NA´S]],10)</f>
        <v>60</v>
      </c>
      <c r="Q3427">
        <f>STANDARDIZE(moras[[#This Row],[EDAD]],'2-Resumen'!$C$2, '2-Resumen'!$C$3)</f>
        <v>1.9121437288680037</v>
      </c>
      <c r="R3427" t="str">
        <f>IF(ABS(moras[[#This Row],[Z-CORE E]]) &gt; 1.96, "Sí", "No")</f>
        <v>No</v>
      </c>
    </row>
    <row r="3428" spans="1:18">
      <c r="A3428">
        <v>4951</v>
      </c>
      <c r="B3428" t="s">
        <v>32</v>
      </c>
      <c r="C3428">
        <v>545415</v>
      </c>
      <c r="D34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28">
        <f>IF(moras[[#This Row],[SALARIO]]="",'2-Resumen'!$B$7, moras[[#This Row],[SALARIO]])</f>
        <v>545415</v>
      </c>
      <c r="F3428">
        <f>STANDARDIZE(moras[[#This Row],[SALARIO]],'2-Resumen'!$B$2,'2-Resumen'!$B$3)</f>
        <v>-0.36654119996140144</v>
      </c>
      <c r="G3428" t="str">
        <f>IF(ABS(moras[[#This Row],[Z-CORE]])&gt; 1.96,"Sí", "No")</f>
        <v>No</v>
      </c>
      <c r="H3428" t="s">
        <v>33</v>
      </c>
      <c r="I3428" t="str">
        <f>IF(moras[[#This Row],[TIPO_ASEGURAMIENTO]] = "", '2-Resumen'!$F$4, moras[[#This Row],[TIPO_ASEGURAMIENTO]])</f>
        <v>ASALARIADO</v>
      </c>
      <c r="J3428" t="s">
        <v>29</v>
      </c>
      <c r="K3428" t="s">
        <v>30</v>
      </c>
      <c r="L3428" t="s">
        <v>31</v>
      </c>
      <c r="M3428" t="s">
        <v>31</v>
      </c>
      <c r="N3428">
        <v>20</v>
      </c>
      <c r="O3428">
        <f>IF(moras[[#This Row],[EDAD]]="", '2-Resumen'!$C$7, moras[[#This Row],[EDAD]])</f>
        <v>20</v>
      </c>
      <c r="P3428">
        <f>FLOOR(moras[[#This Row],[EDAD_SIN_NA´S]],10)</f>
        <v>20</v>
      </c>
      <c r="Q3428">
        <f>STANDARDIZE(moras[[#This Row],[EDAD]],'2-Resumen'!$C$2, '2-Resumen'!$C$3)</f>
        <v>-1.5460474449117341</v>
      </c>
      <c r="R3428" t="str">
        <f>IF(ABS(moras[[#This Row],[Z-CORE E]]) &gt; 1.96, "Sí", "No")</f>
        <v>No</v>
      </c>
    </row>
    <row r="3429" spans="1:18">
      <c r="A3429">
        <v>4952</v>
      </c>
      <c r="B3429" t="s">
        <v>27</v>
      </c>
      <c r="C3429">
        <v>330000</v>
      </c>
      <c r="D34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29">
        <f>IF(moras[[#This Row],[SALARIO]]="",'2-Resumen'!$B$7, moras[[#This Row],[SALARIO]])</f>
        <v>330000</v>
      </c>
      <c r="F3429">
        <f>STANDARDIZE(moras[[#This Row],[SALARIO]],'2-Resumen'!$B$2,'2-Resumen'!$B$3)</f>
        <v>-0.37012549892655572</v>
      </c>
      <c r="G3429" t="str">
        <f>IF(ABS(moras[[#This Row],[Z-CORE]])&gt; 1.96,"Sí", "No")</f>
        <v>No</v>
      </c>
      <c r="H3429" t="s">
        <v>33</v>
      </c>
      <c r="I3429" t="str">
        <f>IF(moras[[#This Row],[TIPO_ASEGURAMIENTO]] = "", '2-Resumen'!$F$4, moras[[#This Row],[TIPO_ASEGURAMIENTO]])</f>
        <v>ASALARIADO</v>
      </c>
      <c r="J3429" t="s">
        <v>29</v>
      </c>
      <c r="K3429" t="s">
        <v>30</v>
      </c>
      <c r="L3429" t="s">
        <v>31</v>
      </c>
      <c r="M3429" t="s">
        <v>31</v>
      </c>
      <c r="N3429">
        <v>25</v>
      </c>
      <c r="O3429">
        <f>IF(moras[[#This Row],[EDAD]]="", '2-Resumen'!$C$7, moras[[#This Row],[EDAD]])</f>
        <v>25</v>
      </c>
      <c r="P3429">
        <f>FLOOR(moras[[#This Row],[EDAD_SIN_NA´S]],10)</f>
        <v>20</v>
      </c>
      <c r="Q3429">
        <f>STANDARDIZE(moras[[#This Row],[EDAD]],'2-Resumen'!$C$2, '2-Resumen'!$C$3)</f>
        <v>-1.1931707945260464</v>
      </c>
      <c r="R3429" t="str">
        <f>IF(ABS(moras[[#This Row],[Z-CORE E]]) &gt; 1.96, "Sí", "No")</f>
        <v>No</v>
      </c>
    </row>
    <row r="3430" spans="1:18">
      <c r="A3430">
        <v>4954</v>
      </c>
      <c r="B3430" t="s">
        <v>32</v>
      </c>
      <c r="C3430">
        <v>47925204</v>
      </c>
      <c r="D34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30">
        <f>IF(moras[[#This Row],[SALARIO]]="",'2-Resumen'!$B$7, moras[[#This Row],[SALARIO]])</f>
        <v>47925204</v>
      </c>
      <c r="F3430">
        <f>STANDARDIZE(moras[[#This Row],[SALARIO]],'2-Resumen'!$B$2,'2-Resumen'!$B$3)</f>
        <v>0.42181304037436684</v>
      </c>
      <c r="G3430" t="str">
        <f>IF(ABS(moras[[#This Row],[Z-CORE]])&gt; 1.96,"Sí", "No")</f>
        <v>No</v>
      </c>
      <c r="H3430" t="s">
        <v>33</v>
      </c>
      <c r="I3430" t="str">
        <f>IF(moras[[#This Row],[TIPO_ASEGURAMIENTO]] = "", '2-Resumen'!$F$4, moras[[#This Row],[TIPO_ASEGURAMIENTO]])</f>
        <v>ASALARIADO</v>
      </c>
      <c r="J3430" t="s">
        <v>29</v>
      </c>
      <c r="K3430" t="s">
        <v>30</v>
      </c>
      <c r="L3430" t="s">
        <v>31</v>
      </c>
      <c r="M3430" t="s">
        <v>31</v>
      </c>
      <c r="N3430">
        <v>25</v>
      </c>
      <c r="O3430">
        <f>IF(moras[[#This Row],[EDAD]]="", '2-Resumen'!$C$7, moras[[#This Row],[EDAD]])</f>
        <v>25</v>
      </c>
      <c r="P3430">
        <f>FLOOR(moras[[#This Row],[EDAD_SIN_NA´S]],10)</f>
        <v>20</v>
      </c>
      <c r="Q3430">
        <f>STANDARDIZE(moras[[#This Row],[EDAD]],'2-Resumen'!$C$2, '2-Resumen'!$C$3)</f>
        <v>-1.1931707945260464</v>
      </c>
      <c r="R3430" t="str">
        <f>IF(ABS(moras[[#This Row],[Z-CORE E]]) &gt; 1.96, "Sí", "No")</f>
        <v>No</v>
      </c>
    </row>
    <row r="3431" spans="1:18">
      <c r="A3431">
        <v>4955</v>
      </c>
      <c r="B3431" t="s">
        <v>27</v>
      </c>
      <c r="C3431">
        <v>371690</v>
      </c>
      <c r="D34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31">
        <f>IF(moras[[#This Row],[SALARIO]]="",'2-Resumen'!$B$7, moras[[#This Row],[SALARIO]])</f>
        <v>371690</v>
      </c>
      <c r="F3431">
        <f>STANDARDIZE(moras[[#This Row],[SALARIO]],'2-Resumen'!$B$2,'2-Resumen'!$B$3)</f>
        <v>-0.36943181731730251</v>
      </c>
      <c r="G3431" t="str">
        <f>IF(ABS(moras[[#This Row],[Z-CORE]])&gt; 1.96,"Sí", "No")</f>
        <v>No</v>
      </c>
      <c r="H3431" t="s">
        <v>33</v>
      </c>
      <c r="I3431" t="str">
        <f>IF(moras[[#This Row],[TIPO_ASEGURAMIENTO]] = "", '2-Resumen'!$F$4, moras[[#This Row],[TIPO_ASEGURAMIENTO]])</f>
        <v>ASALARIADO</v>
      </c>
      <c r="J3431" t="s">
        <v>29</v>
      </c>
      <c r="K3431" t="s">
        <v>30</v>
      </c>
      <c r="L3431" t="s">
        <v>31</v>
      </c>
      <c r="M3431" t="s">
        <v>31</v>
      </c>
      <c r="N3431">
        <v>48</v>
      </c>
      <c r="O3431">
        <f>IF(moras[[#This Row],[EDAD]]="", '2-Resumen'!$C$7, moras[[#This Row],[EDAD]])</f>
        <v>48</v>
      </c>
      <c r="P3431">
        <f>FLOOR(moras[[#This Row],[EDAD_SIN_NA´S]],10)</f>
        <v>40</v>
      </c>
      <c r="Q3431">
        <f>STANDARDIZE(moras[[#This Row],[EDAD]],'2-Resumen'!$C$2, '2-Resumen'!$C$3)</f>
        <v>0.43006179724811616</v>
      </c>
      <c r="R3431" t="str">
        <f>IF(ABS(moras[[#This Row],[Z-CORE E]]) &gt; 1.96, "Sí", "No")</f>
        <v>No</v>
      </c>
    </row>
    <row r="3432" spans="1:18">
      <c r="A3432">
        <v>4956</v>
      </c>
      <c r="B3432" t="s">
        <v>27</v>
      </c>
      <c r="C3432">
        <v>1200000</v>
      </c>
      <c r="D34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32">
        <f>IF(moras[[#This Row],[SALARIO]]="",'2-Resumen'!$B$7, moras[[#This Row],[SALARIO]])</f>
        <v>1200000</v>
      </c>
      <c r="F3432">
        <f>STANDARDIZE(moras[[#This Row],[SALARIO]],'2-Resumen'!$B$2,'2-Resumen'!$B$3)</f>
        <v>-0.35564953346600636</v>
      </c>
      <c r="G3432" t="str">
        <f>IF(ABS(moras[[#This Row],[Z-CORE]])&gt; 1.96,"Sí", "No")</f>
        <v>No</v>
      </c>
      <c r="H3432" t="s">
        <v>33</v>
      </c>
      <c r="I3432" t="str">
        <f>IF(moras[[#This Row],[TIPO_ASEGURAMIENTO]] = "", '2-Resumen'!$F$4, moras[[#This Row],[TIPO_ASEGURAMIENTO]])</f>
        <v>ASALARIADO</v>
      </c>
      <c r="J3432" t="s">
        <v>29</v>
      </c>
      <c r="K3432" t="s">
        <v>30</v>
      </c>
      <c r="L3432" t="s">
        <v>30</v>
      </c>
      <c r="M3432" t="s">
        <v>31</v>
      </c>
      <c r="N3432">
        <v>78</v>
      </c>
      <c r="O3432">
        <f>IF(moras[[#This Row],[EDAD]]="", '2-Resumen'!$C$7, moras[[#This Row],[EDAD]])</f>
        <v>78</v>
      </c>
      <c r="P3432">
        <f>FLOOR(moras[[#This Row],[EDAD_SIN_NA´S]],10)</f>
        <v>70</v>
      </c>
      <c r="Q3432">
        <f>STANDARDIZE(moras[[#This Row],[EDAD]],'2-Resumen'!$C$2, '2-Resumen'!$C$3)</f>
        <v>2.5473216995622412</v>
      </c>
      <c r="R3432" t="str">
        <f>IF(ABS(moras[[#This Row],[Z-CORE E]]) &gt; 1.96, "Sí", "No")</f>
        <v>Sí</v>
      </c>
    </row>
    <row r="3433" spans="1:18">
      <c r="A3433">
        <v>4957</v>
      </c>
      <c r="B3433" t="s">
        <v>32</v>
      </c>
      <c r="C3433">
        <v>42896015</v>
      </c>
      <c r="D34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33">
        <f>IF(moras[[#This Row],[SALARIO]]="",'2-Resumen'!$B$7, moras[[#This Row],[SALARIO]])</f>
        <v>42896015</v>
      </c>
      <c r="F3433">
        <f>STANDARDIZE(moras[[#This Row],[SALARIO]],'2-Resumen'!$B$2,'2-Resumen'!$B$3)</f>
        <v>0.33813215961738413</v>
      </c>
      <c r="G3433" t="str">
        <f>IF(ABS(moras[[#This Row],[Z-CORE]])&gt; 1.96,"Sí", "No")</f>
        <v>No</v>
      </c>
      <c r="H3433" t="s">
        <v>33</v>
      </c>
      <c r="I3433" t="str">
        <f>IF(moras[[#This Row],[TIPO_ASEGURAMIENTO]] = "", '2-Resumen'!$F$4, moras[[#This Row],[TIPO_ASEGURAMIENTO]])</f>
        <v>ASALARIADO</v>
      </c>
      <c r="J3433" t="s">
        <v>29</v>
      </c>
      <c r="K3433" t="s">
        <v>30</v>
      </c>
      <c r="L3433" t="s">
        <v>31</v>
      </c>
      <c r="M3433" t="s">
        <v>31</v>
      </c>
      <c r="N3433">
        <v>41</v>
      </c>
      <c r="O3433">
        <f>IF(moras[[#This Row],[EDAD]]="", '2-Resumen'!$C$7, moras[[#This Row],[EDAD]])</f>
        <v>41</v>
      </c>
      <c r="P3433">
        <f>FLOOR(moras[[#This Row],[EDAD_SIN_NA´S]],10)</f>
        <v>40</v>
      </c>
      <c r="Q3433">
        <f>STANDARDIZE(moras[[#This Row],[EDAD]],'2-Resumen'!$C$2, '2-Resumen'!$C$3)</f>
        <v>-6.3965513291846368E-2</v>
      </c>
      <c r="R3433" t="str">
        <f>IF(ABS(moras[[#This Row],[Z-CORE E]]) &gt; 1.96, "Sí", "No")</f>
        <v>No</v>
      </c>
    </row>
    <row r="3434" spans="1:18">
      <c r="A3434">
        <v>4958</v>
      </c>
      <c r="B3434" t="s">
        <v>32</v>
      </c>
      <c r="C3434">
        <v>290000</v>
      </c>
      <c r="D34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34">
        <f>IF(moras[[#This Row],[SALARIO]]="",'2-Resumen'!$B$7, moras[[#This Row],[SALARIO]])</f>
        <v>290000</v>
      </c>
      <c r="F3434">
        <f>STANDARDIZE(moras[[#This Row],[SALARIO]],'2-Resumen'!$B$2,'2-Resumen'!$B$3)</f>
        <v>-0.37079106055692584</v>
      </c>
      <c r="G3434" t="str">
        <f>IF(ABS(moras[[#This Row],[Z-CORE]])&gt; 1.96,"Sí", "No")</f>
        <v>No</v>
      </c>
      <c r="H3434" t="s">
        <v>33</v>
      </c>
      <c r="I3434" t="str">
        <f>IF(moras[[#This Row],[TIPO_ASEGURAMIENTO]] = "", '2-Resumen'!$F$4, moras[[#This Row],[TIPO_ASEGURAMIENTO]])</f>
        <v>ASALARIADO</v>
      </c>
      <c r="J3434" t="s">
        <v>29</v>
      </c>
      <c r="K3434" t="s">
        <v>30</v>
      </c>
      <c r="L3434" t="s">
        <v>30</v>
      </c>
      <c r="M3434" t="s">
        <v>31</v>
      </c>
      <c r="N3434">
        <v>37</v>
      </c>
      <c r="O3434">
        <f>IF(moras[[#This Row],[EDAD]]="", '2-Resumen'!$C$7, moras[[#This Row],[EDAD]])</f>
        <v>37</v>
      </c>
      <c r="P3434">
        <f>FLOOR(moras[[#This Row],[EDAD_SIN_NA´S]],10)</f>
        <v>30</v>
      </c>
      <c r="Q3434">
        <f>STANDARDIZE(moras[[#This Row],[EDAD]],'2-Resumen'!$C$2, '2-Resumen'!$C$3)</f>
        <v>-0.3462668336003964</v>
      </c>
      <c r="R3434" t="str">
        <f>IF(ABS(moras[[#This Row],[Z-CORE E]]) &gt; 1.96, "Sí", "No")</f>
        <v>No</v>
      </c>
    </row>
    <row r="3435" spans="1:18">
      <c r="A3435">
        <v>4959</v>
      </c>
      <c r="B3435" t="s">
        <v>32</v>
      </c>
      <c r="C3435">
        <v>54361226</v>
      </c>
      <c r="D34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35">
        <f>IF(moras[[#This Row],[SALARIO]]="",'2-Resumen'!$B$7, moras[[#This Row],[SALARIO]])</f>
        <v>54361226</v>
      </c>
      <c r="F3435">
        <f>STANDARDIZE(moras[[#This Row],[SALARIO]],'2-Resumen'!$B$2,'2-Resumen'!$B$3)</f>
        <v>0.52890227275981061</v>
      </c>
      <c r="G3435" t="str">
        <f>IF(ABS(moras[[#This Row],[Z-CORE]])&gt; 1.96,"Sí", "No")</f>
        <v>No</v>
      </c>
      <c r="H3435" t="s">
        <v>33</v>
      </c>
      <c r="I3435" t="str">
        <f>IF(moras[[#This Row],[TIPO_ASEGURAMIENTO]] = "", '2-Resumen'!$F$4, moras[[#This Row],[TIPO_ASEGURAMIENTO]])</f>
        <v>ASALARIADO</v>
      </c>
      <c r="J3435" t="s">
        <v>34</v>
      </c>
      <c r="K3435" t="s">
        <v>30</v>
      </c>
      <c r="L3435" t="s">
        <v>31</v>
      </c>
      <c r="M3435" t="s">
        <v>31</v>
      </c>
      <c r="N3435">
        <v>39</v>
      </c>
      <c r="O3435">
        <f>IF(moras[[#This Row],[EDAD]]="", '2-Resumen'!$C$7, moras[[#This Row],[EDAD]])</f>
        <v>39</v>
      </c>
      <c r="P3435">
        <f>FLOOR(moras[[#This Row],[EDAD_SIN_NA´S]],10)</f>
        <v>30</v>
      </c>
      <c r="Q3435">
        <f>STANDARDIZE(moras[[#This Row],[EDAD]],'2-Resumen'!$C$2, '2-Resumen'!$C$3)</f>
        <v>-0.20511617344612137</v>
      </c>
      <c r="R3435" t="str">
        <f>IF(ABS(moras[[#This Row],[Z-CORE E]]) &gt; 1.96, "Sí", "No")</f>
        <v>No</v>
      </c>
    </row>
    <row r="3436" spans="1:18">
      <c r="A3436">
        <v>4960</v>
      </c>
      <c r="B3436" t="s">
        <v>32</v>
      </c>
      <c r="C3436">
        <v>149130</v>
      </c>
      <c r="D34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36">
        <f>IF(moras[[#This Row],[SALARIO]]="",'2-Resumen'!$B$7, moras[[#This Row],[SALARIO]])</f>
        <v>149130</v>
      </c>
      <c r="F3436">
        <f>STANDARDIZE(moras[[#This Row],[SALARIO]],'2-Resumen'!$B$2,'2-Resumen'!$B$3)</f>
        <v>-0.37313500222868168</v>
      </c>
      <c r="G3436" t="str">
        <f>IF(ABS(moras[[#This Row],[Z-CORE]])&gt; 1.96,"Sí", "No")</f>
        <v>No</v>
      </c>
      <c r="H3436" t="s">
        <v>33</v>
      </c>
      <c r="I3436" t="str">
        <f>IF(moras[[#This Row],[TIPO_ASEGURAMIENTO]] = "", '2-Resumen'!$F$4, moras[[#This Row],[TIPO_ASEGURAMIENTO]])</f>
        <v>ASALARIADO</v>
      </c>
      <c r="J3436" t="s">
        <v>29</v>
      </c>
      <c r="K3436" t="s">
        <v>30</v>
      </c>
      <c r="L3436" t="s">
        <v>30</v>
      </c>
      <c r="M3436" t="s">
        <v>30</v>
      </c>
      <c r="N3436">
        <v>29</v>
      </c>
      <c r="O3436">
        <f>IF(moras[[#This Row],[EDAD]]="", '2-Resumen'!$C$7, moras[[#This Row],[EDAD]])</f>
        <v>29</v>
      </c>
      <c r="P3436">
        <f>FLOOR(moras[[#This Row],[EDAD_SIN_NA´S]],10)</f>
        <v>20</v>
      </c>
      <c r="Q3436">
        <f>STANDARDIZE(moras[[#This Row],[EDAD]],'2-Resumen'!$C$2, '2-Resumen'!$C$3)</f>
        <v>-0.91086947421749642</v>
      </c>
      <c r="R3436" t="str">
        <f>IF(ABS(moras[[#This Row],[Z-CORE E]]) &gt; 1.96, "Sí", "No")</f>
        <v>No</v>
      </c>
    </row>
    <row r="3437" spans="1:18">
      <c r="A3437">
        <v>4962</v>
      </c>
      <c r="B3437" t="s">
        <v>32</v>
      </c>
      <c r="C3437">
        <v>121165063</v>
      </c>
      <c r="D34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37">
        <f>IF(moras[[#This Row],[SALARIO]]="",'2-Resumen'!$B$7, moras[[#This Row],[SALARIO]])</f>
        <v>121165063</v>
      </c>
      <c r="F3437">
        <f>STANDARDIZE(moras[[#This Row],[SALARIO]],'2-Resumen'!$B$2,'2-Resumen'!$B$3)</f>
        <v>1.6404540394772495</v>
      </c>
      <c r="G3437" t="str">
        <f>IF(ABS(moras[[#This Row],[Z-CORE]])&gt; 1.96,"Sí", "No")</f>
        <v>No</v>
      </c>
      <c r="H3437" t="s">
        <v>33</v>
      </c>
      <c r="I3437" t="str">
        <f>IF(moras[[#This Row],[TIPO_ASEGURAMIENTO]] = "", '2-Resumen'!$F$4, moras[[#This Row],[TIPO_ASEGURAMIENTO]])</f>
        <v>ASALARIADO</v>
      </c>
      <c r="J3437" t="s">
        <v>29</v>
      </c>
      <c r="K3437" t="s">
        <v>30</v>
      </c>
      <c r="L3437" t="s">
        <v>31</v>
      </c>
      <c r="M3437" t="s">
        <v>31</v>
      </c>
      <c r="N3437">
        <v>61</v>
      </c>
      <c r="O3437">
        <f>IF(moras[[#This Row],[EDAD]]="", '2-Resumen'!$C$7, moras[[#This Row],[EDAD]])</f>
        <v>61</v>
      </c>
      <c r="P3437">
        <f>FLOOR(moras[[#This Row],[EDAD_SIN_NA´S]],10)</f>
        <v>60</v>
      </c>
      <c r="Q3437">
        <f>STANDARDIZE(moras[[#This Row],[EDAD]],'2-Resumen'!$C$2, '2-Resumen'!$C$3)</f>
        <v>1.3475410882509038</v>
      </c>
      <c r="R3437" t="str">
        <f>IF(ABS(moras[[#This Row],[Z-CORE E]]) &gt; 1.96, "Sí", "No")</f>
        <v>No</v>
      </c>
    </row>
    <row r="3438" spans="1:18">
      <c r="A3438">
        <v>4963</v>
      </c>
      <c r="B3438" t="s">
        <v>27</v>
      </c>
      <c r="C3438">
        <v>714152</v>
      </c>
      <c r="D34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38">
        <f>IF(moras[[#This Row],[SALARIO]]="",'2-Resumen'!$B$7, moras[[#This Row],[SALARIO]])</f>
        <v>714152</v>
      </c>
      <c r="F3438">
        <f>STANDARDIZE(moras[[#This Row],[SALARIO]],'2-Resumen'!$B$2,'2-Resumen'!$B$3)</f>
        <v>-0.36373357814080748</v>
      </c>
      <c r="G3438" t="str">
        <f>IF(ABS(moras[[#This Row],[Z-CORE]])&gt; 1.96,"Sí", "No")</f>
        <v>No</v>
      </c>
      <c r="H3438" t="s">
        <v>33</v>
      </c>
      <c r="I3438" t="str">
        <f>IF(moras[[#This Row],[TIPO_ASEGURAMIENTO]] = "", '2-Resumen'!$F$4, moras[[#This Row],[TIPO_ASEGURAMIENTO]])</f>
        <v>ASALARIADO</v>
      </c>
      <c r="J3438" t="s">
        <v>29</v>
      </c>
      <c r="K3438" t="s">
        <v>30</v>
      </c>
      <c r="L3438" t="s">
        <v>31</v>
      </c>
      <c r="M3438" t="s">
        <v>31</v>
      </c>
      <c r="N3438">
        <v>31</v>
      </c>
      <c r="O3438">
        <f>IF(moras[[#This Row],[EDAD]]="", '2-Resumen'!$C$7, moras[[#This Row],[EDAD]])</f>
        <v>31</v>
      </c>
      <c r="P3438">
        <f>FLOOR(moras[[#This Row],[EDAD_SIN_NA´S]],10)</f>
        <v>30</v>
      </c>
      <c r="Q3438">
        <f>STANDARDIZE(moras[[#This Row],[EDAD]],'2-Resumen'!$C$2, '2-Resumen'!$C$3)</f>
        <v>-0.7697188140632214</v>
      </c>
      <c r="R3438" t="str">
        <f>IF(ABS(moras[[#This Row],[Z-CORE E]]) &gt; 1.96, "Sí", "No")</f>
        <v>No</v>
      </c>
    </row>
    <row r="3439" spans="1:18">
      <c r="A3439">
        <v>4965</v>
      </c>
      <c r="B3439" t="s">
        <v>27</v>
      </c>
      <c r="C3439">
        <v>349768</v>
      </c>
      <c r="D34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39">
        <f>IF(moras[[#This Row],[SALARIO]]="",'2-Resumen'!$B$7, moras[[#This Row],[SALARIO]])</f>
        <v>349768</v>
      </c>
      <c r="F3439">
        <f>STANDARDIZE(moras[[#This Row],[SALARIO]],'2-Resumen'!$B$2,'2-Resumen'!$B$3)</f>
        <v>-0.36979657836882684</v>
      </c>
      <c r="G3439" t="str">
        <f>IF(ABS(moras[[#This Row],[Z-CORE]])&gt; 1.96,"Sí", "No")</f>
        <v>No</v>
      </c>
      <c r="H3439" t="s">
        <v>33</v>
      </c>
      <c r="I3439" t="str">
        <f>IF(moras[[#This Row],[TIPO_ASEGURAMIENTO]] = "", '2-Resumen'!$F$4, moras[[#This Row],[TIPO_ASEGURAMIENTO]])</f>
        <v>ASALARIADO</v>
      </c>
      <c r="J3439" t="s">
        <v>34</v>
      </c>
      <c r="K3439" t="s">
        <v>30</v>
      </c>
      <c r="L3439" t="s">
        <v>31</v>
      </c>
      <c r="M3439" t="s">
        <v>30</v>
      </c>
      <c r="N3439">
        <v>55</v>
      </c>
      <c r="O3439">
        <f>IF(moras[[#This Row],[EDAD]]="", '2-Resumen'!$C$7, moras[[#This Row],[EDAD]])</f>
        <v>55</v>
      </c>
      <c r="P3439">
        <f>FLOOR(moras[[#This Row],[EDAD_SIN_NA´S]],10)</f>
        <v>50</v>
      </c>
      <c r="Q3439">
        <f>STANDARDIZE(moras[[#This Row],[EDAD]],'2-Resumen'!$C$2, '2-Resumen'!$C$3)</f>
        <v>0.92408910778807873</v>
      </c>
      <c r="R3439" t="str">
        <f>IF(ABS(moras[[#This Row],[Z-CORE E]]) &gt; 1.96, "Sí", "No")</f>
        <v>No</v>
      </c>
    </row>
    <row r="3440" spans="1:18">
      <c r="A3440">
        <v>4967</v>
      </c>
      <c r="B3440" t="s">
        <v>32</v>
      </c>
      <c r="C3440">
        <v>42892814</v>
      </c>
      <c r="D34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0">
        <f>IF(moras[[#This Row],[SALARIO]]="",'2-Resumen'!$B$7, moras[[#This Row],[SALARIO]])</f>
        <v>42892814</v>
      </c>
      <c r="F3440">
        <f>STANDARDIZE(moras[[#This Row],[SALARIO]],'2-Resumen'!$B$2,'2-Resumen'!$B$3)</f>
        <v>0.33807889804791375</v>
      </c>
      <c r="G3440" t="str">
        <f>IF(ABS(moras[[#This Row],[Z-CORE]])&gt; 1.96,"Sí", "No")</f>
        <v>No</v>
      </c>
      <c r="H3440" t="s">
        <v>33</v>
      </c>
      <c r="I3440" t="str">
        <f>IF(moras[[#This Row],[TIPO_ASEGURAMIENTO]] = "", '2-Resumen'!$F$4, moras[[#This Row],[TIPO_ASEGURAMIENTO]])</f>
        <v>ASALARIADO</v>
      </c>
      <c r="J3440" t="s">
        <v>29</v>
      </c>
      <c r="K3440" t="s">
        <v>30</v>
      </c>
      <c r="L3440" t="s">
        <v>31</v>
      </c>
      <c r="M3440" t="s">
        <v>31</v>
      </c>
      <c r="N3440">
        <v>36</v>
      </c>
      <c r="O3440">
        <f>IF(moras[[#This Row],[EDAD]]="", '2-Resumen'!$C$7, moras[[#This Row],[EDAD]])</f>
        <v>36</v>
      </c>
      <c r="P3440">
        <f>FLOOR(moras[[#This Row],[EDAD_SIN_NA´S]],10)</f>
        <v>30</v>
      </c>
      <c r="Q3440">
        <f>STANDARDIZE(moras[[#This Row],[EDAD]],'2-Resumen'!$C$2, '2-Resumen'!$C$3)</f>
        <v>-0.41684216367753391</v>
      </c>
      <c r="R3440" t="str">
        <f>IF(ABS(moras[[#This Row],[Z-CORE E]]) &gt; 1.96, "Sí", "No")</f>
        <v>No</v>
      </c>
    </row>
    <row r="3441" spans="1:18">
      <c r="A3441">
        <v>4968</v>
      </c>
      <c r="B3441" t="s">
        <v>27</v>
      </c>
      <c r="C3441">
        <v>44693837</v>
      </c>
      <c r="D34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1">
        <f>IF(moras[[#This Row],[SALARIO]]="",'2-Resumen'!$B$7, moras[[#This Row],[SALARIO]])</f>
        <v>44693837</v>
      </c>
      <c r="F3441">
        <f>STANDARDIZE(moras[[#This Row],[SALARIO]],'2-Resumen'!$B$2,'2-Resumen'!$B$3)</f>
        <v>0.36804619315326442</v>
      </c>
      <c r="G3441" t="str">
        <f>IF(ABS(moras[[#This Row],[Z-CORE]])&gt; 1.96,"Sí", "No")</f>
        <v>No</v>
      </c>
      <c r="H3441" t="s">
        <v>33</v>
      </c>
      <c r="I3441" t="str">
        <f>IF(moras[[#This Row],[TIPO_ASEGURAMIENTO]] = "", '2-Resumen'!$F$4, moras[[#This Row],[TIPO_ASEGURAMIENTO]])</f>
        <v>ASALARIADO</v>
      </c>
      <c r="J3441" t="s">
        <v>29</v>
      </c>
      <c r="K3441" t="s">
        <v>30</v>
      </c>
      <c r="L3441" t="s">
        <v>31</v>
      </c>
      <c r="M3441" t="s">
        <v>30</v>
      </c>
      <c r="N3441">
        <v>30</v>
      </c>
      <c r="O3441">
        <f>IF(moras[[#This Row],[EDAD]]="", '2-Resumen'!$C$7, moras[[#This Row],[EDAD]])</f>
        <v>30</v>
      </c>
      <c r="P3441">
        <f>FLOOR(moras[[#This Row],[EDAD_SIN_NA´S]],10)</f>
        <v>30</v>
      </c>
      <c r="Q3441">
        <f>STANDARDIZE(moras[[#This Row],[EDAD]],'2-Resumen'!$C$2, '2-Resumen'!$C$3)</f>
        <v>-0.84029414414035897</v>
      </c>
      <c r="R3441" t="str">
        <f>IF(ABS(moras[[#This Row],[Z-CORE E]]) &gt; 1.96, "Sí", "No")</f>
        <v>No</v>
      </c>
    </row>
    <row r="3442" spans="1:18">
      <c r="A3442">
        <v>4969</v>
      </c>
      <c r="B3442" t="s">
        <v>27</v>
      </c>
      <c r="C3442">
        <v>96846727</v>
      </c>
      <c r="D34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2">
        <f>IF(moras[[#This Row],[SALARIO]]="",'2-Resumen'!$B$7, moras[[#This Row],[SALARIO]])</f>
        <v>96846727</v>
      </c>
      <c r="F3442">
        <f>STANDARDIZE(moras[[#This Row],[SALARIO]],'2-Resumen'!$B$2,'2-Resumen'!$B$3)</f>
        <v>1.23582025557606</v>
      </c>
      <c r="G3442" t="str">
        <f>IF(ABS(moras[[#This Row],[Z-CORE]])&gt; 1.96,"Sí", "No")</f>
        <v>No</v>
      </c>
      <c r="H3442" t="s">
        <v>33</v>
      </c>
      <c r="I3442" t="str">
        <f>IF(moras[[#This Row],[TIPO_ASEGURAMIENTO]] = "", '2-Resumen'!$F$4, moras[[#This Row],[TIPO_ASEGURAMIENTO]])</f>
        <v>ASALARIADO</v>
      </c>
      <c r="J3442" t="s">
        <v>29</v>
      </c>
      <c r="K3442" t="s">
        <v>30</v>
      </c>
      <c r="L3442" t="s">
        <v>31</v>
      </c>
      <c r="M3442" t="s">
        <v>31</v>
      </c>
      <c r="N3442">
        <v>33</v>
      </c>
      <c r="O3442">
        <f>IF(moras[[#This Row],[EDAD]]="", '2-Resumen'!$C$7, moras[[#This Row],[EDAD]])</f>
        <v>33</v>
      </c>
      <c r="P3442">
        <f>FLOOR(moras[[#This Row],[EDAD_SIN_NA´S]],10)</f>
        <v>30</v>
      </c>
      <c r="Q3442">
        <f>STANDARDIZE(moras[[#This Row],[EDAD]],'2-Resumen'!$C$2, '2-Resumen'!$C$3)</f>
        <v>-0.62856815390894638</v>
      </c>
      <c r="R3442" t="str">
        <f>IF(ABS(moras[[#This Row],[Z-CORE E]]) &gt; 1.96, "Sí", "No")</f>
        <v>No</v>
      </c>
    </row>
    <row r="3443" spans="1:18">
      <c r="A3443">
        <v>4971</v>
      </c>
      <c r="B3443" t="s">
        <v>32</v>
      </c>
      <c r="C3443">
        <v>74205313</v>
      </c>
      <c r="D34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3">
        <f>IF(moras[[#This Row],[SALARIO]]="",'2-Resumen'!$B$7, moras[[#This Row],[SALARIO]])</f>
        <v>74205313</v>
      </c>
      <c r="F3443">
        <f>STANDARDIZE(moras[[#This Row],[SALARIO]],'2-Resumen'!$B$2,'2-Resumen'!$B$3)</f>
        <v>0.85908884518295703</v>
      </c>
      <c r="G3443" t="str">
        <f>IF(ABS(moras[[#This Row],[Z-CORE]])&gt; 1.96,"Sí", "No")</f>
        <v>No</v>
      </c>
      <c r="H3443" t="s">
        <v>33</v>
      </c>
      <c r="I3443" t="str">
        <f>IF(moras[[#This Row],[TIPO_ASEGURAMIENTO]] = "", '2-Resumen'!$F$4, moras[[#This Row],[TIPO_ASEGURAMIENTO]])</f>
        <v>ASALARIADO</v>
      </c>
      <c r="J3443" t="s">
        <v>34</v>
      </c>
      <c r="K3443" t="s">
        <v>30</v>
      </c>
      <c r="L3443" t="s">
        <v>31</v>
      </c>
      <c r="M3443" t="s">
        <v>31</v>
      </c>
      <c r="N3443">
        <v>39</v>
      </c>
      <c r="O3443">
        <f>IF(moras[[#This Row],[EDAD]]="", '2-Resumen'!$C$7, moras[[#This Row],[EDAD]])</f>
        <v>39</v>
      </c>
      <c r="P3443">
        <f>FLOOR(moras[[#This Row],[EDAD_SIN_NA´S]],10)</f>
        <v>30</v>
      </c>
      <c r="Q3443">
        <f>STANDARDIZE(moras[[#This Row],[EDAD]],'2-Resumen'!$C$2, '2-Resumen'!$C$3)</f>
        <v>-0.20511617344612137</v>
      </c>
      <c r="R3443" t="str">
        <f>IF(ABS(moras[[#This Row],[Z-CORE E]]) &gt; 1.96, "Sí", "No")</f>
        <v>No</v>
      </c>
    </row>
    <row r="3444" spans="1:18">
      <c r="A3444">
        <v>4972</v>
      </c>
      <c r="B3444" t="s">
        <v>32</v>
      </c>
      <c r="C3444">
        <v>44240266</v>
      </c>
      <c r="D34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4">
        <f>IF(moras[[#This Row],[SALARIO]]="",'2-Resumen'!$B$7, moras[[#This Row],[SALARIO]])</f>
        <v>44240266</v>
      </c>
      <c r="F3444">
        <f>STANDARDIZE(moras[[#This Row],[SALARIO]],'2-Resumen'!$B$2,'2-Resumen'!$B$3)</f>
        <v>0.36049920679704961</v>
      </c>
      <c r="G3444" t="str">
        <f>IF(ABS(moras[[#This Row],[Z-CORE]])&gt; 1.96,"Sí", "No")</f>
        <v>No</v>
      </c>
      <c r="H3444" t="s">
        <v>33</v>
      </c>
      <c r="I3444" t="str">
        <f>IF(moras[[#This Row],[TIPO_ASEGURAMIENTO]] = "", '2-Resumen'!$F$4, moras[[#This Row],[TIPO_ASEGURAMIENTO]])</f>
        <v>ASALARIADO</v>
      </c>
      <c r="J3444" t="s">
        <v>29</v>
      </c>
      <c r="K3444" t="s">
        <v>30</v>
      </c>
      <c r="L3444" t="s">
        <v>31</v>
      </c>
      <c r="M3444" t="s">
        <v>31</v>
      </c>
      <c r="N3444">
        <v>33</v>
      </c>
      <c r="O3444">
        <f>IF(moras[[#This Row],[EDAD]]="", '2-Resumen'!$C$7, moras[[#This Row],[EDAD]])</f>
        <v>33</v>
      </c>
      <c r="P3444">
        <f>FLOOR(moras[[#This Row],[EDAD_SIN_NA´S]],10)</f>
        <v>30</v>
      </c>
      <c r="Q3444">
        <f>STANDARDIZE(moras[[#This Row],[EDAD]],'2-Resumen'!$C$2, '2-Resumen'!$C$3)</f>
        <v>-0.62856815390894638</v>
      </c>
      <c r="R3444" t="str">
        <f>IF(ABS(moras[[#This Row],[Z-CORE E]]) &gt; 1.96, "Sí", "No")</f>
        <v>No</v>
      </c>
    </row>
    <row r="3445" spans="1:18">
      <c r="A3445">
        <v>4973</v>
      </c>
      <c r="B3445" t="s">
        <v>32</v>
      </c>
      <c r="C3445">
        <v>91149456</v>
      </c>
      <c r="D34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5">
        <f>IF(moras[[#This Row],[SALARIO]]="",'2-Resumen'!$B$7, moras[[#This Row],[SALARIO]])</f>
        <v>91149456</v>
      </c>
      <c r="F3445">
        <f>STANDARDIZE(moras[[#This Row],[SALARIO]],'2-Resumen'!$B$2,'2-Resumen'!$B$3)</f>
        <v>1.1410231311905545</v>
      </c>
      <c r="G3445" t="str">
        <f>IF(ABS(moras[[#This Row],[Z-CORE]])&gt; 1.96,"Sí", "No")</f>
        <v>No</v>
      </c>
      <c r="H3445" t="s">
        <v>33</v>
      </c>
      <c r="I3445" t="str">
        <f>IF(moras[[#This Row],[TIPO_ASEGURAMIENTO]] = "", '2-Resumen'!$F$4, moras[[#This Row],[TIPO_ASEGURAMIENTO]])</f>
        <v>ASALARIADO</v>
      </c>
      <c r="J3445" t="s">
        <v>29</v>
      </c>
      <c r="K3445" t="s">
        <v>30</v>
      </c>
      <c r="L3445" t="s">
        <v>31</v>
      </c>
      <c r="M3445" t="s">
        <v>31</v>
      </c>
      <c r="N3445">
        <v>41</v>
      </c>
      <c r="O3445">
        <f>IF(moras[[#This Row],[EDAD]]="", '2-Resumen'!$C$7, moras[[#This Row],[EDAD]])</f>
        <v>41</v>
      </c>
      <c r="P3445">
        <f>FLOOR(moras[[#This Row],[EDAD_SIN_NA´S]],10)</f>
        <v>40</v>
      </c>
      <c r="Q3445">
        <f>STANDARDIZE(moras[[#This Row],[EDAD]],'2-Resumen'!$C$2, '2-Resumen'!$C$3)</f>
        <v>-6.3965513291846368E-2</v>
      </c>
      <c r="R3445" t="str">
        <f>IF(ABS(moras[[#This Row],[Z-CORE E]]) &gt; 1.96, "Sí", "No")</f>
        <v>No</v>
      </c>
    </row>
    <row r="3446" spans="1:18">
      <c r="A3446">
        <v>4974</v>
      </c>
      <c r="B3446" t="s">
        <v>27</v>
      </c>
      <c r="C3446">
        <v>1000000</v>
      </c>
      <c r="D34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46">
        <f>IF(moras[[#This Row],[SALARIO]]="",'2-Resumen'!$B$7, moras[[#This Row],[SALARIO]])</f>
        <v>1000000</v>
      </c>
      <c r="F3446">
        <f>STANDARDIZE(moras[[#This Row],[SALARIO]],'2-Resumen'!$B$2,'2-Resumen'!$B$3)</f>
        <v>-0.35897734161785677</v>
      </c>
      <c r="G3446" t="str">
        <f>IF(ABS(moras[[#This Row],[Z-CORE]])&gt; 1.96,"Sí", "No")</f>
        <v>No</v>
      </c>
      <c r="H3446" t="s">
        <v>33</v>
      </c>
      <c r="I3446" t="str">
        <f>IF(moras[[#This Row],[TIPO_ASEGURAMIENTO]] = "", '2-Resumen'!$F$4, moras[[#This Row],[TIPO_ASEGURAMIENTO]])</f>
        <v>ASALARIADO</v>
      </c>
      <c r="J3446" t="s">
        <v>29</v>
      </c>
      <c r="K3446" t="s">
        <v>30</v>
      </c>
      <c r="L3446" t="s">
        <v>31</v>
      </c>
      <c r="M3446" t="s">
        <v>31</v>
      </c>
      <c r="N3446">
        <v>37</v>
      </c>
      <c r="O3446">
        <f>IF(moras[[#This Row],[EDAD]]="", '2-Resumen'!$C$7, moras[[#This Row],[EDAD]])</f>
        <v>37</v>
      </c>
      <c r="P3446">
        <f>FLOOR(moras[[#This Row],[EDAD_SIN_NA´S]],10)</f>
        <v>30</v>
      </c>
      <c r="Q3446">
        <f>STANDARDIZE(moras[[#This Row],[EDAD]],'2-Resumen'!$C$2, '2-Resumen'!$C$3)</f>
        <v>-0.3462668336003964</v>
      </c>
      <c r="R3446" t="str">
        <f>IF(ABS(moras[[#This Row],[Z-CORE E]]) &gt; 1.96, "Sí", "No")</f>
        <v>No</v>
      </c>
    </row>
    <row r="3447" spans="1:18">
      <c r="A3447">
        <v>4977</v>
      </c>
      <c r="B3447" t="s">
        <v>32</v>
      </c>
      <c r="C3447">
        <v>34651897</v>
      </c>
      <c r="D34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7">
        <f>IF(moras[[#This Row],[SALARIO]]="",'2-Resumen'!$B$7, moras[[#This Row],[SALARIO]])</f>
        <v>34651897</v>
      </c>
      <c r="F3447">
        <f>STANDARDIZE(moras[[#This Row],[SALARIO]],'2-Resumen'!$B$2,'2-Resumen'!$B$3)</f>
        <v>0.20095794419129953</v>
      </c>
      <c r="G3447" t="str">
        <f>IF(ABS(moras[[#This Row],[Z-CORE]])&gt; 1.96,"Sí", "No")</f>
        <v>No</v>
      </c>
      <c r="H3447" t="s">
        <v>33</v>
      </c>
      <c r="I3447" t="str">
        <f>IF(moras[[#This Row],[TIPO_ASEGURAMIENTO]] = "", '2-Resumen'!$F$4, moras[[#This Row],[TIPO_ASEGURAMIENTO]])</f>
        <v>ASALARIADO</v>
      </c>
      <c r="J3447" t="s">
        <v>29</v>
      </c>
      <c r="K3447" t="s">
        <v>30</v>
      </c>
      <c r="L3447" t="s">
        <v>31</v>
      </c>
      <c r="M3447" t="s">
        <v>31</v>
      </c>
      <c r="N3447">
        <v>22</v>
      </c>
      <c r="O3447">
        <f>IF(moras[[#This Row],[EDAD]]="", '2-Resumen'!$C$7, moras[[#This Row],[EDAD]])</f>
        <v>22</v>
      </c>
      <c r="P3447">
        <f>FLOOR(moras[[#This Row],[EDAD_SIN_NA´S]],10)</f>
        <v>20</v>
      </c>
      <c r="Q3447">
        <f>STANDARDIZE(moras[[#This Row],[EDAD]],'2-Resumen'!$C$2, '2-Resumen'!$C$3)</f>
        <v>-1.4048967847574589</v>
      </c>
      <c r="R3447" t="str">
        <f>IF(ABS(moras[[#This Row],[Z-CORE E]]) &gt; 1.96, "Sí", "No")</f>
        <v>No</v>
      </c>
    </row>
    <row r="3448" spans="1:18">
      <c r="A3448">
        <v>4978</v>
      </c>
      <c r="B3448" t="s">
        <v>27</v>
      </c>
      <c r="C3448">
        <v>126175988</v>
      </c>
      <c r="D34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8">
        <f>IF(moras[[#This Row],[SALARIO]]="",'2-Resumen'!$B$7, moras[[#This Row],[SALARIO]])</f>
        <v>126175988</v>
      </c>
      <c r="F3448">
        <f>STANDARDIZE(moras[[#This Row],[SALARIO]],'2-Resumen'!$B$2,'2-Resumen'!$B$3)</f>
        <v>1.7238310247938053</v>
      </c>
      <c r="G3448" t="str">
        <f>IF(ABS(moras[[#This Row],[Z-CORE]])&gt; 1.96,"Sí", "No")</f>
        <v>No</v>
      </c>
      <c r="H3448" t="s">
        <v>33</v>
      </c>
      <c r="I3448" t="str">
        <f>IF(moras[[#This Row],[TIPO_ASEGURAMIENTO]] = "", '2-Resumen'!$F$4, moras[[#This Row],[TIPO_ASEGURAMIENTO]])</f>
        <v>ASALARIADO</v>
      </c>
      <c r="J3448" t="s">
        <v>34</v>
      </c>
      <c r="K3448" t="s">
        <v>30</v>
      </c>
      <c r="L3448" t="s">
        <v>31</v>
      </c>
      <c r="M3448" t="s">
        <v>31</v>
      </c>
      <c r="N3448">
        <v>35</v>
      </c>
      <c r="O3448">
        <f>IF(moras[[#This Row],[EDAD]]="", '2-Resumen'!$C$7, moras[[#This Row],[EDAD]])</f>
        <v>35</v>
      </c>
      <c r="P3448">
        <f>FLOOR(moras[[#This Row],[EDAD_SIN_NA´S]],10)</f>
        <v>30</v>
      </c>
      <c r="Q3448">
        <f>STANDARDIZE(moras[[#This Row],[EDAD]],'2-Resumen'!$C$2, '2-Resumen'!$C$3)</f>
        <v>-0.48741749375467142</v>
      </c>
      <c r="R3448" t="str">
        <f>IF(ABS(moras[[#This Row],[Z-CORE E]]) &gt; 1.96, "Sí", "No")</f>
        <v>No</v>
      </c>
    </row>
    <row r="3449" spans="1:18">
      <c r="A3449">
        <v>4983</v>
      </c>
      <c r="B3449" t="s">
        <v>27</v>
      </c>
      <c r="C3449">
        <v>32434528</v>
      </c>
      <c r="D34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49">
        <f>IF(moras[[#This Row],[SALARIO]]="",'2-Resumen'!$B$7, moras[[#This Row],[SALARIO]])</f>
        <v>32434528</v>
      </c>
      <c r="F3449">
        <f>STANDARDIZE(moras[[#This Row],[SALARIO]],'2-Resumen'!$B$2,'2-Resumen'!$B$3)</f>
        <v>0.16406305102199725</v>
      </c>
      <c r="G3449" t="str">
        <f>IF(ABS(moras[[#This Row],[Z-CORE]])&gt; 1.96,"Sí", "No")</f>
        <v>No</v>
      </c>
      <c r="H3449" t="s">
        <v>33</v>
      </c>
      <c r="I3449" t="str">
        <f>IF(moras[[#This Row],[TIPO_ASEGURAMIENTO]] = "", '2-Resumen'!$F$4, moras[[#This Row],[TIPO_ASEGURAMIENTO]])</f>
        <v>ASALARIADO</v>
      </c>
      <c r="J3449" t="s">
        <v>29</v>
      </c>
      <c r="K3449" t="s">
        <v>30</v>
      </c>
      <c r="L3449" t="s">
        <v>31</v>
      </c>
      <c r="M3449" t="s">
        <v>31</v>
      </c>
      <c r="N3449">
        <v>38</v>
      </c>
      <c r="O3449">
        <f>IF(moras[[#This Row],[EDAD]]="", '2-Resumen'!$C$7, moras[[#This Row],[EDAD]])</f>
        <v>38</v>
      </c>
      <c r="P3449">
        <f>FLOOR(moras[[#This Row],[EDAD_SIN_NA´S]],10)</f>
        <v>30</v>
      </c>
      <c r="Q3449">
        <f>STANDARDIZE(moras[[#This Row],[EDAD]],'2-Resumen'!$C$2, '2-Resumen'!$C$3)</f>
        <v>-0.27569150352325889</v>
      </c>
      <c r="R3449" t="str">
        <f>IF(ABS(moras[[#This Row],[Z-CORE E]]) &gt; 1.96, "Sí", "No")</f>
        <v>No</v>
      </c>
    </row>
    <row r="3450" spans="1:18">
      <c r="A3450">
        <v>4985</v>
      </c>
      <c r="B3450" t="s">
        <v>27</v>
      </c>
      <c r="C3450">
        <v>376777</v>
      </c>
      <c r="D34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50">
        <f>IF(moras[[#This Row],[SALARIO]]="",'2-Resumen'!$B$7, moras[[#This Row],[SALARIO]])</f>
        <v>376777</v>
      </c>
      <c r="F3450">
        <f>STANDARDIZE(moras[[#This Row],[SALARIO]],'2-Resumen'!$B$2,'2-Resumen'!$B$3)</f>
        <v>-0.3693471745169602</v>
      </c>
      <c r="G3450" t="str">
        <f>IF(ABS(moras[[#This Row],[Z-CORE]])&gt; 1.96,"Sí", "No")</f>
        <v>No</v>
      </c>
      <c r="H3450" t="s">
        <v>33</v>
      </c>
      <c r="I3450" t="str">
        <f>IF(moras[[#This Row],[TIPO_ASEGURAMIENTO]] = "", '2-Resumen'!$F$4, moras[[#This Row],[TIPO_ASEGURAMIENTO]])</f>
        <v>ASALARIADO</v>
      </c>
      <c r="J3450" t="s">
        <v>29</v>
      </c>
      <c r="K3450" t="s">
        <v>30</v>
      </c>
      <c r="L3450" t="s">
        <v>31</v>
      </c>
      <c r="M3450" t="s">
        <v>30</v>
      </c>
      <c r="N3450">
        <v>33</v>
      </c>
      <c r="O3450">
        <f>IF(moras[[#This Row],[EDAD]]="", '2-Resumen'!$C$7, moras[[#This Row],[EDAD]])</f>
        <v>33</v>
      </c>
      <c r="P3450">
        <f>FLOOR(moras[[#This Row],[EDAD_SIN_NA´S]],10)</f>
        <v>30</v>
      </c>
      <c r="Q3450">
        <f>STANDARDIZE(moras[[#This Row],[EDAD]],'2-Resumen'!$C$2, '2-Resumen'!$C$3)</f>
        <v>-0.62856815390894638</v>
      </c>
      <c r="R3450" t="str">
        <f>IF(ABS(moras[[#This Row],[Z-CORE E]]) &gt; 1.96, "Sí", "No")</f>
        <v>No</v>
      </c>
    </row>
    <row r="3451" spans="1:18">
      <c r="A3451">
        <v>4987</v>
      </c>
      <c r="B3451" t="s">
        <v>32</v>
      </c>
      <c r="C3451">
        <v>191279711</v>
      </c>
      <c r="D34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51">
        <f>IF(moras[[#This Row],[SALARIO]]="",'2-Resumen'!$B$7, moras[[#This Row],[SALARIO]])</f>
        <v>191279711</v>
      </c>
      <c r="F3451">
        <f>STANDARDIZE(moras[[#This Row],[SALARIO]],'2-Resumen'!$B$2,'2-Resumen'!$B$3)</f>
        <v>2.8070945253698691</v>
      </c>
      <c r="G3451" t="str">
        <f>IF(ABS(moras[[#This Row],[Z-CORE]])&gt; 1.96,"Sí", "No")</f>
        <v>Sí</v>
      </c>
      <c r="H3451" t="s">
        <v>33</v>
      </c>
      <c r="I3451" t="str">
        <f>IF(moras[[#This Row],[TIPO_ASEGURAMIENTO]] = "", '2-Resumen'!$F$4, moras[[#This Row],[TIPO_ASEGURAMIENTO]])</f>
        <v>ASALARIADO</v>
      </c>
      <c r="J3451" t="s">
        <v>29</v>
      </c>
      <c r="K3451" t="s">
        <v>30</v>
      </c>
      <c r="L3451" t="s">
        <v>31</v>
      </c>
      <c r="M3451" t="s">
        <v>31</v>
      </c>
      <c r="N3451">
        <v>49</v>
      </c>
      <c r="O3451">
        <f>IF(moras[[#This Row],[EDAD]]="", '2-Resumen'!$C$7, moras[[#This Row],[EDAD]])</f>
        <v>49</v>
      </c>
      <c r="P3451">
        <f>FLOOR(moras[[#This Row],[EDAD_SIN_NA´S]],10)</f>
        <v>40</v>
      </c>
      <c r="Q3451">
        <f>STANDARDIZE(moras[[#This Row],[EDAD]],'2-Resumen'!$C$2, '2-Resumen'!$C$3)</f>
        <v>0.50063712732525367</v>
      </c>
      <c r="R3451" t="str">
        <f>IF(ABS(moras[[#This Row],[Z-CORE E]]) &gt; 1.96, "Sí", "No")</f>
        <v>No</v>
      </c>
    </row>
    <row r="3452" spans="1:18">
      <c r="A3452">
        <v>4988</v>
      </c>
      <c r="B3452" t="s">
        <v>27</v>
      </c>
      <c r="C3452">
        <v>1709530</v>
      </c>
      <c r="D34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52">
        <f>IF(moras[[#This Row],[SALARIO]]="",'2-Resumen'!$B$7, moras[[#This Row],[SALARIO]])</f>
        <v>1709530</v>
      </c>
      <c r="F3452">
        <f>STANDARDIZE(moras[[#This Row],[SALARIO]],'2-Resumen'!$B$2,'2-Resumen'!$B$3)</f>
        <v>-0.34717144302794456</v>
      </c>
      <c r="G3452" t="str">
        <f>IF(ABS(moras[[#This Row],[Z-CORE]])&gt; 1.96,"Sí", "No")</f>
        <v>No</v>
      </c>
      <c r="H3452" t="s">
        <v>33</v>
      </c>
      <c r="I3452" t="str">
        <f>IF(moras[[#This Row],[TIPO_ASEGURAMIENTO]] = "", '2-Resumen'!$F$4, moras[[#This Row],[TIPO_ASEGURAMIENTO]])</f>
        <v>ASALARIADO</v>
      </c>
      <c r="J3452" t="s">
        <v>34</v>
      </c>
      <c r="K3452" t="s">
        <v>30</v>
      </c>
      <c r="L3452" t="s">
        <v>31</v>
      </c>
      <c r="M3452" t="s">
        <v>30</v>
      </c>
      <c r="N3452">
        <v>44</v>
      </c>
      <c r="O3452">
        <f>IF(moras[[#This Row],[EDAD]]="", '2-Resumen'!$C$7, moras[[#This Row],[EDAD]])</f>
        <v>44</v>
      </c>
      <c r="P3452">
        <f>FLOOR(moras[[#This Row],[EDAD_SIN_NA´S]],10)</f>
        <v>40</v>
      </c>
      <c r="Q3452">
        <f>STANDARDIZE(moras[[#This Row],[EDAD]],'2-Resumen'!$C$2, '2-Resumen'!$C$3)</f>
        <v>0.14776047693956615</v>
      </c>
      <c r="R3452" t="str">
        <f>IF(ABS(moras[[#This Row],[Z-CORE E]]) &gt; 1.96, "Sí", "No")</f>
        <v>No</v>
      </c>
    </row>
    <row r="3453" spans="1:18">
      <c r="A3453">
        <v>4989</v>
      </c>
      <c r="B3453" t="s">
        <v>32</v>
      </c>
      <c r="C3453">
        <v>88241774</v>
      </c>
      <c r="D34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53">
        <f>IF(moras[[#This Row],[SALARIO]]="",'2-Resumen'!$B$7, moras[[#This Row],[SALARIO]])</f>
        <v>88241774</v>
      </c>
      <c r="F3453">
        <f>STANDARDIZE(moras[[#This Row],[SALARIO]],'2-Resumen'!$B$2,'2-Resumen'!$B$3)</f>
        <v>1.0926420918776107</v>
      </c>
      <c r="G3453" t="str">
        <f>IF(ABS(moras[[#This Row],[Z-CORE]])&gt; 1.96,"Sí", "No")</f>
        <v>No</v>
      </c>
      <c r="H3453" t="s">
        <v>33</v>
      </c>
      <c r="I3453" t="str">
        <f>IF(moras[[#This Row],[TIPO_ASEGURAMIENTO]] = "", '2-Resumen'!$F$4, moras[[#This Row],[TIPO_ASEGURAMIENTO]])</f>
        <v>ASALARIADO</v>
      </c>
      <c r="J3453" t="s">
        <v>29</v>
      </c>
      <c r="K3453" t="s">
        <v>30</v>
      </c>
      <c r="L3453" t="s">
        <v>31</v>
      </c>
      <c r="M3453" t="s">
        <v>31</v>
      </c>
      <c r="N3453">
        <v>38</v>
      </c>
      <c r="O3453">
        <f>IF(moras[[#This Row],[EDAD]]="", '2-Resumen'!$C$7, moras[[#This Row],[EDAD]])</f>
        <v>38</v>
      </c>
      <c r="P3453">
        <f>FLOOR(moras[[#This Row],[EDAD_SIN_NA´S]],10)</f>
        <v>30</v>
      </c>
      <c r="Q3453">
        <f>STANDARDIZE(moras[[#This Row],[EDAD]],'2-Resumen'!$C$2, '2-Resumen'!$C$3)</f>
        <v>-0.27569150352325889</v>
      </c>
      <c r="R3453" t="str">
        <f>IF(ABS(moras[[#This Row],[Z-CORE E]]) &gt; 1.96, "Sí", "No")</f>
        <v>No</v>
      </c>
    </row>
    <row r="3454" spans="1:18">
      <c r="A3454">
        <v>4990</v>
      </c>
      <c r="B3454" t="s">
        <v>27</v>
      </c>
      <c r="C3454">
        <v>4388896</v>
      </c>
      <c r="D34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54">
        <f>IF(moras[[#This Row],[SALARIO]]="",'2-Resumen'!$B$7, moras[[#This Row],[SALARIO]])</f>
        <v>4388896</v>
      </c>
      <c r="F3454">
        <f>STANDARDIZE(moras[[#This Row],[SALARIO]],'2-Resumen'!$B$2,'2-Resumen'!$B$3)</f>
        <v>-0.30258936294499006</v>
      </c>
      <c r="G3454" t="str">
        <f>IF(ABS(moras[[#This Row],[Z-CORE]])&gt; 1.96,"Sí", "No")</f>
        <v>No</v>
      </c>
      <c r="H3454" t="s">
        <v>33</v>
      </c>
      <c r="I3454" t="str">
        <f>IF(moras[[#This Row],[TIPO_ASEGURAMIENTO]] = "", '2-Resumen'!$F$4, moras[[#This Row],[TIPO_ASEGURAMIENTO]])</f>
        <v>ASALARIADO</v>
      </c>
      <c r="J3454" t="s">
        <v>29</v>
      </c>
      <c r="K3454" t="s">
        <v>30</v>
      </c>
      <c r="L3454" t="s">
        <v>31</v>
      </c>
      <c r="M3454" t="s">
        <v>31</v>
      </c>
      <c r="N3454">
        <v>31</v>
      </c>
      <c r="O3454">
        <f>IF(moras[[#This Row],[EDAD]]="", '2-Resumen'!$C$7, moras[[#This Row],[EDAD]])</f>
        <v>31</v>
      </c>
      <c r="P3454">
        <f>FLOOR(moras[[#This Row],[EDAD_SIN_NA´S]],10)</f>
        <v>30</v>
      </c>
      <c r="Q3454">
        <f>STANDARDIZE(moras[[#This Row],[EDAD]],'2-Resumen'!$C$2, '2-Resumen'!$C$3)</f>
        <v>-0.7697188140632214</v>
      </c>
      <c r="R3454" t="str">
        <f>IF(ABS(moras[[#This Row],[Z-CORE E]]) &gt; 1.96, "Sí", "No")</f>
        <v>No</v>
      </c>
    </row>
    <row r="3455" spans="1:18">
      <c r="A3455">
        <v>4991</v>
      </c>
      <c r="B3455" t="s">
        <v>27</v>
      </c>
      <c r="C3455">
        <v>33586017</v>
      </c>
      <c r="D34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55">
        <f>IF(moras[[#This Row],[SALARIO]]="",'2-Resumen'!$B$7, moras[[#This Row],[SALARIO]])</f>
        <v>33586017</v>
      </c>
      <c r="F3455">
        <f>STANDARDIZE(moras[[#This Row],[SALARIO]],'2-Resumen'!$B$2,'2-Resumen'!$B$3)</f>
        <v>0.1832227234268278</v>
      </c>
      <c r="G3455" t="str">
        <f>IF(ABS(moras[[#This Row],[Z-CORE]])&gt; 1.96,"Sí", "No")</f>
        <v>No</v>
      </c>
      <c r="H3455" t="s">
        <v>33</v>
      </c>
      <c r="I3455" t="str">
        <f>IF(moras[[#This Row],[TIPO_ASEGURAMIENTO]] = "", '2-Resumen'!$F$4, moras[[#This Row],[TIPO_ASEGURAMIENTO]])</f>
        <v>ASALARIADO</v>
      </c>
      <c r="J3455" t="s">
        <v>34</v>
      </c>
      <c r="K3455" t="s">
        <v>30</v>
      </c>
      <c r="L3455" t="s">
        <v>31</v>
      </c>
      <c r="M3455" t="s">
        <v>31</v>
      </c>
      <c r="N3455">
        <v>35</v>
      </c>
      <c r="O3455">
        <f>IF(moras[[#This Row],[EDAD]]="", '2-Resumen'!$C$7, moras[[#This Row],[EDAD]])</f>
        <v>35</v>
      </c>
      <c r="P3455">
        <f>FLOOR(moras[[#This Row],[EDAD_SIN_NA´S]],10)</f>
        <v>30</v>
      </c>
      <c r="Q3455">
        <f>STANDARDIZE(moras[[#This Row],[EDAD]],'2-Resumen'!$C$2, '2-Resumen'!$C$3)</f>
        <v>-0.48741749375467142</v>
      </c>
      <c r="R3455" t="str">
        <f>IF(ABS(moras[[#This Row],[Z-CORE E]]) &gt; 1.96, "Sí", "No")</f>
        <v>No</v>
      </c>
    </row>
    <row r="3456" spans="1:18">
      <c r="A3456">
        <v>4992</v>
      </c>
      <c r="B3456" t="s">
        <v>32</v>
      </c>
      <c r="C3456">
        <v>501500</v>
      </c>
      <c r="D34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56">
        <f>IF(moras[[#This Row],[SALARIO]]="",'2-Resumen'!$B$7, moras[[#This Row],[SALARIO]])</f>
        <v>501500</v>
      </c>
      <c r="F3456">
        <f>STANDARDIZE(moras[[#This Row],[SALARIO]],'2-Resumen'!$B$2,'2-Resumen'!$B$3)</f>
        <v>-0.36727190343634397</v>
      </c>
      <c r="G3456" t="str">
        <f>IF(ABS(moras[[#This Row],[Z-CORE]])&gt; 1.96,"Sí", "No")</f>
        <v>No</v>
      </c>
      <c r="H3456" t="s">
        <v>33</v>
      </c>
      <c r="I3456" t="str">
        <f>IF(moras[[#This Row],[TIPO_ASEGURAMIENTO]] = "", '2-Resumen'!$F$4, moras[[#This Row],[TIPO_ASEGURAMIENTO]])</f>
        <v>ASALARIADO</v>
      </c>
      <c r="J3456" t="s">
        <v>29</v>
      </c>
      <c r="K3456" t="s">
        <v>30</v>
      </c>
      <c r="L3456" t="s">
        <v>31</v>
      </c>
      <c r="M3456" t="s">
        <v>31</v>
      </c>
      <c r="N3456">
        <v>29</v>
      </c>
      <c r="O3456">
        <f>IF(moras[[#This Row],[EDAD]]="", '2-Resumen'!$C$7, moras[[#This Row],[EDAD]])</f>
        <v>29</v>
      </c>
      <c r="P3456">
        <f>FLOOR(moras[[#This Row],[EDAD_SIN_NA´S]],10)</f>
        <v>20</v>
      </c>
      <c r="Q3456">
        <f>STANDARDIZE(moras[[#This Row],[EDAD]],'2-Resumen'!$C$2, '2-Resumen'!$C$3)</f>
        <v>-0.91086947421749642</v>
      </c>
      <c r="R3456" t="str">
        <f>IF(ABS(moras[[#This Row],[Z-CORE E]]) &gt; 1.96, "Sí", "No")</f>
        <v>No</v>
      </c>
    </row>
    <row r="3457" spans="1:18">
      <c r="A3457">
        <v>4993</v>
      </c>
      <c r="B3457" t="s">
        <v>27</v>
      </c>
      <c r="C3457">
        <v>354835</v>
      </c>
      <c r="D34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57">
        <f>IF(moras[[#This Row],[SALARIO]]="",'2-Resumen'!$B$7, moras[[#This Row],[SALARIO]])</f>
        <v>354835</v>
      </c>
      <c r="F3457">
        <f>STANDARDIZE(moras[[#This Row],[SALARIO]],'2-Resumen'!$B$2,'2-Resumen'!$B$3)</f>
        <v>-0.36971226834929971</v>
      </c>
      <c r="G3457" t="str">
        <f>IF(ABS(moras[[#This Row],[Z-CORE]])&gt; 1.96,"Sí", "No")</f>
        <v>No</v>
      </c>
      <c r="H3457" t="s">
        <v>33</v>
      </c>
      <c r="I3457" t="str">
        <f>IF(moras[[#This Row],[TIPO_ASEGURAMIENTO]] = "", '2-Resumen'!$F$4, moras[[#This Row],[TIPO_ASEGURAMIENTO]])</f>
        <v>ASALARIADO</v>
      </c>
      <c r="J3457" t="s">
        <v>29</v>
      </c>
      <c r="K3457" t="s">
        <v>30</v>
      </c>
      <c r="L3457" t="s">
        <v>31</v>
      </c>
      <c r="M3457" t="s">
        <v>30</v>
      </c>
      <c r="N3457">
        <v>26</v>
      </c>
      <c r="O3457">
        <f>IF(moras[[#This Row],[EDAD]]="", '2-Resumen'!$C$7, moras[[#This Row],[EDAD]])</f>
        <v>26</v>
      </c>
      <c r="P3457">
        <f>FLOOR(moras[[#This Row],[EDAD_SIN_NA´S]],10)</f>
        <v>20</v>
      </c>
      <c r="Q3457">
        <f>STANDARDIZE(moras[[#This Row],[EDAD]],'2-Resumen'!$C$2, '2-Resumen'!$C$3)</f>
        <v>-1.1225954644489089</v>
      </c>
      <c r="R3457" t="str">
        <f>IF(ABS(moras[[#This Row],[Z-CORE E]]) &gt; 1.96, "Sí", "No")</f>
        <v>No</v>
      </c>
    </row>
    <row r="3458" spans="1:18">
      <c r="A3458">
        <v>4994</v>
      </c>
      <c r="B3458" t="s">
        <v>32</v>
      </c>
      <c r="C3458">
        <v>50104018</v>
      </c>
      <c r="D34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58">
        <f>IF(moras[[#This Row],[SALARIO]]="",'2-Resumen'!$B$7, moras[[#This Row],[SALARIO]])</f>
        <v>50104018</v>
      </c>
      <c r="F3458">
        <f>STANDARDIZE(moras[[#This Row],[SALARIO]],'2-Resumen'!$B$2,'2-Resumen'!$B$3)</f>
        <v>0.45806641532719616</v>
      </c>
      <c r="G3458" t="str">
        <f>IF(ABS(moras[[#This Row],[Z-CORE]])&gt; 1.96,"Sí", "No")</f>
        <v>No</v>
      </c>
      <c r="H3458" t="s">
        <v>33</v>
      </c>
      <c r="I3458" t="str">
        <f>IF(moras[[#This Row],[TIPO_ASEGURAMIENTO]] = "", '2-Resumen'!$F$4, moras[[#This Row],[TIPO_ASEGURAMIENTO]])</f>
        <v>ASALARIADO</v>
      </c>
      <c r="J3458" t="s">
        <v>29</v>
      </c>
      <c r="K3458" t="s">
        <v>30</v>
      </c>
      <c r="L3458" t="s">
        <v>31</v>
      </c>
      <c r="M3458" t="s">
        <v>31</v>
      </c>
      <c r="N3458">
        <v>57</v>
      </c>
      <c r="O3458">
        <f>IF(moras[[#This Row],[EDAD]]="", '2-Resumen'!$C$7, moras[[#This Row],[EDAD]])</f>
        <v>57</v>
      </c>
      <c r="P3458">
        <f>FLOOR(moras[[#This Row],[EDAD_SIN_NA´S]],10)</f>
        <v>50</v>
      </c>
      <c r="Q3458">
        <f>STANDARDIZE(moras[[#This Row],[EDAD]],'2-Resumen'!$C$2, '2-Resumen'!$C$3)</f>
        <v>1.0652397679423538</v>
      </c>
      <c r="R3458" t="str">
        <f>IF(ABS(moras[[#This Row],[Z-CORE E]]) &gt; 1.96, "Sí", "No")</f>
        <v>No</v>
      </c>
    </row>
    <row r="3459" spans="1:18">
      <c r="A3459">
        <v>4995</v>
      </c>
      <c r="B3459" t="s">
        <v>27</v>
      </c>
      <c r="C3459">
        <v>95836736</v>
      </c>
      <c r="D34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59">
        <f>IF(moras[[#This Row],[SALARIO]]="",'2-Resumen'!$B$7, moras[[#This Row],[SALARIO]])</f>
        <v>95836736</v>
      </c>
      <c r="F3459">
        <f>STANDARDIZE(moras[[#This Row],[SALARIO]],'2-Resumen'!$B$2,'2-Resumen'!$B$3)</f>
        <v>1.219014974160582</v>
      </c>
      <c r="G3459" t="str">
        <f>IF(ABS(moras[[#This Row],[Z-CORE]])&gt; 1.96,"Sí", "No")</f>
        <v>No</v>
      </c>
      <c r="H3459" t="s">
        <v>33</v>
      </c>
      <c r="I3459" t="str">
        <f>IF(moras[[#This Row],[TIPO_ASEGURAMIENTO]] = "", '2-Resumen'!$F$4, moras[[#This Row],[TIPO_ASEGURAMIENTO]])</f>
        <v>ASALARIADO</v>
      </c>
      <c r="J3459" t="s">
        <v>34</v>
      </c>
      <c r="K3459" t="s">
        <v>30</v>
      </c>
      <c r="L3459" t="s">
        <v>31</v>
      </c>
      <c r="M3459" t="s">
        <v>31</v>
      </c>
      <c r="N3459">
        <v>38</v>
      </c>
      <c r="O3459">
        <f>IF(moras[[#This Row],[EDAD]]="", '2-Resumen'!$C$7, moras[[#This Row],[EDAD]])</f>
        <v>38</v>
      </c>
      <c r="P3459">
        <f>FLOOR(moras[[#This Row],[EDAD_SIN_NA´S]],10)</f>
        <v>30</v>
      </c>
      <c r="Q3459">
        <f>STANDARDIZE(moras[[#This Row],[EDAD]],'2-Resumen'!$C$2, '2-Resumen'!$C$3)</f>
        <v>-0.27569150352325889</v>
      </c>
      <c r="R3459" t="str">
        <f>IF(ABS(moras[[#This Row],[Z-CORE E]]) &gt; 1.96, "Sí", "No")</f>
        <v>No</v>
      </c>
    </row>
    <row r="3460" spans="1:18">
      <c r="A3460">
        <v>4996</v>
      </c>
      <c r="B3460" t="s">
        <v>27</v>
      </c>
      <c r="C3460">
        <v>407579</v>
      </c>
      <c r="D34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60">
        <f>IF(moras[[#This Row],[SALARIO]]="",'2-Resumen'!$B$7, moras[[#This Row],[SALARIO]])</f>
        <v>407579</v>
      </c>
      <c r="F3460">
        <f>STANDARDIZE(moras[[#This Row],[SALARIO]],'2-Resumen'!$B$2,'2-Resumen'!$B$3)</f>
        <v>-0.3688346587834937</v>
      </c>
      <c r="G3460" t="str">
        <f>IF(ABS(moras[[#This Row],[Z-CORE]])&gt; 1.96,"Sí", "No")</f>
        <v>No</v>
      </c>
      <c r="H3460" t="s">
        <v>33</v>
      </c>
      <c r="I3460" t="str">
        <f>IF(moras[[#This Row],[TIPO_ASEGURAMIENTO]] = "", '2-Resumen'!$F$4, moras[[#This Row],[TIPO_ASEGURAMIENTO]])</f>
        <v>ASALARIADO</v>
      </c>
      <c r="J3460" t="s">
        <v>34</v>
      </c>
      <c r="K3460" t="s">
        <v>30</v>
      </c>
      <c r="L3460" t="s">
        <v>31</v>
      </c>
      <c r="M3460" t="s">
        <v>31</v>
      </c>
      <c r="N3460">
        <v>43</v>
      </c>
      <c r="O3460">
        <f>IF(moras[[#This Row],[EDAD]]="", '2-Resumen'!$C$7, moras[[#This Row],[EDAD]])</f>
        <v>43</v>
      </c>
      <c r="P3460">
        <f>FLOOR(moras[[#This Row],[EDAD_SIN_NA´S]],10)</f>
        <v>40</v>
      </c>
      <c r="Q3460">
        <f>STANDARDIZE(moras[[#This Row],[EDAD]],'2-Resumen'!$C$2, '2-Resumen'!$C$3)</f>
        <v>7.7185146862428639E-2</v>
      </c>
      <c r="R3460" t="str">
        <f>IF(ABS(moras[[#This Row],[Z-CORE E]]) &gt; 1.96, "Sí", "No")</f>
        <v>No</v>
      </c>
    </row>
    <row r="3461" spans="1:18">
      <c r="A3461">
        <v>4997</v>
      </c>
      <c r="B3461" t="s">
        <v>27</v>
      </c>
      <c r="C3461">
        <v>400000</v>
      </c>
      <c r="D34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61">
        <f>IF(moras[[#This Row],[SALARIO]]="",'2-Resumen'!$B$7, moras[[#This Row],[SALARIO]])</f>
        <v>400000</v>
      </c>
      <c r="F3461">
        <f>STANDARDIZE(moras[[#This Row],[SALARIO]],'2-Resumen'!$B$2,'2-Resumen'!$B$3)</f>
        <v>-0.36896076607340811</v>
      </c>
      <c r="G3461" t="str">
        <f>IF(ABS(moras[[#This Row],[Z-CORE]])&gt; 1.96,"Sí", "No")</f>
        <v>No</v>
      </c>
      <c r="H3461" t="s">
        <v>33</v>
      </c>
      <c r="I3461" t="str">
        <f>IF(moras[[#This Row],[TIPO_ASEGURAMIENTO]] = "", '2-Resumen'!$F$4, moras[[#This Row],[TIPO_ASEGURAMIENTO]])</f>
        <v>ASALARIADO</v>
      </c>
      <c r="J3461" t="s">
        <v>29</v>
      </c>
      <c r="K3461" t="s">
        <v>30</v>
      </c>
      <c r="L3461" t="s">
        <v>31</v>
      </c>
      <c r="M3461" t="s">
        <v>31</v>
      </c>
      <c r="N3461">
        <v>62</v>
      </c>
      <c r="O3461">
        <f>IF(moras[[#This Row],[EDAD]]="", '2-Resumen'!$C$7, moras[[#This Row],[EDAD]])</f>
        <v>62</v>
      </c>
      <c r="P3461">
        <f>FLOOR(moras[[#This Row],[EDAD_SIN_NA´S]],10)</f>
        <v>60</v>
      </c>
      <c r="Q3461">
        <f>STANDARDIZE(moras[[#This Row],[EDAD]],'2-Resumen'!$C$2, '2-Resumen'!$C$3)</f>
        <v>1.4181164183280413</v>
      </c>
      <c r="R3461" t="str">
        <f>IF(ABS(moras[[#This Row],[Z-CORE E]]) &gt; 1.96, "Sí", "No")</f>
        <v>No</v>
      </c>
    </row>
    <row r="3462" spans="1:18">
      <c r="A3462">
        <v>4998</v>
      </c>
      <c r="B3462" t="s">
        <v>27</v>
      </c>
      <c r="C3462">
        <v>1367154</v>
      </c>
      <c r="D34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62">
        <f>IF(moras[[#This Row],[SALARIO]]="",'2-Resumen'!$B$7, moras[[#This Row],[SALARIO]])</f>
        <v>1367154</v>
      </c>
      <c r="F3462">
        <f>STANDARDIZE(moras[[#This Row],[SALARIO]],'2-Resumen'!$B$2,'2-Resumen'!$B$3)</f>
        <v>-0.35286825124693427</v>
      </c>
      <c r="G3462" t="str">
        <f>IF(ABS(moras[[#This Row],[Z-CORE]])&gt; 1.96,"Sí", "No")</f>
        <v>No</v>
      </c>
      <c r="H3462" t="s">
        <v>33</v>
      </c>
      <c r="I3462" t="str">
        <f>IF(moras[[#This Row],[TIPO_ASEGURAMIENTO]] = "", '2-Resumen'!$F$4, moras[[#This Row],[TIPO_ASEGURAMIENTO]])</f>
        <v>ASALARIADO</v>
      </c>
      <c r="J3462" t="s">
        <v>34</v>
      </c>
      <c r="K3462" t="s">
        <v>30</v>
      </c>
      <c r="L3462" t="s">
        <v>31</v>
      </c>
      <c r="M3462" t="s">
        <v>30</v>
      </c>
      <c r="N3462">
        <v>56</v>
      </c>
      <c r="O3462">
        <f>IF(moras[[#This Row],[EDAD]]="", '2-Resumen'!$C$7, moras[[#This Row],[EDAD]])</f>
        <v>56</v>
      </c>
      <c r="P3462">
        <f>FLOOR(moras[[#This Row],[EDAD_SIN_NA´S]],10)</f>
        <v>50</v>
      </c>
      <c r="Q3462">
        <f>STANDARDIZE(moras[[#This Row],[EDAD]],'2-Resumen'!$C$2, '2-Resumen'!$C$3)</f>
        <v>0.99466443786521619</v>
      </c>
      <c r="R3462" t="str">
        <f>IF(ABS(moras[[#This Row],[Z-CORE E]]) &gt; 1.96, "Sí", "No")</f>
        <v>No</v>
      </c>
    </row>
    <row r="3463" spans="1:18">
      <c r="A3463">
        <v>4999</v>
      </c>
      <c r="B3463" t="s">
        <v>32</v>
      </c>
      <c r="C3463">
        <v>18983328</v>
      </c>
      <c r="D34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63">
        <f>IF(moras[[#This Row],[SALARIO]]="",'2-Resumen'!$B$7, moras[[#This Row],[SALARIO]])</f>
        <v>18983328</v>
      </c>
      <c r="F3463">
        <f>STANDARDIZE(moras[[#This Row],[SALARIO]],'2-Resumen'!$B$2,'2-Resumen'!$B$3)</f>
        <v>-5.9752014038855716E-2</v>
      </c>
      <c r="G3463" t="str">
        <f>IF(ABS(moras[[#This Row],[Z-CORE]])&gt; 1.96,"Sí", "No")</f>
        <v>No</v>
      </c>
      <c r="H3463" t="s">
        <v>33</v>
      </c>
      <c r="I3463" t="str">
        <f>IF(moras[[#This Row],[TIPO_ASEGURAMIENTO]] = "", '2-Resumen'!$F$4, moras[[#This Row],[TIPO_ASEGURAMIENTO]])</f>
        <v>ASALARIADO</v>
      </c>
      <c r="J3463" t="s">
        <v>29</v>
      </c>
      <c r="K3463" t="s">
        <v>30</v>
      </c>
      <c r="L3463" t="s">
        <v>30</v>
      </c>
      <c r="M3463" t="s">
        <v>31</v>
      </c>
      <c r="N3463">
        <v>42</v>
      </c>
      <c r="O3463">
        <f>IF(moras[[#This Row],[EDAD]]="", '2-Resumen'!$C$7, moras[[#This Row],[EDAD]])</f>
        <v>42</v>
      </c>
      <c r="P3463">
        <f>FLOOR(moras[[#This Row],[EDAD_SIN_NA´S]],10)</f>
        <v>40</v>
      </c>
      <c r="Q3463">
        <f>STANDARDIZE(moras[[#This Row],[EDAD]],'2-Resumen'!$C$2, '2-Resumen'!$C$3)</f>
        <v>6.6098167852911317E-3</v>
      </c>
      <c r="R3463" t="str">
        <f>IF(ABS(moras[[#This Row],[Z-CORE E]]) &gt; 1.96, "Sí", "No")</f>
        <v>No</v>
      </c>
    </row>
    <row r="3464" spans="1:18">
      <c r="A3464">
        <v>5000</v>
      </c>
      <c r="B3464" t="s">
        <v>32</v>
      </c>
      <c r="C3464">
        <v>48907833</v>
      </c>
      <c r="D34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464">
        <f>IF(moras[[#This Row],[SALARIO]]="",'2-Resumen'!$B$7, moras[[#This Row],[SALARIO]])</f>
        <v>48907833</v>
      </c>
      <c r="F3464">
        <f>STANDARDIZE(moras[[#This Row],[SALARIO]],'2-Resumen'!$B$2,'2-Resumen'!$B$3)</f>
        <v>0.43816304435659009</v>
      </c>
      <c r="G3464" t="str">
        <f>IF(ABS(moras[[#This Row],[Z-CORE]])&gt; 1.96,"Sí", "No")</f>
        <v>No</v>
      </c>
      <c r="H3464" t="s">
        <v>33</v>
      </c>
      <c r="I3464" t="str">
        <f>IF(moras[[#This Row],[TIPO_ASEGURAMIENTO]] = "", '2-Resumen'!$F$4, moras[[#This Row],[TIPO_ASEGURAMIENTO]])</f>
        <v>ASALARIADO</v>
      </c>
      <c r="J3464" t="s">
        <v>29</v>
      </c>
      <c r="K3464" t="s">
        <v>30</v>
      </c>
      <c r="L3464" t="s">
        <v>31</v>
      </c>
      <c r="M3464" t="s">
        <v>31</v>
      </c>
      <c r="N3464">
        <v>41</v>
      </c>
      <c r="O3464">
        <f>IF(moras[[#This Row],[EDAD]]="", '2-Resumen'!$C$7, moras[[#This Row],[EDAD]])</f>
        <v>41</v>
      </c>
      <c r="P3464">
        <f>FLOOR(moras[[#This Row],[EDAD_SIN_NA´S]],10)</f>
        <v>40</v>
      </c>
      <c r="Q3464">
        <f>STANDARDIZE(moras[[#This Row],[EDAD]],'2-Resumen'!$C$2, '2-Resumen'!$C$3)</f>
        <v>-6.3965513291846368E-2</v>
      </c>
      <c r="R3464" t="str">
        <f>IF(ABS(moras[[#This Row],[Z-CORE E]]) &gt; 1.96, "Sí", "No")</f>
        <v>No</v>
      </c>
    </row>
    <row r="3465" spans="1:18">
      <c r="A3465">
        <v>14</v>
      </c>
      <c r="B3465" t="s">
        <v>32</v>
      </c>
      <c r="C3465">
        <v>282305</v>
      </c>
      <c r="D34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65">
        <f>IF(moras[[#This Row],[SALARIO]]="",'2-Resumen'!$B$7, moras[[#This Row],[SALARIO]])</f>
        <v>282305</v>
      </c>
      <c r="F3465">
        <f>STANDARDIZE(moras[[#This Row],[SALARIO]],'2-Resumen'!$B$2,'2-Resumen'!$B$3)</f>
        <v>-0.37091909797556827</v>
      </c>
      <c r="G3465" t="str">
        <f>IF(ABS(moras[[#This Row],[Z-CORE]])&gt; 1.96,"Sí", "No")</f>
        <v>No</v>
      </c>
      <c r="H3465" t="s">
        <v>35</v>
      </c>
      <c r="I3465" t="str">
        <f>IF(moras[[#This Row],[TIPO_ASEGURAMIENTO]] = "", '2-Resumen'!$F$4, moras[[#This Row],[TIPO_ASEGURAMIENTO]])</f>
        <v>ASEGURADO VOLUNTARIO</v>
      </c>
      <c r="J3465" t="s">
        <v>29</v>
      </c>
      <c r="K3465" t="s">
        <v>30</v>
      </c>
      <c r="L3465" t="s">
        <v>31</v>
      </c>
      <c r="M3465" t="s">
        <v>31</v>
      </c>
      <c r="N3465">
        <v>51</v>
      </c>
      <c r="O3465">
        <f>IF(moras[[#This Row],[EDAD]]="", '2-Resumen'!$C$7, moras[[#This Row],[EDAD]])</f>
        <v>51</v>
      </c>
      <c r="P3465">
        <f>FLOOR(moras[[#This Row],[EDAD_SIN_NA´S]],10)</f>
        <v>50</v>
      </c>
      <c r="Q3465">
        <f>STANDARDIZE(moras[[#This Row],[EDAD]],'2-Resumen'!$C$2, '2-Resumen'!$C$3)</f>
        <v>0.64178778747952869</v>
      </c>
      <c r="R3465" t="str">
        <f>IF(ABS(moras[[#This Row],[Z-CORE E]]) &gt; 1.96, "Sí", "No")</f>
        <v>No</v>
      </c>
    </row>
    <row r="3466" spans="1:18">
      <c r="A3466">
        <v>20</v>
      </c>
      <c r="B3466" t="s">
        <v>27</v>
      </c>
      <c r="C3466">
        <v>309820</v>
      </c>
      <c r="D34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66">
        <f>IF(moras[[#This Row],[SALARIO]]="",'2-Resumen'!$B$7, moras[[#This Row],[SALARIO]])</f>
        <v>309820</v>
      </c>
      <c r="F3466">
        <f>STANDARDIZE(moras[[#This Row],[SALARIO]],'2-Resumen'!$B$2,'2-Resumen'!$B$3)</f>
        <v>-0.37046127476907742</v>
      </c>
      <c r="G3466" t="str">
        <f>IF(ABS(moras[[#This Row],[Z-CORE]])&gt; 1.96,"Sí", "No")</f>
        <v>No</v>
      </c>
      <c r="H3466" t="s">
        <v>35</v>
      </c>
      <c r="I3466" t="str">
        <f>IF(moras[[#This Row],[TIPO_ASEGURAMIENTO]] = "", '2-Resumen'!$F$4, moras[[#This Row],[TIPO_ASEGURAMIENTO]])</f>
        <v>ASEGURADO VOLUNTARIO</v>
      </c>
      <c r="J3466" t="s">
        <v>29</v>
      </c>
      <c r="K3466" t="s">
        <v>30</v>
      </c>
      <c r="L3466" t="s">
        <v>30</v>
      </c>
      <c r="M3466" t="s">
        <v>30</v>
      </c>
      <c r="N3466">
        <v>52</v>
      </c>
      <c r="O3466">
        <f>IF(moras[[#This Row],[EDAD]]="", '2-Resumen'!$C$7, moras[[#This Row],[EDAD]])</f>
        <v>52</v>
      </c>
      <c r="P3466">
        <f>FLOOR(moras[[#This Row],[EDAD_SIN_NA´S]],10)</f>
        <v>50</v>
      </c>
      <c r="Q3466">
        <f>STANDARDIZE(moras[[#This Row],[EDAD]],'2-Resumen'!$C$2, '2-Resumen'!$C$3)</f>
        <v>0.71236311755666615</v>
      </c>
      <c r="R3466" t="str">
        <f>IF(ABS(moras[[#This Row],[Z-CORE E]]) &gt; 1.96, "Sí", "No")</f>
        <v>No</v>
      </c>
    </row>
    <row r="3467" spans="1:18">
      <c r="A3467">
        <v>38</v>
      </c>
      <c r="B3467" t="s">
        <v>32</v>
      </c>
      <c r="C3467">
        <v>1531575</v>
      </c>
      <c r="D34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67">
        <f>IF(moras[[#This Row],[SALARIO]]="",'2-Resumen'!$B$7, moras[[#This Row],[SALARIO]])</f>
        <v>1531575</v>
      </c>
      <c r="F3467">
        <f>STANDARDIZE(moras[[#This Row],[SALARIO]],'2-Resumen'!$B$2,'2-Resumen'!$B$3)</f>
        <v>-0.35013244352625728</v>
      </c>
      <c r="G3467" t="str">
        <f>IF(ABS(moras[[#This Row],[Z-CORE]])&gt; 1.96,"Sí", "No")</f>
        <v>No</v>
      </c>
      <c r="H3467" t="s">
        <v>35</v>
      </c>
      <c r="I3467" t="str">
        <f>IF(moras[[#This Row],[TIPO_ASEGURAMIENTO]] = "", '2-Resumen'!$F$4, moras[[#This Row],[TIPO_ASEGURAMIENTO]])</f>
        <v>ASEGURADO VOLUNTARIO</v>
      </c>
      <c r="J3467" t="s">
        <v>29</v>
      </c>
      <c r="K3467" t="s">
        <v>30</v>
      </c>
      <c r="L3467" t="s">
        <v>30</v>
      </c>
      <c r="M3467" t="s">
        <v>31</v>
      </c>
      <c r="N3467">
        <v>66</v>
      </c>
      <c r="O3467">
        <f>IF(moras[[#This Row],[EDAD]]="", '2-Resumen'!$C$7, moras[[#This Row],[EDAD]])</f>
        <v>66</v>
      </c>
      <c r="P3467">
        <f>FLOOR(moras[[#This Row],[EDAD_SIN_NA´S]],10)</f>
        <v>60</v>
      </c>
      <c r="Q3467">
        <f>STANDARDIZE(moras[[#This Row],[EDAD]],'2-Resumen'!$C$2, '2-Resumen'!$C$3)</f>
        <v>1.7004177386365913</v>
      </c>
      <c r="R3467" t="str">
        <f>IF(ABS(moras[[#This Row],[Z-CORE E]]) &gt; 1.96, "Sí", "No")</f>
        <v>No</v>
      </c>
    </row>
    <row r="3468" spans="1:18">
      <c r="A3468">
        <v>55</v>
      </c>
      <c r="B3468" t="s">
        <v>32</v>
      </c>
      <c r="C3468">
        <v>300000</v>
      </c>
      <c r="D34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68">
        <f>IF(moras[[#This Row],[SALARIO]]="",'2-Resumen'!$B$7, moras[[#This Row],[SALARIO]])</f>
        <v>300000</v>
      </c>
      <c r="F3468">
        <f>STANDARDIZE(moras[[#This Row],[SALARIO]],'2-Resumen'!$B$2,'2-Resumen'!$B$3)</f>
        <v>-0.37062467014933331</v>
      </c>
      <c r="G3468" t="str">
        <f>IF(ABS(moras[[#This Row],[Z-CORE]])&gt; 1.96,"Sí", "No")</f>
        <v>No</v>
      </c>
      <c r="H3468" t="s">
        <v>35</v>
      </c>
      <c r="I3468" t="str">
        <f>IF(moras[[#This Row],[TIPO_ASEGURAMIENTO]] = "", '2-Resumen'!$F$4, moras[[#This Row],[TIPO_ASEGURAMIENTO]])</f>
        <v>ASEGURADO VOLUNTARIO</v>
      </c>
      <c r="J3468" t="s">
        <v>29</v>
      </c>
      <c r="K3468" t="s">
        <v>30</v>
      </c>
      <c r="L3468" t="s">
        <v>31</v>
      </c>
      <c r="M3468" t="s">
        <v>31</v>
      </c>
      <c r="N3468">
        <v>44</v>
      </c>
      <c r="O3468">
        <f>IF(moras[[#This Row],[EDAD]]="", '2-Resumen'!$C$7, moras[[#This Row],[EDAD]])</f>
        <v>44</v>
      </c>
      <c r="P3468">
        <f>FLOOR(moras[[#This Row],[EDAD_SIN_NA´S]],10)</f>
        <v>40</v>
      </c>
      <c r="Q3468">
        <f>STANDARDIZE(moras[[#This Row],[EDAD]],'2-Resumen'!$C$2, '2-Resumen'!$C$3)</f>
        <v>0.14776047693956615</v>
      </c>
      <c r="R3468" t="str">
        <f>IF(ABS(moras[[#This Row],[Z-CORE E]]) &gt; 1.96, "Sí", "No")</f>
        <v>No</v>
      </c>
    </row>
    <row r="3469" spans="1:18">
      <c r="A3469">
        <v>70</v>
      </c>
      <c r="B3469" t="s">
        <v>32</v>
      </c>
      <c r="C3469">
        <v>299647</v>
      </c>
      <c r="D34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69">
        <f>IF(moras[[#This Row],[SALARIO]]="",'2-Resumen'!$B$7, moras[[#This Row],[SALARIO]])</f>
        <v>299647</v>
      </c>
      <c r="F3469">
        <f>STANDARDIZE(moras[[#This Row],[SALARIO]],'2-Resumen'!$B$2,'2-Resumen'!$B$3)</f>
        <v>-0.3706305437307213</v>
      </c>
      <c r="G3469" t="str">
        <f>IF(ABS(moras[[#This Row],[Z-CORE]])&gt; 1.96,"Sí", "No")</f>
        <v>No</v>
      </c>
      <c r="H3469" t="s">
        <v>35</v>
      </c>
      <c r="I3469" t="str">
        <f>IF(moras[[#This Row],[TIPO_ASEGURAMIENTO]] = "", '2-Resumen'!$F$4, moras[[#This Row],[TIPO_ASEGURAMIENTO]])</f>
        <v>ASEGURADO VOLUNTARIO</v>
      </c>
      <c r="J3469" t="s">
        <v>29</v>
      </c>
      <c r="K3469" t="s">
        <v>30</v>
      </c>
      <c r="L3469" t="s">
        <v>31</v>
      </c>
      <c r="M3469" t="s">
        <v>31</v>
      </c>
      <c r="O3469">
        <f>IF(moras[[#This Row],[EDAD]]="", '2-Resumen'!$C$7, moras[[#This Row],[EDAD]])</f>
        <v>40</v>
      </c>
      <c r="P3469">
        <f>FLOOR(moras[[#This Row],[EDAD_SIN_NA´S]],10)</f>
        <v>40</v>
      </c>
      <c r="Q3469">
        <f>STANDARDIZE(moras[[#This Row],[EDAD]],'2-Resumen'!$C$2, '2-Resumen'!$C$3)</f>
        <v>-2.9575540464544843</v>
      </c>
      <c r="R3469" t="str">
        <f>IF(ABS(moras[[#This Row],[Z-CORE E]]) &gt; 1.96, "Sí", "No")</f>
        <v>Sí</v>
      </c>
    </row>
    <row r="3470" spans="1:18">
      <c r="A3470">
        <v>77</v>
      </c>
      <c r="B3470" t="s">
        <v>32</v>
      </c>
      <c r="C3470">
        <v>297046</v>
      </c>
      <c r="D34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0">
        <f>IF(moras[[#This Row],[SALARIO]]="",'2-Resumen'!$B$7, moras[[#This Row],[SALARIO]])</f>
        <v>297046</v>
      </c>
      <c r="F3470">
        <f>STANDARDIZE(moras[[#This Row],[SALARIO]],'2-Resumen'!$B$2,'2-Resumen'!$B$3)</f>
        <v>-0.37067382187573611</v>
      </c>
      <c r="G3470" t="str">
        <f>IF(ABS(moras[[#This Row],[Z-CORE]])&gt; 1.96,"Sí", "No")</f>
        <v>No</v>
      </c>
      <c r="H3470" t="s">
        <v>35</v>
      </c>
      <c r="I3470" t="str">
        <f>IF(moras[[#This Row],[TIPO_ASEGURAMIENTO]] = "", '2-Resumen'!$F$4, moras[[#This Row],[TIPO_ASEGURAMIENTO]])</f>
        <v>ASEGURADO VOLUNTARIO</v>
      </c>
      <c r="J3470" t="s">
        <v>29</v>
      </c>
      <c r="K3470" t="s">
        <v>31</v>
      </c>
      <c r="L3470" t="s">
        <v>31</v>
      </c>
      <c r="M3470" t="s">
        <v>30</v>
      </c>
      <c r="N3470">
        <v>29</v>
      </c>
      <c r="O3470">
        <f>IF(moras[[#This Row],[EDAD]]="", '2-Resumen'!$C$7, moras[[#This Row],[EDAD]])</f>
        <v>29</v>
      </c>
      <c r="P3470">
        <f>FLOOR(moras[[#This Row],[EDAD_SIN_NA´S]],10)</f>
        <v>20</v>
      </c>
      <c r="Q3470">
        <f>STANDARDIZE(moras[[#This Row],[EDAD]],'2-Resumen'!$C$2, '2-Resumen'!$C$3)</f>
        <v>-0.91086947421749642</v>
      </c>
      <c r="R3470" t="str">
        <f>IF(ABS(moras[[#This Row],[Z-CORE E]]) &gt; 1.96, "Sí", "No")</f>
        <v>No</v>
      </c>
    </row>
    <row r="3471" spans="1:18">
      <c r="A3471">
        <v>80</v>
      </c>
      <c r="B3471" t="s">
        <v>27</v>
      </c>
      <c r="C3471">
        <v>297046</v>
      </c>
      <c r="D34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1">
        <f>IF(moras[[#This Row],[SALARIO]]="",'2-Resumen'!$B$7, moras[[#This Row],[SALARIO]])</f>
        <v>297046</v>
      </c>
      <c r="F3471">
        <f>STANDARDIZE(moras[[#This Row],[SALARIO]],'2-Resumen'!$B$2,'2-Resumen'!$B$3)</f>
        <v>-0.37067382187573611</v>
      </c>
      <c r="G3471" t="str">
        <f>IF(ABS(moras[[#This Row],[Z-CORE]])&gt; 1.96,"Sí", "No")</f>
        <v>No</v>
      </c>
      <c r="H3471" t="s">
        <v>35</v>
      </c>
      <c r="I3471" t="str">
        <f>IF(moras[[#This Row],[TIPO_ASEGURAMIENTO]] = "", '2-Resumen'!$F$4, moras[[#This Row],[TIPO_ASEGURAMIENTO]])</f>
        <v>ASEGURADO VOLUNTARIO</v>
      </c>
      <c r="J3471" t="s">
        <v>29</v>
      </c>
      <c r="K3471" t="s">
        <v>30</v>
      </c>
      <c r="L3471" t="s">
        <v>31</v>
      </c>
      <c r="M3471" t="s">
        <v>31</v>
      </c>
      <c r="N3471">
        <v>50</v>
      </c>
      <c r="O3471">
        <f>IF(moras[[#This Row],[EDAD]]="", '2-Resumen'!$C$7, moras[[#This Row],[EDAD]])</f>
        <v>50</v>
      </c>
      <c r="P3471">
        <f>FLOOR(moras[[#This Row],[EDAD_SIN_NA´S]],10)</f>
        <v>50</v>
      </c>
      <c r="Q3471">
        <f>STANDARDIZE(moras[[#This Row],[EDAD]],'2-Resumen'!$C$2, '2-Resumen'!$C$3)</f>
        <v>0.57121245740239113</v>
      </c>
      <c r="R3471" t="str">
        <f>IF(ABS(moras[[#This Row],[Z-CORE E]]) &gt; 1.96, "Sí", "No")</f>
        <v>No</v>
      </c>
    </row>
    <row r="3472" spans="1:18">
      <c r="A3472">
        <v>86</v>
      </c>
      <c r="B3472" t="s">
        <v>27</v>
      </c>
      <c r="C3472">
        <v>297046</v>
      </c>
      <c r="D34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2">
        <f>IF(moras[[#This Row],[SALARIO]]="",'2-Resumen'!$B$7, moras[[#This Row],[SALARIO]])</f>
        <v>297046</v>
      </c>
      <c r="F3472">
        <f>STANDARDIZE(moras[[#This Row],[SALARIO]],'2-Resumen'!$B$2,'2-Resumen'!$B$3)</f>
        <v>-0.37067382187573611</v>
      </c>
      <c r="G3472" t="str">
        <f>IF(ABS(moras[[#This Row],[Z-CORE]])&gt; 1.96,"Sí", "No")</f>
        <v>No</v>
      </c>
      <c r="H3472" t="s">
        <v>35</v>
      </c>
      <c r="I3472" t="str">
        <f>IF(moras[[#This Row],[TIPO_ASEGURAMIENTO]] = "", '2-Resumen'!$F$4, moras[[#This Row],[TIPO_ASEGURAMIENTO]])</f>
        <v>ASEGURADO VOLUNTARIO</v>
      </c>
      <c r="J3472" t="s">
        <v>29</v>
      </c>
      <c r="K3472" t="s">
        <v>30</v>
      </c>
      <c r="L3472" t="s">
        <v>31</v>
      </c>
      <c r="M3472" t="s">
        <v>31</v>
      </c>
      <c r="N3472">
        <v>36</v>
      </c>
      <c r="O3472">
        <f>IF(moras[[#This Row],[EDAD]]="", '2-Resumen'!$C$7, moras[[#This Row],[EDAD]])</f>
        <v>36</v>
      </c>
      <c r="P3472">
        <f>FLOOR(moras[[#This Row],[EDAD_SIN_NA´S]],10)</f>
        <v>30</v>
      </c>
      <c r="Q3472">
        <f>STANDARDIZE(moras[[#This Row],[EDAD]],'2-Resumen'!$C$2, '2-Resumen'!$C$3)</f>
        <v>-0.41684216367753391</v>
      </c>
      <c r="R3472" t="str">
        <f>IF(ABS(moras[[#This Row],[Z-CORE E]]) &gt; 1.96, "Sí", "No")</f>
        <v>No</v>
      </c>
    </row>
    <row r="3473" spans="1:18">
      <c r="A3473">
        <v>103</v>
      </c>
      <c r="B3473" t="s">
        <v>32</v>
      </c>
      <c r="C3473">
        <v>300018</v>
      </c>
      <c r="D34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3">
        <f>IF(moras[[#This Row],[SALARIO]]="",'2-Resumen'!$B$7, moras[[#This Row],[SALARIO]])</f>
        <v>300018</v>
      </c>
      <c r="F3473">
        <f>STANDARDIZE(moras[[#This Row],[SALARIO]],'2-Resumen'!$B$2,'2-Resumen'!$B$3)</f>
        <v>-0.37062437064659964</v>
      </c>
      <c r="G3473" t="str">
        <f>IF(ABS(moras[[#This Row],[Z-CORE]])&gt; 1.96,"Sí", "No")</f>
        <v>No</v>
      </c>
      <c r="H3473" t="s">
        <v>35</v>
      </c>
      <c r="I3473" t="str">
        <f>IF(moras[[#This Row],[TIPO_ASEGURAMIENTO]] = "", '2-Resumen'!$F$4, moras[[#This Row],[TIPO_ASEGURAMIENTO]])</f>
        <v>ASEGURADO VOLUNTARIO</v>
      </c>
      <c r="J3473" t="s">
        <v>29</v>
      </c>
      <c r="K3473" t="s">
        <v>30</v>
      </c>
      <c r="L3473" t="s">
        <v>31</v>
      </c>
      <c r="M3473" t="s">
        <v>31</v>
      </c>
      <c r="N3473">
        <v>63</v>
      </c>
      <c r="O3473">
        <f>IF(moras[[#This Row],[EDAD]]="", '2-Resumen'!$C$7, moras[[#This Row],[EDAD]])</f>
        <v>63</v>
      </c>
      <c r="P3473">
        <f>FLOOR(moras[[#This Row],[EDAD_SIN_NA´S]],10)</f>
        <v>60</v>
      </c>
      <c r="Q3473">
        <f>STANDARDIZE(moras[[#This Row],[EDAD]],'2-Resumen'!$C$2, '2-Resumen'!$C$3)</f>
        <v>1.4886917484051787</v>
      </c>
      <c r="R3473" t="str">
        <f>IF(ABS(moras[[#This Row],[Z-CORE E]]) &gt; 1.96, "Sí", "No")</f>
        <v>No</v>
      </c>
    </row>
    <row r="3474" spans="1:18">
      <c r="A3474">
        <v>107</v>
      </c>
      <c r="B3474" t="s">
        <v>32</v>
      </c>
      <c r="C3474">
        <v>310124</v>
      </c>
      <c r="D34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4">
        <f>IF(moras[[#This Row],[SALARIO]]="",'2-Resumen'!$B$7, moras[[#This Row],[SALARIO]])</f>
        <v>310124</v>
      </c>
      <c r="F3474">
        <f>STANDARDIZE(moras[[#This Row],[SALARIO]],'2-Resumen'!$B$2,'2-Resumen'!$B$3)</f>
        <v>-0.37045621650068661</v>
      </c>
      <c r="G3474" t="str">
        <f>IF(ABS(moras[[#This Row],[Z-CORE]])&gt; 1.96,"Sí", "No")</f>
        <v>No</v>
      </c>
      <c r="H3474" t="s">
        <v>35</v>
      </c>
      <c r="I3474" t="str">
        <f>IF(moras[[#This Row],[TIPO_ASEGURAMIENTO]] = "", '2-Resumen'!$F$4, moras[[#This Row],[TIPO_ASEGURAMIENTO]])</f>
        <v>ASEGURADO VOLUNTARIO</v>
      </c>
      <c r="J3474" t="s">
        <v>29</v>
      </c>
      <c r="K3474" t="s">
        <v>30</v>
      </c>
      <c r="L3474" t="s">
        <v>31</v>
      </c>
      <c r="M3474" t="s">
        <v>31</v>
      </c>
      <c r="N3474">
        <v>51</v>
      </c>
      <c r="O3474">
        <f>IF(moras[[#This Row],[EDAD]]="", '2-Resumen'!$C$7, moras[[#This Row],[EDAD]])</f>
        <v>51</v>
      </c>
      <c r="P3474">
        <f>FLOOR(moras[[#This Row],[EDAD_SIN_NA´S]],10)</f>
        <v>50</v>
      </c>
      <c r="Q3474">
        <f>STANDARDIZE(moras[[#This Row],[EDAD]],'2-Resumen'!$C$2, '2-Resumen'!$C$3)</f>
        <v>0.64178778747952869</v>
      </c>
      <c r="R3474" t="str">
        <f>IF(ABS(moras[[#This Row],[Z-CORE E]]) &gt; 1.96, "Sí", "No")</f>
        <v>No</v>
      </c>
    </row>
    <row r="3475" spans="1:18">
      <c r="A3475">
        <v>112</v>
      </c>
      <c r="B3475" t="s">
        <v>27</v>
      </c>
      <c r="C3475">
        <v>298155</v>
      </c>
      <c r="D34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5">
        <f>IF(moras[[#This Row],[SALARIO]]="",'2-Resumen'!$B$7, moras[[#This Row],[SALARIO]])</f>
        <v>298155</v>
      </c>
      <c r="F3475">
        <f>STANDARDIZE(moras[[#This Row],[SALARIO]],'2-Resumen'!$B$2,'2-Resumen'!$B$3)</f>
        <v>-0.37065536917953412</v>
      </c>
      <c r="G3475" t="str">
        <f>IF(ABS(moras[[#This Row],[Z-CORE]])&gt; 1.96,"Sí", "No")</f>
        <v>No</v>
      </c>
      <c r="H3475" t="s">
        <v>35</v>
      </c>
      <c r="I3475" t="str">
        <f>IF(moras[[#This Row],[TIPO_ASEGURAMIENTO]] = "", '2-Resumen'!$F$4, moras[[#This Row],[TIPO_ASEGURAMIENTO]])</f>
        <v>ASEGURADO VOLUNTARIO</v>
      </c>
      <c r="J3475" t="s">
        <v>29</v>
      </c>
      <c r="K3475" t="s">
        <v>30</v>
      </c>
      <c r="L3475" t="s">
        <v>31</v>
      </c>
      <c r="M3475" t="s">
        <v>31</v>
      </c>
      <c r="N3475">
        <v>47</v>
      </c>
      <c r="O3475">
        <f>IF(moras[[#This Row],[EDAD]]="", '2-Resumen'!$C$7, moras[[#This Row],[EDAD]])</f>
        <v>47</v>
      </c>
      <c r="P3475">
        <f>FLOOR(moras[[#This Row],[EDAD_SIN_NA´S]],10)</f>
        <v>40</v>
      </c>
      <c r="Q3475">
        <f>STANDARDIZE(moras[[#This Row],[EDAD]],'2-Resumen'!$C$2, '2-Resumen'!$C$3)</f>
        <v>0.35948646717097865</v>
      </c>
      <c r="R3475" t="str">
        <f>IF(ABS(moras[[#This Row],[Z-CORE E]]) &gt; 1.96, "Sí", "No")</f>
        <v>No</v>
      </c>
    </row>
    <row r="3476" spans="1:18">
      <c r="A3476">
        <v>120</v>
      </c>
      <c r="B3476" t="s">
        <v>27</v>
      </c>
      <c r="C3476">
        <v>297046</v>
      </c>
      <c r="D34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6">
        <f>IF(moras[[#This Row],[SALARIO]]="",'2-Resumen'!$B$7, moras[[#This Row],[SALARIO]])</f>
        <v>297046</v>
      </c>
      <c r="F3476">
        <f>STANDARDIZE(moras[[#This Row],[SALARIO]],'2-Resumen'!$B$2,'2-Resumen'!$B$3)</f>
        <v>-0.37067382187573611</v>
      </c>
      <c r="G3476" t="str">
        <f>IF(ABS(moras[[#This Row],[Z-CORE]])&gt; 1.96,"Sí", "No")</f>
        <v>No</v>
      </c>
      <c r="H3476" t="s">
        <v>35</v>
      </c>
      <c r="I3476" t="str">
        <f>IF(moras[[#This Row],[TIPO_ASEGURAMIENTO]] = "", '2-Resumen'!$F$4, moras[[#This Row],[TIPO_ASEGURAMIENTO]])</f>
        <v>ASEGURADO VOLUNTARIO</v>
      </c>
      <c r="J3476" t="s">
        <v>29</v>
      </c>
      <c r="K3476" t="s">
        <v>30</v>
      </c>
      <c r="L3476" t="s">
        <v>30</v>
      </c>
      <c r="M3476" t="s">
        <v>30</v>
      </c>
      <c r="N3476">
        <v>37</v>
      </c>
      <c r="O3476">
        <f>IF(moras[[#This Row],[EDAD]]="", '2-Resumen'!$C$7, moras[[#This Row],[EDAD]])</f>
        <v>37</v>
      </c>
      <c r="P3476">
        <f>FLOOR(moras[[#This Row],[EDAD_SIN_NA´S]],10)</f>
        <v>30</v>
      </c>
      <c r="Q3476">
        <f>STANDARDIZE(moras[[#This Row],[EDAD]],'2-Resumen'!$C$2, '2-Resumen'!$C$3)</f>
        <v>-0.3462668336003964</v>
      </c>
      <c r="R3476" t="str">
        <f>IF(ABS(moras[[#This Row],[Z-CORE E]]) &gt; 1.96, "Sí", "No")</f>
        <v>No</v>
      </c>
    </row>
    <row r="3477" spans="1:18">
      <c r="A3477">
        <v>122</v>
      </c>
      <c r="B3477" t="s">
        <v>27</v>
      </c>
      <c r="C3477">
        <v>297514</v>
      </c>
      <c r="D34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7">
        <f>IF(moras[[#This Row],[SALARIO]]="",'2-Resumen'!$B$7, moras[[#This Row],[SALARIO]])</f>
        <v>297514</v>
      </c>
      <c r="F3477">
        <f>STANDARDIZE(moras[[#This Row],[SALARIO]],'2-Resumen'!$B$2,'2-Resumen'!$B$3)</f>
        <v>-0.37066603480466082</v>
      </c>
      <c r="G3477" t="str">
        <f>IF(ABS(moras[[#This Row],[Z-CORE]])&gt; 1.96,"Sí", "No")</f>
        <v>No</v>
      </c>
      <c r="H3477" t="s">
        <v>35</v>
      </c>
      <c r="I3477" t="str">
        <f>IF(moras[[#This Row],[TIPO_ASEGURAMIENTO]] = "", '2-Resumen'!$F$4, moras[[#This Row],[TIPO_ASEGURAMIENTO]])</f>
        <v>ASEGURADO VOLUNTARIO</v>
      </c>
      <c r="J3477" t="s">
        <v>29</v>
      </c>
      <c r="K3477" t="s">
        <v>30</v>
      </c>
      <c r="L3477" t="s">
        <v>31</v>
      </c>
      <c r="M3477" t="s">
        <v>31</v>
      </c>
      <c r="N3477">
        <v>45</v>
      </c>
      <c r="O3477">
        <f>IF(moras[[#This Row],[EDAD]]="", '2-Resumen'!$C$7, moras[[#This Row],[EDAD]])</f>
        <v>45</v>
      </c>
      <c r="P3477">
        <f>FLOOR(moras[[#This Row],[EDAD_SIN_NA´S]],10)</f>
        <v>40</v>
      </c>
      <c r="Q3477">
        <f>STANDARDIZE(moras[[#This Row],[EDAD]],'2-Resumen'!$C$2, '2-Resumen'!$C$3)</f>
        <v>0.21833580701670366</v>
      </c>
      <c r="R3477" t="str">
        <f>IF(ABS(moras[[#This Row],[Z-CORE E]]) &gt; 1.96, "Sí", "No")</f>
        <v>No</v>
      </c>
    </row>
    <row r="3478" spans="1:18">
      <c r="A3478">
        <v>123</v>
      </c>
      <c r="B3478" t="s">
        <v>27</v>
      </c>
      <c r="C3478">
        <v>297062</v>
      </c>
      <c r="D34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8">
        <f>IF(moras[[#This Row],[SALARIO]]="",'2-Resumen'!$B$7, moras[[#This Row],[SALARIO]])</f>
        <v>297062</v>
      </c>
      <c r="F3478">
        <f>STANDARDIZE(moras[[#This Row],[SALARIO]],'2-Resumen'!$B$2,'2-Resumen'!$B$3)</f>
        <v>-0.37067355565108401</v>
      </c>
      <c r="G3478" t="str">
        <f>IF(ABS(moras[[#This Row],[Z-CORE]])&gt; 1.96,"Sí", "No")</f>
        <v>No</v>
      </c>
      <c r="H3478" t="s">
        <v>35</v>
      </c>
      <c r="I3478" t="str">
        <f>IF(moras[[#This Row],[TIPO_ASEGURAMIENTO]] = "", '2-Resumen'!$F$4, moras[[#This Row],[TIPO_ASEGURAMIENTO]])</f>
        <v>ASEGURADO VOLUNTARIO</v>
      </c>
      <c r="J3478" t="s">
        <v>29</v>
      </c>
      <c r="K3478" t="s">
        <v>30</v>
      </c>
      <c r="L3478" t="s">
        <v>31</v>
      </c>
      <c r="M3478" t="s">
        <v>31</v>
      </c>
      <c r="N3478">
        <v>40</v>
      </c>
      <c r="O3478">
        <f>IF(moras[[#This Row],[EDAD]]="", '2-Resumen'!$C$7, moras[[#This Row],[EDAD]])</f>
        <v>40</v>
      </c>
      <c r="P3478">
        <f>FLOOR(moras[[#This Row],[EDAD_SIN_NA´S]],10)</f>
        <v>40</v>
      </c>
      <c r="Q3478">
        <f>STANDARDIZE(moras[[#This Row],[EDAD]],'2-Resumen'!$C$2, '2-Resumen'!$C$3)</f>
        <v>-0.13454084336898386</v>
      </c>
      <c r="R3478" t="str">
        <f>IF(ABS(moras[[#This Row],[Z-CORE E]]) &gt; 1.96, "Sí", "No")</f>
        <v>No</v>
      </c>
    </row>
    <row r="3479" spans="1:18">
      <c r="A3479">
        <v>125</v>
      </c>
      <c r="B3479" t="s">
        <v>32</v>
      </c>
      <c r="C3479">
        <v>300018</v>
      </c>
      <c r="D34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79">
        <f>IF(moras[[#This Row],[SALARIO]]="",'2-Resumen'!$B$7, moras[[#This Row],[SALARIO]])</f>
        <v>300018</v>
      </c>
      <c r="F3479">
        <f>STANDARDIZE(moras[[#This Row],[SALARIO]],'2-Resumen'!$B$2,'2-Resumen'!$B$3)</f>
        <v>-0.37062437064659964</v>
      </c>
      <c r="G3479" t="str">
        <f>IF(ABS(moras[[#This Row],[Z-CORE]])&gt; 1.96,"Sí", "No")</f>
        <v>No</v>
      </c>
      <c r="H3479" t="s">
        <v>35</v>
      </c>
      <c r="I3479" t="str">
        <f>IF(moras[[#This Row],[TIPO_ASEGURAMIENTO]] = "", '2-Resumen'!$F$4, moras[[#This Row],[TIPO_ASEGURAMIENTO]])</f>
        <v>ASEGURADO VOLUNTARIO</v>
      </c>
      <c r="J3479" t="s">
        <v>29</v>
      </c>
      <c r="K3479" t="s">
        <v>30</v>
      </c>
      <c r="L3479" t="s">
        <v>31</v>
      </c>
      <c r="M3479" t="s">
        <v>31</v>
      </c>
      <c r="N3479">
        <v>82</v>
      </c>
      <c r="O3479">
        <f>IF(moras[[#This Row],[EDAD]]="", '2-Resumen'!$C$7, moras[[#This Row],[EDAD]])</f>
        <v>82</v>
      </c>
      <c r="P3479">
        <f>FLOOR(moras[[#This Row],[EDAD_SIN_NA´S]],10)</f>
        <v>80</v>
      </c>
      <c r="Q3479">
        <f>STANDARDIZE(moras[[#This Row],[EDAD]],'2-Resumen'!$C$2, '2-Resumen'!$C$3)</f>
        <v>2.8296230198707915</v>
      </c>
      <c r="R3479" t="str">
        <f>IF(ABS(moras[[#This Row],[Z-CORE E]]) &gt; 1.96, "Sí", "No")</f>
        <v>Sí</v>
      </c>
    </row>
    <row r="3480" spans="1:18">
      <c r="A3480">
        <v>131</v>
      </c>
      <c r="B3480" t="s">
        <v>27</v>
      </c>
      <c r="C3480">
        <v>299647</v>
      </c>
      <c r="D34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80">
        <f>IF(moras[[#This Row],[SALARIO]]="",'2-Resumen'!$B$7, moras[[#This Row],[SALARIO]])</f>
        <v>299647</v>
      </c>
      <c r="F3480">
        <f>STANDARDIZE(moras[[#This Row],[SALARIO]],'2-Resumen'!$B$2,'2-Resumen'!$B$3)</f>
        <v>-0.3706305437307213</v>
      </c>
      <c r="G3480" t="str">
        <f>IF(ABS(moras[[#This Row],[Z-CORE]])&gt; 1.96,"Sí", "No")</f>
        <v>No</v>
      </c>
      <c r="H3480" t="s">
        <v>35</v>
      </c>
      <c r="I3480" t="str">
        <f>IF(moras[[#This Row],[TIPO_ASEGURAMIENTO]] = "", '2-Resumen'!$F$4, moras[[#This Row],[TIPO_ASEGURAMIENTO]])</f>
        <v>ASEGURADO VOLUNTARIO</v>
      </c>
      <c r="J3480" t="s">
        <v>29</v>
      </c>
      <c r="K3480" t="s">
        <v>30</v>
      </c>
      <c r="L3480" t="s">
        <v>31</v>
      </c>
      <c r="M3480" t="s">
        <v>31</v>
      </c>
      <c r="N3480">
        <v>50</v>
      </c>
      <c r="O3480">
        <f>IF(moras[[#This Row],[EDAD]]="", '2-Resumen'!$C$7, moras[[#This Row],[EDAD]])</f>
        <v>50</v>
      </c>
      <c r="P3480">
        <f>FLOOR(moras[[#This Row],[EDAD_SIN_NA´S]],10)</f>
        <v>50</v>
      </c>
      <c r="Q3480">
        <f>STANDARDIZE(moras[[#This Row],[EDAD]],'2-Resumen'!$C$2, '2-Resumen'!$C$3)</f>
        <v>0.57121245740239113</v>
      </c>
      <c r="R3480" t="str">
        <f>IF(ABS(moras[[#This Row],[Z-CORE E]]) &gt; 1.96, "Sí", "No")</f>
        <v>No</v>
      </c>
    </row>
    <row r="3481" spans="1:18">
      <c r="A3481">
        <v>140</v>
      </c>
      <c r="B3481" t="s">
        <v>32</v>
      </c>
      <c r="C3481">
        <v>278035</v>
      </c>
      <c r="D34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81">
        <f>IF(moras[[#This Row],[SALARIO]]="",'2-Resumen'!$B$7, moras[[#This Row],[SALARIO]])</f>
        <v>278035</v>
      </c>
      <c r="F3481">
        <f>STANDARDIZE(moras[[#This Row],[SALARIO]],'2-Resumen'!$B$2,'2-Resumen'!$B$3)</f>
        <v>-0.37099014667961028</v>
      </c>
      <c r="G3481" t="str">
        <f>IF(ABS(moras[[#This Row],[Z-CORE]])&gt; 1.96,"Sí", "No")</f>
        <v>No</v>
      </c>
      <c r="H3481" t="s">
        <v>35</v>
      </c>
      <c r="I3481" t="str">
        <f>IF(moras[[#This Row],[TIPO_ASEGURAMIENTO]] = "", '2-Resumen'!$F$4, moras[[#This Row],[TIPO_ASEGURAMIENTO]])</f>
        <v>ASEGURADO VOLUNTARIO</v>
      </c>
      <c r="J3481" t="s">
        <v>29</v>
      </c>
      <c r="K3481" t="s">
        <v>30</v>
      </c>
      <c r="L3481" t="s">
        <v>31</v>
      </c>
      <c r="M3481" t="s">
        <v>31</v>
      </c>
      <c r="N3481">
        <v>41</v>
      </c>
      <c r="O3481">
        <f>IF(moras[[#This Row],[EDAD]]="", '2-Resumen'!$C$7, moras[[#This Row],[EDAD]])</f>
        <v>41</v>
      </c>
      <c r="P3481">
        <f>FLOOR(moras[[#This Row],[EDAD_SIN_NA´S]],10)</f>
        <v>40</v>
      </c>
      <c r="Q3481">
        <f>STANDARDIZE(moras[[#This Row],[EDAD]],'2-Resumen'!$C$2, '2-Resumen'!$C$3)</f>
        <v>-6.3965513291846368E-2</v>
      </c>
      <c r="R3481" t="str">
        <f>IF(ABS(moras[[#This Row],[Z-CORE E]]) &gt; 1.96, "Sí", "No")</f>
        <v>No</v>
      </c>
    </row>
    <row r="3482" spans="1:18">
      <c r="A3482">
        <v>150</v>
      </c>
      <c r="B3482" t="s">
        <v>27</v>
      </c>
      <c r="C3482">
        <v>304345</v>
      </c>
      <c r="D34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82">
        <f>IF(moras[[#This Row],[SALARIO]]="",'2-Resumen'!$B$7, moras[[#This Row],[SALARIO]])</f>
        <v>304345</v>
      </c>
      <c r="F3482">
        <f>STANDARDIZE(moras[[#This Row],[SALARIO]],'2-Resumen'!$B$2,'2-Resumen'!$B$3)</f>
        <v>-0.37055237351723436</v>
      </c>
      <c r="G3482" t="str">
        <f>IF(ABS(moras[[#This Row],[Z-CORE]])&gt; 1.96,"Sí", "No")</f>
        <v>No</v>
      </c>
      <c r="H3482" t="s">
        <v>35</v>
      </c>
      <c r="I3482" t="str">
        <f>IF(moras[[#This Row],[TIPO_ASEGURAMIENTO]] = "", '2-Resumen'!$F$4, moras[[#This Row],[TIPO_ASEGURAMIENTO]])</f>
        <v>ASEGURADO VOLUNTARIO</v>
      </c>
      <c r="J3482" t="s">
        <v>29</v>
      </c>
      <c r="K3482" t="s">
        <v>30</v>
      </c>
      <c r="L3482" t="s">
        <v>31</v>
      </c>
      <c r="M3482" t="s">
        <v>31</v>
      </c>
      <c r="N3482">
        <v>50</v>
      </c>
      <c r="O3482">
        <f>IF(moras[[#This Row],[EDAD]]="", '2-Resumen'!$C$7, moras[[#This Row],[EDAD]])</f>
        <v>50</v>
      </c>
      <c r="P3482">
        <f>FLOOR(moras[[#This Row],[EDAD_SIN_NA´S]],10)</f>
        <v>50</v>
      </c>
      <c r="Q3482">
        <f>STANDARDIZE(moras[[#This Row],[EDAD]],'2-Resumen'!$C$2, '2-Resumen'!$C$3)</f>
        <v>0.57121245740239113</v>
      </c>
      <c r="R3482" t="str">
        <f>IF(ABS(moras[[#This Row],[Z-CORE E]]) &gt; 1.96, "Sí", "No")</f>
        <v>No</v>
      </c>
    </row>
    <row r="3483" spans="1:18">
      <c r="A3483">
        <v>156</v>
      </c>
      <c r="B3483" t="s">
        <v>32</v>
      </c>
      <c r="C3483">
        <v>300018</v>
      </c>
      <c r="D34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83">
        <f>IF(moras[[#This Row],[SALARIO]]="",'2-Resumen'!$B$7, moras[[#This Row],[SALARIO]])</f>
        <v>300018</v>
      </c>
      <c r="F3483">
        <f>STANDARDIZE(moras[[#This Row],[SALARIO]],'2-Resumen'!$B$2,'2-Resumen'!$B$3)</f>
        <v>-0.37062437064659964</v>
      </c>
      <c r="G3483" t="str">
        <f>IF(ABS(moras[[#This Row],[Z-CORE]])&gt; 1.96,"Sí", "No")</f>
        <v>No</v>
      </c>
      <c r="H3483" t="s">
        <v>35</v>
      </c>
      <c r="I3483" t="str">
        <f>IF(moras[[#This Row],[TIPO_ASEGURAMIENTO]] = "", '2-Resumen'!$F$4, moras[[#This Row],[TIPO_ASEGURAMIENTO]])</f>
        <v>ASEGURADO VOLUNTARIO</v>
      </c>
      <c r="J3483" t="s">
        <v>29</v>
      </c>
      <c r="K3483" t="s">
        <v>30</v>
      </c>
      <c r="L3483" t="s">
        <v>31</v>
      </c>
      <c r="M3483" t="s">
        <v>31</v>
      </c>
      <c r="N3483">
        <v>57</v>
      </c>
      <c r="O3483">
        <f>IF(moras[[#This Row],[EDAD]]="", '2-Resumen'!$C$7, moras[[#This Row],[EDAD]])</f>
        <v>57</v>
      </c>
      <c r="P3483">
        <f>FLOOR(moras[[#This Row],[EDAD_SIN_NA´S]],10)</f>
        <v>50</v>
      </c>
      <c r="Q3483">
        <f>STANDARDIZE(moras[[#This Row],[EDAD]],'2-Resumen'!$C$2, '2-Resumen'!$C$3)</f>
        <v>1.0652397679423538</v>
      </c>
      <c r="R3483" t="str">
        <f>IF(ABS(moras[[#This Row],[Z-CORE E]]) &gt; 1.96, "Sí", "No")</f>
        <v>No</v>
      </c>
    </row>
    <row r="3484" spans="1:18">
      <c r="A3484">
        <v>166</v>
      </c>
      <c r="B3484" t="s">
        <v>32</v>
      </c>
      <c r="C3484">
        <v>299647</v>
      </c>
      <c r="D34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84">
        <f>IF(moras[[#This Row],[SALARIO]]="",'2-Resumen'!$B$7, moras[[#This Row],[SALARIO]])</f>
        <v>299647</v>
      </c>
      <c r="F3484">
        <f>STANDARDIZE(moras[[#This Row],[SALARIO]],'2-Resumen'!$B$2,'2-Resumen'!$B$3)</f>
        <v>-0.3706305437307213</v>
      </c>
      <c r="G3484" t="str">
        <f>IF(ABS(moras[[#This Row],[Z-CORE]])&gt; 1.96,"Sí", "No")</f>
        <v>No</v>
      </c>
      <c r="H3484" t="s">
        <v>35</v>
      </c>
      <c r="I3484" t="str">
        <f>IF(moras[[#This Row],[TIPO_ASEGURAMIENTO]] = "", '2-Resumen'!$F$4, moras[[#This Row],[TIPO_ASEGURAMIENTO]])</f>
        <v>ASEGURADO VOLUNTARIO</v>
      </c>
      <c r="J3484" t="s">
        <v>29</v>
      </c>
      <c r="K3484" t="s">
        <v>30</v>
      </c>
      <c r="L3484" t="s">
        <v>31</v>
      </c>
      <c r="M3484" t="s">
        <v>31</v>
      </c>
      <c r="N3484">
        <v>68</v>
      </c>
      <c r="O3484">
        <f>IF(moras[[#This Row],[EDAD]]="", '2-Resumen'!$C$7, moras[[#This Row],[EDAD]])</f>
        <v>68</v>
      </c>
      <c r="P3484">
        <f>FLOOR(moras[[#This Row],[EDAD_SIN_NA´S]],10)</f>
        <v>60</v>
      </c>
      <c r="Q3484">
        <f>STANDARDIZE(moras[[#This Row],[EDAD]],'2-Resumen'!$C$2, '2-Resumen'!$C$3)</f>
        <v>1.8415683987908662</v>
      </c>
      <c r="R3484" t="str">
        <f>IF(ABS(moras[[#This Row],[Z-CORE E]]) &gt; 1.96, "Sí", "No")</f>
        <v>No</v>
      </c>
    </row>
    <row r="3485" spans="1:18">
      <c r="A3485">
        <v>187</v>
      </c>
      <c r="B3485" t="s">
        <v>27</v>
      </c>
      <c r="C3485">
        <v>297046</v>
      </c>
      <c r="D34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85">
        <f>IF(moras[[#This Row],[SALARIO]]="",'2-Resumen'!$B$7, moras[[#This Row],[SALARIO]])</f>
        <v>297046</v>
      </c>
      <c r="F3485">
        <f>STANDARDIZE(moras[[#This Row],[SALARIO]],'2-Resumen'!$B$2,'2-Resumen'!$B$3)</f>
        <v>-0.37067382187573611</v>
      </c>
      <c r="G3485" t="str">
        <f>IF(ABS(moras[[#This Row],[Z-CORE]])&gt; 1.96,"Sí", "No")</f>
        <v>No</v>
      </c>
      <c r="H3485" t="s">
        <v>35</v>
      </c>
      <c r="I3485" t="str">
        <f>IF(moras[[#This Row],[TIPO_ASEGURAMIENTO]] = "", '2-Resumen'!$F$4, moras[[#This Row],[TIPO_ASEGURAMIENTO]])</f>
        <v>ASEGURADO VOLUNTARIO</v>
      </c>
      <c r="J3485" t="s">
        <v>29</v>
      </c>
      <c r="K3485" t="s">
        <v>30</v>
      </c>
      <c r="L3485" t="s">
        <v>31</v>
      </c>
      <c r="M3485" t="s">
        <v>31</v>
      </c>
      <c r="N3485">
        <v>64</v>
      </c>
      <c r="O3485">
        <f>IF(moras[[#This Row],[EDAD]]="", '2-Resumen'!$C$7, moras[[#This Row],[EDAD]])</f>
        <v>64</v>
      </c>
      <c r="P3485">
        <f>FLOOR(moras[[#This Row],[EDAD_SIN_NA´S]],10)</f>
        <v>60</v>
      </c>
      <c r="Q3485">
        <f>STANDARDIZE(moras[[#This Row],[EDAD]],'2-Resumen'!$C$2, '2-Resumen'!$C$3)</f>
        <v>1.5592670784823162</v>
      </c>
      <c r="R3485" t="str">
        <f>IF(ABS(moras[[#This Row],[Z-CORE E]]) &gt; 1.96, "Sí", "No")</f>
        <v>No</v>
      </c>
    </row>
    <row r="3486" spans="1:18">
      <c r="A3486">
        <v>206</v>
      </c>
      <c r="B3486" t="s">
        <v>32</v>
      </c>
      <c r="C3486">
        <v>404467</v>
      </c>
      <c r="D34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86">
        <f>IF(moras[[#This Row],[SALARIO]]="",'2-Resumen'!$B$7, moras[[#This Row],[SALARIO]])</f>
        <v>404467</v>
      </c>
      <c r="F3486">
        <f>STANDARDIZE(moras[[#This Row],[SALARIO]],'2-Resumen'!$B$2,'2-Resumen'!$B$3)</f>
        <v>-0.36888643947833649</v>
      </c>
      <c r="G3486" t="str">
        <f>IF(ABS(moras[[#This Row],[Z-CORE]])&gt; 1.96,"Sí", "No")</f>
        <v>No</v>
      </c>
      <c r="H3486" t="s">
        <v>35</v>
      </c>
      <c r="I3486" t="str">
        <f>IF(moras[[#This Row],[TIPO_ASEGURAMIENTO]] = "", '2-Resumen'!$F$4, moras[[#This Row],[TIPO_ASEGURAMIENTO]])</f>
        <v>ASEGURADO VOLUNTARIO</v>
      </c>
      <c r="J3486" t="s">
        <v>29</v>
      </c>
      <c r="K3486" t="s">
        <v>30</v>
      </c>
      <c r="L3486" t="s">
        <v>31</v>
      </c>
      <c r="M3486" t="s">
        <v>31</v>
      </c>
      <c r="N3486">
        <v>64</v>
      </c>
      <c r="O3486">
        <f>IF(moras[[#This Row],[EDAD]]="", '2-Resumen'!$C$7, moras[[#This Row],[EDAD]])</f>
        <v>64</v>
      </c>
      <c r="P3486">
        <f>FLOOR(moras[[#This Row],[EDAD_SIN_NA´S]],10)</f>
        <v>60</v>
      </c>
      <c r="Q3486">
        <f>STANDARDIZE(moras[[#This Row],[EDAD]],'2-Resumen'!$C$2, '2-Resumen'!$C$3)</f>
        <v>1.5592670784823162</v>
      </c>
      <c r="R3486" t="str">
        <f>IF(ABS(moras[[#This Row],[Z-CORE E]]) &gt; 1.96, "Sí", "No")</f>
        <v>No</v>
      </c>
    </row>
    <row r="3487" spans="1:18">
      <c r="A3487">
        <v>235</v>
      </c>
      <c r="B3487" t="s">
        <v>27</v>
      </c>
      <c r="C3487">
        <v>300018</v>
      </c>
      <c r="D34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87">
        <f>IF(moras[[#This Row],[SALARIO]]="",'2-Resumen'!$B$7, moras[[#This Row],[SALARIO]])</f>
        <v>300018</v>
      </c>
      <c r="F3487">
        <f>STANDARDIZE(moras[[#This Row],[SALARIO]],'2-Resumen'!$B$2,'2-Resumen'!$B$3)</f>
        <v>-0.37062437064659964</v>
      </c>
      <c r="G3487" t="str">
        <f>IF(ABS(moras[[#This Row],[Z-CORE]])&gt; 1.96,"Sí", "No")</f>
        <v>No</v>
      </c>
      <c r="H3487" t="s">
        <v>35</v>
      </c>
      <c r="I3487" t="str">
        <f>IF(moras[[#This Row],[TIPO_ASEGURAMIENTO]] = "", '2-Resumen'!$F$4, moras[[#This Row],[TIPO_ASEGURAMIENTO]])</f>
        <v>ASEGURADO VOLUNTARIO</v>
      </c>
      <c r="J3487" t="s">
        <v>29</v>
      </c>
      <c r="K3487" t="s">
        <v>30</v>
      </c>
      <c r="L3487" t="s">
        <v>31</v>
      </c>
      <c r="M3487" t="s">
        <v>31</v>
      </c>
      <c r="N3487">
        <v>56</v>
      </c>
      <c r="O3487">
        <f>IF(moras[[#This Row],[EDAD]]="", '2-Resumen'!$C$7, moras[[#This Row],[EDAD]])</f>
        <v>56</v>
      </c>
      <c r="P3487">
        <f>FLOOR(moras[[#This Row],[EDAD_SIN_NA´S]],10)</f>
        <v>50</v>
      </c>
      <c r="Q3487">
        <f>STANDARDIZE(moras[[#This Row],[EDAD]],'2-Resumen'!$C$2, '2-Resumen'!$C$3)</f>
        <v>0.99466443786521619</v>
      </c>
      <c r="R3487" t="str">
        <f>IF(ABS(moras[[#This Row],[Z-CORE E]]) &gt; 1.96, "Sí", "No")</f>
        <v>No</v>
      </c>
    </row>
    <row r="3488" spans="1:18">
      <c r="A3488">
        <v>245</v>
      </c>
      <c r="B3488" t="s">
        <v>32</v>
      </c>
      <c r="C3488">
        <v>299647</v>
      </c>
      <c r="D34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88">
        <f>IF(moras[[#This Row],[SALARIO]]="",'2-Resumen'!$B$7, moras[[#This Row],[SALARIO]])</f>
        <v>299647</v>
      </c>
      <c r="F3488">
        <f>STANDARDIZE(moras[[#This Row],[SALARIO]],'2-Resumen'!$B$2,'2-Resumen'!$B$3)</f>
        <v>-0.3706305437307213</v>
      </c>
      <c r="G3488" t="str">
        <f>IF(ABS(moras[[#This Row],[Z-CORE]])&gt; 1.96,"Sí", "No")</f>
        <v>No</v>
      </c>
      <c r="H3488" t="s">
        <v>35</v>
      </c>
      <c r="I3488" t="str">
        <f>IF(moras[[#This Row],[TIPO_ASEGURAMIENTO]] = "", '2-Resumen'!$F$4, moras[[#This Row],[TIPO_ASEGURAMIENTO]])</f>
        <v>ASEGURADO VOLUNTARIO</v>
      </c>
      <c r="J3488" t="s">
        <v>29</v>
      </c>
      <c r="K3488" t="s">
        <v>30</v>
      </c>
      <c r="L3488" t="s">
        <v>31</v>
      </c>
      <c r="M3488" t="s">
        <v>31</v>
      </c>
      <c r="N3488">
        <v>42</v>
      </c>
      <c r="O3488">
        <f>IF(moras[[#This Row],[EDAD]]="", '2-Resumen'!$C$7, moras[[#This Row],[EDAD]])</f>
        <v>42</v>
      </c>
      <c r="P3488">
        <f>FLOOR(moras[[#This Row],[EDAD_SIN_NA´S]],10)</f>
        <v>40</v>
      </c>
      <c r="Q3488">
        <f>STANDARDIZE(moras[[#This Row],[EDAD]],'2-Resumen'!$C$2, '2-Resumen'!$C$3)</f>
        <v>6.6098167852911317E-3</v>
      </c>
      <c r="R3488" t="str">
        <f>IF(ABS(moras[[#This Row],[Z-CORE E]]) &gt; 1.96, "Sí", "No")</f>
        <v>No</v>
      </c>
    </row>
    <row r="3489" spans="1:18">
      <c r="A3489">
        <v>252</v>
      </c>
      <c r="B3489" t="s">
        <v>32</v>
      </c>
      <c r="C3489">
        <v>297046</v>
      </c>
      <c r="D34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89">
        <f>IF(moras[[#This Row],[SALARIO]]="",'2-Resumen'!$B$7, moras[[#This Row],[SALARIO]])</f>
        <v>297046</v>
      </c>
      <c r="F3489">
        <f>STANDARDIZE(moras[[#This Row],[SALARIO]],'2-Resumen'!$B$2,'2-Resumen'!$B$3)</f>
        <v>-0.37067382187573611</v>
      </c>
      <c r="G3489" t="str">
        <f>IF(ABS(moras[[#This Row],[Z-CORE]])&gt; 1.96,"Sí", "No")</f>
        <v>No</v>
      </c>
      <c r="H3489" t="s">
        <v>35</v>
      </c>
      <c r="I3489" t="str">
        <f>IF(moras[[#This Row],[TIPO_ASEGURAMIENTO]] = "", '2-Resumen'!$F$4, moras[[#This Row],[TIPO_ASEGURAMIENTO]])</f>
        <v>ASEGURADO VOLUNTARIO</v>
      </c>
      <c r="J3489" t="s">
        <v>29</v>
      </c>
      <c r="K3489" t="s">
        <v>30</v>
      </c>
      <c r="L3489" t="s">
        <v>31</v>
      </c>
      <c r="M3489" t="s">
        <v>31</v>
      </c>
      <c r="N3489">
        <v>26</v>
      </c>
      <c r="O3489">
        <f>IF(moras[[#This Row],[EDAD]]="", '2-Resumen'!$C$7, moras[[#This Row],[EDAD]])</f>
        <v>26</v>
      </c>
      <c r="P3489">
        <f>FLOOR(moras[[#This Row],[EDAD_SIN_NA´S]],10)</f>
        <v>20</v>
      </c>
      <c r="Q3489">
        <f>STANDARDIZE(moras[[#This Row],[EDAD]],'2-Resumen'!$C$2, '2-Resumen'!$C$3)</f>
        <v>-1.1225954644489089</v>
      </c>
      <c r="R3489" t="str">
        <f>IF(ABS(moras[[#This Row],[Z-CORE E]]) &gt; 1.96, "Sí", "No")</f>
        <v>No</v>
      </c>
    </row>
    <row r="3490" spans="1:18">
      <c r="A3490">
        <v>277</v>
      </c>
      <c r="B3490" t="s">
        <v>32</v>
      </c>
      <c r="C3490">
        <v>297046</v>
      </c>
      <c r="D34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90">
        <f>IF(moras[[#This Row],[SALARIO]]="",'2-Resumen'!$B$7, moras[[#This Row],[SALARIO]])</f>
        <v>297046</v>
      </c>
      <c r="F3490">
        <f>STANDARDIZE(moras[[#This Row],[SALARIO]],'2-Resumen'!$B$2,'2-Resumen'!$B$3)</f>
        <v>-0.37067382187573611</v>
      </c>
      <c r="G3490" t="str">
        <f>IF(ABS(moras[[#This Row],[Z-CORE]])&gt; 1.96,"Sí", "No")</f>
        <v>No</v>
      </c>
      <c r="H3490" t="s">
        <v>35</v>
      </c>
      <c r="I3490" t="str">
        <f>IF(moras[[#This Row],[TIPO_ASEGURAMIENTO]] = "", '2-Resumen'!$F$4, moras[[#This Row],[TIPO_ASEGURAMIENTO]])</f>
        <v>ASEGURADO VOLUNTARIO</v>
      </c>
      <c r="J3490" t="s">
        <v>29</v>
      </c>
      <c r="K3490" t="s">
        <v>30</v>
      </c>
      <c r="L3490" t="s">
        <v>31</v>
      </c>
      <c r="M3490" t="s">
        <v>31</v>
      </c>
      <c r="N3490">
        <v>24</v>
      </c>
      <c r="O3490">
        <f>IF(moras[[#This Row],[EDAD]]="", '2-Resumen'!$C$7, moras[[#This Row],[EDAD]])</f>
        <v>24</v>
      </c>
      <c r="P3490">
        <f>FLOOR(moras[[#This Row],[EDAD_SIN_NA´S]],10)</f>
        <v>20</v>
      </c>
      <c r="Q3490">
        <f>STANDARDIZE(moras[[#This Row],[EDAD]],'2-Resumen'!$C$2, '2-Resumen'!$C$3)</f>
        <v>-1.263746124603184</v>
      </c>
      <c r="R3490" t="str">
        <f>IF(ABS(moras[[#This Row],[Z-CORE E]]) &gt; 1.96, "Sí", "No")</f>
        <v>No</v>
      </c>
    </row>
    <row r="3491" spans="1:18">
      <c r="A3491">
        <v>280</v>
      </c>
      <c r="B3491" t="s">
        <v>27</v>
      </c>
      <c r="C3491">
        <v>300000</v>
      </c>
      <c r="D34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91">
        <f>IF(moras[[#This Row],[SALARIO]]="",'2-Resumen'!$B$7, moras[[#This Row],[SALARIO]])</f>
        <v>300000</v>
      </c>
      <c r="F3491">
        <f>STANDARDIZE(moras[[#This Row],[SALARIO]],'2-Resumen'!$B$2,'2-Resumen'!$B$3)</f>
        <v>-0.37062467014933331</v>
      </c>
      <c r="G3491" t="str">
        <f>IF(ABS(moras[[#This Row],[Z-CORE]])&gt; 1.96,"Sí", "No")</f>
        <v>No</v>
      </c>
      <c r="H3491" t="s">
        <v>35</v>
      </c>
      <c r="I3491" t="str">
        <f>IF(moras[[#This Row],[TIPO_ASEGURAMIENTO]] = "", '2-Resumen'!$F$4, moras[[#This Row],[TIPO_ASEGURAMIENTO]])</f>
        <v>ASEGURADO VOLUNTARIO</v>
      </c>
      <c r="J3491" t="s">
        <v>29</v>
      </c>
      <c r="K3491" t="s">
        <v>30</v>
      </c>
      <c r="L3491" t="s">
        <v>30</v>
      </c>
      <c r="M3491" t="s">
        <v>31</v>
      </c>
      <c r="N3491">
        <v>57</v>
      </c>
      <c r="O3491">
        <f>IF(moras[[#This Row],[EDAD]]="", '2-Resumen'!$C$7, moras[[#This Row],[EDAD]])</f>
        <v>57</v>
      </c>
      <c r="P3491">
        <f>FLOOR(moras[[#This Row],[EDAD_SIN_NA´S]],10)</f>
        <v>50</v>
      </c>
      <c r="Q3491">
        <f>STANDARDIZE(moras[[#This Row],[EDAD]],'2-Resumen'!$C$2, '2-Resumen'!$C$3)</f>
        <v>1.0652397679423538</v>
      </c>
      <c r="R3491" t="str">
        <f>IF(ABS(moras[[#This Row],[Z-CORE E]]) &gt; 1.96, "Sí", "No")</f>
        <v>No</v>
      </c>
    </row>
    <row r="3492" spans="1:18">
      <c r="A3492">
        <v>332</v>
      </c>
      <c r="B3492" t="s">
        <v>27</v>
      </c>
      <c r="C3492">
        <v>297046</v>
      </c>
      <c r="D34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92">
        <f>IF(moras[[#This Row],[SALARIO]]="",'2-Resumen'!$B$7, moras[[#This Row],[SALARIO]])</f>
        <v>297046</v>
      </c>
      <c r="F3492">
        <f>STANDARDIZE(moras[[#This Row],[SALARIO]],'2-Resumen'!$B$2,'2-Resumen'!$B$3)</f>
        <v>-0.37067382187573611</v>
      </c>
      <c r="G3492" t="str">
        <f>IF(ABS(moras[[#This Row],[Z-CORE]])&gt; 1.96,"Sí", "No")</f>
        <v>No</v>
      </c>
      <c r="H3492" t="s">
        <v>35</v>
      </c>
      <c r="I3492" t="str">
        <f>IF(moras[[#This Row],[TIPO_ASEGURAMIENTO]] = "", '2-Resumen'!$F$4, moras[[#This Row],[TIPO_ASEGURAMIENTO]])</f>
        <v>ASEGURADO VOLUNTARIO</v>
      </c>
      <c r="J3492" t="s">
        <v>29</v>
      </c>
      <c r="K3492" t="s">
        <v>30</v>
      </c>
      <c r="L3492" t="s">
        <v>30</v>
      </c>
      <c r="M3492" t="s">
        <v>31</v>
      </c>
      <c r="N3492">
        <v>27</v>
      </c>
      <c r="O3492">
        <f>IF(moras[[#This Row],[EDAD]]="", '2-Resumen'!$C$7, moras[[#This Row],[EDAD]])</f>
        <v>27</v>
      </c>
      <c r="P3492">
        <f>FLOOR(moras[[#This Row],[EDAD_SIN_NA´S]],10)</f>
        <v>20</v>
      </c>
      <c r="Q3492">
        <f>STANDARDIZE(moras[[#This Row],[EDAD]],'2-Resumen'!$C$2, '2-Resumen'!$C$3)</f>
        <v>-1.0520201343717714</v>
      </c>
      <c r="R3492" t="str">
        <f>IF(ABS(moras[[#This Row],[Z-CORE E]]) &gt; 1.96, "Sí", "No")</f>
        <v>No</v>
      </c>
    </row>
    <row r="3493" spans="1:18">
      <c r="A3493">
        <v>357</v>
      </c>
      <c r="B3493" t="s">
        <v>32</v>
      </c>
      <c r="C3493">
        <v>1540950</v>
      </c>
      <c r="D34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493">
        <f>IF(moras[[#This Row],[SALARIO]]="",'2-Resumen'!$B$7, moras[[#This Row],[SALARIO]])</f>
        <v>1540950</v>
      </c>
      <c r="F3493">
        <f>STANDARDIZE(moras[[#This Row],[SALARIO]],'2-Resumen'!$B$2,'2-Resumen'!$B$3)</f>
        <v>-0.34997645251913928</v>
      </c>
      <c r="G3493" t="str">
        <f>IF(ABS(moras[[#This Row],[Z-CORE]])&gt; 1.96,"Sí", "No")</f>
        <v>No</v>
      </c>
      <c r="H3493" t="s">
        <v>35</v>
      </c>
      <c r="I3493" t="str">
        <f>IF(moras[[#This Row],[TIPO_ASEGURAMIENTO]] = "", '2-Resumen'!$F$4, moras[[#This Row],[TIPO_ASEGURAMIENTO]])</f>
        <v>ASEGURADO VOLUNTARIO</v>
      </c>
      <c r="J3493" t="s">
        <v>29</v>
      </c>
      <c r="K3493" t="s">
        <v>30</v>
      </c>
      <c r="L3493" t="s">
        <v>30</v>
      </c>
      <c r="M3493" t="s">
        <v>31</v>
      </c>
      <c r="N3493">
        <v>63</v>
      </c>
      <c r="O3493">
        <f>IF(moras[[#This Row],[EDAD]]="", '2-Resumen'!$C$7, moras[[#This Row],[EDAD]])</f>
        <v>63</v>
      </c>
      <c r="P3493">
        <f>FLOOR(moras[[#This Row],[EDAD_SIN_NA´S]],10)</f>
        <v>60</v>
      </c>
      <c r="Q3493">
        <f>STANDARDIZE(moras[[#This Row],[EDAD]],'2-Resumen'!$C$2, '2-Resumen'!$C$3)</f>
        <v>1.4886917484051787</v>
      </c>
      <c r="R3493" t="str">
        <f>IF(ABS(moras[[#This Row],[Z-CORE E]]) &gt; 1.96, "Sí", "No")</f>
        <v>No</v>
      </c>
    </row>
    <row r="3494" spans="1:18">
      <c r="A3494">
        <v>364</v>
      </c>
      <c r="B3494" t="s">
        <v>32</v>
      </c>
      <c r="C3494">
        <v>339750</v>
      </c>
      <c r="D34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94">
        <f>IF(moras[[#This Row],[SALARIO]]="",'2-Resumen'!$B$7, moras[[#This Row],[SALARIO]])</f>
        <v>339750</v>
      </c>
      <c r="F3494">
        <f>STANDARDIZE(moras[[#This Row],[SALARIO]],'2-Resumen'!$B$2,'2-Resumen'!$B$3)</f>
        <v>-0.36996326827915305</v>
      </c>
      <c r="G3494" t="str">
        <f>IF(ABS(moras[[#This Row],[Z-CORE]])&gt; 1.96,"Sí", "No")</f>
        <v>No</v>
      </c>
      <c r="H3494" t="s">
        <v>35</v>
      </c>
      <c r="I3494" t="str">
        <f>IF(moras[[#This Row],[TIPO_ASEGURAMIENTO]] = "", '2-Resumen'!$F$4, moras[[#This Row],[TIPO_ASEGURAMIENTO]])</f>
        <v>ASEGURADO VOLUNTARIO</v>
      </c>
      <c r="J3494" t="s">
        <v>29</v>
      </c>
      <c r="K3494" t="s">
        <v>30</v>
      </c>
      <c r="L3494" t="s">
        <v>30</v>
      </c>
      <c r="M3494" t="s">
        <v>31</v>
      </c>
      <c r="N3494">
        <v>30</v>
      </c>
      <c r="O3494">
        <f>IF(moras[[#This Row],[EDAD]]="", '2-Resumen'!$C$7, moras[[#This Row],[EDAD]])</f>
        <v>30</v>
      </c>
      <c r="P3494">
        <f>FLOOR(moras[[#This Row],[EDAD_SIN_NA´S]],10)</f>
        <v>30</v>
      </c>
      <c r="Q3494">
        <f>STANDARDIZE(moras[[#This Row],[EDAD]],'2-Resumen'!$C$2, '2-Resumen'!$C$3)</f>
        <v>-0.84029414414035897</v>
      </c>
      <c r="R3494" t="str">
        <f>IF(ABS(moras[[#This Row],[Z-CORE E]]) &gt; 1.96, "Sí", "No")</f>
        <v>No</v>
      </c>
    </row>
    <row r="3495" spans="1:18">
      <c r="A3495">
        <v>388</v>
      </c>
      <c r="B3495" t="s">
        <v>32</v>
      </c>
      <c r="C3495">
        <v>297045</v>
      </c>
      <c r="D34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95">
        <f>IF(moras[[#This Row],[SALARIO]]="",'2-Resumen'!$B$7, moras[[#This Row],[SALARIO]])</f>
        <v>297045</v>
      </c>
      <c r="F3495">
        <f>STANDARDIZE(moras[[#This Row],[SALARIO]],'2-Resumen'!$B$2,'2-Resumen'!$B$3)</f>
        <v>-0.37067383851477692</v>
      </c>
      <c r="G3495" t="str">
        <f>IF(ABS(moras[[#This Row],[Z-CORE]])&gt; 1.96,"Sí", "No")</f>
        <v>No</v>
      </c>
      <c r="H3495" t="s">
        <v>35</v>
      </c>
      <c r="I3495" t="str">
        <f>IF(moras[[#This Row],[TIPO_ASEGURAMIENTO]] = "", '2-Resumen'!$F$4, moras[[#This Row],[TIPO_ASEGURAMIENTO]])</f>
        <v>ASEGURADO VOLUNTARIO</v>
      </c>
      <c r="J3495" t="s">
        <v>29</v>
      </c>
      <c r="K3495" t="s">
        <v>30</v>
      </c>
      <c r="L3495" t="s">
        <v>31</v>
      </c>
      <c r="M3495" t="s">
        <v>31</v>
      </c>
      <c r="N3495">
        <v>44</v>
      </c>
      <c r="O3495">
        <f>IF(moras[[#This Row],[EDAD]]="", '2-Resumen'!$C$7, moras[[#This Row],[EDAD]])</f>
        <v>44</v>
      </c>
      <c r="P3495">
        <f>FLOOR(moras[[#This Row],[EDAD_SIN_NA´S]],10)</f>
        <v>40</v>
      </c>
      <c r="Q3495">
        <f>STANDARDIZE(moras[[#This Row],[EDAD]],'2-Resumen'!$C$2, '2-Resumen'!$C$3)</f>
        <v>0.14776047693956615</v>
      </c>
      <c r="R3495" t="str">
        <f>IF(ABS(moras[[#This Row],[Z-CORE E]]) &gt; 1.96, "Sí", "No")</f>
        <v>No</v>
      </c>
    </row>
    <row r="3496" spans="1:18">
      <c r="A3496">
        <v>409</v>
      </c>
      <c r="B3496" t="s">
        <v>32</v>
      </c>
      <c r="C3496">
        <v>302188</v>
      </c>
      <c r="D34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96">
        <f>IF(moras[[#This Row],[SALARIO]]="",'2-Resumen'!$B$7, moras[[#This Row],[SALARIO]])</f>
        <v>302188</v>
      </c>
      <c r="F3496">
        <f>STANDARDIZE(moras[[#This Row],[SALARIO]],'2-Resumen'!$B$2,'2-Resumen'!$B$3)</f>
        <v>-0.37058826392815208</v>
      </c>
      <c r="G3496" t="str">
        <f>IF(ABS(moras[[#This Row],[Z-CORE]])&gt; 1.96,"Sí", "No")</f>
        <v>No</v>
      </c>
      <c r="H3496" t="s">
        <v>35</v>
      </c>
      <c r="I3496" t="str">
        <f>IF(moras[[#This Row],[TIPO_ASEGURAMIENTO]] = "", '2-Resumen'!$F$4, moras[[#This Row],[TIPO_ASEGURAMIENTO]])</f>
        <v>ASEGURADO VOLUNTARIO</v>
      </c>
      <c r="J3496" t="s">
        <v>29</v>
      </c>
      <c r="K3496" t="s">
        <v>30</v>
      </c>
      <c r="L3496" t="s">
        <v>31</v>
      </c>
      <c r="M3496" t="s">
        <v>31</v>
      </c>
      <c r="N3496">
        <v>36</v>
      </c>
      <c r="O3496">
        <f>IF(moras[[#This Row],[EDAD]]="", '2-Resumen'!$C$7, moras[[#This Row],[EDAD]])</f>
        <v>36</v>
      </c>
      <c r="P3496">
        <f>FLOOR(moras[[#This Row],[EDAD_SIN_NA´S]],10)</f>
        <v>30</v>
      </c>
      <c r="Q3496">
        <f>STANDARDIZE(moras[[#This Row],[EDAD]],'2-Resumen'!$C$2, '2-Resumen'!$C$3)</f>
        <v>-0.41684216367753391</v>
      </c>
      <c r="R3496" t="str">
        <f>IF(ABS(moras[[#This Row],[Z-CORE E]]) &gt; 1.96, "Sí", "No")</f>
        <v>No</v>
      </c>
    </row>
    <row r="3497" spans="1:18">
      <c r="A3497">
        <v>432</v>
      </c>
      <c r="B3497" t="s">
        <v>27</v>
      </c>
      <c r="C3497">
        <v>297046</v>
      </c>
      <c r="D34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97">
        <f>IF(moras[[#This Row],[SALARIO]]="",'2-Resumen'!$B$7, moras[[#This Row],[SALARIO]])</f>
        <v>297046</v>
      </c>
      <c r="F3497">
        <f>STANDARDIZE(moras[[#This Row],[SALARIO]],'2-Resumen'!$B$2,'2-Resumen'!$B$3)</f>
        <v>-0.37067382187573611</v>
      </c>
      <c r="G3497" t="str">
        <f>IF(ABS(moras[[#This Row],[Z-CORE]])&gt; 1.96,"Sí", "No")</f>
        <v>No</v>
      </c>
      <c r="H3497" t="s">
        <v>35</v>
      </c>
      <c r="I3497" t="str">
        <f>IF(moras[[#This Row],[TIPO_ASEGURAMIENTO]] = "", '2-Resumen'!$F$4, moras[[#This Row],[TIPO_ASEGURAMIENTO]])</f>
        <v>ASEGURADO VOLUNTARIO</v>
      </c>
      <c r="J3497" t="s">
        <v>29</v>
      </c>
      <c r="K3497" t="s">
        <v>30</v>
      </c>
      <c r="L3497" t="s">
        <v>31</v>
      </c>
      <c r="M3497" t="s">
        <v>31</v>
      </c>
      <c r="N3497">
        <v>54</v>
      </c>
      <c r="O3497">
        <f>IF(moras[[#This Row],[EDAD]]="", '2-Resumen'!$C$7, moras[[#This Row],[EDAD]])</f>
        <v>54</v>
      </c>
      <c r="P3497">
        <f>FLOOR(moras[[#This Row],[EDAD_SIN_NA´S]],10)</f>
        <v>50</v>
      </c>
      <c r="Q3497">
        <f>STANDARDIZE(moras[[#This Row],[EDAD]],'2-Resumen'!$C$2, '2-Resumen'!$C$3)</f>
        <v>0.85351377771094117</v>
      </c>
      <c r="R3497" t="str">
        <f>IF(ABS(moras[[#This Row],[Z-CORE E]]) &gt; 1.96, "Sí", "No")</f>
        <v>No</v>
      </c>
    </row>
    <row r="3498" spans="1:18">
      <c r="A3498">
        <v>437</v>
      </c>
      <c r="B3498" t="s">
        <v>27</v>
      </c>
      <c r="C3498">
        <v>297046</v>
      </c>
      <c r="D34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498">
        <f>IF(moras[[#This Row],[SALARIO]]="",'2-Resumen'!$B$7, moras[[#This Row],[SALARIO]])</f>
        <v>297046</v>
      </c>
      <c r="F3498">
        <f>STANDARDIZE(moras[[#This Row],[SALARIO]],'2-Resumen'!$B$2,'2-Resumen'!$B$3)</f>
        <v>-0.37067382187573611</v>
      </c>
      <c r="G3498" t="str">
        <f>IF(ABS(moras[[#This Row],[Z-CORE]])&gt; 1.96,"Sí", "No")</f>
        <v>No</v>
      </c>
      <c r="H3498" t="s">
        <v>35</v>
      </c>
      <c r="I3498" t="str">
        <f>IF(moras[[#This Row],[TIPO_ASEGURAMIENTO]] = "", '2-Resumen'!$F$4, moras[[#This Row],[TIPO_ASEGURAMIENTO]])</f>
        <v>ASEGURADO VOLUNTARIO</v>
      </c>
      <c r="J3498" t="s">
        <v>29</v>
      </c>
      <c r="K3498" t="s">
        <v>30</v>
      </c>
      <c r="L3498" t="s">
        <v>30</v>
      </c>
      <c r="M3498" t="s">
        <v>31</v>
      </c>
      <c r="N3498">
        <v>47</v>
      </c>
      <c r="O3498">
        <f>IF(moras[[#This Row],[EDAD]]="", '2-Resumen'!$C$7, moras[[#This Row],[EDAD]])</f>
        <v>47</v>
      </c>
      <c r="P3498">
        <f>FLOOR(moras[[#This Row],[EDAD_SIN_NA´S]],10)</f>
        <v>40</v>
      </c>
      <c r="Q3498">
        <f>STANDARDIZE(moras[[#This Row],[EDAD]],'2-Resumen'!$C$2, '2-Resumen'!$C$3)</f>
        <v>0.35948646717097865</v>
      </c>
      <c r="R3498" t="str">
        <f>IF(ABS(moras[[#This Row],[Z-CORE E]]) &gt; 1.96, "Sí", "No")</f>
        <v>No</v>
      </c>
    </row>
    <row r="3499" spans="1:18">
      <c r="A3499">
        <v>445</v>
      </c>
      <c r="B3499" t="s">
        <v>32</v>
      </c>
      <c r="C3499">
        <v>310544</v>
      </c>
      <c r="D34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499">
        <f>IF(moras[[#This Row],[SALARIO]]="",'2-Resumen'!$B$7, moras[[#This Row],[SALARIO]])</f>
        <v>310544</v>
      </c>
      <c r="F3499">
        <f>STANDARDIZE(moras[[#This Row],[SALARIO]],'2-Resumen'!$B$2,'2-Resumen'!$B$3)</f>
        <v>-0.37044922810356773</v>
      </c>
      <c r="G3499" t="str">
        <f>IF(ABS(moras[[#This Row],[Z-CORE]])&gt; 1.96,"Sí", "No")</f>
        <v>No</v>
      </c>
      <c r="H3499" t="s">
        <v>35</v>
      </c>
      <c r="I3499" t="str">
        <f>IF(moras[[#This Row],[TIPO_ASEGURAMIENTO]] = "", '2-Resumen'!$F$4, moras[[#This Row],[TIPO_ASEGURAMIENTO]])</f>
        <v>ASEGURADO VOLUNTARIO</v>
      </c>
      <c r="J3499" t="s">
        <v>29</v>
      </c>
      <c r="K3499" t="s">
        <v>30</v>
      </c>
      <c r="L3499" t="s">
        <v>31</v>
      </c>
      <c r="M3499" t="s">
        <v>31</v>
      </c>
      <c r="N3499">
        <v>58</v>
      </c>
      <c r="O3499">
        <f>IF(moras[[#This Row],[EDAD]]="", '2-Resumen'!$C$7, moras[[#This Row],[EDAD]])</f>
        <v>58</v>
      </c>
      <c r="P3499">
        <f>FLOOR(moras[[#This Row],[EDAD_SIN_NA´S]],10)</f>
        <v>50</v>
      </c>
      <c r="Q3499">
        <f>STANDARDIZE(moras[[#This Row],[EDAD]],'2-Resumen'!$C$2, '2-Resumen'!$C$3)</f>
        <v>1.1358150980194912</v>
      </c>
      <c r="R3499" t="str">
        <f>IF(ABS(moras[[#This Row],[Z-CORE E]]) &gt; 1.96, "Sí", "No")</f>
        <v>No</v>
      </c>
    </row>
    <row r="3500" spans="1:18">
      <c r="A3500">
        <v>477</v>
      </c>
      <c r="B3500" t="s">
        <v>32</v>
      </c>
      <c r="C3500">
        <v>297050</v>
      </c>
      <c r="D35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00">
        <f>IF(moras[[#This Row],[SALARIO]]="",'2-Resumen'!$B$7, moras[[#This Row],[SALARIO]])</f>
        <v>297050</v>
      </c>
      <c r="F3500">
        <f>STANDARDIZE(moras[[#This Row],[SALARIO]],'2-Resumen'!$B$2,'2-Resumen'!$B$3)</f>
        <v>-0.37067375531957308</v>
      </c>
      <c r="G3500" t="str">
        <f>IF(ABS(moras[[#This Row],[Z-CORE]])&gt; 1.96,"Sí", "No")</f>
        <v>No</v>
      </c>
      <c r="H3500" t="s">
        <v>35</v>
      </c>
      <c r="I3500" t="str">
        <f>IF(moras[[#This Row],[TIPO_ASEGURAMIENTO]] = "", '2-Resumen'!$F$4, moras[[#This Row],[TIPO_ASEGURAMIENTO]])</f>
        <v>ASEGURADO VOLUNTARIO</v>
      </c>
      <c r="J3500" t="s">
        <v>29</v>
      </c>
      <c r="K3500" t="s">
        <v>30</v>
      </c>
      <c r="L3500" t="s">
        <v>31</v>
      </c>
      <c r="M3500" t="s">
        <v>31</v>
      </c>
      <c r="N3500">
        <v>48</v>
      </c>
      <c r="O3500">
        <f>IF(moras[[#This Row],[EDAD]]="", '2-Resumen'!$C$7, moras[[#This Row],[EDAD]])</f>
        <v>48</v>
      </c>
      <c r="P3500">
        <f>FLOOR(moras[[#This Row],[EDAD_SIN_NA´S]],10)</f>
        <v>40</v>
      </c>
      <c r="Q3500">
        <f>STANDARDIZE(moras[[#This Row],[EDAD]],'2-Resumen'!$C$2, '2-Resumen'!$C$3)</f>
        <v>0.43006179724811616</v>
      </c>
      <c r="R3500" t="str">
        <f>IF(ABS(moras[[#This Row],[Z-CORE E]]) &gt; 1.96, "Sí", "No")</f>
        <v>No</v>
      </c>
    </row>
    <row r="3501" spans="1:18">
      <c r="A3501">
        <v>485</v>
      </c>
      <c r="B3501" t="s">
        <v>27</v>
      </c>
      <c r="C3501">
        <v>297046</v>
      </c>
      <c r="D35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01">
        <f>IF(moras[[#This Row],[SALARIO]]="",'2-Resumen'!$B$7, moras[[#This Row],[SALARIO]])</f>
        <v>297046</v>
      </c>
      <c r="F3501">
        <f>STANDARDIZE(moras[[#This Row],[SALARIO]],'2-Resumen'!$B$2,'2-Resumen'!$B$3)</f>
        <v>-0.37067382187573611</v>
      </c>
      <c r="G3501" t="str">
        <f>IF(ABS(moras[[#This Row],[Z-CORE]])&gt; 1.96,"Sí", "No")</f>
        <v>No</v>
      </c>
      <c r="H3501" t="s">
        <v>35</v>
      </c>
      <c r="I3501" t="str">
        <f>IF(moras[[#This Row],[TIPO_ASEGURAMIENTO]] = "", '2-Resumen'!$F$4, moras[[#This Row],[TIPO_ASEGURAMIENTO]])</f>
        <v>ASEGURADO VOLUNTARIO</v>
      </c>
      <c r="J3501" t="s">
        <v>29</v>
      </c>
      <c r="K3501" t="s">
        <v>30</v>
      </c>
      <c r="L3501" t="s">
        <v>31</v>
      </c>
      <c r="M3501" t="s">
        <v>31</v>
      </c>
      <c r="N3501">
        <v>49</v>
      </c>
      <c r="O3501">
        <f>IF(moras[[#This Row],[EDAD]]="", '2-Resumen'!$C$7, moras[[#This Row],[EDAD]])</f>
        <v>49</v>
      </c>
      <c r="P3501">
        <f>FLOOR(moras[[#This Row],[EDAD_SIN_NA´S]],10)</f>
        <v>40</v>
      </c>
      <c r="Q3501">
        <f>STANDARDIZE(moras[[#This Row],[EDAD]],'2-Resumen'!$C$2, '2-Resumen'!$C$3)</f>
        <v>0.50063712732525367</v>
      </c>
      <c r="R3501" t="str">
        <f>IF(ABS(moras[[#This Row],[Z-CORE E]]) &gt; 1.96, "Sí", "No")</f>
        <v>No</v>
      </c>
    </row>
    <row r="3502" spans="1:18">
      <c r="A3502">
        <v>494</v>
      </c>
      <c r="B3502" t="s">
        <v>32</v>
      </c>
      <c r="C3502">
        <v>297046</v>
      </c>
      <c r="D35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02">
        <f>IF(moras[[#This Row],[SALARIO]]="",'2-Resumen'!$B$7, moras[[#This Row],[SALARIO]])</f>
        <v>297046</v>
      </c>
      <c r="F3502">
        <f>STANDARDIZE(moras[[#This Row],[SALARIO]],'2-Resumen'!$B$2,'2-Resumen'!$B$3)</f>
        <v>-0.37067382187573611</v>
      </c>
      <c r="G3502" t="str">
        <f>IF(ABS(moras[[#This Row],[Z-CORE]])&gt; 1.96,"Sí", "No")</f>
        <v>No</v>
      </c>
      <c r="H3502" t="s">
        <v>35</v>
      </c>
      <c r="I3502" t="str">
        <f>IF(moras[[#This Row],[TIPO_ASEGURAMIENTO]] = "", '2-Resumen'!$F$4, moras[[#This Row],[TIPO_ASEGURAMIENTO]])</f>
        <v>ASEGURADO VOLUNTARIO</v>
      </c>
      <c r="J3502" t="s">
        <v>29</v>
      </c>
      <c r="K3502" t="s">
        <v>30</v>
      </c>
      <c r="L3502" t="s">
        <v>30</v>
      </c>
      <c r="M3502" t="s">
        <v>31</v>
      </c>
      <c r="N3502">
        <v>36</v>
      </c>
      <c r="O3502">
        <f>IF(moras[[#This Row],[EDAD]]="", '2-Resumen'!$C$7, moras[[#This Row],[EDAD]])</f>
        <v>36</v>
      </c>
      <c r="P3502">
        <f>FLOOR(moras[[#This Row],[EDAD_SIN_NA´S]],10)</f>
        <v>30</v>
      </c>
      <c r="Q3502">
        <f>STANDARDIZE(moras[[#This Row],[EDAD]],'2-Resumen'!$C$2, '2-Resumen'!$C$3)</f>
        <v>-0.41684216367753391</v>
      </c>
      <c r="R3502" t="str">
        <f>IF(ABS(moras[[#This Row],[Z-CORE E]]) &gt; 1.96, "Sí", "No")</f>
        <v>No</v>
      </c>
    </row>
    <row r="3503" spans="1:18">
      <c r="A3503">
        <v>508</v>
      </c>
      <c r="B3503" t="s">
        <v>27</v>
      </c>
      <c r="C3503">
        <v>300018</v>
      </c>
      <c r="D35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03">
        <f>IF(moras[[#This Row],[SALARIO]]="",'2-Resumen'!$B$7, moras[[#This Row],[SALARIO]])</f>
        <v>300018</v>
      </c>
      <c r="F3503">
        <f>STANDARDIZE(moras[[#This Row],[SALARIO]],'2-Resumen'!$B$2,'2-Resumen'!$B$3)</f>
        <v>-0.37062437064659964</v>
      </c>
      <c r="G3503" t="str">
        <f>IF(ABS(moras[[#This Row],[Z-CORE]])&gt; 1.96,"Sí", "No")</f>
        <v>No</v>
      </c>
      <c r="H3503" t="s">
        <v>35</v>
      </c>
      <c r="I3503" t="str">
        <f>IF(moras[[#This Row],[TIPO_ASEGURAMIENTO]] = "", '2-Resumen'!$F$4, moras[[#This Row],[TIPO_ASEGURAMIENTO]])</f>
        <v>ASEGURADO VOLUNTARIO</v>
      </c>
      <c r="J3503" t="s">
        <v>29</v>
      </c>
      <c r="K3503" t="s">
        <v>30</v>
      </c>
      <c r="L3503" t="s">
        <v>31</v>
      </c>
      <c r="M3503" t="s">
        <v>31</v>
      </c>
      <c r="N3503">
        <v>55</v>
      </c>
      <c r="O3503">
        <f>IF(moras[[#This Row],[EDAD]]="", '2-Resumen'!$C$7, moras[[#This Row],[EDAD]])</f>
        <v>55</v>
      </c>
      <c r="P3503">
        <f>FLOOR(moras[[#This Row],[EDAD_SIN_NA´S]],10)</f>
        <v>50</v>
      </c>
      <c r="Q3503">
        <f>STANDARDIZE(moras[[#This Row],[EDAD]],'2-Resumen'!$C$2, '2-Resumen'!$C$3)</f>
        <v>0.92408910778807873</v>
      </c>
      <c r="R3503" t="str">
        <f>IF(ABS(moras[[#This Row],[Z-CORE E]]) &gt; 1.96, "Sí", "No")</f>
        <v>No</v>
      </c>
    </row>
    <row r="3504" spans="1:18">
      <c r="A3504">
        <v>514</v>
      </c>
      <c r="B3504" t="s">
        <v>32</v>
      </c>
      <c r="C3504">
        <v>297046</v>
      </c>
      <c r="D35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04">
        <f>IF(moras[[#This Row],[SALARIO]]="",'2-Resumen'!$B$7, moras[[#This Row],[SALARIO]])</f>
        <v>297046</v>
      </c>
      <c r="F3504">
        <f>STANDARDIZE(moras[[#This Row],[SALARIO]],'2-Resumen'!$B$2,'2-Resumen'!$B$3)</f>
        <v>-0.37067382187573611</v>
      </c>
      <c r="G3504" t="str">
        <f>IF(ABS(moras[[#This Row],[Z-CORE]])&gt; 1.96,"Sí", "No")</f>
        <v>No</v>
      </c>
      <c r="H3504" t="s">
        <v>35</v>
      </c>
      <c r="I3504" t="str">
        <f>IF(moras[[#This Row],[TIPO_ASEGURAMIENTO]] = "", '2-Resumen'!$F$4, moras[[#This Row],[TIPO_ASEGURAMIENTO]])</f>
        <v>ASEGURADO VOLUNTARIO</v>
      </c>
      <c r="J3504" t="s">
        <v>29</v>
      </c>
      <c r="K3504" t="s">
        <v>30</v>
      </c>
      <c r="L3504" t="s">
        <v>31</v>
      </c>
      <c r="M3504" t="s">
        <v>31</v>
      </c>
      <c r="N3504">
        <v>39</v>
      </c>
      <c r="O3504">
        <f>IF(moras[[#This Row],[EDAD]]="", '2-Resumen'!$C$7, moras[[#This Row],[EDAD]])</f>
        <v>39</v>
      </c>
      <c r="P3504">
        <f>FLOOR(moras[[#This Row],[EDAD_SIN_NA´S]],10)</f>
        <v>30</v>
      </c>
      <c r="Q3504">
        <f>STANDARDIZE(moras[[#This Row],[EDAD]],'2-Resumen'!$C$2, '2-Resumen'!$C$3)</f>
        <v>-0.20511617344612137</v>
      </c>
      <c r="R3504" t="str">
        <f>IF(ABS(moras[[#This Row],[Z-CORE E]]) &gt; 1.96, "Sí", "No")</f>
        <v>No</v>
      </c>
    </row>
    <row r="3505" spans="1:18">
      <c r="A3505">
        <v>533</v>
      </c>
      <c r="B3505" t="s">
        <v>27</v>
      </c>
      <c r="C3505">
        <v>319303</v>
      </c>
      <c r="D35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05">
        <f>IF(moras[[#This Row],[SALARIO]]="",'2-Resumen'!$B$7, moras[[#This Row],[SALARIO]])</f>
        <v>319303</v>
      </c>
      <c r="F3505">
        <f>STANDARDIZE(moras[[#This Row],[SALARIO]],'2-Resumen'!$B$2,'2-Resumen'!$B$3)</f>
        <v>-0.37030348674555746</v>
      </c>
      <c r="G3505" t="str">
        <f>IF(ABS(moras[[#This Row],[Z-CORE]])&gt; 1.96,"Sí", "No")</f>
        <v>No</v>
      </c>
      <c r="H3505" t="s">
        <v>35</v>
      </c>
      <c r="I3505" t="str">
        <f>IF(moras[[#This Row],[TIPO_ASEGURAMIENTO]] = "", '2-Resumen'!$F$4, moras[[#This Row],[TIPO_ASEGURAMIENTO]])</f>
        <v>ASEGURADO VOLUNTARIO</v>
      </c>
      <c r="J3505" t="s">
        <v>29</v>
      </c>
      <c r="K3505" t="s">
        <v>30</v>
      </c>
      <c r="L3505" t="s">
        <v>30</v>
      </c>
      <c r="M3505" t="s">
        <v>30</v>
      </c>
      <c r="N3505">
        <v>42</v>
      </c>
      <c r="O3505">
        <f>IF(moras[[#This Row],[EDAD]]="", '2-Resumen'!$C$7, moras[[#This Row],[EDAD]])</f>
        <v>42</v>
      </c>
      <c r="P3505">
        <f>FLOOR(moras[[#This Row],[EDAD_SIN_NA´S]],10)</f>
        <v>40</v>
      </c>
      <c r="Q3505">
        <f>STANDARDIZE(moras[[#This Row],[EDAD]],'2-Resumen'!$C$2, '2-Resumen'!$C$3)</f>
        <v>6.6098167852911317E-3</v>
      </c>
      <c r="R3505" t="str">
        <f>IF(ABS(moras[[#This Row],[Z-CORE E]]) &gt; 1.96, "Sí", "No")</f>
        <v>No</v>
      </c>
    </row>
    <row r="3506" spans="1:18">
      <c r="A3506">
        <v>541</v>
      </c>
      <c r="B3506" t="s">
        <v>32</v>
      </c>
      <c r="C3506">
        <v>403293</v>
      </c>
      <c r="D35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06">
        <f>IF(moras[[#This Row],[SALARIO]]="",'2-Resumen'!$B$7, moras[[#This Row],[SALARIO]])</f>
        <v>403293</v>
      </c>
      <c r="F3506">
        <f>STANDARDIZE(moras[[#This Row],[SALARIO]],'2-Resumen'!$B$2,'2-Resumen'!$B$3)</f>
        <v>-0.36890597371218786</v>
      </c>
      <c r="G3506" t="str">
        <f>IF(ABS(moras[[#This Row],[Z-CORE]])&gt; 1.96,"Sí", "No")</f>
        <v>No</v>
      </c>
      <c r="H3506" t="s">
        <v>35</v>
      </c>
      <c r="I3506" t="str">
        <f>IF(moras[[#This Row],[TIPO_ASEGURAMIENTO]] = "", '2-Resumen'!$F$4, moras[[#This Row],[TIPO_ASEGURAMIENTO]])</f>
        <v>ASEGURADO VOLUNTARIO</v>
      </c>
      <c r="J3506" t="s">
        <v>29</v>
      </c>
      <c r="K3506" t="s">
        <v>30</v>
      </c>
      <c r="L3506" t="s">
        <v>30</v>
      </c>
      <c r="M3506" t="s">
        <v>31</v>
      </c>
      <c r="N3506">
        <v>29</v>
      </c>
      <c r="O3506">
        <f>IF(moras[[#This Row],[EDAD]]="", '2-Resumen'!$C$7, moras[[#This Row],[EDAD]])</f>
        <v>29</v>
      </c>
      <c r="P3506">
        <f>FLOOR(moras[[#This Row],[EDAD_SIN_NA´S]],10)</f>
        <v>20</v>
      </c>
      <c r="Q3506">
        <f>STANDARDIZE(moras[[#This Row],[EDAD]],'2-Resumen'!$C$2, '2-Resumen'!$C$3)</f>
        <v>-0.91086947421749642</v>
      </c>
      <c r="R3506" t="str">
        <f>IF(ABS(moras[[#This Row],[Z-CORE E]]) &gt; 1.96, "Sí", "No")</f>
        <v>No</v>
      </c>
    </row>
    <row r="3507" spans="1:18">
      <c r="A3507">
        <v>549</v>
      </c>
      <c r="B3507" t="s">
        <v>27</v>
      </c>
      <c r="C3507">
        <v>297046</v>
      </c>
      <c r="D35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07">
        <f>IF(moras[[#This Row],[SALARIO]]="",'2-Resumen'!$B$7, moras[[#This Row],[SALARIO]])</f>
        <v>297046</v>
      </c>
      <c r="F3507">
        <f>STANDARDIZE(moras[[#This Row],[SALARIO]],'2-Resumen'!$B$2,'2-Resumen'!$B$3)</f>
        <v>-0.37067382187573611</v>
      </c>
      <c r="G3507" t="str">
        <f>IF(ABS(moras[[#This Row],[Z-CORE]])&gt; 1.96,"Sí", "No")</f>
        <v>No</v>
      </c>
      <c r="H3507" t="s">
        <v>35</v>
      </c>
      <c r="I3507" t="str">
        <f>IF(moras[[#This Row],[TIPO_ASEGURAMIENTO]] = "", '2-Resumen'!$F$4, moras[[#This Row],[TIPO_ASEGURAMIENTO]])</f>
        <v>ASEGURADO VOLUNTARIO</v>
      </c>
      <c r="J3507" t="s">
        <v>29</v>
      </c>
      <c r="K3507" t="s">
        <v>30</v>
      </c>
      <c r="L3507" t="s">
        <v>31</v>
      </c>
      <c r="M3507" t="s">
        <v>31</v>
      </c>
      <c r="N3507">
        <v>43</v>
      </c>
      <c r="O3507">
        <f>IF(moras[[#This Row],[EDAD]]="", '2-Resumen'!$C$7, moras[[#This Row],[EDAD]])</f>
        <v>43</v>
      </c>
      <c r="P3507">
        <f>FLOOR(moras[[#This Row],[EDAD_SIN_NA´S]],10)</f>
        <v>40</v>
      </c>
      <c r="Q3507">
        <f>STANDARDIZE(moras[[#This Row],[EDAD]],'2-Resumen'!$C$2, '2-Resumen'!$C$3)</f>
        <v>7.7185146862428639E-2</v>
      </c>
      <c r="R3507" t="str">
        <f>IF(ABS(moras[[#This Row],[Z-CORE E]]) &gt; 1.96, "Sí", "No")</f>
        <v>No</v>
      </c>
    </row>
    <row r="3508" spans="1:18">
      <c r="A3508">
        <v>560</v>
      </c>
      <c r="B3508" t="s">
        <v>32</v>
      </c>
      <c r="C3508">
        <v>385702</v>
      </c>
      <c r="D35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08">
        <f>IF(moras[[#This Row],[SALARIO]]="",'2-Resumen'!$B$7, moras[[#This Row],[SALARIO]])</f>
        <v>385702</v>
      </c>
      <c r="F3508">
        <f>STANDARDIZE(moras[[#This Row],[SALARIO]],'2-Resumen'!$B$2,'2-Resumen'!$B$3)</f>
        <v>-0.36919867107818388</v>
      </c>
      <c r="G3508" t="str">
        <f>IF(ABS(moras[[#This Row],[Z-CORE]])&gt; 1.96,"Sí", "No")</f>
        <v>No</v>
      </c>
      <c r="H3508" t="s">
        <v>35</v>
      </c>
      <c r="I3508" t="str">
        <f>IF(moras[[#This Row],[TIPO_ASEGURAMIENTO]] = "", '2-Resumen'!$F$4, moras[[#This Row],[TIPO_ASEGURAMIENTO]])</f>
        <v>ASEGURADO VOLUNTARIO</v>
      </c>
      <c r="J3508" t="s">
        <v>29</v>
      </c>
      <c r="K3508" t="s">
        <v>30</v>
      </c>
      <c r="L3508" t="s">
        <v>31</v>
      </c>
      <c r="M3508" t="s">
        <v>31</v>
      </c>
      <c r="N3508">
        <v>32</v>
      </c>
      <c r="O3508">
        <f>IF(moras[[#This Row],[EDAD]]="", '2-Resumen'!$C$7, moras[[#This Row],[EDAD]])</f>
        <v>32</v>
      </c>
      <c r="P3508">
        <f>FLOOR(moras[[#This Row],[EDAD_SIN_NA´S]],10)</f>
        <v>30</v>
      </c>
      <c r="Q3508">
        <f>STANDARDIZE(moras[[#This Row],[EDAD]],'2-Resumen'!$C$2, '2-Resumen'!$C$3)</f>
        <v>-0.69914348398608395</v>
      </c>
      <c r="R3508" t="str">
        <f>IF(ABS(moras[[#This Row],[Z-CORE E]]) &gt; 1.96, "Sí", "No")</f>
        <v>No</v>
      </c>
    </row>
    <row r="3509" spans="1:18">
      <c r="A3509">
        <v>578</v>
      </c>
      <c r="B3509" t="s">
        <v>32</v>
      </c>
      <c r="C3509">
        <v>297046</v>
      </c>
      <c r="D35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09">
        <f>IF(moras[[#This Row],[SALARIO]]="",'2-Resumen'!$B$7, moras[[#This Row],[SALARIO]])</f>
        <v>297046</v>
      </c>
      <c r="F3509">
        <f>STANDARDIZE(moras[[#This Row],[SALARIO]],'2-Resumen'!$B$2,'2-Resumen'!$B$3)</f>
        <v>-0.37067382187573611</v>
      </c>
      <c r="G3509" t="str">
        <f>IF(ABS(moras[[#This Row],[Z-CORE]])&gt; 1.96,"Sí", "No")</f>
        <v>No</v>
      </c>
      <c r="H3509" t="s">
        <v>35</v>
      </c>
      <c r="I3509" t="str">
        <f>IF(moras[[#This Row],[TIPO_ASEGURAMIENTO]] = "", '2-Resumen'!$F$4, moras[[#This Row],[TIPO_ASEGURAMIENTO]])</f>
        <v>ASEGURADO VOLUNTARIO</v>
      </c>
      <c r="J3509" t="s">
        <v>29</v>
      </c>
      <c r="K3509" t="s">
        <v>30</v>
      </c>
      <c r="L3509" t="s">
        <v>31</v>
      </c>
      <c r="M3509" t="s">
        <v>31</v>
      </c>
      <c r="N3509">
        <v>30</v>
      </c>
      <c r="O3509">
        <f>IF(moras[[#This Row],[EDAD]]="", '2-Resumen'!$C$7, moras[[#This Row],[EDAD]])</f>
        <v>30</v>
      </c>
      <c r="P3509">
        <f>FLOOR(moras[[#This Row],[EDAD_SIN_NA´S]],10)</f>
        <v>30</v>
      </c>
      <c r="Q3509">
        <f>STANDARDIZE(moras[[#This Row],[EDAD]],'2-Resumen'!$C$2, '2-Resumen'!$C$3)</f>
        <v>-0.84029414414035897</v>
      </c>
      <c r="R3509" t="str">
        <f>IF(ABS(moras[[#This Row],[Z-CORE E]]) &gt; 1.96, "Sí", "No")</f>
        <v>No</v>
      </c>
    </row>
    <row r="3510" spans="1:18">
      <c r="A3510">
        <v>591</v>
      </c>
      <c r="B3510" t="s">
        <v>27</v>
      </c>
      <c r="C3510">
        <v>297046</v>
      </c>
      <c r="D35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10">
        <f>IF(moras[[#This Row],[SALARIO]]="",'2-Resumen'!$B$7, moras[[#This Row],[SALARIO]])</f>
        <v>297046</v>
      </c>
      <c r="F3510">
        <f>STANDARDIZE(moras[[#This Row],[SALARIO]],'2-Resumen'!$B$2,'2-Resumen'!$B$3)</f>
        <v>-0.37067382187573611</v>
      </c>
      <c r="G3510" t="str">
        <f>IF(ABS(moras[[#This Row],[Z-CORE]])&gt; 1.96,"Sí", "No")</f>
        <v>No</v>
      </c>
      <c r="H3510" t="s">
        <v>35</v>
      </c>
      <c r="I3510" t="str">
        <f>IF(moras[[#This Row],[TIPO_ASEGURAMIENTO]] = "", '2-Resumen'!$F$4, moras[[#This Row],[TIPO_ASEGURAMIENTO]])</f>
        <v>ASEGURADO VOLUNTARIO</v>
      </c>
      <c r="J3510" t="s">
        <v>29</v>
      </c>
      <c r="K3510" t="s">
        <v>30</v>
      </c>
      <c r="L3510" t="s">
        <v>31</v>
      </c>
      <c r="M3510" t="s">
        <v>31</v>
      </c>
      <c r="N3510">
        <v>26</v>
      </c>
      <c r="O3510">
        <f>IF(moras[[#This Row],[EDAD]]="", '2-Resumen'!$C$7, moras[[#This Row],[EDAD]])</f>
        <v>26</v>
      </c>
      <c r="P3510">
        <f>FLOOR(moras[[#This Row],[EDAD_SIN_NA´S]],10)</f>
        <v>20</v>
      </c>
      <c r="Q3510">
        <f>STANDARDIZE(moras[[#This Row],[EDAD]],'2-Resumen'!$C$2, '2-Resumen'!$C$3)</f>
        <v>-1.1225954644489089</v>
      </c>
      <c r="R3510" t="str">
        <f>IF(ABS(moras[[#This Row],[Z-CORE E]]) &gt; 1.96, "Sí", "No")</f>
        <v>No</v>
      </c>
    </row>
    <row r="3511" spans="1:18">
      <c r="A3511">
        <v>593</v>
      </c>
      <c r="B3511" t="s">
        <v>32</v>
      </c>
      <c r="C3511">
        <v>310363</v>
      </c>
      <c r="D35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11">
        <f>IF(moras[[#This Row],[SALARIO]]="",'2-Resumen'!$B$7, moras[[#This Row],[SALARIO]])</f>
        <v>310363</v>
      </c>
      <c r="F3511">
        <f>STANDARDIZE(moras[[#This Row],[SALARIO]],'2-Resumen'!$B$2,'2-Resumen'!$B$3)</f>
        <v>-0.37045223976994518</v>
      </c>
      <c r="G3511" t="str">
        <f>IF(ABS(moras[[#This Row],[Z-CORE]])&gt; 1.96,"Sí", "No")</f>
        <v>No</v>
      </c>
      <c r="H3511" t="s">
        <v>35</v>
      </c>
      <c r="I3511" t="str">
        <f>IF(moras[[#This Row],[TIPO_ASEGURAMIENTO]] = "", '2-Resumen'!$F$4, moras[[#This Row],[TIPO_ASEGURAMIENTO]])</f>
        <v>ASEGURADO VOLUNTARIO</v>
      </c>
      <c r="J3511" t="s">
        <v>29</v>
      </c>
      <c r="K3511" t="s">
        <v>30</v>
      </c>
      <c r="L3511" t="s">
        <v>31</v>
      </c>
      <c r="M3511" t="s">
        <v>31</v>
      </c>
      <c r="N3511">
        <v>60</v>
      </c>
      <c r="O3511">
        <f>IF(moras[[#This Row],[EDAD]]="", '2-Resumen'!$C$7, moras[[#This Row],[EDAD]])</f>
        <v>60</v>
      </c>
      <c r="P3511">
        <f>FLOOR(moras[[#This Row],[EDAD_SIN_NA´S]],10)</f>
        <v>60</v>
      </c>
      <c r="Q3511">
        <f>STANDARDIZE(moras[[#This Row],[EDAD]],'2-Resumen'!$C$2, '2-Resumen'!$C$3)</f>
        <v>1.2769657581737661</v>
      </c>
      <c r="R3511" t="str">
        <f>IF(ABS(moras[[#This Row],[Z-CORE E]]) &gt; 1.96, "Sí", "No")</f>
        <v>No</v>
      </c>
    </row>
    <row r="3512" spans="1:18">
      <c r="A3512">
        <v>629</v>
      </c>
      <c r="B3512" t="s">
        <v>32</v>
      </c>
      <c r="C3512">
        <v>298018</v>
      </c>
      <c r="D35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12">
        <f>IF(moras[[#This Row],[SALARIO]]="",'2-Resumen'!$B$7, moras[[#This Row],[SALARIO]])</f>
        <v>298018</v>
      </c>
      <c r="F3512">
        <f>STANDARDIZE(moras[[#This Row],[SALARIO]],'2-Resumen'!$B$2,'2-Resumen'!$B$3)</f>
        <v>-0.37065764872811813</v>
      </c>
      <c r="G3512" t="str">
        <f>IF(ABS(moras[[#This Row],[Z-CORE]])&gt; 1.96,"Sí", "No")</f>
        <v>No</v>
      </c>
      <c r="H3512" t="s">
        <v>35</v>
      </c>
      <c r="I3512" t="str">
        <f>IF(moras[[#This Row],[TIPO_ASEGURAMIENTO]] = "", '2-Resumen'!$F$4, moras[[#This Row],[TIPO_ASEGURAMIENTO]])</f>
        <v>ASEGURADO VOLUNTARIO</v>
      </c>
      <c r="J3512" t="s">
        <v>29</v>
      </c>
      <c r="K3512" t="s">
        <v>30</v>
      </c>
      <c r="L3512" t="s">
        <v>31</v>
      </c>
      <c r="M3512" t="s">
        <v>31</v>
      </c>
      <c r="N3512">
        <v>36</v>
      </c>
      <c r="O3512">
        <f>IF(moras[[#This Row],[EDAD]]="", '2-Resumen'!$C$7, moras[[#This Row],[EDAD]])</f>
        <v>36</v>
      </c>
      <c r="P3512">
        <f>FLOOR(moras[[#This Row],[EDAD_SIN_NA´S]],10)</f>
        <v>30</v>
      </c>
      <c r="Q3512">
        <f>STANDARDIZE(moras[[#This Row],[EDAD]],'2-Resumen'!$C$2, '2-Resumen'!$C$3)</f>
        <v>-0.41684216367753391</v>
      </c>
      <c r="R3512" t="str">
        <f>IF(ABS(moras[[#This Row],[Z-CORE E]]) &gt; 1.96, "Sí", "No")</f>
        <v>No</v>
      </c>
    </row>
    <row r="3513" spans="1:18">
      <c r="A3513">
        <v>631</v>
      </c>
      <c r="B3513" t="s">
        <v>27</v>
      </c>
      <c r="C3513">
        <v>297046</v>
      </c>
      <c r="D35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13">
        <f>IF(moras[[#This Row],[SALARIO]]="",'2-Resumen'!$B$7, moras[[#This Row],[SALARIO]])</f>
        <v>297046</v>
      </c>
      <c r="F3513">
        <f>STANDARDIZE(moras[[#This Row],[SALARIO]],'2-Resumen'!$B$2,'2-Resumen'!$B$3)</f>
        <v>-0.37067382187573611</v>
      </c>
      <c r="G3513" t="str">
        <f>IF(ABS(moras[[#This Row],[Z-CORE]])&gt; 1.96,"Sí", "No")</f>
        <v>No</v>
      </c>
      <c r="H3513" t="s">
        <v>35</v>
      </c>
      <c r="I3513" t="str">
        <f>IF(moras[[#This Row],[TIPO_ASEGURAMIENTO]] = "", '2-Resumen'!$F$4, moras[[#This Row],[TIPO_ASEGURAMIENTO]])</f>
        <v>ASEGURADO VOLUNTARIO</v>
      </c>
      <c r="J3513" t="s">
        <v>29</v>
      </c>
      <c r="K3513" t="s">
        <v>30</v>
      </c>
      <c r="L3513" t="s">
        <v>31</v>
      </c>
      <c r="M3513" t="s">
        <v>30</v>
      </c>
      <c r="N3513">
        <v>35</v>
      </c>
      <c r="O3513">
        <f>IF(moras[[#This Row],[EDAD]]="", '2-Resumen'!$C$7, moras[[#This Row],[EDAD]])</f>
        <v>35</v>
      </c>
      <c r="P3513">
        <f>FLOOR(moras[[#This Row],[EDAD_SIN_NA´S]],10)</f>
        <v>30</v>
      </c>
      <c r="Q3513">
        <f>STANDARDIZE(moras[[#This Row],[EDAD]],'2-Resumen'!$C$2, '2-Resumen'!$C$3)</f>
        <v>-0.48741749375467142</v>
      </c>
      <c r="R3513" t="str">
        <f>IF(ABS(moras[[#This Row],[Z-CORE E]]) &gt; 1.96, "Sí", "No")</f>
        <v>No</v>
      </c>
    </row>
    <row r="3514" spans="1:18">
      <c r="A3514">
        <v>632</v>
      </c>
      <c r="B3514" t="s">
        <v>32</v>
      </c>
      <c r="C3514">
        <v>297046</v>
      </c>
      <c r="D35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14">
        <f>IF(moras[[#This Row],[SALARIO]]="",'2-Resumen'!$B$7, moras[[#This Row],[SALARIO]])</f>
        <v>297046</v>
      </c>
      <c r="F3514">
        <f>STANDARDIZE(moras[[#This Row],[SALARIO]],'2-Resumen'!$B$2,'2-Resumen'!$B$3)</f>
        <v>-0.37067382187573611</v>
      </c>
      <c r="G3514" t="str">
        <f>IF(ABS(moras[[#This Row],[Z-CORE]])&gt; 1.96,"Sí", "No")</f>
        <v>No</v>
      </c>
      <c r="H3514" t="s">
        <v>35</v>
      </c>
      <c r="I3514" t="str">
        <f>IF(moras[[#This Row],[TIPO_ASEGURAMIENTO]] = "", '2-Resumen'!$F$4, moras[[#This Row],[TIPO_ASEGURAMIENTO]])</f>
        <v>ASEGURADO VOLUNTARIO</v>
      </c>
      <c r="J3514" t="s">
        <v>29</v>
      </c>
      <c r="K3514" t="s">
        <v>30</v>
      </c>
      <c r="L3514" t="s">
        <v>31</v>
      </c>
      <c r="M3514" t="s">
        <v>31</v>
      </c>
      <c r="N3514">
        <v>39</v>
      </c>
      <c r="O3514">
        <f>IF(moras[[#This Row],[EDAD]]="", '2-Resumen'!$C$7, moras[[#This Row],[EDAD]])</f>
        <v>39</v>
      </c>
      <c r="P3514">
        <f>FLOOR(moras[[#This Row],[EDAD_SIN_NA´S]],10)</f>
        <v>30</v>
      </c>
      <c r="Q3514">
        <f>STANDARDIZE(moras[[#This Row],[EDAD]],'2-Resumen'!$C$2, '2-Resumen'!$C$3)</f>
        <v>-0.20511617344612137</v>
      </c>
      <c r="R3514" t="str">
        <f>IF(ABS(moras[[#This Row],[Z-CORE E]]) &gt; 1.96, "Sí", "No")</f>
        <v>No</v>
      </c>
    </row>
    <row r="3515" spans="1:18">
      <c r="A3515">
        <v>634</v>
      </c>
      <c r="B3515" t="s">
        <v>27</v>
      </c>
      <c r="C3515">
        <v>297044</v>
      </c>
      <c r="D35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15">
        <f>IF(moras[[#This Row],[SALARIO]]="",'2-Resumen'!$B$7, moras[[#This Row],[SALARIO]])</f>
        <v>297044</v>
      </c>
      <c r="F3515">
        <f>STANDARDIZE(moras[[#This Row],[SALARIO]],'2-Resumen'!$B$2,'2-Resumen'!$B$3)</f>
        <v>-0.37067385515381768</v>
      </c>
      <c r="G3515" t="str">
        <f>IF(ABS(moras[[#This Row],[Z-CORE]])&gt; 1.96,"Sí", "No")</f>
        <v>No</v>
      </c>
      <c r="H3515" t="s">
        <v>35</v>
      </c>
      <c r="I3515" t="str">
        <f>IF(moras[[#This Row],[TIPO_ASEGURAMIENTO]] = "", '2-Resumen'!$F$4, moras[[#This Row],[TIPO_ASEGURAMIENTO]])</f>
        <v>ASEGURADO VOLUNTARIO</v>
      </c>
      <c r="J3515" t="s">
        <v>29</v>
      </c>
      <c r="K3515" t="s">
        <v>30</v>
      </c>
      <c r="L3515" t="s">
        <v>31</v>
      </c>
      <c r="M3515" t="s">
        <v>31</v>
      </c>
      <c r="N3515">
        <v>19</v>
      </c>
      <c r="O3515">
        <f>IF(moras[[#This Row],[EDAD]]="", '2-Resumen'!$C$7, moras[[#This Row],[EDAD]])</f>
        <v>19</v>
      </c>
      <c r="P3515">
        <f>FLOOR(moras[[#This Row],[EDAD_SIN_NA´S]],10)</f>
        <v>10</v>
      </c>
      <c r="Q3515">
        <f>STANDARDIZE(moras[[#This Row],[EDAD]],'2-Resumen'!$C$2, '2-Resumen'!$C$3)</f>
        <v>-1.6166227749888715</v>
      </c>
      <c r="R3515" t="str">
        <f>IF(ABS(moras[[#This Row],[Z-CORE E]]) &gt; 1.96, "Sí", "No")</f>
        <v>No</v>
      </c>
    </row>
    <row r="3516" spans="1:18">
      <c r="A3516">
        <v>635</v>
      </c>
      <c r="B3516" t="s">
        <v>27</v>
      </c>
      <c r="C3516">
        <v>297046</v>
      </c>
      <c r="D35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16">
        <f>IF(moras[[#This Row],[SALARIO]]="",'2-Resumen'!$B$7, moras[[#This Row],[SALARIO]])</f>
        <v>297046</v>
      </c>
      <c r="F3516">
        <f>STANDARDIZE(moras[[#This Row],[SALARIO]],'2-Resumen'!$B$2,'2-Resumen'!$B$3)</f>
        <v>-0.37067382187573611</v>
      </c>
      <c r="G3516" t="str">
        <f>IF(ABS(moras[[#This Row],[Z-CORE]])&gt; 1.96,"Sí", "No")</f>
        <v>No</v>
      </c>
      <c r="H3516" t="s">
        <v>35</v>
      </c>
      <c r="I3516" t="str">
        <f>IF(moras[[#This Row],[TIPO_ASEGURAMIENTO]] = "", '2-Resumen'!$F$4, moras[[#This Row],[TIPO_ASEGURAMIENTO]])</f>
        <v>ASEGURADO VOLUNTARIO</v>
      </c>
      <c r="J3516" t="s">
        <v>29</v>
      </c>
      <c r="K3516" t="s">
        <v>30</v>
      </c>
      <c r="L3516" t="s">
        <v>31</v>
      </c>
      <c r="M3516" t="s">
        <v>31</v>
      </c>
      <c r="N3516">
        <v>31</v>
      </c>
      <c r="O3516">
        <f>IF(moras[[#This Row],[EDAD]]="", '2-Resumen'!$C$7, moras[[#This Row],[EDAD]])</f>
        <v>31</v>
      </c>
      <c r="P3516">
        <f>FLOOR(moras[[#This Row],[EDAD_SIN_NA´S]],10)</f>
        <v>30</v>
      </c>
      <c r="Q3516">
        <f>STANDARDIZE(moras[[#This Row],[EDAD]],'2-Resumen'!$C$2, '2-Resumen'!$C$3)</f>
        <v>-0.7697188140632214</v>
      </c>
      <c r="R3516" t="str">
        <f>IF(ABS(moras[[#This Row],[Z-CORE E]]) &gt; 1.96, "Sí", "No")</f>
        <v>No</v>
      </c>
    </row>
    <row r="3517" spans="1:18">
      <c r="A3517">
        <v>640</v>
      </c>
      <c r="B3517" t="s">
        <v>27</v>
      </c>
      <c r="C3517">
        <v>297045</v>
      </c>
      <c r="D35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17">
        <f>IF(moras[[#This Row],[SALARIO]]="",'2-Resumen'!$B$7, moras[[#This Row],[SALARIO]])</f>
        <v>297045</v>
      </c>
      <c r="F3517">
        <f>STANDARDIZE(moras[[#This Row],[SALARIO]],'2-Resumen'!$B$2,'2-Resumen'!$B$3)</f>
        <v>-0.37067383851477692</v>
      </c>
      <c r="G3517" t="str">
        <f>IF(ABS(moras[[#This Row],[Z-CORE]])&gt; 1.96,"Sí", "No")</f>
        <v>No</v>
      </c>
      <c r="H3517" t="s">
        <v>35</v>
      </c>
      <c r="I3517" t="str">
        <f>IF(moras[[#This Row],[TIPO_ASEGURAMIENTO]] = "", '2-Resumen'!$F$4, moras[[#This Row],[TIPO_ASEGURAMIENTO]])</f>
        <v>ASEGURADO VOLUNTARIO</v>
      </c>
      <c r="J3517" t="s">
        <v>29</v>
      </c>
      <c r="K3517" t="s">
        <v>30</v>
      </c>
      <c r="L3517" t="s">
        <v>31</v>
      </c>
      <c r="M3517" t="s">
        <v>31</v>
      </c>
      <c r="N3517">
        <v>30</v>
      </c>
      <c r="O3517">
        <f>IF(moras[[#This Row],[EDAD]]="", '2-Resumen'!$C$7, moras[[#This Row],[EDAD]])</f>
        <v>30</v>
      </c>
      <c r="P3517">
        <f>FLOOR(moras[[#This Row],[EDAD_SIN_NA´S]],10)</f>
        <v>30</v>
      </c>
      <c r="Q3517">
        <f>STANDARDIZE(moras[[#This Row],[EDAD]],'2-Resumen'!$C$2, '2-Resumen'!$C$3)</f>
        <v>-0.84029414414035897</v>
      </c>
      <c r="R3517" t="str">
        <f>IF(ABS(moras[[#This Row],[Z-CORE E]]) &gt; 1.96, "Sí", "No")</f>
        <v>No</v>
      </c>
    </row>
    <row r="3518" spans="1:18">
      <c r="A3518">
        <v>650</v>
      </c>
      <c r="B3518" t="s">
        <v>32</v>
      </c>
      <c r="C3518">
        <v>297046</v>
      </c>
      <c r="D35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18">
        <f>IF(moras[[#This Row],[SALARIO]]="",'2-Resumen'!$B$7, moras[[#This Row],[SALARIO]])</f>
        <v>297046</v>
      </c>
      <c r="F3518">
        <f>STANDARDIZE(moras[[#This Row],[SALARIO]],'2-Resumen'!$B$2,'2-Resumen'!$B$3)</f>
        <v>-0.37067382187573611</v>
      </c>
      <c r="G3518" t="str">
        <f>IF(ABS(moras[[#This Row],[Z-CORE]])&gt; 1.96,"Sí", "No")</f>
        <v>No</v>
      </c>
      <c r="H3518" t="s">
        <v>35</v>
      </c>
      <c r="I3518" t="str">
        <f>IF(moras[[#This Row],[TIPO_ASEGURAMIENTO]] = "", '2-Resumen'!$F$4, moras[[#This Row],[TIPO_ASEGURAMIENTO]])</f>
        <v>ASEGURADO VOLUNTARIO</v>
      </c>
      <c r="J3518" t="s">
        <v>29</v>
      </c>
      <c r="K3518" t="s">
        <v>31</v>
      </c>
      <c r="L3518" t="s">
        <v>30</v>
      </c>
      <c r="M3518" t="s">
        <v>31</v>
      </c>
      <c r="N3518">
        <v>71</v>
      </c>
      <c r="O3518">
        <f>IF(moras[[#This Row],[EDAD]]="", '2-Resumen'!$C$7, moras[[#This Row],[EDAD]])</f>
        <v>71</v>
      </c>
      <c r="P3518">
        <f>FLOOR(moras[[#This Row],[EDAD_SIN_NA´S]],10)</f>
        <v>70</v>
      </c>
      <c r="Q3518">
        <f>STANDARDIZE(moras[[#This Row],[EDAD]],'2-Resumen'!$C$2, '2-Resumen'!$C$3)</f>
        <v>2.0532943890222786</v>
      </c>
      <c r="R3518" t="str">
        <f>IF(ABS(moras[[#This Row],[Z-CORE E]]) &gt; 1.96, "Sí", "No")</f>
        <v>Sí</v>
      </c>
    </row>
    <row r="3519" spans="1:18">
      <c r="A3519">
        <v>659</v>
      </c>
      <c r="B3519" t="s">
        <v>27</v>
      </c>
      <c r="C3519">
        <v>299647</v>
      </c>
      <c r="D35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19">
        <f>IF(moras[[#This Row],[SALARIO]]="",'2-Resumen'!$B$7, moras[[#This Row],[SALARIO]])</f>
        <v>299647</v>
      </c>
      <c r="F3519">
        <f>STANDARDIZE(moras[[#This Row],[SALARIO]],'2-Resumen'!$B$2,'2-Resumen'!$B$3)</f>
        <v>-0.3706305437307213</v>
      </c>
      <c r="G3519" t="str">
        <f>IF(ABS(moras[[#This Row],[Z-CORE]])&gt; 1.96,"Sí", "No")</f>
        <v>No</v>
      </c>
      <c r="H3519" t="s">
        <v>35</v>
      </c>
      <c r="I3519" t="str">
        <f>IF(moras[[#This Row],[TIPO_ASEGURAMIENTO]] = "", '2-Resumen'!$F$4, moras[[#This Row],[TIPO_ASEGURAMIENTO]])</f>
        <v>ASEGURADO VOLUNTARIO</v>
      </c>
      <c r="J3519" t="s">
        <v>29</v>
      </c>
      <c r="K3519" t="s">
        <v>30</v>
      </c>
      <c r="L3519" t="s">
        <v>31</v>
      </c>
      <c r="M3519" t="s">
        <v>31</v>
      </c>
      <c r="N3519">
        <v>51</v>
      </c>
      <c r="O3519">
        <f>IF(moras[[#This Row],[EDAD]]="", '2-Resumen'!$C$7, moras[[#This Row],[EDAD]])</f>
        <v>51</v>
      </c>
      <c r="P3519">
        <f>FLOOR(moras[[#This Row],[EDAD_SIN_NA´S]],10)</f>
        <v>50</v>
      </c>
      <c r="Q3519">
        <f>STANDARDIZE(moras[[#This Row],[EDAD]],'2-Resumen'!$C$2, '2-Resumen'!$C$3)</f>
        <v>0.64178778747952869</v>
      </c>
      <c r="R3519" t="str">
        <f>IF(ABS(moras[[#This Row],[Z-CORE E]]) &gt; 1.96, "Sí", "No")</f>
        <v>No</v>
      </c>
    </row>
    <row r="3520" spans="1:18">
      <c r="A3520">
        <v>675</v>
      </c>
      <c r="B3520" t="s">
        <v>32</v>
      </c>
      <c r="C3520">
        <v>278035</v>
      </c>
      <c r="D35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0">
        <f>IF(moras[[#This Row],[SALARIO]]="",'2-Resumen'!$B$7, moras[[#This Row],[SALARIO]])</f>
        <v>278035</v>
      </c>
      <c r="F3520">
        <f>STANDARDIZE(moras[[#This Row],[SALARIO]],'2-Resumen'!$B$2,'2-Resumen'!$B$3)</f>
        <v>-0.37099014667961028</v>
      </c>
      <c r="G3520" t="str">
        <f>IF(ABS(moras[[#This Row],[Z-CORE]])&gt; 1.96,"Sí", "No")</f>
        <v>No</v>
      </c>
      <c r="H3520" t="s">
        <v>35</v>
      </c>
      <c r="I3520" t="str">
        <f>IF(moras[[#This Row],[TIPO_ASEGURAMIENTO]] = "", '2-Resumen'!$F$4, moras[[#This Row],[TIPO_ASEGURAMIENTO]])</f>
        <v>ASEGURADO VOLUNTARIO</v>
      </c>
      <c r="J3520" t="s">
        <v>29</v>
      </c>
      <c r="K3520" t="s">
        <v>30</v>
      </c>
      <c r="L3520" t="s">
        <v>31</v>
      </c>
      <c r="M3520" t="s">
        <v>30</v>
      </c>
      <c r="N3520">
        <v>54</v>
      </c>
      <c r="O3520">
        <f>IF(moras[[#This Row],[EDAD]]="", '2-Resumen'!$C$7, moras[[#This Row],[EDAD]])</f>
        <v>54</v>
      </c>
      <c r="P3520">
        <f>FLOOR(moras[[#This Row],[EDAD_SIN_NA´S]],10)</f>
        <v>50</v>
      </c>
      <c r="Q3520">
        <f>STANDARDIZE(moras[[#This Row],[EDAD]],'2-Resumen'!$C$2, '2-Resumen'!$C$3)</f>
        <v>0.85351377771094117</v>
      </c>
      <c r="R3520" t="str">
        <f>IF(ABS(moras[[#This Row],[Z-CORE E]]) &gt; 1.96, "Sí", "No")</f>
        <v>No</v>
      </c>
    </row>
    <row r="3521" spans="1:18">
      <c r="A3521">
        <v>739</v>
      </c>
      <c r="B3521" t="s">
        <v>32</v>
      </c>
      <c r="C3521">
        <v>299647</v>
      </c>
      <c r="D35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1">
        <f>IF(moras[[#This Row],[SALARIO]]="",'2-Resumen'!$B$7, moras[[#This Row],[SALARIO]])</f>
        <v>299647</v>
      </c>
      <c r="F3521">
        <f>STANDARDIZE(moras[[#This Row],[SALARIO]],'2-Resumen'!$B$2,'2-Resumen'!$B$3)</f>
        <v>-0.3706305437307213</v>
      </c>
      <c r="G3521" t="str">
        <f>IF(ABS(moras[[#This Row],[Z-CORE]])&gt; 1.96,"Sí", "No")</f>
        <v>No</v>
      </c>
      <c r="H3521" t="s">
        <v>35</v>
      </c>
      <c r="I3521" t="str">
        <f>IF(moras[[#This Row],[TIPO_ASEGURAMIENTO]] = "", '2-Resumen'!$F$4, moras[[#This Row],[TIPO_ASEGURAMIENTO]])</f>
        <v>ASEGURADO VOLUNTARIO</v>
      </c>
      <c r="J3521" t="s">
        <v>29</v>
      </c>
      <c r="K3521" t="s">
        <v>30</v>
      </c>
      <c r="L3521" t="s">
        <v>31</v>
      </c>
      <c r="M3521" t="s">
        <v>31</v>
      </c>
      <c r="N3521">
        <v>67</v>
      </c>
      <c r="O3521">
        <f>IF(moras[[#This Row],[EDAD]]="", '2-Resumen'!$C$7, moras[[#This Row],[EDAD]])</f>
        <v>67</v>
      </c>
      <c r="P3521">
        <f>FLOOR(moras[[#This Row],[EDAD_SIN_NA´S]],10)</f>
        <v>60</v>
      </c>
      <c r="Q3521">
        <f>STANDARDIZE(moras[[#This Row],[EDAD]],'2-Resumen'!$C$2, '2-Resumen'!$C$3)</f>
        <v>1.7709930687137287</v>
      </c>
      <c r="R3521" t="str">
        <f>IF(ABS(moras[[#This Row],[Z-CORE E]]) &gt; 1.96, "Sí", "No")</f>
        <v>No</v>
      </c>
    </row>
    <row r="3522" spans="1:18">
      <c r="A3522">
        <v>740</v>
      </c>
      <c r="B3522" t="s">
        <v>27</v>
      </c>
      <c r="C3522">
        <v>300018</v>
      </c>
      <c r="D35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2">
        <f>IF(moras[[#This Row],[SALARIO]]="",'2-Resumen'!$B$7, moras[[#This Row],[SALARIO]])</f>
        <v>300018</v>
      </c>
      <c r="F3522">
        <f>STANDARDIZE(moras[[#This Row],[SALARIO]],'2-Resumen'!$B$2,'2-Resumen'!$B$3)</f>
        <v>-0.37062437064659964</v>
      </c>
      <c r="G3522" t="str">
        <f>IF(ABS(moras[[#This Row],[Z-CORE]])&gt; 1.96,"Sí", "No")</f>
        <v>No</v>
      </c>
      <c r="H3522" t="s">
        <v>35</v>
      </c>
      <c r="I3522" t="str">
        <f>IF(moras[[#This Row],[TIPO_ASEGURAMIENTO]] = "", '2-Resumen'!$F$4, moras[[#This Row],[TIPO_ASEGURAMIENTO]])</f>
        <v>ASEGURADO VOLUNTARIO</v>
      </c>
      <c r="J3522" t="s">
        <v>29</v>
      </c>
      <c r="K3522" t="s">
        <v>30</v>
      </c>
      <c r="L3522" t="s">
        <v>31</v>
      </c>
      <c r="M3522" t="s">
        <v>31</v>
      </c>
      <c r="N3522">
        <v>61</v>
      </c>
      <c r="O3522">
        <f>IF(moras[[#This Row],[EDAD]]="", '2-Resumen'!$C$7, moras[[#This Row],[EDAD]])</f>
        <v>61</v>
      </c>
      <c r="P3522">
        <f>FLOOR(moras[[#This Row],[EDAD_SIN_NA´S]],10)</f>
        <v>60</v>
      </c>
      <c r="Q3522">
        <f>STANDARDIZE(moras[[#This Row],[EDAD]],'2-Resumen'!$C$2, '2-Resumen'!$C$3)</f>
        <v>1.3475410882509038</v>
      </c>
      <c r="R3522" t="str">
        <f>IF(ABS(moras[[#This Row],[Z-CORE E]]) &gt; 1.96, "Sí", "No")</f>
        <v>No</v>
      </c>
    </row>
    <row r="3523" spans="1:18">
      <c r="A3523">
        <v>750</v>
      </c>
      <c r="B3523" t="s">
        <v>32</v>
      </c>
      <c r="C3523">
        <v>298000</v>
      </c>
      <c r="D35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3">
        <f>IF(moras[[#This Row],[SALARIO]]="",'2-Resumen'!$B$7, moras[[#This Row],[SALARIO]])</f>
        <v>298000</v>
      </c>
      <c r="F3523">
        <f>STANDARDIZE(moras[[#This Row],[SALARIO]],'2-Resumen'!$B$2,'2-Resumen'!$B$3)</f>
        <v>-0.3706579482308518</v>
      </c>
      <c r="G3523" t="str">
        <f>IF(ABS(moras[[#This Row],[Z-CORE]])&gt; 1.96,"Sí", "No")</f>
        <v>No</v>
      </c>
      <c r="H3523" t="s">
        <v>35</v>
      </c>
      <c r="I3523" t="str">
        <f>IF(moras[[#This Row],[TIPO_ASEGURAMIENTO]] = "", '2-Resumen'!$F$4, moras[[#This Row],[TIPO_ASEGURAMIENTO]])</f>
        <v>ASEGURADO VOLUNTARIO</v>
      </c>
      <c r="J3523" t="s">
        <v>29</v>
      </c>
      <c r="K3523" t="s">
        <v>30</v>
      </c>
      <c r="L3523" t="s">
        <v>31</v>
      </c>
      <c r="M3523" t="s">
        <v>31</v>
      </c>
      <c r="N3523">
        <v>63</v>
      </c>
      <c r="O3523">
        <f>IF(moras[[#This Row],[EDAD]]="", '2-Resumen'!$C$7, moras[[#This Row],[EDAD]])</f>
        <v>63</v>
      </c>
      <c r="P3523">
        <f>FLOOR(moras[[#This Row],[EDAD_SIN_NA´S]],10)</f>
        <v>60</v>
      </c>
      <c r="Q3523">
        <f>STANDARDIZE(moras[[#This Row],[EDAD]],'2-Resumen'!$C$2, '2-Resumen'!$C$3)</f>
        <v>1.4886917484051787</v>
      </c>
      <c r="R3523" t="str">
        <f>IF(ABS(moras[[#This Row],[Z-CORE E]]) &gt; 1.96, "Sí", "No")</f>
        <v>No</v>
      </c>
    </row>
    <row r="3524" spans="1:18">
      <c r="A3524">
        <v>752</v>
      </c>
      <c r="B3524" t="s">
        <v>27</v>
      </c>
      <c r="C3524">
        <v>297046</v>
      </c>
      <c r="D35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4">
        <f>IF(moras[[#This Row],[SALARIO]]="",'2-Resumen'!$B$7, moras[[#This Row],[SALARIO]])</f>
        <v>297046</v>
      </c>
      <c r="F3524">
        <f>STANDARDIZE(moras[[#This Row],[SALARIO]],'2-Resumen'!$B$2,'2-Resumen'!$B$3)</f>
        <v>-0.37067382187573611</v>
      </c>
      <c r="G3524" t="str">
        <f>IF(ABS(moras[[#This Row],[Z-CORE]])&gt; 1.96,"Sí", "No")</f>
        <v>No</v>
      </c>
      <c r="H3524" t="s">
        <v>35</v>
      </c>
      <c r="I3524" t="str">
        <f>IF(moras[[#This Row],[TIPO_ASEGURAMIENTO]] = "", '2-Resumen'!$F$4, moras[[#This Row],[TIPO_ASEGURAMIENTO]])</f>
        <v>ASEGURADO VOLUNTARIO</v>
      </c>
      <c r="J3524" t="s">
        <v>29</v>
      </c>
      <c r="K3524" t="s">
        <v>30</v>
      </c>
      <c r="L3524" t="s">
        <v>31</v>
      </c>
      <c r="M3524" t="s">
        <v>31</v>
      </c>
      <c r="N3524">
        <v>39</v>
      </c>
      <c r="O3524">
        <f>IF(moras[[#This Row],[EDAD]]="", '2-Resumen'!$C$7, moras[[#This Row],[EDAD]])</f>
        <v>39</v>
      </c>
      <c r="P3524">
        <f>FLOOR(moras[[#This Row],[EDAD_SIN_NA´S]],10)</f>
        <v>30</v>
      </c>
      <c r="Q3524">
        <f>STANDARDIZE(moras[[#This Row],[EDAD]],'2-Resumen'!$C$2, '2-Resumen'!$C$3)</f>
        <v>-0.20511617344612137</v>
      </c>
      <c r="R3524" t="str">
        <f>IF(ABS(moras[[#This Row],[Z-CORE E]]) &gt; 1.96, "Sí", "No")</f>
        <v>No</v>
      </c>
    </row>
    <row r="3525" spans="1:18">
      <c r="A3525">
        <v>774</v>
      </c>
      <c r="B3525" t="s">
        <v>32</v>
      </c>
      <c r="C3525">
        <v>299647</v>
      </c>
      <c r="D35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5">
        <f>IF(moras[[#This Row],[SALARIO]]="",'2-Resumen'!$B$7, moras[[#This Row],[SALARIO]])</f>
        <v>299647</v>
      </c>
      <c r="F3525">
        <f>STANDARDIZE(moras[[#This Row],[SALARIO]],'2-Resumen'!$B$2,'2-Resumen'!$B$3)</f>
        <v>-0.3706305437307213</v>
      </c>
      <c r="G3525" t="str">
        <f>IF(ABS(moras[[#This Row],[Z-CORE]])&gt; 1.96,"Sí", "No")</f>
        <v>No</v>
      </c>
      <c r="H3525" t="s">
        <v>35</v>
      </c>
      <c r="I3525" t="str">
        <f>IF(moras[[#This Row],[TIPO_ASEGURAMIENTO]] = "", '2-Resumen'!$F$4, moras[[#This Row],[TIPO_ASEGURAMIENTO]])</f>
        <v>ASEGURADO VOLUNTARIO</v>
      </c>
      <c r="J3525" t="s">
        <v>29</v>
      </c>
      <c r="K3525" t="s">
        <v>30</v>
      </c>
      <c r="L3525" t="s">
        <v>31</v>
      </c>
      <c r="M3525" t="s">
        <v>31</v>
      </c>
      <c r="N3525">
        <v>59</v>
      </c>
      <c r="O3525">
        <f>IF(moras[[#This Row],[EDAD]]="", '2-Resumen'!$C$7, moras[[#This Row],[EDAD]])</f>
        <v>59</v>
      </c>
      <c r="P3525">
        <f>FLOOR(moras[[#This Row],[EDAD_SIN_NA´S]],10)</f>
        <v>50</v>
      </c>
      <c r="Q3525">
        <f>STANDARDIZE(moras[[#This Row],[EDAD]],'2-Resumen'!$C$2, '2-Resumen'!$C$3)</f>
        <v>1.2063904280966287</v>
      </c>
      <c r="R3525" t="str">
        <f>IF(ABS(moras[[#This Row],[Z-CORE E]]) &gt; 1.96, "Sí", "No")</f>
        <v>No</v>
      </c>
    </row>
    <row r="3526" spans="1:18">
      <c r="A3526">
        <v>782</v>
      </c>
      <c r="B3526" t="s">
        <v>32</v>
      </c>
      <c r="C3526">
        <v>297045</v>
      </c>
      <c r="D35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6">
        <f>IF(moras[[#This Row],[SALARIO]]="",'2-Resumen'!$B$7, moras[[#This Row],[SALARIO]])</f>
        <v>297045</v>
      </c>
      <c r="F3526">
        <f>STANDARDIZE(moras[[#This Row],[SALARIO]],'2-Resumen'!$B$2,'2-Resumen'!$B$3)</f>
        <v>-0.37067383851477692</v>
      </c>
      <c r="G3526" t="str">
        <f>IF(ABS(moras[[#This Row],[Z-CORE]])&gt; 1.96,"Sí", "No")</f>
        <v>No</v>
      </c>
      <c r="H3526" t="s">
        <v>35</v>
      </c>
      <c r="I3526" t="str">
        <f>IF(moras[[#This Row],[TIPO_ASEGURAMIENTO]] = "", '2-Resumen'!$F$4, moras[[#This Row],[TIPO_ASEGURAMIENTO]])</f>
        <v>ASEGURADO VOLUNTARIO</v>
      </c>
      <c r="J3526" t="s">
        <v>29</v>
      </c>
      <c r="K3526" t="s">
        <v>30</v>
      </c>
      <c r="L3526" t="s">
        <v>30</v>
      </c>
      <c r="M3526" t="s">
        <v>31</v>
      </c>
      <c r="N3526">
        <v>66</v>
      </c>
      <c r="O3526">
        <f>IF(moras[[#This Row],[EDAD]]="", '2-Resumen'!$C$7, moras[[#This Row],[EDAD]])</f>
        <v>66</v>
      </c>
      <c r="P3526">
        <f>FLOOR(moras[[#This Row],[EDAD_SIN_NA´S]],10)</f>
        <v>60</v>
      </c>
      <c r="Q3526">
        <f>STANDARDIZE(moras[[#This Row],[EDAD]],'2-Resumen'!$C$2, '2-Resumen'!$C$3)</f>
        <v>1.7004177386365913</v>
      </c>
      <c r="R3526" t="str">
        <f>IF(ABS(moras[[#This Row],[Z-CORE E]]) &gt; 1.96, "Sí", "No")</f>
        <v>No</v>
      </c>
    </row>
    <row r="3527" spans="1:18">
      <c r="A3527">
        <v>791</v>
      </c>
      <c r="B3527" t="s">
        <v>27</v>
      </c>
      <c r="C3527">
        <v>297046</v>
      </c>
      <c r="D35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7">
        <f>IF(moras[[#This Row],[SALARIO]]="",'2-Resumen'!$B$7, moras[[#This Row],[SALARIO]])</f>
        <v>297046</v>
      </c>
      <c r="F3527">
        <f>STANDARDIZE(moras[[#This Row],[SALARIO]],'2-Resumen'!$B$2,'2-Resumen'!$B$3)</f>
        <v>-0.37067382187573611</v>
      </c>
      <c r="G3527" t="str">
        <f>IF(ABS(moras[[#This Row],[Z-CORE]])&gt; 1.96,"Sí", "No")</f>
        <v>No</v>
      </c>
      <c r="H3527" t="s">
        <v>35</v>
      </c>
      <c r="I3527" t="str">
        <f>IF(moras[[#This Row],[TIPO_ASEGURAMIENTO]] = "", '2-Resumen'!$F$4, moras[[#This Row],[TIPO_ASEGURAMIENTO]])</f>
        <v>ASEGURADO VOLUNTARIO</v>
      </c>
      <c r="J3527" t="s">
        <v>29</v>
      </c>
      <c r="K3527" t="s">
        <v>30</v>
      </c>
      <c r="L3527" t="s">
        <v>31</v>
      </c>
      <c r="M3527" t="s">
        <v>31</v>
      </c>
      <c r="N3527">
        <v>52</v>
      </c>
      <c r="O3527">
        <f>IF(moras[[#This Row],[EDAD]]="", '2-Resumen'!$C$7, moras[[#This Row],[EDAD]])</f>
        <v>52</v>
      </c>
      <c r="P3527">
        <f>FLOOR(moras[[#This Row],[EDAD_SIN_NA´S]],10)</f>
        <v>50</v>
      </c>
      <c r="Q3527">
        <f>STANDARDIZE(moras[[#This Row],[EDAD]],'2-Resumen'!$C$2, '2-Resumen'!$C$3)</f>
        <v>0.71236311755666615</v>
      </c>
      <c r="R3527" t="str">
        <f>IF(ABS(moras[[#This Row],[Z-CORE E]]) &gt; 1.96, "Sí", "No")</f>
        <v>No</v>
      </c>
    </row>
    <row r="3528" spans="1:18">
      <c r="A3528">
        <v>792</v>
      </c>
      <c r="B3528" t="s">
        <v>27</v>
      </c>
      <c r="C3528">
        <v>297102</v>
      </c>
      <c r="D35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8">
        <f>IF(moras[[#This Row],[SALARIO]]="",'2-Resumen'!$B$7, moras[[#This Row],[SALARIO]])</f>
        <v>297102</v>
      </c>
      <c r="F3528">
        <f>STANDARDIZE(moras[[#This Row],[SALARIO]],'2-Resumen'!$B$2,'2-Resumen'!$B$3)</f>
        <v>-0.37067289008945364</v>
      </c>
      <c r="G3528" t="str">
        <f>IF(ABS(moras[[#This Row],[Z-CORE]])&gt; 1.96,"Sí", "No")</f>
        <v>No</v>
      </c>
      <c r="H3528" t="s">
        <v>35</v>
      </c>
      <c r="I3528" t="str">
        <f>IF(moras[[#This Row],[TIPO_ASEGURAMIENTO]] = "", '2-Resumen'!$F$4, moras[[#This Row],[TIPO_ASEGURAMIENTO]])</f>
        <v>ASEGURADO VOLUNTARIO</v>
      </c>
      <c r="J3528" t="s">
        <v>29</v>
      </c>
      <c r="K3528" t="s">
        <v>30</v>
      </c>
      <c r="L3528" t="s">
        <v>31</v>
      </c>
      <c r="M3528" t="s">
        <v>31</v>
      </c>
      <c r="N3528">
        <v>53</v>
      </c>
      <c r="O3528">
        <f>IF(moras[[#This Row],[EDAD]]="", '2-Resumen'!$C$7, moras[[#This Row],[EDAD]])</f>
        <v>53</v>
      </c>
      <c r="P3528">
        <f>FLOOR(moras[[#This Row],[EDAD_SIN_NA´S]],10)</f>
        <v>50</v>
      </c>
      <c r="Q3528">
        <f>STANDARDIZE(moras[[#This Row],[EDAD]],'2-Resumen'!$C$2, '2-Resumen'!$C$3)</f>
        <v>0.78293844763380371</v>
      </c>
      <c r="R3528" t="str">
        <f>IF(ABS(moras[[#This Row],[Z-CORE E]]) &gt; 1.96, "Sí", "No")</f>
        <v>No</v>
      </c>
    </row>
    <row r="3529" spans="1:18">
      <c r="A3529">
        <v>823</v>
      </c>
      <c r="B3529" t="s">
        <v>32</v>
      </c>
      <c r="C3529">
        <v>299784</v>
      </c>
      <c r="D35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29">
        <f>IF(moras[[#This Row],[SALARIO]]="",'2-Resumen'!$B$7, moras[[#This Row],[SALARIO]])</f>
        <v>299784</v>
      </c>
      <c r="F3529">
        <f>STANDARDIZE(moras[[#This Row],[SALARIO]],'2-Resumen'!$B$2,'2-Resumen'!$B$3)</f>
        <v>-0.37062826418213729</v>
      </c>
      <c r="G3529" t="str">
        <f>IF(ABS(moras[[#This Row],[Z-CORE]])&gt; 1.96,"Sí", "No")</f>
        <v>No</v>
      </c>
      <c r="H3529" t="s">
        <v>35</v>
      </c>
      <c r="I3529" t="str">
        <f>IF(moras[[#This Row],[TIPO_ASEGURAMIENTO]] = "", '2-Resumen'!$F$4, moras[[#This Row],[TIPO_ASEGURAMIENTO]])</f>
        <v>ASEGURADO VOLUNTARIO</v>
      </c>
      <c r="J3529" t="s">
        <v>29</v>
      </c>
      <c r="K3529" t="s">
        <v>30</v>
      </c>
      <c r="L3529" t="s">
        <v>31</v>
      </c>
      <c r="M3529" t="s">
        <v>31</v>
      </c>
      <c r="N3529">
        <v>50</v>
      </c>
      <c r="O3529">
        <f>IF(moras[[#This Row],[EDAD]]="", '2-Resumen'!$C$7, moras[[#This Row],[EDAD]])</f>
        <v>50</v>
      </c>
      <c r="P3529">
        <f>FLOOR(moras[[#This Row],[EDAD_SIN_NA´S]],10)</f>
        <v>50</v>
      </c>
      <c r="Q3529">
        <f>STANDARDIZE(moras[[#This Row],[EDAD]],'2-Resumen'!$C$2, '2-Resumen'!$C$3)</f>
        <v>0.57121245740239113</v>
      </c>
      <c r="R3529" t="str">
        <f>IF(ABS(moras[[#This Row],[Z-CORE E]]) &gt; 1.96, "Sí", "No")</f>
        <v>No</v>
      </c>
    </row>
    <row r="3530" spans="1:18">
      <c r="A3530">
        <v>833</v>
      </c>
      <c r="B3530" t="s">
        <v>32</v>
      </c>
      <c r="C3530">
        <v>297046</v>
      </c>
      <c r="D35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30">
        <f>IF(moras[[#This Row],[SALARIO]]="",'2-Resumen'!$B$7, moras[[#This Row],[SALARIO]])</f>
        <v>297046</v>
      </c>
      <c r="F3530">
        <f>STANDARDIZE(moras[[#This Row],[SALARIO]],'2-Resumen'!$B$2,'2-Resumen'!$B$3)</f>
        <v>-0.37067382187573611</v>
      </c>
      <c r="G3530" t="str">
        <f>IF(ABS(moras[[#This Row],[Z-CORE]])&gt; 1.96,"Sí", "No")</f>
        <v>No</v>
      </c>
      <c r="H3530" t="s">
        <v>35</v>
      </c>
      <c r="I3530" t="str">
        <f>IF(moras[[#This Row],[TIPO_ASEGURAMIENTO]] = "", '2-Resumen'!$F$4, moras[[#This Row],[TIPO_ASEGURAMIENTO]])</f>
        <v>ASEGURADO VOLUNTARIO</v>
      </c>
      <c r="J3530" t="s">
        <v>29</v>
      </c>
      <c r="K3530" t="s">
        <v>30</v>
      </c>
      <c r="L3530" t="s">
        <v>31</v>
      </c>
      <c r="M3530" t="s">
        <v>31</v>
      </c>
      <c r="N3530">
        <v>53</v>
      </c>
      <c r="O3530">
        <f>IF(moras[[#This Row],[EDAD]]="", '2-Resumen'!$C$7, moras[[#This Row],[EDAD]])</f>
        <v>53</v>
      </c>
      <c r="P3530">
        <f>FLOOR(moras[[#This Row],[EDAD_SIN_NA´S]],10)</f>
        <v>50</v>
      </c>
      <c r="Q3530">
        <f>STANDARDIZE(moras[[#This Row],[EDAD]],'2-Resumen'!$C$2, '2-Resumen'!$C$3)</f>
        <v>0.78293844763380371</v>
      </c>
      <c r="R3530" t="str">
        <f>IF(ABS(moras[[#This Row],[Z-CORE E]]) &gt; 1.96, "Sí", "No")</f>
        <v>No</v>
      </c>
    </row>
    <row r="3531" spans="1:18">
      <c r="A3531">
        <v>839</v>
      </c>
      <c r="B3531" t="s">
        <v>32</v>
      </c>
      <c r="C3531">
        <v>599294</v>
      </c>
      <c r="D35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31">
        <f>IF(moras[[#This Row],[SALARIO]]="",'2-Resumen'!$B$7, moras[[#This Row],[SALARIO]])</f>
        <v>599294</v>
      </c>
      <c r="F3531">
        <f>STANDARDIZE(moras[[#This Row],[SALARIO]],'2-Resumen'!$B$2,'2-Resumen'!$B$3)</f>
        <v>-0.36564470508433367</v>
      </c>
      <c r="G3531" t="str">
        <f>IF(ABS(moras[[#This Row],[Z-CORE]])&gt; 1.96,"Sí", "No")</f>
        <v>No</v>
      </c>
      <c r="H3531" t="s">
        <v>35</v>
      </c>
      <c r="I3531" t="str">
        <f>IF(moras[[#This Row],[TIPO_ASEGURAMIENTO]] = "", '2-Resumen'!$F$4, moras[[#This Row],[TIPO_ASEGURAMIENTO]])</f>
        <v>ASEGURADO VOLUNTARIO</v>
      </c>
      <c r="J3531" t="s">
        <v>29</v>
      </c>
      <c r="K3531" t="s">
        <v>30</v>
      </c>
      <c r="L3531" t="s">
        <v>31</v>
      </c>
      <c r="M3531" t="s">
        <v>31</v>
      </c>
      <c r="N3531">
        <v>54</v>
      </c>
      <c r="O3531">
        <f>IF(moras[[#This Row],[EDAD]]="", '2-Resumen'!$C$7, moras[[#This Row],[EDAD]])</f>
        <v>54</v>
      </c>
      <c r="P3531">
        <f>FLOOR(moras[[#This Row],[EDAD_SIN_NA´S]],10)</f>
        <v>50</v>
      </c>
      <c r="Q3531">
        <f>STANDARDIZE(moras[[#This Row],[EDAD]],'2-Resumen'!$C$2, '2-Resumen'!$C$3)</f>
        <v>0.85351377771094117</v>
      </c>
      <c r="R3531" t="str">
        <f>IF(ABS(moras[[#This Row],[Z-CORE E]]) &gt; 1.96, "Sí", "No")</f>
        <v>No</v>
      </c>
    </row>
    <row r="3532" spans="1:18">
      <c r="A3532">
        <v>847</v>
      </c>
      <c r="B3532" t="s">
        <v>27</v>
      </c>
      <c r="C3532">
        <v>278030</v>
      </c>
      <c r="D35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32">
        <f>IF(moras[[#This Row],[SALARIO]]="",'2-Resumen'!$B$7, moras[[#This Row],[SALARIO]])</f>
        <v>278030</v>
      </c>
      <c r="F3532">
        <f>STANDARDIZE(moras[[#This Row],[SALARIO]],'2-Resumen'!$B$2,'2-Resumen'!$B$3)</f>
        <v>-0.37099022987481406</v>
      </c>
      <c r="G3532" t="str">
        <f>IF(ABS(moras[[#This Row],[Z-CORE]])&gt; 1.96,"Sí", "No")</f>
        <v>No</v>
      </c>
      <c r="H3532" t="s">
        <v>35</v>
      </c>
      <c r="I3532" t="str">
        <f>IF(moras[[#This Row],[TIPO_ASEGURAMIENTO]] = "", '2-Resumen'!$F$4, moras[[#This Row],[TIPO_ASEGURAMIENTO]])</f>
        <v>ASEGURADO VOLUNTARIO</v>
      </c>
      <c r="J3532" t="s">
        <v>29</v>
      </c>
      <c r="K3532" t="s">
        <v>30</v>
      </c>
      <c r="L3532" t="s">
        <v>31</v>
      </c>
      <c r="M3532" t="s">
        <v>30</v>
      </c>
      <c r="N3532">
        <v>56</v>
      </c>
      <c r="O3532">
        <f>IF(moras[[#This Row],[EDAD]]="", '2-Resumen'!$C$7, moras[[#This Row],[EDAD]])</f>
        <v>56</v>
      </c>
      <c r="P3532">
        <f>FLOOR(moras[[#This Row],[EDAD_SIN_NA´S]],10)</f>
        <v>50</v>
      </c>
      <c r="Q3532">
        <f>STANDARDIZE(moras[[#This Row],[EDAD]],'2-Resumen'!$C$2, '2-Resumen'!$C$3)</f>
        <v>0.99466443786521619</v>
      </c>
      <c r="R3532" t="str">
        <f>IF(ABS(moras[[#This Row],[Z-CORE E]]) &gt; 1.96, "Sí", "No")</f>
        <v>No</v>
      </c>
    </row>
    <row r="3533" spans="1:18">
      <c r="A3533">
        <v>874</v>
      </c>
      <c r="B3533" t="s">
        <v>32</v>
      </c>
      <c r="C3533">
        <v>297050</v>
      </c>
      <c r="D35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33">
        <f>IF(moras[[#This Row],[SALARIO]]="",'2-Resumen'!$B$7, moras[[#This Row],[SALARIO]])</f>
        <v>297050</v>
      </c>
      <c r="F3533">
        <f>STANDARDIZE(moras[[#This Row],[SALARIO]],'2-Resumen'!$B$2,'2-Resumen'!$B$3)</f>
        <v>-0.37067375531957308</v>
      </c>
      <c r="G3533" t="str">
        <f>IF(ABS(moras[[#This Row],[Z-CORE]])&gt; 1.96,"Sí", "No")</f>
        <v>No</v>
      </c>
      <c r="H3533" t="s">
        <v>35</v>
      </c>
      <c r="I3533" t="str">
        <f>IF(moras[[#This Row],[TIPO_ASEGURAMIENTO]] = "", '2-Resumen'!$F$4, moras[[#This Row],[TIPO_ASEGURAMIENTO]])</f>
        <v>ASEGURADO VOLUNTARIO</v>
      </c>
      <c r="J3533" t="s">
        <v>29</v>
      </c>
      <c r="K3533" t="s">
        <v>30</v>
      </c>
      <c r="L3533" t="s">
        <v>31</v>
      </c>
      <c r="M3533" t="s">
        <v>30</v>
      </c>
      <c r="N3533">
        <v>37</v>
      </c>
      <c r="O3533">
        <f>IF(moras[[#This Row],[EDAD]]="", '2-Resumen'!$C$7, moras[[#This Row],[EDAD]])</f>
        <v>37</v>
      </c>
      <c r="P3533">
        <f>FLOOR(moras[[#This Row],[EDAD_SIN_NA´S]],10)</f>
        <v>30</v>
      </c>
      <c r="Q3533">
        <f>STANDARDIZE(moras[[#This Row],[EDAD]],'2-Resumen'!$C$2, '2-Resumen'!$C$3)</f>
        <v>-0.3462668336003964</v>
      </c>
      <c r="R3533" t="str">
        <f>IF(ABS(moras[[#This Row],[Z-CORE E]]) &gt; 1.96, "Sí", "No")</f>
        <v>No</v>
      </c>
    </row>
    <row r="3534" spans="1:18">
      <c r="A3534">
        <v>878</v>
      </c>
      <c r="B3534" t="s">
        <v>27</v>
      </c>
      <c r="C3534">
        <v>315617</v>
      </c>
      <c r="D35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34">
        <f>IF(moras[[#This Row],[SALARIO]]="",'2-Resumen'!$B$7, moras[[#This Row],[SALARIO]])</f>
        <v>315617</v>
      </c>
      <c r="F3534">
        <f>STANDARDIZE(moras[[#This Row],[SALARIO]],'2-Resumen'!$B$2,'2-Resumen'!$B$3)</f>
        <v>-0.37036481824979606</v>
      </c>
      <c r="G3534" t="str">
        <f>IF(ABS(moras[[#This Row],[Z-CORE]])&gt; 1.96,"Sí", "No")</f>
        <v>No</v>
      </c>
      <c r="H3534" t="s">
        <v>35</v>
      </c>
      <c r="I3534" t="str">
        <f>IF(moras[[#This Row],[TIPO_ASEGURAMIENTO]] = "", '2-Resumen'!$F$4, moras[[#This Row],[TIPO_ASEGURAMIENTO]])</f>
        <v>ASEGURADO VOLUNTARIO</v>
      </c>
      <c r="J3534" t="s">
        <v>29</v>
      </c>
      <c r="K3534" t="s">
        <v>30</v>
      </c>
      <c r="L3534" t="s">
        <v>31</v>
      </c>
      <c r="M3534" t="s">
        <v>31</v>
      </c>
      <c r="N3534">
        <v>35</v>
      </c>
      <c r="O3534">
        <f>IF(moras[[#This Row],[EDAD]]="", '2-Resumen'!$C$7, moras[[#This Row],[EDAD]])</f>
        <v>35</v>
      </c>
      <c r="P3534">
        <f>FLOOR(moras[[#This Row],[EDAD_SIN_NA´S]],10)</f>
        <v>30</v>
      </c>
      <c r="Q3534">
        <f>STANDARDIZE(moras[[#This Row],[EDAD]],'2-Resumen'!$C$2, '2-Resumen'!$C$3)</f>
        <v>-0.48741749375467142</v>
      </c>
      <c r="R3534" t="str">
        <f>IF(ABS(moras[[#This Row],[Z-CORE E]]) &gt; 1.96, "Sí", "No")</f>
        <v>No</v>
      </c>
    </row>
    <row r="3535" spans="1:18">
      <c r="A3535">
        <v>882</v>
      </c>
      <c r="B3535" t="s">
        <v>27</v>
      </c>
      <c r="C3535">
        <v>297046</v>
      </c>
      <c r="D35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35">
        <f>IF(moras[[#This Row],[SALARIO]]="",'2-Resumen'!$B$7, moras[[#This Row],[SALARIO]])</f>
        <v>297046</v>
      </c>
      <c r="F3535">
        <f>STANDARDIZE(moras[[#This Row],[SALARIO]],'2-Resumen'!$B$2,'2-Resumen'!$B$3)</f>
        <v>-0.37067382187573611</v>
      </c>
      <c r="G3535" t="str">
        <f>IF(ABS(moras[[#This Row],[Z-CORE]])&gt; 1.96,"Sí", "No")</f>
        <v>No</v>
      </c>
      <c r="H3535" t="s">
        <v>35</v>
      </c>
      <c r="I3535" t="str">
        <f>IF(moras[[#This Row],[TIPO_ASEGURAMIENTO]] = "", '2-Resumen'!$F$4, moras[[#This Row],[TIPO_ASEGURAMIENTO]])</f>
        <v>ASEGURADO VOLUNTARIO</v>
      </c>
      <c r="J3535" t="s">
        <v>29</v>
      </c>
      <c r="K3535" t="s">
        <v>30</v>
      </c>
      <c r="L3535" t="s">
        <v>31</v>
      </c>
      <c r="M3535" t="s">
        <v>31</v>
      </c>
      <c r="N3535">
        <v>61</v>
      </c>
      <c r="O3535">
        <f>IF(moras[[#This Row],[EDAD]]="", '2-Resumen'!$C$7, moras[[#This Row],[EDAD]])</f>
        <v>61</v>
      </c>
      <c r="P3535">
        <f>FLOOR(moras[[#This Row],[EDAD_SIN_NA´S]],10)</f>
        <v>60</v>
      </c>
      <c r="Q3535">
        <f>STANDARDIZE(moras[[#This Row],[EDAD]],'2-Resumen'!$C$2, '2-Resumen'!$C$3)</f>
        <v>1.3475410882509038</v>
      </c>
      <c r="R3535" t="str">
        <f>IF(ABS(moras[[#This Row],[Z-CORE E]]) &gt; 1.96, "Sí", "No")</f>
        <v>No</v>
      </c>
    </row>
    <row r="3536" spans="1:18">
      <c r="A3536">
        <v>911</v>
      </c>
      <c r="B3536" t="s">
        <v>32</v>
      </c>
      <c r="C3536">
        <v>299647</v>
      </c>
      <c r="D35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36">
        <f>IF(moras[[#This Row],[SALARIO]]="",'2-Resumen'!$B$7, moras[[#This Row],[SALARIO]])</f>
        <v>299647</v>
      </c>
      <c r="F3536">
        <f>STANDARDIZE(moras[[#This Row],[SALARIO]],'2-Resumen'!$B$2,'2-Resumen'!$B$3)</f>
        <v>-0.3706305437307213</v>
      </c>
      <c r="G3536" t="str">
        <f>IF(ABS(moras[[#This Row],[Z-CORE]])&gt; 1.96,"Sí", "No")</f>
        <v>No</v>
      </c>
      <c r="H3536" t="s">
        <v>35</v>
      </c>
      <c r="I3536" t="str">
        <f>IF(moras[[#This Row],[TIPO_ASEGURAMIENTO]] = "", '2-Resumen'!$F$4, moras[[#This Row],[TIPO_ASEGURAMIENTO]])</f>
        <v>ASEGURADO VOLUNTARIO</v>
      </c>
      <c r="J3536" t="s">
        <v>29</v>
      </c>
      <c r="K3536" t="s">
        <v>30</v>
      </c>
      <c r="L3536" t="s">
        <v>31</v>
      </c>
      <c r="M3536" t="s">
        <v>31</v>
      </c>
      <c r="N3536">
        <v>75</v>
      </c>
      <c r="O3536">
        <f>IF(moras[[#This Row],[EDAD]]="", '2-Resumen'!$C$7, moras[[#This Row],[EDAD]])</f>
        <v>75</v>
      </c>
      <c r="P3536">
        <f>FLOOR(moras[[#This Row],[EDAD_SIN_NA´S]],10)</f>
        <v>70</v>
      </c>
      <c r="Q3536">
        <f>STANDARDIZE(moras[[#This Row],[EDAD]],'2-Resumen'!$C$2, '2-Resumen'!$C$3)</f>
        <v>2.3355957093308288</v>
      </c>
      <c r="R3536" t="str">
        <f>IF(ABS(moras[[#This Row],[Z-CORE E]]) &gt; 1.96, "Sí", "No")</f>
        <v>Sí</v>
      </c>
    </row>
    <row r="3537" spans="1:18">
      <c r="A3537">
        <v>914</v>
      </c>
      <c r="B3537" t="s">
        <v>27</v>
      </c>
      <c r="C3537">
        <v>297046</v>
      </c>
      <c r="D35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37">
        <f>IF(moras[[#This Row],[SALARIO]]="",'2-Resumen'!$B$7, moras[[#This Row],[SALARIO]])</f>
        <v>297046</v>
      </c>
      <c r="F3537">
        <f>STANDARDIZE(moras[[#This Row],[SALARIO]],'2-Resumen'!$B$2,'2-Resumen'!$B$3)</f>
        <v>-0.37067382187573611</v>
      </c>
      <c r="G3537" t="str">
        <f>IF(ABS(moras[[#This Row],[Z-CORE]])&gt; 1.96,"Sí", "No")</f>
        <v>No</v>
      </c>
      <c r="H3537" t="s">
        <v>35</v>
      </c>
      <c r="I3537" t="str">
        <f>IF(moras[[#This Row],[TIPO_ASEGURAMIENTO]] = "", '2-Resumen'!$F$4, moras[[#This Row],[TIPO_ASEGURAMIENTO]])</f>
        <v>ASEGURADO VOLUNTARIO</v>
      </c>
      <c r="J3537" t="s">
        <v>29</v>
      </c>
      <c r="K3537" t="s">
        <v>30</v>
      </c>
      <c r="L3537" t="s">
        <v>31</v>
      </c>
      <c r="M3537" t="s">
        <v>30</v>
      </c>
      <c r="N3537">
        <v>60</v>
      </c>
      <c r="O3537">
        <f>IF(moras[[#This Row],[EDAD]]="", '2-Resumen'!$C$7, moras[[#This Row],[EDAD]])</f>
        <v>60</v>
      </c>
      <c r="P3537">
        <f>FLOOR(moras[[#This Row],[EDAD_SIN_NA´S]],10)</f>
        <v>60</v>
      </c>
      <c r="Q3537">
        <f>STANDARDIZE(moras[[#This Row],[EDAD]],'2-Resumen'!$C$2, '2-Resumen'!$C$3)</f>
        <v>1.2769657581737661</v>
      </c>
      <c r="R3537" t="str">
        <f>IF(ABS(moras[[#This Row],[Z-CORE E]]) &gt; 1.96, "Sí", "No")</f>
        <v>No</v>
      </c>
    </row>
    <row r="3538" spans="1:18">
      <c r="A3538">
        <v>926</v>
      </c>
      <c r="B3538" t="s">
        <v>27</v>
      </c>
      <c r="C3538">
        <v>299647</v>
      </c>
      <c r="D35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38">
        <f>IF(moras[[#This Row],[SALARIO]]="",'2-Resumen'!$B$7, moras[[#This Row],[SALARIO]])</f>
        <v>299647</v>
      </c>
      <c r="F3538">
        <f>STANDARDIZE(moras[[#This Row],[SALARIO]],'2-Resumen'!$B$2,'2-Resumen'!$B$3)</f>
        <v>-0.3706305437307213</v>
      </c>
      <c r="G3538" t="str">
        <f>IF(ABS(moras[[#This Row],[Z-CORE]])&gt; 1.96,"Sí", "No")</f>
        <v>No</v>
      </c>
      <c r="H3538" t="s">
        <v>35</v>
      </c>
      <c r="I3538" t="str">
        <f>IF(moras[[#This Row],[TIPO_ASEGURAMIENTO]] = "", '2-Resumen'!$F$4, moras[[#This Row],[TIPO_ASEGURAMIENTO]])</f>
        <v>ASEGURADO VOLUNTARIO</v>
      </c>
      <c r="J3538" t="s">
        <v>29</v>
      </c>
      <c r="K3538" t="s">
        <v>30</v>
      </c>
      <c r="L3538" t="s">
        <v>31</v>
      </c>
      <c r="M3538" t="s">
        <v>31</v>
      </c>
      <c r="N3538">
        <v>68</v>
      </c>
      <c r="O3538">
        <f>IF(moras[[#This Row],[EDAD]]="", '2-Resumen'!$C$7, moras[[#This Row],[EDAD]])</f>
        <v>68</v>
      </c>
      <c r="P3538">
        <f>FLOOR(moras[[#This Row],[EDAD_SIN_NA´S]],10)</f>
        <v>60</v>
      </c>
      <c r="Q3538">
        <f>STANDARDIZE(moras[[#This Row],[EDAD]],'2-Resumen'!$C$2, '2-Resumen'!$C$3)</f>
        <v>1.8415683987908662</v>
      </c>
      <c r="R3538" t="str">
        <f>IF(ABS(moras[[#This Row],[Z-CORE E]]) &gt; 1.96, "Sí", "No")</f>
        <v>No</v>
      </c>
    </row>
    <row r="3539" spans="1:18">
      <c r="A3539">
        <v>939</v>
      </c>
      <c r="B3539" t="s">
        <v>27</v>
      </c>
      <c r="C3539">
        <v>297046</v>
      </c>
      <c r="D35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39">
        <f>IF(moras[[#This Row],[SALARIO]]="",'2-Resumen'!$B$7, moras[[#This Row],[SALARIO]])</f>
        <v>297046</v>
      </c>
      <c r="F3539">
        <f>STANDARDIZE(moras[[#This Row],[SALARIO]],'2-Resumen'!$B$2,'2-Resumen'!$B$3)</f>
        <v>-0.37067382187573611</v>
      </c>
      <c r="G3539" t="str">
        <f>IF(ABS(moras[[#This Row],[Z-CORE]])&gt; 1.96,"Sí", "No")</f>
        <v>No</v>
      </c>
      <c r="H3539" t="s">
        <v>35</v>
      </c>
      <c r="I3539" t="str">
        <f>IF(moras[[#This Row],[TIPO_ASEGURAMIENTO]] = "", '2-Resumen'!$F$4, moras[[#This Row],[TIPO_ASEGURAMIENTO]])</f>
        <v>ASEGURADO VOLUNTARIO</v>
      </c>
      <c r="J3539" t="s">
        <v>29</v>
      </c>
      <c r="K3539" t="s">
        <v>30</v>
      </c>
      <c r="L3539" t="s">
        <v>31</v>
      </c>
      <c r="M3539" t="s">
        <v>31</v>
      </c>
      <c r="N3539">
        <v>56</v>
      </c>
      <c r="O3539">
        <f>IF(moras[[#This Row],[EDAD]]="", '2-Resumen'!$C$7, moras[[#This Row],[EDAD]])</f>
        <v>56</v>
      </c>
      <c r="P3539">
        <f>FLOOR(moras[[#This Row],[EDAD_SIN_NA´S]],10)</f>
        <v>50</v>
      </c>
      <c r="Q3539">
        <f>STANDARDIZE(moras[[#This Row],[EDAD]],'2-Resumen'!$C$2, '2-Resumen'!$C$3)</f>
        <v>0.99466443786521619</v>
      </c>
      <c r="R3539" t="str">
        <f>IF(ABS(moras[[#This Row],[Z-CORE E]]) &gt; 1.96, "Sí", "No")</f>
        <v>No</v>
      </c>
    </row>
    <row r="3540" spans="1:18">
      <c r="A3540">
        <v>943</v>
      </c>
      <c r="B3540" t="s">
        <v>32</v>
      </c>
      <c r="C3540">
        <v>297050</v>
      </c>
      <c r="D35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40">
        <f>IF(moras[[#This Row],[SALARIO]]="",'2-Resumen'!$B$7, moras[[#This Row],[SALARIO]])</f>
        <v>297050</v>
      </c>
      <c r="F3540">
        <f>STANDARDIZE(moras[[#This Row],[SALARIO]],'2-Resumen'!$B$2,'2-Resumen'!$B$3)</f>
        <v>-0.37067375531957308</v>
      </c>
      <c r="G3540" t="str">
        <f>IF(ABS(moras[[#This Row],[Z-CORE]])&gt; 1.96,"Sí", "No")</f>
        <v>No</v>
      </c>
      <c r="H3540" t="s">
        <v>35</v>
      </c>
      <c r="I3540" t="str">
        <f>IF(moras[[#This Row],[TIPO_ASEGURAMIENTO]] = "", '2-Resumen'!$F$4, moras[[#This Row],[TIPO_ASEGURAMIENTO]])</f>
        <v>ASEGURADO VOLUNTARIO</v>
      </c>
      <c r="J3540" t="s">
        <v>29</v>
      </c>
      <c r="K3540" t="s">
        <v>30</v>
      </c>
      <c r="L3540" t="s">
        <v>31</v>
      </c>
      <c r="M3540" t="s">
        <v>31</v>
      </c>
      <c r="N3540">
        <v>46</v>
      </c>
      <c r="O3540">
        <f>IF(moras[[#This Row],[EDAD]]="", '2-Resumen'!$C$7, moras[[#This Row],[EDAD]])</f>
        <v>46</v>
      </c>
      <c r="P3540">
        <f>FLOOR(moras[[#This Row],[EDAD_SIN_NA´S]],10)</f>
        <v>40</v>
      </c>
      <c r="Q3540">
        <f>STANDARDIZE(moras[[#This Row],[EDAD]],'2-Resumen'!$C$2, '2-Resumen'!$C$3)</f>
        <v>0.28891113709384114</v>
      </c>
      <c r="R3540" t="str">
        <f>IF(ABS(moras[[#This Row],[Z-CORE E]]) &gt; 1.96, "Sí", "No")</f>
        <v>No</v>
      </c>
    </row>
    <row r="3541" spans="1:18">
      <c r="A3541">
        <v>945</v>
      </c>
      <c r="B3541" t="s">
        <v>27</v>
      </c>
      <c r="C3541">
        <v>322474</v>
      </c>
      <c r="D35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41">
        <f>IF(moras[[#This Row],[SALARIO]]="",'2-Resumen'!$B$7, moras[[#This Row],[SALARIO]])</f>
        <v>322474</v>
      </c>
      <c r="F3541">
        <f>STANDARDIZE(moras[[#This Row],[SALARIO]],'2-Resumen'!$B$2,'2-Resumen'!$B$3)</f>
        <v>-0.37025072434730988</v>
      </c>
      <c r="G3541" t="str">
        <f>IF(ABS(moras[[#This Row],[Z-CORE]])&gt; 1.96,"Sí", "No")</f>
        <v>No</v>
      </c>
      <c r="H3541" t="s">
        <v>35</v>
      </c>
      <c r="I3541" t="str">
        <f>IF(moras[[#This Row],[TIPO_ASEGURAMIENTO]] = "", '2-Resumen'!$F$4, moras[[#This Row],[TIPO_ASEGURAMIENTO]])</f>
        <v>ASEGURADO VOLUNTARIO</v>
      </c>
      <c r="J3541" t="s">
        <v>29</v>
      </c>
      <c r="K3541" t="s">
        <v>30</v>
      </c>
      <c r="L3541" t="s">
        <v>31</v>
      </c>
      <c r="M3541" t="s">
        <v>31</v>
      </c>
      <c r="N3541">
        <v>28</v>
      </c>
      <c r="O3541">
        <f>IF(moras[[#This Row],[EDAD]]="", '2-Resumen'!$C$7, moras[[#This Row],[EDAD]])</f>
        <v>28</v>
      </c>
      <c r="P3541">
        <f>FLOOR(moras[[#This Row],[EDAD_SIN_NA´S]],10)</f>
        <v>20</v>
      </c>
      <c r="Q3541">
        <f>STANDARDIZE(moras[[#This Row],[EDAD]],'2-Resumen'!$C$2, '2-Resumen'!$C$3)</f>
        <v>-0.98144480429463388</v>
      </c>
      <c r="R3541" t="str">
        <f>IF(ABS(moras[[#This Row],[Z-CORE E]]) &gt; 1.96, "Sí", "No")</f>
        <v>No</v>
      </c>
    </row>
    <row r="3542" spans="1:18">
      <c r="A3542">
        <v>953</v>
      </c>
      <c r="B3542" t="s">
        <v>32</v>
      </c>
      <c r="C3542">
        <v>297046</v>
      </c>
      <c r="D35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42">
        <f>IF(moras[[#This Row],[SALARIO]]="",'2-Resumen'!$B$7, moras[[#This Row],[SALARIO]])</f>
        <v>297046</v>
      </c>
      <c r="F3542">
        <f>STANDARDIZE(moras[[#This Row],[SALARIO]],'2-Resumen'!$B$2,'2-Resumen'!$B$3)</f>
        <v>-0.37067382187573611</v>
      </c>
      <c r="G3542" t="str">
        <f>IF(ABS(moras[[#This Row],[Z-CORE]])&gt; 1.96,"Sí", "No")</f>
        <v>No</v>
      </c>
      <c r="H3542" t="s">
        <v>35</v>
      </c>
      <c r="I3542" t="str">
        <f>IF(moras[[#This Row],[TIPO_ASEGURAMIENTO]] = "", '2-Resumen'!$F$4, moras[[#This Row],[TIPO_ASEGURAMIENTO]])</f>
        <v>ASEGURADO VOLUNTARIO</v>
      </c>
      <c r="J3542" t="s">
        <v>29</v>
      </c>
      <c r="K3542" t="s">
        <v>30</v>
      </c>
      <c r="L3542" t="s">
        <v>31</v>
      </c>
      <c r="M3542" t="s">
        <v>31</v>
      </c>
      <c r="N3542">
        <v>24</v>
      </c>
      <c r="O3542">
        <f>IF(moras[[#This Row],[EDAD]]="", '2-Resumen'!$C$7, moras[[#This Row],[EDAD]])</f>
        <v>24</v>
      </c>
      <c r="P3542">
        <f>FLOOR(moras[[#This Row],[EDAD_SIN_NA´S]],10)</f>
        <v>20</v>
      </c>
      <c r="Q3542">
        <f>STANDARDIZE(moras[[#This Row],[EDAD]],'2-Resumen'!$C$2, '2-Resumen'!$C$3)</f>
        <v>-1.263746124603184</v>
      </c>
      <c r="R3542" t="str">
        <f>IF(ABS(moras[[#This Row],[Z-CORE E]]) &gt; 1.96, "Sí", "No")</f>
        <v>No</v>
      </c>
    </row>
    <row r="3543" spans="1:18">
      <c r="A3543">
        <v>959</v>
      </c>
      <c r="B3543" t="s">
        <v>32</v>
      </c>
      <c r="C3543">
        <v>326749</v>
      </c>
      <c r="D35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43">
        <f>IF(moras[[#This Row],[SALARIO]]="",'2-Resumen'!$B$7, moras[[#This Row],[SALARIO]])</f>
        <v>326749</v>
      </c>
      <c r="F3543">
        <f>STANDARDIZE(moras[[#This Row],[SALARIO]],'2-Resumen'!$B$2,'2-Resumen'!$B$3)</f>
        <v>-0.37017959244806409</v>
      </c>
      <c r="G3543" t="str">
        <f>IF(ABS(moras[[#This Row],[Z-CORE]])&gt; 1.96,"Sí", "No")</f>
        <v>No</v>
      </c>
      <c r="H3543" t="s">
        <v>35</v>
      </c>
      <c r="I3543" t="str">
        <f>IF(moras[[#This Row],[TIPO_ASEGURAMIENTO]] = "", '2-Resumen'!$F$4, moras[[#This Row],[TIPO_ASEGURAMIENTO]])</f>
        <v>ASEGURADO VOLUNTARIO</v>
      </c>
      <c r="J3543" t="s">
        <v>29</v>
      </c>
      <c r="K3543" t="s">
        <v>30</v>
      </c>
      <c r="L3543" t="s">
        <v>31</v>
      </c>
      <c r="M3543" t="s">
        <v>31</v>
      </c>
      <c r="N3543">
        <v>47</v>
      </c>
      <c r="O3543">
        <f>IF(moras[[#This Row],[EDAD]]="", '2-Resumen'!$C$7, moras[[#This Row],[EDAD]])</f>
        <v>47</v>
      </c>
      <c r="P3543">
        <f>FLOOR(moras[[#This Row],[EDAD_SIN_NA´S]],10)</f>
        <v>40</v>
      </c>
      <c r="Q3543">
        <f>STANDARDIZE(moras[[#This Row],[EDAD]],'2-Resumen'!$C$2, '2-Resumen'!$C$3)</f>
        <v>0.35948646717097865</v>
      </c>
      <c r="R3543" t="str">
        <f>IF(ABS(moras[[#This Row],[Z-CORE E]]) &gt; 1.96, "Sí", "No")</f>
        <v>No</v>
      </c>
    </row>
    <row r="3544" spans="1:18">
      <c r="A3544">
        <v>963</v>
      </c>
      <c r="B3544" t="s">
        <v>32</v>
      </c>
      <c r="C3544">
        <v>302470</v>
      </c>
      <c r="D35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44">
        <f>IF(moras[[#This Row],[SALARIO]]="",'2-Resumen'!$B$7, moras[[#This Row],[SALARIO]])</f>
        <v>302470</v>
      </c>
      <c r="F3544">
        <f>STANDARDIZE(moras[[#This Row],[SALARIO]],'2-Resumen'!$B$2,'2-Resumen'!$B$3)</f>
        <v>-0.37058357171865797</v>
      </c>
      <c r="G3544" t="str">
        <f>IF(ABS(moras[[#This Row],[Z-CORE]])&gt; 1.96,"Sí", "No")</f>
        <v>No</v>
      </c>
      <c r="H3544" t="s">
        <v>35</v>
      </c>
      <c r="I3544" t="str">
        <f>IF(moras[[#This Row],[TIPO_ASEGURAMIENTO]] = "", '2-Resumen'!$F$4, moras[[#This Row],[TIPO_ASEGURAMIENTO]])</f>
        <v>ASEGURADO VOLUNTARIO</v>
      </c>
      <c r="J3544" t="s">
        <v>29</v>
      </c>
      <c r="K3544" t="s">
        <v>30</v>
      </c>
      <c r="L3544" t="s">
        <v>31</v>
      </c>
      <c r="M3544" t="s">
        <v>31</v>
      </c>
      <c r="N3544">
        <v>43</v>
      </c>
      <c r="O3544">
        <f>IF(moras[[#This Row],[EDAD]]="", '2-Resumen'!$C$7, moras[[#This Row],[EDAD]])</f>
        <v>43</v>
      </c>
      <c r="P3544">
        <f>FLOOR(moras[[#This Row],[EDAD_SIN_NA´S]],10)</f>
        <v>40</v>
      </c>
      <c r="Q3544">
        <f>STANDARDIZE(moras[[#This Row],[EDAD]],'2-Resumen'!$C$2, '2-Resumen'!$C$3)</f>
        <v>7.7185146862428639E-2</v>
      </c>
      <c r="R3544" t="str">
        <f>IF(ABS(moras[[#This Row],[Z-CORE E]]) &gt; 1.96, "Sí", "No")</f>
        <v>No</v>
      </c>
    </row>
    <row r="3545" spans="1:18">
      <c r="A3545">
        <v>967</v>
      </c>
      <c r="B3545" t="s">
        <v>27</v>
      </c>
      <c r="C3545">
        <v>300018</v>
      </c>
      <c r="D35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45">
        <f>IF(moras[[#This Row],[SALARIO]]="",'2-Resumen'!$B$7, moras[[#This Row],[SALARIO]])</f>
        <v>300018</v>
      </c>
      <c r="F3545">
        <f>STANDARDIZE(moras[[#This Row],[SALARIO]],'2-Resumen'!$B$2,'2-Resumen'!$B$3)</f>
        <v>-0.37062437064659964</v>
      </c>
      <c r="G3545" t="str">
        <f>IF(ABS(moras[[#This Row],[Z-CORE]])&gt; 1.96,"Sí", "No")</f>
        <v>No</v>
      </c>
      <c r="H3545" t="s">
        <v>35</v>
      </c>
      <c r="I3545" t="str">
        <f>IF(moras[[#This Row],[TIPO_ASEGURAMIENTO]] = "", '2-Resumen'!$F$4, moras[[#This Row],[TIPO_ASEGURAMIENTO]])</f>
        <v>ASEGURADO VOLUNTARIO</v>
      </c>
      <c r="J3545" t="s">
        <v>29</v>
      </c>
      <c r="K3545" t="s">
        <v>30</v>
      </c>
      <c r="L3545" t="s">
        <v>31</v>
      </c>
      <c r="M3545" t="s">
        <v>31</v>
      </c>
      <c r="N3545">
        <v>47</v>
      </c>
      <c r="O3545">
        <f>IF(moras[[#This Row],[EDAD]]="", '2-Resumen'!$C$7, moras[[#This Row],[EDAD]])</f>
        <v>47</v>
      </c>
      <c r="P3545">
        <f>FLOOR(moras[[#This Row],[EDAD_SIN_NA´S]],10)</f>
        <v>40</v>
      </c>
      <c r="Q3545">
        <f>STANDARDIZE(moras[[#This Row],[EDAD]],'2-Resumen'!$C$2, '2-Resumen'!$C$3)</f>
        <v>0.35948646717097865</v>
      </c>
      <c r="R3545" t="str">
        <f>IF(ABS(moras[[#This Row],[Z-CORE E]]) &gt; 1.96, "Sí", "No")</f>
        <v>No</v>
      </c>
    </row>
    <row r="3546" spans="1:18">
      <c r="A3546">
        <v>973</v>
      </c>
      <c r="B3546" t="s">
        <v>27</v>
      </c>
      <c r="C3546">
        <v>299647</v>
      </c>
      <c r="D35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46">
        <f>IF(moras[[#This Row],[SALARIO]]="",'2-Resumen'!$B$7, moras[[#This Row],[SALARIO]])</f>
        <v>299647</v>
      </c>
      <c r="F3546">
        <f>STANDARDIZE(moras[[#This Row],[SALARIO]],'2-Resumen'!$B$2,'2-Resumen'!$B$3)</f>
        <v>-0.3706305437307213</v>
      </c>
      <c r="G3546" t="str">
        <f>IF(ABS(moras[[#This Row],[Z-CORE]])&gt; 1.96,"Sí", "No")</f>
        <v>No</v>
      </c>
      <c r="H3546" t="s">
        <v>35</v>
      </c>
      <c r="I3546" t="str">
        <f>IF(moras[[#This Row],[TIPO_ASEGURAMIENTO]] = "", '2-Resumen'!$F$4, moras[[#This Row],[TIPO_ASEGURAMIENTO]])</f>
        <v>ASEGURADO VOLUNTARIO</v>
      </c>
      <c r="J3546" t="s">
        <v>29</v>
      </c>
      <c r="K3546" t="s">
        <v>30</v>
      </c>
      <c r="L3546" t="s">
        <v>31</v>
      </c>
      <c r="M3546" t="s">
        <v>31</v>
      </c>
      <c r="N3546">
        <v>40</v>
      </c>
      <c r="O3546">
        <f>IF(moras[[#This Row],[EDAD]]="", '2-Resumen'!$C$7, moras[[#This Row],[EDAD]])</f>
        <v>40</v>
      </c>
      <c r="P3546">
        <f>FLOOR(moras[[#This Row],[EDAD_SIN_NA´S]],10)</f>
        <v>40</v>
      </c>
      <c r="Q3546">
        <f>STANDARDIZE(moras[[#This Row],[EDAD]],'2-Resumen'!$C$2, '2-Resumen'!$C$3)</f>
        <v>-0.13454084336898386</v>
      </c>
      <c r="R3546" t="str">
        <f>IF(ABS(moras[[#This Row],[Z-CORE E]]) &gt; 1.96, "Sí", "No")</f>
        <v>No</v>
      </c>
    </row>
    <row r="3547" spans="1:18">
      <c r="A3547">
        <v>982</v>
      </c>
      <c r="B3547" t="s">
        <v>27</v>
      </c>
      <c r="C3547">
        <v>297046</v>
      </c>
      <c r="D35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47">
        <f>IF(moras[[#This Row],[SALARIO]]="",'2-Resumen'!$B$7, moras[[#This Row],[SALARIO]])</f>
        <v>297046</v>
      </c>
      <c r="F3547">
        <f>STANDARDIZE(moras[[#This Row],[SALARIO]],'2-Resumen'!$B$2,'2-Resumen'!$B$3)</f>
        <v>-0.37067382187573611</v>
      </c>
      <c r="G3547" t="str">
        <f>IF(ABS(moras[[#This Row],[Z-CORE]])&gt; 1.96,"Sí", "No")</f>
        <v>No</v>
      </c>
      <c r="H3547" t="s">
        <v>35</v>
      </c>
      <c r="I3547" t="str">
        <f>IF(moras[[#This Row],[TIPO_ASEGURAMIENTO]] = "", '2-Resumen'!$F$4, moras[[#This Row],[TIPO_ASEGURAMIENTO]])</f>
        <v>ASEGURADO VOLUNTARIO</v>
      </c>
      <c r="J3547" t="s">
        <v>29</v>
      </c>
      <c r="K3547" t="s">
        <v>30</v>
      </c>
      <c r="L3547" t="s">
        <v>30</v>
      </c>
      <c r="M3547" t="s">
        <v>31</v>
      </c>
      <c r="N3547">
        <v>51</v>
      </c>
      <c r="O3547">
        <f>IF(moras[[#This Row],[EDAD]]="", '2-Resumen'!$C$7, moras[[#This Row],[EDAD]])</f>
        <v>51</v>
      </c>
      <c r="P3547">
        <f>FLOOR(moras[[#This Row],[EDAD_SIN_NA´S]],10)</f>
        <v>50</v>
      </c>
      <c r="Q3547">
        <f>STANDARDIZE(moras[[#This Row],[EDAD]],'2-Resumen'!$C$2, '2-Resumen'!$C$3)</f>
        <v>0.64178778747952869</v>
      </c>
      <c r="R3547" t="str">
        <f>IF(ABS(moras[[#This Row],[Z-CORE E]]) &gt; 1.96, "Sí", "No")</f>
        <v>No</v>
      </c>
    </row>
    <row r="3548" spans="1:18">
      <c r="A3548">
        <v>984</v>
      </c>
      <c r="B3548" t="s">
        <v>27</v>
      </c>
      <c r="C3548">
        <v>297045</v>
      </c>
      <c r="D35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48">
        <f>IF(moras[[#This Row],[SALARIO]]="",'2-Resumen'!$B$7, moras[[#This Row],[SALARIO]])</f>
        <v>297045</v>
      </c>
      <c r="F3548">
        <f>STANDARDIZE(moras[[#This Row],[SALARIO]],'2-Resumen'!$B$2,'2-Resumen'!$B$3)</f>
        <v>-0.37067383851477692</v>
      </c>
      <c r="G3548" t="str">
        <f>IF(ABS(moras[[#This Row],[Z-CORE]])&gt; 1.96,"Sí", "No")</f>
        <v>No</v>
      </c>
      <c r="H3548" t="s">
        <v>35</v>
      </c>
      <c r="I3548" t="str">
        <f>IF(moras[[#This Row],[TIPO_ASEGURAMIENTO]] = "", '2-Resumen'!$F$4, moras[[#This Row],[TIPO_ASEGURAMIENTO]])</f>
        <v>ASEGURADO VOLUNTARIO</v>
      </c>
      <c r="J3548" t="s">
        <v>29</v>
      </c>
      <c r="K3548" t="s">
        <v>30</v>
      </c>
      <c r="L3548" t="s">
        <v>31</v>
      </c>
      <c r="M3548" t="s">
        <v>31</v>
      </c>
      <c r="N3548">
        <v>59</v>
      </c>
      <c r="O3548">
        <f>IF(moras[[#This Row],[EDAD]]="", '2-Resumen'!$C$7, moras[[#This Row],[EDAD]])</f>
        <v>59</v>
      </c>
      <c r="P3548">
        <f>FLOOR(moras[[#This Row],[EDAD_SIN_NA´S]],10)</f>
        <v>50</v>
      </c>
      <c r="Q3548">
        <f>STANDARDIZE(moras[[#This Row],[EDAD]],'2-Resumen'!$C$2, '2-Resumen'!$C$3)</f>
        <v>1.2063904280966287</v>
      </c>
      <c r="R3548" t="str">
        <f>IF(ABS(moras[[#This Row],[Z-CORE E]]) &gt; 1.96, "Sí", "No")</f>
        <v>No</v>
      </c>
    </row>
    <row r="3549" spans="1:18">
      <c r="A3549">
        <v>987</v>
      </c>
      <c r="B3549" t="s">
        <v>32</v>
      </c>
      <c r="C3549">
        <v>326749</v>
      </c>
      <c r="D35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49">
        <f>IF(moras[[#This Row],[SALARIO]]="",'2-Resumen'!$B$7, moras[[#This Row],[SALARIO]])</f>
        <v>326749</v>
      </c>
      <c r="F3549">
        <f>STANDARDIZE(moras[[#This Row],[SALARIO]],'2-Resumen'!$B$2,'2-Resumen'!$B$3)</f>
        <v>-0.37017959244806409</v>
      </c>
      <c r="G3549" t="str">
        <f>IF(ABS(moras[[#This Row],[Z-CORE]])&gt; 1.96,"Sí", "No")</f>
        <v>No</v>
      </c>
      <c r="H3549" t="s">
        <v>35</v>
      </c>
      <c r="I3549" t="str">
        <f>IF(moras[[#This Row],[TIPO_ASEGURAMIENTO]] = "", '2-Resumen'!$F$4, moras[[#This Row],[TIPO_ASEGURAMIENTO]])</f>
        <v>ASEGURADO VOLUNTARIO</v>
      </c>
      <c r="J3549" t="s">
        <v>29</v>
      </c>
      <c r="K3549" t="s">
        <v>30</v>
      </c>
      <c r="L3549" t="s">
        <v>31</v>
      </c>
      <c r="M3549" t="s">
        <v>31</v>
      </c>
      <c r="N3549">
        <v>56</v>
      </c>
      <c r="O3549">
        <f>IF(moras[[#This Row],[EDAD]]="", '2-Resumen'!$C$7, moras[[#This Row],[EDAD]])</f>
        <v>56</v>
      </c>
      <c r="P3549">
        <f>FLOOR(moras[[#This Row],[EDAD_SIN_NA´S]],10)</f>
        <v>50</v>
      </c>
      <c r="Q3549">
        <f>STANDARDIZE(moras[[#This Row],[EDAD]],'2-Resumen'!$C$2, '2-Resumen'!$C$3)</f>
        <v>0.99466443786521619</v>
      </c>
      <c r="R3549" t="str">
        <f>IF(ABS(moras[[#This Row],[Z-CORE E]]) &gt; 1.96, "Sí", "No")</f>
        <v>No</v>
      </c>
    </row>
    <row r="3550" spans="1:18">
      <c r="A3550">
        <v>993</v>
      </c>
      <c r="B3550" t="s">
        <v>27</v>
      </c>
      <c r="C3550">
        <v>297046</v>
      </c>
      <c r="D35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50">
        <f>IF(moras[[#This Row],[SALARIO]]="",'2-Resumen'!$B$7, moras[[#This Row],[SALARIO]])</f>
        <v>297046</v>
      </c>
      <c r="F3550">
        <f>STANDARDIZE(moras[[#This Row],[SALARIO]],'2-Resumen'!$B$2,'2-Resumen'!$B$3)</f>
        <v>-0.37067382187573611</v>
      </c>
      <c r="G3550" t="str">
        <f>IF(ABS(moras[[#This Row],[Z-CORE]])&gt; 1.96,"Sí", "No")</f>
        <v>No</v>
      </c>
      <c r="H3550" t="s">
        <v>35</v>
      </c>
      <c r="I3550" t="str">
        <f>IF(moras[[#This Row],[TIPO_ASEGURAMIENTO]] = "", '2-Resumen'!$F$4, moras[[#This Row],[TIPO_ASEGURAMIENTO]])</f>
        <v>ASEGURADO VOLUNTARIO</v>
      </c>
      <c r="J3550" t="s">
        <v>29</v>
      </c>
      <c r="K3550" t="s">
        <v>30</v>
      </c>
      <c r="L3550" t="s">
        <v>31</v>
      </c>
      <c r="M3550" t="s">
        <v>31</v>
      </c>
      <c r="N3550">
        <v>19</v>
      </c>
      <c r="O3550">
        <f>IF(moras[[#This Row],[EDAD]]="", '2-Resumen'!$C$7, moras[[#This Row],[EDAD]])</f>
        <v>19</v>
      </c>
      <c r="P3550">
        <f>FLOOR(moras[[#This Row],[EDAD_SIN_NA´S]],10)</f>
        <v>10</v>
      </c>
      <c r="Q3550">
        <f>STANDARDIZE(moras[[#This Row],[EDAD]],'2-Resumen'!$C$2, '2-Resumen'!$C$3)</f>
        <v>-1.6166227749888715</v>
      </c>
      <c r="R3550" t="str">
        <f>IF(ABS(moras[[#This Row],[Z-CORE E]]) &gt; 1.96, "Sí", "No")</f>
        <v>No</v>
      </c>
    </row>
    <row r="3551" spans="1:18">
      <c r="A3551">
        <v>1013</v>
      </c>
      <c r="B3551" t="s">
        <v>32</v>
      </c>
      <c r="C3551">
        <v>297045</v>
      </c>
      <c r="D35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51">
        <f>IF(moras[[#This Row],[SALARIO]]="",'2-Resumen'!$B$7, moras[[#This Row],[SALARIO]])</f>
        <v>297045</v>
      </c>
      <c r="F3551">
        <f>STANDARDIZE(moras[[#This Row],[SALARIO]],'2-Resumen'!$B$2,'2-Resumen'!$B$3)</f>
        <v>-0.37067383851477692</v>
      </c>
      <c r="G3551" t="str">
        <f>IF(ABS(moras[[#This Row],[Z-CORE]])&gt; 1.96,"Sí", "No")</f>
        <v>No</v>
      </c>
      <c r="H3551" t="s">
        <v>35</v>
      </c>
      <c r="I3551" t="str">
        <f>IF(moras[[#This Row],[TIPO_ASEGURAMIENTO]] = "", '2-Resumen'!$F$4, moras[[#This Row],[TIPO_ASEGURAMIENTO]])</f>
        <v>ASEGURADO VOLUNTARIO</v>
      </c>
      <c r="J3551" t="s">
        <v>29</v>
      </c>
      <c r="K3551" t="s">
        <v>30</v>
      </c>
      <c r="L3551" t="s">
        <v>31</v>
      </c>
      <c r="M3551" t="s">
        <v>31</v>
      </c>
      <c r="N3551">
        <v>60</v>
      </c>
      <c r="O3551">
        <f>IF(moras[[#This Row],[EDAD]]="", '2-Resumen'!$C$7, moras[[#This Row],[EDAD]])</f>
        <v>60</v>
      </c>
      <c r="P3551">
        <f>FLOOR(moras[[#This Row],[EDAD_SIN_NA´S]],10)</f>
        <v>60</v>
      </c>
      <c r="Q3551">
        <f>STANDARDIZE(moras[[#This Row],[EDAD]],'2-Resumen'!$C$2, '2-Resumen'!$C$3)</f>
        <v>1.2769657581737661</v>
      </c>
      <c r="R3551" t="str">
        <f>IF(ABS(moras[[#This Row],[Z-CORE E]]) &gt; 1.96, "Sí", "No")</f>
        <v>No</v>
      </c>
    </row>
    <row r="3552" spans="1:18">
      <c r="A3552">
        <v>1038</v>
      </c>
      <c r="B3552" t="s">
        <v>32</v>
      </c>
      <c r="C3552">
        <v>297058</v>
      </c>
      <c r="D35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52">
        <f>IF(moras[[#This Row],[SALARIO]]="",'2-Resumen'!$B$7, moras[[#This Row],[SALARIO]])</f>
        <v>297058</v>
      </c>
      <c r="F3552">
        <f>STANDARDIZE(moras[[#This Row],[SALARIO]],'2-Resumen'!$B$2,'2-Resumen'!$B$3)</f>
        <v>-0.37067362220724703</v>
      </c>
      <c r="G3552" t="str">
        <f>IF(ABS(moras[[#This Row],[Z-CORE]])&gt; 1.96,"Sí", "No")</f>
        <v>No</v>
      </c>
      <c r="H3552" t="s">
        <v>35</v>
      </c>
      <c r="I3552" t="str">
        <f>IF(moras[[#This Row],[TIPO_ASEGURAMIENTO]] = "", '2-Resumen'!$F$4, moras[[#This Row],[TIPO_ASEGURAMIENTO]])</f>
        <v>ASEGURADO VOLUNTARIO</v>
      </c>
      <c r="J3552" t="s">
        <v>29</v>
      </c>
      <c r="K3552" t="s">
        <v>31</v>
      </c>
      <c r="L3552" t="s">
        <v>31</v>
      </c>
      <c r="M3552" t="s">
        <v>30</v>
      </c>
      <c r="N3552">
        <v>43</v>
      </c>
      <c r="O3552">
        <f>IF(moras[[#This Row],[EDAD]]="", '2-Resumen'!$C$7, moras[[#This Row],[EDAD]])</f>
        <v>43</v>
      </c>
      <c r="P3552">
        <f>FLOOR(moras[[#This Row],[EDAD_SIN_NA´S]],10)</f>
        <v>40</v>
      </c>
      <c r="Q3552">
        <f>STANDARDIZE(moras[[#This Row],[EDAD]],'2-Resumen'!$C$2, '2-Resumen'!$C$3)</f>
        <v>7.7185146862428639E-2</v>
      </c>
      <c r="R3552" t="str">
        <f>IF(ABS(moras[[#This Row],[Z-CORE E]]) &gt; 1.96, "Sí", "No")</f>
        <v>No</v>
      </c>
    </row>
    <row r="3553" spans="1:18">
      <c r="A3553">
        <v>1058</v>
      </c>
      <c r="B3553" t="s">
        <v>27</v>
      </c>
      <c r="C3553">
        <v>297046</v>
      </c>
      <c r="D35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53">
        <f>IF(moras[[#This Row],[SALARIO]]="",'2-Resumen'!$B$7, moras[[#This Row],[SALARIO]])</f>
        <v>297046</v>
      </c>
      <c r="F3553">
        <f>STANDARDIZE(moras[[#This Row],[SALARIO]],'2-Resumen'!$B$2,'2-Resumen'!$B$3)</f>
        <v>-0.37067382187573611</v>
      </c>
      <c r="G3553" t="str">
        <f>IF(ABS(moras[[#This Row],[Z-CORE]])&gt; 1.96,"Sí", "No")</f>
        <v>No</v>
      </c>
      <c r="H3553" t="s">
        <v>35</v>
      </c>
      <c r="I3553" t="str">
        <f>IF(moras[[#This Row],[TIPO_ASEGURAMIENTO]] = "", '2-Resumen'!$F$4, moras[[#This Row],[TIPO_ASEGURAMIENTO]])</f>
        <v>ASEGURADO VOLUNTARIO</v>
      </c>
      <c r="J3553" t="s">
        <v>29</v>
      </c>
      <c r="K3553" t="s">
        <v>30</v>
      </c>
      <c r="L3553" t="s">
        <v>30</v>
      </c>
      <c r="M3553" t="s">
        <v>31</v>
      </c>
      <c r="N3553">
        <v>22</v>
      </c>
      <c r="O3553">
        <f>IF(moras[[#This Row],[EDAD]]="", '2-Resumen'!$C$7, moras[[#This Row],[EDAD]])</f>
        <v>22</v>
      </c>
      <c r="P3553">
        <f>FLOOR(moras[[#This Row],[EDAD_SIN_NA´S]],10)</f>
        <v>20</v>
      </c>
      <c r="Q3553">
        <f>STANDARDIZE(moras[[#This Row],[EDAD]],'2-Resumen'!$C$2, '2-Resumen'!$C$3)</f>
        <v>-1.4048967847574589</v>
      </c>
      <c r="R3553" t="str">
        <f>IF(ABS(moras[[#This Row],[Z-CORE E]]) &gt; 1.96, "Sí", "No")</f>
        <v>No</v>
      </c>
    </row>
    <row r="3554" spans="1:18">
      <c r="A3554">
        <v>1073</v>
      </c>
      <c r="B3554" t="s">
        <v>32</v>
      </c>
      <c r="C3554">
        <v>299647</v>
      </c>
      <c r="D35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54">
        <f>IF(moras[[#This Row],[SALARIO]]="",'2-Resumen'!$B$7, moras[[#This Row],[SALARIO]])</f>
        <v>299647</v>
      </c>
      <c r="F3554">
        <f>STANDARDIZE(moras[[#This Row],[SALARIO]],'2-Resumen'!$B$2,'2-Resumen'!$B$3)</f>
        <v>-0.3706305437307213</v>
      </c>
      <c r="G3554" t="str">
        <f>IF(ABS(moras[[#This Row],[Z-CORE]])&gt; 1.96,"Sí", "No")</f>
        <v>No</v>
      </c>
      <c r="H3554" t="s">
        <v>35</v>
      </c>
      <c r="I3554" t="str">
        <f>IF(moras[[#This Row],[TIPO_ASEGURAMIENTO]] = "", '2-Resumen'!$F$4, moras[[#This Row],[TIPO_ASEGURAMIENTO]])</f>
        <v>ASEGURADO VOLUNTARIO</v>
      </c>
      <c r="J3554" t="s">
        <v>29</v>
      </c>
      <c r="K3554" t="s">
        <v>30</v>
      </c>
      <c r="L3554" t="s">
        <v>31</v>
      </c>
      <c r="M3554" t="s">
        <v>31</v>
      </c>
      <c r="N3554">
        <v>64</v>
      </c>
      <c r="O3554">
        <f>IF(moras[[#This Row],[EDAD]]="", '2-Resumen'!$C$7, moras[[#This Row],[EDAD]])</f>
        <v>64</v>
      </c>
      <c r="P3554">
        <f>FLOOR(moras[[#This Row],[EDAD_SIN_NA´S]],10)</f>
        <v>60</v>
      </c>
      <c r="Q3554">
        <f>STANDARDIZE(moras[[#This Row],[EDAD]],'2-Resumen'!$C$2, '2-Resumen'!$C$3)</f>
        <v>1.5592670784823162</v>
      </c>
      <c r="R3554" t="str">
        <f>IF(ABS(moras[[#This Row],[Z-CORE E]]) &gt; 1.96, "Sí", "No")</f>
        <v>No</v>
      </c>
    </row>
    <row r="3555" spans="1:18">
      <c r="A3555">
        <v>1080</v>
      </c>
      <c r="B3555" t="s">
        <v>27</v>
      </c>
      <c r="C3555">
        <v>338166</v>
      </c>
      <c r="D35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55">
        <f>IF(moras[[#This Row],[SALARIO]]="",'2-Resumen'!$B$7, moras[[#This Row],[SALARIO]])</f>
        <v>338166</v>
      </c>
      <c r="F3555">
        <f>STANDARDIZE(moras[[#This Row],[SALARIO]],'2-Resumen'!$B$2,'2-Resumen'!$B$3)</f>
        <v>-0.36998962451971568</v>
      </c>
      <c r="G3555" t="str">
        <f>IF(ABS(moras[[#This Row],[Z-CORE]])&gt; 1.96,"Sí", "No")</f>
        <v>No</v>
      </c>
      <c r="H3555" t="s">
        <v>35</v>
      </c>
      <c r="I3555" t="str">
        <f>IF(moras[[#This Row],[TIPO_ASEGURAMIENTO]] = "", '2-Resumen'!$F$4, moras[[#This Row],[TIPO_ASEGURAMIENTO]])</f>
        <v>ASEGURADO VOLUNTARIO</v>
      </c>
      <c r="J3555" t="s">
        <v>29</v>
      </c>
      <c r="K3555" t="s">
        <v>30</v>
      </c>
      <c r="L3555" t="s">
        <v>31</v>
      </c>
      <c r="M3555" t="s">
        <v>31</v>
      </c>
      <c r="N3555">
        <v>63</v>
      </c>
      <c r="O3555">
        <f>IF(moras[[#This Row],[EDAD]]="", '2-Resumen'!$C$7, moras[[#This Row],[EDAD]])</f>
        <v>63</v>
      </c>
      <c r="P3555">
        <f>FLOOR(moras[[#This Row],[EDAD_SIN_NA´S]],10)</f>
        <v>60</v>
      </c>
      <c r="Q3555">
        <f>STANDARDIZE(moras[[#This Row],[EDAD]],'2-Resumen'!$C$2, '2-Resumen'!$C$3)</f>
        <v>1.4886917484051787</v>
      </c>
      <c r="R3555" t="str">
        <f>IF(ABS(moras[[#This Row],[Z-CORE E]]) &gt; 1.96, "Sí", "No")</f>
        <v>No</v>
      </c>
    </row>
    <row r="3556" spans="1:18">
      <c r="A3556">
        <v>1092</v>
      </c>
      <c r="B3556" t="s">
        <v>27</v>
      </c>
      <c r="C3556">
        <v>297046</v>
      </c>
      <c r="D35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56">
        <f>IF(moras[[#This Row],[SALARIO]]="",'2-Resumen'!$B$7, moras[[#This Row],[SALARIO]])</f>
        <v>297046</v>
      </c>
      <c r="F3556">
        <f>STANDARDIZE(moras[[#This Row],[SALARIO]],'2-Resumen'!$B$2,'2-Resumen'!$B$3)</f>
        <v>-0.37067382187573611</v>
      </c>
      <c r="G3556" t="str">
        <f>IF(ABS(moras[[#This Row],[Z-CORE]])&gt; 1.96,"Sí", "No")</f>
        <v>No</v>
      </c>
      <c r="H3556" t="s">
        <v>35</v>
      </c>
      <c r="I3556" t="str">
        <f>IF(moras[[#This Row],[TIPO_ASEGURAMIENTO]] = "", '2-Resumen'!$F$4, moras[[#This Row],[TIPO_ASEGURAMIENTO]])</f>
        <v>ASEGURADO VOLUNTARIO</v>
      </c>
      <c r="J3556" t="s">
        <v>29</v>
      </c>
      <c r="K3556" t="s">
        <v>30</v>
      </c>
      <c r="L3556" t="s">
        <v>31</v>
      </c>
      <c r="M3556" t="s">
        <v>31</v>
      </c>
      <c r="N3556">
        <v>34</v>
      </c>
      <c r="O3556">
        <f>IF(moras[[#This Row],[EDAD]]="", '2-Resumen'!$C$7, moras[[#This Row],[EDAD]])</f>
        <v>34</v>
      </c>
      <c r="P3556">
        <f>FLOOR(moras[[#This Row],[EDAD_SIN_NA´S]],10)</f>
        <v>30</v>
      </c>
      <c r="Q3556">
        <f>STANDARDIZE(moras[[#This Row],[EDAD]],'2-Resumen'!$C$2, '2-Resumen'!$C$3)</f>
        <v>-0.55799282383180893</v>
      </c>
      <c r="R3556" t="str">
        <f>IF(ABS(moras[[#This Row],[Z-CORE E]]) &gt; 1.96, "Sí", "No")</f>
        <v>No</v>
      </c>
    </row>
    <row r="3557" spans="1:18">
      <c r="A3557">
        <v>1100</v>
      </c>
      <c r="B3557" t="s">
        <v>27</v>
      </c>
      <c r="C3557">
        <v>297044</v>
      </c>
      <c r="D35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57">
        <f>IF(moras[[#This Row],[SALARIO]]="",'2-Resumen'!$B$7, moras[[#This Row],[SALARIO]])</f>
        <v>297044</v>
      </c>
      <c r="F3557">
        <f>STANDARDIZE(moras[[#This Row],[SALARIO]],'2-Resumen'!$B$2,'2-Resumen'!$B$3)</f>
        <v>-0.37067385515381768</v>
      </c>
      <c r="G3557" t="str">
        <f>IF(ABS(moras[[#This Row],[Z-CORE]])&gt; 1.96,"Sí", "No")</f>
        <v>No</v>
      </c>
      <c r="H3557" t="s">
        <v>35</v>
      </c>
      <c r="I3557" t="str">
        <f>IF(moras[[#This Row],[TIPO_ASEGURAMIENTO]] = "", '2-Resumen'!$F$4, moras[[#This Row],[TIPO_ASEGURAMIENTO]])</f>
        <v>ASEGURADO VOLUNTARIO</v>
      </c>
      <c r="J3557" t="s">
        <v>29</v>
      </c>
      <c r="K3557" t="s">
        <v>30</v>
      </c>
      <c r="L3557" t="s">
        <v>31</v>
      </c>
      <c r="M3557" t="s">
        <v>31</v>
      </c>
      <c r="N3557">
        <v>53</v>
      </c>
      <c r="O3557">
        <f>IF(moras[[#This Row],[EDAD]]="", '2-Resumen'!$C$7, moras[[#This Row],[EDAD]])</f>
        <v>53</v>
      </c>
      <c r="P3557">
        <f>FLOOR(moras[[#This Row],[EDAD_SIN_NA´S]],10)</f>
        <v>50</v>
      </c>
      <c r="Q3557">
        <f>STANDARDIZE(moras[[#This Row],[EDAD]],'2-Resumen'!$C$2, '2-Resumen'!$C$3)</f>
        <v>0.78293844763380371</v>
      </c>
      <c r="R3557" t="str">
        <f>IF(ABS(moras[[#This Row],[Z-CORE E]]) &gt; 1.96, "Sí", "No")</f>
        <v>No</v>
      </c>
    </row>
    <row r="3558" spans="1:18">
      <c r="A3558">
        <v>1114</v>
      </c>
      <c r="B3558" t="s">
        <v>27</v>
      </c>
      <c r="C3558">
        <v>297046</v>
      </c>
      <c r="D35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58">
        <f>IF(moras[[#This Row],[SALARIO]]="",'2-Resumen'!$B$7, moras[[#This Row],[SALARIO]])</f>
        <v>297046</v>
      </c>
      <c r="F3558">
        <f>STANDARDIZE(moras[[#This Row],[SALARIO]],'2-Resumen'!$B$2,'2-Resumen'!$B$3)</f>
        <v>-0.37067382187573611</v>
      </c>
      <c r="G3558" t="str">
        <f>IF(ABS(moras[[#This Row],[Z-CORE]])&gt; 1.96,"Sí", "No")</f>
        <v>No</v>
      </c>
      <c r="H3558" t="s">
        <v>35</v>
      </c>
      <c r="I3558" t="str">
        <f>IF(moras[[#This Row],[TIPO_ASEGURAMIENTO]] = "", '2-Resumen'!$F$4, moras[[#This Row],[TIPO_ASEGURAMIENTO]])</f>
        <v>ASEGURADO VOLUNTARIO</v>
      </c>
      <c r="J3558" t="s">
        <v>29</v>
      </c>
      <c r="K3558" t="s">
        <v>30</v>
      </c>
      <c r="L3558" t="s">
        <v>31</v>
      </c>
      <c r="M3558" t="s">
        <v>31</v>
      </c>
      <c r="N3558">
        <v>43</v>
      </c>
      <c r="O3558">
        <f>IF(moras[[#This Row],[EDAD]]="", '2-Resumen'!$C$7, moras[[#This Row],[EDAD]])</f>
        <v>43</v>
      </c>
      <c r="P3558">
        <f>FLOOR(moras[[#This Row],[EDAD_SIN_NA´S]],10)</f>
        <v>40</v>
      </c>
      <c r="Q3558">
        <f>STANDARDIZE(moras[[#This Row],[EDAD]],'2-Resumen'!$C$2, '2-Resumen'!$C$3)</f>
        <v>7.7185146862428639E-2</v>
      </c>
      <c r="R3558" t="str">
        <f>IF(ABS(moras[[#This Row],[Z-CORE E]]) &gt; 1.96, "Sí", "No")</f>
        <v>No</v>
      </c>
    </row>
    <row r="3559" spans="1:18">
      <c r="A3559">
        <v>1119</v>
      </c>
      <c r="B3559" t="s">
        <v>32</v>
      </c>
      <c r="C3559">
        <v>321287</v>
      </c>
      <c r="D35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59">
        <f>IF(moras[[#This Row],[SALARIO]]="",'2-Resumen'!$B$7, moras[[#This Row],[SALARIO]])</f>
        <v>321287</v>
      </c>
      <c r="F3559">
        <f>STANDARDIZE(moras[[#This Row],[SALARIO]],'2-Resumen'!$B$2,'2-Resumen'!$B$3)</f>
        <v>-0.37027047488869108</v>
      </c>
      <c r="G3559" t="str">
        <f>IF(ABS(moras[[#This Row],[Z-CORE]])&gt; 1.96,"Sí", "No")</f>
        <v>No</v>
      </c>
      <c r="H3559" t="s">
        <v>35</v>
      </c>
      <c r="I3559" t="str">
        <f>IF(moras[[#This Row],[TIPO_ASEGURAMIENTO]] = "", '2-Resumen'!$F$4, moras[[#This Row],[TIPO_ASEGURAMIENTO]])</f>
        <v>ASEGURADO VOLUNTARIO</v>
      </c>
      <c r="J3559" t="s">
        <v>29</v>
      </c>
      <c r="K3559" t="s">
        <v>30</v>
      </c>
      <c r="L3559" t="s">
        <v>31</v>
      </c>
      <c r="M3559" t="s">
        <v>31</v>
      </c>
      <c r="N3559">
        <v>54</v>
      </c>
      <c r="O3559">
        <f>IF(moras[[#This Row],[EDAD]]="", '2-Resumen'!$C$7, moras[[#This Row],[EDAD]])</f>
        <v>54</v>
      </c>
      <c r="P3559">
        <f>FLOOR(moras[[#This Row],[EDAD_SIN_NA´S]],10)</f>
        <v>50</v>
      </c>
      <c r="Q3559">
        <f>STANDARDIZE(moras[[#This Row],[EDAD]],'2-Resumen'!$C$2, '2-Resumen'!$C$3)</f>
        <v>0.85351377771094117</v>
      </c>
      <c r="R3559" t="str">
        <f>IF(ABS(moras[[#This Row],[Z-CORE E]]) &gt; 1.96, "Sí", "No")</f>
        <v>No</v>
      </c>
    </row>
    <row r="3560" spans="1:18">
      <c r="A3560">
        <v>1123</v>
      </c>
      <c r="B3560" t="s">
        <v>32</v>
      </c>
      <c r="C3560">
        <v>812849</v>
      </c>
      <c r="D35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560">
        <f>IF(moras[[#This Row],[SALARIO]]="",'2-Resumen'!$B$7, moras[[#This Row],[SALARIO]])</f>
        <v>812849</v>
      </c>
      <c r="F3560">
        <f>STANDARDIZE(moras[[#This Row],[SALARIO]],'2-Resumen'!$B$2,'2-Resumen'!$B$3)</f>
        <v>-0.3620913547349916</v>
      </c>
      <c r="G3560" t="str">
        <f>IF(ABS(moras[[#This Row],[Z-CORE]])&gt; 1.96,"Sí", "No")</f>
        <v>No</v>
      </c>
      <c r="H3560" t="s">
        <v>35</v>
      </c>
      <c r="I3560" t="str">
        <f>IF(moras[[#This Row],[TIPO_ASEGURAMIENTO]] = "", '2-Resumen'!$F$4, moras[[#This Row],[TIPO_ASEGURAMIENTO]])</f>
        <v>ASEGURADO VOLUNTARIO</v>
      </c>
      <c r="J3560" t="s">
        <v>29</v>
      </c>
      <c r="K3560" t="s">
        <v>30</v>
      </c>
      <c r="L3560" t="s">
        <v>30</v>
      </c>
      <c r="M3560" t="s">
        <v>31</v>
      </c>
      <c r="N3560">
        <v>74</v>
      </c>
      <c r="O3560">
        <f>IF(moras[[#This Row],[EDAD]]="", '2-Resumen'!$C$7, moras[[#This Row],[EDAD]])</f>
        <v>74</v>
      </c>
      <c r="P3560">
        <f>FLOOR(moras[[#This Row],[EDAD_SIN_NA´S]],10)</f>
        <v>70</v>
      </c>
      <c r="Q3560">
        <f>STANDARDIZE(moras[[#This Row],[EDAD]],'2-Resumen'!$C$2, '2-Resumen'!$C$3)</f>
        <v>2.2650203792536914</v>
      </c>
      <c r="R3560" t="str">
        <f>IF(ABS(moras[[#This Row],[Z-CORE E]]) &gt; 1.96, "Sí", "No")</f>
        <v>Sí</v>
      </c>
    </row>
    <row r="3561" spans="1:18">
      <c r="A3561">
        <v>1125</v>
      </c>
      <c r="B3561" t="s">
        <v>32</v>
      </c>
      <c r="C3561">
        <v>326753</v>
      </c>
      <c r="D35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61">
        <f>IF(moras[[#This Row],[SALARIO]]="",'2-Resumen'!$B$7, moras[[#This Row],[SALARIO]])</f>
        <v>326753</v>
      </c>
      <c r="F3561">
        <f>STANDARDIZE(moras[[#This Row],[SALARIO]],'2-Resumen'!$B$2,'2-Resumen'!$B$3)</f>
        <v>-0.37017952589190101</v>
      </c>
      <c r="G3561" t="str">
        <f>IF(ABS(moras[[#This Row],[Z-CORE]])&gt; 1.96,"Sí", "No")</f>
        <v>No</v>
      </c>
      <c r="H3561" t="s">
        <v>35</v>
      </c>
      <c r="I3561" t="str">
        <f>IF(moras[[#This Row],[TIPO_ASEGURAMIENTO]] = "", '2-Resumen'!$F$4, moras[[#This Row],[TIPO_ASEGURAMIENTO]])</f>
        <v>ASEGURADO VOLUNTARIO</v>
      </c>
      <c r="J3561" t="s">
        <v>29</v>
      </c>
      <c r="K3561" t="s">
        <v>30</v>
      </c>
      <c r="L3561" t="s">
        <v>31</v>
      </c>
      <c r="M3561" t="s">
        <v>31</v>
      </c>
      <c r="N3561">
        <v>42</v>
      </c>
      <c r="O3561">
        <f>IF(moras[[#This Row],[EDAD]]="", '2-Resumen'!$C$7, moras[[#This Row],[EDAD]])</f>
        <v>42</v>
      </c>
      <c r="P3561">
        <f>FLOOR(moras[[#This Row],[EDAD_SIN_NA´S]],10)</f>
        <v>40</v>
      </c>
      <c r="Q3561">
        <f>STANDARDIZE(moras[[#This Row],[EDAD]],'2-Resumen'!$C$2, '2-Resumen'!$C$3)</f>
        <v>6.6098167852911317E-3</v>
      </c>
      <c r="R3561" t="str">
        <f>IF(ABS(moras[[#This Row],[Z-CORE E]]) &gt; 1.96, "Sí", "No")</f>
        <v>No</v>
      </c>
    </row>
    <row r="3562" spans="1:18">
      <c r="A3562">
        <v>1136</v>
      </c>
      <c r="B3562" t="s">
        <v>27</v>
      </c>
      <c r="C3562">
        <v>297139</v>
      </c>
      <c r="D35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62">
        <f>IF(moras[[#This Row],[SALARIO]]="",'2-Resumen'!$B$7, moras[[#This Row],[SALARIO]])</f>
        <v>297139</v>
      </c>
      <c r="F3562">
        <f>STANDARDIZE(moras[[#This Row],[SALARIO]],'2-Resumen'!$B$2,'2-Resumen'!$B$3)</f>
        <v>-0.37067227444494555</v>
      </c>
      <c r="G3562" t="str">
        <f>IF(ABS(moras[[#This Row],[Z-CORE]])&gt; 1.96,"Sí", "No")</f>
        <v>No</v>
      </c>
      <c r="H3562" t="s">
        <v>35</v>
      </c>
      <c r="I3562" t="str">
        <f>IF(moras[[#This Row],[TIPO_ASEGURAMIENTO]] = "", '2-Resumen'!$F$4, moras[[#This Row],[TIPO_ASEGURAMIENTO]])</f>
        <v>ASEGURADO VOLUNTARIO</v>
      </c>
      <c r="J3562" t="s">
        <v>29</v>
      </c>
      <c r="K3562" t="s">
        <v>31</v>
      </c>
      <c r="L3562" t="s">
        <v>31</v>
      </c>
      <c r="M3562" t="s">
        <v>30</v>
      </c>
      <c r="N3562">
        <v>41</v>
      </c>
      <c r="O3562">
        <f>IF(moras[[#This Row],[EDAD]]="", '2-Resumen'!$C$7, moras[[#This Row],[EDAD]])</f>
        <v>41</v>
      </c>
      <c r="P3562">
        <f>FLOOR(moras[[#This Row],[EDAD_SIN_NA´S]],10)</f>
        <v>40</v>
      </c>
      <c r="Q3562">
        <f>STANDARDIZE(moras[[#This Row],[EDAD]],'2-Resumen'!$C$2, '2-Resumen'!$C$3)</f>
        <v>-6.3965513291846368E-2</v>
      </c>
      <c r="R3562" t="str">
        <f>IF(ABS(moras[[#This Row],[Z-CORE E]]) &gt; 1.96, "Sí", "No")</f>
        <v>No</v>
      </c>
    </row>
    <row r="3563" spans="1:18">
      <c r="A3563">
        <v>1141</v>
      </c>
      <c r="B3563" t="s">
        <v>27</v>
      </c>
      <c r="C3563">
        <v>297046</v>
      </c>
      <c r="D35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63">
        <f>IF(moras[[#This Row],[SALARIO]]="",'2-Resumen'!$B$7, moras[[#This Row],[SALARIO]])</f>
        <v>297046</v>
      </c>
      <c r="F3563">
        <f>STANDARDIZE(moras[[#This Row],[SALARIO]],'2-Resumen'!$B$2,'2-Resumen'!$B$3)</f>
        <v>-0.37067382187573611</v>
      </c>
      <c r="G3563" t="str">
        <f>IF(ABS(moras[[#This Row],[Z-CORE]])&gt; 1.96,"Sí", "No")</f>
        <v>No</v>
      </c>
      <c r="H3563" t="s">
        <v>35</v>
      </c>
      <c r="I3563" t="str">
        <f>IF(moras[[#This Row],[TIPO_ASEGURAMIENTO]] = "", '2-Resumen'!$F$4, moras[[#This Row],[TIPO_ASEGURAMIENTO]])</f>
        <v>ASEGURADO VOLUNTARIO</v>
      </c>
      <c r="J3563" t="s">
        <v>29</v>
      </c>
      <c r="K3563" t="s">
        <v>30</v>
      </c>
      <c r="L3563" t="s">
        <v>31</v>
      </c>
      <c r="M3563" t="s">
        <v>30</v>
      </c>
      <c r="N3563">
        <v>21</v>
      </c>
      <c r="O3563">
        <f>IF(moras[[#This Row],[EDAD]]="", '2-Resumen'!$C$7, moras[[#This Row],[EDAD]])</f>
        <v>21</v>
      </c>
      <c r="P3563">
        <f>FLOOR(moras[[#This Row],[EDAD_SIN_NA´S]],10)</f>
        <v>20</v>
      </c>
      <c r="Q3563">
        <f>STANDARDIZE(moras[[#This Row],[EDAD]],'2-Resumen'!$C$2, '2-Resumen'!$C$3)</f>
        <v>-1.4754721148345964</v>
      </c>
      <c r="R3563" t="str">
        <f>IF(ABS(moras[[#This Row],[Z-CORE E]]) &gt; 1.96, "Sí", "No")</f>
        <v>No</v>
      </c>
    </row>
    <row r="3564" spans="1:18">
      <c r="A3564">
        <v>1162</v>
      </c>
      <c r="B3564" t="s">
        <v>32</v>
      </c>
      <c r="C3564">
        <v>297046</v>
      </c>
      <c r="D35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64">
        <f>IF(moras[[#This Row],[SALARIO]]="",'2-Resumen'!$B$7, moras[[#This Row],[SALARIO]])</f>
        <v>297046</v>
      </c>
      <c r="F3564">
        <f>STANDARDIZE(moras[[#This Row],[SALARIO]],'2-Resumen'!$B$2,'2-Resumen'!$B$3)</f>
        <v>-0.37067382187573611</v>
      </c>
      <c r="G3564" t="str">
        <f>IF(ABS(moras[[#This Row],[Z-CORE]])&gt; 1.96,"Sí", "No")</f>
        <v>No</v>
      </c>
      <c r="H3564" t="s">
        <v>35</v>
      </c>
      <c r="I3564" t="str">
        <f>IF(moras[[#This Row],[TIPO_ASEGURAMIENTO]] = "", '2-Resumen'!$F$4, moras[[#This Row],[TIPO_ASEGURAMIENTO]])</f>
        <v>ASEGURADO VOLUNTARIO</v>
      </c>
      <c r="J3564" t="s">
        <v>29</v>
      </c>
      <c r="K3564" t="s">
        <v>30</v>
      </c>
      <c r="L3564" t="s">
        <v>31</v>
      </c>
      <c r="M3564" t="s">
        <v>31</v>
      </c>
      <c r="N3564">
        <v>48</v>
      </c>
      <c r="O3564">
        <f>IF(moras[[#This Row],[EDAD]]="", '2-Resumen'!$C$7, moras[[#This Row],[EDAD]])</f>
        <v>48</v>
      </c>
      <c r="P3564">
        <f>FLOOR(moras[[#This Row],[EDAD_SIN_NA´S]],10)</f>
        <v>40</v>
      </c>
      <c r="Q3564">
        <f>STANDARDIZE(moras[[#This Row],[EDAD]],'2-Resumen'!$C$2, '2-Resumen'!$C$3)</f>
        <v>0.43006179724811616</v>
      </c>
      <c r="R3564" t="str">
        <f>IF(ABS(moras[[#This Row],[Z-CORE E]]) &gt; 1.96, "Sí", "No")</f>
        <v>No</v>
      </c>
    </row>
    <row r="3565" spans="1:18">
      <c r="A3565">
        <v>1182</v>
      </c>
      <c r="B3565" t="s">
        <v>27</v>
      </c>
      <c r="C3565">
        <v>297046</v>
      </c>
      <c r="D35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65">
        <f>IF(moras[[#This Row],[SALARIO]]="",'2-Resumen'!$B$7, moras[[#This Row],[SALARIO]])</f>
        <v>297046</v>
      </c>
      <c r="F3565">
        <f>STANDARDIZE(moras[[#This Row],[SALARIO]],'2-Resumen'!$B$2,'2-Resumen'!$B$3)</f>
        <v>-0.37067382187573611</v>
      </c>
      <c r="G3565" t="str">
        <f>IF(ABS(moras[[#This Row],[Z-CORE]])&gt; 1.96,"Sí", "No")</f>
        <v>No</v>
      </c>
      <c r="H3565" t="s">
        <v>35</v>
      </c>
      <c r="I3565" t="str">
        <f>IF(moras[[#This Row],[TIPO_ASEGURAMIENTO]] = "", '2-Resumen'!$F$4, moras[[#This Row],[TIPO_ASEGURAMIENTO]])</f>
        <v>ASEGURADO VOLUNTARIO</v>
      </c>
      <c r="J3565" t="s">
        <v>29</v>
      </c>
      <c r="K3565" t="s">
        <v>30</v>
      </c>
      <c r="L3565" t="s">
        <v>31</v>
      </c>
      <c r="M3565" t="s">
        <v>31</v>
      </c>
      <c r="N3565">
        <v>42</v>
      </c>
      <c r="O3565">
        <f>IF(moras[[#This Row],[EDAD]]="", '2-Resumen'!$C$7, moras[[#This Row],[EDAD]])</f>
        <v>42</v>
      </c>
      <c r="P3565">
        <f>FLOOR(moras[[#This Row],[EDAD_SIN_NA´S]],10)</f>
        <v>40</v>
      </c>
      <c r="Q3565">
        <f>STANDARDIZE(moras[[#This Row],[EDAD]],'2-Resumen'!$C$2, '2-Resumen'!$C$3)</f>
        <v>6.6098167852911317E-3</v>
      </c>
      <c r="R3565" t="str">
        <f>IF(ABS(moras[[#This Row],[Z-CORE E]]) &gt; 1.96, "Sí", "No")</f>
        <v>No</v>
      </c>
    </row>
    <row r="3566" spans="1:18">
      <c r="A3566">
        <v>1183</v>
      </c>
      <c r="B3566" t="s">
        <v>27</v>
      </c>
      <c r="C3566">
        <v>299647</v>
      </c>
      <c r="D35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66">
        <f>IF(moras[[#This Row],[SALARIO]]="",'2-Resumen'!$B$7, moras[[#This Row],[SALARIO]])</f>
        <v>299647</v>
      </c>
      <c r="F3566">
        <f>STANDARDIZE(moras[[#This Row],[SALARIO]],'2-Resumen'!$B$2,'2-Resumen'!$B$3)</f>
        <v>-0.3706305437307213</v>
      </c>
      <c r="G3566" t="str">
        <f>IF(ABS(moras[[#This Row],[Z-CORE]])&gt; 1.96,"Sí", "No")</f>
        <v>No</v>
      </c>
      <c r="H3566" t="s">
        <v>35</v>
      </c>
      <c r="I3566" t="str">
        <f>IF(moras[[#This Row],[TIPO_ASEGURAMIENTO]] = "", '2-Resumen'!$F$4, moras[[#This Row],[TIPO_ASEGURAMIENTO]])</f>
        <v>ASEGURADO VOLUNTARIO</v>
      </c>
      <c r="J3566" t="s">
        <v>29</v>
      </c>
      <c r="K3566" t="s">
        <v>30</v>
      </c>
      <c r="L3566" t="s">
        <v>31</v>
      </c>
      <c r="M3566" t="s">
        <v>31</v>
      </c>
      <c r="N3566">
        <v>83</v>
      </c>
      <c r="O3566">
        <f>IF(moras[[#This Row],[EDAD]]="", '2-Resumen'!$C$7, moras[[#This Row],[EDAD]])</f>
        <v>83</v>
      </c>
      <c r="P3566">
        <f>FLOOR(moras[[#This Row],[EDAD_SIN_NA´S]],10)</f>
        <v>80</v>
      </c>
      <c r="Q3566">
        <f>STANDARDIZE(moras[[#This Row],[EDAD]],'2-Resumen'!$C$2, '2-Resumen'!$C$3)</f>
        <v>2.9001983499479289</v>
      </c>
      <c r="R3566" t="str">
        <f>IF(ABS(moras[[#This Row],[Z-CORE E]]) &gt; 1.96, "Sí", "No")</f>
        <v>Sí</v>
      </c>
    </row>
    <row r="3567" spans="1:18">
      <c r="A3567">
        <v>1200</v>
      </c>
      <c r="B3567" t="s">
        <v>27</v>
      </c>
      <c r="C3567">
        <v>278031</v>
      </c>
      <c r="D35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67">
        <f>IF(moras[[#This Row],[SALARIO]]="",'2-Resumen'!$B$7, moras[[#This Row],[SALARIO]])</f>
        <v>278031</v>
      </c>
      <c r="F3567">
        <f>STANDARDIZE(moras[[#This Row],[SALARIO]],'2-Resumen'!$B$2,'2-Resumen'!$B$3)</f>
        <v>-0.3709902132357733</v>
      </c>
      <c r="G3567" t="str">
        <f>IF(ABS(moras[[#This Row],[Z-CORE]])&gt; 1.96,"Sí", "No")</f>
        <v>No</v>
      </c>
      <c r="H3567" t="s">
        <v>35</v>
      </c>
      <c r="I3567" t="str">
        <f>IF(moras[[#This Row],[TIPO_ASEGURAMIENTO]] = "", '2-Resumen'!$F$4, moras[[#This Row],[TIPO_ASEGURAMIENTO]])</f>
        <v>ASEGURADO VOLUNTARIO</v>
      </c>
      <c r="J3567" t="s">
        <v>29</v>
      </c>
      <c r="K3567" t="s">
        <v>30</v>
      </c>
      <c r="L3567" t="s">
        <v>31</v>
      </c>
      <c r="M3567" t="s">
        <v>30</v>
      </c>
      <c r="N3567">
        <v>46</v>
      </c>
      <c r="O3567">
        <f>IF(moras[[#This Row],[EDAD]]="", '2-Resumen'!$C$7, moras[[#This Row],[EDAD]])</f>
        <v>46</v>
      </c>
      <c r="P3567">
        <f>FLOOR(moras[[#This Row],[EDAD_SIN_NA´S]],10)</f>
        <v>40</v>
      </c>
      <c r="Q3567">
        <f>STANDARDIZE(moras[[#This Row],[EDAD]],'2-Resumen'!$C$2, '2-Resumen'!$C$3)</f>
        <v>0.28891113709384114</v>
      </c>
      <c r="R3567" t="str">
        <f>IF(ABS(moras[[#This Row],[Z-CORE E]]) &gt; 1.96, "Sí", "No")</f>
        <v>No</v>
      </c>
    </row>
    <row r="3568" spans="1:18">
      <c r="A3568">
        <v>1208</v>
      </c>
      <c r="B3568" t="s">
        <v>27</v>
      </c>
      <c r="C3568">
        <v>297045</v>
      </c>
      <c r="D35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68">
        <f>IF(moras[[#This Row],[SALARIO]]="",'2-Resumen'!$B$7, moras[[#This Row],[SALARIO]])</f>
        <v>297045</v>
      </c>
      <c r="F3568">
        <f>STANDARDIZE(moras[[#This Row],[SALARIO]],'2-Resumen'!$B$2,'2-Resumen'!$B$3)</f>
        <v>-0.37067383851477692</v>
      </c>
      <c r="G3568" t="str">
        <f>IF(ABS(moras[[#This Row],[Z-CORE]])&gt; 1.96,"Sí", "No")</f>
        <v>No</v>
      </c>
      <c r="H3568" t="s">
        <v>35</v>
      </c>
      <c r="I3568" t="str">
        <f>IF(moras[[#This Row],[TIPO_ASEGURAMIENTO]] = "", '2-Resumen'!$F$4, moras[[#This Row],[TIPO_ASEGURAMIENTO]])</f>
        <v>ASEGURADO VOLUNTARIO</v>
      </c>
      <c r="J3568" t="s">
        <v>29</v>
      </c>
      <c r="K3568" t="s">
        <v>30</v>
      </c>
      <c r="L3568" t="s">
        <v>31</v>
      </c>
      <c r="M3568" t="s">
        <v>31</v>
      </c>
      <c r="N3568">
        <v>49</v>
      </c>
      <c r="O3568">
        <f>IF(moras[[#This Row],[EDAD]]="", '2-Resumen'!$C$7, moras[[#This Row],[EDAD]])</f>
        <v>49</v>
      </c>
      <c r="P3568">
        <f>FLOOR(moras[[#This Row],[EDAD_SIN_NA´S]],10)</f>
        <v>40</v>
      </c>
      <c r="Q3568">
        <f>STANDARDIZE(moras[[#This Row],[EDAD]],'2-Resumen'!$C$2, '2-Resumen'!$C$3)</f>
        <v>0.50063712732525367</v>
      </c>
      <c r="R3568" t="str">
        <f>IF(ABS(moras[[#This Row],[Z-CORE E]]) &gt; 1.96, "Sí", "No")</f>
        <v>No</v>
      </c>
    </row>
    <row r="3569" spans="1:18">
      <c r="A3569">
        <v>1220</v>
      </c>
      <c r="B3569" t="s">
        <v>27</v>
      </c>
      <c r="C3569">
        <v>297046</v>
      </c>
      <c r="D35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69">
        <f>IF(moras[[#This Row],[SALARIO]]="",'2-Resumen'!$B$7, moras[[#This Row],[SALARIO]])</f>
        <v>297046</v>
      </c>
      <c r="F3569">
        <f>STANDARDIZE(moras[[#This Row],[SALARIO]],'2-Resumen'!$B$2,'2-Resumen'!$B$3)</f>
        <v>-0.37067382187573611</v>
      </c>
      <c r="G3569" t="str">
        <f>IF(ABS(moras[[#This Row],[Z-CORE]])&gt; 1.96,"Sí", "No")</f>
        <v>No</v>
      </c>
      <c r="H3569" t="s">
        <v>35</v>
      </c>
      <c r="I3569" t="str">
        <f>IF(moras[[#This Row],[TIPO_ASEGURAMIENTO]] = "", '2-Resumen'!$F$4, moras[[#This Row],[TIPO_ASEGURAMIENTO]])</f>
        <v>ASEGURADO VOLUNTARIO</v>
      </c>
      <c r="J3569" t="s">
        <v>29</v>
      </c>
      <c r="K3569" t="s">
        <v>30</v>
      </c>
      <c r="L3569" t="s">
        <v>30</v>
      </c>
      <c r="M3569" t="s">
        <v>31</v>
      </c>
      <c r="N3569">
        <v>19</v>
      </c>
      <c r="O3569">
        <f>IF(moras[[#This Row],[EDAD]]="", '2-Resumen'!$C$7, moras[[#This Row],[EDAD]])</f>
        <v>19</v>
      </c>
      <c r="P3569">
        <f>FLOOR(moras[[#This Row],[EDAD_SIN_NA´S]],10)</f>
        <v>10</v>
      </c>
      <c r="Q3569">
        <f>STANDARDIZE(moras[[#This Row],[EDAD]],'2-Resumen'!$C$2, '2-Resumen'!$C$3)</f>
        <v>-1.6166227749888715</v>
      </c>
      <c r="R3569" t="str">
        <f>IF(ABS(moras[[#This Row],[Z-CORE E]]) &gt; 1.96, "Sí", "No")</f>
        <v>No</v>
      </c>
    </row>
    <row r="3570" spans="1:18">
      <c r="A3570">
        <v>1223</v>
      </c>
      <c r="B3570" t="s">
        <v>32</v>
      </c>
      <c r="C3570">
        <v>297046</v>
      </c>
      <c r="D35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70">
        <f>IF(moras[[#This Row],[SALARIO]]="",'2-Resumen'!$B$7, moras[[#This Row],[SALARIO]])</f>
        <v>297046</v>
      </c>
      <c r="F3570">
        <f>STANDARDIZE(moras[[#This Row],[SALARIO]],'2-Resumen'!$B$2,'2-Resumen'!$B$3)</f>
        <v>-0.37067382187573611</v>
      </c>
      <c r="G3570" t="str">
        <f>IF(ABS(moras[[#This Row],[Z-CORE]])&gt; 1.96,"Sí", "No")</f>
        <v>No</v>
      </c>
      <c r="H3570" t="s">
        <v>35</v>
      </c>
      <c r="I3570" t="str">
        <f>IF(moras[[#This Row],[TIPO_ASEGURAMIENTO]] = "", '2-Resumen'!$F$4, moras[[#This Row],[TIPO_ASEGURAMIENTO]])</f>
        <v>ASEGURADO VOLUNTARIO</v>
      </c>
      <c r="J3570" t="s">
        <v>29</v>
      </c>
      <c r="K3570" t="s">
        <v>30</v>
      </c>
      <c r="L3570" t="s">
        <v>31</v>
      </c>
      <c r="M3570" t="s">
        <v>31</v>
      </c>
      <c r="N3570">
        <v>31</v>
      </c>
      <c r="O3570">
        <f>IF(moras[[#This Row],[EDAD]]="", '2-Resumen'!$C$7, moras[[#This Row],[EDAD]])</f>
        <v>31</v>
      </c>
      <c r="P3570">
        <f>FLOOR(moras[[#This Row],[EDAD_SIN_NA´S]],10)</f>
        <v>30</v>
      </c>
      <c r="Q3570">
        <f>STANDARDIZE(moras[[#This Row],[EDAD]],'2-Resumen'!$C$2, '2-Resumen'!$C$3)</f>
        <v>-0.7697188140632214</v>
      </c>
      <c r="R3570" t="str">
        <f>IF(ABS(moras[[#This Row],[Z-CORE E]]) &gt; 1.96, "Sí", "No")</f>
        <v>No</v>
      </c>
    </row>
    <row r="3571" spans="1:18">
      <c r="A3571">
        <v>1238</v>
      </c>
      <c r="B3571" t="s">
        <v>32</v>
      </c>
      <c r="C3571">
        <v>297046</v>
      </c>
      <c r="D35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71">
        <f>IF(moras[[#This Row],[SALARIO]]="",'2-Resumen'!$B$7, moras[[#This Row],[SALARIO]])</f>
        <v>297046</v>
      </c>
      <c r="F3571">
        <f>STANDARDIZE(moras[[#This Row],[SALARIO]],'2-Resumen'!$B$2,'2-Resumen'!$B$3)</f>
        <v>-0.37067382187573611</v>
      </c>
      <c r="G3571" t="str">
        <f>IF(ABS(moras[[#This Row],[Z-CORE]])&gt; 1.96,"Sí", "No")</f>
        <v>No</v>
      </c>
      <c r="H3571" t="s">
        <v>35</v>
      </c>
      <c r="I3571" t="str">
        <f>IF(moras[[#This Row],[TIPO_ASEGURAMIENTO]] = "", '2-Resumen'!$F$4, moras[[#This Row],[TIPO_ASEGURAMIENTO]])</f>
        <v>ASEGURADO VOLUNTARIO</v>
      </c>
      <c r="J3571" t="s">
        <v>29</v>
      </c>
      <c r="K3571" t="s">
        <v>30</v>
      </c>
      <c r="L3571" t="s">
        <v>30</v>
      </c>
      <c r="M3571" t="s">
        <v>31</v>
      </c>
      <c r="N3571">
        <v>26</v>
      </c>
      <c r="O3571">
        <f>IF(moras[[#This Row],[EDAD]]="", '2-Resumen'!$C$7, moras[[#This Row],[EDAD]])</f>
        <v>26</v>
      </c>
      <c r="P3571">
        <f>FLOOR(moras[[#This Row],[EDAD_SIN_NA´S]],10)</f>
        <v>20</v>
      </c>
      <c r="Q3571">
        <f>STANDARDIZE(moras[[#This Row],[EDAD]],'2-Resumen'!$C$2, '2-Resumen'!$C$3)</f>
        <v>-1.1225954644489089</v>
      </c>
      <c r="R3571" t="str">
        <f>IF(ABS(moras[[#This Row],[Z-CORE E]]) &gt; 1.96, "Sí", "No")</f>
        <v>No</v>
      </c>
    </row>
    <row r="3572" spans="1:18">
      <c r="A3572">
        <v>1249</v>
      </c>
      <c r="B3572" t="s">
        <v>27</v>
      </c>
      <c r="C3572">
        <v>278030</v>
      </c>
      <c r="D35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72">
        <f>IF(moras[[#This Row],[SALARIO]]="",'2-Resumen'!$B$7, moras[[#This Row],[SALARIO]])</f>
        <v>278030</v>
      </c>
      <c r="F3572">
        <f>STANDARDIZE(moras[[#This Row],[SALARIO]],'2-Resumen'!$B$2,'2-Resumen'!$B$3)</f>
        <v>-0.37099022987481406</v>
      </c>
      <c r="G3572" t="str">
        <f>IF(ABS(moras[[#This Row],[Z-CORE]])&gt; 1.96,"Sí", "No")</f>
        <v>No</v>
      </c>
      <c r="H3572" t="s">
        <v>35</v>
      </c>
      <c r="I3572" t="str">
        <f>IF(moras[[#This Row],[TIPO_ASEGURAMIENTO]] = "", '2-Resumen'!$F$4, moras[[#This Row],[TIPO_ASEGURAMIENTO]])</f>
        <v>ASEGURADO VOLUNTARIO</v>
      </c>
      <c r="J3572" t="s">
        <v>29</v>
      </c>
      <c r="K3572" t="s">
        <v>30</v>
      </c>
      <c r="L3572" t="s">
        <v>30</v>
      </c>
      <c r="M3572" t="s">
        <v>31</v>
      </c>
      <c r="N3572">
        <v>67</v>
      </c>
      <c r="O3572">
        <f>IF(moras[[#This Row],[EDAD]]="", '2-Resumen'!$C$7, moras[[#This Row],[EDAD]])</f>
        <v>67</v>
      </c>
      <c r="P3572">
        <f>FLOOR(moras[[#This Row],[EDAD_SIN_NA´S]],10)</f>
        <v>60</v>
      </c>
      <c r="Q3572">
        <f>STANDARDIZE(moras[[#This Row],[EDAD]],'2-Resumen'!$C$2, '2-Resumen'!$C$3)</f>
        <v>1.7709930687137287</v>
      </c>
      <c r="R3572" t="str">
        <f>IF(ABS(moras[[#This Row],[Z-CORE E]]) &gt; 1.96, "Sí", "No")</f>
        <v>No</v>
      </c>
    </row>
    <row r="3573" spans="1:18">
      <c r="A3573">
        <v>1279</v>
      </c>
      <c r="B3573" t="s">
        <v>32</v>
      </c>
      <c r="C3573">
        <v>282305</v>
      </c>
      <c r="D35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73">
        <f>IF(moras[[#This Row],[SALARIO]]="",'2-Resumen'!$B$7, moras[[#This Row],[SALARIO]])</f>
        <v>282305</v>
      </c>
      <c r="F3573">
        <f>STANDARDIZE(moras[[#This Row],[SALARIO]],'2-Resumen'!$B$2,'2-Resumen'!$B$3)</f>
        <v>-0.37091909797556827</v>
      </c>
      <c r="G3573" t="str">
        <f>IF(ABS(moras[[#This Row],[Z-CORE]])&gt; 1.96,"Sí", "No")</f>
        <v>No</v>
      </c>
      <c r="H3573" t="s">
        <v>35</v>
      </c>
      <c r="I3573" t="str">
        <f>IF(moras[[#This Row],[TIPO_ASEGURAMIENTO]] = "", '2-Resumen'!$F$4, moras[[#This Row],[TIPO_ASEGURAMIENTO]])</f>
        <v>ASEGURADO VOLUNTARIO</v>
      </c>
      <c r="J3573" t="s">
        <v>29</v>
      </c>
      <c r="K3573" t="s">
        <v>30</v>
      </c>
      <c r="L3573" t="s">
        <v>30</v>
      </c>
      <c r="M3573" t="s">
        <v>31</v>
      </c>
      <c r="N3573">
        <v>45</v>
      </c>
      <c r="O3573">
        <f>IF(moras[[#This Row],[EDAD]]="", '2-Resumen'!$C$7, moras[[#This Row],[EDAD]])</f>
        <v>45</v>
      </c>
      <c r="P3573">
        <f>FLOOR(moras[[#This Row],[EDAD_SIN_NA´S]],10)</f>
        <v>40</v>
      </c>
      <c r="Q3573">
        <f>STANDARDIZE(moras[[#This Row],[EDAD]],'2-Resumen'!$C$2, '2-Resumen'!$C$3)</f>
        <v>0.21833580701670366</v>
      </c>
      <c r="R3573" t="str">
        <f>IF(ABS(moras[[#This Row],[Z-CORE E]]) &gt; 1.96, "Sí", "No")</f>
        <v>No</v>
      </c>
    </row>
    <row r="3574" spans="1:18">
      <c r="A3574">
        <v>1280</v>
      </c>
      <c r="B3574" t="s">
        <v>32</v>
      </c>
      <c r="C3574">
        <v>297045</v>
      </c>
      <c r="D35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74">
        <f>IF(moras[[#This Row],[SALARIO]]="",'2-Resumen'!$B$7, moras[[#This Row],[SALARIO]])</f>
        <v>297045</v>
      </c>
      <c r="F3574">
        <f>STANDARDIZE(moras[[#This Row],[SALARIO]],'2-Resumen'!$B$2,'2-Resumen'!$B$3)</f>
        <v>-0.37067383851477692</v>
      </c>
      <c r="G3574" t="str">
        <f>IF(ABS(moras[[#This Row],[Z-CORE]])&gt; 1.96,"Sí", "No")</f>
        <v>No</v>
      </c>
      <c r="H3574" t="s">
        <v>35</v>
      </c>
      <c r="I3574" t="str">
        <f>IF(moras[[#This Row],[TIPO_ASEGURAMIENTO]] = "", '2-Resumen'!$F$4, moras[[#This Row],[TIPO_ASEGURAMIENTO]])</f>
        <v>ASEGURADO VOLUNTARIO</v>
      </c>
      <c r="J3574" t="s">
        <v>29</v>
      </c>
      <c r="K3574" t="s">
        <v>30</v>
      </c>
      <c r="L3574" t="s">
        <v>31</v>
      </c>
      <c r="M3574" t="s">
        <v>31</v>
      </c>
      <c r="N3574">
        <v>42</v>
      </c>
      <c r="O3574">
        <f>IF(moras[[#This Row],[EDAD]]="", '2-Resumen'!$C$7, moras[[#This Row],[EDAD]])</f>
        <v>42</v>
      </c>
      <c r="P3574">
        <f>FLOOR(moras[[#This Row],[EDAD_SIN_NA´S]],10)</f>
        <v>40</v>
      </c>
      <c r="Q3574">
        <f>STANDARDIZE(moras[[#This Row],[EDAD]],'2-Resumen'!$C$2, '2-Resumen'!$C$3)</f>
        <v>6.6098167852911317E-3</v>
      </c>
      <c r="R3574" t="str">
        <f>IF(ABS(moras[[#This Row],[Z-CORE E]]) &gt; 1.96, "Sí", "No")</f>
        <v>No</v>
      </c>
    </row>
    <row r="3575" spans="1:18">
      <c r="A3575">
        <v>1284</v>
      </c>
      <c r="B3575" t="s">
        <v>27</v>
      </c>
      <c r="C3575">
        <v>332161</v>
      </c>
      <c r="D35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75">
        <f>IF(moras[[#This Row],[SALARIO]]="",'2-Resumen'!$B$7, moras[[#This Row],[SALARIO]])</f>
        <v>332161</v>
      </c>
      <c r="F3575">
        <f>STANDARDIZE(moras[[#This Row],[SALARIO]],'2-Resumen'!$B$2,'2-Resumen'!$B$3)</f>
        <v>-0.37008954195947502</v>
      </c>
      <c r="G3575" t="str">
        <f>IF(ABS(moras[[#This Row],[Z-CORE]])&gt; 1.96,"Sí", "No")</f>
        <v>No</v>
      </c>
      <c r="H3575" t="s">
        <v>35</v>
      </c>
      <c r="I3575" t="str">
        <f>IF(moras[[#This Row],[TIPO_ASEGURAMIENTO]] = "", '2-Resumen'!$F$4, moras[[#This Row],[TIPO_ASEGURAMIENTO]])</f>
        <v>ASEGURADO VOLUNTARIO</v>
      </c>
      <c r="J3575" t="s">
        <v>29</v>
      </c>
      <c r="K3575" t="s">
        <v>30</v>
      </c>
      <c r="L3575" t="s">
        <v>30</v>
      </c>
      <c r="M3575" t="s">
        <v>31</v>
      </c>
      <c r="N3575">
        <v>40</v>
      </c>
      <c r="O3575">
        <f>IF(moras[[#This Row],[EDAD]]="", '2-Resumen'!$C$7, moras[[#This Row],[EDAD]])</f>
        <v>40</v>
      </c>
      <c r="P3575">
        <f>FLOOR(moras[[#This Row],[EDAD_SIN_NA´S]],10)</f>
        <v>40</v>
      </c>
      <c r="Q3575">
        <f>STANDARDIZE(moras[[#This Row],[EDAD]],'2-Resumen'!$C$2, '2-Resumen'!$C$3)</f>
        <v>-0.13454084336898386</v>
      </c>
      <c r="R3575" t="str">
        <f>IF(ABS(moras[[#This Row],[Z-CORE E]]) &gt; 1.96, "Sí", "No")</f>
        <v>No</v>
      </c>
    </row>
    <row r="3576" spans="1:18">
      <c r="A3576">
        <v>1301</v>
      </c>
      <c r="B3576" t="s">
        <v>27</v>
      </c>
      <c r="C3576">
        <v>302470</v>
      </c>
      <c r="D35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76">
        <f>IF(moras[[#This Row],[SALARIO]]="",'2-Resumen'!$B$7, moras[[#This Row],[SALARIO]])</f>
        <v>302470</v>
      </c>
      <c r="F3576">
        <f>STANDARDIZE(moras[[#This Row],[SALARIO]],'2-Resumen'!$B$2,'2-Resumen'!$B$3)</f>
        <v>-0.37058357171865797</v>
      </c>
      <c r="G3576" t="str">
        <f>IF(ABS(moras[[#This Row],[Z-CORE]])&gt; 1.96,"Sí", "No")</f>
        <v>No</v>
      </c>
      <c r="H3576" t="s">
        <v>35</v>
      </c>
      <c r="I3576" t="str">
        <f>IF(moras[[#This Row],[TIPO_ASEGURAMIENTO]] = "", '2-Resumen'!$F$4, moras[[#This Row],[TIPO_ASEGURAMIENTO]])</f>
        <v>ASEGURADO VOLUNTARIO</v>
      </c>
      <c r="J3576" t="s">
        <v>29</v>
      </c>
      <c r="K3576" t="s">
        <v>30</v>
      </c>
      <c r="L3576" t="s">
        <v>30</v>
      </c>
      <c r="M3576" t="s">
        <v>31</v>
      </c>
      <c r="N3576">
        <v>29</v>
      </c>
      <c r="O3576">
        <f>IF(moras[[#This Row],[EDAD]]="", '2-Resumen'!$C$7, moras[[#This Row],[EDAD]])</f>
        <v>29</v>
      </c>
      <c r="P3576">
        <f>FLOOR(moras[[#This Row],[EDAD_SIN_NA´S]],10)</f>
        <v>20</v>
      </c>
      <c r="Q3576">
        <f>STANDARDIZE(moras[[#This Row],[EDAD]],'2-Resumen'!$C$2, '2-Resumen'!$C$3)</f>
        <v>-0.91086947421749642</v>
      </c>
      <c r="R3576" t="str">
        <f>IF(ABS(moras[[#This Row],[Z-CORE E]]) &gt; 1.96, "Sí", "No")</f>
        <v>No</v>
      </c>
    </row>
    <row r="3577" spans="1:18">
      <c r="A3577">
        <v>1316</v>
      </c>
      <c r="B3577" t="s">
        <v>27</v>
      </c>
      <c r="C3577">
        <v>297045</v>
      </c>
      <c r="D35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77">
        <f>IF(moras[[#This Row],[SALARIO]]="",'2-Resumen'!$B$7, moras[[#This Row],[SALARIO]])</f>
        <v>297045</v>
      </c>
      <c r="F3577">
        <f>STANDARDIZE(moras[[#This Row],[SALARIO]],'2-Resumen'!$B$2,'2-Resumen'!$B$3)</f>
        <v>-0.37067383851477692</v>
      </c>
      <c r="G3577" t="str">
        <f>IF(ABS(moras[[#This Row],[Z-CORE]])&gt; 1.96,"Sí", "No")</f>
        <v>No</v>
      </c>
      <c r="H3577" t="s">
        <v>35</v>
      </c>
      <c r="I3577" t="str">
        <f>IF(moras[[#This Row],[TIPO_ASEGURAMIENTO]] = "", '2-Resumen'!$F$4, moras[[#This Row],[TIPO_ASEGURAMIENTO]])</f>
        <v>ASEGURADO VOLUNTARIO</v>
      </c>
      <c r="J3577" t="s">
        <v>29</v>
      </c>
      <c r="K3577" t="s">
        <v>30</v>
      </c>
      <c r="L3577" t="s">
        <v>31</v>
      </c>
      <c r="M3577" t="s">
        <v>31</v>
      </c>
      <c r="N3577">
        <v>28</v>
      </c>
      <c r="O3577">
        <f>IF(moras[[#This Row],[EDAD]]="", '2-Resumen'!$C$7, moras[[#This Row],[EDAD]])</f>
        <v>28</v>
      </c>
      <c r="P3577">
        <f>FLOOR(moras[[#This Row],[EDAD_SIN_NA´S]],10)</f>
        <v>20</v>
      </c>
      <c r="Q3577">
        <f>STANDARDIZE(moras[[#This Row],[EDAD]],'2-Resumen'!$C$2, '2-Resumen'!$C$3)</f>
        <v>-0.98144480429463388</v>
      </c>
      <c r="R3577" t="str">
        <f>IF(ABS(moras[[#This Row],[Z-CORE E]]) &gt; 1.96, "Sí", "No")</f>
        <v>No</v>
      </c>
    </row>
    <row r="3578" spans="1:18">
      <c r="A3578">
        <v>1332</v>
      </c>
      <c r="B3578" t="s">
        <v>32</v>
      </c>
      <c r="C3578">
        <v>305704</v>
      </c>
      <c r="D35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78">
        <f>IF(moras[[#This Row],[SALARIO]]="",'2-Resumen'!$B$7, moras[[#This Row],[SALARIO]])</f>
        <v>305704</v>
      </c>
      <c r="F3578">
        <f>STANDARDIZE(moras[[#This Row],[SALARIO]],'2-Resumen'!$B$2,'2-Resumen'!$B$3)</f>
        <v>-0.37052976106084251</v>
      </c>
      <c r="G3578" t="str">
        <f>IF(ABS(moras[[#This Row],[Z-CORE]])&gt; 1.96,"Sí", "No")</f>
        <v>No</v>
      </c>
      <c r="H3578" t="s">
        <v>35</v>
      </c>
      <c r="I3578" t="str">
        <f>IF(moras[[#This Row],[TIPO_ASEGURAMIENTO]] = "", '2-Resumen'!$F$4, moras[[#This Row],[TIPO_ASEGURAMIENTO]])</f>
        <v>ASEGURADO VOLUNTARIO</v>
      </c>
      <c r="J3578" t="s">
        <v>29</v>
      </c>
      <c r="K3578" t="s">
        <v>30</v>
      </c>
      <c r="L3578" t="s">
        <v>30</v>
      </c>
      <c r="M3578" t="s">
        <v>31</v>
      </c>
      <c r="N3578">
        <v>87</v>
      </c>
      <c r="O3578">
        <f>IF(moras[[#This Row],[EDAD]]="", '2-Resumen'!$C$7, moras[[#This Row],[EDAD]])</f>
        <v>87</v>
      </c>
      <c r="P3578">
        <f>FLOOR(moras[[#This Row],[EDAD_SIN_NA´S]],10)</f>
        <v>80</v>
      </c>
      <c r="Q3578">
        <f>STANDARDIZE(moras[[#This Row],[EDAD]],'2-Resumen'!$C$2, '2-Resumen'!$C$3)</f>
        <v>3.1824996702564787</v>
      </c>
      <c r="R3578" t="str">
        <f>IF(ABS(moras[[#This Row],[Z-CORE E]]) &gt; 1.96, "Sí", "No")</f>
        <v>Sí</v>
      </c>
    </row>
    <row r="3579" spans="1:18">
      <c r="A3579">
        <v>1338</v>
      </c>
      <c r="B3579" t="s">
        <v>27</v>
      </c>
      <c r="C3579">
        <v>297046</v>
      </c>
      <c r="D35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79">
        <f>IF(moras[[#This Row],[SALARIO]]="",'2-Resumen'!$B$7, moras[[#This Row],[SALARIO]])</f>
        <v>297046</v>
      </c>
      <c r="F3579">
        <f>STANDARDIZE(moras[[#This Row],[SALARIO]],'2-Resumen'!$B$2,'2-Resumen'!$B$3)</f>
        <v>-0.37067382187573611</v>
      </c>
      <c r="G3579" t="str">
        <f>IF(ABS(moras[[#This Row],[Z-CORE]])&gt; 1.96,"Sí", "No")</f>
        <v>No</v>
      </c>
      <c r="H3579" t="s">
        <v>35</v>
      </c>
      <c r="I3579" t="str">
        <f>IF(moras[[#This Row],[TIPO_ASEGURAMIENTO]] = "", '2-Resumen'!$F$4, moras[[#This Row],[TIPO_ASEGURAMIENTO]])</f>
        <v>ASEGURADO VOLUNTARIO</v>
      </c>
      <c r="J3579" t="s">
        <v>29</v>
      </c>
      <c r="K3579" t="s">
        <v>30</v>
      </c>
      <c r="L3579" t="s">
        <v>31</v>
      </c>
      <c r="M3579" t="s">
        <v>31</v>
      </c>
      <c r="N3579">
        <v>31</v>
      </c>
      <c r="O3579">
        <f>IF(moras[[#This Row],[EDAD]]="", '2-Resumen'!$C$7, moras[[#This Row],[EDAD]])</f>
        <v>31</v>
      </c>
      <c r="P3579">
        <f>FLOOR(moras[[#This Row],[EDAD_SIN_NA´S]],10)</f>
        <v>30</v>
      </c>
      <c r="Q3579">
        <f>STANDARDIZE(moras[[#This Row],[EDAD]],'2-Resumen'!$C$2, '2-Resumen'!$C$3)</f>
        <v>-0.7697188140632214</v>
      </c>
      <c r="R3579" t="str">
        <f>IF(ABS(moras[[#This Row],[Z-CORE E]]) &gt; 1.96, "Sí", "No")</f>
        <v>No</v>
      </c>
    </row>
    <row r="3580" spans="1:18">
      <c r="A3580">
        <v>1357</v>
      </c>
      <c r="B3580" t="s">
        <v>27</v>
      </c>
      <c r="C3580">
        <v>297046</v>
      </c>
      <c r="D35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80">
        <f>IF(moras[[#This Row],[SALARIO]]="",'2-Resumen'!$B$7, moras[[#This Row],[SALARIO]])</f>
        <v>297046</v>
      </c>
      <c r="F3580">
        <f>STANDARDIZE(moras[[#This Row],[SALARIO]],'2-Resumen'!$B$2,'2-Resumen'!$B$3)</f>
        <v>-0.37067382187573611</v>
      </c>
      <c r="G3580" t="str">
        <f>IF(ABS(moras[[#This Row],[Z-CORE]])&gt; 1.96,"Sí", "No")</f>
        <v>No</v>
      </c>
      <c r="H3580" t="s">
        <v>35</v>
      </c>
      <c r="I3580" t="str">
        <f>IF(moras[[#This Row],[TIPO_ASEGURAMIENTO]] = "", '2-Resumen'!$F$4, moras[[#This Row],[TIPO_ASEGURAMIENTO]])</f>
        <v>ASEGURADO VOLUNTARIO</v>
      </c>
      <c r="J3580" t="s">
        <v>29</v>
      </c>
      <c r="K3580" t="s">
        <v>30</v>
      </c>
      <c r="L3580" t="s">
        <v>31</v>
      </c>
      <c r="M3580" t="s">
        <v>31</v>
      </c>
      <c r="N3580">
        <v>40</v>
      </c>
      <c r="O3580">
        <f>IF(moras[[#This Row],[EDAD]]="", '2-Resumen'!$C$7, moras[[#This Row],[EDAD]])</f>
        <v>40</v>
      </c>
      <c r="P3580">
        <f>FLOOR(moras[[#This Row],[EDAD_SIN_NA´S]],10)</f>
        <v>40</v>
      </c>
      <c r="Q3580">
        <f>STANDARDIZE(moras[[#This Row],[EDAD]],'2-Resumen'!$C$2, '2-Resumen'!$C$3)</f>
        <v>-0.13454084336898386</v>
      </c>
      <c r="R3580" t="str">
        <f>IF(ABS(moras[[#This Row],[Z-CORE E]]) &gt; 1.96, "Sí", "No")</f>
        <v>No</v>
      </c>
    </row>
    <row r="3581" spans="1:18">
      <c r="A3581">
        <v>1367</v>
      </c>
      <c r="B3581" t="s">
        <v>27</v>
      </c>
      <c r="C3581">
        <v>300018</v>
      </c>
      <c r="D35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81">
        <f>IF(moras[[#This Row],[SALARIO]]="",'2-Resumen'!$B$7, moras[[#This Row],[SALARIO]])</f>
        <v>300018</v>
      </c>
      <c r="F3581">
        <f>STANDARDIZE(moras[[#This Row],[SALARIO]],'2-Resumen'!$B$2,'2-Resumen'!$B$3)</f>
        <v>-0.37062437064659964</v>
      </c>
      <c r="G3581" t="str">
        <f>IF(ABS(moras[[#This Row],[Z-CORE]])&gt; 1.96,"Sí", "No")</f>
        <v>No</v>
      </c>
      <c r="H3581" t="s">
        <v>35</v>
      </c>
      <c r="I3581" t="str">
        <f>IF(moras[[#This Row],[TIPO_ASEGURAMIENTO]] = "", '2-Resumen'!$F$4, moras[[#This Row],[TIPO_ASEGURAMIENTO]])</f>
        <v>ASEGURADO VOLUNTARIO</v>
      </c>
      <c r="J3581" t="s">
        <v>29</v>
      </c>
      <c r="K3581" t="s">
        <v>30</v>
      </c>
      <c r="L3581" t="s">
        <v>30</v>
      </c>
      <c r="M3581" t="s">
        <v>31</v>
      </c>
      <c r="N3581">
        <v>45</v>
      </c>
      <c r="O3581">
        <f>IF(moras[[#This Row],[EDAD]]="", '2-Resumen'!$C$7, moras[[#This Row],[EDAD]])</f>
        <v>45</v>
      </c>
      <c r="P3581">
        <f>FLOOR(moras[[#This Row],[EDAD_SIN_NA´S]],10)</f>
        <v>40</v>
      </c>
      <c r="Q3581">
        <f>STANDARDIZE(moras[[#This Row],[EDAD]],'2-Resumen'!$C$2, '2-Resumen'!$C$3)</f>
        <v>0.21833580701670366</v>
      </c>
      <c r="R3581" t="str">
        <f>IF(ABS(moras[[#This Row],[Z-CORE E]]) &gt; 1.96, "Sí", "No")</f>
        <v>No</v>
      </c>
    </row>
    <row r="3582" spans="1:18">
      <c r="A3582">
        <v>1369</v>
      </c>
      <c r="B3582" t="s">
        <v>27</v>
      </c>
      <c r="C3582">
        <v>297046</v>
      </c>
      <c r="D35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82">
        <f>IF(moras[[#This Row],[SALARIO]]="",'2-Resumen'!$B$7, moras[[#This Row],[SALARIO]])</f>
        <v>297046</v>
      </c>
      <c r="F3582">
        <f>STANDARDIZE(moras[[#This Row],[SALARIO]],'2-Resumen'!$B$2,'2-Resumen'!$B$3)</f>
        <v>-0.37067382187573611</v>
      </c>
      <c r="G3582" t="str">
        <f>IF(ABS(moras[[#This Row],[Z-CORE]])&gt; 1.96,"Sí", "No")</f>
        <v>No</v>
      </c>
      <c r="H3582" t="s">
        <v>35</v>
      </c>
      <c r="I3582" t="str">
        <f>IF(moras[[#This Row],[TIPO_ASEGURAMIENTO]] = "", '2-Resumen'!$F$4, moras[[#This Row],[TIPO_ASEGURAMIENTO]])</f>
        <v>ASEGURADO VOLUNTARIO</v>
      </c>
      <c r="J3582" t="s">
        <v>29</v>
      </c>
      <c r="K3582" t="s">
        <v>30</v>
      </c>
      <c r="L3582" t="s">
        <v>31</v>
      </c>
      <c r="M3582" t="s">
        <v>31</v>
      </c>
      <c r="N3582">
        <v>56</v>
      </c>
      <c r="O3582">
        <f>IF(moras[[#This Row],[EDAD]]="", '2-Resumen'!$C$7, moras[[#This Row],[EDAD]])</f>
        <v>56</v>
      </c>
      <c r="P3582">
        <f>FLOOR(moras[[#This Row],[EDAD_SIN_NA´S]],10)</f>
        <v>50</v>
      </c>
      <c r="Q3582">
        <f>STANDARDIZE(moras[[#This Row],[EDAD]],'2-Resumen'!$C$2, '2-Resumen'!$C$3)</f>
        <v>0.99466443786521619</v>
      </c>
      <c r="R3582" t="str">
        <f>IF(ABS(moras[[#This Row],[Z-CORE E]]) &gt; 1.96, "Sí", "No")</f>
        <v>No</v>
      </c>
    </row>
    <row r="3583" spans="1:18">
      <c r="A3583">
        <v>1385</v>
      </c>
      <c r="B3583" t="s">
        <v>27</v>
      </c>
      <c r="C3583">
        <v>297139</v>
      </c>
      <c r="D35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83">
        <f>IF(moras[[#This Row],[SALARIO]]="",'2-Resumen'!$B$7, moras[[#This Row],[SALARIO]])</f>
        <v>297139</v>
      </c>
      <c r="F3583">
        <f>STANDARDIZE(moras[[#This Row],[SALARIO]],'2-Resumen'!$B$2,'2-Resumen'!$B$3)</f>
        <v>-0.37067227444494555</v>
      </c>
      <c r="G3583" t="str">
        <f>IF(ABS(moras[[#This Row],[Z-CORE]])&gt; 1.96,"Sí", "No")</f>
        <v>No</v>
      </c>
      <c r="H3583" t="s">
        <v>35</v>
      </c>
      <c r="I3583" t="str">
        <f>IF(moras[[#This Row],[TIPO_ASEGURAMIENTO]] = "", '2-Resumen'!$F$4, moras[[#This Row],[TIPO_ASEGURAMIENTO]])</f>
        <v>ASEGURADO VOLUNTARIO</v>
      </c>
      <c r="J3583" t="s">
        <v>29</v>
      </c>
      <c r="K3583" t="s">
        <v>30</v>
      </c>
      <c r="L3583" t="s">
        <v>30</v>
      </c>
      <c r="M3583" t="s">
        <v>31</v>
      </c>
      <c r="N3583">
        <v>43</v>
      </c>
      <c r="O3583">
        <f>IF(moras[[#This Row],[EDAD]]="", '2-Resumen'!$C$7, moras[[#This Row],[EDAD]])</f>
        <v>43</v>
      </c>
      <c r="P3583">
        <f>FLOOR(moras[[#This Row],[EDAD_SIN_NA´S]],10)</f>
        <v>40</v>
      </c>
      <c r="Q3583">
        <f>STANDARDIZE(moras[[#This Row],[EDAD]],'2-Resumen'!$C$2, '2-Resumen'!$C$3)</f>
        <v>7.7185146862428639E-2</v>
      </c>
      <c r="R3583" t="str">
        <f>IF(ABS(moras[[#This Row],[Z-CORE E]]) &gt; 1.96, "Sí", "No")</f>
        <v>No</v>
      </c>
    </row>
    <row r="3584" spans="1:18">
      <c r="A3584">
        <v>1386</v>
      </c>
      <c r="B3584" t="s">
        <v>27</v>
      </c>
      <c r="C3584">
        <v>297046</v>
      </c>
      <c r="D35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84">
        <f>IF(moras[[#This Row],[SALARIO]]="",'2-Resumen'!$B$7, moras[[#This Row],[SALARIO]])</f>
        <v>297046</v>
      </c>
      <c r="F3584">
        <f>STANDARDIZE(moras[[#This Row],[SALARIO]],'2-Resumen'!$B$2,'2-Resumen'!$B$3)</f>
        <v>-0.37067382187573611</v>
      </c>
      <c r="G3584" t="str">
        <f>IF(ABS(moras[[#This Row],[Z-CORE]])&gt; 1.96,"Sí", "No")</f>
        <v>No</v>
      </c>
      <c r="H3584" t="s">
        <v>35</v>
      </c>
      <c r="I3584" t="str">
        <f>IF(moras[[#This Row],[TIPO_ASEGURAMIENTO]] = "", '2-Resumen'!$F$4, moras[[#This Row],[TIPO_ASEGURAMIENTO]])</f>
        <v>ASEGURADO VOLUNTARIO</v>
      </c>
      <c r="J3584" t="s">
        <v>29</v>
      </c>
      <c r="K3584" t="s">
        <v>30</v>
      </c>
      <c r="L3584" t="s">
        <v>31</v>
      </c>
      <c r="M3584" t="s">
        <v>31</v>
      </c>
      <c r="N3584">
        <v>64</v>
      </c>
      <c r="O3584">
        <f>IF(moras[[#This Row],[EDAD]]="", '2-Resumen'!$C$7, moras[[#This Row],[EDAD]])</f>
        <v>64</v>
      </c>
      <c r="P3584">
        <f>FLOOR(moras[[#This Row],[EDAD_SIN_NA´S]],10)</f>
        <v>60</v>
      </c>
      <c r="Q3584">
        <f>STANDARDIZE(moras[[#This Row],[EDAD]],'2-Resumen'!$C$2, '2-Resumen'!$C$3)</f>
        <v>1.5592670784823162</v>
      </c>
      <c r="R3584" t="str">
        <f>IF(ABS(moras[[#This Row],[Z-CORE E]]) &gt; 1.96, "Sí", "No")</f>
        <v>No</v>
      </c>
    </row>
    <row r="3585" spans="1:18">
      <c r="A3585">
        <v>1391</v>
      </c>
      <c r="B3585" t="s">
        <v>32</v>
      </c>
      <c r="C3585">
        <v>639148</v>
      </c>
      <c r="D35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85">
        <f>IF(moras[[#This Row],[SALARIO]]="",'2-Resumen'!$B$7, moras[[#This Row],[SALARIO]])</f>
        <v>639148</v>
      </c>
      <c r="F3585">
        <f>STANDARDIZE(moras[[#This Row],[SALARIO]],'2-Resumen'!$B$2,'2-Resumen'!$B$3)</f>
        <v>-0.36498157275391446</v>
      </c>
      <c r="G3585" t="str">
        <f>IF(ABS(moras[[#This Row],[Z-CORE]])&gt; 1.96,"Sí", "No")</f>
        <v>No</v>
      </c>
      <c r="H3585" t="s">
        <v>35</v>
      </c>
      <c r="I3585" t="str">
        <f>IF(moras[[#This Row],[TIPO_ASEGURAMIENTO]] = "", '2-Resumen'!$F$4, moras[[#This Row],[TIPO_ASEGURAMIENTO]])</f>
        <v>ASEGURADO VOLUNTARIO</v>
      </c>
      <c r="J3585" t="s">
        <v>29</v>
      </c>
      <c r="K3585" t="s">
        <v>30</v>
      </c>
      <c r="L3585" t="s">
        <v>31</v>
      </c>
      <c r="M3585" t="s">
        <v>31</v>
      </c>
      <c r="N3585">
        <v>79</v>
      </c>
      <c r="O3585">
        <f>IF(moras[[#This Row],[EDAD]]="", '2-Resumen'!$C$7, moras[[#This Row],[EDAD]])</f>
        <v>79</v>
      </c>
      <c r="P3585">
        <f>FLOOR(moras[[#This Row],[EDAD_SIN_NA´S]],10)</f>
        <v>70</v>
      </c>
      <c r="Q3585">
        <f>STANDARDIZE(moras[[#This Row],[EDAD]],'2-Resumen'!$C$2, '2-Resumen'!$C$3)</f>
        <v>2.6178970296393786</v>
      </c>
      <c r="R3585" t="str">
        <f>IF(ABS(moras[[#This Row],[Z-CORE E]]) &gt; 1.96, "Sí", "No")</f>
        <v>Sí</v>
      </c>
    </row>
    <row r="3586" spans="1:18">
      <c r="A3586">
        <v>1412</v>
      </c>
      <c r="B3586" t="s">
        <v>27</v>
      </c>
      <c r="C3586">
        <v>297050</v>
      </c>
      <c r="D35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86">
        <f>IF(moras[[#This Row],[SALARIO]]="",'2-Resumen'!$B$7, moras[[#This Row],[SALARIO]])</f>
        <v>297050</v>
      </c>
      <c r="F3586">
        <f>STANDARDIZE(moras[[#This Row],[SALARIO]],'2-Resumen'!$B$2,'2-Resumen'!$B$3)</f>
        <v>-0.37067375531957308</v>
      </c>
      <c r="G3586" t="str">
        <f>IF(ABS(moras[[#This Row],[Z-CORE]])&gt; 1.96,"Sí", "No")</f>
        <v>No</v>
      </c>
      <c r="H3586" t="s">
        <v>35</v>
      </c>
      <c r="I3586" t="str">
        <f>IF(moras[[#This Row],[TIPO_ASEGURAMIENTO]] = "", '2-Resumen'!$F$4, moras[[#This Row],[TIPO_ASEGURAMIENTO]])</f>
        <v>ASEGURADO VOLUNTARIO</v>
      </c>
      <c r="J3586" t="s">
        <v>29</v>
      </c>
      <c r="K3586" t="s">
        <v>30</v>
      </c>
      <c r="L3586" t="s">
        <v>31</v>
      </c>
      <c r="M3586" t="s">
        <v>31</v>
      </c>
      <c r="N3586">
        <v>31</v>
      </c>
      <c r="O3586">
        <f>IF(moras[[#This Row],[EDAD]]="", '2-Resumen'!$C$7, moras[[#This Row],[EDAD]])</f>
        <v>31</v>
      </c>
      <c r="P3586">
        <f>FLOOR(moras[[#This Row],[EDAD_SIN_NA´S]],10)</f>
        <v>30</v>
      </c>
      <c r="Q3586">
        <f>STANDARDIZE(moras[[#This Row],[EDAD]],'2-Resumen'!$C$2, '2-Resumen'!$C$3)</f>
        <v>-0.7697188140632214</v>
      </c>
      <c r="R3586" t="str">
        <f>IF(ABS(moras[[#This Row],[Z-CORE E]]) &gt; 1.96, "Sí", "No")</f>
        <v>No</v>
      </c>
    </row>
    <row r="3587" spans="1:18">
      <c r="A3587">
        <v>1413</v>
      </c>
      <c r="B3587" t="s">
        <v>32</v>
      </c>
      <c r="C3587">
        <v>297110</v>
      </c>
      <c r="D35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87">
        <f>IF(moras[[#This Row],[SALARIO]]="",'2-Resumen'!$B$7, moras[[#This Row],[SALARIO]])</f>
        <v>297110</v>
      </c>
      <c r="F3587">
        <f>STANDARDIZE(moras[[#This Row],[SALARIO]],'2-Resumen'!$B$2,'2-Resumen'!$B$3)</f>
        <v>-0.37067275697712754</v>
      </c>
      <c r="G3587" t="str">
        <f>IF(ABS(moras[[#This Row],[Z-CORE]])&gt; 1.96,"Sí", "No")</f>
        <v>No</v>
      </c>
      <c r="H3587" t="s">
        <v>35</v>
      </c>
      <c r="I3587" t="str">
        <f>IF(moras[[#This Row],[TIPO_ASEGURAMIENTO]] = "", '2-Resumen'!$F$4, moras[[#This Row],[TIPO_ASEGURAMIENTO]])</f>
        <v>ASEGURADO VOLUNTARIO</v>
      </c>
      <c r="J3587" t="s">
        <v>29</v>
      </c>
      <c r="K3587" t="s">
        <v>30</v>
      </c>
      <c r="L3587" t="s">
        <v>31</v>
      </c>
      <c r="M3587" t="s">
        <v>31</v>
      </c>
      <c r="N3587">
        <v>36</v>
      </c>
      <c r="O3587">
        <f>IF(moras[[#This Row],[EDAD]]="", '2-Resumen'!$C$7, moras[[#This Row],[EDAD]])</f>
        <v>36</v>
      </c>
      <c r="P3587">
        <f>FLOOR(moras[[#This Row],[EDAD_SIN_NA´S]],10)</f>
        <v>30</v>
      </c>
      <c r="Q3587">
        <f>STANDARDIZE(moras[[#This Row],[EDAD]],'2-Resumen'!$C$2, '2-Resumen'!$C$3)</f>
        <v>-0.41684216367753391</v>
      </c>
      <c r="R3587" t="str">
        <f>IF(ABS(moras[[#This Row],[Z-CORE E]]) &gt; 1.96, "Sí", "No")</f>
        <v>No</v>
      </c>
    </row>
    <row r="3588" spans="1:18">
      <c r="A3588">
        <v>1414</v>
      </c>
      <c r="B3588" t="s">
        <v>27</v>
      </c>
      <c r="C3588">
        <v>297045</v>
      </c>
      <c r="D35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88">
        <f>IF(moras[[#This Row],[SALARIO]]="",'2-Resumen'!$B$7, moras[[#This Row],[SALARIO]])</f>
        <v>297045</v>
      </c>
      <c r="F3588">
        <f>STANDARDIZE(moras[[#This Row],[SALARIO]],'2-Resumen'!$B$2,'2-Resumen'!$B$3)</f>
        <v>-0.37067383851477692</v>
      </c>
      <c r="G3588" t="str">
        <f>IF(ABS(moras[[#This Row],[Z-CORE]])&gt; 1.96,"Sí", "No")</f>
        <v>No</v>
      </c>
      <c r="H3588" t="s">
        <v>35</v>
      </c>
      <c r="I3588" t="str">
        <f>IF(moras[[#This Row],[TIPO_ASEGURAMIENTO]] = "", '2-Resumen'!$F$4, moras[[#This Row],[TIPO_ASEGURAMIENTO]])</f>
        <v>ASEGURADO VOLUNTARIO</v>
      </c>
      <c r="J3588" t="s">
        <v>29</v>
      </c>
      <c r="K3588" t="s">
        <v>30</v>
      </c>
      <c r="L3588" t="s">
        <v>31</v>
      </c>
      <c r="M3588" t="s">
        <v>31</v>
      </c>
      <c r="N3588">
        <v>33</v>
      </c>
      <c r="O3588">
        <f>IF(moras[[#This Row],[EDAD]]="", '2-Resumen'!$C$7, moras[[#This Row],[EDAD]])</f>
        <v>33</v>
      </c>
      <c r="P3588">
        <f>FLOOR(moras[[#This Row],[EDAD_SIN_NA´S]],10)</f>
        <v>30</v>
      </c>
      <c r="Q3588">
        <f>STANDARDIZE(moras[[#This Row],[EDAD]],'2-Resumen'!$C$2, '2-Resumen'!$C$3)</f>
        <v>-0.62856815390894638</v>
      </c>
      <c r="R3588" t="str">
        <f>IF(ABS(moras[[#This Row],[Z-CORE E]]) &gt; 1.96, "Sí", "No")</f>
        <v>No</v>
      </c>
    </row>
    <row r="3589" spans="1:18">
      <c r="A3589">
        <v>1421</v>
      </c>
      <c r="B3589" t="s">
        <v>27</v>
      </c>
      <c r="C3589">
        <v>297045</v>
      </c>
      <c r="D35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89">
        <f>IF(moras[[#This Row],[SALARIO]]="",'2-Resumen'!$B$7, moras[[#This Row],[SALARIO]])</f>
        <v>297045</v>
      </c>
      <c r="F3589">
        <f>STANDARDIZE(moras[[#This Row],[SALARIO]],'2-Resumen'!$B$2,'2-Resumen'!$B$3)</f>
        <v>-0.37067383851477692</v>
      </c>
      <c r="G3589" t="str">
        <f>IF(ABS(moras[[#This Row],[Z-CORE]])&gt; 1.96,"Sí", "No")</f>
        <v>No</v>
      </c>
      <c r="H3589" t="s">
        <v>35</v>
      </c>
      <c r="I3589" t="str">
        <f>IF(moras[[#This Row],[TIPO_ASEGURAMIENTO]] = "", '2-Resumen'!$F$4, moras[[#This Row],[TIPO_ASEGURAMIENTO]])</f>
        <v>ASEGURADO VOLUNTARIO</v>
      </c>
      <c r="J3589" t="s">
        <v>29</v>
      </c>
      <c r="K3589" t="s">
        <v>30</v>
      </c>
      <c r="L3589" t="s">
        <v>31</v>
      </c>
      <c r="M3589" t="s">
        <v>30</v>
      </c>
      <c r="N3589">
        <v>27</v>
      </c>
      <c r="O3589">
        <f>IF(moras[[#This Row],[EDAD]]="", '2-Resumen'!$C$7, moras[[#This Row],[EDAD]])</f>
        <v>27</v>
      </c>
      <c r="P3589">
        <f>FLOOR(moras[[#This Row],[EDAD_SIN_NA´S]],10)</f>
        <v>20</v>
      </c>
      <c r="Q3589">
        <f>STANDARDIZE(moras[[#This Row],[EDAD]],'2-Resumen'!$C$2, '2-Resumen'!$C$3)</f>
        <v>-1.0520201343717714</v>
      </c>
      <c r="R3589" t="str">
        <f>IF(ABS(moras[[#This Row],[Z-CORE E]]) &gt; 1.96, "Sí", "No")</f>
        <v>No</v>
      </c>
    </row>
    <row r="3590" spans="1:18">
      <c r="A3590">
        <v>1435</v>
      </c>
      <c r="B3590" t="s">
        <v>27</v>
      </c>
      <c r="C3590">
        <v>297045</v>
      </c>
      <c r="D35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90">
        <f>IF(moras[[#This Row],[SALARIO]]="",'2-Resumen'!$B$7, moras[[#This Row],[SALARIO]])</f>
        <v>297045</v>
      </c>
      <c r="F3590">
        <f>STANDARDIZE(moras[[#This Row],[SALARIO]],'2-Resumen'!$B$2,'2-Resumen'!$B$3)</f>
        <v>-0.37067383851477692</v>
      </c>
      <c r="G3590" t="str">
        <f>IF(ABS(moras[[#This Row],[Z-CORE]])&gt; 1.96,"Sí", "No")</f>
        <v>No</v>
      </c>
      <c r="H3590" t="s">
        <v>35</v>
      </c>
      <c r="I3590" t="str">
        <f>IF(moras[[#This Row],[TIPO_ASEGURAMIENTO]] = "", '2-Resumen'!$F$4, moras[[#This Row],[TIPO_ASEGURAMIENTO]])</f>
        <v>ASEGURADO VOLUNTARIO</v>
      </c>
      <c r="J3590" t="s">
        <v>29</v>
      </c>
      <c r="K3590" t="s">
        <v>30</v>
      </c>
      <c r="L3590" t="s">
        <v>31</v>
      </c>
      <c r="M3590" t="s">
        <v>30</v>
      </c>
      <c r="N3590">
        <v>23</v>
      </c>
      <c r="O3590">
        <f>IF(moras[[#This Row],[EDAD]]="", '2-Resumen'!$C$7, moras[[#This Row],[EDAD]])</f>
        <v>23</v>
      </c>
      <c r="P3590">
        <f>FLOOR(moras[[#This Row],[EDAD_SIN_NA´S]],10)</f>
        <v>20</v>
      </c>
      <c r="Q3590">
        <f>STANDARDIZE(moras[[#This Row],[EDAD]],'2-Resumen'!$C$2, '2-Resumen'!$C$3)</f>
        <v>-1.3343214546803215</v>
      </c>
      <c r="R3590" t="str">
        <f>IF(ABS(moras[[#This Row],[Z-CORE E]]) &gt; 1.96, "Sí", "No")</f>
        <v>No</v>
      </c>
    </row>
    <row r="3591" spans="1:18">
      <c r="A3591">
        <v>1437</v>
      </c>
      <c r="B3591" t="s">
        <v>32</v>
      </c>
      <c r="C3591">
        <v>297046</v>
      </c>
      <c r="D35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91">
        <f>IF(moras[[#This Row],[SALARIO]]="",'2-Resumen'!$B$7, moras[[#This Row],[SALARIO]])</f>
        <v>297046</v>
      </c>
      <c r="F3591">
        <f>STANDARDIZE(moras[[#This Row],[SALARIO]],'2-Resumen'!$B$2,'2-Resumen'!$B$3)</f>
        <v>-0.37067382187573611</v>
      </c>
      <c r="G3591" t="str">
        <f>IF(ABS(moras[[#This Row],[Z-CORE]])&gt; 1.96,"Sí", "No")</f>
        <v>No</v>
      </c>
      <c r="H3591" t="s">
        <v>35</v>
      </c>
      <c r="I3591" t="str">
        <f>IF(moras[[#This Row],[TIPO_ASEGURAMIENTO]] = "", '2-Resumen'!$F$4, moras[[#This Row],[TIPO_ASEGURAMIENTO]])</f>
        <v>ASEGURADO VOLUNTARIO</v>
      </c>
      <c r="J3591" t="s">
        <v>29</v>
      </c>
      <c r="K3591" t="s">
        <v>30</v>
      </c>
      <c r="L3591" t="s">
        <v>30</v>
      </c>
      <c r="M3591" t="s">
        <v>31</v>
      </c>
      <c r="N3591">
        <v>44</v>
      </c>
      <c r="O3591">
        <f>IF(moras[[#This Row],[EDAD]]="", '2-Resumen'!$C$7, moras[[#This Row],[EDAD]])</f>
        <v>44</v>
      </c>
      <c r="P3591">
        <f>FLOOR(moras[[#This Row],[EDAD_SIN_NA´S]],10)</f>
        <v>40</v>
      </c>
      <c r="Q3591">
        <f>STANDARDIZE(moras[[#This Row],[EDAD]],'2-Resumen'!$C$2, '2-Resumen'!$C$3)</f>
        <v>0.14776047693956615</v>
      </c>
      <c r="R3591" t="str">
        <f>IF(ABS(moras[[#This Row],[Z-CORE E]]) &gt; 1.96, "Sí", "No")</f>
        <v>No</v>
      </c>
    </row>
    <row r="3592" spans="1:18">
      <c r="A3592">
        <v>1442</v>
      </c>
      <c r="B3592" t="s">
        <v>32</v>
      </c>
      <c r="C3592">
        <v>297045</v>
      </c>
      <c r="D35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92">
        <f>IF(moras[[#This Row],[SALARIO]]="",'2-Resumen'!$B$7, moras[[#This Row],[SALARIO]])</f>
        <v>297045</v>
      </c>
      <c r="F3592">
        <f>STANDARDIZE(moras[[#This Row],[SALARIO]],'2-Resumen'!$B$2,'2-Resumen'!$B$3)</f>
        <v>-0.37067383851477692</v>
      </c>
      <c r="G3592" t="str">
        <f>IF(ABS(moras[[#This Row],[Z-CORE]])&gt; 1.96,"Sí", "No")</f>
        <v>No</v>
      </c>
      <c r="H3592" t="s">
        <v>35</v>
      </c>
      <c r="I3592" t="str">
        <f>IF(moras[[#This Row],[TIPO_ASEGURAMIENTO]] = "", '2-Resumen'!$F$4, moras[[#This Row],[TIPO_ASEGURAMIENTO]])</f>
        <v>ASEGURADO VOLUNTARIO</v>
      </c>
      <c r="J3592" t="s">
        <v>29</v>
      </c>
      <c r="K3592" t="s">
        <v>30</v>
      </c>
      <c r="L3592" t="s">
        <v>31</v>
      </c>
      <c r="M3592" t="s">
        <v>31</v>
      </c>
      <c r="N3592">
        <v>36</v>
      </c>
      <c r="O3592">
        <f>IF(moras[[#This Row],[EDAD]]="", '2-Resumen'!$C$7, moras[[#This Row],[EDAD]])</f>
        <v>36</v>
      </c>
      <c r="P3592">
        <f>FLOOR(moras[[#This Row],[EDAD_SIN_NA´S]],10)</f>
        <v>30</v>
      </c>
      <c r="Q3592">
        <f>STANDARDIZE(moras[[#This Row],[EDAD]],'2-Resumen'!$C$2, '2-Resumen'!$C$3)</f>
        <v>-0.41684216367753391</v>
      </c>
      <c r="R3592" t="str">
        <f>IF(ABS(moras[[#This Row],[Z-CORE E]]) &gt; 1.96, "Sí", "No")</f>
        <v>No</v>
      </c>
    </row>
    <row r="3593" spans="1:18">
      <c r="A3593">
        <v>1450</v>
      </c>
      <c r="B3593" t="s">
        <v>27</v>
      </c>
      <c r="C3593">
        <v>327716</v>
      </c>
      <c r="D35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93">
        <f>IF(moras[[#This Row],[SALARIO]]="",'2-Resumen'!$B$7, moras[[#This Row],[SALARIO]])</f>
        <v>327716</v>
      </c>
      <c r="F3593">
        <f>STANDARDIZE(moras[[#This Row],[SALARIO]],'2-Resumen'!$B$2,'2-Resumen'!$B$3)</f>
        <v>-0.37016350249564989</v>
      </c>
      <c r="G3593" t="str">
        <f>IF(ABS(moras[[#This Row],[Z-CORE]])&gt; 1.96,"Sí", "No")</f>
        <v>No</v>
      </c>
      <c r="H3593" t="s">
        <v>35</v>
      </c>
      <c r="I3593" t="str">
        <f>IF(moras[[#This Row],[TIPO_ASEGURAMIENTO]] = "", '2-Resumen'!$F$4, moras[[#This Row],[TIPO_ASEGURAMIENTO]])</f>
        <v>ASEGURADO VOLUNTARIO</v>
      </c>
      <c r="J3593" t="s">
        <v>29</v>
      </c>
      <c r="K3593" t="s">
        <v>30</v>
      </c>
      <c r="L3593" t="s">
        <v>31</v>
      </c>
      <c r="M3593" t="s">
        <v>31</v>
      </c>
      <c r="N3593">
        <v>40</v>
      </c>
      <c r="O3593">
        <f>IF(moras[[#This Row],[EDAD]]="", '2-Resumen'!$C$7, moras[[#This Row],[EDAD]])</f>
        <v>40</v>
      </c>
      <c r="P3593">
        <f>FLOOR(moras[[#This Row],[EDAD_SIN_NA´S]],10)</f>
        <v>40</v>
      </c>
      <c r="Q3593">
        <f>STANDARDIZE(moras[[#This Row],[EDAD]],'2-Resumen'!$C$2, '2-Resumen'!$C$3)</f>
        <v>-0.13454084336898386</v>
      </c>
      <c r="R3593" t="str">
        <f>IF(ABS(moras[[#This Row],[Z-CORE E]]) &gt; 1.96, "Sí", "No")</f>
        <v>No</v>
      </c>
    </row>
    <row r="3594" spans="1:18">
      <c r="A3594">
        <v>1457</v>
      </c>
      <c r="B3594" t="s">
        <v>27</v>
      </c>
      <c r="C3594">
        <v>298957</v>
      </c>
      <c r="D35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94">
        <f>IF(moras[[#This Row],[SALARIO]]="",'2-Resumen'!$B$7, moras[[#This Row],[SALARIO]])</f>
        <v>298957</v>
      </c>
      <c r="F3594">
        <f>STANDARDIZE(moras[[#This Row],[SALARIO]],'2-Resumen'!$B$2,'2-Resumen'!$B$3)</f>
        <v>-0.37064202466884522</v>
      </c>
      <c r="G3594" t="str">
        <f>IF(ABS(moras[[#This Row],[Z-CORE]])&gt; 1.96,"Sí", "No")</f>
        <v>No</v>
      </c>
      <c r="H3594" t="s">
        <v>35</v>
      </c>
      <c r="I3594" t="str">
        <f>IF(moras[[#This Row],[TIPO_ASEGURAMIENTO]] = "", '2-Resumen'!$F$4, moras[[#This Row],[TIPO_ASEGURAMIENTO]])</f>
        <v>ASEGURADO VOLUNTARIO</v>
      </c>
      <c r="J3594" t="s">
        <v>29</v>
      </c>
      <c r="K3594" t="s">
        <v>30</v>
      </c>
      <c r="L3594" t="s">
        <v>31</v>
      </c>
      <c r="M3594" t="s">
        <v>31</v>
      </c>
      <c r="N3594">
        <v>32</v>
      </c>
      <c r="O3594">
        <f>IF(moras[[#This Row],[EDAD]]="", '2-Resumen'!$C$7, moras[[#This Row],[EDAD]])</f>
        <v>32</v>
      </c>
      <c r="P3594">
        <f>FLOOR(moras[[#This Row],[EDAD_SIN_NA´S]],10)</f>
        <v>30</v>
      </c>
      <c r="Q3594">
        <f>STANDARDIZE(moras[[#This Row],[EDAD]],'2-Resumen'!$C$2, '2-Resumen'!$C$3)</f>
        <v>-0.69914348398608395</v>
      </c>
      <c r="R3594" t="str">
        <f>IF(ABS(moras[[#This Row],[Z-CORE E]]) &gt; 1.96, "Sí", "No")</f>
        <v>No</v>
      </c>
    </row>
    <row r="3595" spans="1:18">
      <c r="A3595">
        <v>1474</v>
      </c>
      <c r="B3595" t="s">
        <v>32</v>
      </c>
      <c r="C3595">
        <v>297046</v>
      </c>
      <c r="D35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95">
        <f>IF(moras[[#This Row],[SALARIO]]="",'2-Resumen'!$B$7, moras[[#This Row],[SALARIO]])</f>
        <v>297046</v>
      </c>
      <c r="F3595">
        <f>STANDARDIZE(moras[[#This Row],[SALARIO]],'2-Resumen'!$B$2,'2-Resumen'!$B$3)</f>
        <v>-0.37067382187573611</v>
      </c>
      <c r="G3595" t="str">
        <f>IF(ABS(moras[[#This Row],[Z-CORE]])&gt; 1.96,"Sí", "No")</f>
        <v>No</v>
      </c>
      <c r="H3595" t="s">
        <v>35</v>
      </c>
      <c r="I3595" t="str">
        <f>IF(moras[[#This Row],[TIPO_ASEGURAMIENTO]] = "", '2-Resumen'!$F$4, moras[[#This Row],[TIPO_ASEGURAMIENTO]])</f>
        <v>ASEGURADO VOLUNTARIO</v>
      </c>
      <c r="J3595" t="s">
        <v>29</v>
      </c>
      <c r="K3595" t="s">
        <v>30</v>
      </c>
      <c r="L3595" t="s">
        <v>31</v>
      </c>
      <c r="M3595" t="s">
        <v>31</v>
      </c>
      <c r="N3595">
        <v>51</v>
      </c>
      <c r="O3595">
        <f>IF(moras[[#This Row],[EDAD]]="", '2-Resumen'!$C$7, moras[[#This Row],[EDAD]])</f>
        <v>51</v>
      </c>
      <c r="P3595">
        <f>FLOOR(moras[[#This Row],[EDAD_SIN_NA´S]],10)</f>
        <v>50</v>
      </c>
      <c r="Q3595">
        <f>STANDARDIZE(moras[[#This Row],[EDAD]],'2-Resumen'!$C$2, '2-Resumen'!$C$3)</f>
        <v>0.64178778747952869</v>
      </c>
      <c r="R3595" t="str">
        <f>IF(ABS(moras[[#This Row],[Z-CORE E]]) &gt; 1.96, "Sí", "No")</f>
        <v>No</v>
      </c>
    </row>
    <row r="3596" spans="1:18">
      <c r="A3596">
        <v>1487</v>
      </c>
      <c r="B3596" t="s">
        <v>32</v>
      </c>
      <c r="C3596">
        <v>297045</v>
      </c>
      <c r="D35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96">
        <f>IF(moras[[#This Row],[SALARIO]]="",'2-Resumen'!$B$7, moras[[#This Row],[SALARIO]])</f>
        <v>297045</v>
      </c>
      <c r="F3596">
        <f>STANDARDIZE(moras[[#This Row],[SALARIO]],'2-Resumen'!$B$2,'2-Resumen'!$B$3)</f>
        <v>-0.37067383851477692</v>
      </c>
      <c r="G3596" t="str">
        <f>IF(ABS(moras[[#This Row],[Z-CORE]])&gt; 1.96,"Sí", "No")</f>
        <v>No</v>
      </c>
      <c r="H3596" t="s">
        <v>35</v>
      </c>
      <c r="I3596" t="str">
        <f>IF(moras[[#This Row],[TIPO_ASEGURAMIENTO]] = "", '2-Resumen'!$F$4, moras[[#This Row],[TIPO_ASEGURAMIENTO]])</f>
        <v>ASEGURADO VOLUNTARIO</v>
      </c>
      <c r="J3596" t="s">
        <v>29</v>
      </c>
      <c r="K3596" t="s">
        <v>30</v>
      </c>
      <c r="L3596" t="s">
        <v>31</v>
      </c>
      <c r="M3596" t="s">
        <v>31</v>
      </c>
      <c r="N3596">
        <v>25</v>
      </c>
      <c r="O3596">
        <f>IF(moras[[#This Row],[EDAD]]="", '2-Resumen'!$C$7, moras[[#This Row],[EDAD]])</f>
        <v>25</v>
      </c>
      <c r="P3596">
        <f>FLOOR(moras[[#This Row],[EDAD_SIN_NA´S]],10)</f>
        <v>20</v>
      </c>
      <c r="Q3596">
        <f>STANDARDIZE(moras[[#This Row],[EDAD]],'2-Resumen'!$C$2, '2-Resumen'!$C$3)</f>
        <v>-1.1931707945260464</v>
      </c>
      <c r="R3596" t="str">
        <f>IF(ABS(moras[[#This Row],[Z-CORE E]]) &gt; 1.96, "Sí", "No")</f>
        <v>No</v>
      </c>
    </row>
    <row r="3597" spans="1:18">
      <c r="A3597">
        <v>1491</v>
      </c>
      <c r="B3597" t="s">
        <v>32</v>
      </c>
      <c r="C3597">
        <v>347135</v>
      </c>
      <c r="D35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597">
        <f>IF(moras[[#This Row],[SALARIO]]="",'2-Resumen'!$B$7, moras[[#This Row],[SALARIO]])</f>
        <v>347135</v>
      </c>
      <c r="F3597">
        <f>STANDARDIZE(moras[[#This Row],[SALARIO]],'2-Resumen'!$B$2,'2-Resumen'!$B$3)</f>
        <v>-0.36984038896314597</v>
      </c>
      <c r="G3597" t="str">
        <f>IF(ABS(moras[[#This Row],[Z-CORE]])&gt; 1.96,"Sí", "No")</f>
        <v>No</v>
      </c>
      <c r="H3597" t="s">
        <v>35</v>
      </c>
      <c r="I3597" t="str">
        <f>IF(moras[[#This Row],[TIPO_ASEGURAMIENTO]] = "", '2-Resumen'!$F$4, moras[[#This Row],[TIPO_ASEGURAMIENTO]])</f>
        <v>ASEGURADO VOLUNTARIO</v>
      </c>
      <c r="J3597" t="s">
        <v>29</v>
      </c>
      <c r="K3597" t="s">
        <v>30</v>
      </c>
      <c r="L3597" t="s">
        <v>31</v>
      </c>
      <c r="M3597" t="s">
        <v>31</v>
      </c>
      <c r="N3597">
        <v>54</v>
      </c>
      <c r="O3597">
        <f>IF(moras[[#This Row],[EDAD]]="", '2-Resumen'!$C$7, moras[[#This Row],[EDAD]])</f>
        <v>54</v>
      </c>
      <c r="P3597">
        <f>FLOOR(moras[[#This Row],[EDAD_SIN_NA´S]],10)</f>
        <v>50</v>
      </c>
      <c r="Q3597">
        <f>STANDARDIZE(moras[[#This Row],[EDAD]],'2-Resumen'!$C$2, '2-Resumen'!$C$3)</f>
        <v>0.85351377771094117</v>
      </c>
      <c r="R3597" t="str">
        <f>IF(ABS(moras[[#This Row],[Z-CORE E]]) &gt; 1.96, "Sí", "No")</f>
        <v>No</v>
      </c>
    </row>
    <row r="3598" spans="1:18">
      <c r="A3598">
        <v>1526</v>
      </c>
      <c r="B3598" t="s">
        <v>27</v>
      </c>
      <c r="C3598">
        <v>278031</v>
      </c>
      <c r="D35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98">
        <f>IF(moras[[#This Row],[SALARIO]]="",'2-Resumen'!$B$7, moras[[#This Row],[SALARIO]])</f>
        <v>278031</v>
      </c>
      <c r="F3598">
        <f>STANDARDIZE(moras[[#This Row],[SALARIO]],'2-Resumen'!$B$2,'2-Resumen'!$B$3)</f>
        <v>-0.3709902132357733</v>
      </c>
      <c r="G3598" t="str">
        <f>IF(ABS(moras[[#This Row],[Z-CORE]])&gt; 1.96,"Sí", "No")</f>
        <v>No</v>
      </c>
      <c r="H3598" t="s">
        <v>35</v>
      </c>
      <c r="I3598" t="str">
        <f>IF(moras[[#This Row],[TIPO_ASEGURAMIENTO]] = "", '2-Resumen'!$F$4, moras[[#This Row],[TIPO_ASEGURAMIENTO]])</f>
        <v>ASEGURADO VOLUNTARIO</v>
      </c>
      <c r="J3598" t="s">
        <v>29</v>
      </c>
      <c r="K3598" t="s">
        <v>30</v>
      </c>
      <c r="L3598" t="s">
        <v>31</v>
      </c>
      <c r="M3598" t="s">
        <v>30</v>
      </c>
      <c r="N3598">
        <v>43</v>
      </c>
      <c r="O3598">
        <f>IF(moras[[#This Row],[EDAD]]="", '2-Resumen'!$C$7, moras[[#This Row],[EDAD]])</f>
        <v>43</v>
      </c>
      <c r="P3598">
        <f>FLOOR(moras[[#This Row],[EDAD_SIN_NA´S]],10)</f>
        <v>40</v>
      </c>
      <c r="Q3598">
        <f>STANDARDIZE(moras[[#This Row],[EDAD]],'2-Resumen'!$C$2, '2-Resumen'!$C$3)</f>
        <v>7.7185146862428639E-2</v>
      </c>
      <c r="R3598" t="str">
        <f>IF(ABS(moras[[#This Row],[Z-CORE E]]) &gt; 1.96, "Sí", "No")</f>
        <v>No</v>
      </c>
    </row>
    <row r="3599" spans="1:18">
      <c r="A3599">
        <v>1535</v>
      </c>
      <c r="B3599" t="s">
        <v>27</v>
      </c>
      <c r="C3599">
        <v>297139</v>
      </c>
      <c r="D35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599">
        <f>IF(moras[[#This Row],[SALARIO]]="",'2-Resumen'!$B$7, moras[[#This Row],[SALARIO]])</f>
        <v>297139</v>
      </c>
      <c r="F3599">
        <f>STANDARDIZE(moras[[#This Row],[SALARIO]],'2-Resumen'!$B$2,'2-Resumen'!$B$3)</f>
        <v>-0.37067227444494555</v>
      </c>
      <c r="G3599" t="str">
        <f>IF(ABS(moras[[#This Row],[Z-CORE]])&gt; 1.96,"Sí", "No")</f>
        <v>No</v>
      </c>
      <c r="H3599" t="s">
        <v>35</v>
      </c>
      <c r="I3599" t="str">
        <f>IF(moras[[#This Row],[TIPO_ASEGURAMIENTO]] = "", '2-Resumen'!$F$4, moras[[#This Row],[TIPO_ASEGURAMIENTO]])</f>
        <v>ASEGURADO VOLUNTARIO</v>
      </c>
      <c r="J3599" t="s">
        <v>29</v>
      </c>
      <c r="K3599" t="s">
        <v>30</v>
      </c>
      <c r="L3599" t="s">
        <v>31</v>
      </c>
      <c r="M3599" t="s">
        <v>31</v>
      </c>
      <c r="N3599">
        <v>25</v>
      </c>
      <c r="O3599">
        <f>IF(moras[[#This Row],[EDAD]]="", '2-Resumen'!$C$7, moras[[#This Row],[EDAD]])</f>
        <v>25</v>
      </c>
      <c r="P3599">
        <f>FLOOR(moras[[#This Row],[EDAD_SIN_NA´S]],10)</f>
        <v>20</v>
      </c>
      <c r="Q3599">
        <f>STANDARDIZE(moras[[#This Row],[EDAD]],'2-Resumen'!$C$2, '2-Resumen'!$C$3)</f>
        <v>-1.1931707945260464</v>
      </c>
      <c r="R3599" t="str">
        <f>IF(ABS(moras[[#This Row],[Z-CORE E]]) &gt; 1.96, "Sí", "No")</f>
        <v>No</v>
      </c>
    </row>
    <row r="3600" spans="1:18">
      <c r="A3600">
        <v>1541</v>
      </c>
      <c r="B3600" t="s">
        <v>27</v>
      </c>
      <c r="C3600">
        <v>308568</v>
      </c>
      <c r="D36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00">
        <f>IF(moras[[#This Row],[SALARIO]]="",'2-Resumen'!$B$7, moras[[#This Row],[SALARIO]])</f>
        <v>308568</v>
      </c>
      <c r="F3600">
        <f>STANDARDIZE(moras[[#This Row],[SALARIO]],'2-Resumen'!$B$2,'2-Resumen'!$B$3)</f>
        <v>-0.37048210684810801</v>
      </c>
      <c r="G3600" t="str">
        <f>IF(ABS(moras[[#This Row],[Z-CORE]])&gt; 1.96,"Sí", "No")</f>
        <v>No</v>
      </c>
      <c r="H3600" t="s">
        <v>35</v>
      </c>
      <c r="I3600" t="str">
        <f>IF(moras[[#This Row],[TIPO_ASEGURAMIENTO]] = "", '2-Resumen'!$F$4, moras[[#This Row],[TIPO_ASEGURAMIENTO]])</f>
        <v>ASEGURADO VOLUNTARIO</v>
      </c>
      <c r="J3600" t="s">
        <v>29</v>
      </c>
      <c r="K3600" t="s">
        <v>30</v>
      </c>
      <c r="L3600" t="s">
        <v>31</v>
      </c>
      <c r="M3600" t="s">
        <v>31</v>
      </c>
      <c r="N3600">
        <v>48</v>
      </c>
      <c r="O3600">
        <f>IF(moras[[#This Row],[EDAD]]="", '2-Resumen'!$C$7, moras[[#This Row],[EDAD]])</f>
        <v>48</v>
      </c>
      <c r="P3600">
        <f>FLOOR(moras[[#This Row],[EDAD_SIN_NA´S]],10)</f>
        <v>40</v>
      </c>
      <c r="Q3600">
        <f>STANDARDIZE(moras[[#This Row],[EDAD]],'2-Resumen'!$C$2, '2-Resumen'!$C$3)</f>
        <v>0.43006179724811616</v>
      </c>
      <c r="R3600" t="str">
        <f>IF(ABS(moras[[#This Row],[Z-CORE E]]) &gt; 1.96, "Sí", "No")</f>
        <v>No</v>
      </c>
    </row>
    <row r="3601" spans="1:18">
      <c r="A3601">
        <v>1553</v>
      </c>
      <c r="B3601" t="s">
        <v>32</v>
      </c>
      <c r="C3601">
        <v>297046</v>
      </c>
      <c r="D36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01">
        <f>IF(moras[[#This Row],[SALARIO]]="",'2-Resumen'!$B$7, moras[[#This Row],[SALARIO]])</f>
        <v>297046</v>
      </c>
      <c r="F3601">
        <f>STANDARDIZE(moras[[#This Row],[SALARIO]],'2-Resumen'!$B$2,'2-Resumen'!$B$3)</f>
        <v>-0.37067382187573611</v>
      </c>
      <c r="G3601" t="str">
        <f>IF(ABS(moras[[#This Row],[Z-CORE]])&gt; 1.96,"Sí", "No")</f>
        <v>No</v>
      </c>
      <c r="H3601" t="s">
        <v>35</v>
      </c>
      <c r="I3601" t="str">
        <f>IF(moras[[#This Row],[TIPO_ASEGURAMIENTO]] = "", '2-Resumen'!$F$4, moras[[#This Row],[TIPO_ASEGURAMIENTO]])</f>
        <v>ASEGURADO VOLUNTARIO</v>
      </c>
      <c r="J3601" t="s">
        <v>29</v>
      </c>
      <c r="K3601" t="s">
        <v>30</v>
      </c>
      <c r="L3601" t="s">
        <v>31</v>
      </c>
      <c r="M3601" t="s">
        <v>31</v>
      </c>
      <c r="N3601">
        <v>49</v>
      </c>
      <c r="O3601">
        <f>IF(moras[[#This Row],[EDAD]]="", '2-Resumen'!$C$7, moras[[#This Row],[EDAD]])</f>
        <v>49</v>
      </c>
      <c r="P3601">
        <f>FLOOR(moras[[#This Row],[EDAD_SIN_NA´S]],10)</f>
        <v>40</v>
      </c>
      <c r="Q3601">
        <f>STANDARDIZE(moras[[#This Row],[EDAD]],'2-Resumen'!$C$2, '2-Resumen'!$C$3)</f>
        <v>0.50063712732525367</v>
      </c>
      <c r="R3601" t="str">
        <f>IF(ABS(moras[[#This Row],[Z-CORE E]]) &gt; 1.96, "Sí", "No")</f>
        <v>No</v>
      </c>
    </row>
    <row r="3602" spans="1:18">
      <c r="A3602">
        <v>1562</v>
      </c>
      <c r="B3602" t="s">
        <v>32</v>
      </c>
      <c r="C3602">
        <v>399910</v>
      </c>
      <c r="D36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02">
        <f>IF(moras[[#This Row],[SALARIO]]="",'2-Resumen'!$B$7, moras[[#This Row],[SALARIO]])</f>
        <v>399910</v>
      </c>
      <c r="F3602">
        <f>STANDARDIZE(moras[[#This Row],[SALARIO]],'2-Resumen'!$B$2,'2-Resumen'!$B$3)</f>
        <v>-0.3689622635870764</v>
      </c>
      <c r="G3602" t="str">
        <f>IF(ABS(moras[[#This Row],[Z-CORE]])&gt; 1.96,"Sí", "No")</f>
        <v>No</v>
      </c>
      <c r="H3602" t="s">
        <v>35</v>
      </c>
      <c r="I3602" t="str">
        <f>IF(moras[[#This Row],[TIPO_ASEGURAMIENTO]] = "", '2-Resumen'!$F$4, moras[[#This Row],[TIPO_ASEGURAMIENTO]])</f>
        <v>ASEGURADO VOLUNTARIO</v>
      </c>
      <c r="J3602" t="s">
        <v>29</v>
      </c>
      <c r="K3602" t="s">
        <v>30</v>
      </c>
      <c r="L3602" t="s">
        <v>30</v>
      </c>
      <c r="M3602" t="s">
        <v>31</v>
      </c>
      <c r="N3602">
        <v>46</v>
      </c>
      <c r="O3602">
        <f>IF(moras[[#This Row],[EDAD]]="", '2-Resumen'!$C$7, moras[[#This Row],[EDAD]])</f>
        <v>46</v>
      </c>
      <c r="P3602">
        <f>FLOOR(moras[[#This Row],[EDAD_SIN_NA´S]],10)</f>
        <v>40</v>
      </c>
      <c r="Q3602">
        <f>STANDARDIZE(moras[[#This Row],[EDAD]],'2-Resumen'!$C$2, '2-Resumen'!$C$3)</f>
        <v>0.28891113709384114</v>
      </c>
      <c r="R3602" t="str">
        <f>IF(ABS(moras[[#This Row],[Z-CORE E]]) &gt; 1.96, "Sí", "No")</f>
        <v>No</v>
      </c>
    </row>
    <row r="3603" spans="1:18">
      <c r="A3603">
        <v>1577</v>
      </c>
      <c r="B3603" t="s">
        <v>27</v>
      </c>
      <c r="C3603">
        <v>297046</v>
      </c>
      <c r="D36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03">
        <f>IF(moras[[#This Row],[SALARIO]]="",'2-Resumen'!$B$7, moras[[#This Row],[SALARIO]])</f>
        <v>297046</v>
      </c>
      <c r="F3603">
        <f>STANDARDIZE(moras[[#This Row],[SALARIO]],'2-Resumen'!$B$2,'2-Resumen'!$B$3)</f>
        <v>-0.37067382187573611</v>
      </c>
      <c r="G3603" t="str">
        <f>IF(ABS(moras[[#This Row],[Z-CORE]])&gt; 1.96,"Sí", "No")</f>
        <v>No</v>
      </c>
      <c r="H3603" t="s">
        <v>35</v>
      </c>
      <c r="I3603" t="str">
        <f>IF(moras[[#This Row],[TIPO_ASEGURAMIENTO]] = "", '2-Resumen'!$F$4, moras[[#This Row],[TIPO_ASEGURAMIENTO]])</f>
        <v>ASEGURADO VOLUNTARIO</v>
      </c>
      <c r="J3603" t="s">
        <v>29</v>
      </c>
      <c r="K3603" t="s">
        <v>30</v>
      </c>
      <c r="L3603" t="s">
        <v>30</v>
      </c>
      <c r="M3603" t="s">
        <v>30</v>
      </c>
      <c r="N3603">
        <v>43</v>
      </c>
      <c r="O3603">
        <f>IF(moras[[#This Row],[EDAD]]="", '2-Resumen'!$C$7, moras[[#This Row],[EDAD]])</f>
        <v>43</v>
      </c>
      <c r="P3603">
        <f>FLOOR(moras[[#This Row],[EDAD_SIN_NA´S]],10)</f>
        <v>40</v>
      </c>
      <c r="Q3603">
        <f>STANDARDIZE(moras[[#This Row],[EDAD]],'2-Resumen'!$C$2, '2-Resumen'!$C$3)</f>
        <v>7.7185146862428639E-2</v>
      </c>
      <c r="R3603" t="str">
        <f>IF(ABS(moras[[#This Row],[Z-CORE E]]) &gt; 1.96, "Sí", "No")</f>
        <v>No</v>
      </c>
    </row>
    <row r="3604" spans="1:18">
      <c r="A3604">
        <v>1589</v>
      </c>
      <c r="B3604" t="s">
        <v>27</v>
      </c>
      <c r="C3604">
        <v>300018</v>
      </c>
      <c r="D36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04">
        <f>IF(moras[[#This Row],[SALARIO]]="",'2-Resumen'!$B$7, moras[[#This Row],[SALARIO]])</f>
        <v>300018</v>
      </c>
      <c r="F3604">
        <f>STANDARDIZE(moras[[#This Row],[SALARIO]],'2-Resumen'!$B$2,'2-Resumen'!$B$3)</f>
        <v>-0.37062437064659964</v>
      </c>
      <c r="G3604" t="str">
        <f>IF(ABS(moras[[#This Row],[Z-CORE]])&gt; 1.96,"Sí", "No")</f>
        <v>No</v>
      </c>
      <c r="H3604" t="s">
        <v>35</v>
      </c>
      <c r="I3604" t="str">
        <f>IF(moras[[#This Row],[TIPO_ASEGURAMIENTO]] = "", '2-Resumen'!$F$4, moras[[#This Row],[TIPO_ASEGURAMIENTO]])</f>
        <v>ASEGURADO VOLUNTARIO</v>
      </c>
      <c r="J3604" t="s">
        <v>29</v>
      </c>
      <c r="K3604" t="s">
        <v>30</v>
      </c>
      <c r="L3604" t="s">
        <v>31</v>
      </c>
      <c r="M3604" t="s">
        <v>31</v>
      </c>
      <c r="N3604">
        <v>47</v>
      </c>
      <c r="O3604">
        <f>IF(moras[[#This Row],[EDAD]]="", '2-Resumen'!$C$7, moras[[#This Row],[EDAD]])</f>
        <v>47</v>
      </c>
      <c r="P3604">
        <f>FLOOR(moras[[#This Row],[EDAD_SIN_NA´S]],10)</f>
        <v>40</v>
      </c>
      <c r="Q3604">
        <f>STANDARDIZE(moras[[#This Row],[EDAD]],'2-Resumen'!$C$2, '2-Resumen'!$C$3)</f>
        <v>0.35948646717097865</v>
      </c>
      <c r="R3604" t="str">
        <f>IF(ABS(moras[[#This Row],[Z-CORE E]]) &gt; 1.96, "Sí", "No")</f>
        <v>No</v>
      </c>
    </row>
    <row r="3605" spans="1:18">
      <c r="A3605">
        <v>1594</v>
      </c>
      <c r="B3605" t="s">
        <v>27</v>
      </c>
      <c r="C3605">
        <v>300000</v>
      </c>
      <c r="D36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05">
        <f>IF(moras[[#This Row],[SALARIO]]="",'2-Resumen'!$B$7, moras[[#This Row],[SALARIO]])</f>
        <v>300000</v>
      </c>
      <c r="F3605">
        <f>STANDARDIZE(moras[[#This Row],[SALARIO]],'2-Resumen'!$B$2,'2-Resumen'!$B$3)</f>
        <v>-0.37062467014933331</v>
      </c>
      <c r="G3605" t="str">
        <f>IF(ABS(moras[[#This Row],[Z-CORE]])&gt; 1.96,"Sí", "No")</f>
        <v>No</v>
      </c>
      <c r="H3605" t="s">
        <v>35</v>
      </c>
      <c r="I3605" t="str">
        <f>IF(moras[[#This Row],[TIPO_ASEGURAMIENTO]] = "", '2-Resumen'!$F$4, moras[[#This Row],[TIPO_ASEGURAMIENTO]])</f>
        <v>ASEGURADO VOLUNTARIO</v>
      </c>
      <c r="J3605" t="s">
        <v>29</v>
      </c>
      <c r="K3605" t="s">
        <v>30</v>
      </c>
      <c r="L3605" t="s">
        <v>31</v>
      </c>
      <c r="M3605" t="s">
        <v>31</v>
      </c>
      <c r="N3605">
        <v>21</v>
      </c>
      <c r="O3605">
        <f>IF(moras[[#This Row],[EDAD]]="", '2-Resumen'!$C$7, moras[[#This Row],[EDAD]])</f>
        <v>21</v>
      </c>
      <c r="P3605">
        <f>FLOOR(moras[[#This Row],[EDAD_SIN_NA´S]],10)</f>
        <v>20</v>
      </c>
      <c r="Q3605">
        <f>STANDARDIZE(moras[[#This Row],[EDAD]],'2-Resumen'!$C$2, '2-Resumen'!$C$3)</f>
        <v>-1.4754721148345964</v>
      </c>
      <c r="R3605" t="str">
        <f>IF(ABS(moras[[#This Row],[Z-CORE E]]) &gt; 1.96, "Sí", "No")</f>
        <v>No</v>
      </c>
    </row>
    <row r="3606" spans="1:18">
      <c r="A3606">
        <v>1619</v>
      </c>
      <c r="B3606" t="s">
        <v>27</v>
      </c>
      <c r="C3606">
        <v>297046</v>
      </c>
      <c r="D36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06">
        <f>IF(moras[[#This Row],[SALARIO]]="",'2-Resumen'!$B$7, moras[[#This Row],[SALARIO]])</f>
        <v>297046</v>
      </c>
      <c r="F3606">
        <f>STANDARDIZE(moras[[#This Row],[SALARIO]],'2-Resumen'!$B$2,'2-Resumen'!$B$3)</f>
        <v>-0.37067382187573611</v>
      </c>
      <c r="G3606" t="str">
        <f>IF(ABS(moras[[#This Row],[Z-CORE]])&gt; 1.96,"Sí", "No")</f>
        <v>No</v>
      </c>
      <c r="H3606" t="s">
        <v>35</v>
      </c>
      <c r="I3606" t="str">
        <f>IF(moras[[#This Row],[TIPO_ASEGURAMIENTO]] = "", '2-Resumen'!$F$4, moras[[#This Row],[TIPO_ASEGURAMIENTO]])</f>
        <v>ASEGURADO VOLUNTARIO</v>
      </c>
      <c r="J3606" t="s">
        <v>29</v>
      </c>
      <c r="K3606" t="s">
        <v>30</v>
      </c>
      <c r="L3606" t="s">
        <v>31</v>
      </c>
      <c r="M3606" t="s">
        <v>31</v>
      </c>
      <c r="N3606">
        <v>58</v>
      </c>
      <c r="O3606">
        <f>IF(moras[[#This Row],[EDAD]]="", '2-Resumen'!$C$7, moras[[#This Row],[EDAD]])</f>
        <v>58</v>
      </c>
      <c r="P3606">
        <f>FLOOR(moras[[#This Row],[EDAD_SIN_NA´S]],10)</f>
        <v>50</v>
      </c>
      <c r="Q3606">
        <f>STANDARDIZE(moras[[#This Row],[EDAD]],'2-Resumen'!$C$2, '2-Resumen'!$C$3)</f>
        <v>1.1358150980194912</v>
      </c>
      <c r="R3606" t="str">
        <f>IF(ABS(moras[[#This Row],[Z-CORE E]]) &gt; 1.96, "Sí", "No")</f>
        <v>No</v>
      </c>
    </row>
    <row r="3607" spans="1:18">
      <c r="A3607">
        <v>1629</v>
      </c>
      <c r="B3607" t="s">
        <v>32</v>
      </c>
      <c r="C3607">
        <v>297045</v>
      </c>
      <c r="D36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07">
        <f>IF(moras[[#This Row],[SALARIO]]="",'2-Resumen'!$B$7, moras[[#This Row],[SALARIO]])</f>
        <v>297045</v>
      </c>
      <c r="F3607">
        <f>STANDARDIZE(moras[[#This Row],[SALARIO]],'2-Resumen'!$B$2,'2-Resumen'!$B$3)</f>
        <v>-0.37067383851477692</v>
      </c>
      <c r="G3607" t="str">
        <f>IF(ABS(moras[[#This Row],[Z-CORE]])&gt; 1.96,"Sí", "No")</f>
        <v>No</v>
      </c>
      <c r="H3607" t="s">
        <v>35</v>
      </c>
      <c r="I3607" t="str">
        <f>IF(moras[[#This Row],[TIPO_ASEGURAMIENTO]] = "", '2-Resumen'!$F$4, moras[[#This Row],[TIPO_ASEGURAMIENTO]])</f>
        <v>ASEGURADO VOLUNTARIO</v>
      </c>
      <c r="J3607" t="s">
        <v>29</v>
      </c>
      <c r="K3607" t="s">
        <v>31</v>
      </c>
      <c r="L3607" t="s">
        <v>31</v>
      </c>
      <c r="M3607" t="s">
        <v>30</v>
      </c>
      <c r="N3607">
        <v>70</v>
      </c>
      <c r="O3607">
        <f>IF(moras[[#This Row],[EDAD]]="", '2-Resumen'!$C$7, moras[[#This Row],[EDAD]])</f>
        <v>70</v>
      </c>
      <c r="P3607">
        <f>FLOOR(moras[[#This Row],[EDAD_SIN_NA´S]],10)</f>
        <v>70</v>
      </c>
      <c r="Q3607">
        <f>STANDARDIZE(moras[[#This Row],[EDAD]],'2-Resumen'!$C$2, '2-Resumen'!$C$3)</f>
        <v>1.9827190589451413</v>
      </c>
      <c r="R3607" t="str">
        <f>IF(ABS(moras[[#This Row],[Z-CORE E]]) &gt; 1.96, "Sí", "No")</f>
        <v>Sí</v>
      </c>
    </row>
    <row r="3608" spans="1:18">
      <c r="A3608">
        <v>1630</v>
      </c>
      <c r="B3608" t="s">
        <v>32</v>
      </c>
      <c r="C3608">
        <v>299647</v>
      </c>
      <c r="D36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08">
        <f>IF(moras[[#This Row],[SALARIO]]="",'2-Resumen'!$B$7, moras[[#This Row],[SALARIO]])</f>
        <v>299647</v>
      </c>
      <c r="F3608">
        <f>STANDARDIZE(moras[[#This Row],[SALARIO]],'2-Resumen'!$B$2,'2-Resumen'!$B$3)</f>
        <v>-0.3706305437307213</v>
      </c>
      <c r="G3608" t="str">
        <f>IF(ABS(moras[[#This Row],[Z-CORE]])&gt; 1.96,"Sí", "No")</f>
        <v>No</v>
      </c>
      <c r="H3608" t="s">
        <v>35</v>
      </c>
      <c r="I3608" t="str">
        <f>IF(moras[[#This Row],[TIPO_ASEGURAMIENTO]] = "", '2-Resumen'!$F$4, moras[[#This Row],[TIPO_ASEGURAMIENTO]])</f>
        <v>ASEGURADO VOLUNTARIO</v>
      </c>
      <c r="J3608" t="s">
        <v>29</v>
      </c>
      <c r="K3608" t="s">
        <v>30</v>
      </c>
      <c r="L3608" t="s">
        <v>31</v>
      </c>
      <c r="M3608" t="s">
        <v>31</v>
      </c>
      <c r="N3608">
        <v>78</v>
      </c>
      <c r="O3608">
        <f>IF(moras[[#This Row],[EDAD]]="", '2-Resumen'!$C$7, moras[[#This Row],[EDAD]])</f>
        <v>78</v>
      </c>
      <c r="P3608">
        <f>FLOOR(moras[[#This Row],[EDAD_SIN_NA´S]],10)</f>
        <v>70</v>
      </c>
      <c r="Q3608">
        <f>STANDARDIZE(moras[[#This Row],[EDAD]],'2-Resumen'!$C$2, '2-Resumen'!$C$3)</f>
        <v>2.5473216995622412</v>
      </c>
      <c r="R3608" t="str">
        <f>IF(ABS(moras[[#This Row],[Z-CORE E]]) &gt; 1.96, "Sí", "No")</f>
        <v>Sí</v>
      </c>
    </row>
    <row r="3609" spans="1:18">
      <c r="A3609">
        <v>1644</v>
      </c>
      <c r="B3609" t="s">
        <v>32</v>
      </c>
      <c r="C3609">
        <v>297045</v>
      </c>
      <c r="D36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09">
        <f>IF(moras[[#This Row],[SALARIO]]="",'2-Resumen'!$B$7, moras[[#This Row],[SALARIO]])</f>
        <v>297045</v>
      </c>
      <c r="F3609">
        <f>STANDARDIZE(moras[[#This Row],[SALARIO]],'2-Resumen'!$B$2,'2-Resumen'!$B$3)</f>
        <v>-0.37067383851477692</v>
      </c>
      <c r="G3609" t="str">
        <f>IF(ABS(moras[[#This Row],[Z-CORE]])&gt; 1.96,"Sí", "No")</f>
        <v>No</v>
      </c>
      <c r="H3609" t="s">
        <v>35</v>
      </c>
      <c r="I3609" t="str">
        <f>IF(moras[[#This Row],[TIPO_ASEGURAMIENTO]] = "", '2-Resumen'!$F$4, moras[[#This Row],[TIPO_ASEGURAMIENTO]])</f>
        <v>ASEGURADO VOLUNTARIO</v>
      </c>
      <c r="J3609" t="s">
        <v>29</v>
      </c>
      <c r="K3609" t="s">
        <v>30</v>
      </c>
      <c r="L3609" t="s">
        <v>31</v>
      </c>
      <c r="M3609" t="s">
        <v>31</v>
      </c>
      <c r="N3609">
        <v>35</v>
      </c>
      <c r="O3609">
        <f>IF(moras[[#This Row],[EDAD]]="", '2-Resumen'!$C$7, moras[[#This Row],[EDAD]])</f>
        <v>35</v>
      </c>
      <c r="P3609">
        <f>FLOOR(moras[[#This Row],[EDAD_SIN_NA´S]],10)</f>
        <v>30</v>
      </c>
      <c r="Q3609">
        <f>STANDARDIZE(moras[[#This Row],[EDAD]],'2-Resumen'!$C$2, '2-Resumen'!$C$3)</f>
        <v>-0.48741749375467142</v>
      </c>
      <c r="R3609" t="str">
        <f>IF(ABS(moras[[#This Row],[Z-CORE E]]) &gt; 1.96, "Sí", "No")</f>
        <v>No</v>
      </c>
    </row>
    <row r="3610" spans="1:18">
      <c r="A3610">
        <v>1652</v>
      </c>
      <c r="B3610" t="s">
        <v>27</v>
      </c>
      <c r="C3610">
        <v>299647</v>
      </c>
      <c r="D36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0">
        <f>IF(moras[[#This Row],[SALARIO]]="",'2-Resumen'!$B$7, moras[[#This Row],[SALARIO]])</f>
        <v>299647</v>
      </c>
      <c r="F3610">
        <f>STANDARDIZE(moras[[#This Row],[SALARIO]],'2-Resumen'!$B$2,'2-Resumen'!$B$3)</f>
        <v>-0.3706305437307213</v>
      </c>
      <c r="G3610" t="str">
        <f>IF(ABS(moras[[#This Row],[Z-CORE]])&gt; 1.96,"Sí", "No")</f>
        <v>No</v>
      </c>
      <c r="H3610" t="s">
        <v>35</v>
      </c>
      <c r="I3610" t="str">
        <f>IF(moras[[#This Row],[TIPO_ASEGURAMIENTO]] = "", '2-Resumen'!$F$4, moras[[#This Row],[TIPO_ASEGURAMIENTO]])</f>
        <v>ASEGURADO VOLUNTARIO</v>
      </c>
      <c r="J3610" t="s">
        <v>29</v>
      </c>
      <c r="K3610" t="s">
        <v>30</v>
      </c>
      <c r="L3610" t="s">
        <v>31</v>
      </c>
      <c r="M3610" t="s">
        <v>31</v>
      </c>
      <c r="N3610">
        <v>60</v>
      </c>
      <c r="O3610">
        <f>IF(moras[[#This Row],[EDAD]]="", '2-Resumen'!$C$7, moras[[#This Row],[EDAD]])</f>
        <v>60</v>
      </c>
      <c r="P3610">
        <f>FLOOR(moras[[#This Row],[EDAD_SIN_NA´S]],10)</f>
        <v>60</v>
      </c>
      <c r="Q3610">
        <f>STANDARDIZE(moras[[#This Row],[EDAD]],'2-Resumen'!$C$2, '2-Resumen'!$C$3)</f>
        <v>1.2769657581737661</v>
      </c>
      <c r="R3610" t="str">
        <f>IF(ABS(moras[[#This Row],[Z-CORE E]]) &gt; 1.96, "Sí", "No")</f>
        <v>No</v>
      </c>
    </row>
    <row r="3611" spans="1:18">
      <c r="A3611">
        <v>1663</v>
      </c>
      <c r="B3611" t="s">
        <v>27</v>
      </c>
      <c r="C3611">
        <v>278032</v>
      </c>
      <c r="D36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1">
        <f>IF(moras[[#This Row],[SALARIO]]="",'2-Resumen'!$B$7, moras[[#This Row],[SALARIO]])</f>
        <v>278032</v>
      </c>
      <c r="F3611">
        <f>STANDARDIZE(moras[[#This Row],[SALARIO]],'2-Resumen'!$B$2,'2-Resumen'!$B$3)</f>
        <v>-0.37099019659673255</v>
      </c>
      <c r="G3611" t="str">
        <f>IF(ABS(moras[[#This Row],[Z-CORE]])&gt; 1.96,"Sí", "No")</f>
        <v>No</v>
      </c>
      <c r="H3611" t="s">
        <v>35</v>
      </c>
      <c r="I3611" t="str">
        <f>IF(moras[[#This Row],[TIPO_ASEGURAMIENTO]] = "", '2-Resumen'!$F$4, moras[[#This Row],[TIPO_ASEGURAMIENTO]])</f>
        <v>ASEGURADO VOLUNTARIO</v>
      </c>
      <c r="J3611" t="s">
        <v>29</v>
      </c>
      <c r="K3611" t="s">
        <v>30</v>
      </c>
      <c r="L3611" t="s">
        <v>31</v>
      </c>
      <c r="M3611" t="s">
        <v>31</v>
      </c>
      <c r="N3611">
        <v>45</v>
      </c>
      <c r="O3611">
        <f>IF(moras[[#This Row],[EDAD]]="", '2-Resumen'!$C$7, moras[[#This Row],[EDAD]])</f>
        <v>45</v>
      </c>
      <c r="P3611">
        <f>FLOOR(moras[[#This Row],[EDAD_SIN_NA´S]],10)</f>
        <v>40</v>
      </c>
      <c r="Q3611">
        <f>STANDARDIZE(moras[[#This Row],[EDAD]],'2-Resumen'!$C$2, '2-Resumen'!$C$3)</f>
        <v>0.21833580701670366</v>
      </c>
      <c r="R3611" t="str">
        <f>IF(ABS(moras[[#This Row],[Z-CORE E]]) &gt; 1.96, "Sí", "No")</f>
        <v>No</v>
      </c>
    </row>
    <row r="3612" spans="1:18">
      <c r="A3612">
        <v>1673</v>
      </c>
      <c r="B3612" t="s">
        <v>27</v>
      </c>
      <c r="C3612">
        <v>297046</v>
      </c>
      <c r="D36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2">
        <f>IF(moras[[#This Row],[SALARIO]]="",'2-Resumen'!$B$7, moras[[#This Row],[SALARIO]])</f>
        <v>297046</v>
      </c>
      <c r="F3612">
        <f>STANDARDIZE(moras[[#This Row],[SALARIO]],'2-Resumen'!$B$2,'2-Resumen'!$B$3)</f>
        <v>-0.37067382187573611</v>
      </c>
      <c r="G3612" t="str">
        <f>IF(ABS(moras[[#This Row],[Z-CORE]])&gt; 1.96,"Sí", "No")</f>
        <v>No</v>
      </c>
      <c r="H3612" t="s">
        <v>35</v>
      </c>
      <c r="I3612" t="str">
        <f>IF(moras[[#This Row],[TIPO_ASEGURAMIENTO]] = "", '2-Resumen'!$F$4, moras[[#This Row],[TIPO_ASEGURAMIENTO]])</f>
        <v>ASEGURADO VOLUNTARIO</v>
      </c>
      <c r="J3612" t="s">
        <v>29</v>
      </c>
      <c r="K3612" t="s">
        <v>30</v>
      </c>
      <c r="L3612" t="s">
        <v>31</v>
      </c>
      <c r="M3612" t="s">
        <v>31</v>
      </c>
      <c r="N3612">
        <v>38</v>
      </c>
      <c r="O3612">
        <f>IF(moras[[#This Row],[EDAD]]="", '2-Resumen'!$C$7, moras[[#This Row],[EDAD]])</f>
        <v>38</v>
      </c>
      <c r="P3612">
        <f>FLOOR(moras[[#This Row],[EDAD_SIN_NA´S]],10)</f>
        <v>30</v>
      </c>
      <c r="Q3612">
        <f>STANDARDIZE(moras[[#This Row],[EDAD]],'2-Resumen'!$C$2, '2-Resumen'!$C$3)</f>
        <v>-0.27569150352325889</v>
      </c>
      <c r="R3612" t="str">
        <f>IF(ABS(moras[[#This Row],[Z-CORE E]]) &gt; 1.96, "Sí", "No")</f>
        <v>No</v>
      </c>
    </row>
    <row r="3613" spans="1:18">
      <c r="A3613">
        <v>1674</v>
      </c>
      <c r="B3613" t="s">
        <v>27</v>
      </c>
      <c r="C3613">
        <v>27803099</v>
      </c>
      <c r="D36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613">
        <f>IF(moras[[#This Row],[SALARIO]]="",'2-Resumen'!$B$7, moras[[#This Row],[SALARIO]])</f>
        <v>27803099</v>
      </c>
      <c r="F3613">
        <f>STANDARDIZE(moras[[#This Row],[SALARIO]],'2-Resumen'!$B$2,'2-Resumen'!$B$3)</f>
        <v>8.7000515117414676E-2</v>
      </c>
      <c r="G3613" t="str">
        <f>IF(ABS(moras[[#This Row],[Z-CORE]])&gt; 1.96,"Sí", "No")</f>
        <v>No</v>
      </c>
      <c r="H3613" t="s">
        <v>35</v>
      </c>
      <c r="I3613" t="str">
        <f>IF(moras[[#This Row],[TIPO_ASEGURAMIENTO]] = "", '2-Resumen'!$F$4, moras[[#This Row],[TIPO_ASEGURAMIENTO]])</f>
        <v>ASEGURADO VOLUNTARIO</v>
      </c>
      <c r="J3613" t="s">
        <v>29</v>
      </c>
      <c r="K3613" t="s">
        <v>30</v>
      </c>
      <c r="L3613" t="s">
        <v>30</v>
      </c>
      <c r="M3613" t="s">
        <v>31</v>
      </c>
      <c r="N3613">
        <v>44</v>
      </c>
      <c r="O3613">
        <f>IF(moras[[#This Row],[EDAD]]="", '2-Resumen'!$C$7, moras[[#This Row],[EDAD]])</f>
        <v>44</v>
      </c>
      <c r="P3613">
        <f>FLOOR(moras[[#This Row],[EDAD_SIN_NA´S]],10)</f>
        <v>40</v>
      </c>
      <c r="Q3613">
        <f>STANDARDIZE(moras[[#This Row],[EDAD]],'2-Resumen'!$C$2, '2-Resumen'!$C$3)</f>
        <v>0.14776047693956615</v>
      </c>
      <c r="R3613" t="str">
        <f>IF(ABS(moras[[#This Row],[Z-CORE E]]) &gt; 1.96, "Sí", "No")</f>
        <v>No</v>
      </c>
    </row>
    <row r="3614" spans="1:18">
      <c r="A3614">
        <v>1690</v>
      </c>
      <c r="B3614" t="s">
        <v>32</v>
      </c>
      <c r="C3614">
        <v>297046</v>
      </c>
      <c r="D36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4">
        <f>IF(moras[[#This Row],[SALARIO]]="",'2-Resumen'!$B$7, moras[[#This Row],[SALARIO]])</f>
        <v>297046</v>
      </c>
      <c r="F3614">
        <f>STANDARDIZE(moras[[#This Row],[SALARIO]],'2-Resumen'!$B$2,'2-Resumen'!$B$3)</f>
        <v>-0.37067382187573611</v>
      </c>
      <c r="G3614" t="str">
        <f>IF(ABS(moras[[#This Row],[Z-CORE]])&gt; 1.96,"Sí", "No")</f>
        <v>No</v>
      </c>
      <c r="H3614" t="s">
        <v>35</v>
      </c>
      <c r="I3614" t="str">
        <f>IF(moras[[#This Row],[TIPO_ASEGURAMIENTO]] = "", '2-Resumen'!$F$4, moras[[#This Row],[TIPO_ASEGURAMIENTO]])</f>
        <v>ASEGURADO VOLUNTARIO</v>
      </c>
      <c r="J3614" t="s">
        <v>29</v>
      </c>
      <c r="K3614" t="s">
        <v>30</v>
      </c>
      <c r="L3614" t="s">
        <v>31</v>
      </c>
      <c r="M3614" t="s">
        <v>31</v>
      </c>
      <c r="N3614">
        <v>21</v>
      </c>
      <c r="O3614">
        <f>IF(moras[[#This Row],[EDAD]]="", '2-Resumen'!$C$7, moras[[#This Row],[EDAD]])</f>
        <v>21</v>
      </c>
      <c r="P3614">
        <f>FLOOR(moras[[#This Row],[EDAD_SIN_NA´S]],10)</f>
        <v>20</v>
      </c>
      <c r="Q3614">
        <f>STANDARDIZE(moras[[#This Row],[EDAD]],'2-Resumen'!$C$2, '2-Resumen'!$C$3)</f>
        <v>-1.4754721148345964</v>
      </c>
      <c r="R3614" t="str">
        <f>IF(ABS(moras[[#This Row],[Z-CORE E]]) &gt; 1.96, "Sí", "No")</f>
        <v>No</v>
      </c>
    </row>
    <row r="3615" spans="1:18">
      <c r="A3615">
        <v>1698</v>
      </c>
      <c r="B3615" t="s">
        <v>32</v>
      </c>
      <c r="C3615">
        <v>297046</v>
      </c>
      <c r="D36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5">
        <f>IF(moras[[#This Row],[SALARIO]]="",'2-Resumen'!$B$7, moras[[#This Row],[SALARIO]])</f>
        <v>297046</v>
      </c>
      <c r="F3615">
        <f>STANDARDIZE(moras[[#This Row],[SALARIO]],'2-Resumen'!$B$2,'2-Resumen'!$B$3)</f>
        <v>-0.37067382187573611</v>
      </c>
      <c r="G3615" t="str">
        <f>IF(ABS(moras[[#This Row],[Z-CORE]])&gt; 1.96,"Sí", "No")</f>
        <v>No</v>
      </c>
      <c r="H3615" t="s">
        <v>35</v>
      </c>
      <c r="I3615" t="str">
        <f>IF(moras[[#This Row],[TIPO_ASEGURAMIENTO]] = "", '2-Resumen'!$F$4, moras[[#This Row],[TIPO_ASEGURAMIENTO]])</f>
        <v>ASEGURADO VOLUNTARIO</v>
      </c>
      <c r="J3615" t="s">
        <v>29</v>
      </c>
      <c r="K3615" t="s">
        <v>30</v>
      </c>
      <c r="L3615" t="s">
        <v>31</v>
      </c>
      <c r="M3615" t="s">
        <v>31</v>
      </c>
      <c r="N3615">
        <v>42</v>
      </c>
      <c r="O3615">
        <f>IF(moras[[#This Row],[EDAD]]="", '2-Resumen'!$C$7, moras[[#This Row],[EDAD]])</f>
        <v>42</v>
      </c>
      <c r="P3615">
        <f>FLOOR(moras[[#This Row],[EDAD_SIN_NA´S]],10)</f>
        <v>40</v>
      </c>
      <c r="Q3615">
        <f>STANDARDIZE(moras[[#This Row],[EDAD]],'2-Resumen'!$C$2, '2-Resumen'!$C$3)</f>
        <v>6.6098167852911317E-3</v>
      </c>
      <c r="R3615" t="str">
        <f>IF(ABS(moras[[#This Row],[Z-CORE E]]) &gt; 1.96, "Sí", "No")</f>
        <v>No</v>
      </c>
    </row>
    <row r="3616" spans="1:18">
      <c r="A3616">
        <v>1729</v>
      </c>
      <c r="B3616" t="s">
        <v>27</v>
      </c>
      <c r="C3616">
        <v>297046</v>
      </c>
      <c r="D36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6">
        <f>IF(moras[[#This Row],[SALARIO]]="",'2-Resumen'!$B$7, moras[[#This Row],[SALARIO]])</f>
        <v>297046</v>
      </c>
      <c r="F3616">
        <f>STANDARDIZE(moras[[#This Row],[SALARIO]],'2-Resumen'!$B$2,'2-Resumen'!$B$3)</f>
        <v>-0.37067382187573611</v>
      </c>
      <c r="G3616" t="str">
        <f>IF(ABS(moras[[#This Row],[Z-CORE]])&gt; 1.96,"Sí", "No")</f>
        <v>No</v>
      </c>
      <c r="H3616" t="s">
        <v>35</v>
      </c>
      <c r="I3616" t="str">
        <f>IF(moras[[#This Row],[TIPO_ASEGURAMIENTO]] = "", '2-Resumen'!$F$4, moras[[#This Row],[TIPO_ASEGURAMIENTO]])</f>
        <v>ASEGURADO VOLUNTARIO</v>
      </c>
      <c r="J3616" t="s">
        <v>29</v>
      </c>
      <c r="K3616" t="s">
        <v>30</v>
      </c>
      <c r="L3616" t="s">
        <v>31</v>
      </c>
      <c r="M3616" t="s">
        <v>31</v>
      </c>
      <c r="N3616">
        <v>39</v>
      </c>
      <c r="O3616">
        <f>IF(moras[[#This Row],[EDAD]]="", '2-Resumen'!$C$7, moras[[#This Row],[EDAD]])</f>
        <v>39</v>
      </c>
      <c r="P3616">
        <f>FLOOR(moras[[#This Row],[EDAD_SIN_NA´S]],10)</f>
        <v>30</v>
      </c>
      <c r="Q3616">
        <f>STANDARDIZE(moras[[#This Row],[EDAD]],'2-Resumen'!$C$2, '2-Resumen'!$C$3)</f>
        <v>-0.20511617344612137</v>
      </c>
      <c r="R3616" t="str">
        <f>IF(ABS(moras[[#This Row],[Z-CORE E]]) &gt; 1.96, "Sí", "No")</f>
        <v>No</v>
      </c>
    </row>
    <row r="3617" spans="1:18">
      <c r="A3617">
        <v>1759</v>
      </c>
      <c r="B3617" t="s">
        <v>32</v>
      </c>
      <c r="C3617">
        <v>300018</v>
      </c>
      <c r="D36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7">
        <f>IF(moras[[#This Row],[SALARIO]]="",'2-Resumen'!$B$7, moras[[#This Row],[SALARIO]])</f>
        <v>300018</v>
      </c>
      <c r="F3617">
        <f>STANDARDIZE(moras[[#This Row],[SALARIO]],'2-Resumen'!$B$2,'2-Resumen'!$B$3)</f>
        <v>-0.37062437064659964</v>
      </c>
      <c r="G3617" t="str">
        <f>IF(ABS(moras[[#This Row],[Z-CORE]])&gt; 1.96,"Sí", "No")</f>
        <v>No</v>
      </c>
      <c r="H3617" t="s">
        <v>35</v>
      </c>
      <c r="I3617" t="str">
        <f>IF(moras[[#This Row],[TIPO_ASEGURAMIENTO]] = "", '2-Resumen'!$F$4, moras[[#This Row],[TIPO_ASEGURAMIENTO]])</f>
        <v>ASEGURADO VOLUNTARIO</v>
      </c>
      <c r="J3617" t="s">
        <v>29</v>
      </c>
      <c r="K3617" t="s">
        <v>30</v>
      </c>
      <c r="L3617" t="s">
        <v>31</v>
      </c>
      <c r="M3617" t="s">
        <v>31</v>
      </c>
      <c r="N3617">
        <v>60</v>
      </c>
      <c r="O3617">
        <f>IF(moras[[#This Row],[EDAD]]="", '2-Resumen'!$C$7, moras[[#This Row],[EDAD]])</f>
        <v>60</v>
      </c>
      <c r="P3617">
        <f>FLOOR(moras[[#This Row],[EDAD_SIN_NA´S]],10)</f>
        <v>60</v>
      </c>
      <c r="Q3617">
        <f>STANDARDIZE(moras[[#This Row],[EDAD]],'2-Resumen'!$C$2, '2-Resumen'!$C$3)</f>
        <v>1.2769657581737661</v>
      </c>
      <c r="R3617" t="str">
        <f>IF(ABS(moras[[#This Row],[Z-CORE E]]) &gt; 1.96, "Sí", "No")</f>
        <v>No</v>
      </c>
    </row>
    <row r="3618" spans="1:18">
      <c r="A3618">
        <v>1760</v>
      </c>
      <c r="B3618" t="s">
        <v>32</v>
      </c>
      <c r="C3618">
        <v>297046</v>
      </c>
      <c r="D36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8">
        <f>IF(moras[[#This Row],[SALARIO]]="",'2-Resumen'!$B$7, moras[[#This Row],[SALARIO]])</f>
        <v>297046</v>
      </c>
      <c r="F3618">
        <f>STANDARDIZE(moras[[#This Row],[SALARIO]],'2-Resumen'!$B$2,'2-Resumen'!$B$3)</f>
        <v>-0.37067382187573611</v>
      </c>
      <c r="G3618" t="str">
        <f>IF(ABS(moras[[#This Row],[Z-CORE]])&gt; 1.96,"Sí", "No")</f>
        <v>No</v>
      </c>
      <c r="H3618" t="s">
        <v>35</v>
      </c>
      <c r="I3618" t="str">
        <f>IF(moras[[#This Row],[TIPO_ASEGURAMIENTO]] = "", '2-Resumen'!$F$4, moras[[#This Row],[TIPO_ASEGURAMIENTO]])</f>
        <v>ASEGURADO VOLUNTARIO</v>
      </c>
      <c r="J3618" t="s">
        <v>29</v>
      </c>
      <c r="K3618" t="s">
        <v>30</v>
      </c>
      <c r="L3618" t="s">
        <v>31</v>
      </c>
      <c r="M3618" t="s">
        <v>31</v>
      </c>
      <c r="N3618">
        <v>68</v>
      </c>
      <c r="O3618">
        <f>IF(moras[[#This Row],[EDAD]]="", '2-Resumen'!$C$7, moras[[#This Row],[EDAD]])</f>
        <v>68</v>
      </c>
      <c r="P3618">
        <f>FLOOR(moras[[#This Row],[EDAD_SIN_NA´S]],10)</f>
        <v>60</v>
      </c>
      <c r="Q3618">
        <f>STANDARDIZE(moras[[#This Row],[EDAD]],'2-Resumen'!$C$2, '2-Resumen'!$C$3)</f>
        <v>1.8415683987908662</v>
      </c>
      <c r="R3618" t="str">
        <f>IF(ABS(moras[[#This Row],[Z-CORE E]]) &gt; 1.96, "Sí", "No")</f>
        <v>No</v>
      </c>
    </row>
    <row r="3619" spans="1:18">
      <c r="A3619">
        <v>1767</v>
      </c>
      <c r="B3619" t="s">
        <v>32</v>
      </c>
      <c r="C3619">
        <v>300010</v>
      </c>
      <c r="D36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19">
        <f>IF(moras[[#This Row],[SALARIO]]="",'2-Resumen'!$B$7, moras[[#This Row],[SALARIO]])</f>
        <v>300010</v>
      </c>
      <c r="F3619">
        <f>STANDARDIZE(moras[[#This Row],[SALARIO]],'2-Resumen'!$B$2,'2-Resumen'!$B$3)</f>
        <v>-0.37062450375892569</v>
      </c>
      <c r="G3619" t="str">
        <f>IF(ABS(moras[[#This Row],[Z-CORE]])&gt; 1.96,"Sí", "No")</f>
        <v>No</v>
      </c>
      <c r="H3619" t="s">
        <v>35</v>
      </c>
      <c r="I3619" t="str">
        <f>IF(moras[[#This Row],[TIPO_ASEGURAMIENTO]] = "", '2-Resumen'!$F$4, moras[[#This Row],[TIPO_ASEGURAMIENTO]])</f>
        <v>ASEGURADO VOLUNTARIO</v>
      </c>
      <c r="J3619" t="s">
        <v>29</v>
      </c>
      <c r="K3619" t="s">
        <v>30</v>
      </c>
      <c r="L3619" t="s">
        <v>31</v>
      </c>
      <c r="M3619" t="s">
        <v>31</v>
      </c>
      <c r="N3619">
        <v>44</v>
      </c>
      <c r="O3619">
        <f>IF(moras[[#This Row],[EDAD]]="", '2-Resumen'!$C$7, moras[[#This Row],[EDAD]])</f>
        <v>44</v>
      </c>
      <c r="P3619">
        <f>FLOOR(moras[[#This Row],[EDAD_SIN_NA´S]],10)</f>
        <v>40</v>
      </c>
      <c r="Q3619">
        <f>STANDARDIZE(moras[[#This Row],[EDAD]],'2-Resumen'!$C$2, '2-Resumen'!$C$3)</f>
        <v>0.14776047693956615</v>
      </c>
      <c r="R3619" t="str">
        <f>IF(ABS(moras[[#This Row],[Z-CORE E]]) &gt; 1.96, "Sí", "No")</f>
        <v>No</v>
      </c>
    </row>
    <row r="3620" spans="1:18">
      <c r="A3620">
        <v>1769</v>
      </c>
      <c r="B3620" t="s">
        <v>32</v>
      </c>
      <c r="C3620">
        <v>305704</v>
      </c>
      <c r="D36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0">
        <f>IF(moras[[#This Row],[SALARIO]]="",'2-Resumen'!$B$7, moras[[#This Row],[SALARIO]])</f>
        <v>305704</v>
      </c>
      <c r="F3620">
        <f>STANDARDIZE(moras[[#This Row],[SALARIO]],'2-Resumen'!$B$2,'2-Resumen'!$B$3)</f>
        <v>-0.37052976106084251</v>
      </c>
      <c r="G3620" t="str">
        <f>IF(ABS(moras[[#This Row],[Z-CORE]])&gt; 1.96,"Sí", "No")</f>
        <v>No</v>
      </c>
      <c r="H3620" t="s">
        <v>35</v>
      </c>
      <c r="I3620" t="str">
        <f>IF(moras[[#This Row],[TIPO_ASEGURAMIENTO]] = "", '2-Resumen'!$F$4, moras[[#This Row],[TIPO_ASEGURAMIENTO]])</f>
        <v>ASEGURADO VOLUNTARIO</v>
      </c>
      <c r="J3620" t="s">
        <v>29</v>
      </c>
      <c r="K3620" t="s">
        <v>30</v>
      </c>
      <c r="L3620" t="s">
        <v>31</v>
      </c>
      <c r="M3620" t="s">
        <v>31</v>
      </c>
      <c r="N3620">
        <v>60</v>
      </c>
      <c r="O3620">
        <f>IF(moras[[#This Row],[EDAD]]="", '2-Resumen'!$C$7, moras[[#This Row],[EDAD]])</f>
        <v>60</v>
      </c>
      <c r="P3620">
        <f>FLOOR(moras[[#This Row],[EDAD_SIN_NA´S]],10)</f>
        <v>60</v>
      </c>
      <c r="Q3620">
        <f>STANDARDIZE(moras[[#This Row],[EDAD]],'2-Resumen'!$C$2, '2-Resumen'!$C$3)</f>
        <v>1.2769657581737661</v>
      </c>
      <c r="R3620" t="str">
        <f>IF(ABS(moras[[#This Row],[Z-CORE E]]) &gt; 1.96, "Sí", "No")</f>
        <v>No</v>
      </c>
    </row>
    <row r="3621" spans="1:18">
      <c r="A3621">
        <v>1773</v>
      </c>
      <c r="B3621" t="s">
        <v>32</v>
      </c>
      <c r="C3621">
        <v>297046</v>
      </c>
      <c r="D36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1">
        <f>IF(moras[[#This Row],[SALARIO]]="",'2-Resumen'!$B$7, moras[[#This Row],[SALARIO]])</f>
        <v>297046</v>
      </c>
      <c r="F3621">
        <f>STANDARDIZE(moras[[#This Row],[SALARIO]],'2-Resumen'!$B$2,'2-Resumen'!$B$3)</f>
        <v>-0.37067382187573611</v>
      </c>
      <c r="G3621" t="str">
        <f>IF(ABS(moras[[#This Row],[Z-CORE]])&gt; 1.96,"Sí", "No")</f>
        <v>No</v>
      </c>
      <c r="H3621" t="s">
        <v>35</v>
      </c>
      <c r="I3621" t="str">
        <f>IF(moras[[#This Row],[TIPO_ASEGURAMIENTO]] = "", '2-Resumen'!$F$4, moras[[#This Row],[TIPO_ASEGURAMIENTO]])</f>
        <v>ASEGURADO VOLUNTARIO</v>
      </c>
      <c r="J3621" t="s">
        <v>29</v>
      </c>
      <c r="K3621" t="s">
        <v>31</v>
      </c>
      <c r="L3621" t="s">
        <v>31</v>
      </c>
      <c r="M3621" t="s">
        <v>30</v>
      </c>
      <c r="N3621">
        <v>73</v>
      </c>
      <c r="O3621">
        <f>IF(moras[[#This Row],[EDAD]]="", '2-Resumen'!$C$7, moras[[#This Row],[EDAD]])</f>
        <v>73</v>
      </c>
      <c r="P3621">
        <f>FLOOR(moras[[#This Row],[EDAD_SIN_NA´S]],10)</f>
        <v>70</v>
      </c>
      <c r="Q3621">
        <f>STANDARDIZE(moras[[#This Row],[EDAD]],'2-Resumen'!$C$2, '2-Resumen'!$C$3)</f>
        <v>2.1944450491765539</v>
      </c>
      <c r="R3621" t="str">
        <f>IF(ABS(moras[[#This Row],[Z-CORE E]]) &gt; 1.96, "Sí", "No")</f>
        <v>Sí</v>
      </c>
    </row>
    <row r="3622" spans="1:18">
      <c r="A3622">
        <v>1785</v>
      </c>
      <c r="B3622" t="s">
        <v>27</v>
      </c>
      <c r="C3622">
        <v>297719</v>
      </c>
      <c r="D36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2">
        <f>IF(moras[[#This Row],[SALARIO]]="",'2-Resumen'!$B$7, moras[[#This Row],[SALARIO]])</f>
        <v>297719</v>
      </c>
      <c r="F3622">
        <f>STANDARDIZE(moras[[#This Row],[SALARIO]],'2-Resumen'!$B$2,'2-Resumen'!$B$3)</f>
        <v>-0.37066262380130516</v>
      </c>
      <c r="G3622" t="str">
        <f>IF(ABS(moras[[#This Row],[Z-CORE]])&gt; 1.96,"Sí", "No")</f>
        <v>No</v>
      </c>
      <c r="H3622" t="s">
        <v>35</v>
      </c>
      <c r="I3622" t="str">
        <f>IF(moras[[#This Row],[TIPO_ASEGURAMIENTO]] = "", '2-Resumen'!$F$4, moras[[#This Row],[TIPO_ASEGURAMIENTO]])</f>
        <v>ASEGURADO VOLUNTARIO</v>
      </c>
      <c r="J3622" t="s">
        <v>29</v>
      </c>
      <c r="K3622" t="s">
        <v>30</v>
      </c>
      <c r="L3622" t="s">
        <v>30</v>
      </c>
      <c r="M3622" t="s">
        <v>31</v>
      </c>
      <c r="N3622">
        <v>43</v>
      </c>
      <c r="O3622">
        <f>IF(moras[[#This Row],[EDAD]]="", '2-Resumen'!$C$7, moras[[#This Row],[EDAD]])</f>
        <v>43</v>
      </c>
      <c r="P3622">
        <f>FLOOR(moras[[#This Row],[EDAD_SIN_NA´S]],10)</f>
        <v>40</v>
      </c>
      <c r="Q3622">
        <f>STANDARDIZE(moras[[#This Row],[EDAD]],'2-Resumen'!$C$2, '2-Resumen'!$C$3)</f>
        <v>7.7185146862428639E-2</v>
      </c>
      <c r="R3622" t="str">
        <f>IF(ABS(moras[[#This Row],[Z-CORE E]]) &gt; 1.96, "Sí", "No")</f>
        <v>No</v>
      </c>
    </row>
    <row r="3623" spans="1:18">
      <c r="A3623">
        <v>1786</v>
      </c>
      <c r="B3623" t="s">
        <v>32</v>
      </c>
      <c r="C3623">
        <v>297046</v>
      </c>
      <c r="D36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3">
        <f>IF(moras[[#This Row],[SALARIO]]="",'2-Resumen'!$B$7, moras[[#This Row],[SALARIO]])</f>
        <v>297046</v>
      </c>
      <c r="F3623">
        <f>STANDARDIZE(moras[[#This Row],[SALARIO]],'2-Resumen'!$B$2,'2-Resumen'!$B$3)</f>
        <v>-0.37067382187573611</v>
      </c>
      <c r="G3623" t="str">
        <f>IF(ABS(moras[[#This Row],[Z-CORE]])&gt; 1.96,"Sí", "No")</f>
        <v>No</v>
      </c>
      <c r="H3623" t="s">
        <v>35</v>
      </c>
      <c r="I3623" t="str">
        <f>IF(moras[[#This Row],[TIPO_ASEGURAMIENTO]] = "", '2-Resumen'!$F$4, moras[[#This Row],[TIPO_ASEGURAMIENTO]])</f>
        <v>ASEGURADO VOLUNTARIO</v>
      </c>
      <c r="J3623" t="s">
        <v>29</v>
      </c>
      <c r="K3623" t="s">
        <v>30</v>
      </c>
      <c r="L3623" t="s">
        <v>31</v>
      </c>
      <c r="M3623" t="s">
        <v>31</v>
      </c>
      <c r="N3623">
        <v>41</v>
      </c>
      <c r="O3623">
        <f>IF(moras[[#This Row],[EDAD]]="", '2-Resumen'!$C$7, moras[[#This Row],[EDAD]])</f>
        <v>41</v>
      </c>
      <c r="P3623">
        <f>FLOOR(moras[[#This Row],[EDAD_SIN_NA´S]],10)</f>
        <v>40</v>
      </c>
      <c r="Q3623">
        <f>STANDARDIZE(moras[[#This Row],[EDAD]],'2-Resumen'!$C$2, '2-Resumen'!$C$3)</f>
        <v>-6.3965513291846368E-2</v>
      </c>
      <c r="R3623" t="str">
        <f>IF(ABS(moras[[#This Row],[Z-CORE E]]) &gt; 1.96, "Sí", "No")</f>
        <v>No</v>
      </c>
    </row>
    <row r="3624" spans="1:18">
      <c r="A3624">
        <v>1811</v>
      </c>
      <c r="B3624" t="s">
        <v>27</v>
      </c>
      <c r="C3624">
        <v>297046</v>
      </c>
      <c r="D36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4">
        <f>IF(moras[[#This Row],[SALARIO]]="",'2-Resumen'!$B$7, moras[[#This Row],[SALARIO]])</f>
        <v>297046</v>
      </c>
      <c r="F3624">
        <f>STANDARDIZE(moras[[#This Row],[SALARIO]],'2-Resumen'!$B$2,'2-Resumen'!$B$3)</f>
        <v>-0.37067382187573611</v>
      </c>
      <c r="G3624" t="str">
        <f>IF(ABS(moras[[#This Row],[Z-CORE]])&gt; 1.96,"Sí", "No")</f>
        <v>No</v>
      </c>
      <c r="H3624" t="s">
        <v>35</v>
      </c>
      <c r="I3624" t="str">
        <f>IF(moras[[#This Row],[TIPO_ASEGURAMIENTO]] = "", '2-Resumen'!$F$4, moras[[#This Row],[TIPO_ASEGURAMIENTO]])</f>
        <v>ASEGURADO VOLUNTARIO</v>
      </c>
      <c r="J3624" t="s">
        <v>29</v>
      </c>
      <c r="K3624" t="s">
        <v>30</v>
      </c>
      <c r="L3624" t="s">
        <v>31</v>
      </c>
      <c r="M3624" t="s">
        <v>31</v>
      </c>
      <c r="N3624">
        <v>53</v>
      </c>
      <c r="O3624">
        <f>IF(moras[[#This Row],[EDAD]]="", '2-Resumen'!$C$7, moras[[#This Row],[EDAD]])</f>
        <v>53</v>
      </c>
      <c r="P3624">
        <f>FLOOR(moras[[#This Row],[EDAD_SIN_NA´S]],10)</f>
        <v>50</v>
      </c>
      <c r="Q3624">
        <f>STANDARDIZE(moras[[#This Row],[EDAD]],'2-Resumen'!$C$2, '2-Resumen'!$C$3)</f>
        <v>0.78293844763380371</v>
      </c>
      <c r="R3624" t="str">
        <f>IF(ABS(moras[[#This Row],[Z-CORE E]]) &gt; 1.96, "Sí", "No")</f>
        <v>No</v>
      </c>
    </row>
    <row r="3625" spans="1:18">
      <c r="A3625">
        <v>1813</v>
      </c>
      <c r="B3625" t="s">
        <v>32</v>
      </c>
      <c r="C3625">
        <v>299647</v>
      </c>
      <c r="D36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5">
        <f>IF(moras[[#This Row],[SALARIO]]="",'2-Resumen'!$B$7, moras[[#This Row],[SALARIO]])</f>
        <v>299647</v>
      </c>
      <c r="F3625">
        <f>STANDARDIZE(moras[[#This Row],[SALARIO]],'2-Resumen'!$B$2,'2-Resumen'!$B$3)</f>
        <v>-0.3706305437307213</v>
      </c>
      <c r="G3625" t="str">
        <f>IF(ABS(moras[[#This Row],[Z-CORE]])&gt; 1.96,"Sí", "No")</f>
        <v>No</v>
      </c>
      <c r="H3625" t="s">
        <v>35</v>
      </c>
      <c r="I3625" t="str">
        <f>IF(moras[[#This Row],[TIPO_ASEGURAMIENTO]] = "", '2-Resumen'!$F$4, moras[[#This Row],[TIPO_ASEGURAMIENTO]])</f>
        <v>ASEGURADO VOLUNTARIO</v>
      </c>
      <c r="J3625" t="s">
        <v>29</v>
      </c>
      <c r="K3625" t="s">
        <v>30</v>
      </c>
      <c r="L3625" t="s">
        <v>31</v>
      </c>
      <c r="M3625" t="s">
        <v>31</v>
      </c>
      <c r="N3625">
        <v>58</v>
      </c>
      <c r="O3625">
        <f>IF(moras[[#This Row],[EDAD]]="", '2-Resumen'!$C$7, moras[[#This Row],[EDAD]])</f>
        <v>58</v>
      </c>
      <c r="P3625">
        <f>FLOOR(moras[[#This Row],[EDAD_SIN_NA´S]],10)</f>
        <v>50</v>
      </c>
      <c r="Q3625">
        <f>STANDARDIZE(moras[[#This Row],[EDAD]],'2-Resumen'!$C$2, '2-Resumen'!$C$3)</f>
        <v>1.1358150980194912</v>
      </c>
      <c r="R3625" t="str">
        <f>IF(ABS(moras[[#This Row],[Z-CORE E]]) &gt; 1.96, "Sí", "No")</f>
        <v>No</v>
      </c>
    </row>
    <row r="3626" spans="1:18">
      <c r="A3626">
        <v>1814</v>
      </c>
      <c r="B3626" t="s">
        <v>27</v>
      </c>
      <c r="C3626">
        <v>385548</v>
      </c>
      <c r="D36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26">
        <f>IF(moras[[#This Row],[SALARIO]]="",'2-Resumen'!$B$7, moras[[#This Row],[SALARIO]])</f>
        <v>385548</v>
      </c>
      <c r="F3626">
        <f>STANDARDIZE(moras[[#This Row],[SALARIO]],'2-Resumen'!$B$2,'2-Resumen'!$B$3)</f>
        <v>-0.3692012334904608</v>
      </c>
      <c r="G3626" t="str">
        <f>IF(ABS(moras[[#This Row],[Z-CORE]])&gt; 1.96,"Sí", "No")</f>
        <v>No</v>
      </c>
      <c r="H3626" t="s">
        <v>35</v>
      </c>
      <c r="I3626" t="str">
        <f>IF(moras[[#This Row],[TIPO_ASEGURAMIENTO]] = "", '2-Resumen'!$F$4, moras[[#This Row],[TIPO_ASEGURAMIENTO]])</f>
        <v>ASEGURADO VOLUNTARIO</v>
      </c>
      <c r="J3626" t="s">
        <v>29</v>
      </c>
      <c r="K3626" t="s">
        <v>30</v>
      </c>
      <c r="L3626" t="s">
        <v>30</v>
      </c>
      <c r="M3626" t="s">
        <v>31</v>
      </c>
      <c r="N3626">
        <v>55</v>
      </c>
      <c r="O3626">
        <f>IF(moras[[#This Row],[EDAD]]="", '2-Resumen'!$C$7, moras[[#This Row],[EDAD]])</f>
        <v>55</v>
      </c>
      <c r="P3626">
        <f>FLOOR(moras[[#This Row],[EDAD_SIN_NA´S]],10)</f>
        <v>50</v>
      </c>
      <c r="Q3626">
        <f>STANDARDIZE(moras[[#This Row],[EDAD]],'2-Resumen'!$C$2, '2-Resumen'!$C$3)</f>
        <v>0.92408910778807873</v>
      </c>
      <c r="R3626" t="str">
        <f>IF(ABS(moras[[#This Row],[Z-CORE E]]) &gt; 1.96, "Sí", "No")</f>
        <v>No</v>
      </c>
    </row>
    <row r="3627" spans="1:18">
      <c r="A3627">
        <v>1825</v>
      </c>
      <c r="B3627" t="s">
        <v>27</v>
      </c>
      <c r="C3627">
        <v>310124</v>
      </c>
      <c r="D36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7">
        <f>IF(moras[[#This Row],[SALARIO]]="",'2-Resumen'!$B$7, moras[[#This Row],[SALARIO]])</f>
        <v>310124</v>
      </c>
      <c r="F3627">
        <f>STANDARDIZE(moras[[#This Row],[SALARIO]],'2-Resumen'!$B$2,'2-Resumen'!$B$3)</f>
        <v>-0.37045621650068661</v>
      </c>
      <c r="G3627" t="str">
        <f>IF(ABS(moras[[#This Row],[Z-CORE]])&gt; 1.96,"Sí", "No")</f>
        <v>No</v>
      </c>
      <c r="H3627" t="s">
        <v>35</v>
      </c>
      <c r="I3627" t="str">
        <f>IF(moras[[#This Row],[TIPO_ASEGURAMIENTO]] = "", '2-Resumen'!$F$4, moras[[#This Row],[TIPO_ASEGURAMIENTO]])</f>
        <v>ASEGURADO VOLUNTARIO</v>
      </c>
      <c r="J3627" t="s">
        <v>29</v>
      </c>
      <c r="K3627" t="s">
        <v>30</v>
      </c>
      <c r="L3627" t="s">
        <v>31</v>
      </c>
      <c r="M3627" t="s">
        <v>30</v>
      </c>
      <c r="N3627">
        <v>32</v>
      </c>
      <c r="O3627">
        <f>IF(moras[[#This Row],[EDAD]]="", '2-Resumen'!$C$7, moras[[#This Row],[EDAD]])</f>
        <v>32</v>
      </c>
      <c r="P3627">
        <f>FLOOR(moras[[#This Row],[EDAD_SIN_NA´S]],10)</f>
        <v>30</v>
      </c>
      <c r="Q3627">
        <f>STANDARDIZE(moras[[#This Row],[EDAD]],'2-Resumen'!$C$2, '2-Resumen'!$C$3)</f>
        <v>-0.69914348398608395</v>
      </c>
      <c r="R3627" t="str">
        <f>IF(ABS(moras[[#This Row],[Z-CORE E]]) &gt; 1.96, "Sí", "No")</f>
        <v>No</v>
      </c>
    </row>
    <row r="3628" spans="1:18">
      <c r="A3628">
        <v>1831</v>
      </c>
      <c r="B3628" t="s">
        <v>27</v>
      </c>
      <c r="C3628">
        <v>278272</v>
      </c>
      <c r="D36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8">
        <f>IF(moras[[#This Row],[SALARIO]]="",'2-Resumen'!$B$7, moras[[#This Row],[SALARIO]])</f>
        <v>278272</v>
      </c>
      <c r="F3628">
        <f>STANDARDIZE(moras[[#This Row],[SALARIO]],'2-Resumen'!$B$2,'2-Resumen'!$B$3)</f>
        <v>-0.37098620322695036</v>
      </c>
      <c r="G3628" t="str">
        <f>IF(ABS(moras[[#This Row],[Z-CORE]])&gt; 1.96,"Sí", "No")</f>
        <v>No</v>
      </c>
      <c r="H3628" t="s">
        <v>35</v>
      </c>
      <c r="I3628" t="str">
        <f>IF(moras[[#This Row],[TIPO_ASEGURAMIENTO]] = "", '2-Resumen'!$F$4, moras[[#This Row],[TIPO_ASEGURAMIENTO]])</f>
        <v>ASEGURADO VOLUNTARIO</v>
      </c>
      <c r="J3628" t="s">
        <v>29</v>
      </c>
      <c r="K3628" t="s">
        <v>30</v>
      </c>
      <c r="L3628" t="s">
        <v>31</v>
      </c>
      <c r="M3628" t="s">
        <v>31</v>
      </c>
      <c r="N3628">
        <v>25</v>
      </c>
      <c r="O3628">
        <f>IF(moras[[#This Row],[EDAD]]="", '2-Resumen'!$C$7, moras[[#This Row],[EDAD]])</f>
        <v>25</v>
      </c>
      <c r="P3628">
        <f>FLOOR(moras[[#This Row],[EDAD_SIN_NA´S]],10)</f>
        <v>20</v>
      </c>
      <c r="Q3628">
        <f>STANDARDIZE(moras[[#This Row],[EDAD]],'2-Resumen'!$C$2, '2-Resumen'!$C$3)</f>
        <v>-1.1931707945260464</v>
      </c>
      <c r="R3628" t="str">
        <f>IF(ABS(moras[[#This Row],[Z-CORE E]]) &gt; 1.96, "Sí", "No")</f>
        <v>No</v>
      </c>
    </row>
    <row r="3629" spans="1:18">
      <c r="A3629">
        <v>1838</v>
      </c>
      <c r="B3629" t="s">
        <v>27</v>
      </c>
      <c r="C3629">
        <v>297045</v>
      </c>
      <c r="D36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29">
        <f>IF(moras[[#This Row],[SALARIO]]="",'2-Resumen'!$B$7, moras[[#This Row],[SALARIO]])</f>
        <v>297045</v>
      </c>
      <c r="F3629">
        <f>STANDARDIZE(moras[[#This Row],[SALARIO]],'2-Resumen'!$B$2,'2-Resumen'!$B$3)</f>
        <v>-0.37067383851477692</v>
      </c>
      <c r="G3629" t="str">
        <f>IF(ABS(moras[[#This Row],[Z-CORE]])&gt; 1.96,"Sí", "No")</f>
        <v>No</v>
      </c>
      <c r="H3629" t="s">
        <v>35</v>
      </c>
      <c r="I3629" t="str">
        <f>IF(moras[[#This Row],[TIPO_ASEGURAMIENTO]] = "", '2-Resumen'!$F$4, moras[[#This Row],[TIPO_ASEGURAMIENTO]])</f>
        <v>ASEGURADO VOLUNTARIO</v>
      </c>
      <c r="J3629" t="s">
        <v>29</v>
      </c>
      <c r="K3629" t="s">
        <v>30</v>
      </c>
      <c r="L3629" t="s">
        <v>31</v>
      </c>
      <c r="M3629" t="s">
        <v>31</v>
      </c>
      <c r="N3629">
        <v>41</v>
      </c>
      <c r="O3629">
        <f>IF(moras[[#This Row],[EDAD]]="", '2-Resumen'!$C$7, moras[[#This Row],[EDAD]])</f>
        <v>41</v>
      </c>
      <c r="P3629">
        <f>FLOOR(moras[[#This Row],[EDAD_SIN_NA´S]],10)</f>
        <v>40</v>
      </c>
      <c r="Q3629">
        <f>STANDARDIZE(moras[[#This Row],[EDAD]],'2-Resumen'!$C$2, '2-Resumen'!$C$3)</f>
        <v>-6.3965513291846368E-2</v>
      </c>
      <c r="R3629" t="str">
        <f>IF(ABS(moras[[#This Row],[Z-CORE E]]) &gt; 1.96, "Sí", "No")</f>
        <v>No</v>
      </c>
    </row>
    <row r="3630" spans="1:18">
      <c r="A3630">
        <v>1846</v>
      </c>
      <c r="B3630" t="s">
        <v>32</v>
      </c>
      <c r="C3630">
        <v>299784</v>
      </c>
      <c r="D36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30">
        <f>IF(moras[[#This Row],[SALARIO]]="",'2-Resumen'!$B$7, moras[[#This Row],[SALARIO]])</f>
        <v>299784</v>
      </c>
      <c r="F3630">
        <f>STANDARDIZE(moras[[#This Row],[SALARIO]],'2-Resumen'!$B$2,'2-Resumen'!$B$3)</f>
        <v>-0.37062826418213729</v>
      </c>
      <c r="G3630" t="str">
        <f>IF(ABS(moras[[#This Row],[Z-CORE]])&gt; 1.96,"Sí", "No")</f>
        <v>No</v>
      </c>
      <c r="H3630" t="s">
        <v>35</v>
      </c>
      <c r="I3630" t="str">
        <f>IF(moras[[#This Row],[TIPO_ASEGURAMIENTO]] = "", '2-Resumen'!$F$4, moras[[#This Row],[TIPO_ASEGURAMIENTO]])</f>
        <v>ASEGURADO VOLUNTARIO</v>
      </c>
      <c r="J3630" t="s">
        <v>29</v>
      </c>
      <c r="K3630" t="s">
        <v>30</v>
      </c>
      <c r="L3630" t="s">
        <v>31</v>
      </c>
      <c r="M3630" t="s">
        <v>31</v>
      </c>
      <c r="N3630">
        <v>59</v>
      </c>
      <c r="O3630">
        <f>IF(moras[[#This Row],[EDAD]]="", '2-Resumen'!$C$7, moras[[#This Row],[EDAD]])</f>
        <v>59</v>
      </c>
      <c r="P3630">
        <f>FLOOR(moras[[#This Row],[EDAD_SIN_NA´S]],10)</f>
        <v>50</v>
      </c>
      <c r="Q3630">
        <f>STANDARDIZE(moras[[#This Row],[EDAD]],'2-Resumen'!$C$2, '2-Resumen'!$C$3)</f>
        <v>1.2063904280966287</v>
      </c>
      <c r="R3630" t="str">
        <f>IF(ABS(moras[[#This Row],[Z-CORE E]]) &gt; 1.96, "Sí", "No")</f>
        <v>No</v>
      </c>
    </row>
    <row r="3631" spans="1:18">
      <c r="A3631">
        <v>1852</v>
      </c>
      <c r="B3631" t="s">
        <v>27</v>
      </c>
      <c r="C3631">
        <v>278030</v>
      </c>
      <c r="D36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31">
        <f>IF(moras[[#This Row],[SALARIO]]="",'2-Resumen'!$B$7, moras[[#This Row],[SALARIO]])</f>
        <v>278030</v>
      </c>
      <c r="F3631">
        <f>STANDARDIZE(moras[[#This Row],[SALARIO]],'2-Resumen'!$B$2,'2-Resumen'!$B$3)</f>
        <v>-0.37099022987481406</v>
      </c>
      <c r="G3631" t="str">
        <f>IF(ABS(moras[[#This Row],[Z-CORE]])&gt; 1.96,"Sí", "No")</f>
        <v>No</v>
      </c>
      <c r="H3631" t="s">
        <v>35</v>
      </c>
      <c r="I3631" t="str">
        <f>IF(moras[[#This Row],[TIPO_ASEGURAMIENTO]] = "", '2-Resumen'!$F$4, moras[[#This Row],[TIPO_ASEGURAMIENTO]])</f>
        <v>ASEGURADO VOLUNTARIO</v>
      </c>
      <c r="J3631" t="s">
        <v>29</v>
      </c>
      <c r="K3631" t="s">
        <v>30</v>
      </c>
      <c r="L3631" t="s">
        <v>31</v>
      </c>
      <c r="M3631" t="s">
        <v>31</v>
      </c>
      <c r="N3631">
        <v>37</v>
      </c>
      <c r="O3631">
        <f>IF(moras[[#This Row],[EDAD]]="", '2-Resumen'!$C$7, moras[[#This Row],[EDAD]])</f>
        <v>37</v>
      </c>
      <c r="P3631">
        <f>FLOOR(moras[[#This Row],[EDAD_SIN_NA´S]],10)</f>
        <v>30</v>
      </c>
      <c r="Q3631">
        <f>STANDARDIZE(moras[[#This Row],[EDAD]],'2-Resumen'!$C$2, '2-Resumen'!$C$3)</f>
        <v>-0.3462668336003964</v>
      </c>
      <c r="R3631" t="str">
        <f>IF(ABS(moras[[#This Row],[Z-CORE E]]) &gt; 1.96, "Sí", "No")</f>
        <v>No</v>
      </c>
    </row>
    <row r="3632" spans="1:18">
      <c r="A3632">
        <v>1864</v>
      </c>
      <c r="B3632" t="s">
        <v>32</v>
      </c>
      <c r="C3632">
        <v>297045</v>
      </c>
      <c r="D36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32">
        <f>IF(moras[[#This Row],[SALARIO]]="",'2-Resumen'!$B$7, moras[[#This Row],[SALARIO]])</f>
        <v>297045</v>
      </c>
      <c r="F3632">
        <f>STANDARDIZE(moras[[#This Row],[SALARIO]],'2-Resumen'!$B$2,'2-Resumen'!$B$3)</f>
        <v>-0.37067383851477692</v>
      </c>
      <c r="G3632" t="str">
        <f>IF(ABS(moras[[#This Row],[Z-CORE]])&gt; 1.96,"Sí", "No")</f>
        <v>No</v>
      </c>
      <c r="H3632" t="s">
        <v>35</v>
      </c>
      <c r="I3632" t="str">
        <f>IF(moras[[#This Row],[TIPO_ASEGURAMIENTO]] = "", '2-Resumen'!$F$4, moras[[#This Row],[TIPO_ASEGURAMIENTO]])</f>
        <v>ASEGURADO VOLUNTARIO</v>
      </c>
      <c r="J3632" t="s">
        <v>29</v>
      </c>
      <c r="K3632" t="s">
        <v>30</v>
      </c>
      <c r="L3632" t="s">
        <v>31</v>
      </c>
      <c r="M3632" t="s">
        <v>30</v>
      </c>
      <c r="N3632">
        <v>49</v>
      </c>
      <c r="O3632">
        <f>IF(moras[[#This Row],[EDAD]]="", '2-Resumen'!$C$7, moras[[#This Row],[EDAD]])</f>
        <v>49</v>
      </c>
      <c r="P3632">
        <f>FLOOR(moras[[#This Row],[EDAD_SIN_NA´S]],10)</f>
        <v>40</v>
      </c>
      <c r="Q3632">
        <f>STANDARDIZE(moras[[#This Row],[EDAD]],'2-Resumen'!$C$2, '2-Resumen'!$C$3)</f>
        <v>0.50063712732525367</v>
      </c>
      <c r="R3632" t="str">
        <f>IF(ABS(moras[[#This Row],[Z-CORE E]]) &gt; 1.96, "Sí", "No")</f>
        <v>No</v>
      </c>
    </row>
    <row r="3633" spans="1:18">
      <c r="A3633">
        <v>1901</v>
      </c>
      <c r="B3633" t="s">
        <v>27</v>
      </c>
      <c r="C3633">
        <v>299647</v>
      </c>
      <c r="D36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33">
        <f>IF(moras[[#This Row],[SALARIO]]="",'2-Resumen'!$B$7, moras[[#This Row],[SALARIO]])</f>
        <v>299647</v>
      </c>
      <c r="F3633">
        <f>STANDARDIZE(moras[[#This Row],[SALARIO]],'2-Resumen'!$B$2,'2-Resumen'!$B$3)</f>
        <v>-0.3706305437307213</v>
      </c>
      <c r="G3633" t="str">
        <f>IF(ABS(moras[[#This Row],[Z-CORE]])&gt; 1.96,"Sí", "No")</f>
        <v>No</v>
      </c>
      <c r="H3633" t="s">
        <v>35</v>
      </c>
      <c r="I3633" t="str">
        <f>IF(moras[[#This Row],[TIPO_ASEGURAMIENTO]] = "", '2-Resumen'!$F$4, moras[[#This Row],[TIPO_ASEGURAMIENTO]])</f>
        <v>ASEGURADO VOLUNTARIO</v>
      </c>
      <c r="J3633" t="s">
        <v>29</v>
      </c>
      <c r="K3633" t="s">
        <v>30</v>
      </c>
      <c r="L3633" t="s">
        <v>31</v>
      </c>
      <c r="M3633" t="s">
        <v>31</v>
      </c>
      <c r="N3633">
        <v>78</v>
      </c>
      <c r="O3633">
        <f>IF(moras[[#This Row],[EDAD]]="", '2-Resumen'!$C$7, moras[[#This Row],[EDAD]])</f>
        <v>78</v>
      </c>
      <c r="P3633">
        <f>FLOOR(moras[[#This Row],[EDAD_SIN_NA´S]],10)</f>
        <v>70</v>
      </c>
      <c r="Q3633">
        <f>STANDARDIZE(moras[[#This Row],[EDAD]],'2-Resumen'!$C$2, '2-Resumen'!$C$3)</f>
        <v>2.5473216995622412</v>
      </c>
      <c r="R3633" t="str">
        <f>IF(ABS(moras[[#This Row],[Z-CORE E]]) &gt; 1.96, "Sí", "No")</f>
        <v>Sí</v>
      </c>
    </row>
    <row r="3634" spans="1:18">
      <c r="A3634">
        <v>1904</v>
      </c>
      <c r="B3634" t="s">
        <v>27</v>
      </c>
      <c r="C3634">
        <v>298155</v>
      </c>
      <c r="D36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34">
        <f>IF(moras[[#This Row],[SALARIO]]="",'2-Resumen'!$B$7, moras[[#This Row],[SALARIO]])</f>
        <v>298155</v>
      </c>
      <c r="F3634">
        <f>STANDARDIZE(moras[[#This Row],[SALARIO]],'2-Resumen'!$B$2,'2-Resumen'!$B$3)</f>
        <v>-0.37065536917953412</v>
      </c>
      <c r="G3634" t="str">
        <f>IF(ABS(moras[[#This Row],[Z-CORE]])&gt; 1.96,"Sí", "No")</f>
        <v>No</v>
      </c>
      <c r="H3634" t="s">
        <v>35</v>
      </c>
      <c r="I3634" t="str">
        <f>IF(moras[[#This Row],[TIPO_ASEGURAMIENTO]] = "", '2-Resumen'!$F$4, moras[[#This Row],[TIPO_ASEGURAMIENTO]])</f>
        <v>ASEGURADO VOLUNTARIO</v>
      </c>
      <c r="J3634" t="s">
        <v>29</v>
      </c>
      <c r="K3634" t="s">
        <v>30</v>
      </c>
      <c r="L3634" t="s">
        <v>31</v>
      </c>
      <c r="M3634" t="s">
        <v>30</v>
      </c>
      <c r="N3634">
        <v>54</v>
      </c>
      <c r="O3634">
        <f>IF(moras[[#This Row],[EDAD]]="", '2-Resumen'!$C$7, moras[[#This Row],[EDAD]])</f>
        <v>54</v>
      </c>
      <c r="P3634">
        <f>FLOOR(moras[[#This Row],[EDAD_SIN_NA´S]],10)</f>
        <v>50</v>
      </c>
      <c r="Q3634">
        <f>STANDARDIZE(moras[[#This Row],[EDAD]],'2-Resumen'!$C$2, '2-Resumen'!$C$3)</f>
        <v>0.85351377771094117</v>
      </c>
      <c r="R3634" t="str">
        <f>IF(ABS(moras[[#This Row],[Z-CORE E]]) &gt; 1.96, "Sí", "No")</f>
        <v>No</v>
      </c>
    </row>
    <row r="3635" spans="1:18">
      <c r="A3635">
        <v>1909</v>
      </c>
      <c r="B3635" t="s">
        <v>32</v>
      </c>
      <c r="C3635">
        <v>297046</v>
      </c>
      <c r="D36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35">
        <f>IF(moras[[#This Row],[SALARIO]]="",'2-Resumen'!$B$7, moras[[#This Row],[SALARIO]])</f>
        <v>297046</v>
      </c>
      <c r="F3635">
        <f>STANDARDIZE(moras[[#This Row],[SALARIO]],'2-Resumen'!$B$2,'2-Resumen'!$B$3)</f>
        <v>-0.37067382187573611</v>
      </c>
      <c r="G3635" t="str">
        <f>IF(ABS(moras[[#This Row],[Z-CORE]])&gt; 1.96,"Sí", "No")</f>
        <v>No</v>
      </c>
      <c r="H3635" t="s">
        <v>35</v>
      </c>
      <c r="I3635" t="str">
        <f>IF(moras[[#This Row],[TIPO_ASEGURAMIENTO]] = "", '2-Resumen'!$F$4, moras[[#This Row],[TIPO_ASEGURAMIENTO]])</f>
        <v>ASEGURADO VOLUNTARIO</v>
      </c>
      <c r="J3635" t="s">
        <v>29</v>
      </c>
      <c r="K3635" t="s">
        <v>30</v>
      </c>
      <c r="L3635" t="s">
        <v>31</v>
      </c>
      <c r="M3635" t="s">
        <v>31</v>
      </c>
      <c r="N3635">
        <v>67</v>
      </c>
      <c r="O3635">
        <f>IF(moras[[#This Row],[EDAD]]="", '2-Resumen'!$C$7, moras[[#This Row],[EDAD]])</f>
        <v>67</v>
      </c>
      <c r="P3635">
        <f>FLOOR(moras[[#This Row],[EDAD_SIN_NA´S]],10)</f>
        <v>60</v>
      </c>
      <c r="Q3635">
        <f>STANDARDIZE(moras[[#This Row],[EDAD]],'2-Resumen'!$C$2, '2-Resumen'!$C$3)</f>
        <v>1.7709930687137287</v>
      </c>
      <c r="R3635" t="str">
        <f>IF(ABS(moras[[#This Row],[Z-CORE E]]) &gt; 1.96, "Sí", "No")</f>
        <v>No</v>
      </c>
    </row>
    <row r="3636" spans="1:18">
      <c r="A3636">
        <v>1924</v>
      </c>
      <c r="B3636" t="s">
        <v>32</v>
      </c>
      <c r="C3636">
        <v>655672</v>
      </c>
      <c r="D36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636">
        <f>IF(moras[[#This Row],[SALARIO]]="",'2-Resumen'!$B$7, moras[[#This Row],[SALARIO]])</f>
        <v>655672</v>
      </c>
      <c r="F3636">
        <f>STANDARDIZE(moras[[#This Row],[SALARIO]],'2-Resumen'!$B$2,'2-Resumen'!$B$3)</f>
        <v>-0.36470662924440855</v>
      </c>
      <c r="G3636" t="str">
        <f>IF(ABS(moras[[#This Row],[Z-CORE]])&gt; 1.96,"Sí", "No")</f>
        <v>No</v>
      </c>
      <c r="H3636" t="s">
        <v>35</v>
      </c>
      <c r="I3636" t="str">
        <f>IF(moras[[#This Row],[TIPO_ASEGURAMIENTO]] = "", '2-Resumen'!$F$4, moras[[#This Row],[TIPO_ASEGURAMIENTO]])</f>
        <v>ASEGURADO VOLUNTARIO</v>
      </c>
      <c r="J3636" t="s">
        <v>29</v>
      </c>
      <c r="K3636" t="s">
        <v>30</v>
      </c>
      <c r="L3636" t="s">
        <v>31</v>
      </c>
      <c r="M3636" t="s">
        <v>31</v>
      </c>
      <c r="N3636">
        <v>58</v>
      </c>
      <c r="O3636">
        <f>IF(moras[[#This Row],[EDAD]]="", '2-Resumen'!$C$7, moras[[#This Row],[EDAD]])</f>
        <v>58</v>
      </c>
      <c r="P3636">
        <f>FLOOR(moras[[#This Row],[EDAD_SIN_NA´S]],10)</f>
        <v>50</v>
      </c>
      <c r="Q3636">
        <f>STANDARDIZE(moras[[#This Row],[EDAD]],'2-Resumen'!$C$2, '2-Resumen'!$C$3)</f>
        <v>1.1358150980194912</v>
      </c>
      <c r="R3636" t="str">
        <f>IF(ABS(moras[[#This Row],[Z-CORE E]]) &gt; 1.96, "Sí", "No")</f>
        <v>No</v>
      </c>
    </row>
    <row r="3637" spans="1:18">
      <c r="A3637">
        <v>1933</v>
      </c>
      <c r="B3637" t="s">
        <v>32</v>
      </c>
      <c r="C3637">
        <v>315617</v>
      </c>
      <c r="D36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37">
        <f>IF(moras[[#This Row],[SALARIO]]="",'2-Resumen'!$B$7, moras[[#This Row],[SALARIO]])</f>
        <v>315617</v>
      </c>
      <c r="F3637">
        <f>STANDARDIZE(moras[[#This Row],[SALARIO]],'2-Resumen'!$B$2,'2-Resumen'!$B$3)</f>
        <v>-0.37036481824979606</v>
      </c>
      <c r="G3637" t="str">
        <f>IF(ABS(moras[[#This Row],[Z-CORE]])&gt; 1.96,"Sí", "No")</f>
        <v>No</v>
      </c>
      <c r="H3637" t="s">
        <v>35</v>
      </c>
      <c r="I3637" t="str">
        <f>IF(moras[[#This Row],[TIPO_ASEGURAMIENTO]] = "", '2-Resumen'!$F$4, moras[[#This Row],[TIPO_ASEGURAMIENTO]])</f>
        <v>ASEGURADO VOLUNTARIO</v>
      </c>
      <c r="J3637" t="s">
        <v>29</v>
      </c>
      <c r="K3637" t="s">
        <v>30</v>
      </c>
      <c r="L3637" t="s">
        <v>31</v>
      </c>
      <c r="M3637" t="s">
        <v>31</v>
      </c>
      <c r="N3637">
        <v>56</v>
      </c>
      <c r="O3637">
        <f>IF(moras[[#This Row],[EDAD]]="", '2-Resumen'!$C$7, moras[[#This Row],[EDAD]])</f>
        <v>56</v>
      </c>
      <c r="P3637">
        <f>FLOOR(moras[[#This Row],[EDAD_SIN_NA´S]],10)</f>
        <v>50</v>
      </c>
      <c r="Q3637">
        <f>STANDARDIZE(moras[[#This Row],[EDAD]],'2-Resumen'!$C$2, '2-Resumen'!$C$3)</f>
        <v>0.99466443786521619</v>
      </c>
      <c r="R3637" t="str">
        <f>IF(ABS(moras[[#This Row],[Z-CORE E]]) &gt; 1.96, "Sí", "No")</f>
        <v>No</v>
      </c>
    </row>
    <row r="3638" spans="1:18">
      <c r="A3638">
        <v>1951</v>
      </c>
      <c r="B3638" t="s">
        <v>32</v>
      </c>
      <c r="C3638">
        <v>610146</v>
      </c>
      <c r="D36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38">
        <f>IF(moras[[#This Row],[SALARIO]]="",'2-Resumen'!$B$7, moras[[#This Row],[SALARIO]])</f>
        <v>610146</v>
      </c>
      <c r="F3638">
        <f>STANDARDIZE(moras[[#This Row],[SALARIO]],'2-Resumen'!$B$2,'2-Resumen'!$B$3)</f>
        <v>-0.3654641382140143</v>
      </c>
      <c r="G3638" t="str">
        <f>IF(ABS(moras[[#This Row],[Z-CORE]])&gt; 1.96,"Sí", "No")</f>
        <v>No</v>
      </c>
      <c r="H3638" t="s">
        <v>35</v>
      </c>
      <c r="I3638" t="str">
        <f>IF(moras[[#This Row],[TIPO_ASEGURAMIENTO]] = "", '2-Resumen'!$F$4, moras[[#This Row],[TIPO_ASEGURAMIENTO]])</f>
        <v>ASEGURADO VOLUNTARIO</v>
      </c>
      <c r="J3638" t="s">
        <v>29</v>
      </c>
      <c r="K3638" t="s">
        <v>30</v>
      </c>
      <c r="L3638" t="s">
        <v>31</v>
      </c>
      <c r="M3638" t="s">
        <v>31</v>
      </c>
      <c r="N3638">
        <v>49</v>
      </c>
      <c r="O3638">
        <f>IF(moras[[#This Row],[EDAD]]="", '2-Resumen'!$C$7, moras[[#This Row],[EDAD]])</f>
        <v>49</v>
      </c>
      <c r="P3638">
        <f>FLOOR(moras[[#This Row],[EDAD_SIN_NA´S]],10)</f>
        <v>40</v>
      </c>
      <c r="Q3638">
        <f>STANDARDIZE(moras[[#This Row],[EDAD]],'2-Resumen'!$C$2, '2-Resumen'!$C$3)</f>
        <v>0.50063712732525367</v>
      </c>
      <c r="R3638" t="str">
        <f>IF(ABS(moras[[#This Row],[Z-CORE E]]) &gt; 1.96, "Sí", "No")</f>
        <v>No</v>
      </c>
    </row>
    <row r="3639" spans="1:18">
      <c r="A3639">
        <v>1957</v>
      </c>
      <c r="B3639" t="s">
        <v>27</v>
      </c>
      <c r="C3639">
        <v>297046</v>
      </c>
      <c r="D36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39">
        <f>IF(moras[[#This Row],[SALARIO]]="",'2-Resumen'!$B$7, moras[[#This Row],[SALARIO]])</f>
        <v>297046</v>
      </c>
      <c r="F3639">
        <f>STANDARDIZE(moras[[#This Row],[SALARIO]],'2-Resumen'!$B$2,'2-Resumen'!$B$3)</f>
        <v>-0.37067382187573611</v>
      </c>
      <c r="G3639" t="str">
        <f>IF(ABS(moras[[#This Row],[Z-CORE]])&gt; 1.96,"Sí", "No")</f>
        <v>No</v>
      </c>
      <c r="H3639" t="s">
        <v>35</v>
      </c>
      <c r="I3639" t="str">
        <f>IF(moras[[#This Row],[TIPO_ASEGURAMIENTO]] = "", '2-Resumen'!$F$4, moras[[#This Row],[TIPO_ASEGURAMIENTO]])</f>
        <v>ASEGURADO VOLUNTARIO</v>
      </c>
      <c r="J3639" t="s">
        <v>29</v>
      </c>
      <c r="K3639" t="s">
        <v>30</v>
      </c>
      <c r="L3639" t="s">
        <v>31</v>
      </c>
      <c r="M3639" t="s">
        <v>31</v>
      </c>
      <c r="N3639">
        <v>25</v>
      </c>
      <c r="O3639">
        <f>IF(moras[[#This Row],[EDAD]]="", '2-Resumen'!$C$7, moras[[#This Row],[EDAD]])</f>
        <v>25</v>
      </c>
      <c r="P3639">
        <f>FLOOR(moras[[#This Row],[EDAD_SIN_NA´S]],10)</f>
        <v>20</v>
      </c>
      <c r="Q3639">
        <f>STANDARDIZE(moras[[#This Row],[EDAD]],'2-Resumen'!$C$2, '2-Resumen'!$C$3)</f>
        <v>-1.1931707945260464</v>
      </c>
      <c r="R3639" t="str">
        <f>IF(ABS(moras[[#This Row],[Z-CORE E]]) &gt; 1.96, "Sí", "No")</f>
        <v>No</v>
      </c>
    </row>
    <row r="3640" spans="1:18">
      <c r="A3640">
        <v>1958</v>
      </c>
      <c r="B3640" t="s">
        <v>32</v>
      </c>
      <c r="C3640">
        <v>297046</v>
      </c>
      <c r="D36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40">
        <f>IF(moras[[#This Row],[SALARIO]]="",'2-Resumen'!$B$7, moras[[#This Row],[SALARIO]])</f>
        <v>297046</v>
      </c>
      <c r="F3640">
        <f>STANDARDIZE(moras[[#This Row],[SALARIO]],'2-Resumen'!$B$2,'2-Resumen'!$B$3)</f>
        <v>-0.37067382187573611</v>
      </c>
      <c r="G3640" t="str">
        <f>IF(ABS(moras[[#This Row],[Z-CORE]])&gt; 1.96,"Sí", "No")</f>
        <v>No</v>
      </c>
      <c r="H3640" t="s">
        <v>35</v>
      </c>
      <c r="I3640" t="str">
        <f>IF(moras[[#This Row],[TIPO_ASEGURAMIENTO]] = "", '2-Resumen'!$F$4, moras[[#This Row],[TIPO_ASEGURAMIENTO]])</f>
        <v>ASEGURADO VOLUNTARIO</v>
      </c>
      <c r="J3640" t="s">
        <v>29</v>
      </c>
      <c r="K3640" t="s">
        <v>30</v>
      </c>
      <c r="L3640" t="s">
        <v>31</v>
      </c>
      <c r="M3640" t="s">
        <v>31</v>
      </c>
      <c r="N3640">
        <v>45</v>
      </c>
      <c r="O3640">
        <f>IF(moras[[#This Row],[EDAD]]="", '2-Resumen'!$C$7, moras[[#This Row],[EDAD]])</f>
        <v>45</v>
      </c>
      <c r="P3640">
        <f>FLOOR(moras[[#This Row],[EDAD_SIN_NA´S]],10)</f>
        <v>40</v>
      </c>
      <c r="Q3640">
        <f>STANDARDIZE(moras[[#This Row],[EDAD]],'2-Resumen'!$C$2, '2-Resumen'!$C$3)</f>
        <v>0.21833580701670366</v>
      </c>
      <c r="R3640" t="str">
        <f>IF(ABS(moras[[#This Row],[Z-CORE E]]) &gt; 1.96, "Sí", "No")</f>
        <v>No</v>
      </c>
    </row>
    <row r="3641" spans="1:18">
      <c r="A3641">
        <v>1984</v>
      </c>
      <c r="B3641" t="s">
        <v>32</v>
      </c>
      <c r="C3641">
        <v>297045</v>
      </c>
      <c r="D36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41">
        <f>IF(moras[[#This Row],[SALARIO]]="",'2-Resumen'!$B$7, moras[[#This Row],[SALARIO]])</f>
        <v>297045</v>
      </c>
      <c r="F3641">
        <f>STANDARDIZE(moras[[#This Row],[SALARIO]],'2-Resumen'!$B$2,'2-Resumen'!$B$3)</f>
        <v>-0.37067383851477692</v>
      </c>
      <c r="G3641" t="str">
        <f>IF(ABS(moras[[#This Row],[Z-CORE]])&gt; 1.96,"Sí", "No")</f>
        <v>No</v>
      </c>
      <c r="H3641" t="s">
        <v>35</v>
      </c>
      <c r="I3641" t="str">
        <f>IF(moras[[#This Row],[TIPO_ASEGURAMIENTO]] = "", '2-Resumen'!$F$4, moras[[#This Row],[TIPO_ASEGURAMIENTO]])</f>
        <v>ASEGURADO VOLUNTARIO</v>
      </c>
      <c r="J3641" t="s">
        <v>29</v>
      </c>
      <c r="K3641" t="s">
        <v>30</v>
      </c>
      <c r="L3641" t="s">
        <v>31</v>
      </c>
      <c r="M3641" t="s">
        <v>31</v>
      </c>
      <c r="N3641">
        <v>78</v>
      </c>
      <c r="O3641">
        <f>IF(moras[[#This Row],[EDAD]]="", '2-Resumen'!$C$7, moras[[#This Row],[EDAD]])</f>
        <v>78</v>
      </c>
      <c r="P3641">
        <f>FLOOR(moras[[#This Row],[EDAD_SIN_NA´S]],10)</f>
        <v>70</v>
      </c>
      <c r="Q3641">
        <f>STANDARDIZE(moras[[#This Row],[EDAD]],'2-Resumen'!$C$2, '2-Resumen'!$C$3)</f>
        <v>2.5473216995622412</v>
      </c>
      <c r="R3641" t="str">
        <f>IF(ABS(moras[[#This Row],[Z-CORE E]]) &gt; 1.96, "Sí", "No")</f>
        <v>Sí</v>
      </c>
    </row>
    <row r="3642" spans="1:18">
      <c r="A3642">
        <v>2009</v>
      </c>
      <c r="B3642" t="s">
        <v>27</v>
      </c>
      <c r="C3642">
        <v>1059620</v>
      </c>
      <c r="D36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642">
        <f>IF(moras[[#This Row],[SALARIO]]="",'2-Resumen'!$B$7, moras[[#This Row],[SALARIO]])</f>
        <v>1059620</v>
      </c>
      <c r="F3642">
        <f>STANDARDIZE(moras[[#This Row],[SALARIO]],'2-Resumen'!$B$2,'2-Resumen'!$B$3)</f>
        <v>-0.35798532200779015</v>
      </c>
      <c r="G3642" t="str">
        <f>IF(ABS(moras[[#This Row],[Z-CORE]])&gt; 1.96,"Sí", "No")</f>
        <v>No</v>
      </c>
      <c r="H3642" t="s">
        <v>35</v>
      </c>
      <c r="I3642" t="str">
        <f>IF(moras[[#This Row],[TIPO_ASEGURAMIENTO]] = "", '2-Resumen'!$F$4, moras[[#This Row],[TIPO_ASEGURAMIENTO]])</f>
        <v>ASEGURADO VOLUNTARIO</v>
      </c>
      <c r="J3642" t="s">
        <v>29</v>
      </c>
      <c r="K3642" t="s">
        <v>30</v>
      </c>
      <c r="L3642" t="s">
        <v>30</v>
      </c>
      <c r="M3642" t="s">
        <v>31</v>
      </c>
      <c r="N3642">
        <v>76</v>
      </c>
      <c r="O3642">
        <f>IF(moras[[#This Row],[EDAD]]="", '2-Resumen'!$C$7, moras[[#This Row],[EDAD]])</f>
        <v>76</v>
      </c>
      <c r="P3642">
        <f>FLOOR(moras[[#This Row],[EDAD_SIN_NA´S]],10)</f>
        <v>70</v>
      </c>
      <c r="Q3642">
        <f>STANDARDIZE(moras[[#This Row],[EDAD]],'2-Resumen'!$C$2, '2-Resumen'!$C$3)</f>
        <v>2.4061710394079663</v>
      </c>
      <c r="R3642" t="str">
        <f>IF(ABS(moras[[#This Row],[Z-CORE E]]) &gt; 1.96, "Sí", "No")</f>
        <v>Sí</v>
      </c>
    </row>
    <row r="3643" spans="1:18">
      <c r="A3643">
        <v>2018</v>
      </c>
      <c r="B3643" t="s">
        <v>27</v>
      </c>
      <c r="C3643">
        <v>297046</v>
      </c>
      <c r="D36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43">
        <f>IF(moras[[#This Row],[SALARIO]]="",'2-Resumen'!$B$7, moras[[#This Row],[SALARIO]])</f>
        <v>297046</v>
      </c>
      <c r="F3643">
        <f>STANDARDIZE(moras[[#This Row],[SALARIO]],'2-Resumen'!$B$2,'2-Resumen'!$B$3)</f>
        <v>-0.37067382187573611</v>
      </c>
      <c r="G3643" t="str">
        <f>IF(ABS(moras[[#This Row],[Z-CORE]])&gt; 1.96,"Sí", "No")</f>
        <v>No</v>
      </c>
      <c r="H3643" t="s">
        <v>35</v>
      </c>
      <c r="I3643" t="str">
        <f>IF(moras[[#This Row],[TIPO_ASEGURAMIENTO]] = "", '2-Resumen'!$F$4, moras[[#This Row],[TIPO_ASEGURAMIENTO]])</f>
        <v>ASEGURADO VOLUNTARIO</v>
      </c>
      <c r="J3643" t="s">
        <v>29</v>
      </c>
      <c r="K3643" t="s">
        <v>31</v>
      </c>
      <c r="L3643" t="s">
        <v>31</v>
      </c>
      <c r="M3643" t="s">
        <v>30</v>
      </c>
      <c r="N3643">
        <v>27</v>
      </c>
      <c r="O3643">
        <f>IF(moras[[#This Row],[EDAD]]="", '2-Resumen'!$C$7, moras[[#This Row],[EDAD]])</f>
        <v>27</v>
      </c>
      <c r="P3643">
        <f>FLOOR(moras[[#This Row],[EDAD_SIN_NA´S]],10)</f>
        <v>20</v>
      </c>
      <c r="Q3643">
        <f>STANDARDIZE(moras[[#This Row],[EDAD]],'2-Resumen'!$C$2, '2-Resumen'!$C$3)</f>
        <v>-1.0520201343717714</v>
      </c>
      <c r="R3643" t="str">
        <f>IF(ABS(moras[[#This Row],[Z-CORE E]]) &gt; 1.96, "Sí", "No")</f>
        <v>No</v>
      </c>
    </row>
    <row r="3644" spans="1:18">
      <c r="A3644">
        <v>2019</v>
      </c>
      <c r="B3644" t="s">
        <v>27</v>
      </c>
      <c r="C3644">
        <v>297046</v>
      </c>
      <c r="D36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44">
        <f>IF(moras[[#This Row],[SALARIO]]="",'2-Resumen'!$B$7, moras[[#This Row],[SALARIO]])</f>
        <v>297046</v>
      </c>
      <c r="F3644">
        <f>STANDARDIZE(moras[[#This Row],[SALARIO]],'2-Resumen'!$B$2,'2-Resumen'!$B$3)</f>
        <v>-0.37067382187573611</v>
      </c>
      <c r="G3644" t="str">
        <f>IF(ABS(moras[[#This Row],[Z-CORE]])&gt; 1.96,"Sí", "No")</f>
        <v>No</v>
      </c>
      <c r="H3644" t="s">
        <v>35</v>
      </c>
      <c r="I3644" t="str">
        <f>IF(moras[[#This Row],[TIPO_ASEGURAMIENTO]] = "", '2-Resumen'!$F$4, moras[[#This Row],[TIPO_ASEGURAMIENTO]])</f>
        <v>ASEGURADO VOLUNTARIO</v>
      </c>
      <c r="J3644" t="s">
        <v>29</v>
      </c>
      <c r="K3644" t="s">
        <v>30</v>
      </c>
      <c r="L3644" t="s">
        <v>31</v>
      </c>
      <c r="M3644" t="s">
        <v>31</v>
      </c>
      <c r="N3644">
        <v>26</v>
      </c>
      <c r="O3644">
        <f>IF(moras[[#This Row],[EDAD]]="", '2-Resumen'!$C$7, moras[[#This Row],[EDAD]])</f>
        <v>26</v>
      </c>
      <c r="P3644">
        <f>FLOOR(moras[[#This Row],[EDAD_SIN_NA´S]],10)</f>
        <v>20</v>
      </c>
      <c r="Q3644">
        <f>STANDARDIZE(moras[[#This Row],[EDAD]],'2-Resumen'!$C$2, '2-Resumen'!$C$3)</f>
        <v>-1.1225954644489089</v>
      </c>
      <c r="R3644" t="str">
        <f>IF(ABS(moras[[#This Row],[Z-CORE E]]) &gt; 1.96, "Sí", "No")</f>
        <v>No</v>
      </c>
    </row>
    <row r="3645" spans="1:18">
      <c r="A3645">
        <v>2025</v>
      </c>
      <c r="B3645" t="s">
        <v>27</v>
      </c>
      <c r="C3645">
        <v>297046</v>
      </c>
      <c r="D36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45">
        <f>IF(moras[[#This Row],[SALARIO]]="",'2-Resumen'!$B$7, moras[[#This Row],[SALARIO]])</f>
        <v>297046</v>
      </c>
      <c r="F3645">
        <f>STANDARDIZE(moras[[#This Row],[SALARIO]],'2-Resumen'!$B$2,'2-Resumen'!$B$3)</f>
        <v>-0.37067382187573611</v>
      </c>
      <c r="G3645" t="str">
        <f>IF(ABS(moras[[#This Row],[Z-CORE]])&gt; 1.96,"Sí", "No")</f>
        <v>No</v>
      </c>
      <c r="H3645" t="s">
        <v>35</v>
      </c>
      <c r="I3645" t="str">
        <f>IF(moras[[#This Row],[TIPO_ASEGURAMIENTO]] = "", '2-Resumen'!$F$4, moras[[#This Row],[TIPO_ASEGURAMIENTO]])</f>
        <v>ASEGURADO VOLUNTARIO</v>
      </c>
      <c r="J3645" t="s">
        <v>29</v>
      </c>
      <c r="K3645" t="s">
        <v>31</v>
      </c>
      <c r="L3645" t="s">
        <v>31</v>
      </c>
      <c r="M3645" t="s">
        <v>30</v>
      </c>
      <c r="N3645">
        <v>54</v>
      </c>
      <c r="O3645">
        <f>IF(moras[[#This Row],[EDAD]]="", '2-Resumen'!$C$7, moras[[#This Row],[EDAD]])</f>
        <v>54</v>
      </c>
      <c r="P3645">
        <f>FLOOR(moras[[#This Row],[EDAD_SIN_NA´S]],10)</f>
        <v>50</v>
      </c>
      <c r="Q3645">
        <f>STANDARDIZE(moras[[#This Row],[EDAD]],'2-Resumen'!$C$2, '2-Resumen'!$C$3)</f>
        <v>0.85351377771094117</v>
      </c>
      <c r="R3645" t="str">
        <f>IF(ABS(moras[[#This Row],[Z-CORE E]]) &gt; 1.96, "Sí", "No")</f>
        <v>No</v>
      </c>
    </row>
    <row r="3646" spans="1:18">
      <c r="A3646">
        <v>2029</v>
      </c>
      <c r="B3646" t="s">
        <v>27</v>
      </c>
      <c r="C3646">
        <v>299837</v>
      </c>
      <c r="D36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46">
        <f>IF(moras[[#This Row],[SALARIO]]="",'2-Resumen'!$B$7, moras[[#This Row],[SALARIO]])</f>
        <v>299837</v>
      </c>
      <c r="F3646">
        <f>STANDARDIZE(moras[[#This Row],[SALARIO]],'2-Resumen'!$B$2,'2-Resumen'!$B$3)</f>
        <v>-0.37062738231297704</v>
      </c>
      <c r="G3646" t="str">
        <f>IF(ABS(moras[[#This Row],[Z-CORE]])&gt; 1.96,"Sí", "No")</f>
        <v>No</v>
      </c>
      <c r="H3646" t="s">
        <v>35</v>
      </c>
      <c r="I3646" t="str">
        <f>IF(moras[[#This Row],[TIPO_ASEGURAMIENTO]] = "", '2-Resumen'!$F$4, moras[[#This Row],[TIPO_ASEGURAMIENTO]])</f>
        <v>ASEGURADO VOLUNTARIO</v>
      </c>
      <c r="J3646" t="s">
        <v>29</v>
      </c>
      <c r="K3646" t="s">
        <v>31</v>
      </c>
      <c r="L3646" t="s">
        <v>30</v>
      </c>
      <c r="M3646" t="s">
        <v>31</v>
      </c>
      <c r="N3646">
        <v>52</v>
      </c>
      <c r="O3646">
        <f>IF(moras[[#This Row],[EDAD]]="", '2-Resumen'!$C$7, moras[[#This Row],[EDAD]])</f>
        <v>52</v>
      </c>
      <c r="P3646">
        <f>FLOOR(moras[[#This Row],[EDAD_SIN_NA´S]],10)</f>
        <v>50</v>
      </c>
      <c r="Q3646">
        <f>STANDARDIZE(moras[[#This Row],[EDAD]],'2-Resumen'!$C$2, '2-Resumen'!$C$3)</f>
        <v>0.71236311755666615</v>
      </c>
      <c r="R3646" t="str">
        <f>IF(ABS(moras[[#This Row],[Z-CORE E]]) &gt; 1.96, "Sí", "No")</f>
        <v>No</v>
      </c>
    </row>
    <row r="3647" spans="1:18">
      <c r="A3647">
        <v>2053</v>
      </c>
      <c r="B3647" t="s">
        <v>32</v>
      </c>
      <c r="C3647">
        <v>297046</v>
      </c>
      <c r="D36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47">
        <f>IF(moras[[#This Row],[SALARIO]]="",'2-Resumen'!$B$7, moras[[#This Row],[SALARIO]])</f>
        <v>297046</v>
      </c>
      <c r="F3647">
        <f>STANDARDIZE(moras[[#This Row],[SALARIO]],'2-Resumen'!$B$2,'2-Resumen'!$B$3)</f>
        <v>-0.37067382187573611</v>
      </c>
      <c r="G3647" t="str">
        <f>IF(ABS(moras[[#This Row],[Z-CORE]])&gt; 1.96,"Sí", "No")</f>
        <v>No</v>
      </c>
      <c r="H3647" t="s">
        <v>35</v>
      </c>
      <c r="I3647" t="str">
        <f>IF(moras[[#This Row],[TIPO_ASEGURAMIENTO]] = "", '2-Resumen'!$F$4, moras[[#This Row],[TIPO_ASEGURAMIENTO]])</f>
        <v>ASEGURADO VOLUNTARIO</v>
      </c>
      <c r="J3647" t="s">
        <v>29</v>
      </c>
      <c r="K3647" t="s">
        <v>30</v>
      </c>
      <c r="L3647" t="s">
        <v>31</v>
      </c>
      <c r="M3647" t="s">
        <v>30</v>
      </c>
      <c r="N3647">
        <v>31</v>
      </c>
      <c r="O3647">
        <f>IF(moras[[#This Row],[EDAD]]="", '2-Resumen'!$C$7, moras[[#This Row],[EDAD]])</f>
        <v>31</v>
      </c>
      <c r="P3647">
        <f>FLOOR(moras[[#This Row],[EDAD_SIN_NA´S]],10)</f>
        <v>30</v>
      </c>
      <c r="Q3647">
        <f>STANDARDIZE(moras[[#This Row],[EDAD]],'2-Resumen'!$C$2, '2-Resumen'!$C$3)</f>
        <v>-0.7697188140632214</v>
      </c>
      <c r="R3647" t="str">
        <f>IF(ABS(moras[[#This Row],[Z-CORE E]]) &gt; 1.96, "Sí", "No")</f>
        <v>No</v>
      </c>
    </row>
    <row r="3648" spans="1:18">
      <c r="A3648">
        <v>2062</v>
      </c>
      <c r="B3648" t="s">
        <v>27</v>
      </c>
      <c r="C3648">
        <v>297046</v>
      </c>
      <c r="D36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48">
        <f>IF(moras[[#This Row],[SALARIO]]="",'2-Resumen'!$B$7, moras[[#This Row],[SALARIO]])</f>
        <v>297046</v>
      </c>
      <c r="F3648">
        <f>STANDARDIZE(moras[[#This Row],[SALARIO]],'2-Resumen'!$B$2,'2-Resumen'!$B$3)</f>
        <v>-0.37067382187573611</v>
      </c>
      <c r="G3648" t="str">
        <f>IF(ABS(moras[[#This Row],[Z-CORE]])&gt; 1.96,"Sí", "No")</f>
        <v>No</v>
      </c>
      <c r="H3648" t="s">
        <v>35</v>
      </c>
      <c r="I3648" t="str">
        <f>IF(moras[[#This Row],[TIPO_ASEGURAMIENTO]] = "", '2-Resumen'!$F$4, moras[[#This Row],[TIPO_ASEGURAMIENTO]])</f>
        <v>ASEGURADO VOLUNTARIO</v>
      </c>
      <c r="J3648" t="s">
        <v>29</v>
      </c>
      <c r="K3648" t="s">
        <v>30</v>
      </c>
      <c r="L3648" t="s">
        <v>31</v>
      </c>
      <c r="M3648" t="s">
        <v>31</v>
      </c>
      <c r="N3648">
        <v>30</v>
      </c>
      <c r="O3648">
        <f>IF(moras[[#This Row],[EDAD]]="", '2-Resumen'!$C$7, moras[[#This Row],[EDAD]])</f>
        <v>30</v>
      </c>
      <c r="P3648">
        <f>FLOOR(moras[[#This Row],[EDAD_SIN_NA´S]],10)</f>
        <v>30</v>
      </c>
      <c r="Q3648">
        <f>STANDARDIZE(moras[[#This Row],[EDAD]],'2-Resumen'!$C$2, '2-Resumen'!$C$3)</f>
        <v>-0.84029414414035897</v>
      </c>
      <c r="R3648" t="str">
        <f>IF(ABS(moras[[#This Row],[Z-CORE E]]) &gt; 1.96, "Sí", "No")</f>
        <v>No</v>
      </c>
    </row>
    <row r="3649" spans="1:18">
      <c r="A3649">
        <v>2074</v>
      </c>
      <c r="B3649" t="s">
        <v>27</v>
      </c>
      <c r="C3649">
        <v>300018</v>
      </c>
      <c r="D36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49">
        <f>IF(moras[[#This Row],[SALARIO]]="",'2-Resumen'!$B$7, moras[[#This Row],[SALARIO]])</f>
        <v>300018</v>
      </c>
      <c r="F3649">
        <f>STANDARDIZE(moras[[#This Row],[SALARIO]],'2-Resumen'!$B$2,'2-Resumen'!$B$3)</f>
        <v>-0.37062437064659964</v>
      </c>
      <c r="G3649" t="str">
        <f>IF(ABS(moras[[#This Row],[Z-CORE]])&gt; 1.96,"Sí", "No")</f>
        <v>No</v>
      </c>
      <c r="H3649" t="s">
        <v>35</v>
      </c>
      <c r="I3649" t="str">
        <f>IF(moras[[#This Row],[TIPO_ASEGURAMIENTO]] = "", '2-Resumen'!$F$4, moras[[#This Row],[TIPO_ASEGURAMIENTO]])</f>
        <v>ASEGURADO VOLUNTARIO</v>
      </c>
      <c r="J3649" t="s">
        <v>29</v>
      </c>
      <c r="K3649" t="s">
        <v>30</v>
      </c>
      <c r="L3649" t="s">
        <v>31</v>
      </c>
      <c r="M3649" t="s">
        <v>31</v>
      </c>
      <c r="N3649">
        <v>59</v>
      </c>
      <c r="O3649">
        <f>IF(moras[[#This Row],[EDAD]]="", '2-Resumen'!$C$7, moras[[#This Row],[EDAD]])</f>
        <v>59</v>
      </c>
      <c r="P3649">
        <f>FLOOR(moras[[#This Row],[EDAD_SIN_NA´S]],10)</f>
        <v>50</v>
      </c>
      <c r="Q3649">
        <f>STANDARDIZE(moras[[#This Row],[EDAD]],'2-Resumen'!$C$2, '2-Resumen'!$C$3)</f>
        <v>1.2063904280966287</v>
      </c>
      <c r="R3649" t="str">
        <f>IF(ABS(moras[[#This Row],[Z-CORE E]]) &gt; 1.96, "Sí", "No")</f>
        <v>No</v>
      </c>
    </row>
    <row r="3650" spans="1:18">
      <c r="A3650">
        <v>2097</v>
      </c>
      <c r="B3650" t="s">
        <v>32</v>
      </c>
      <c r="C3650">
        <v>297949</v>
      </c>
      <c r="D36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50">
        <f>IF(moras[[#This Row],[SALARIO]]="",'2-Resumen'!$B$7, moras[[#This Row],[SALARIO]])</f>
        <v>297949</v>
      </c>
      <c r="F3650">
        <f>STANDARDIZE(moras[[#This Row],[SALARIO]],'2-Resumen'!$B$2,'2-Resumen'!$B$3)</f>
        <v>-0.37065879682193054</v>
      </c>
      <c r="G3650" t="str">
        <f>IF(ABS(moras[[#This Row],[Z-CORE]])&gt; 1.96,"Sí", "No")</f>
        <v>No</v>
      </c>
      <c r="H3650" t="s">
        <v>35</v>
      </c>
      <c r="I3650" t="str">
        <f>IF(moras[[#This Row],[TIPO_ASEGURAMIENTO]] = "", '2-Resumen'!$F$4, moras[[#This Row],[TIPO_ASEGURAMIENTO]])</f>
        <v>ASEGURADO VOLUNTARIO</v>
      </c>
      <c r="J3650" t="s">
        <v>29</v>
      </c>
      <c r="K3650" t="s">
        <v>30</v>
      </c>
      <c r="L3650" t="s">
        <v>31</v>
      </c>
      <c r="M3650" t="s">
        <v>31</v>
      </c>
      <c r="N3650">
        <v>37</v>
      </c>
      <c r="O3650">
        <f>IF(moras[[#This Row],[EDAD]]="", '2-Resumen'!$C$7, moras[[#This Row],[EDAD]])</f>
        <v>37</v>
      </c>
      <c r="P3650">
        <f>FLOOR(moras[[#This Row],[EDAD_SIN_NA´S]],10)</f>
        <v>30</v>
      </c>
      <c r="Q3650">
        <f>STANDARDIZE(moras[[#This Row],[EDAD]],'2-Resumen'!$C$2, '2-Resumen'!$C$3)</f>
        <v>-0.3462668336003964</v>
      </c>
      <c r="R3650" t="str">
        <f>IF(ABS(moras[[#This Row],[Z-CORE E]]) &gt; 1.96, "Sí", "No")</f>
        <v>No</v>
      </c>
    </row>
    <row r="3651" spans="1:18">
      <c r="A3651">
        <v>2113</v>
      </c>
      <c r="B3651" t="s">
        <v>32</v>
      </c>
      <c r="C3651">
        <v>297139</v>
      </c>
      <c r="D36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51">
        <f>IF(moras[[#This Row],[SALARIO]]="",'2-Resumen'!$B$7, moras[[#This Row],[SALARIO]])</f>
        <v>297139</v>
      </c>
      <c r="F3651">
        <f>STANDARDIZE(moras[[#This Row],[SALARIO]],'2-Resumen'!$B$2,'2-Resumen'!$B$3)</f>
        <v>-0.37067227444494555</v>
      </c>
      <c r="G3651" t="str">
        <f>IF(ABS(moras[[#This Row],[Z-CORE]])&gt; 1.96,"Sí", "No")</f>
        <v>No</v>
      </c>
      <c r="H3651" t="s">
        <v>35</v>
      </c>
      <c r="I3651" t="str">
        <f>IF(moras[[#This Row],[TIPO_ASEGURAMIENTO]] = "", '2-Resumen'!$F$4, moras[[#This Row],[TIPO_ASEGURAMIENTO]])</f>
        <v>ASEGURADO VOLUNTARIO</v>
      </c>
      <c r="J3651" t="s">
        <v>29</v>
      </c>
      <c r="K3651" t="s">
        <v>30</v>
      </c>
      <c r="L3651" t="s">
        <v>31</v>
      </c>
      <c r="M3651" t="s">
        <v>31</v>
      </c>
      <c r="N3651">
        <v>36</v>
      </c>
      <c r="O3651">
        <f>IF(moras[[#This Row],[EDAD]]="", '2-Resumen'!$C$7, moras[[#This Row],[EDAD]])</f>
        <v>36</v>
      </c>
      <c r="P3651">
        <f>FLOOR(moras[[#This Row],[EDAD_SIN_NA´S]],10)</f>
        <v>30</v>
      </c>
      <c r="Q3651">
        <f>STANDARDIZE(moras[[#This Row],[EDAD]],'2-Resumen'!$C$2, '2-Resumen'!$C$3)</f>
        <v>-0.41684216367753391</v>
      </c>
      <c r="R3651" t="str">
        <f>IF(ABS(moras[[#This Row],[Z-CORE E]]) &gt; 1.96, "Sí", "No")</f>
        <v>No</v>
      </c>
    </row>
    <row r="3652" spans="1:18">
      <c r="A3652">
        <v>2127</v>
      </c>
      <c r="B3652" t="s">
        <v>32</v>
      </c>
      <c r="C3652">
        <v>299647</v>
      </c>
      <c r="D36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52">
        <f>IF(moras[[#This Row],[SALARIO]]="",'2-Resumen'!$B$7, moras[[#This Row],[SALARIO]])</f>
        <v>299647</v>
      </c>
      <c r="F3652">
        <f>STANDARDIZE(moras[[#This Row],[SALARIO]],'2-Resumen'!$B$2,'2-Resumen'!$B$3)</f>
        <v>-0.3706305437307213</v>
      </c>
      <c r="G3652" t="str">
        <f>IF(ABS(moras[[#This Row],[Z-CORE]])&gt; 1.96,"Sí", "No")</f>
        <v>No</v>
      </c>
      <c r="H3652" t="s">
        <v>35</v>
      </c>
      <c r="I3652" t="str">
        <f>IF(moras[[#This Row],[TIPO_ASEGURAMIENTO]] = "", '2-Resumen'!$F$4, moras[[#This Row],[TIPO_ASEGURAMIENTO]])</f>
        <v>ASEGURADO VOLUNTARIO</v>
      </c>
      <c r="J3652" t="s">
        <v>29</v>
      </c>
      <c r="K3652" t="s">
        <v>30</v>
      </c>
      <c r="L3652" t="s">
        <v>31</v>
      </c>
      <c r="M3652" t="s">
        <v>30</v>
      </c>
      <c r="N3652">
        <v>63</v>
      </c>
      <c r="O3652">
        <f>IF(moras[[#This Row],[EDAD]]="", '2-Resumen'!$C$7, moras[[#This Row],[EDAD]])</f>
        <v>63</v>
      </c>
      <c r="P3652">
        <f>FLOOR(moras[[#This Row],[EDAD_SIN_NA´S]],10)</f>
        <v>60</v>
      </c>
      <c r="Q3652">
        <f>STANDARDIZE(moras[[#This Row],[EDAD]],'2-Resumen'!$C$2, '2-Resumen'!$C$3)</f>
        <v>1.4886917484051787</v>
      </c>
      <c r="R3652" t="str">
        <f>IF(ABS(moras[[#This Row],[Z-CORE E]]) &gt; 1.96, "Sí", "No")</f>
        <v>No</v>
      </c>
    </row>
    <row r="3653" spans="1:18">
      <c r="A3653">
        <v>2138</v>
      </c>
      <c r="B3653" t="s">
        <v>27</v>
      </c>
      <c r="C3653">
        <v>278030</v>
      </c>
      <c r="D36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53">
        <f>IF(moras[[#This Row],[SALARIO]]="",'2-Resumen'!$B$7, moras[[#This Row],[SALARIO]])</f>
        <v>278030</v>
      </c>
      <c r="F3653">
        <f>STANDARDIZE(moras[[#This Row],[SALARIO]],'2-Resumen'!$B$2,'2-Resumen'!$B$3)</f>
        <v>-0.37099022987481406</v>
      </c>
      <c r="G3653" t="str">
        <f>IF(ABS(moras[[#This Row],[Z-CORE]])&gt; 1.96,"Sí", "No")</f>
        <v>No</v>
      </c>
      <c r="H3653" t="s">
        <v>35</v>
      </c>
      <c r="I3653" t="str">
        <f>IF(moras[[#This Row],[TIPO_ASEGURAMIENTO]] = "", '2-Resumen'!$F$4, moras[[#This Row],[TIPO_ASEGURAMIENTO]])</f>
        <v>ASEGURADO VOLUNTARIO</v>
      </c>
      <c r="J3653" t="s">
        <v>29</v>
      </c>
      <c r="K3653" t="s">
        <v>30</v>
      </c>
      <c r="L3653" t="s">
        <v>31</v>
      </c>
      <c r="M3653" t="s">
        <v>30</v>
      </c>
      <c r="N3653">
        <v>27</v>
      </c>
      <c r="O3653">
        <f>IF(moras[[#This Row],[EDAD]]="", '2-Resumen'!$C$7, moras[[#This Row],[EDAD]])</f>
        <v>27</v>
      </c>
      <c r="P3653">
        <f>FLOOR(moras[[#This Row],[EDAD_SIN_NA´S]],10)</f>
        <v>20</v>
      </c>
      <c r="Q3653">
        <f>STANDARDIZE(moras[[#This Row],[EDAD]],'2-Resumen'!$C$2, '2-Resumen'!$C$3)</f>
        <v>-1.0520201343717714</v>
      </c>
      <c r="R3653" t="str">
        <f>IF(ABS(moras[[#This Row],[Z-CORE E]]) &gt; 1.96, "Sí", "No")</f>
        <v>No</v>
      </c>
    </row>
    <row r="3654" spans="1:18">
      <c r="A3654">
        <v>2153</v>
      </c>
      <c r="B3654" t="s">
        <v>32</v>
      </c>
      <c r="C3654">
        <v>297045</v>
      </c>
      <c r="D36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54">
        <f>IF(moras[[#This Row],[SALARIO]]="",'2-Resumen'!$B$7, moras[[#This Row],[SALARIO]])</f>
        <v>297045</v>
      </c>
      <c r="F3654">
        <f>STANDARDIZE(moras[[#This Row],[SALARIO]],'2-Resumen'!$B$2,'2-Resumen'!$B$3)</f>
        <v>-0.37067383851477692</v>
      </c>
      <c r="G3654" t="str">
        <f>IF(ABS(moras[[#This Row],[Z-CORE]])&gt; 1.96,"Sí", "No")</f>
        <v>No</v>
      </c>
      <c r="H3654" t="s">
        <v>35</v>
      </c>
      <c r="I3654" t="str">
        <f>IF(moras[[#This Row],[TIPO_ASEGURAMIENTO]] = "", '2-Resumen'!$F$4, moras[[#This Row],[TIPO_ASEGURAMIENTO]])</f>
        <v>ASEGURADO VOLUNTARIO</v>
      </c>
      <c r="J3654" t="s">
        <v>29</v>
      </c>
      <c r="K3654" t="s">
        <v>30</v>
      </c>
      <c r="L3654" t="s">
        <v>30</v>
      </c>
      <c r="M3654" t="s">
        <v>31</v>
      </c>
      <c r="N3654">
        <v>30</v>
      </c>
      <c r="O3654">
        <f>IF(moras[[#This Row],[EDAD]]="", '2-Resumen'!$C$7, moras[[#This Row],[EDAD]])</f>
        <v>30</v>
      </c>
      <c r="P3654">
        <f>FLOOR(moras[[#This Row],[EDAD_SIN_NA´S]],10)</f>
        <v>30</v>
      </c>
      <c r="Q3654">
        <f>STANDARDIZE(moras[[#This Row],[EDAD]],'2-Resumen'!$C$2, '2-Resumen'!$C$3)</f>
        <v>-0.84029414414035897</v>
      </c>
      <c r="R3654" t="str">
        <f>IF(ABS(moras[[#This Row],[Z-CORE E]]) &gt; 1.96, "Sí", "No")</f>
        <v>No</v>
      </c>
    </row>
    <row r="3655" spans="1:18">
      <c r="A3655">
        <v>2155</v>
      </c>
      <c r="B3655" t="s">
        <v>32</v>
      </c>
      <c r="C3655">
        <v>404467</v>
      </c>
      <c r="D36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55">
        <f>IF(moras[[#This Row],[SALARIO]]="",'2-Resumen'!$B$7, moras[[#This Row],[SALARIO]])</f>
        <v>404467</v>
      </c>
      <c r="F3655">
        <f>STANDARDIZE(moras[[#This Row],[SALARIO]],'2-Resumen'!$B$2,'2-Resumen'!$B$3)</f>
        <v>-0.36888643947833649</v>
      </c>
      <c r="G3655" t="str">
        <f>IF(ABS(moras[[#This Row],[Z-CORE]])&gt; 1.96,"Sí", "No")</f>
        <v>No</v>
      </c>
      <c r="H3655" t="s">
        <v>35</v>
      </c>
      <c r="I3655" t="str">
        <f>IF(moras[[#This Row],[TIPO_ASEGURAMIENTO]] = "", '2-Resumen'!$F$4, moras[[#This Row],[TIPO_ASEGURAMIENTO]])</f>
        <v>ASEGURADO VOLUNTARIO</v>
      </c>
      <c r="J3655" t="s">
        <v>29</v>
      </c>
      <c r="K3655" t="s">
        <v>30</v>
      </c>
      <c r="L3655" t="s">
        <v>31</v>
      </c>
      <c r="M3655" t="s">
        <v>31</v>
      </c>
      <c r="N3655">
        <v>58</v>
      </c>
      <c r="O3655">
        <f>IF(moras[[#This Row],[EDAD]]="", '2-Resumen'!$C$7, moras[[#This Row],[EDAD]])</f>
        <v>58</v>
      </c>
      <c r="P3655">
        <f>FLOOR(moras[[#This Row],[EDAD_SIN_NA´S]],10)</f>
        <v>50</v>
      </c>
      <c r="Q3655">
        <f>STANDARDIZE(moras[[#This Row],[EDAD]],'2-Resumen'!$C$2, '2-Resumen'!$C$3)</f>
        <v>1.1358150980194912</v>
      </c>
      <c r="R3655" t="str">
        <f>IF(ABS(moras[[#This Row],[Z-CORE E]]) &gt; 1.96, "Sí", "No")</f>
        <v>No</v>
      </c>
    </row>
    <row r="3656" spans="1:18">
      <c r="A3656">
        <v>2167</v>
      </c>
      <c r="B3656" t="s">
        <v>32</v>
      </c>
      <c r="C3656">
        <v>297045</v>
      </c>
      <c r="D36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56">
        <f>IF(moras[[#This Row],[SALARIO]]="",'2-Resumen'!$B$7, moras[[#This Row],[SALARIO]])</f>
        <v>297045</v>
      </c>
      <c r="F3656">
        <f>STANDARDIZE(moras[[#This Row],[SALARIO]],'2-Resumen'!$B$2,'2-Resumen'!$B$3)</f>
        <v>-0.37067383851477692</v>
      </c>
      <c r="G3656" t="str">
        <f>IF(ABS(moras[[#This Row],[Z-CORE]])&gt; 1.96,"Sí", "No")</f>
        <v>No</v>
      </c>
      <c r="H3656" t="s">
        <v>35</v>
      </c>
      <c r="I3656" t="str">
        <f>IF(moras[[#This Row],[TIPO_ASEGURAMIENTO]] = "", '2-Resumen'!$F$4, moras[[#This Row],[TIPO_ASEGURAMIENTO]])</f>
        <v>ASEGURADO VOLUNTARIO</v>
      </c>
      <c r="J3656" t="s">
        <v>29</v>
      </c>
      <c r="K3656" t="s">
        <v>30</v>
      </c>
      <c r="L3656" t="s">
        <v>30</v>
      </c>
      <c r="M3656" t="s">
        <v>31</v>
      </c>
      <c r="N3656">
        <v>28</v>
      </c>
      <c r="O3656">
        <f>IF(moras[[#This Row],[EDAD]]="", '2-Resumen'!$C$7, moras[[#This Row],[EDAD]])</f>
        <v>28</v>
      </c>
      <c r="P3656">
        <f>FLOOR(moras[[#This Row],[EDAD_SIN_NA´S]],10)</f>
        <v>20</v>
      </c>
      <c r="Q3656">
        <f>STANDARDIZE(moras[[#This Row],[EDAD]],'2-Resumen'!$C$2, '2-Resumen'!$C$3)</f>
        <v>-0.98144480429463388</v>
      </c>
      <c r="R3656" t="str">
        <f>IF(ABS(moras[[#This Row],[Z-CORE E]]) &gt; 1.96, "Sí", "No")</f>
        <v>No</v>
      </c>
    </row>
    <row r="3657" spans="1:18">
      <c r="A3657">
        <v>2188</v>
      </c>
      <c r="B3657" t="s">
        <v>27</v>
      </c>
      <c r="C3657">
        <v>297046</v>
      </c>
      <c r="D36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57">
        <f>IF(moras[[#This Row],[SALARIO]]="",'2-Resumen'!$B$7, moras[[#This Row],[SALARIO]])</f>
        <v>297046</v>
      </c>
      <c r="F3657">
        <f>STANDARDIZE(moras[[#This Row],[SALARIO]],'2-Resumen'!$B$2,'2-Resumen'!$B$3)</f>
        <v>-0.37067382187573611</v>
      </c>
      <c r="G3657" t="str">
        <f>IF(ABS(moras[[#This Row],[Z-CORE]])&gt; 1.96,"Sí", "No")</f>
        <v>No</v>
      </c>
      <c r="H3657" t="s">
        <v>35</v>
      </c>
      <c r="I3657" t="str">
        <f>IF(moras[[#This Row],[TIPO_ASEGURAMIENTO]] = "", '2-Resumen'!$F$4, moras[[#This Row],[TIPO_ASEGURAMIENTO]])</f>
        <v>ASEGURADO VOLUNTARIO</v>
      </c>
      <c r="J3657" t="s">
        <v>29</v>
      </c>
      <c r="K3657" t="s">
        <v>30</v>
      </c>
      <c r="L3657" t="s">
        <v>31</v>
      </c>
      <c r="M3657" t="s">
        <v>31</v>
      </c>
      <c r="N3657">
        <v>35</v>
      </c>
      <c r="O3657">
        <f>IF(moras[[#This Row],[EDAD]]="", '2-Resumen'!$C$7, moras[[#This Row],[EDAD]])</f>
        <v>35</v>
      </c>
      <c r="P3657">
        <f>FLOOR(moras[[#This Row],[EDAD_SIN_NA´S]],10)</f>
        <v>30</v>
      </c>
      <c r="Q3657">
        <f>STANDARDIZE(moras[[#This Row],[EDAD]],'2-Resumen'!$C$2, '2-Resumen'!$C$3)</f>
        <v>-0.48741749375467142</v>
      </c>
      <c r="R3657" t="str">
        <f>IF(ABS(moras[[#This Row],[Z-CORE E]]) &gt; 1.96, "Sí", "No")</f>
        <v>No</v>
      </c>
    </row>
    <row r="3658" spans="1:18">
      <c r="A3658">
        <v>2189</v>
      </c>
      <c r="B3658" t="s">
        <v>27</v>
      </c>
      <c r="C3658">
        <v>301260</v>
      </c>
      <c r="D36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58">
        <f>IF(moras[[#This Row],[SALARIO]]="",'2-Resumen'!$B$7, moras[[#This Row],[SALARIO]])</f>
        <v>301260</v>
      </c>
      <c r="F3658">
        <f>STANDARDIZE(moras[[#This Row],[SALARIO]],'2-Resumen'!$B$2,'2-Resumen'!$B$3)</f>
        <v>-0.37060370495797662</v>
      </c>
      <c r="G3658" t="str">
        <f>IF(ABS(moras[[#This Row],[Z-CORE]])&gt; 1.96,"Sí", "No")</f>
        <v>No</v>
      </c>
      <c r="H3658" t="s">
        <v>35</v>
      </c>
      <c r="I3658" t="str">
        <f>IF(moras[[#This Row],[TIPO_ASEGURAMIENTO]] = "", '2-Resumen'!$F$4, moras[[#This Row],[TIPO_ASEGURAMIENTO]])</f>
        <v>ASEGURADO VOLUNTARIO</v>
      </c>
      <c r="J3658" t="s">
        <v>29</v>
      </c>
      <c r="K3658" t="s">
        <v>30</v>
      </c>
      <c r="L3658" t="s">
        <v>31</v>
      </c>
      <c r="M3658" t="s">
        <v>31</v>
      </c>
      <c r="N3658">
        <v>24</v>
      </c>
      <c r="O3658">
        <f>IF(moras[[#This Row],[EDAD]]="", '2-Resumen'!$C$7, moras[[#This Row],[EDAD]])</f>
        <v>24</v>
      </c>
      <c r="P3658">
        <f>FLOOR(moras[[#This Row],[EDAD_SIN_NA´S]],10)</f>
        <v>20</v>
      </c>
      <c r="Q3658">
        <f>STANDARDIZE(moras[[#This Row],[EDAD]],'2-Resumen'!$C$2, '2-Resumen'!$C$3)</f>
        <v>-1.263746124603184</v>
      </c>
      <c r="R3658" t="str">
        <f>IF(ABS(moras[[#This Row],[Z-CORE E]]) &gt; 1.96, "Sí", "No")</f>
        <v>No</v>
      </c>
    </row>
    <row r="3659" spans="1:18">
      <c r="A3659">
        <v>2201</v>
      </c>
      <c r="B3659" t="s">
        <v>32</v>
      </c>
      <c r="C3659">
        <v>297046</v>
      </c>
      <c r="D36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59">
        <f>IF(moras[[#This Row],[SALARIO]]="",'2-Resumen'!$B$7, moras[[#This Row],[SALARIO]])</f>
        <v>297046</v>
      </c>
      <c r="F3659">
        <f>STANDARDIZE(moras[[#This Row],[SALARIO]],'2-Resumen'!$B$2,'2-Resumen'!$B$3)</f>
        <v>-0.37067382187573611</v>
      </c>
      <c r="G3659" t="str">
        <f>IF(ABS(moras[[#This Row],[Z-CORE]])&gt; 1.96,"Sí", "No")</f>
        <v>No</v>
      </c>
      <c r="H3659" t="s">
        <v>35</v>
      </c>
      <c r="I3659" t="str">
        <f>IF(moras[[#This Row],[TIPO_ASEGURAMIENTO]] = "", '2-Resumen'!$F$4, moras[[#This Row],[TIPO_ASEGURAMIENTO]])</f>
        <v>ASEGURADO VOLUNTARIO</v>
      </c>
      <c r="J3659" t="s">
        <v>29</v>
      </c>
      <c r="K3659" t="s">
        <v>30</v>
      </c>
      <c r="L3659" t="s">
        <v>30</v>
      </c>
      <c r="M3659" t="s">
        <v>30</v>
      </c>
      <c r="N3659">
        <v>37</v>
      </c>
      <c r="O3659">
        <f>IF(moras[[#This Row],[EDAD]]="", '2-Resumen'!$C$7, moras[[#This Row],[EDAD]])</f>
        <v>37</v>
      </c>
      <c r="P3659">
        <f>FLOOR(moras[[#This Row],[EDAD_SIN_NA´S]],10)</f>
        <v>30</v>
      </c>
      <c r="Q3659">
        <f>STANDARDIZE(moras[[#This Row],[EDAD]],'2-Resumen'!$C$2, '2-Resumen'!$C$3)</f>
        <v>-0.3462668336003964</v>
      </c>
      <c r="R3659" t="str">
        <f>IF(ABS(moras[[#This Row],[Z-CORE E]]) &gt; 1.96, "Sí", "No")</f>
        <v>No</v>
      </c>
    </row>
    <row r="3660" spans="1:18">
      <c r="A3660">
        <v>2205</v>
      </c>
      <c r="B3660" t="s">
        <v>32</v>
      </c>
      <c r="C3660">
        <v>305704</v>
      </c>
      <c r="D36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0">
        <f>IF(moras[[#This Row],[SALARIO]]="",'2-Resumen'!$B$7, moras[[#This Row],[SALARIO]])</f>
        <v>305704</v>
      </c>
      <c r="F3660">
        <f>STANDARDIZE(moras[[#This Row],[SALARIO]],'2-Resumen'!$B$2,'2-Resumen'!$B$3)</f>
        <v>-0.37052976106084251</v>
      </c>
      <c r="G3660" t="str">
        <f>IF(ABS(moras[[#This Row],[Z-CORE]])&gt; 1.96,"Sí", "No")</f>
        <v>No</v>
      </c>
      <c r="H3660" t="s">
        <v>35</v>
      </c>
      <c r="I3660" t="str">
        <f>IF(moras[[#This Row],[TIPO_ASEGURAMIENTO]] = "", '2-Resumen'!$F$4, moras[[#This Row],[TIPO_ASEGURAMIENTO]])</f>
        <v>ASEGURADO VOLUNTARIO</v>
      </c>
      <c r="J3660" t="s">
        <v>29</v>
      </c>
      <c r="K3660" t="s">
        <v>31</v>
      </c>
      <c r="L3660" t="s">
        <v>31</v>
      </c>
      <c r="M3660" t="s">
        <v>31</v>
      </c>
      <c r="N3660">
        <v>40</v>
      </c>
      <c r="O3660">
        <f>IF(moras[[#This Row],[EDAD]]="", '2-Resumen'!$C$7, moras[[#This Row],[EDAD]])</f>
        <v>40</v>
      </c>
      <c r="P3660">
        <f>FLOOR(moras[[#This Row],[EDAD_SIN_NA´S]],10)</f>
        <v>40</v>
      </c>
      <c r="Q3660">
        <f>STANDARDIZE(moras[[#This Row],[EDAD]],'2-Resumen'!$C$2, '2-Resumen'!$C$3)</f>
        <v>-0.13454084336898386</v>
      </c>
      <c r="R3660" t="str">
        <f>IF(ABS(moras[[#This Row],[Z-CORE E]]) &gt; 1.96, "Sí", "No")</f>
        <v>No</v>
      </c>
    </row>
    <row r="3661" spans="1:18">
      <c r="A3661">
        <v>2219</v>
      </c>
      <c r="B3661" t="s">
        <v>32</v>
      </c>
      <c r="C3661">
        <v>297046</v>
      </c>
      <c r="D36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1">
        <f>IF(moras[[#This Row],[SALARIO]]="",'2-Resumen'!$B$7, moras[[#This Row],[SALARIO]])</f>
        <v>297046</v>
      </c>
      <c r="F3661">
        <f>STANDARDIZE(moras[[#This Row],[SALARIO]],'2-Resumen'!$B$2,'2-Resumen'!$B$3)</f>
        <v>-0.37067382187573611</v>
      </c>
      <c r="G3661" t="str">
        <f>IF(ABS(moras[[#This Row],[Z-CORE]])&gt; 1.96,"Sí", "No")</f>
        <v>No</v>
      </c>
      <c r="H3661" t="s">
        <v>35</v>
      </c>
      <c r="I3661" t="str">
        <f>IF(moras[[#This Row],[TIPO_ASEGURAMIENTO]] = "", '2-Resumen'!$F$4, moras[[#This Row],[TIPO_ASEGURAMIENTO]])</f>
        <v>ASEGURADO VOLUNTARIO</v>
      </c>
      <c r="J3661" t="s">
        <v>29</v>
      </c>
      <c r="K3661" t="s">
        <v>30</v>
      </c>
      <c r="L3661" t="s">
        <v>31</v>
      </c>
      <c r="M3661" t="s">
        <v>30</v>
      </c>
      <c r="N3661">
        <v>28</v>
      </c>
      <c r="O3661">
        <f>IF(moras[[#This Row],[EDAD]]="", '2-Resumen'!$C$7, moras[[#This Row],[EDAD]])</f>
        <v>28</v>
      </c>
      <c r="P3661">
        <f>FLOOR(moras[[#This Row],[EDAD_SIN_NA´S]],10)</f>
        <v>20</v>
      </c>
      <c r="Q3661">
        <f>STANDARDIZE(moras[[#This Row],[EDAD]],'2-Resumen'!$C$2, '2-Resumen'!$C$3)</f>
        <v>-0.98144480429463388</v>
      </c>
      <c r="R3661" t="str">
        <f>IF(ABS(moras[[#This Row],[Z-CORE E]]) &gt; 1.96, "Sí", "No")</f>
        <v>No</v>
      </c>
    </row>
    <row r="3662" spans="1:18">
      <c r="A3662">
        <v>2221</v>
      </c>
      <c r="B3662" t="s">
        <v>32</v>
      </c>
      <c r="C3662">
        <v>299647</v>
      </c>
      <c r="D36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2">
        <f>IF(moras[[#This Row],[SALARIO]]="",'2-Resumen'!$B$7, moras[[#This Row],[SALARIO]])</f>
        <v>299647</v>
      </c>
      <c r="F3662">
        <f>STANDARDIZE(moras[[#This Row],[SALARIO]],'2-Resumen'!$B$2,'2-Resumen'!$B$3)</f>
        <v>-0.3706305437307213</v>
      </c>
      <c r="G3662" t="str">
        <f>IF(ABS(moras[[#This Row],[Z-CORE]])&gt; 1.96,"Sí", "No")</f>
        <v>No</v>
      </c>
      <c r="H3662" t="s">
        <v>35</v>
      </c>
      <c r="I3662" t="str">
        <f>IF(moras[[#This Row],[TIPO_ASEGURAMIENTO]] = "", '2-Resumen'!$F$4, moras[[#This Row],[TIPO_ASEGURAMIENTO]])</f>
        <v>ASEGURADO VOLUNTARIO</v>
      </c>
      <c r="J3662" t="s">
        <v>29</v>
      </c>
      <c r="K3662" t="s">
        <v>30</v>
      </c>
      <c r="L3662" t="s">
        <v>31</v>
      </c>
      <c r="M3662" t="s">
        <v>31</v>
      </c>
      <c r="N3662">
        <v>88</v>
      </c>
      <c r="O3662">
        <f>IF(moras[[#This Row],[EDAD]]="", '2-Resumen'!$C$7, moras[[#This Row],[EDAD]])</f>
        <v>88</v>
      </c>
      <c r="P3662">
        <f>FLOOR(moras[[#This Row],[EDAD_SIN_NA´S]],10)</f>
        <v>80</v>
      </c>
      <c r="Q3662">
        <f>STANDARDIZE(moras[[#This Row],[EDAD]],'2-Resumen'!$C$2, '2-Resumen'!$C$3)</f>
        <v>3.2530750003336162</v>
      </c>
      <c r="R3662" t="str">
        <f>IF(ABS(moras[[#This Row],[Z-CORE E]]) &gt; 1.96, "Sí", "No")</f>
        <v>Sí</v>
      </c>
    </row>
    <row r="3663" spans="1:18">
      <c r="A3663">
        <v>2229</v>
      </c>
      <c r="B3663" t="s">
        <v>27</v>
      </c>
      <c r="C3663">
        <v>404467</v>
      </c>
      <c r="D36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63">
        <f>IF(moras[[#This Row],[SALARIO]]="",'2-Resumen'!$B$7, moras[[#This Row],[SALARIO]])</f>
        <v>404467</v>
      </c>
      <c r="F3663">
        <f>STANDARDIZE(moras[[#This Row],[SALARIO]],'2-Resumen'!$B$2,'2-Resumen'!$B$3)</f>
        <v>-0.36888643947833649</v>
      </c>
      <c r="G3663" t="str">
        <f>IF(ABS(moras[[#This Row],[Z-CORE]])&gt; 1.96,"Sí", "No")</f>
        <v>No</v>
      </c>
      <c r="H3663" t="s">
        <v>35</v>
      </c>
      <c r="I3663" t="str">
        <f>IF(moras[[#This Row],[TIPO_ASEGURAMIENTO]] = "", '2-Resumen'!$F$4, moras[[#This Row],[TIPO_ASEGURAMIENTO]])</f>
        <v>ASEGURADO VOLUNTARIO</v>
      </c>
      <c r="J3663" t="s">
        <v>29</v>
      </c>
      <c r="K3663" t="s">
        <v>30</v>
      </c>
      <c r="L3663" t="s">
        <v>31</v>
      </c>
      <c r="M3663" t="s">
        <v>31</v>
      </c>
      <c r="N3663">
        <v>61</v>
      </c>
      <c r="O3663">
        <f>IF(moras[[#This Row],[EDAD]]="", '2-Resumen'!$C$7, moras[[#This Row],[EDAD]])</f>
        <v>61</v>
      </c>
      <c r="P3663">
        <f>FLOOR(moras[[#This Row],[EDAD_SIN_NA´S]],10)</f>
        <v>60</v>
      </c>
      <c r="Q3663">
        <f>STANDARDIZE(moras[[#This Row],[EDAD]],'2-Resumen'!$C$2, '2-Resumen'!$C$3)</f>
        <v>1.3475410882509038</v>
      </c>
      <c r="R3663" t="str">
        <f>IF(ABS(moras[[#This Row],[Z-CORE E]]) &gt; 1.96, "Sí", "No")</f>
        <v>No</v>
      </c>
    </row>
    <row r="3664" spans="1:18">
      <c r="A3664">
        <v>2231</v>
      </c>
      <c r="B3664" t="s">
        <v>27</v>
      </c>
      <c r="C3664">
        <v>297719</v>
      </c>
      <c r="D36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4">
        <f>IF(moras[[#This Row],[SALARIO]]="",'2-Resumen'!$B$7, moras[[#This Row],[SALARIO]])</f>
        <v>297719</v>
      </c>
      <c r="F3664">
        <f>STANDARDIZE(moras[[#This Row],[SALARIO]],'2-Resumen'!$B$2,'2-Resumen'!$B$3)</f>
        <v>-0.37066262380130516</v>
      </c>
      <c r="G3664" t="str">
        <f>IF(ABS(moras[[#This Row],[Z-CORE]])&gt; 1.96,"Sí", "No")</f>
        <v>No</v>
      </c>
      <c r="H3664" t="s">
        <v>35</v>
      </c>
      <c r="I3664" t="str">
        <f>IF(moras[[#This Row],[TIPO_ASEGURAMIENTO]] = "", '2-Resumen'!$F$4, moras[[#This Row],[TIPO_ASEGURAMIENTO]])</f>
        <v>ASEGURADO VOLUNTARIO</v>
      </c>
      <c r="J3664" t="s">
        <v>29</v>
      </c>
      <c r="K3664" t="s">
        <v>30</v>
      </c>
      <c r="L3664" t="s">
        <v>31</v>
      </c>
      <c r="M3664" t="s">
        <v>31</v>
      </c>
      <c r="N3664">
        <v>30</v>
      </c>
      <c r="O3664">
        <f>IF(moras[[#This Row],[EDAD]]="", '2-Resumen'!$C$7, moras[[#This Row],[EDAD]])</f>
        <v>30</v>
      </c>
      <c r="P3664">
        <f>FLOOR(moras[[#This Row],[EDAD_SIN_NA´S]],10)</f>
        <v>30</v>
      </c>
      <c r="Q3664">
        <f>STANDARDIZE(moras[[#This Row],[EDAD]],'2-Resumen'!$C$2, '2-Resumen'!$C$3)</f>
        <v>-0.84029414414035897</v>
      </c>
      <c r="R3664" t="str">
        <f>IF(ABS(moras[[#This Row],[Z-CORE E]]) &gt; 1.96, "Sí", "No")</f>
        <v>No</v>
      </c>
    </row>
    <row r="3665" spans="1:18">
      <c r="A3665">
        <v>2273</v>
      </c>
      <c r="B3665" t="s">
        <v>32</v>
      </c>
      <c r="C3665">
        <v>292387</v>
      </c>
      <c r="D36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5">
        <f>IF(moras[[#This Row],[SALARIO]]="",'2-Resumen'!$B$7, moras[[#This Row],[SALARIO]])</f>
        <v>292387</v>
      </c>
      <c r="F3665">
        <f>STANDARDIZE(moras[[#This Row],[SALARIO]],'2-Resumen'!$B$2,'2-Resumen'!$B$3)</f>
        <v>-0.3707513431666335</v>
      </c>
      <c r="G3665" t="str">
        <f>IF(ABS(moras[[#This Row],[Z-CORE]])&gt; 1.96,"Sí", "No")</f>
        <v>No</v>
      </c>
      <c r="H3665" t="s">
        <v>35</v>
      </c>
      <c r="I3665" t="str">
        <f>IF(moras[[#This Row],[TIPO_ASEGURAMIENTO]] = "", '2-Resumen'!$F$4, moras[[#This Row],[TIPO_ASEGURAMIENTO]])</f>
        <v>ASEGURADO VOLUNTARIO</v>
      </c>
      <c r="J3665" t="s">
        <v>29</v>
      </c>
      <c r="K3665" t="s">
        <v>30</v>
      </c>
      <c r="L3665" t="s">
        <v>30</v>
      </c>
      <c r="M3665" t="s">
        <v>31</v>
      </c>
      <c r="N3665">
        <v>33</v>
      </c>
      <c r="O3665">
        <f>IF(moras[[#This Row],[EDAD]]="", '2-Resumen'!$C$7, moras[[#This Row],[EDAD]])</f>
        <v>33</v>
      </c>
      <c r="P3665">
        <f>FLOOR(moras[[#This Row],[EDAD_SIN_NA´S]],10)</f>
        <v>30</v>
      </c>
      <c r="Q3665">
        <f>STANDARDIZE(moras[[#This Row],[EDAD]],'2-Resumen'!$C$2, '2-Resumen'!$C$3)</f>
        <v>-0.62856815390894638</v>
      </c>
      <c r="R3665" t="str">
        <f>IF(ABS(moras[[#This Row],[Z-CORE E]]) &gt; 1.96, "Sí", "No")</f>
        <v>No</v>
      </c>
    </row>
    <row r="3666" spans="1:18">
      <c r="A3666">
        <v>2293</v>
      </c>
      <c r="B3666" t="s">
        <v>32</v>
      </c>
      <c r="C3666">
        <v>299647</v>
      </c>
      <c r="D36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6">
        <f>IF(moras[[#This Row],[SALARIO]]="",'2-Resumen'!$B$7, moras[[#This Row],[SALARIO]])</f>
        <v>299647</v>
      </c>
      <c r="F3666">
        <f>STANDARDIZE(moras[[#This Row],[SALARIO]],'2-Resumen'!$B$2,'2-Resumen'!$B$3)</f>
        <v>-0.3706305437307213</v>
      </c>
      <c r="G3666" t="str">
        <f>IF(ABS(moras[[#This Row],[Z-CORE]])&gt; 1.96,"Sí", "No")</f>
        <v>No</v>
      </c>
      <c r="H3666" t="s">
        <v>35</v>
      </c>
      <c r="I3666" t="str">
        <f>IF(moras[[#This Row],[TIPO_ASEGURAMIENTO]] = "", '2-Resumen'!$F$4, moras[[#This Row],[TIPO_ASEGURAMIENTO]])</f>
        <v>ASEGURADO VOLUNTARIO</v>
      </c>
      <c r="J3666" t="s">
        <v>29</v>
      </c>
      <c r="K3666" t="s">
        <v>30</v>
      </c>
      <c r="L3666" t="s">
        <v>31</v>
      </c>
      <c r="M3666" t="s">
        <v>31</v>
      </c>
      <c r="N3666">
        <v>61</v>
      </c>
      <c r="O3666">
        <f>IF(moras[[#This Row],[EDAD]]="", '2-Resumen'!$C$7, moras[[#This Row],[EDAD]])</f>
        <v>61</v>
      </c>
      <c r="P3666">
        <f>FLOOR(moras[[#This Row],[EDAD_SIN_NA´S]],10)</f>
        <v>60</v>
      </c>
      <c r="Q3666">
        <f>STANDARDIZE(moras[[#This Row],[EDAD]],'2-Resumen'!$C$2, '2-Resumen'!$C$3)</f>
        <v>1.3475410882509038</v>
      </c>
      <c r="R3666" t="str">
        <f>IF(ABS(moras[[#This Row],[Z-CORE E]]) &gt; 1.96, "Sí", "No")</f>
        <v>No</v>
      </c>
    </row>
    <row r="3667" spans="1:18">
      <c r="A3667">
        <v>2297</v>
      </c>
      <c r="B3667" t="s">
        <v>27</v>
      </c>
      <c r="C3667">
        <v>282305</v>
      </c>
      <c r="D36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7">
        <f>IF(moras[[#This Row],[SALARIO]]="",'2-Resumen'!$B$7, moras[[#This Row],[SALARIO]])</f>
        <v>282305</v>
      </c>
      <c r="F3667">
        <f>STANDARDIZE(moras[[#This Row],[SALARIO]],'2-Resumen'!$B$2,'2-Resumen'!$B$3)</f>
        <v>-0.37091909797556827</v>
      </c>
      <c r="G3667" t="str">
        <f>IF(ABS(moras[[#This Row],[Z-CORE]])&gt; 1.96,"Sí", "No")</f>
        <v>No</v>
      </c>
      <c r="H3667" t="s">
        <v>35</v>
      </c>
      <c r="I3667" t="str">
        <f>IF(moras[[#This Row],[TIPO_ASEGURAMIENTO]] = "", '2-Resumen'!$F$4, moras[[#This Row],[TIPO_ASEGURAMIENTO]])</f>
        <v>ASEGURADO VOLUNTARIO</v>
      </c>
      <c r="J3667" t="s">
        <v>29</v>
      </c>
      <c r="K3667" t="s">
        <v>30</v>
      </c>
      <c r="L3667" t="s">
        <v>31</v>
      </c>
      <c r="M3667" t="s">
        <v>31</v>
      </c>
      <c r="N3667">
        <v>52</v>
      </c>
      <c r="O3667">
        <f>IF(moras[[#This Row],[EDAD]]="", '2-Resumen'!$C$7, moras[[#This Row],[EDAD]])</f>
        <v>52</v>
      </c>
      <c r="P3667">
        <f>FLOOR(moras[[#This Row],[EDAD_SIN_NA´S]],10)</f>
        <v>50</v>
      </c>
      <c r="Q3667">
        <f>STANDARDIZE(moras[[#This Row],[EDAD]],'2-Resumen'!$C$2, '2-Resumen'!$C$3)</f>
        <v>0.71236311755666615</v>
      </c>
      <c r="R3667" t="str">
        <f>IF(ABS(moras[[#This Row],[Z-CORE E]]) &gt; 1.96, "Sí", "No")</f>
        <v>No</v>
      </c>
    </row>
    <row r="3668" spans="1:18">
      <c r="A3668">
        <v>2299</v>
      </c>
      <c r="B3668" t="s">
        <v>32</v>
      </c>
      <c r="C3668">
        <v>299647</v>
      </c>
      <c r="D36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8">
        <f>IF(moras[[#This Row],[SALARIO]]="",'2-Resumen'!$B$7, moras[[#This Row],[SALARIO]])</f>
        <v>299647</v>
      </c>
      <c r="F3668">
        <f>STANDARDIZE(moras[[#This Row],[SALARIO]],'2-Resumen'!$B$2,'2-Resumen'!$B$3)</f>
        <v>-0.3706305437307213</v>
      </c>
      <c r="G3668" t="str">
        <f>IF(ABS(moras[[#This Row],[Z-CORE]])&gt; 1.96,"Sí", "No")</f>
        <v>No</v>
      </c>
      <c r="H3668" t="s">
        <v>35</v>
      </c>
      <c r="I3668" t="str">
        <f>IF(moras[[#This Row],[TIPO_ASEGURAMIENTO]] = "", '2-Resumen'!$F$4, moras[[#This Row],[TIPO_ASEGURAMIENTO]])</f>
        <v>ASEGURADO VOLUNTARIO</v>
      </c>
      <c r="J3668" t="s">
        <v>29</v>
      </c>
      <c r="K3668" t="s">
        <v>30</v>
      </c>
      <c r="L3668" t="s">
        <v>31</v>
      </c>
      <c r="M3668" t="s">
        <v>31</v>
      </c>
      <c r="N3668">
        <v>54</v>
      </c>
      <c r="O3668">
        <f>IF(moras[[#This Row],[EDAD]]="", '2-Resumen'!$C$7, moras[[#This Row],[EDAD]])</f>
        <v>54</v>
      </c>
      <c r="P3668">
        <f>FLOOR(moras[[#This Row],[EDAD_SIN_NA´S]],10)</f>
        <v>50</v>
      </c>
      <c r="Q3668">
        <f>STANDARDIZE(moras[[#This Row],[EDAD]],'2-Resumen'!$C$2, '2-Resumen'!$C$3)</f>
        <v>0.85351377771094117</v>
      </c>
      <c r="R3668" t="str">
        <f>IF(ABS(moras[[#This Row],[Z-CORE E]]) &gt; 1.96, "Sí", "No")</f>
        <v>No</v>
      </c>
    </row>
    <row r="3669" spans="1:18">
      <c r="A3669">
        <v>2301</v>
      </c>
      <c r="B3669" t="s">
        <v>27</v>
      </c>
      <c r="C3669">
        <v>297046</v>
      </c>
      <c r="D36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69">
        <f>IF(moras[[#This Row],[SALARIO]]="",'2-Resumen'!$B$7, moras[[#This Row],[SALARIO]])</f>
        <v>297046</v>
      </c>
      <c r="F3669">
        <f>STANDARDIZE(moras[[#This Row],[SALARIO]],'2-Resumen'!$B$2,'2-Resumen'!$B$3)</f>
        <v>-0.37067382187573611</v>
      </c>
      <c r="G3669" t="str">
        <f>IF(ABS(moras[[#This Row],[Z-CORE]])&gt; 1.96,"Sí", "No")</f>
        <v>No</v>
      </c>
      <c r="H3669" t="s">
        <v>35</v>
      </c>
      <c r="I3669" t="str">
        <f>IF(moras[[#This Row],[TIPO_ASEGURAMIENTO]] = "", '2-Resumen'!$F$4, moras[[#This Row],[TIPO_ASEGURAMIENTO]])</f>
        <v>ASEGURADO VOLUNTARIO</v>
      </c>
      <c r="J3669" t="s">
        <v>29</v>
      </c>
      <c r="K3669" t="s">
        <v>30</v>
      </c>
      <c r="L3669" t="s">
        <v>31</v>
      </c>
      <c r="M3669" t="s">
        <v>31</v>
      </c>
      <c r="N3669">
        <v>58</v>
      </c>
      <c r="O3669">
        <f>IF(moras[[#This Row],[EDAD]]="", '2-Resumen'!$C$7, moras[[#This Row],[EDAD]])</f>
        <v>58</v>
      </c>
      <c r="P3669">
        <f>FLOOR(moras[[#This Row],[EDAD_SIN_NA´S]],10)</f>
        <v>50</v>
      </c>
      <c r="Q3669">
        <f>STANDARDIZE(moras[[#This Row],[EDAD]],'2-Resumen'!$C$2, '2-Resumen'!$C$3)</f>
        <v>1.1358150980194912</v>
      </c>
      <c r="R3669" t="str">
        <f>IF(ABS(moras[[#This Row],[Z-CORE E]]) &gt; 1.96, "Sí", "No")</f>
        <v>No</v>
      </c>
    </row>
    <row r="3670" spans="1:18">
      <c r="A3670">
        <v>2319</v>
      </c>
      <c r="B3670" t="s">
        <v>32</v>
      </c>
      <c r="C3670">
        <v>297046</v>
      </c>
      <c r="D36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70">
        <f>IF(moras[[#This Row],[SALARIO]]="",'2-Resumen'!$B$7, moras[[#This Row],[SALARIO]])</f>
        <v>297046</v>
      </c>
      <c r="F3670">
        <f>STANDARDIZE(moras[[#This Row],[SALARIO]],'2-Resumen'!$B$2,'2-Resumen'!$B$3)</f>
        <v>-0.37067382187573611</v>
      </c>
      <c r="G3670" t="str">
        <f>IF(ABS(moras[[#This Row],[Z-CORE]])&gt; 1.96,"Sí", "No")</f>
        <v>No</v>
      </c>
      <c r="H3670" t="s">
        <v>35</v>
      </c>
      <c r="I3670" t="str">
        <f>IF(moras[[#This Row],[TIPO_ASEGURAMIENTO]] = "", '2-Resumen'!$F$4, moras[[#This Row],[TIPO_ASEGURAMIENTO]])</f>
        <v>ASEGURADO VOLUNTARIO</v>
      </c>
      <c r="J3670" t="s">
        <v>29</v>
      </c>
      <c r="K3670" t="s">
        <v>30</v>
      </c>
      <c r="L3670" t="s">
        <v>31</v>
      </c>
      <c r="M3670" t="s">
        <v>31</v>
      </c>
      <c r="N3670">
        <v>53</v>
      </c>
      <c r="O3670">
        <f>IF(moras[[#This Row],[EDAD]]="", '2-Resumen'!$C$7, moras[[#This Row],[EDAD]])</f>
        <v>53</v>
      </c>
      <c r="P3670">
        <f>FLOOR(moras[[#This Row],[EDAD_SIN_NA´S]],10)</f>
        <v>50</v>
      </c>
      <c r="Q3670">
        <f>STANDARDIZE(moras[[#This Row],[EDAD]],'2-Resumen'!$C$2, '2-Resumen'!$C$3)</f>
        <v>0.78293844763380371</v>
      </c>
      <c r="R3670" t="str">
        <f>IF(ABS(moras[[#This Row],[Z-CORE E]]) &gt; 1.96, "Sí", "No")</f>
        <v>No</v>
      </c>
    </row>
    <row r="3671" spans="1:18">
      <c r="A3671">
        <v>2333</v>
      </c>
      <c r="B3671" t="s">
        <v>27</v>
      </c>
      <c r="C3671">
        <v>278030</v>
      </c>
      <c r="D36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71">
        <f>IF(moras[[#This Row],[SALARIO]]="",'2-Resumen'!$B$7, moras[[#This Row],[SALARIO]])</f>
        <v>278030</v>
      </c>
      <c r="F3671">
        <f>STANDARDIZE(moras[[#This Row],[SALARIO]],'2-Resumen'!$B$2,'2-Resumen'!$B$3)</f>
        <v>-0.37099022987481406</v>
      </c>
      <c r="G3671" t="str">
        <f>IF(ABS(moras[[#This Row],[Z-CORE]])&gt; 1.96,"Sí", "No")</f>
        <v>No</v>
      </c>
      <c r="H3671" t="s">
        <v>35</v>
      </c>
      <c r="I3671" t="str">
        <f>IF(moras[[#This Row],[TIPO_ASEGURAMIENTO]] = "", '2-Resumen'!$F$4, moras[[#This Row],[TIPO_ASEGURAMIENTO]])</f>
        <v>ASEGURADO VOLUNTARIO</v>
      </c>
      <c r="J3671" t="s">
        <v>29</v>
      </c>
      <c r="K3671" t="s">
        <v>30</v>
      </c>
      <c r="L3671" t="s">
        <v>31</v>
      </c>
      <c r="M3671" t="s">
        <v>30</v>
      </c>
      <c r="N3671">
        <v>20</v>
      </c>
      <c r="O3671">
        <f>IF(moras[[#This Row],[EDAD]]="", '2-Resumen'!$C$7, moras[[#This Row],[EDAD]])</f>
        <v>20</v>
      </c>
      <c r="P3671">
        <f>FLOOR(moras[[#This Row],[EDAD_SIN_NA´S]],10)</f>
        <v>20</v>
      </c>
      <c r="Q3671">
        <f>STANDARDIZE(moras[[#This Row],[EDAD]],'2-Resumen'!$C$2, '2-Resumen'!$C$3)</f>
        <v>-1.5460474449117341</v>
      </c>
      <c r="R3671" t="str">
        <f>IF(ABS(moras[[#This Row],[Z-CORE E]]) &gt; 1.96, "Sí", "No")</f>
        <v>No</v>
      </c>
    </row>
    <row r="3672" spans="1:18">
      <c r="A3672">
        <v>2344</v>
      </c>
      <c r="B3672" t="s">
        <v>27</v>
      </c>
      <c r="C3672">
        <v>305704</v>
      </c>
      <c r="D36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72">
        <f>IF(moras[[#This Row],[SALARIO]]="",'2-Resumen'!$B$7, moras[[#This Row],[SALARIO]])</f>
        <v>305704</v>
      </c>
      <c r="F3672">
        <f>STANDARDIZE(moras[[#This Row],[SALARIO]],'2-Resumen'!$B$2,'2-Resumen'!$B$3)</f>
        <v>-0.37052976106084251</v>
      </c>
      <c r="G3672" t="str">
        <f>IF(ABS(moras[[#This Row],[Z-CORE]])&gt; 1.96,"Sí", "No")</f>
        <v>No</v>
      </c>
      <c r="H3672" t="s">
        <v>35</v>
      </c>
      <c r="I3672" t="str">
        <f>IF(moras[[#This Row],[TIPO_ASEGURAMIENTO]] = "", '2-Resumen'!$F$4, moras[[#This Row],[TIPO_ASEGURAMIENTO]])</f>
        <v>ASEGURADO VOLUNTARIO</v>
      </c>
      <c r="J3672" t="s">
        <v>29</v>
      </c>
      <c r="K3672" t="s">
        <v>31</v>
      </c>
      <c r="L3672" t="s">
        <v>31</v>
      </c>
      <c r="M3672" t="s">
        <v>31</v>
      </c>
      <c r="N3672">
        <v>60</v>
      </c>
      <c r="O3672">
        <f>IF(moras[[#This Row],[EDAD]]="", '2-Resumen'!$C$7, moras[[#This Row],[EDAD]])</f>
        <v>60</v>
      </c>
      <c r="P3672">
        <f>FLOOR(moras[[#This Row],[EDAD_SIN_NA´S]],10)</f>
        <v>60</v>
      </c>
      <c r="Q3672">
        <f>STANDARDIZE(moras[[#This Row],[EDAD]],'2-Resumen'!$C$2, '2-Resumen'!$C$3)</f>
        <v>1.2769657581737661</v>
      </c>
      <c r="R3672" t="str">
        <f>IF(ABS(moras[[#This Row],[Z-CORE E]]) &gt; 1.96, "Sí", "No")</f>
        <v>No</v>
      </c>
    </row>
    <row r="3673" spans="1:18">
      <c r="A3673">
        <v>2352</v>
      </c>
      <c r="B3673" t="s">
        <v>27</v>
      </c>
      <c r="C3673">
        <v>278035</v>
      </c>
      <c r="D36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73">
        <f>IF(moras[[#This Row],[SALARIO]]="",'2-Resumen'!$B$7, moras[[#This Row],[SALARIO]])</f>
        <v>278035</v>
      </c>
      <c r="F3673">
        <f>STANDARDIZE(moras[[#This Row],[SALARIO]],'2-Resumen'!$B$2,'2-Resumen'!$B$3)</f>
        <v>-0.37099014667961028</v>
      </c>
      <c r="G3673" t="str">
        <f>IF(ABS(moras[[#This Row],[Z-CORE]])&gt; 1.96,"Sí", "No")</f>
        <v>No</v>
      </c>
      <c r="H3673" t="s">
        <v>35</v>
      </c>
      <c r="I3673" t="str">
        <f>IF(moras[[#This Row],[TIPO_ASEGURAMIENTO]] = "", '2-Resumen'!$F$4, moras[[#This Row],[TIPO_ASEGURAMIENTO]])</f>
        <v>ASEGURADO VOLUNTARIO</v>
      </c>
      <c r="J3673" t="s">
        <v>29</v>
      </c>
      <c r="K3673" t="s">
        <v>30</v>
      </c>
      <c r="L3673" t="s">
        <v>31</v>
      </c>
      <c r="M3673" t="s">
        <v>31</v>
      </c>
      <c r="N3673">
        <v>27</v>
      </c>
      <c r="O3673">
        <f>IF(moras[[#This Row],[EDAD]]="", '2-Resumen'!$C$7, moras[[#This Row],[EDAD]])</f>
        <v>27</v>
      </c>
      <c r="P3673">
        <f>FLOOR(moras[[#This Row],[EDAD_SIN_NA´S]],10)</f>
        <v>20</v>
      </c>
      <c r="Q3673">
        <f>STANDARDIZE(moras[[#This Row],[EDAD]],'2-Resumen'!$C$2, '2-Resumen'!$C$3)</f>
        <v>-1.0520201343717714</v>
      </c>
      <c r="R3673" t="str">
        <f>IF(ABS(moras[[#This Row],[Z-CORE E]]) &gt; 1.96, "Sí", "No")</f>
        <v>No</v>
      </c>
    </row>
    <row r="3674" spans="1:18">
      <c r="A3674">
        <v>2359</v>
      </c>
      <c r="B3674" t="s">
        <v>32</v>
      </c>
      <c r="C3674">
        <v>299647</v>
      </c>
      <c r="D36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74">
        <f>IF(moras[[#This Row],[SALARIO]]="",'2-Resumen'!$B$7, moras[[#This Row],[SALARIO]])</f>
        <v>299647</v>
      </c>
      <c r="F3674">
        <f>STANDARDIZE(moras[[#This Row],[SALARIO]],'2-Resumen'!$B$2,'2-Resumen'!$B$3)</f>
        <v>-0.3706305437307213</v>
      </c>
      <c r="G3674" t="str">
        <f>IF(ABS(moras[[#This Row],[Z-CORE]])&gt; 1.96,"Sí", "No")</f>
        <v>No</v>
      </c>
      <c r="H3674" t="s">
        <v>35</v>
      </c>
      <c r="I3674" t="str">
        <f>IF(moras[[#This Row],[TIPO_ASEGURAMIENTO]] = "", '2-Resumen'!$F$4, moras[[#This Row],[TIPO_ASEGURAMIENTO]])</f>
        <v>ASEGURADO VOLUNTARIO</v>
      </c>
      <c r="J3674" t="s">
        <v>29</v>
      </c>
      <c r="K3674" t="s">
        <v>30</v>
      </c>
      <c r="L3674" t="s">
        <v>31</v>
      </c>
      <c r="M3674" t="s">
        <v>31</v>
      </c>
      <c r="N3674">
        <v>74</v>
      </c>
      <c r="O3674">
        <f>IF(moras[[#This Row],[EDAD]]="", '2-Resumen'!$C$7, moras[[#This Row],[EDAD]])</f>
        <v>74</v>
      </c>
      <c r="P3674">
        <f>FLOOR(moras[[#This Row],[EDAD_SIN_NA´S]],10)</f>
        <v>70</v>
      </c>
      <c r="Q3674">
        <f>STANDARDIZE(moras[[#This Row],[EDAD]],'2-Resumen'!$C$2, '2-Resumen'!$C$3)</f>
        <v>2.2650203792536914</v>
      </c>
      <c r="R3674" t="str">
        <f>IF(ABS(moras[[#This Row],[Z-CORE E]]) &gt; 1.96, "Sí", "No")</f>
        <v>Sí</v>
      </c>
    </row>
    <row r="3675" spans="1:18">
      <c r="A3675">
        <v>2380</v>
      </c>
      <c r="B3675" t="s">
        <v>32</v>
      </c>
      <c r="C3675">
        <v>324953</v>
      </c>
      <c r="D36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75">
        <f>IF(moras[[#This Row],[SALARIO]]="",'2-Resumen'!$B$7, moras[[#This Row],[SALARIO]])</f>
        <v>324953</v>
      </c>
      <c r="F3675">
        <f>STANDARDIZE(moras[[#This Row],[SALARIO]],'2-Resumen'!$B$2,'2-Resumen'!$B$3)</f>
        <v>-0.37020947616526767</v>
      </c>
      <c r="G3675" t="str">
        <f>IF(ABS(moras[[#This Row],[Z-CORE]])&gt; 1.96,"Sí", "No")</f>
        <v>No</v>
      </c>
      <c r="H3675" t="s">
        <v>35</v>
      </c>
      <c r="I3675" t="str">
        <f>IF(moras[[#This Row],[TIPO_ASEGURAMIENTO]] = "", '2-Resumen'!$F$4, moras[[#This Row],[TIPO_ASEGURAMIENTO]])</f>
        <v>ASEGURADO VOLUNTARIO</v>
      </c>
      <c r="J3675" t="s">
        <v>29</v>
      </c>
      <c r="K3675" t="s">
        <v>30</v>
      </c>
      <c r="L3675" t="s">
        <v>31</v>
      </c>
      <c r="M3675" t="s">
        <v>31</v>
      </c>
      <c r="N3675">
        <v>33</v>
      </c>
      <c r="O3675">
        <f>IF(moras[[#This Row],[EDAD]]="", '2-Resumen'!$C$7, moras[[#This Row],[EDAD]])</f>
        <v>33</v>
      </c>
      <c r="P3675">
        <f>FLOOR(moras[[#This Row],[EDAD_SIN_NA´S]],10)</f>
        <v>30</v>
      </c>
      <c r="Q3675">
        <f>STANDARDIZE(moras[[#This Row],[EDAD]],'2-Resumen'!$C$2, '2-Resumen'!$C$3)</f>
        <v>-0.62856815390894638</v>
      </c>
      <c r="R3675" t="str">
        <f>IF(ABS(moras[[#This Row],[Z-CORE E]]) &gt; 1.96, "Sí", "No")</f>
        <v>No</v>
      </c>
    </row>
    <row r="3676" spans="1:18">
      <c r="A3676">
        <v>2383</v>
      </c>
      <c r="B3676" t="s">
        <v>32</v>
      </c>
      <c r="C3676">
        <v>297045</v>
      </c>
      <c r="D36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76">
        <f>IF(moras[[#This Row],[SALARIO]]="",'2-Resumen'!$B$7, moras[[#This Row],[SALARIO]])</f>
        <v>297045</v>
      </c>
      <c r="F3676">
        <f>STANDARDIZE(moras[[#This Row],[SALARIO]],'2-Resumen'!$B$2,'2-Resumen'!$B$3)</f>
        <v>-0.37067383851477692</v>
      </c>
      <c r="G3676" t="str">
        <f>IF(ABS(moras[[#This Row],[Z-CORE]])&gt; 1.96,"Sí", "No")</f>
        <v>No</v>
      </c>
      <c r="H3676" t="s">
        <v>35</v>
      </c>
      <c r="I3676" t="str">
        <f>IF(moras[[#This Row],[TIPO_ASEGURAMIENTO]] = "", '2-Resumen'!$F$4, moras[[#This Row],[TIPO_ASEGURAMIENTO]])</f>
        <v>ASEGURADO VOLUNTARIO</v>
      </c>
      <c r="J3676" t="s">
        <v>29</v>
      </c>
      <c r="K3676" t="s">
        <v>30</v>
      </c>
      <c r="L3676" t="s">
        <v>31</v>
      </c>
      <c r="M3676" t="s">
        <v>31</v>
      </c>
      <c r="N3676">
        <v>24</v>
      </c>
      <c r="O3676">
        <f>IF(moras[[#This Row],[EDAD]]="", '2-Resumen'!$C$7, moras[[#This Row],[EDAD]])</f>
        <v>24</v>
      </c>
      <c r="P3676">
        <f>FLOOR(moras[[#This Row],[EDAD_SIN_NA´S]],10)</f>
        <v>20</v>
      </c>
      <c r="Q3676">
        <f>STANDARDIZE(moras[[#This Row],[EDAD]],'2-Resumen'!$C$2, '2-Resumen'!$C$3)</f>
        <v>-1.263746124603184</v>
      </c>
      <c r="R3676" t="str">
        <f>IF(ABS(moras[[#This Row],[Z-CORE E]]) &gt; 1.96, "Sí", "No")</f>
        <v>No</v>
      </c>
    </row>
    <row r="3677" spans="1:18">
      <c r="A3677">
        <v>2411</v>
      </c>
      <c r="B3677" t="s">
        <v>32</v>
      </c>
      <c r="C3677">
        <v>302470</v>
      </c>
      <c r="D36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77">
        <f>IF(moras[[#This Row],[SALARIO]]="",'2-Resumen'!$B$7, moras[[#This Row],[SALARIO]])</f>
        <v>302470</v>
      </c>
      <c r="F3677">
        <f>STANDARDIZE(moras[[#This Row],[SALARIO]],'2-Resumen'!$B$2,'2-Resumen'!$B$3)</f>
        <v>-0.37058357171865797</v>
      </c>
      <c r="G3677" t="str">
        <f>IF(ABS(moras[[#This Row],[Z-CORE]])&gt; 1.96,"Sí", "No")</f>
        <v>No</v>
      </c>
      <c r="H3677" t="s">
        <v>35</v>
      </c>
      <c r="I3677" t="str">
        <f>IF(moras[[#This Row],[TIPO_ASEGURAMIENTO]] = "", '2-Resumen'!$F$4, moras[[#This Row],[TIPO_ASEGURAMIENTO]])</f>
        <v>ASEGURADO VOLUNTARIO</v>
      </c>
      <c r="J3677" t="s">
        <v>29</v>
      </c>
      <c r="K3677" t="s">
        <v>30</v>
      </c>
      <c r="L3677" t="s">
        <v>30</v>
      </c>
      <c r="M3677" t="s">
        <v>31</v>
      </c>
      <c r="N3677">
        <v>34</v>
      </c>
      <c r="O3677">
        <f>IF(moras[[#This Row],[EDAD]]="", '2-Resumen'!$C$7, moras[[#This Row],[EDAD]])</f>
        <v>34</v>
      </c>
      <c r="P3677">
        <f>FLOOR(moras[[#This Row],[EDAD_SIN_NA´S]],10)</f>
        <v>30</v>
      </c>
      <c r="Q3677">
        <f>STANDARDIZE(moras[[#This Row],[EDAD]],'2-Resumen'!$C$2, '2-Resumen'!$C$3)</f>
        <v>-0.55799282383180893</v>
      </c>
      <c r="R3677" t="str">
        <f>IF(ABS(moras[[#This Row],[Z-CORE E]]) &gt; 1.96, "Sí", "No")</f>
        <v>No</v>
      </c>
    </row>
    <row r="3678" spans="1:18">
      <c r="A3678">
        <v>2422</v>
      </c>
      <c r="B3678" t="s">
        <v>32</v>
      </c>
      <c r="C3678">
        <v>292387</v>
      </c>
      <c r="D36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78">
        <f>IF(moras[[#This Row],[SALARIO]]="",'2-Resumen'!$B$7, moras[[#This Row],[SALARIO]])</f>
        <v>292387</v>
      </c>
      <c r="F3678">
        <f>STANDARDIZE(moras[[#This Row],[SALARIO]],'2-Resumen'!$B$2,'2-Resumen'!$B$3)</f>
        <v>-0.3707513431666335</v>
      </c>
      <c r="G3678" t="str">
        <f>IF(ABS(moras[[#This Row],[Z-CORE]])&gt; 1.96,"Sí", "No")</f>
        <v>No</v>
      </c>
      <c r="H3678" t="s">
        <v>35</v>
      </c>
      <c r="I3678" t="str">
        <f>IF(moras[[#This Row],[TIPO_ASEGURAMIENTO]] = "", '2-Resumen'!$F$4, moras[[#This Row],[TIPO_ASEGURAMIENTO]])</f>
        <v>ASEGURADO VOLUNTARIO</v>
      </c>
      <c r="J3678" t="s">
        <v>29</v>
      </c>
      <c r="K3678" t="s">
        <v>30</v>
      </c>
      <c r="L3678" t="s">
        <v>31</v>
      </c>
      <c r="M3678" t="s">
        <v>30</v>
      </c>
      <c r="N3678">
        <v>52</v>
      </c>
      <c r="O3678">
        <f>IF(moras[[#This Row],[EDAD]]="", '2-Resumen'!$C$7, moras[[#This Row],[EDAD]])</f>
        <v>52</v>
      </c>
      <c r="P3678">
        <f>FLOOR(moras[[#This Row],[EDAD_SIN_NA´S]],10)</f>
        <v>50</v>
      </c>
      <c r="Q3678">
        <f>STANDARDIZE(moras[[#This Row],[EDAD]],'2-Resumen'!$C$2, '2-Resumen'!$C$3)</f>
        <v>0.71236311755666615</v>
      </c>
      <c r="R3678" t="str">
        <f>IF(ABS(moras[[#This Row],[Z-CORE E]]) &gt; 1.96, "Sí", "No")</f>
        <v>No</v>
      </c>
    </row>
    <row r="3679" spans="1:18">
      <c r="A3679">
        <v>2426</v>
      </c>
      <c r="B3679" t="s">
        <v>27</v>
      </c>
      <c r="C3679">
        <v>297046</v>
      </c>
      <c r="D36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79">
        <f>IF(moras[[#This Row],[SALARIO]]="",'2-Resumen'!$B$7, moras[[#This Row],[SALARIO]])</f>
        <v>297046</v>
      </c>
      <c r="F3679">
        <f>STANDARDIZE(moras[[#This Row],[SALARIO]],'2-Resumen'!$B$2,'2-Resumen'!$B$3)</f>
        <v>-0.37067382187573611</v>
      </c>
      <c r="G3679" t="str">
        <f>IF(ABS(moras[[#This Row],[Z-CORE]])&gt; 1.96,"Sí", "No")</f>
        <v>No</v>
      </c>
      <c r="H3679" t="s">
        <v>35</v>
      </c>
      <c r="I3679" t="str">
        <f>IF(moras[[#This Row],[TIPO_ASEGURAMIENTO]] = "", '2-Resumen'!$F$4, moras[[#This Row],[TIPO_ASEGURAMIENTO]])</f>
        <v>ASEGURADO VOLUNTARIO</v>
      </c>
      <c r="J3679" t="s">
        <v>29</v>
      </c>
      <c r="K3679" t="s">
        <v>30</v>
      </c>
      <c r="L3679" t="s">
        <v>30</v>
      </c>
      <c r="M3679" t="s">
        <v>31</v>
      </c>
      <c r="N3679">
        <v>55</v>
      </c>
      <c r="O3679">
        <f>IF(moras[[#This Row],[EDAD]]="", '2-Resumen'!$C$7, moras[[#This Row],[EDAD]])</f>
        <v>55</v>
      </c>
      <c r="P3679">
        <f>FLOOR(moras[[#This Row],[EDAD_SIN_NA´S]],10)</f>
        <v>50</v>
      </c>
      <c r="Q3679">
        <f>STANDARDIZE(moras[[#This Row],[EDAD]],'2-Resumen'!$C$2, '2-Resumen'!$C$3)</f>
        <v>0.92408910778807873</v>
      </c>
      <c r="R3679" t="str">
        <f>IF(ABS(moras[[#This Row],[Z-CORE E]]) &gt; 1.96, "Sí", "No")</f>
        <v>No</v>
      </c>
    </row>
    <row r="3680" spans="1:18">
      <c r="A3680">
        <v>2460</v>
      </c>
      <c r="B3680" t="s">
        <v>27</v>
      </c>
      <c r="C3680">
        <v>297045</v>
      </c>
      <c r="D36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0">
        <f>IF(moras[[#This Row],[SALARIO]]="",'2-Resumen'!$B$7, moras[[#This Row],[SALARIO]])</f>
        <v>297045</v>
      </c>
      <c r="F3680">
        <f>STANDARDIZE(moras[[#This Row],[SALARIO]],'2-Resumen'!$B$2,'2-Resumen'!$B$3)</f>
        <v>-0.37067383851477692</v>
      </c>
      <c r="G3680" t="str">
        <f>IF(ABS(moras[[#This Row],[Z-CORE]])&gt; 1.96,"Sí", "No")</f>
        <v>No</v>
      </c>
      <c r="H3680" t="s">
        <v>35</v>
      </c>
      <c r="I3680" t="str">
        <f>IF(moras[[#This Row],[TIPO_ASEGURAMIENTO]] = "", '2-Resumen'!$F$4, moras[[#This Row],[TIPO_ASEGURAMIENTO]])</f>
        <v>ASEGURADO VOLUNTARIO</v>
      </c>
      <c r="J3680" t="s">
        <v>29</v>
      </c>
      <c r="K3680" t="s">
        <v>30</v>
      </c>
      <c r="L3680" t="s">
        <v>31</v>
      </c>
      <c r="M3680" t="s">
        <v>31</v>
      </c>
      <c r="N3680">
        <v>62</v>
      </c>
      <c r="O3680">
        <f>IF(moras[[#This Row],[EDAD]]="", '2-Resumen'!$C$7, moras[[#This Row],[EDAD]])</f>
        <v>62</v>
      </c>
      <c r="P3680">
        <f>FLOOR(moras[[#This Row],[EDAD_SIN_NA´S]],10)</f>
        <v>60</v>
      </c>
      <c r="Q3680">
        <f>STANDARDIZE(moras[[#This Row],[EDAD]],'2-Resumen'!$C$2, '2-Resumen'!$C$3)</f>
        <v>1.4181164183280413</v>
      </c>
      <c r="R3680" t="str">
        <f>IF(ABS(moras[[#This Row],[Z-CORE E]]) &gt; 1.96, "Sí", "No")</f>
        <v>No</v>
      </c>
    </row>
    <row r="3681" spans="1:18">
      <c r="A3681">
        <v>2461</v>
      </c>
      <c r="B3681" t="s">
        <v>32</v>
      </c>
      <c r="C3681">
        <v>299647</v>
      </c>
      <c r="D36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1">
        <f>IF(moras[[#This Row],[SALARIO]]="",'2-Resumen'!$B$7, moras[[#This Row],[SALARIO]])</f>
        <v>299647</v>
      </c>
      <c r="F3681">
        <f>STANDARDIZE(moras[[#This Row],[SALARIO]],'2-Resumen'!$B$2,'2-Resumen'!$B$3)</f>
        <v>-0.3706305437307213</v>
      </c>
      <c r="G3681" t="str">
        <f>IF(ABS(moras[[#This Row],[Z-CORE]])&gt; 1.96,"Sí", "No")</f>
        <v>No</v>
      </c>
      <c r="H3681" t="s">
        <v>35</v>
      </c>
      <c r="I3681" t="str">
        <f>IF(moras[[#This Row],[TIPO_ASEGURAMIENTO]] = "", '2-Resumen'!$F$4, moras[[#This Row],[TIPO_ASEGURAMIENTO]])</f>
        <v>ASEGURADO VOLUNTARIO</v>
      </c>
      <c r="J3681" t="s">
        <v>29</v>
      </c>
      <c r="K3681" t="s">
        <v>30</v>
      </c>
      <c r="L3681" t="s">
        <v>31</v>
      </c>
      <c r="M3681" t="s">
        <v>31</v>
      </c>
      <c r="N3681">
        <v>54</v>
      </c>
      <c r="O3681">
        <f>IF(moras[[#This Row],[EDAD]]="", '2-Resumen'!$C$7, moras[[#This Row],[EDAD]])</f>
        <v>54</v>
      </c>
      <c r="P3681">
        <f>FLOOR(moras[[#This Row],[EDAD_SIN_NA´S]],10)</f>
        <v>50</v>
      </c>
      <c r="Q3681">
        <f>STANDARDIZE(moras[[#This Row],[EDAD]],'2-Resumen'!$C$2, '2-Resumen'!$C$3)</f>
        <v>0.85351377771094117</v>
      </c>
      <c r="R3681" t="str">
        <f>IF(ABS(moras[[#This Row],[Z-CORE E]]) &gt; 1.96, "Sí", "No")</f>
        <v>No</v>
      </c>
    </row>
    <row r="3682" spans="1:18">
      <c r="A3682">
        <v>2463</v>
      </c>
      <c r="B3682" t="s">
        <v>27</v>
      </c>
      <c r="C3682">
        <v>297044</v>
      </c>
      <c r="D36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2">
        <f>IF(moras[[#This Row],[SALARIO]]="",'2-Resumen'!$B$7, moras[[#This Row],[SALARIO]])</f>
        <v>297044</v>
      </c>
      <c r="F3682">
        <f>STANDARDIZE(moras[[#This Row],[SALARIO]],'2-Resumen'!$B$2,'2-Resumen'!$B$3)</f>
        <v>-0.37067385515381768</v>
      </c>
      <c r="G3682" t="str">
        <f>IF(ABS(moras[[#This Row],[Z-CORE]])&gt; 1.96,"Sí", "No")</f>
        <v>No</v>
      </c>
      <c r="H3682" t="s">
        <v>35</v>
      </c>
      <c r="I3682" t="str">
        <f>IF(moras[[#This Row],[TIPO_ASEGURAMIENTO]] = "", '2-Resumen'!$F$4, moras[[#This Row],[TIPO_ASEGURAMIENTO]])</f>
        <v>ASEGURADO VOLUNTARIO</v>
      </c>
      <c r="J3682" t="s">
        <v>29</v>
      </c>
      <c r="K3682" t="s">
        <v>30</v>
      </c>
      <c r="L3682" t="s">
        <v>30</v>
      </c>
      <c r="M3682" t="s">
        <v>31</v>
      </c>
      <c r="N3682">
        <v>57</v>
      </c>
      <c r="O3682">
        <f>IF(moras[[#This Row],[EDAD]]="", '2-Resumen'!$C$7, moras[[#This Row],[EDAD]])</f>
        <v>57</v>
      </c>
      <c r="P3682">
        <f>FLOOR(moras[[#This Row],[EDAD_SIN_NA´S]],10)</f>
        <v>50</v>
      </c>
      <c r="Q3682">
        <f>STANDARDIZE(moras[[#This Row],[EDAD]],'2-Resumen'!$C$2, '2-Resumen'!$C$3)</f>
        <v>1.0652397679423538</v>
      </c>
      <c r="R3682" t="str">
        <f>IF(ABS(moras[[#This Row],[Z-CORE E]]) &gt; 1.96, "Sí", "No")</f>
        <v>No</v>
      </c>
    </row>
    <row r="3683" spans="1:18">
      <c r="A3683">
        <v>2468</v>
      </c>
      <c r="B3683" t="s">
        <v>27</v>
      </c>
      <c r="C3683">
        <v>278030</v>
      </c>
      <c r="D36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3">
        <f>IF(moras[[#This Row],[SALARIO]]="",'2-Resumen'!$B$7, moras[[#This Row],[SALARIO]])</f>
        <v>278030</v>
      </c>
      <c r="F3683">
        <f>STANDARDIZE(moras[[#This Row],[SALARIO]],'2-Resumen'!$B$2,'2-Resumen'!$B$3)</f>
        <v>-0.37099022987481406</v>
      </c>
      <c r="G3683" t="str">
        <f>IF(ABS(moras[[#This Row],[Z-CORE]])&gt; 1.96,"Sí", "No")</f>
        <v>No</v>
      </c>
      <c r="H3683" t="s">
        <v>35</v>
      </c>
      <c r="I3683" t="str">
        <f>IF(moras[[#This Row],[TIPO_ASEGURAMIENTO]] = "", '2-Resumen'!$F$4, moras[[#This Row],[TIPO_ASEGURAMIENTO]])</f>
        <v>ASEGURADO VOLUNTARIO</v>
      </c>
      <c r="J3683" t="s">
        <v>29</v>
      </c>
      <c r="K3683" t="s">
        <v>30</v>
      </c>
      <c r="L3683" t="s">
        <v>31</v>
      </c>
      <c r="M3683" t="s">
        <v>31</v>
      </c>
      <c r="N3683">
        <v>40</v>
      </c>
      <c r="O3683">
        <f>IF(moras[[#This Row],[EDAD]]="", '2-Resumen'!$C$7, moras[[#This Row],[EDAD]])</f>
        <v>40</v>
      </c>
      <c r="P3683">
        <f>FLOOR(moras[[#This Row],[EDAD_SIN_NA´S]],10)</f>
        <v>40</v>
      </c>
      <c r="Q3683">
        <f>STANDARDIZE(moras[[#This Row],[EDAD]],'2-Resumen'!$C$2, '2-Resumen'!$C$3)</f>
        <v>-0.13454084336898386</v>
      </c>
      <c r="R3683" t="str">
        <f>IF(ABS(moras[[#This Row],[Z-CORE E]]) &gt; 1.96, "Sí", "No")</f>
        <v>No</v>
      </c>
    </row>
    <row r="3684" spans="1:18">
      <c r="A3684">
        <v>2486</v>
      </c>
      <c r="B3684" t="s">
        <v>27</v>
      </c>
      <c r="C3684">
        <v>297046</v>
      </c>
      <c r="D36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4">
        <f>IF(moras[[#This Row],[SALARIO]]="",'2-Resumen'!$B$7, moras[[#This Row],[SALARIO]])</f>
        <v>297046</v>
      </c>
      <c r="F3684">
        <f>STANDARDIZE(moras[[#This Row],[SALARIO]],'2-Resumen'!$B$2,'2-Resumen'!$B$3)</f>
        <v>-0.37067382187573611</v>
      </c>
      <c r="G3684" t="str">
        <f>IF(ABS(moras[[#This Row],[Z-CORE]])&gt; 1.96,"Sí", "No")</f>
        <v>No</v>
      </c>
      <c r="H3684" t="s">
        <v>35</v>
      </c>
      <c r="I3684" t="str">
        <f>IF(moras[[#This Row],[TIPO_ASEGURAMIENTO]] = "", '2-Resumen'!$F$4, moras[[#This Row],[TIPO_ASEGURAMIENTO]])</f>
        <v>ASEGURADO VOLUNTARIO</v>
      </c>
      <c r="J3684" t="s">
        <v>29</v>
      </c>
      <c r="K3684" t="s">
        <v>30</v>
      </c>
      <c r="L3684" t="s">
        <v>31</v>
      </c>
      <c r="M3684" t="s">
        <v>30</v>
      </c>
      <c r="N3684">
        <v>31</v>
      </c>
      <c r="O3684">
        <f>IF(moras[[#This Row],[EDAD]]="", '2-Resumen'!$C$7, moras[[#This Row],[EDAD]])</f>
        <v>31</v>
      </c>
      <c r="P3684">
        <f>FLOOR(moras[[#This Row],[EDAD_SIN_NA´S]],10)</f>
        <v>30</v>
      </c>
      <c r="Q3684">
        <f>STANDARDIZE(moras[[#This Row],[EDAD]],'2-Resumen'!$C$2, '2-Resumen'!$C$3)</f>
        <v>-0.7697188140632214</v>
      </c>
      <c r="R3684" t="str">
        <f>IF(ABS(moras[[#This Row],[Z-CORE E]]) &gt; 1.96, "Sí", "No")</f>
        <v>No</v>
      </c>
    </row>
    <row r="3685" spans="1:18">
      <c r="A3685">
        <v>2499</v>
      </c>
      <c r="B3685" t="s">
        <v>32</v>
      </c>
      <c r="C3685">
        <v>297046</v>
      </c>
      <c r="D36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5">
        <f>IF(moras[[#This Row],[SALARIO]]="",'2-Resumen'!$B$7, moras[[#This Row],[SALARIO]])</f>
        <v>297046</v>
      </c>
      <c r="F3685">
        <f>STANDARDIZE(moras[[#This Row],[SALARIO]],'2-Resumen'!$B$2,'2-Resumen'!$B$3)</f>
        <v>-0.37067382187573611</v>
      </c>
      <c r="G3685" t="str">
        <f>IF(ABS(moras[[#This Row],[Z-CORE]])&gt; 1.96,"Sí", "No")</f>
        <v>No</v>
      </c>
      <c r="H3685" t="s">
        <v>35</v>
      </c>
      <c r="I3685" t="str">
        <f>IF(moras[[#This Row],[TIPO_ASEGURAMIENTO]] = "", '2-Resumen'!$F$4, moras[[#This Row],[TIPO_ASEGURAMIENTO]])</f>
        <v>ASEGURADO VOLUNTARIO</v>
      </c>
      <c r="J3685" t="s">
        <v>29</v>
      </c>
      <c r="K3685" t="s">
        <v>30</v>
      </c>
      <c r="L3685" t="s">
        <v>30</v>
      </c>
      <c r="M3685" t="s">
        <v>30</v>
      </c>
      <c r="N3685">
        <v>52</v>
      </c>
      <c r="O3685">
        <f>IF(moras[[#This Row],[EDAD]]="", '2-Resumen'!$C$7, moras[[#This Row],[EDAD]])</f>
        <v>52</v>
      </c>
      <c r="P3685">
        <f>FLOOR(moras[[#This Row],[EDAD_SIN_NA´S]],10)</f>
        <v>50</v>
      </c>
      <c r="Q3685">
        <f>STANDARDIZE(moras[[#This Row],[EDAD]],'2-Resumen'!$C$2, '2-Resumen'!$C$3)</f>
        <v>0.71236311755666615</v>
      </c>
      <c r="R3685" t="str">
        <f>IF(ABS(moras[[#This Row],[Z-CORE E]]) &gt; 1.96, "Sí", "No")</f>
        <v>No</v>
      </c>
    </row>
    <row r="3686" spans="1:18">
      <c r="A3686">
        <v>2524</v>
      </c>
      <c r="B3686" t="s">
        <v>27</v>
      </c>
      <c r="C3686">
        <v>298155</v>
      </c>
      <c r="D36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6">
        <f>IF(moras[[#This Row],[SALARIO]]="",'2-Resumen'!$B$7, moras[[#This Row],[SALARIO]])</f>
        <v>298155</v>
      </c>
      <c r="F3686">
        <f>STANDARDIZE(moras[[#This Row],[SALARIO]],'2-Resumen'!$B$2,'2-Resumen'!$B$3)</f>
        <v>-0.37065536917953412</v>
      </c>
      <c r="G3686" t="str">
        <f>IF(ABS(moras[[#This Row],[Z-CORE]])&gt; 1.96,"Sí", "No")</f>
        <v>No</v>
      </c>
      <c r="H3686" t="s">
        <v>35</v>
      </c>
      <c r="I3686" t="str">
        <f>IF(moras[[#This Row],[TIPO_ASEGURAMIENTO]] = "", '2-Resumen'!$F$4, moras[[#This Row],[TIPO_ASEGURAMIENTO]])</f>
        <v>ASEGURADO VOLUNTARIO</v>
      </c>
      <c r="J3686" t="s">
        <v>29</v>
      </c>
      <c r="K3686" t="s">
        <v>30</v>
      </c>
      <c r="L3686" t="s">
        <v>31</v>
      </c>
      <c r="M3686" t="s">
        <v>31</v>
      </c>
      <c r="N3686">
        <v>30</v>
      </c>
      <c r="O3686">
        <f>IF(moras[[#This Row],[EDAD]]="", '2-Resumen'!$C$7, moras[[#This Row],[EDAD]])</f>
        <v>30</v>
      </c>
      <c r="P3686">
        <f>FLOOR(moras[[#This Row],[EDAD_SIN_NA´S]],10)</f>
        <v>30</v>
      </c>
      <c r="Q3686">
        <f>STANDARDIZE(moras[[#This Row],[EDAD]],'2-Resumen'!$C$2, '2-Resumen'!$C$3)</f>
        <v>-0.84029414414035897</v>
      </c>
      <c r="R3686" t="str">
        <f>IF(ABS(moras[[#This Row],[Z-CORE E]]) &gt; 1.96, "Sí", "No")</f>
        <v>No</v>
      </c>
    </row>
    <row r="3687" spans="1:18">
      <c r="A3687">
        <v>2525</v>
      </c>
      <c r="B3687" t="s">
        <v>27</v>
      </c>
      <c r="C3687">
        <v>301260</v>
      </c>
      <c r="D36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7">
        <f>IF(moras[[#This Row],[SALARIO]]="",'2-Resumen'!$B$7, moras[[#This Row],[SALARIO]])</f>
        <v>301260</v>
      </c>
      <c r="F3687">
        <f>STANDARDIZE(moras[[#This Row],[SALARIO]],'2-Resumen'!$B$2,'2-Resumen'!$B$3)</f>
        <v>-0.37060370495797662</v>
      </c>
      <c r="G3687" t="str">
        <f>IF(ABS(moras[[#This Row],[Z-CORE]])&gt; 1.96,"Sí", "No")</f>
        <v>No</v>
      </c>
      <c r="H3687" t="s">
        <v>35</v>
      </c>
      <c r="I3687" t="str">
        <f>IF(moras[[#This Row],[TIPO_ASEGURAMIENTO]] = "", '2-Resumen'!$F$4, moras[[#This Row],[TIPO_ASEGURAMIENTO]])</f>
        <v>ASEGURADO VOLUNTARIO</v>
      </c>
      <c r="J3687" t="s">
        <v>29</v>
      </c>
      <c r="K3687" t="s">
        <v>30</v>
      </c>
      <c r="L3687" t="s">
        <v>31</v>
      </c>
      <c r="M3687" t="s">
        <v>31</v>
      </c>
      <c r="N3687">
        <v>38</v>
      </c>
      <c r="O3687">
        <f>IF(moras[[#This Row],[EDAD]]="", '2-Resumen'!$C$7, moras[[#This Row],[EDAD]])</f>
        <v>38</v>
      </c>
      <c r="P3687">
        <f>FLOOR(moras[[#This Row],[EDAD_SIN_NA´S]],10)</f>
        <v>30</v>
      </c>
      <c r="Q3687">
        <f>STANDARDIZE(moras[[#This Row],[EDAD]],'2-Resumen'!$C$2, '2-Resumen'!$C$3)</f>
        <v>-0.27569150352325889</v>
      </c>
      <c r="R3687" t="str">
        <f>IF(ABS(moras[[#This Row],[Z-CORE E]]) &gt; 1.96, "Sí", "No")</f>
        <v>No</v>
      </c>
    </row>
    <row r="3688" spans="1:18">
      <c r="A3688">
        <v>2537</v>
      </c>
      <c r="B3688" t="s">
        <v>32</v>
      </c>
      <c r="C3688">
        <v>297046</v>
      </c>
      <c r="D36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8">
        <f>IF(moras[[#This Row],[SALARIO]]="",'2-Resumen'!$B$7, moras[[#This Row],[SALARIO]])</f>
        <v>297046</v>
      </c>
      <c r="F3688">
        <f>STANDARDIZE(moras[[#This Row],[SALARIO]],'2-Resumen'!$B$2,'2-Resumen'!$B$3)</f>
        <v>-0.37067382187573611</v>
      </c>
      <c r="G3688" t="str">
        <f>IF(ABS(moras[[#This Row],[Z-CORE]])&gt; 1.96,"Sí", "No")</f>
        <v>No</v>
      </c>
      <c r="H3688" t="s">
        <v>35</v>
      </c>
      <c r="I3688" t="str">
        <f>IF(moras[[#This Row],[TIPO_ASEGURAMIENTO]] = "", '2-Resumen'!$F$4, moras[[#This Row],[TIPO_ASEGURAMIENTO]])</f>
        <v>ASEGURADO VOLUNTARIO</v>
      </c>
      <c r="J3688" t="s">
        <v>29</v>
      </c>
      <c r="K3688" t="s">
        <v>30</v>
      </c>
      <c r="L3688" t="s">
        <v>31</v>
      </c>
      <c r="M3688" t="s">
        <v>31</v>
      </c>
      <c r="N3688">
        <v>53</v>
      </c>
      <c r="O3688">
        <f>IF(moras[[#This Row],[EDAD]]="", '2-Resumen'!$C$7, moras[[#This Row],[EDAD]])</f>
        <v>53</v>
      </c>
      <c r="P3688">
        <f>FLOOR(moras[[#This Row],[EDAD_SIN_NA´S]],10)</f>
        <v>50</v>
      </c>
      <c r="Q3688">
        <f>STANDARDIZE(moras[[#This Row],[EDAD]],'2-Resumen'!$C$2, '2-Resumen'!$C$3)</f>
        <v>0.78293844763380371</v>
      </c>
      <c r="R3688" t="str">
        <f>IF(ABS(moras[[#This Row],[Z-CORE E]]) &gt; 1.96, "Sí", "No")</f>
        <v>No</v>
      </c>
    </row>
    <row r="3689" spans="1:18">
      <c r="A3689">
        <v>2546</v>
      </c>
      <c r="B3689" t="s">
        <v>27</v>
      </c>
      <c r="C3689">
        <v>297046</v>
      </c>
      <c r="D36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89">
        <f>IF(moras[[#This Row],[SALARIO]]="",'2-Resumen'!$B$7, moras[[#This Row],[SALARIO]])</f>
        <v>297046</v>
      </c>
      <c r="F3689">
        <f>STANDARDIZE(moras[[#This Row],[SALARIO]],'2-Resumen'!$B$2,'2-Resumen'!$B$3)</f>
        <v>-0.37067382187573611</v>
      </c>
      <c r="G3689" t="str">
        <f>IF(ABS(moras[[#This Row],[Z-CORE]])&gt; 1.96,"Sí", "No")</f>
        <v>No</v>
      </c>
      <c r="H3689" t="s">
        <v>35</v>
      </c>
      <c r="I3689" t="str">
        <f>IF(moras[[#This Row],[TIPO_ASEGURAMIENTO]] = "", '2-Resumen'!$F$4, moras[[#This Row],[TIPO_ASEGURAMIENTO]])</f>
        <v>ASEGURADO VOLUNTARIO</v>
      </c>
      <c r="J3689" t="s">
        <v>29</v>
      </c>
      <c r="K3689" t="s">
        <v>31</v>
      </c>
      <c r="L3689" t="s">
        <v>30</v>
      </c>
      <c r="M3689" t="s">
        <v>31</v>
      </c>
      <c r="N3689">
        <v>50</v>
      </c>
      <c r="O3689">
        <f>IF(moras[[#This Row],[EDAD]]="", '2-Resumen'!$C$7, moras[[#This Row],[EDAD]])</f>
        <v>50</v>
      </c>
      <c r="P3689">
        <f>FLOOR(moras[[#This Row],[EDAD_SIN_NA´S]],10)</f>
        <v>50</v>
      </c>
      <c r="Q3689">
        <f>STANDARDIZE(moras[[#This Row],[EDAD]],'2-Resumen'!$C$2, '2-Resumen'!$C$3)</f>
        <v>0.57121245740239113</v>
      </c>
      <c r="R3689" t="str">
        <f>IF(ABS(moras[[#This Row],[Z-CORE E]]) &gt; 1.96, "Sí", "No")</f>
        <v>No</v>
      </c>
    </row>
    <row r="3690" spans="1:18">
      <c r="A3690">
        <v>2558</v>
      </c>
      <c r="B3690" t="s">
        <v>32</v>
      </c>
      <c r="C3690">
        <v>300010</v>
      </c>
      <c r="D36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90">
        <f>IF(moras[[#This Row],[SALARIO]]="",'2-Resumen'!$B$7, moras[[#This Row],[SALARIO]])</f>
        <v>300010</v>
      </c>
      <c r="F3690">
        <f>STANDARDIZE(moras[[#This Row],[SALARIO]],'2-Resumen'!$B$2,'2-Resumen'!$B$3)</f>
        <v>-0.37062450375892569</v>
      </c>
      <c r="G3690" t="str">
        <f>IF(ABS(moras[[#This Row],[Z-CORE]])&gt; 1.96,"Sí", "No")</f>
        <v>No</v>
      </c>
      <c r="H3690" t="s">
        <v>35</v>
      </c>
      <c r="I3690" t="str">
        <f>IF(moras[[#This Row],[TIPO_ASEGURAMIENTO]] = "", '2-Resumen'!$F$4, moras[[#This Row],[TIPO_ASEGURAMIENTO]])</f>
        <v>ASEGURADO VOLUNTARIO</v>
      </c>
      <c r="J3690" t="s">
        <v>29</v>
      </c>
      <c r="K3690" t="s">
        <v>30</v>
      </c>
      <c r="L3690" t="s">
        <v>31</v>
      </c>
      <c r="M3690" t="s">
        <v>31</v>
      </c>
      <c r="N3690">
        <v>57</v>
      </c>
      <c r="O3690">
        <f>IF(moras[[#This Row],[EDAD]]="", '2-Resumen'!$C$7, moras[[#This Row],[EDAD]])</f>
        <v>57</v>
      </c>
      <c r="P3690">
        <f>FLOOR(moras[[#This Row],[EDAD_SIN_NA´S]],10)</f>
        <v>50</v>
      </c>
      <c r="Q3690">
        <f>STANDARDIZE(moras[[#This Row],[EDAD]],'2-Resumen'!$C$2, '2-Resumen'!$C$3)</f>
        <v>1.0652397679423538</v>
      </c>
      <c r="R3690" t="str">
        <f>IF(ABS(moras[[#This Row],[Z-CORE E]]) &gt; 1.96, "Sí", "No")</f>
        <v>No</v>
      </c>
    </row>
    <row r="3691" spans="1:18">
      <c r="A3691">
        <v>2580</v>
      </c>
      <c r="B3691" t="s">
        <v>32</v>
      </c>
      <c r="C3691">
        <v>297046</v>
      </c>
      <c r="D36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91">
        <f>IF(moras[[#This Row],[SALARIO]]="",'2-Resumen'!$B$7, moras[[#This Row],[SALARIO]])</f>
        <v>297046</v>
      </c>
      <c r="F3691">
        <f>STANDARDIZE(moras[[#This Row],[SALARIO]],'2-Resumen'!$B$2,'2-Resumen'!$B$3)</f>
        <v>-0.37067382187573611</v>
      </c>
      <c r="G3691" t="str">
        <f>IF(ABS(moras[[#This Row],[Z-CORE]])&gt; 1.96,"Sí", "No")</f>
        <v>No</v>
      </c>
      <c r="H3691" t="s">
        <v>35</v>
      </c>
      <c r="I3691" t="str">
        <f>IF(moras[[#This Row],[TIPO_ASEGURAMIENTO]] = "", '2-Resumen'!$F$4, moras[[#This Row],[TIPO_ASEGURAMIENTO]])</f>
        <v>ASEGURADO VOLUNTARIO</v>
      </c>
      <c r="J3691" t="s">
        <v>29</v>
      </c>
      <c r="K3691" t="s">
        <v>30</v>
      </c>
      <c r="L3691" t="s">
        <v>31</v>
      </c>
      <c r="M3691" t="s">
        <v>31</v>
      </c>
      <c r="N3691">
        <v>40</v>
      </c>
      <c r="O3691">
        <f>IF(moras[[#This Row],[EDAD]]="", '2-Resumen'!$C$7, moras[[#This Row],[EDAD]])</f>
        <v>40</v>
      </c>
      <c r="P3691">
        <f>FLOOR(moras[[#This Row],[EDAD_SIN_NA´S]],10)</f>
        <v>40</v>
      </c>
      <c r="Q3691">
        <f>STANDARDIZE(moras[[#This Row],[EDAD]],'2-Resumen'!$C$2, '2-Resumen'!$C$3)</f>
        <v>-0.13454084336898386</v>
      </c>
      <c r="R3691" t="str">
        <f>IF(ABS(moras[[#This Row],[Z-CORE E]]) &gt; 1.96, "Sí", "No")</f>
        <v>No</v>
      </c>
    </row>
    <row r="3692" spans="1:18">
      <c r="A3692">
        <v>2583</v>
      </c>
      <c r="B3692" t="s">
        <v>32</v>
      </c>
      <c r="C3692">
        <v>278030</v>
      </c>
      <c r="D36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92">
        <f>IF(moras[[#This Row],[SALARIO]]="",'2-Resumen'!$B$7, moras[[#This Row],[SALARIO]])</f>
        <v>278030</v>
      </c>
      <c r="F3692">
        <f>STANDARDIZE(moras[[#This Row],[SALARIO]],'2-Resumen'!$B$2,'2-Resumen'!$B$3)</f>
        <v>-0.37099022987481406</v>
      </c>
      <c r="G3692" t="str">
        <f>IF(ABS(moras[[#This Row],[Z-CORE]])&gt; 1.96,"Sí", "No")</f>
        <v>No</v>
      </c>
      <c r="H3692" t="s">
        <v>35</v>
      </c>
      <c r="I3692" t="str">
        <f>IF(moras[[#This Row],[TIPO_ASEGURAMIENTO]] = "", '2-Resumen'!$F$4, moras[[#This Row],[TIPO_ASEGURAMIENTO]])</f>
        <v>ASEGURADO VOLUNTARIO</v>
      </c>
      <c r="J3692" t="s">
        <v>29</v>
      </c>
      <c r="K3692" t="s">
        <v>30</v>
      </c>
      <c r="L3692" t="s">
        <v>30</v>
      </c>
      <c r="M3692" t="s">
        <v>30</v>
      </c>
      <c r="N3692">
        <v>34</v>
      </c>
      <c r="O3692">
        <f>IF(moras[[#This Row],[EDAD]]="", '2-Resumen'!$C$7, moras[[#This Row],[EDAD]])</f>
        <v>34</v>
      </c>
      <c r="P3692">
        <f>FLOOR(moras[[#This Row],[EDAD_SIN_NA´S]],10)</f>
        <v>30</v>
      </c>
      <c r="Q3692">
        <f>STANDARDIZE(moras[[#This Row],[EDAD]],'2-Resumen'!$C$2, '2-Resumen'!$C$3)</f>
        <v>-0.55799282383180893</v>
      </c>
      <c r="R3692" t="str">
        <f>IF(ABS(moras[[#This Row],[Z-CORE E]]) &gt; 1.96, "Sí", "No")</f>
        <v>No</v>
      </c>
    </row>
    <row r="3693" spans="1:18">
      <c r="A3693">
        <v>2607</v>
      </c>
      <c r="B3693" t="s">
        <v>27</v>
      </c>
      <c r="C3693">
        <v>353418</v>
      </c>
      <c r="D36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93">
        <f>IF(moras[[#This Row],[SALARIO]]="",'2-Resumen'!$B$7, moras[[#This Row],[SALARIO]])</f>
        <v>353418</v>
      </c>
      <c r="F3693">
        <f>STANDARDIZE(moras[[#This Row],[SALARIO]],'2-Resumen'!$B$2,'2-Resumen'!$B$3)</f>
        <v>-0.36973584587005559</v>
      </c>
      <c r="G3693" t="str">
        <f>IF(ABS(moras[[#This Row],[Z-CORE]])&gt; 1.96,"Sí", "No")</f>
        <v>No</v>
      </c>
      <c r="H3693" t="s">
        <v>35</v>
      </c>
      <c r="I3693" t="str">
        <f>IF(moras[[#This Row],[TIPO_ASEGURAMIENTO]] = "", '2-Resumen'!$F$4, moras[[#This Row],[TIPO_ASEGURAMIENTO]])</f>
        <v>ASEGURADO VOLUNTARIO</v>
      </c>
      <c r="J3693" t="s">
        <v>29</v>
      </c>
      <c r="K3693" t="s">
        <v>30</v>
      </c>
      <c r="L3693" t="s">
        <v>30</v>
      </c>
      <c r="M3693" t="s">
        <v>31</v>
      </c>
      <c r="N3693">
        <v>56</v>
      </c>
      <c r="O3693">
        <f>IF(moras[[#This Row],[EDAD]]="", '2-Resumen'!$C$7, moras[[#This Row],[EDAD]])</f>
        <v>56</v>
      </c>
      <c r="P3693">
        <f>FLOOR(moras[[#This Row],[EDAD_SIN_NA´S]],10)</f>
        <v>50</v>
      </c>
      <c r="Q3693">
        <f>STANDARDIZE(moras[[#This Row],[EDAD]],'2-Resumen'!$C$2, '2-Resumen'!$C$3)</f>
        <v>0.99466443786521619</v>
      </c>
      <c r="R3693" t="str">
        <f>IF(ABS(moras[[#This Row],[Z-CORE E]]) &gt; 1.96, "Sí", "No")</f>
        <v>No</v>
      </c>
    </row>
    <row r="3694" spans="1:18">
      <c r="A3694">
        <v>2633</v>
      </c>
      <c r="B3694" t="s">
        <v>27</v>
      </c>
      <c r="C3694">
        <v>278030</v>
      </c>
      <c r="D36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94">
        <f>IF(moras[[#This Row],[SALARIO]]="",'2-Resumen'!$B$7, moras[[#This Row],[SALARIO]])</f>
        <v>278030</v>
      </c>
      <c r="F3694">
        <f>STANDARDIZE(moras[[#This Row],[SALARIO]],'2-Resumen'!$B$2,'2-Resumen'!$B$3)</f>
        <v>-0.37099022987481406</v>
      </c>
      <c r="G3694" t="str">
        <f>IF(ABS(moras[[#This Row],[Z-CORE]])&gt; 1.96,"Sí", "No")</f>
        <v>No</v>
      </c>
      <c r="H3694" t="s">
        <v>35</v>
      </c>
      <c r="I3694" t="str">
        <f>IF(moras[[#This Row],[TIPO_ASEGURAMIENTO]] = "", '2-Resumen'!$F$4, moras[[#This Row],[TIPO_ASEGURAMIENTO]])</f>
        <v>ASEGURADO VOLUNTARIO</v>
      </c>
      <c r="J3694" t="s">
        <v>29</v>
      </c>
      <c r="K3694" t="s">
        <v>30</v>
      </c>
      <c r="L3694" t="s">
        <v>30</v>
      </c>
      <c r="M3694" t="s">
        <v>31</v>
      </c>
      <c r="N3694">
        <v>25</v>
      </c>
      <c r="O3694">
        <f>IF(moras[[#This Row],[EDAD]]="", '2-Resumen'!$C$7, moras[[#This Row],[EDAD]])</f>
        <v>25</v>
      </c>
      <c r="P3694">
        <f>FLOOR(moras[[#This Row],[EDAD_SIN_NA´S]],10)</f>
        <v>20</v>
      </c>
      <c r="Q3694">
        <f>STANDARDIZE(moras[[#This Row],[EDAD]],'2-Resumen'!$C$2, '2-Resumen'!$C$3)</f>
        <v>-1.1931707945260464</v>
      </c>
      <c r="R3694" t="str">
        <f>IF(ABS(moras[[#This Row],[Z-CORE E]]) &gt; 1.96, "Sí", "No")</f>
        <v>No</v>
      </c>
    </row>
    <row r="3695" spans="1:18">
      <c r="A3695">
        <v>2638</v>
      </c>
      <c r="B3695" t="s">
        <v>32</v>
      </c>
      <c r="C3695">
        <v>302470</v>
      </c>
      <c r="D36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95">
        <f>IF(moras[[#This Row],[SALARIO]]="",'2-Resumen'!$B$7, moras[[#This Row],[SALARIO]])</f>
        <v>302470</v>
      </c>
      <c r="F3695">
        <f>STANDARDIZE(moras[[#This Row],[SALARIO]],'2-Resumen'!$B$2,'2-Resumen'!$B$3)</f>
        <v>-0.37058357171865797</v>
      </c>
      <c r="G3695" t="str">
        <f>IF(ABS(moras[[#This Row],[Z-CORE]])&gt; 1.96,"Sí", "No")</f>
        <v>No</v>
      </c>
      <c r="H3695" t="s">
        <v>35</v>
      </c>
      <c r="I3695" t="str">
        <f>IF(moras[[#This Row],[TIPO_ASEGURAMIENTO]] = "", '2-Resumen'!$F$4, moras[[#This Row],[TIPO_ASEGURAMIENTO]])</f>
        <v>ASEGURADO VOLUNTARIO</v>
      </c>
      <c r="J3695" t="s">
        <v>29</v>
      </c>
      <c r="K3695" t="s">
        <v>30</v>
      </c>
      <c r="L3695" t="s">
        <v>31</v>
      </c>
      <c r="M3695" t="s">
        <v>31</v>
      </c>
      <c r="N3695">
        <v>29</v>
      </c>
      <c r="O3695">
        <f>IF(moras[[#This Row],[EDAD]]="", '2-Resumen'!$C$7, moras[[#This Row],[EDAD]])</f>
        <v>29</v>
      </c>
      <c r="P3695">
        <f>FLOOR(moras[[#This Row],[EDAD_SIN_NA´S]],10)</f>
        <v>20</v>
      </c>
      <c r="Q3695">
        <f>STANDARDIZE(moras[[#This Row],[EDAD]],'2-Resumen'!$C$2, '2-Resumen'!$C$3)</f>
        <v>-0.91086947421749642</v>
      </c>
      <c r="R3695" t="str">
        <f>IF(ABS(moras[[#This Row],[Z-CORE E]]) &gt; 1.96, "Sí", "No")</f>
        <v>No</v>
      </c>
    </row>
    <row r="3696" spans="1:18">
      <c r="A3696">
        <v>2664</v>
      </c>
      <c r="B3696" t="s">
        <v>27</v>
      </c>
      <c r="C3696">
        <v>297045</v>
      </c>
      <c r="D36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96">
        <f>IF(moras[[#This Row],[SALARIO]]="",'2-Resumen'!$B$7, moras[[#This Row],[SALARIO]])</f>
        <v>297045</v>
      </c>
      <c r="F3696">
        <f>STANDARDIZE(moras[[#This Row],[SALARIO]],'2-Resumen'!$B$2,'2-Resumen'!$B$3)</f>
        <v>-0.37067383851477692</v>
      </c>
      <c r="G3696" t="str">
        <f>IF(ABS(moras[[#This Row],[Z-CORE]])&gt; 1.96,"Sí", "No")</f>
        <v>No</v>
      </c>
      <c r="H3696" t="s">
        <v>35</v>
      </c>
      <c r="I3696" t="str">
        <f>IF(moras[[#This Row],[TIPO_ASEGURAMIENTO]] = "", '2-Resumen'!$F$4, moras[[#This Row],[TIPO_ASEGURAMIENTO]])</f>
        <v>ASEGURADO VOLUNTARIO</v>
      </c>
      <c r="J3696" t="s">
        <v>29</v>
      </c>
      <c r="K3696" t="s">
        <v>30</v>
      </c>
      <c r="L3696" t="s">
        <v>30</v>
      </c>
      <c r="M3696" t="s">
        <v>31</v>
      </c>
      <c r="N3696">
        <v>52</v>
      </c>
      <c r="O3696">
        <f>IF(moras[[#This Row],[EDAD]]="", '2-Resumen'!$C$7, moras[[#This Row],[EDAD]])</f>
        <v>52</v>
      </c>
      <c r="P3696">
        <f>FLOOR(moras[[#This Row],[EDAD_SIN_NA´S]],10)</f>
        <v>50</v>
      </c>
      <c r="Q3696">
        <f>STANDARDIZE(moras[[#This Row],[EDAD]],'2-Resumen'!$C$2, '2-Resumen'!$C$3)</f>
        <v>0.71236311755666615</v>
      </c>
      <c r="R3696" t="str">
        <f>IF(ABS(moras[[#This Row],[Z-CORE E]]) &gt; 1.96, "Sí", "No")</f>
        <v>No</v>
      </c>
    </row>
    <row r="3697" spans="1:18">
      <c r="A3697">
        <v>2678</v>
      </c>
      <c r="B3697" t="s">
        <v>32</v>
      </c>
      <c r="C3697">
        <v>315605</v>
      </c>
      <c r="D36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697">
        <f>IF(moras[[#This Row],[SALARIO]]="",'2-Resumen'!$B$7, moras[[#This Row],[SALARIO]])</f>
        <v>315605</v>
      </c>
      <c r="F3697">
        <f>STANDARDIZE(moras[[#This Row],[SALARIO]],'2-Resumen'!$B$2,'2-Resumen'!$B$3)</f>
        <v>-0.37036501791828519</v>
      </c>
      <c r="G3697" t="str">
        <f>IF(ABS(moras[[#This Row],[Z-CORE]])&gt; 1.96,"Sí", "No")</f>
        <v>No</v>
      </c>
      <c r="H3697" t="s">
        <v>35</v>
      </c>
      <c r="I3697" t="str">
        <f>IF(moras[[#This Row],[TIPO_ASEGURAMIENTO]] = "", '2-Resumen'!$F$4, moras[[#This Row],[TIPO_ASEGURAMIENTO]])</f>
        <v>ASEGURADO VOLUNTARIO</v>
      </c>
      <c r="J3697" t="s">
        <v>29</v>
      </c>
      <c r="K3697" t="s">
        <v>30</v>
      </c>
      <c r="L3697" t="s">
        <v>31</v>
      </c>
      <c r="M3697" t="s">
        <v>31</v>
      </c>
      <c r="N3697">
        <v>58</v>
      </c>
      <c r="O3697">
        <f>IF(moras[[#This Row],[EDAD]]="", '2-Resumen'!$C$7, moras[[#This Row],[EDAD]])</f>
        <v>58</v>
      </c>
      <c r="P3697">
        <f>FLOOR(moras[[#This Row],[EDAD_SIN_NA´S]],10)</f>
        <v>50</v>
      </c>
      <c r="Q3697">
        <f>STANDARDIZE(moras[[#This Row],[EDAD]],'2-Resumen'!$C$2, '2-Resumen'!$C$3)</f>
        <v>1.1358150980194912</v>
      </c>
      <c r="R3697" t="str">
        <f>IF(ABS(moras[[#This Row],[Z-CORE E]]) &gt; 1.96, "Sí", "No")</f>
        <v>No</v>
      </c>
    </row>
    <row r="3698" spans="1:18">
      <c r="A3698">
        <v>2687</v>
      </c>
      <c r="B3698" t="s">
        <v>32</v>
      </c>
      <c r="C3698">
        <v>297045</v>
      </c>
      <c r="D36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98">
        <f>IF(moras[[#This Row],[SALARIO]]="",'2-Resumen'!$B$7, moras[[#This Row],[SALARIO]])</f>
        <v>297045</v>
      </c>
      <c r="F3698">
        <f>STANDARDIZE(moras[[#This Row],[SALARIO]],'2-Resumen'!$B$2,'2-Resumen'!$B$3)</f>
        <v>-0.37067383851477692</v>
      </c>
      <c r="G3698" t="str">
        <f>IF(ABS(moras[[#This Row],[Z-CORE]])&gt; 1.96,"Sí", "No")</f>
        <v>No</v>
      </c>
      <c r="H3698" t="s">
        <v>35</v>
      </c>
      <c r="I3698" t="str">
        <f>IF(moras[[#This Row],[TIPO_ASEGURAMIENTO]] = "", '2-Resumen'!$F$4, moras[[#This Row],[TIPO_ASEGURAMIENTO]])</f>
        <v>ASEGURADO VOLUNTARIO</v>
      </c>
      <c r="J3698" t="s">
        <v>29</v>
      </c>
      <c r="K3698" t="s">
        <v>30</v>
      </c>
      <c r="L3698" t="s">
        <v>31</v>
      </c>
      <c r="M3698" t="s">
        <v>31</v>
      </c>
      <c r="N3698">
        <v>51</v>
      </c>
      <c r="O3698">
        <f>IF(moras[[#This Row],[EDAD]]="", '2-Resumen'!$C$7, moras[[#This Row],[EDAD]])</f>
        <v>51</v>
      </c>
      <c r="P3698">
        <f>FLOOR(moras[[#This Row],[EDAD_SIN_NA´S]],10)</f>
        <v>50</v>
      </c>
      <c r="Q3698">
        <f>STANDARDIZE(moras[[#This Row],[EDAD]],'2-Resumen'!$C$2, '2-Resumen'!$C$3)</f>
        <v>0.64178778747952869</v>
      </c>
      <c r="R3698" t="str">
        <f>IF(ABS(moras[[#This Row],[Z-CORE E]]) &gt; 1.96, "Sí", "No")</f>
        <v>No</v>
      </c>
    </row>
    <row r="3699" spans="1:18">
      <c r="A3699">
        <v>2713</v>
      </c>
      <c r="B3699" t="s">
        <v>32</v>
      </c>
      <c r="C3699">
        <v>297046</v>
      </c>
      <c r="D36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699">
        <f>IF(moras[[#This Row],[SALARIO]]="",'2-Resumen'!$B$7, moras[[#This Row],[SALARIO]])</f>
        <v>297046</v>
      </c>
      <c r="F3699">
        <f>STANDARDIZE(moras[[#This Row],[SALARIO]],'2-Resumen'!$B$2,'2-Resumen'!$B$3)</f>
        <v>-0.37067382187573611</v>
      </c>
      <c r="G3699" t="str">
        <f>IF(ABS(moras[[#This Row],[Z-CORE]])&gt; 1.96,"Sí", "No")</f>
        <v>No</v>
      </c>
      <c r="H3699" t="s">
        <v>35</v>
      </c>
      <c r="I3699" t="str">
        <f>IF(moras[[#This Row],[TIPO_ASEGURAMIENTO]] = "", '2-Resumen'!$F$4, moras[[#This Row],[TIPO_ASEGURAMIENTO]])</f>
        <v>ASEGURADO VOLUNTARIO</v>
      </c>
      <c r="J3699" t="s">
        <v>29</v>
      </c>
      <c r="K3699" t="s">
        <v>30</v>
      </c>
      <c r="L3699" t="s">
        <v>30</v>
      </c>
      <c r="M3699" t="s">
        <v>30</v>
      </c>
      <c r="N3699">
        <v>46</v>
      </c>
      <c r="O3699">
        <f>IF(moras[[#This Row],[EDAD]]="", '2-Resumen'!$C$7, moras[[#This Row],[EDAD]])</f>
        <v>46</v>
      </c>
      <c r="P3699">
        <f>FLOOR(moras[[#This Row],[EDAD_SIN_NA´S]],10)</f>
        <v>40</v>
      </c>
      <c r="Q3699">
        <f>STANDARDIZE(moras[[#This Row],[EDAD]],'2-Resumen'!$C$2, '2-Resumen'!$C$3)</f>
        <v>0.28891113709384114</v>
      </c>
      <c r="R3699" t="str">
        <f>IF(ABS(moras[[#This Row],[Z-CORE E]]) &gt; 1.96, "Sí", "No")</f>
        <v>No</v>
      </c>
    </row>
    <row r="3700" spans="1:18">
      <c r="A3700">
        <v>2719</v>
      </c>
      <c r="B3700" t="s">
        <v>27</v>
      </c>
      <c r="C3700">
        <v>297046</v>
      </c>
      <c r="D37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00">
        <f>IF(moras[[#This Row],[SALARIO]]="",'2-Resumen'!$B$7, moras[[#This Row],[SALARIO]])</f>
        <v>297046</v>
      </c>
      <c r="F3700">
        <f>STANDARDIZE(moras[[#This Row],[SALARIO]],'2-Resumen'!$B$2,'2-Resumen'!$B$3)</f>
        <v>-0.37067382187573611</v>
      </c>
      <c r="G3700" t="str">
        <f>IF(ABS(moras[[#This Row],[Z-CORE]])&gt; 1.96,"Sí", "No")</f>
        <v>No</v>
      </c>
      <c r="H3700" t="s">
        <v>35</v>
      </c>
      <c r="I3700" t="str">
        <f>IF(moras[[#This Row],[TIPO_ASEGURAMIENTO]] = "", '2-Resumen'!$F$4, moras[[#This Row],[TIPO_ASEGURAMIENTO]])</f>
        <v>ASEGURADO VOLUNTARIO</v>
      </c>
      <c r="J3700" t="s">
        <v>29</v>
      </c>
      <c r="K3700" t="s">
        <v>30</v>
      </c>
      <c r="L3700" t="s">
        <v>30</v>
      </c>
      <c r="M3700" t="s">
        <v>31</v>
      </c>
      <c r="N3700">
        <v>44</v>
      </c>
      <c r="O3700">
        <f>IF(moras[[#This Row],[EDAD]]="", '2-Resumen'!$C$7, moras[[#This Row],[EDAD]])</f>
        <v>44</v>
      </c>
      <c r="P3700">
        <f>FLOOR(moras[[#This Row],[EDAD_SIN_NA´S]],10)</f>
        <v>40</v>
      </c>
      <c r="Q3700">
        <f>STANDARDIZE(moras[[#This Row],[EDAD]],'2-Resumen'!$C$2, '2-Resumen'!$C$3)</f>
        <v>0.14776047693956615</v>
      </c>
      <c r="R3700" t="str">
        <f>IF(ABS(moras[[#This Row],[Z-CORE E]]) &gt; 1.96, "Sí", "No")</f>
        <v>No</v>
      </c>
    </row>
    <row r="3701" spans="1:18">
      <c r="A3701">
        <v>2721</v>
      </c>
      <c r="B3701" t="s">
        <v>27</v>
      </c>
      <c r="C3701">
        <v>315617</v>
      </c>
      <c r="D37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01">
        <f>IF(moras[[#This Row],[SALARIO]]="",'2-Resumen'!$B$7, moras[[#This Row],[SALARIO]])</f>
        <v>315617</v>
      </c>
      <c r="F3701">
        <f>STANDARDIZE(moras[[#This Row],[SALARIO]],'2-Resumen'!$B$2,'2-Resumen'!$B$3)</f>
        <v>-0.37036481824979606</v>
      </c>
      <c r="G3701" t="str">
        <f>IF(ABS(moras[[#This Row],[Z-CORE]])&gt; 1.96,"Sí", "No")</f>
        <v>No</v>
      </c>
      <c r="H3701" t="s">
        <v>35</v>
      </c>
      <c r="I3701" t="str">
        <f>IF(moras[[#This Row],[TIPO_ASEGURAMIENTO]] = "", '2-Resumen'!$F$4, moras[[#This Row],[TIPO_ASEGURAMIENTO]])</f>
        <v>ASEGURADO VOLUNTARIO</v>
      </c>
      <c r="J3701" t="s">
        <v>29</v>
      </c>
      <c r="K3701" t="s">
        <v>30</v>
      </c>
      <c r="L3701" t="s">
        <v>31</v>
      </c>
      <c r="M3701" t="s">
        <v>31</v>
      </c>
      <c r="N3701">
        <v>65</v>
      </c>
      <c r="O3701">
        <f>IF(moras[[#This Row],[EDAD]]="", '2-Resumen'!$C$7, moras[[#This Row],[EDAD]])</f>
        <v>65</v>
      </c>
      <c r="P3701">
        <f>FLOOR(moras[[#This Row],[EDAD_SIN_NA´S]],10)</f>
        <v>60</v>
      </c>
      <c r="Q3701">
        <f>STANDARDIZE(moras[[#This Row],[EDAD]],'2-Resumen'!$C$2, '2-Resumen'!$C$3)</f>
        <v>1.6298424085594538</v>
      </c>
      <c r="R3701" t="str">
        <f>IF(ABS(moras[[#This Row],[Z-CORE E]]) &gt; 1.96, "Sí", "No")</f>
        <v>No</v>
      </c>
    </row>
    <row r="3702" spans="1:18">
      <c r="A3702">
        <v>2727</v>
      </c>
      <c r="B3702" t="s">
        <v>32</v>
      </c>
      <c r="C3702">
        <v>297046</v>
      </c>
      <c r="D37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02">
        <f>IF(moras[[#This Row],[SALARIO]]="",'2-Resumen'!$B$7, moras[[#This Row],[SALARIO]])</f>
        <v>297046</v>
      </c>
      <c r="F3702">
        <f>STANDARDIZE(moras[[#This Row],[SALARIO]],'2-Resumen'!$B$2,'2-Resumen'!$B$3)</f>
        <v>-0.37067382187573611</v>
      </c>
      <c r="G3702" t="str">
        <f>IF(ABS(moras[[#This Row],[Z-CORE]])&gt; 1.96,"Sí", "No")</f>
        <v>No</v>
      </c>
      <c r="H3702" t="s">
        <v>35</v>
      </c>
      <c r="I3702" t="str">
        <f>IF(moras[[#This Row],[TIPO_ASEGURAMIENTO]] = "", '2-Resumen'!$F$4, moras[[#This Row],[TIPO_ASEGURAMIENTO]])</f>
        <v>ASEGURADO VOLUNTARIO</v>
      </c>
      <c r="J3702" t="s">
        <v>29</v>
      </c>
      <c r="K3702" t="s">
        <v>30</v>
      </c>
      <c r="L3702" t="s">
        <v>31</v>
      </c>
      <c r="M3702" t="s">
        <v>31</v>
      </c>
      <c r="N3702">
        <v>46</v>
      </c>
      <c r="O3702">
        <f>IF(moras[[#This Row],[EDAD]]="", '2-Resumen'!$C$7, moras[[#This Row],[EDAD]])</f>
        <v>46</v>
      </c>
      <c r="P3702">
        <f>FLOOR(moras[[#This Row],[EDAD_SIN_NA´S]],10)</f>
        <v>40</v>
      </c>
      <c r="Q3702">
        <f>STANDARDIZE(moras[[#This Row],[EDAD]],'2-Resumen'!$C$2, '2-Resumen'!$C$3)</f>
        <v>0.28891113709384114</v>
      </c>
      <c r="R3702" t="str">
        <f>IF(ABS(moras[[#This Row],[Z-CORE E]]) &gt; 1.96, "Sí", "No")</f>
        <v>No</v>
      </c>
    </row>
    <row r="3703" spans="1:18">
      <c r="A3703">
        <v>2733</v>
      </c>
      <c r="B3703" t="s">
        <v>32</v>
      </c>
      <c r="C3703">
        <v>404467</v>
      </c>
      <c r="D37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03">
        <f>IF(moras[[#This Row],[SALARIO]]="",'2-Resumen'!$B$7, moras[[#This Row],[SALARIO]])</f>
        <v>404467</v>
      </c>
      <c r="F3703">
        <f>STANDARDIZE(moras[[#This Row],[SALARIO]],'2-Resumen'!$B$2,'2-Resumen'!$B$3)</f>
        <v>-0.36888643947833649</v>
      </c>
      <c r="G3703" t="str">
        <f>IF(ABS(moras[[#This Row],[Z-CORE]])&gt; 1.96,"Sí", "No")</f>
        <v>No</v>
      </c>
      <c r="H3703" t="s">
        <v>35</v>
      </c>
      <c r="I3703" t="str">
        <f>IF(moras[[#This Row],[TIPO_ASEGURAMIENTO]] = "", '2-Resumen'!$F$4, moras[[#This Row],[TIPO_ASEGURAMIENTO]])</f>
        <v>ASEGURADO VOLUNTARIO</v>
      </c>
      <c r="J3703" t="s">
        <v>29</v>
      </c>
      <c r="K3703" t="s">
        <v>30</v>
      </c>
      <c r="L3703" t="s">
        <v>31</v>
      </c>
      <c r="M3703" t="s">
        <v>31</v>
      </c>
      <c r="N3703">
        <v>62</v>
      </c>
      <c r="O3703">
        <f>IF(moras[[#This Row],[EDAD]]="", '2-Resumen'!$C$7, moras[[#This Row],[EDAD]])</f>
        <v>62</v>
      </c>
      <c r="P3703">
        <f>FLOOR(moras[[#This Row],[EDAD_SIN_NA´S]],10)</f>
        <v>60</v>
      </c>
      <c r="Q3703">
        <f>STANDARDIZE(moras[[#This Row],[EDAD]],'2-Resumen'!$C$2, '2-Resumen'!$C$3)</f>
        <v>1.4181164183280413</v>
      </c>
      <c r="R3703" t="str">
        <f>IF(ABS(moras[[#This Row],[Z-CORE E]]) &gt; 1.96, "Sí", "No")</f>
        <v>No</v>
      </c>
    </row>
    <row r="3704" spans="1:18">
      <c r="A3704">
        <v>2744</v>
      </c>
      <c r="B3704" t="s">
        <v>27</v>
      </c>
      <c r="C3704">
        <v>298018</v>
      </c>
      <c r="D37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04">
        <f>IF(moras[[#This Row],[SALARIO]]="",'2-Resumen'!$B$7, moras[[#This Row],[SALARIO]])</f>
        <v>298018</v>
      </c>
      <c r="F3704">
        <f>STANDARDIZE(moras[[#This Row],[SALARIO]],'2-Resumen'!$B$2,'2-Resumen'!$B$3)</f>
        <v>-0.37065764872811813</v>
      </c>
      <c r="G3704" t="str">
        <f>IF(ABS(moras[[#This Row],[Z-CORE]])&gt; 1.96,"Sí", "No")</f>
        <v>No</v>
      </c>
      <c r="H3704" t="s">
        <v>35</v>
      </c>
      <c r="I3704" t="str">
        <f>IF(moras[[#This Row],[TIPO_ASEGURAMIENTO]] = "", '2-Resumen'!$F$4, moras[[#This Row],[TIPO_ASEGURAMIENTO]])</f>
        <v>ASEGURADO VOLUNTARIO</v>
      </c>
      <c r="J3704" t="s">
        <v>29</v>
      </c>
      <c r="K3704" t="s">
        <v>30</v>
      </c>
      <c r="L3704" t="s">
        <v>30</v>
      </c>
      <c r="M3704" t="s">
        <v>31</v>
      </c>
      <c r="N3704">
        <v>51</v>
      </c>
      <c r="O3704">
        <f>IF(moras[[#This Row],[EDAD]]="", '2-Resumen'!$C$7, moras[[#This Row],[EDAD]])</f>
        <v>51</v>
      </c>
      <c r="P3704">
        <f>FLOOR(moras[[#This Row],[EDAD_SIN_NA´S]],10)</f>
        <v>50</v>
      </c>
      <c r="Q3704">
        <f>STANDARDIZE(moras[[#This Row],[EDAD]],'2-Resumen'!$C$2, '2-Resumen'!$C$3)</f>
        <v>0.64178778747952869</v>
      </c>
      <c r="R3704" t="str">
        <f>IF(ABS(moras[[#This Row],[Z-CORE E]]) &gt; 1.96, "Sí", "No")</f>
        <v>No</v>
      </c>
    </row>
    <row r="3705" spans="1:18">
      <c r="A3705">
        <v>2798</v>
      </c>
      <c r="B3705" t="s">
        <v>27</v>
      </c>
      <c r="C3705">
        <v>297046</v>
      </c>
      <c r="D37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05">
        <f>IF(moras[[#This Row],[SALARIO]]="",'2-Resumen'!$B$7, moras[[#This Row],[SALARIO]])</f>
        <v>297046</v>
      </c>
      <c r="F3705">
        <f>STANDARDIZE(moras[[#This Row],[SALARIO]],'2-Resumen'!$B$2,'2-Resumen'!$B$3)</f>
        <v>-0.37067382187573611</v>
      </c>
      <c r="G3705" t="str">
        <f>IF(ABS(moras[[#This Row],[Z-CORE]])&gt; 1.96,"Sí", "No")</f>
        <v>No</v>
      </c>
      <c r="H3705" t="s">
        <v>35</v>
      </c>
      <c r="I3705" t="str">
        <f>IF(moras[[#This Row],[TIPO_ASEGURAMIENTO]] = "", '2-Resumen'!$F$4, moras[[#This Row],[TIPO_ASEGURAMIENTO]])</f>
        <v>ASEGURADO VOLUNTARIO</v>
      </c>
      <c r="J3705" t="s">
        <v>29</v>
      </c>
      <c r="K3705" t="s">
        <v>30</v>
      </c>
      <c r="L3705" t="s">
        <v>31</v>
      </c>
      <c r="M3705" t="s">
        <v>31</v>
      </c>
      <c r="N3705">
        <v>62</v>
      </c>
      <c r="O3705">
        <f>IF(moras[[#This Row],[EDAD]]="", '2-Resumen'!$C$7, moras[[#This Row],[EDAD]])</f>
        <v>62</v>
      </c>
      <c r="P3705">
        <f>FLOOR(moras[[#This Row],[EDAD_SIN_NA´S]],10)</f>
        <v>60</v>
      </c>
      <c r="Q3705">
        <f>STANDARDIZE(moras[[#This Row],[EDAD]],'2-Resumen'!$C$2, '2-Resumen'!$C$3)</f>
        <v>1.4181164183280413</v>
      </c>
      <c r="R3705" t="str">
        <f>IF(ABS(moras[[#This Row],[Z-CORE E]]) &gt; 1.96, "Sí", "No")</f>
        <v>No</v>
      </c>
    </row>
    <row r="3706" spans="1:18">
      <c r="A3706">
        <v>2812</v>
      </c>
      <c r="B3706" t="s">
        <v>32</v>
      </c>
      <c r="C3706">
        <v>297046</v>
      </c>
      <c r="D37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06">
        <f>IF(moras[[#This Row],[SALARIO]]="",'2-Resumen'!$B$7, moras[[#This Row],[SALARIO]])</f>
        <v>297046</v>
      </c>
      <c r="F3706">
        <f>STANDARDIZE(moras[[#This Row],[SALARIO]],'2-Resumen'!$B$2,'2-Resumen'!$B$3)</f>
        <v>-0.37067382187573611</v>
      </c>
      <c r="G3706" t="str">
        <f>IF(ABS(moras[[#This Row],[Z-CORE]])&gt; 1.96,"Sí", "No")</f>
        <v>No</v>
      </c>
      <c r="H3706" t="s">
        <v>35</v>
      </c>
      <c r="I3706" t="str">
        <f>IF(moras[[#This Row],[TIPO_ASEGURAMIENTO]] = "", '2-Resumen'!$F$4, moras[[#This Row],[TIPO_ASEGURAMIENTO]])</f>
        <v>ASEGURADO VOLUNTARIO</v>
      </c>
      <c r="J3706" t="s">
        <v>29</v>
      </c>
      <c r="K3706" t="s">
        <v>30</v>
      </c>
      <c r="L3706" t="s">
        <v>31</v>
      </c>
      <c r="M3706" t="s">
        <v>31</v>
      </c>
      <c r="N3706">
        <v>55</v>
      </c>
      <c r="O3706">
        <f>IF(moras[[#This Row],[EDAD]]="", '2-Resumen'!$C$7, moras[[#This Row],[EDAD]])</f>
        <v>55</v>
      </c>
      <c r="P3706">
        <f>FLOOR(moras[[#This Row],[EDAD_SIN_NA´S]],10)</f>
        <v>50</v>
      </c>
      <c r="Q3706">
        <f>STANDARDIZE(moras[[#This Row],[EDAD]],'2-Resumen'!$C$2, '2-Resumen'!$C$3)</f>
        <v>0.92408910778807873</v>
      </c>
      <c r="R3706" t="str">
        <f>IF(ABS(moras[[#This Row],[Z-CORE E]]) &gt; 1.96, "Sí", "No")</f>
        <v>No</v>
      </c>
    </row>
    <row r="3707" spans="1:18">
      <c r="A3707">
        <v>2843</v>
      </c>
      <c r="B3707" t="s">
        <v>27</v>
      </c>
      <c r="C3707">
        <v>297046</v>
      </c>
      <c r="D37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07">
        <f>IF(moras[[#This Row],[SALARIO]]="",'2-Resumen'!$B$7, moras[[#This Row],[SALARIO]])</f>
        <v>297046</v>
      </c>
      <c r="F3707">
        <f>STANDARDIZE(moras[[#This Row],[SALARIO]],'2-Resumen'!$B$2,'2-Resumen'!$B$3)</f>
        <v>-0.37067382187573611</v>
      </c>
      <c r="G3707" t="str">
        <f>IF(ABS(moras[[#This Row],[Z-CORE]])&gt; 1.96,"Sí", "No")</f>
        <v>No</v>
      </c>
      <c r="H3707" t="s">
        <v>35</v>
      </c>
      <c r="I3707" t="str">
        <f>IF(moras[[#This Row],[TIPO_ASEGURAMIENTO]] = "", '2-Resumen'!$F$4, moras[[#This Row],[TIPO_ASEGURAMIENTO]])</f>
        <v>ASEGURADO VOLUNTARIO</v>
      </c>
      <c r="J3707" t="s">
        <v>29</v>
      </c>
      <c r="K3707" t="s">
        <v>31</v>
      </c>
      <c r="L3707" t="s">
        <v>31</v>
      </c>
      <c r="M3707" t="s">
        <v>30</v>
      </c>
      <c r="N3707">
        <v>19</v>
      </c>
      <c r="O3707">
        <f>IF(moras[[#This Row],[EDAD]]="", '2-Resumen'!$C$7, moras[[#This Row],[EDAD]])</f>
        <v>19</v>
      </c>
      <c r="P3707">
        <f>FLOOR(moras[[#This Row],[EDAD_SIN_NA´S]],10)</f>
        <v>10</v>
      </c>
      <c r="Q3707">
        <f>STANDARDIZE(moras[[#This Row],[EDAD]],'2-Resumen'!$C$2, '2-Resumen'!$C$3)</f>
        <v>-1.6166227749888715</v>
      </c>
      <c r="R3707" t="str">
        <f>IF(ABS(moras[[#This Row],[Z-CORE E]]) &gt; 1.96, "Sí", "No")</f>
        <v>No</v>
      </c>
    </row>
    <row r="3708" spans="1:18">
      <c r="A3708">
        <v>2847</v>
      </c>
      <c r="B3708" t="s">
        <v>27</v>
      </c>
      <c r="C3708">
        <v>300018</v>
      </c>
      <c r="D37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08">
        <f>IF(moras[[#This Row],[SALARIO]]="",'2-Resumen'!$B$7, moras[[#This Row],[SALARIO]])</f>
        <v>300018</v>
      </c>
      <c r="F3708">
        <f>STANDARDIZE(moras[[#This Row],[SALARIO]],'2-Resumen'!$B$2,'2-Resumen'!$B$3)</f>
        <v>-0.37062437064659964</v>
      </c>
      <c r="G3708" t="str">
        <f>IF(ABS(moras[[#This Row],[Z-CORE]])&gt; 1.96,"Sí", "No")</f>
        <v>No</v>
      </c>
      <c r="H3708" t="s">
        <v>35</v>
      </c>
      <c r="I3708" t="str">
        <f>IF(moras[[#This Row],[TIPO_ASEGURAMIENTO]] = "", '2-Resumen'!$F$4, moras[[#This Row],[TIPO_ASEGURAMIENTO]])</f>
        <v>ASEGURADO VOLUNTARIO</v>
      </c>
      <c r="J3708" t="s">
        <v>29</v>
      </c>
      <c r="K3708" t="s">
        <v>30</v>
      </c>
      <c r="L3708" t="s">
        <v>31</v>
      </c>
      <c r="M3708" t="s">
        <v>31</v>
      </c>
      <c r="N3708">
        <v>59</v>
      </c>
      <c r="O3708">
        <f>IF(moras[[#This Row],[EDAD]]="", '2-Resumen'!$C$7, moras[[#This Row],[EDAD]])</f>
        <v>59</v>
      </c>
      <c r="P3708">
        <f>FLOOR(moras[[#This Row],[EDAD_SIN_NA´S]],10)</f>
        <v>50</v>
      </c>
      <c r="Q3708">
        <f>STANDARDIZE(moras[[#This Row],[EDAD]],'2-Resumen'!$C$2, '2-Resumen'!$C$3)</f>
        <v>1.2063904280966287</v>
      </c>
      <c r="R3708" t="str">
        <f>IF(ABS(moras[[#This Row],[Z-CORE E]]) &gt; 1.96, "Sí", "No")</f>
        <v>No</v>
      </c>
    </row>
    <row r="3709" spans="1:18">
      <c r="A3709">
        <v>2853</v>
      </c>
      <c r="B3709" t="s">
        <v>27</v>
      </c>
      <c r="C3709">
        <v>297046</v>
      </c>
      <c r="D37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09">
        <f>IF(moras[[#This Row],[SALARIO]]="",'2-Resumen'!$B$7, moras[[#This Row],[SALARIO]])</f>
        <v>297046</v>
      </c>
      <c r="F3709">
        <f>STANDARDIZE(moras[[#This Row],[SALARIO]],'2-Resumen'!$B$2,'2-Resumen'!$B$3)</f>
        <v>-0.37067382187573611</v>
      </c>
      <c r="G3709" t="str">
        <f>IF(ABS(moras[[#This Row],[Z-CORE]])&gt; 1.96,"Sí", "No")</f>
        <v>No</v>
      </c>
      <c r="H3709" t="s">
        <v>35</v>
      </c>
      <c r="I3709" t="str">
        <f>IF(moras[[#This Row],[TIPO_ASEGURAMIENTO]] = "", '2-Resumen'!$F$4, moras[[#This Row],[TIPO_ASEGURAMIENTO]])</f>
        <v>ASEGURADO VOLUNTARIO</v>
      </c>
      <c r="J3709" t="s">
        <v>29</v>
      </c>
      <c r="K3709" t="s">
        <v>30</v>
      </c>
      <c r="L3709" t="s">
        <v>31</v>
      </c>
      <c r="M3709" t="s">
        <v>31</v>
      </c>
      <c r="N3709">
        <v>61</v>
      </c>
      <c r="O3709">
        <f>IF(moras[[#This Row],[EDAD]]="", '2-Resumen'!$C$7, moras[[#This Row],[EDAD]])</f>
        <v>61</v>
      </c>
      <c r="P3709">
        <f>FLOOR(moras[[#This Row],[EDAD_SIN_NA´S]],10)</f>
        <v>60</v>
      </c>
      <c r="Q3709">
        <f>STANDARDIZE(moras[[#This Row],[EDAD]],'2-Resumen'!$C$2, '2-Resumen'!$C$3)</f>
        <v>1.3475410882509038</v>
      </c>
      <c r="R3709" t="str">
        <f>IF(ABS(moras[[#This Row],[Z-CORE E]]) &gt; 1.96, "Sí", "No")</f>
        <v>No</v>
      </c>
    </row>
    <row r="3710" spans="1:18">
      <c r="A3710">
        <v>2857</v>
      </c>
      <c r="B3710" t="s">
        <v>32</v>
      </c>
      <c r="C3710">
        <v>297046</v>
      </c>
      <c r="D37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10">
        <f>IF(moras[[#This Row],[SALARIO]]="",'2-Resumen'!$B$7, moras[[#This Row],[SALARIO]])</f>
        <v>297046</v>
      </c>
      <c r="F3710">
        <f>STANDARDIZE(moras[[#This Row],[SALARIO]],'2-Resumen'!$B$2,'2-Resumen'!$B$3)</f>
        <v>-0.37067382187573611</v>
      </c>
      <c r="G3710" t="str">
        <f>IF(ABS(moras[[#This Row],[Z-CORE]])&gt; 1.96,"Sí", "No")</f>
        <v>No</v>
      </c>
      <c r="H3710" t="s">
        <v>35</v>
      </c>
      <c r="I3710" t="str">
        <f>IF(moras[[#This Row],[TIPO_ASEGURAMIENTO]] = "", '2-Resumen'!$F$4, moras[[#This Row],[TIPO_ASEGURAMIENTO]])</f>
        <v>ASEGURADO VOLUNTARIO</v>
      </c>
      <c r="J3710" t="s">
        <v>29</v>
      </c>
      <c r="K3710" t="s">
        <v>30</v>
      </c>
      <c r="L3710" t="s">
        <v>30</v>
      </c>
      <c r="M3710" t="s">
        <v>30</v>
      </c>
      <c r="N3710">
        <v>57</v>
      </c>
      <c r="O3710">
        <f>IF(moras[[#This Row],[EDAD]]="", '2-Resumen'!$C$7, moras[[#This Row],[EDAD]])</f>
        <v>57</v>
      </c>
      <c r="P3710">
        <f>FLOOR(moras[[#This Row],[EDAD_SIN_NA´S]],10)</f>
        <v>50</v>
      </c>
      <c r="Q3710">
        <f>STANDARDIZE(moras[[#This Row],[EDAD]],'2-Resumen'!$C$2, '2-Resumen'!$C$3)</f>
        <v>1.0652397679423538</v>
      </c>
      <c r="R3710" t="str">
        <f>IF(ABS(moras[[#This Row],[Z-CORE E]]) &gt; 1.96, "Sí", "No")</f>
        <v>No</v>
      </c>
    </row>
    <row r="3711" spans="1:18">
      <c r="A3711">
        <v>2866</v>
      </c>
      <c r="B3711" t="s">
        <v>27</v>
      </c>
      <c r="C3711">
        <v>297046</v>
      </c>
      <c r="D37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11">
        <f>IF(moras[[#This Row],[SALARIO]]="",'2-Resumen'!$B$7, moras[[#This Row],[SALARIO]])</f>
        <v>297046</v>
      </c>
      <c r="F3711">
        <f>STANDARDIZE(moras[[#This Row],[SALARIO]],'2-Resumen'!$B$2,'2-Resumen'!$B$3)</f>
        <v>-0.37067382187573611</v>
      </c>
      <c r="G3711" t="str">
        <f>IF(ABS(moras[[#This Row],[Z-CORE]])&gt; 1.96,"Sí", "No")</f>
        <v>No</v>
      </c>
      <c r="H3711" t="s">
        <v>35</v>
      </c>
      <c r="I3711" t="str">
        <f>IF(moras[[#This Row],[TIPO_ASEGURAMIENTO]] = "", '2-Resumen'!$F$4, moras[[#This Row],[TIPO_ASEGURAMIENTO]])</f>
        <v>ASEGURADO VOLUNTARIO</v>
      </c>
      <c r="J3711" t="s">
        <v>29</v>
      </c>
      <c r="K3711" t="s">
        <v>30</v>
      </c>
      <c r="L3711" t="s">
        <v>31</v>
      </c>
      <c r="M3711" t="s">
        <v>31</v>
      </c>
      <c r="N3711">
        <v>29</v>
      </c>
      <c r="O3711">
        <f>IF(moras[[#This Row],[EDAD]]="", '2-Resumen'!$C$7, moras[[#This Row],[EDAD]])</f>
        <v>29</v>
      </c>
      <c r="P3711">
        <f>FLOOR(moras[[#This Row],[EDAD_SIN_NA´S]],10)</f>
        <v>20</v>
      </c>
      <c r="Q3711">
        <f>STANDARDIZE(moras[[#This Row],[EDAD]],'2-Resumen'!$C$2, '2-Resumen'!$C$3)</f>
        <v>-0.91086947421749642</v>
      </c>
      <c r="R3711" t="str">
        <f>IF(ABS(moras[[#This Row],[Z-CORE E]]) &gt; 1.96, "Sí", "No")</f>
        <v>No</v>
      </c>
    </row>
    <row r="3712" spans="1:18">
      <c r="A3712">
        <v>2882</v>
      </c>
      <c r="B3712" t="s">
        <v>32</v>
      </c>
      <c r="C3712">
        <v>362000</v>
      </c>
      <c r="D37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12">
        <f>IF(moras[[#This Row],[SALARIO]]="",'2-Resumen'!$B$7, moras[[#This Row],[SALARIO]])</f>
        <v>362000</v>
      </c>
      <c r="F3712">
        <f>STANDARDIZE(moras[[#This Row],[SALARIO]],'2-Resumen'!$B$2,'2-Resumen'!$B$3)</f>
        <v>-0.3695930496222597</v>
      </c>
      <c r="G3712" t="str">
        <f>IF(ABS(moras[[#This Row],[Z-CORE]])&gt; 1.96,"Sí", "No")</f>
        <v>No</v>
      </c>
      <c r="H3712" t="s">
        <v>35</v>
      </c>
      <c r="I3712" t="str">
        <f>IF(moras[[#This Row],[TIPO_ASEGURAMIENTO]] = "", '2-Resumen'!$F$4, moras[[#This Row],[TIPO_ASEGURAMIENTO]])</f>
        <v>ASEGURADO VOLUNTARIO</v>
      </c>
      <c r="J3712" t="s">
        <v>29</v>
      </c>
      <c r="K3712" t="s">
        <v>30</v>
      </c>
      <c r="L3712" t="s">
        <v>31</v>
      </c>
      <c r="M3712" t="s">
        <v>31</v>
      </c>
      <c r="N3712">
        <v>35</v>
      </c>
      <c r="O3712">
        <f>IF(moras[[#This Row],[EDAD]]="", '2-Resumen'!$C$7, moras[[#This Row],[EDAD]])</f>
        <v>35</v>
      </c>
      <c r="P3712">
        <f>FLOOR(moras[[#This Row],[EDAD_SIN_NA´S]],10)</f>
        <v>30</v>
      </c>
      <c r="Q3712">
        <f>STANDARDIZE(moras[[#This Row],[EDAD]],'2-Resumen'!$C$2, '2-Resumen'!$C$3)</f>
        <v>-0.48741749375467142</v>
      </c>
      <c r="R3712" t="str">
        <f>IF(ABS(moras[[#This Row],[Z-CORE E]]) &gt; 1.96, "Sí", "No")</f>
        <v>No</v>
      </c>
    </row>
    <row r="3713" spans="1:18">
      <c r="A3713">
        <v>2893</v>
      </c>
      <c r="B3713" t="s">
        <v>32</v>
      </c>
      <c r="C3713">
        <v>299046</v>
      </c>
      <c r="D37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13">
        <f>IF(moras[[#This Row],[SALARIO]]="",'2-Resumen'!$B$7, moras[[#This Row],[SALARIO]])</f>
        <v>299046</v>
      </c>
      <c r="F3713">
        <f>STANDARDIZE(moras[[#This Row],[SALARIO]],'2-Resumen'!$B$2,'2-Resumen'!$B$3)</f>
        <v>-0.37064054379421763</v>
      </c>
      <c r="G3713" t="str">
        <f>IF(ABS(moras[[#This Row],[Z-CORE]])&gt; 1.96,"Sí", "No")</f>
        <v>No</v>
      </c>
      <c r="H3713" t="s">
        <v>35</v>
      </c>
      <c r="I3713" t="str">
        <f>IF(moras[[#This Row],[TIPO_ASEGURAMIENTO]] = "", '2-Resumen'!$F$4, moras[[#This Row],[TIPO_ASEGURAMIENTO]])</f>
        <v>ASEGURADO VOLUNTARIO</v>
      </c>
      <c r="J3713" t="s">
        <v>29</v>
      </c>
      <c r="K3713" t="s">
        <v>30</v>
      </c>
      <c r="L3713" t="s">
        <v>31</v>
      </c>
      <c r="M3713" t="s">
        <v>31</v>
      </c>
      <c r="N3713">
        <v>31</v>
      </c>
      <c r="O3713">
        <f>IF(moras[[#This Row],[EDAD]]="", '2-Resumen'!$C$7, moras[[#This Row],[EDAD]])</f>
        <v>31</v>
      </c>
      <c r="P3713">
        <f>FLOOR(moras[[#This Row],[EDAD_SIN_NA´S]],10)</f>
        <v>30</v>
      </c>
      <c r="Q3713">
        <f>STANDARDIZE(moras[[#This Row],[EDAD]],'2-Resumen'!$C$2, '2-Resumen'!$C$3)</f>
        <v>-0.7697188140632214</v>
      </c>
      <c r="R3713" t="str">
        <f>IF(ABS(moras[[#This Row],[Z-CORE E]]) &gt; 1.96, "Sí", "No")</f>
        <v>No</v>
      </c>
    </row>
    <row r="3714" spans="1:18">
      <c r="A3714">
        <v>2898</v>
      </c>
      <c r="B3714" t="s">
        <v>27</v>
      </c>
      <c r="C3714">
        <v>639148</v>
      </c>
      <c r="D37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14">
        <f>IF(moras[[#This Row],[SALARIO]]="",'2-Resumen'!$B$7, moras[[#This Row],[SALARIO]])</f>
        <v>639148</v>
      </c>
      <c r="F3714">
        <f>STANDARDIZE(moras[[#This Row],[SALARIO]],'2-Resumen'!$B$2,'2-Resumen'!$B$3)</f>
        <v>-0.36498157275391446</v>
      </c>
      <c r="G3714" t="str">
        <f>IF(ABS(moras[[#This Row],[Z-CORE]])&gt; 1.96,"Sí", "No")</f>
        <v>No</v>
      </c>
      <c r="H3714" t="s">
        <v>35</v>
      </c>
      <c r="I3714" t="str">
        <f>IF(moras[[#This Row],[TIPO_ASEGURAMIENTO]] = "", '2-Resumen'!$F$4, moras[[#This Row],[TIPO_ASEGURAMIENTO]])</f>
        <v>ASEGURADO VOLUNTARIO</v>
      </c>
      <c r="J3714" t="s">
        <v>29</v>
      </c>
      <c r="K3714" t="s">
        <v>30</v>
      </c>
      <c r="L3714" t="s">
        <v>31</v>
      </c>
      <c r="M3714" t="s">
        <v>31</v>
      </c>
      <c r="N3714">
        <v>75</v>
      </c>
      <c r="O3714">
        <f>IF(moras[[#This Row],[EDAD]]="", '2-Resumen'!$C$7, moras[[#This Row],[EDAD]])</f>
        <v>75</v>
      </c>
      <c r="P3714">
        <f>FLOOR(moras[[#This Row],[EDAD_SIN_NA´S]],10)</f>
        <v>70</v>
      </c>
      <c r="Q3714">
        <f>STANDARDIZE(moras[[#This Row],[EDAD]],'2-Resumen'!$C$2, '2-Resumen'!$C$3)</f>
        <v>2.3355957093308288</v>
      </c>
      <c r="R3714" t="str">
        <f>IF(ABS(moras[[#This Row],[Z-CORE E]]) &gt; 1.96, "Sí", "No")</f>
        <v>Sí</v>
      </c>
    </row>
    <row r="3715" spans="1:18">
      <c r="A3715">
        <v>2915</v>
      </c>
      <c r="B3715" t="s">
        <v>27</v>
      </c>
      <c r="C3715">
        <v>297500</v>
      </c>
      <c r="D37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15">
        <f>IF(moras[[#This Row],[SALARIO]]="",'2-Resumen'!$B$7, moras[[#This Row],[SALARIO]])</f>
        <v>297500</v>
      </c>
      <c r="F3715">
        <f>STANDARDIZE(moras[[#This Row],[SALARIO]],'2-Resumen'!$B$2,'2-Resumen'!$B$3)</f>
        <v>-0.37066626775123146</v>
      </c>
      <c r="G3715" t="str">
        <f>IF(ABS(moras[[#This Row],[Z-CORE]])&gt; 1.96,"Sí", "No")</f>
        <v>No</v>
      </c>
      <c r="H3715" t="s">
        <v>35</v>
      </c>
      <c r="I3715" t="str">
        <f>IF(moras[[#This Row],[TIPO_ASEGURAMIENTO]] = "", '2-Resumen'!$F$4, moras[[#This Row],[TIPO_ASEGURAMIENTO]])</f>
        <v>ASEGURADO VOLUNTARIO</v>
      </c>
      <c r="J3715" t="s">
        <v>29</v>
      </c>
      <c r="K3715" t="s">
        <v>30</v>
      </c>
      <c r="L3715" t="s">
        <v>30</v>
      </c>
      <c r="M3715" t="s">
        <v>31</v>
      </c>
      <c r="N3715">
        <v>29</v>
      </c>
      <c r="O3715">
        <f>IF(moras[[#This Row],[EDAD]]="", '2-Resumen'!$C$7, moras[[#This Row],[EDAD]])</f>
        <v>29</v>
      </c>
      <c r="P3715">
        <f>FLOOR(moras[[#This Row],[EDAD_SIN_NA´S]],10)</f>
        <v>20</v>
      </c>
      <c r="Q3715">
        <f>STANDARDIZE(moras[[#This Row],[EDAD]],'2-Resumen'!$C$2, '2-Resumen'!$C$3)</f>
        <v>-0.91086947421749642</v>
      </c>
      <c r="R3715" t="str">
        <f>IF(ABS(moras[[#This Row],[Z-CORE E]]) &gt; 1.96, "Sí", "No")</f>
        <v>No</v>
      </c>
    </row>
    <row r="3716" spans="1:18">
      <c r="A3716">
        <v>2934</v>
      </c>
      <c r="B3716" t="s">
        <v>27</v>
      </c>
      <c r="C3716">
        <v>297046</v>
      </c>
      <c r="D37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16">
        <f>IF(moras[[#This Row],[SALARIO]]="",'2-Resumen'!$B$7, moras[[#This Row],[SALARIO]])</f>
        <v>297046</v>
      </c>
      <c r="F3716">
        <f>STANDARDIZE(moras[[#This Row],[SALARIO]],'2-Resumen'!$B$2,'2-Resumen'!$B$3)</f>
        <v>-0.37067382187573611</v>
      </c>
      <c r="G3716" t="str">
        <f>IF(ABS(moras[[#This Row],[Z-CORE]])&gt; 1.96,"Sí", "No")</f>
        <v>No</v>
      </c>
      <c r="H3716" t="s">
        <v>35</v>
      </c>
      <c r="I3716" t="str">
        <f>IF(moras[[#This Row],[TIPO_ASEGURAMIENTO]] = "", '2-Resumen'!$F$4, moras[[#This Row],[TIPO_ASEGURAMIENTO]])</f>
        <v>ASEGURADO VOLUNTARIO</v>
      </c>
      <c r="J3716" t="s">
        <v>29</v>
      </c>
      <c r="K3716" t="s">
        <v>30</v>
      </c>
      <c r="L3716" t="s">
        <v>31</v>
      </c>
      <c r="M3716" t="s">
        <v>31</v>
      </c>
      <c r="N3716">
        <v>55</v>
      </c>
      <c r="O3716">
        <f>IF(moras[[#This Row],[EDAD]]="", '2-Resumen'!$C$7, moras[[#This Row],[EDAD]])</f>
        <v>55</v>
      </c>
      <c r="P3716">
        <f>FLOOR(moras[[#This Row],[EDAD_SIN_NA´S]],10)</f>
        <v>50</v>
      </c>
      <c r="Q3716">
        <f>STANDARDIZE(moras[[#This Row],[EDAD]],'2-Resumen'!$C$2, '2-Resumen'!$C$3)</f>
        <v>0.92408910778807873</v>
      </c>
      <c r="R3716" t="str">
        <f>IF(ABS(moras[[#This Row],[Z-CORE E]]) &gt; 1.96, "Sí", "No")</f>
        <v>No</v>
      </c>
    </row>
    <row r="3717" spans="1:18">
      <c r="A3717">
        <v>2937</v>
      </c>
      <c r="B3717" t="s">
        <v>27</v>
      </c>
      <c r="C3717">
        <v>323296</v>
      </c>
      <c r="D37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17">
        <f>IF(moras[[#This Row],[SALARIO]]="",'2-Resumen'!$B$7, moras[[#This Row],[SALARIO]])</f>
        <v>323296</v>
      </c>
      <c r="F3717">
        <f>STANDARDIZE(moras[[#This Row],[SALARIO]],'2-Resumen'!$B$2,'2-Resumen'!$B$3)</f>
        <v>-0.37023704705580579</v>
      </c>
      <c r="G3717" t="str">
        <f>IF(ABS(moras[[#This Row],[Z-CORE]])&gt; 1.96,"Sí", "No")</f>
        <v>No</v>
      </c>
      <c r="H3717" t="s">
        <v>35</v>
      </c>
      <c r="I3717" t="str">
        <f>IF(moras[[#This Row],[TIPO_ASEGURAMIENTO]] = "", '2-Resumen'!$F$4, moras[[#This Row],[TIPO_ASEGURAMIENTO]])</f>
        <v>ASEGURADO VOLUNTARIO</v>
      </c>
      <c r="J3717" t="s">
        <v>29</v>
      </c>
      <c r="K3717" t="s">
        <v>30</v>
      </c>
      <c r="L3717" t="s">
        <v>30</v>
      </c>
      <c r="M3717" t="s">
        <v>31</v>
      </c>
      <c r="N3717">
        <v>38</v>
      </c>
      <c r="O3717">
        <f>IF(moras[[#This Row],[EDAD]]="", '2-Resumen'!$C$7, moras[[#This Row],[EDAD]])</f>
        <v>38</v>
      </c>
      <c r="P3717">
        <f>FLOOR(moras[[#This Row],[EDAD_SIN_NA´S]],10)</f>
        <v>30</v>
      </c>
      <c r="Q3717">
        <f>STANDARDIZE(moras[[#This Row],[EDAD]],'2-Resumen'!$C$2, '2-Resumen'!$C$3)</f>
        <v>-0.27569150352325889</v>
      </c>
      <c r="R3717" t="str">
        <f>IF(ABS(moras[[#This Row],[Z-CORE E]]) &gt; 1.96, "Sí", "No")</f>
        <v>No</v>
      </c>
    </row>
    <row r="3718" spans="1:18">
      <c r="A3718">
        <v>2939</v>
      </c>
      <c r="B3718" t="s">
        <v>27</v>
      </c>
      <c r="C3718">
        <v>295000</v>
      </c>
      <c r="D37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18">
        <f>IF(moras[[#This Row],[SALARIO]]="",'2-Resumen'!$B$7, moras[[#This Row],[SALARIO]])</f>
        <v>295000</v>
      </c>
      <c r="F3718">
        <f>STANDARDIZE(moras[[#This Row],[SALARIO]],'2-Resumen'!$B$2,'2-Resumen'!$B$3)</f>
        <v>-0.37070786535312955</v>
      </c>
      <c r="G3718" t="str">
        <f>IF(ABS(moras[[#This Row],[Z-CORE]])&gt; 1.96,"Sí", "No")</f>
        <v>No</v>
      </c>
      <c r="H3718" t="s">
        <v>35</v>
      </c>
      <c r="I3718" t="str">
        <f>IF(moras[[#This Row],[TIPO_ASEGURAMIENTO]] = "", '2-Resumen'!$F$4, moras[[#This Row],[TIPO_ASEGURAMIENTO]])</f>
        <v>ASEGURADO VOLUNTARIO</v>
      </c>
      <c r="J3718" t="s">
        <v>29</v>
      </c>
      <c r="K3718" t="s">
        <v>30</v>
      </c>
      <c r="L3718" t="s">
        <v>30</v>
      </c>
      <c r="M3718" t="s">
        <v>31</v>
      </c>
      <c r="N3718">
        <v>33</v>
      </c>
      <c r="O3718">
        <f>IF(moras[[#This Row],[EDAD]]="", '2-Resumen'!$C$7, moras[[#This Row],[EDAD]])</f>
        <v>33</v>
      </c>
      <c r="P3718">
        <f>FLOOR(moras[[#This Row],[EDAD_SIN_NA´S]],10)</f>
        <v>30</v>
      </c>
      <c r="Q3718">
        <f>STANDARDIZE(moras[[#This Row],[EDAD]],'2-Resumen'!$C$2, '2-Resumen'!$C$3)</f>
        <v>-0.62856815390894638</v>
      </c>
      <c r="R3718" t="str">
        <f>IF(ABS(moras[[#This Row],[Z-CORE E]]) &gt; 1.96, "Sí", "No")</f>
        <v>No</v>
      </c>
    </row>
    <row r="3719" spans="1:18">
      <c r="A3719">
        <v>2967</v>
      </c>
      <c r="B3719" t="s">
        <v>27</v>
      </c>
      <c r="C3719">
        <v>297139</v>
      </c>
      <c r="D37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19">
        <f>IF(moras[[#This Row],[SALARIO]]="",'2-Resumen'!$B$7, moras[[#This Row],[SALARIO]])</f>
        <v>297139</v>
      </c>
      <c r="F3719">
        <f>STANDARDIZE(moras[[#This Row],[SALARIO]],'2-Resumen'!$B$2,'2-Resumen'!$B$3)</f>
        <v>-0.37067227444494555</v>
      </c>
      <c r="G3719" t="str">
        <f>IF(ABS(moras[[#This Row],[Z-CORE]])&gt; 1.96,"Sí", "No")</f>
        <v>No</v>
      </c>
      <c r="H3719" t="s">
        <v>35</v>
      </c>
      <c r="I3719" t="str">
        <f>IF(moras[[#This Row],[TIPO_ASEGURAMIENTO]] = "", '2-Resumen'!$F$4, moras[[#This Row],[TIPO_ASEGURAMIENTO]])</f>
        <v>ASEGURADO VOLUNTARIO</v>
      </c>
      <c r="J3719" t="s">
        <v>29</v>
      </c>
      <c r="K3719" t="s">
        <v>30</v>
      </c>
      <c r="L3719" t="s">
        <v>31</v>
      </c>
      <c r="M3719" t="s">
        <v>31</v>
      </c>
      <c r="N3719">
        <v>56</v>
      </c>
      <c r="O3719">
        <f>IF(moras[[#This Row],[EDAD]]="", '2-Resumen'!$C$7, moras[[#This Row],[EDAD]])</f>
        <v>56</v>
      </c>
      <c r="P3719">
        <f>FLOOR(moras[[#This Row],[EDAD_SIN_NA´S]],10)</f>
        <v>50</v>
      </c>
      <c r="Q3719">
        <f>STANDARDIZE(moras[[#This Row],[EDAD]],'2-Resumen'!$C$2, '2-Resumen'!$C$3)</f>
        <v>0.99466443786521619</v>
      </c>
      <c r="R3719" t="str">
        <f>IF(ABS(moras[[#This Row],[Z-CORE E]]) &gt; 1.96, "Sí", "No")</f>
        <v>No</v>
      </c>
    </row>
    <row r="3720" spans="1:18">
      <c r="A3720">
        <v>2971</v>
      </c>
      <c r="B3720" t="s">
        <v>27</v>
      </c>
      <c r="C3720">
        <v>300018</v>
      </c>
      <c r="D37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20">
        <f>IF(moras[[#This Row],[SALARIO]]="",'2-Resumen'!$B$7, moras[[#This Row],[SALARIO]])</f>
        <v>300018</v>
      </c>
      <c r="F3720">
        <f>STANDARDIZE(moras[[#This Row],[SALARIO]],'2-Resumen'!$B$2,'2-Resumen'!$B$3)</f>
        <v>-0.37062437064659964</v>
      </c>
      <c r="G3720" t="str">
        <f>IF(ABS(moras[[#This Row],[Z-CORE]])&gt; 1.96,"Sí", "No")</f>
        <v>No</v>
      </c>
      <c r="H3720" t="s">
        <v>35</v>
      </c>
      <c r="I3720" t="str">
        <f>IF(moras[[#This Row],[TIPO_ASEGURAMIENTO]] = "", '2-Resumen'!$F$4, moras[[#This Row],[TIPO_ASEGURAMIENTO]])</f>
        <v>ASEGURADO VOLUNTARIO</v>
      </c>
      <c r="J3720" t="s">
        <v>29</v>
      </c>
      <c r="K3720" t="s">
        <v>30</v>
      </c>
      <c r="L3720" t="s">
        <v>31</v>
      </c>
      <c r="M3720" t="s">
        <v>31</v>
      </c>
      <c r="N3720">
        <v>58</v>
      </c>
      <c r="O3720">
        <f>IF(moras[[#This Row],[EDAD]]="", '2-Resumen'!$C$7, moras[[#This Row],[EDAD]])</f>
        <v>58</v>
      </c>
      <c r="P3720">
        <f>FLOOR(moras[[#This Row],[EDAD_SIN_NA´S]],10)</f>
        <v>50</v>
      </c>
      <c r="Q3720">
        <f>STANDARDIZE(moras[[#This Row],[EDAD]],'2-Resumen'!$C$2, '2-Resumen'!$C$3)</f>
        <v>1.1358150980194912</v>
      </c>
      <c r="R3720" t="str">
        <f>IF(ABS(moras[[#This Row],[Z-CORE E]]) &gt; 1.96, "Sí", "No")</f>
        <v>No</v>
      </c>
    </row>
    <row r="3721" spans="1:18">
      <c r="A3721">
        <v>2978</v>
      </c>
      <c r="B3721" t="s">
        <v>32</v>
      </c>
      <c r="C3721">
        <v>299647</v>
      </c>
      <c r="D37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21">
        <f>IF(moras[[#This Row],[SALARIO]]="",'2-Resumen'!$B$7, moras[[#This Row],[SALARIO]])</f>
        <v>299647</v>
      </c>
      <c r="F3721">
        <f>STANDARDIZE(moras[[#This Row],[SALARIO]],'2-Resumen'!$B$2,'2-Resumen'!$B$3)</f>
        <v>-0.3706305437307213</v>
      </c>
      <c r="G3721" t="str">
        <f>IF(ABS(moras[[#This Row],[Z-CORE]])&gt; 1.96,"Sí", "No")</f>
        <v>No</v>
      </c>
      <c r="H3721" t="s">
        <v>35</v>
      </c>
      <c r="I3721" t="str">
        <f>IF(moras[[#This Row],[TIPO_ASEGURAMIENTO]] = "", '2-Resumen'!$F$4, moras[[#This Row],[TIPO_ASEGURAMIENTO]])</f>
        <v>ASEGURADO VOLUNTARIO</v>
      </c>
      <c r="J3721" t="s">
        <v>29</v>
      </c>
      <c r="K3721" t="s">
        <v>30</v>
      </c>
      <c r="L3721" t="s">
        <v>31</v>
      </c>
      <c r="M3721" t="s">
        <v>31</v>
      </c>
      <c r="N3721">
        <v>62</v>
      </c>
      <c r="O3721">
        <f>IF(moras[[#This Row],[EDAD]]="", '2-Resumen'!$C$7, moras[[#This Row],[EDAD]])</f>
        <v>62</v>
      </c>
      <c r="P3721">
        <f>FLOOR(moras[[#This Row],[EDAD_SIN_NA´S]],10)</f>
        <v>60</v>
      </c>
      <c r="Q3721">
        <f>STANDARDIZE(moras[[#This Row],[EDAD]],'2-Resumen'!$C$2, '2-Resumen'!$C$3)</f>
        <v>1.4181164183280413</v>
      </c>
      <c r="R3721" t="str">
        <f>IF(ABS(moras[[#This Row],[Z-CORE E]]) &gt; 1.96, "Sí", "No")</f>
        <v>No</v>
      </c>
    </row>
    <row r="3722" spans="1:18">
      <c r="A3722">
        <v>2982</v>
      </c>
      <c r="B3722" t="s">
        <v>32</v>
      </c>
      <c r="C3722">
        <v>291514</v>
      </c>
      <c r="D37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22">
        <f>IF(moras[[#This Row],[SALARIO]]="",'2-Resumen'!$B$7, moras[[#This Row],[SALARIO]])</f>
        <v>291514</v>
      </c>
      <c r="F3722">
        <f>STANDARDIZE(moras[[#This Row],[SALARIO]],'2-Resumen'!$B$2,'2-Resumen'!$B$3)</f>
        <v>-0.37076586904921632</v>
      </c>
      <c r="G3722" t="str">
        <f>IF(ABS(moras[[#This Row],[Z-CORE]])&gt; 1.96,"Sí", "No")</f>
        <v>No</v>
      </c>
      <c r="H3722" t="s">
        <v>35</v>
      </c>
      <c r="I3722" t="str">
        <f>IF(moras[[#This Row],[TIPO_ASEGURAMIENTO]] = "", '2-Resumen'!$F$4, moras[[#This Row],[TIPO_ASEGURAMIENTO]])</f>
        <v>ASEGURADO VOLUNTARIO</v>
      </c>
      <c r="J3722" t="s">
        <v>29</v>
      </c>
      <c r="K3722" t="s">
        <v>30</v>
      </c>
      <c r="L3722" t="s">
        <v>31</v>
      </c>
      <c r="M3722" t="s">
        <v>31</v>
      </c>
      <c r="N3722">
        <v>51</v>
      </c>
      <c r="O3722">
        <f>IF(moras[[#This Row],[EDAD]]="", '2-Resumen'!$C$7, moras[[#This Row],[EDAD]])</f>
        <v>51</v>
      </c>
      <c r="P3722">
        <f>FLOOR(moras[[#This Row],[EDAD_SIN_NA´S]],10)</f>
        <v>50</v>
      </c>
      <c r="Q3722">
        <f>STANDARDIZE(moras[[#This Row],[EDAD]],'2-Resumen'!$C$2, '2-Resumen'!$C$3)</f>
        <v>0.64178778747952869</v>
      </c>
      <c r="R3722" t="str">
        <f>IF(ABS(moras[[#This Row],[Z-CORE E]]) &gt; 1.96, "Sí", "No")</f>
        <v>No</v>
      </c>
    </row>
    <row r="3723" spans="1:18">
      <c r="A3723">
        <v>2984</v>
      </c>
      <c r="B3723" t="s">
        <v>27</v>
      </c>
      <c r="C3723">
        <v>299647</v>
      </c>
      <c r="D37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23">
        <f>IF(moras[[#This Row],[SALARIO]]="",'2-Resumen'!$B$7, moras[[#This Row],[SALARIO]])</f>
        <v>299647</v>
      </c>
      <c r="F3723">
        <f>STANDARDIZE(moras[[#This Row],[SALARIO]],'2-Resumen'!$B$2,'2-Resumen'!$B$3)</f>
        <v>-0.3706305437307213</v>
      </c>
      <c r="G3723" t="str">
        <f>IF(ABS(moras[[#This Row],[Z-CORE]])&gt; 1.96,"Sí", "No")</f>
        <v>No</v>
      </c>
      <c r="H3723" t="s">
        <v>35</v>
      </c>
      <c r="I3723" t="str">
        <f>IF(moras[[#This Row],[TIPO_ASEGURAMIENTO]] = "", '2-Resumen'!$F$4, moras[[#This Row],[TIPO_ASEGURAMIENTO]])</f>
        <v>ASEGURADO VOLUNTARIO</v>
      </c>
      <c r="J3723" t="s">
        <v>29</v>
      </c>
      <c r="K3723" t="s">
        <v>30</v>
      </c>
      <c r="L3723" t="s">
        <v>30</v>
      </c>
      <c r="M3723" t="s">
        <v>31</v>
      </c>
      <c r="N3723">
        <v>69</v>
      </c>
      <c r="O3723">
        <f>IF(moras[[#This Row],[EDAD]]="", '2-Resumen'!$C$7, moras[[#This Row],[EDAD]])</f>
        <v>69</v>
      </c>
      <c r="P3723">
        <f>FLOOR(moras[[#This Row],[EDAD_SIN_NA´S]],10)</f>
        <v>60</v>
      </c>
      <c r="Q3723">
        <f>STANDARDIZE(moras[[#This Row],[EDAD]],'2-Resumen'!$C$2, '2-Resumen'!$C$3)</f>
        <v>1.9121437288680037</v>
      </c>
      <c r="R3723" t="str">
        <f>IF(ABS(moras[[#This Row],[Z-CORE E]]) &gt; 1.96, "Sí", "No")</f>
        <v>No</v>
      </c>
    </row>
    <row r="3724" spans="1:18">
      <c r="A3724">
        <v>2986</v>
      </c>
      <c r="B3724" t="s">
        <v>27</v>
      </c>
      <c r="C3724">
        <v>300018</v>
      </c>
      <c r="D37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24">
        <f>IF(moras[[#This Row],[SALARIO]]="",'2-Resumen'!$B$7, moras[[#This Row],[SALARIO]])</f>
        <v>300018</v>
      </c>
      <c r="F3724">
        <f>STANDARDIZE(moras[[#This Row],[SALARIO]],'2-Resumen'!$B$2,'2-Resumen'!$B$3)</f>
        <v>-0.37062437064659964</v>
      </c>
      <c r="G3724" t="str">
        <f>IF(ABS(moras[[#This Row],[Z-CORE]])&gt; 1.96,"Sí", "No")</f>
        <v>No</v>
      </c>
      <c r="H3724" t="s">
        <v>35</v>
      </c>
      <c r="I3724" t="str">
        <f>IF(moras[[#This Row],[TIPO_ASEGURAMIENTO]] = "", '2-Resumen'!$F$4, moras[[#This Row],[TIPO_ASEGURAMIENTO]])</f>
        <v>ASEGURADO VOLUNTARIO</v>
      </c>
      <c r="J3724" t="s">
        <v>29</v>
      </c>
      <c r="K3724" t="s">
        <v>30</v>
      </c>
      <c r="L3724" t="s">
        <v>31</v>
      </c>
      <c r="M3724" t="s">
        <v>31</v>
      </c>
      <c r="N3724">
        <v>53</v>
      </c>
      <c r="O3724">
        <f>IF(moras[[#This Row],[EDAD]]="", '2-Resumen'!$C$7, moras[[#This Row],[EDAD]])</f>
        <v>53</v>
      </c>
      <c r="P3724">
        <f>FLOOR(moras[[#This Row],[EDAD_SIN_NA´S]],10)</f>
        <v>50</v>
      </c>
      <c r="Q3724">
        <f>STANDARDIZE(moras[[#This Row],[EDAD]],'2-Resumen'!$C$2, '2-Resumen'!$C$3)</f>
        <v>0.78293844763380371</v>
      </c>
      <c r="R3724" t="str">
        <f>IF(ABS(moras[[#This Row],[Z-CORE E]]) &gt; 1.96, "Sí", "No")</f>
        <v>No</v>
      </c>
    </row>
    <row r="3725" spans="1:18">
      <c r="A3725">
        <v>2991</v>
      </c>
      <c r="B3725" t="s">
        <v>27</v>
      </c>
      <c r="C3725">
        <v>278031</v>
      </c>
      <c r="D37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25">
        <f>IF(moras[[#This Row],[SALARIO]]="",'2-Resumen'!$B$7, moras[[#This Row],[SALARIO]])</f>
        <v>278031</v>
      </c>
      <c r="F3725">
        <f>STANDARDIZE(moras[[#This Row],[SALARIO]],'2-Resumen'!$B$2,'2-Resumen'!$B$3)</f>
        <v>-0.3709902132357733</v>
      </c>
      <c r="G3725" t="str">
        <f>IF(ABS(moras[[#This Row],[Z-CORE]])&gt; 1.96,"Sí", "No")</f>
        <v>No</v>
      </c>
      <c r="H3725" t="s">
        <v>35</v>
      </c>
      <c r="I3725" t="str">
        <f>IF(moras[[#This Row],[TIPO_ASEGURAMIENTO]] = "", '2-Resumen'!$F$4, moras[[#This Row],[TIPO_ASEGURAMIENTO]])</f>
        <v>ASEGURADO VOLUNTARIO</v>
      </c>
      <c r="J3725" t="s">
        <v>29</v>
      </c>
      <c r="K3725" t="s">
        <v>30</v>
      </c>
      <c r="L3725" t="s">
        <v>31</v>
      </c>
      <c r="M3725" t="s">
        <v>31</v>
      </c>
      <c r="N3725">
        <v>39</v>
      </c>
      <c r="O3725">
        <f>IF(moras[[#This Row],[EDAD]]="", '2-Resumen'!$C$7, moras[[#This Row],[EDAD]])</f>
        <v>39</v>
      </c>
      <c r="P3725">
        <f>FLOOR(moras[[#This Row],[EDAD_SIN_NA´S]],10)</f>
        <v>30</v>
      </c>
      <c r="Q3725">
        <f>STANDARDIZE(moras[[#This Row],[EDAD]],'2-Resumen'!$C$2, '2-Resumen'!$C$3)</f>
        <v>-0.20511617344612137</v>
      </c>
      <c r="R3725" t="str">
        <f>IF(ABS(moras[[#This Row],[Z-CORE E]]) &gt; 1.96, "Sí", "No")</f>
        <v>No</v>
      </c>
    </row>
    <row r="3726" spans="1:18">
      <c r="A3726">
        <v>2999</v>
      </c>
      <c r="B3726" t="s">
        <v>27</v>
      </c>
      <c r="C3726">
        <v>347135</v>
      </c>
      <c r="D37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26">
        <f>IF(moras[[#This Row],[SALARIO]]="",'2-Resumen'!$B$7, moras[[#This Row],[SALARIO]])</f>
        <v>347135</v>
      </c>
      <c r="F3726">
        <f>STANDARDIZE(moras[[#This Row],[SALARIO]],'2-Resumen'!$B$2,'2-Resumen'!$B$3)</f>
        <v>-0.36984038896314597</v>
      </c>
      <c r="G3726" t="str">
        <f>IF(ABS(moras[[#This Row],[Z-CORE]])&gt; 1.96,"Sí", "No")</f>
        <v>No</v>
      </c>
      <c r="H3726" t="s">
        <v>35</v>
      </c>
      <c r="I3726" t="str">
        <f>IF(moras[[#This Row],[TIPO_ASEGURAMIENTO]] = "", '2-Resumen'!$F$4, moras[[#This Row],[TIPO_ASEGURAMIENTO]])</f>
        <v>ASEGURADO VOLUNTARIO</v>
      </c>
      <c r="J3726" t="s">
        <v>29</v>
      </c>
      <c r="K3726" t="s">
        <v>30</v>
      </c>
      <c r="L3726" t="s">
        <v>30</v>
      </c>
      <c r="M3726" t="s">
        <v>31</v>
      </c>
      <c r="N3726">
        <v>63</v>
      </c>
      <c r="O3726">
        <f>IF(moras[[#This Row],[EDAD]]="", '2-Resumen'!$C$7, moras[[#This Row],[EDAD]])</f>
        <v>63</v>
      </c>
      <c r="P3726">
        <f>FLOOR(moras[[#This Row],[EDAD_SIN_NA´S]],10)</f>
        <v>60</v>
      </c>
      <c r="Q3726">
        <f>STANDARDIZE(moras[[#This Row],[EDAD]],'2-Resumen'!$C$2, '2-Resumen'!$C$3)</f>
        <v>1.4886917484051787</v>
      </c>
      <c r="R3726" t="str">
        <f>IF(ABS(moras[[#This Row],[Z-CORE E]]) &gt; 1.96, "Sí", "No")</f>
        <v>No</v>
      </c>
    </row>
    <row r="3727" spans="1:18">
      <c r="A3727">
        <v>3007</v>
      </c>
      <c r="B3727" t="s">
        <v>32</v>
      </c>
      <c r="C3727">
        <v>297046</v>
      </c>
      <c r="D37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27">
        <f>IF(moras[[#This Row],[SALARIO]]="",'2-Resumen'!$B$7, moras[[#This Row],[SALARIO]])</f>
        <v>297046</v>
      </c>
      <c r="F3727">
        <f>STANDARDIZE(moras[[#This Row],[SALARIO]],'2-Resumen'!$B$2,'2-Resumen'!$B$3)</f>
        <v>-0.37067382187573611</v>
      </c>
      <c r="G3727" t="str">
        <f>IF(ABS(moras[[#This Row],[Z-CORE]])&gt; 1.96,"Sí", "No")</f>
        <v>No</v>
      </c>
      <c r="H3727" t="s">
        <v>35</v>
      </c>
      <c r="I3727" t="str">
        <f>IF(moras[[#This Row],[TIPO_ASEGURAMIENTO]] = "", '2-Resumen'!$F$4, moras[[#This Row],[TIPO_ASEGURAMIENTO]])</f>
        <v>ASEGURADO VOLUNTARIO</v>
      </c>
      <c r="J3727" t="s">
        <v>29</v>
      </c>
      <c r="K3727" t="s">
        <v>30</v>
      </c>
      <c r="L3727" t="s">
        <v>31</v>
      </c>
      <c r="M3727" t="s">
        <v>31</v>
      </c>
      <c r="N3727">
        <v>59</v>
      </c>
      <c r="O3727">
        <f>IF(moras[[#This Row],[EDAD]]="", '2-Resumen'!$C$7, moras[[#This Row],[EDAD]])</f>
        <v>59</v>
      </c>
      <c r="P3727">
        <f>FLOOR(moras[[#This Row],[EDAD_SIN_NA´S]],10)</f>
        <v>50</v>
      </c>
      <c r="Q3727">
        <f>STANDARDIZE(moras[[#This Row],[EDAD]],'2-Resumen'!$C$2, '2-Resumen'!$C$3)</f>
        <v>1.2063904280966287</v>
      </c>
      <c r="R3727" t="str">
        <f>IF(ABS(moras[[#This Row],[Z-CORE E]]) &gt; 1.96, "Sí", "No")</f>
        <v>No</v>
      </c>
    </row>
    <row r="3728" spans="1:18">
      <c r="A3728">
        <v>3018</v>
      </c>
      <c r="B3728" t="s">
        <v>32</v>
      </c>
      <c r="C3728">
        <v>298500</v>
      </c>
      <c r="D37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28">
        <f>IF(moras[[#This Row],[SALARIO]]="",'2-Resumen'!$B$7, moras[[#This Row],[SALARIO]])</f>
        <v>298500</v>
      </c>
      <c r="F3728">
        <f>STANDARDIZE(moras[[#This Row],[SALARIO]],'2-Resumen'!$B$2,'2-Resumen'!$B$3)</f>
        <v>-0.37064962871047219</v>
      </c>
      <c r="G3728" t="str">
        <f>IF(ABS(moras[[#This Row],[Z-CORE]])&gt; 1.96,"Sí", "No")</f>
        <v>No</v>
      </c>
      <c r="H3728" t="s">
        <v>35</v>
      </c>
      <c r="I3728" t="str">
        <f>IF(moras[[#This Row],[TIPO_ASEGURAMIENTO]] = "", '2-Resumen'!$F$4, moras[[#This Row],[TIPO_ASEGURAMIENTO]])</f>
        <v>ASEGURADO VOLUNTARIO</v>
      </c>
      <c r="J3728" t="s">
        <v>29</v>
      </c>
      <c r="K3728" t="s">
        <v>30</v>
      </c>
      <c r="L3728" t="s">
        <v>30</v>
      </c>
      <c r="M3728" t="s">
        <v>31</v>
      </c>
      <c r="N3728">
        <v>27</v>
      </c>
      <c r="O3728">
        <f>IF(moras[[#This Row],[EDAD]]="", '2-Resumen'!$C$7, moras[[#This Row],[EDAD]])</f>
        <v>27</v>
      </c>
      <c r="P3728">
        <f>FLOOR(moras[[#This Row],[EDAD_SIN_NA´S]],10)</f>
        <v>20</v>
      </c>
      <c r="Q3728">
        <f>STANDARDIZE(moras[[#This Row],[EDAD]],'2-Resumen'!$C$2, '2-Resumen'!$C$3)</f>
        <v>-1.0520201343717714</v>
      </c>
      <c r="R3728" t="str">
        <f>IF(ABS(moras[[#This Row],[Z-CORE E]]) &gt; 1.96, "Sí", "No")</f>
        <v>No</v>
      </c>
    </row>
    <row r="3729" spans="1:18">
      <c r="A3729">
        <v>3021</v>
      </c>
      <c r="B3729" t="s">
        <v>32</v>
      </c>
      <c r="C3729">
        <v>639148</v>
      </c>
      <c r="D37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29">
        <f>IF(moras[[#This Row],[SALARIO]]="",'2-Resumen'!$B$7, moras[[#This Row],[SALARIO]])</f>
        <v>639148</v>
      </c>
      <c r="F3729">
        <f>STANDARDIZE(moras[[#This Row],[SALARIO]],'2-Resumen'!$B$2,'2-Resumen'!$B$3)</f>
        <v>-0.36498157275391446</v>
      </c>
      <c r="G3729" t="str">
        <f>IF(ABS(moras[[#This Row],[Z-CORE]])&gt; 1.96,"Sí", "No")</f>
        <v>No</v>
      </c>
      <c r="H3729" t="s">
        <v>35</v>
      </c>
      <c r="I3729" t="str">
        <f>IF(moras[[#This Row],[TIPO_ASEGURAMIENTO]] = "", '2-Resumen'!$F$4, moras[[#This Row],[TIPO_ASEGURAMIENTO]])</f>
        <v>ASEGURADO VOLUNTARIO</v>
      </c>
      <c r="J3729" t="s">
        <v>29</v>
      </c>
      <c r="K3729" t="s">
        <v>30</v>
      </c>
      <c r="L3729" t="s">
        <v>30</v>
      </c>
      <c r="M3729" t="s">
        <v>31</v>
      </c>
      <c r="N3729">
        <v>79</v>
      </c>
      <c r="O3729">
        <f>IF(moras[[#This Row],[EDAD]]="", '2-Resumen'!$C$7, moras[[#This Row],[EDAD]])</f>
        <v>79</v>
      </c>
      <c r="P3729">
        <f>FLOOR(moras[[#This Row],[EDAD_SIN_NA´S]],10)</f>
        <v>70</v>
      </c>
      <c r="Q3729">
        <f>STANDARDIZE(moras[[#This Row],[EDAD]],'2-Resumen'!$C$2, '2-Resumen'!$C$3)</f>
        <v>2.6178970296393786</v>
      </c>
      <c r="R3729" t="str">
        <f>IF(ABS(moras[[#This Row],[Z-CORE E]]) &gt; 1.96, "Sí", "No")</f>
        <v>Sí</v>
      </c>
    </row>
    <row r="3730" spans="1:18">
      <c r="A3730">
        <v>3024</v>
      </c>
      <c r="B3730" t="s">
        <v>32</v>
      </c>
      <c r="C3730">
        <v>297046</v>
      </c>
      <c r="D37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30">
        <f>IF(moras[[#This Row],[SALARIO]]="",'2-Resumen'!$B$7, moras[[#This Row],[SALARIO]])</f>
        <v>297046</v>
      </c>
      <c r="F3730">
        <f>STANDARDIZE(moras[[#This Row],[SALARIO]],'2-Resumen'!$B$2,'2-Resumen'!$B$3)</f>
        <v>-0.37067382187573611</v>
      </c>
      <c r="G3730" t="str">
        <f>IF(ABS(moras[[#This Row],[Z-CORE]])&gt; 1.96,"Sí", "No")</f>
        <v>No</v>
      </c>
      <c r="H3730" t="s">
        <v>35</v>
      </c>
      <c r="I3730" t="str">
        <f>IF(moras[[#This Row],[TIPO_ASEGURAMIENTO]] = "", '2-Resumen'!$F$4, moras[[#This Row],[TIPO_ASEGURAMIENTO]])</f>
        <v>ASEGURADO VOLUNTARIO</v>
      </c>
      <c r="J3730" t="s">
        <v>29</v>
      </c>
      <c r="K3730" t="s">
        <v>30</v>
      </c>
      <c r="L3730" t="s">
        <v>31</v>
      </c>
      <c r="M3730" t="s">
        <v>31</v>
      </c>
      <c r="N3730">
        <v>64</v>
      </c>
      <c r="O3730">
        <f>IF(moras[[#This Row],[EDAD]]="", '2-Resumen'!$C$7, moras[[#This Row],[EDAD]])</f>
        <v>64</v>
      </c>
      <c r="P3730">
        <f>FLOOR(moras[[#This Row],[EDAD_SIN_NA´S]],10)</f>
        <v>60</v>
      </c>
      <c r="Q3730">
        <f>STANDARDIZE(moras[[#This Row],[EDAD]],'2-Resumen'!$C$2, '2-Resumen'!$C$3)</f>
        <v>1.5592670784823162</v>
      </c>
      <c r="R3730" t="str">
        <f>IF(ABS(moras[[#This Row],[Z-CORE E]]) &gt; 1.96, "Sí", "No")</f>
        <v>No</v>
      </c>
    </row>
    <row r="3731" spans="1:18">
      <c r="A3731">
        <v>3036</v>
      </c>
      <c r="B3731" t="s">
        <v>32</v>
      </c>
      <c r="C3731">
        <v>331181</v>
      </c>
      <c r="D37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31">
        <f>IF(moras[[#This Row],[SALARIO]]="",'2-Resumen'!$B$7, moras[[#This Row],[SALARIO]])</f>
        <v>331181</v>
      </c>
      <c r="F3731">
        <f>STANDARDIZE(moras[[#This Row],[SALARIO]],'2-Resumen'!$B$2,'2-Resumen'!$B$3)</f>
        <v>-0.37010584821941905</v>
      </c>
      <c r="G3731" t="str">
        <f>IF(ABS(moras[[#This Row],[Z-CORE]])&gt; 1.96,"Sí", "No")</f>
        <v>No</v>
      </c>
      <c r="H3731" t="s">
        <v>35</v>
      </c>
      <c r="I3731" t="str">
        <f>IF(moras[[#This Row],[TIPO_ASEGURAMIENTO]] = "", '2-Resumen'!$F$4, moras[[#This Row],[TIPO_ASEGURAMIENTO]])</f>
        <v>ASEGURADO VOLUNTARIO</v>
      </c>
      <c r="J3731" t="s">
        <v>29</v>
      </c>
      <c r="K3731" t="s">
        <v>30</v>
      </c>
      <c r="L3731" t="s">
        <v>31</v>
      </c>
      <c r="M3731" t="s">
        <v>31</v>
      </c>
      <c r="N3731">
        <v>41</v>
      </c>
      <c r="O3731">
        <f>IF(moras[[#This Row],[EDAD]]="", '2-Resumen'!$C$7, moras[[#This Row],[EDAD]])</f>
        <v>41</v>
      </c>
      <c r="P3731">
        <f>FLOOR(moras[[#This Row],[EDAD_SIN_NA´S]],10)</f>
        <v>40</v>
      </c>
      <c r="Q3731">
        <f>STANDARDIZE(moras[[#This Row],[EDAD]],'2-Resumen'!$C$2, '2-Resumen'!$C$3)</f>
        <v>-6.3965513291846368E-2</v>
      </c>
      <c r="R3731" t="str">
        <f>IF(ABS(moras[[#This Row],[Z-CORE E]]) &gt; 1.96, "Sí", "No")</f>
        <v>No</v>
      </c>
    </row>
    <row r="3732" spans="1:18">
      <c r="A3732">
        <v>3043</v>
      </c>
      <c r="B3732" t="s">
        <v>32</v>
      </c>
      <c r="C3732">
        <v>352881</v>
      </c>
      <c r="D37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32">
        <f>IF(moras[[#This Row],[SALARIO]]="",'2-Resumen'!$B$7, moras[[#This Row],[SALARIO]])</f>
        <v>352881</v>
      </c>
      <c r="F3732">
        <f>STANDARDIZE(moras[[#This Row],[SALARIO]],'2-Resumen'!$B$2,'2-Resumen'!$B$3)</f>
        <v>-0.36974478103494329</v>
      </c>
      <c r="G3732" t="str">
        <f>IF(ABS(moras[[#This Row],[Z-CORE]])&gt; 1.96,"Sí", "No")</f>
        <v>No</v>
      </c>
      <c r="H3732" t="s">
        <v>35</v>
      </c>
      <c r="I3732" t="str">
        <f>IF(moras[[#This Row],[TIPO_ASEGURAMIENTO]] = "", '2-Resumen'!$F$4, moras[[#This Row],[TIPO_ASEGURAMIENTO]])</f>
        <v>ASEGURADO VOLUNTARIO</v>
      </c>
      <c r="J3732" t="s">
        <v>29</v>
      </c>
      <c r="K3732" t="s">
        <v>30</v>
      </c>
      <c r="L3732" t="s">
        <v>30</v>
      </c>
      <c r="M3732" t="s">
        <v>31</v>
      </c>
      <c r="N3732">
        <v>57</v>
      </c>
      <c r="O3732">
        <f>IF(moras[[#This Row],[EDAD]]="", '2-Resumen'!$C$7, moras[[#This Row],[EDAD]])</f>
        <v>57</v>
      </c>
      <c r="P3732">
        <f>FLOOR(moras[[#This Row],[EDAD_SIN_NA´S]],10)</f>
        <v>50</v>
      </c>
      <c r="Q3732">
        <f>STANDARDIZE(moras[[#This Row],[EDAD]],'2-Resumen'!$C$2, '2-Resumen'!$C$3)</f>
        <v>1.0652397679423538</v>
      </c>
      <c r="R3732" t="str">
        <f>IF(ABS(moras[[#This Row],[Z-CORE E]]) &gt; 1.96, "Sí", "No")</f>
        <v>No</v>
      </c>
    </row>
    <row r="3733" spans="1:18">
      <c r="A3733">
        <v>3047</v>
      </c>
      <c r="B3733" t="s">
        <v>27</v>
      </c>
      <c r="C3733">
        <v>358640</v>
      </c>
      <c r="D37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33">
        <f>IF(moras[[#This Row],[SALARIO]]="",'2-Resumen'!$B$7, moras[[#This Row],[SALARIO]])</f>
        <v>358640</v>
      </c>
      <c r="F3733">
        <f>STANDARDIZE(moras[[#This Row],[SALARIO]],'2-Resumen'!$B$2,'2-Resumen'!$B$3)</f>
        <v>-0.36964895679921078</v>
      </c>
      <c r="G3733" t="str">
        <f>IF(ABS(moras[[#This Row],[Z-CORE]])&gt; 1.96,"Sí", "No")</f>
        <v>No</v>
      </c>
      <c r="H3733" t="s">
        <v>35</v>
      </c>
      <c r="I3733" t="str">
        <f>IF(moras[[#This Row],[TIPO_ASEGURAMIENTO]] = "", '2-Resumen'!$F$4, moras[[#This Row],[TIPO_ASEGURAMIENTO]])</f>
        <v>ASEGURADO VOLUNTARIO</v>
      </c>
      <c r="J3733" t="s">
        <v>29</v>
      </c>
      <c r="K3733" t="s">
        <v>30</v>
      </c>
      <c r="L3733" t="s">
        <v>30</v>
      </c>
      <c r="M3733" t="s">
        <v>31</v>
      </c>
      <c r="N3733">
        <v>67</v>
      </c>
      <c r="O3733">
        <f>IF(moras[[#This Row],[EDAD]]="", '2-Resumen'!$C$7, moras[[#This Row],[EDAD]])</f>
        <v>67</v>
      </c>
      <c r="P3733">
        <f>FLOOR(moras[[#This Row],[EDAD_SIN_NA´S]],10)</f>
        <v>60</v>
      </c>
      <c r="Q3733">
        <f>STANDARDIZE(moras[[#This Row],[EDAD]],'2-Resumen'!$C$2, '2-Resumen'!$C$3)</f>
        <v>1.7709930687137287</v>
      </c>
      <c r="R3733" t="str">
        <f>IF(ABS(moras[[#This Row],[Z-CORE E]]) &gt; 1.96, "Sí", "No")</f>
        <v>No</v>
      </c>
    </row>
    <row r="3734" spans="1:18">
      <c r="A3734">
        <v>3049</v>
      </c>
      <c r="B3734" t="s">
        <v>32</v>
      </c>
      <c r="C3734">
        <v>298018</v>
      </c>
      <c r="D37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34">
        <f>IF(moras[[#This Row],[SALARIO]]="",'2-Resumen'!$B$7, moras[[#This Row],[SALARIO]])</f>
        <v>298018</v>
      </c>
      <c r="F3734">
        <f>STANDARDIZE(moras[[#This Row],[SALARIO]],'2-Resumen'!$B$2,'2-Resumen'!$B$3)</f>
        <v>-0.37065764872811813</v>
      </c>
      <c r="G3734" t="str">
        <f>IF(ABS(moras[[#This Row],[Z-CORE]])&gt; 1.96,"Sí", "No")</f>
        <v>No</v>
      </c>
      <c r="H3734" t="s">
        <v>35</v>
      </c>
      <c r="I3734" t="str">
        <f>IF(moras[[#This Row],[TIPO_ASEGURAMIENTO]] = "", '2-Resumen'!$F$4, moras[[#This Row],[TIPO_ASEGURAMIENTO]])</f>
        <v>ASEGURADO VOLUNTARIO</v>
      </c>
      <c r="J3734" t="s">
        <v>29</v>
      </c>
      <c r="K3734" t="s">
        <v>30</v>
      </c>
      <c r="L3734" t="s">
        <v>31</v>
      </c>
      <c r="M3734" t="s">
        <v>31</v>
      </c>
      <c r="N3734">
        <v>29</v>
      </c>
      <c r="O3734">
        <f>IF(moras[[#This Row],[EDAD]]="", '2-Resumen'!$C$7, moras[[#This Row],[EDAD]])</f>
        <v>29</v>
      </c>
      <c r="P3734">
        <f>FLOOR(moras[[#This Row],[EDAD_SIN_NA´S]],10)</f>
        <v>20</v>
      </c>
      <c r="Q3734">
        <f>STANDARDIZE(moras[[#This Row],[EDAD]],'2-Resumen'!$C$2, '2-Resumen'!$C$3)</f>
        <v>-0.91086947421749642</v>
      </c>
      <c r="R3734" t="str">
        <f>IF(ABS(moras[[#This Row],[Z-CORE E]]) &gt; 1.96, "Sí", "No")</f>
        <v>No</v>
      </c>
    </row>
    <row r="3735" spans="1:18">
      <c r="A3735">
        <v>3052</v>
      </c>
      <c r="B3735" t="s">
        <v>27</v>
      </c>
      <c r="C3735">
        <v>297046</v>
      </c>
      <c r="D37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35">
        <f>IF(moras[[#This Row],[SALARIO]]="",'2-Resumen'!$B$7, moras[[#This Row],[SALARIO]])</f>
        <v>297046</v>
      </c>
      <c r="F3735">
        <f>STANDARDIZE(moras[[#This Row],[SALARIO]],'2-Resumen'!$B$2,'2-Resumen'!$B$3)</f>
        <v>-0.37067382187573611</v>
      </c>
      <c r="G3735" t="str">
        <f>IF(ABS(moras[[#This Row],[Z-CORE]])&gt; 1.96,"Sí", "No")</f>
        <v>No</v>
      </c>
      <c r="H3735" t="s">
        <v>35</v>
      </c>
      <c r="I3735" t="str">
        <f>IF(moras[[#This Row],[TIPO_ASEGURAMIENTO]] = "", '2-Resumen'!$F$4, moras[[#This Row],[TIPO_ASEGURAMIENTO]])</f>
        <v>ASEGURADO VOLUNTARIO</v>
      </c>
      <c r="J3735" t="s">
        <v>29</v>
      </c>
      <c r="K3735" t="s">
        <v>30</v>
      </c>
      <c r="L3735" t="s">
        <v>31</v>
      </c>
      <c r="M3735" t="s">
        <v>30</v>
      </c>
      <c r="N3735">
        <v>36</v>
      </c>
      <c r="O3735">
        <f>IF(moras[[#This Row],[EDAD]]="", '2-Resumen'!$C$7, moras[[#This Row],[EDAD]])</f>
        <v>36</v>
      </c>
      <c r="P3735">
        <f>FLOOR(moras[[#This Row],[EDAD_SIN_NA´S]],10)</f>
        <v>30</v>
      </c>
      <c r="Q3735">
        <f>STANDARDIZE(moras[[#This Row],[EDAD]],'2-Resumen'!$C$2, '2-Resumen'!$C$3)</f>
        <v>-0.41684216367753391</v>
      </c>
      <c r="R3735" t="str">
        <f>IF(ABS(moras[[#This Row],[Z-CORE E]]) &gt; 1.96, "Sí", "No")</f>
        <v>No</v>
      </c>
    </row>
    <row r="3736" spans="1:18">
      <c r="A3736">
        <v>3066</v>
      </c>
      <c r="B3736" t="s">
        <v>27</v>
      </c>
      <c r="C3736">
        <v>297044</v>
      </c>
      <c r="D37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36">
        <f>IF(moras[[#This Row],[SALARIO]]="",'2-Resumen'!$B$7, moras[[#This Row],[SALARIO]])</f>
        <v>297044</v>
      </c>
      <c r="F3736">
        <f>STANDARDIZE(moras[[#This Row],[SALARIO]],'2-Resumen'!$B$2,'2-Resumen'!$B$3)</f>
        <v>-0.37067385515381768</v>
      </c>
      <c r="G3736" t="str">
        <f>IF(ABS(moras[[#This Row],[Z-CORE]])&gt; 1.96,"Sí", "No")</f>
        <v>No</v>
      </c>
      <c r="H3736" t="s">
        <v>35</v>
      </c>
      <c r="I3736" t="str">
        <f>IF(moras[[#This Row],[TIPO_ASEGURAMIENTO]] = "", '2-Resumen'!$F$4, moras[[#This Row],[TIPO_ASEGURAMIENTO]])</f>
        <v>ASEGURADO VOLUNTARIO</v>
      </c>
      <c r="J3736" t="s">
        <v>29</v>
      </c>
      <c r="K3736" t="s">
        <v>30</v>
      </c>
      <c r="L3736" t="s">
        <v>30</v>
      </c>
      <c r="M3736" t="s">
        <v>30</v>
      </c>
      <c r="N3736">
        <v>33</v>
      </c>
      <c r="O3736">
        <f>IF(moras[[#This Row],[EDAD]]="", '2-Resumen'!$C$7, moras[[#This Row],[EDAD]])</f>
        <v>33</v>
      </c>
      <c r="P3736">
        <f>FLOOR(moras[[#This Row],[EDAD_SIN_NA´S]],10)</f>
        <v>30</v>
      </c>
      <c r="Q3736">
        <f>STANDARDIZE(moras[[#This Row],[EDAD]],'2-Resumen'!$C$2, '2-Resumen'!$C$3)</f>
        <v>-0.62856815390894638</v>
      </c>
      <c r="R3736" t="str">
        <f>IF(ABS(moras[[#This Row],[Z-CORE E]]) &gt; 1.96, "Sí", "No")</f>
        <v>No</v>
      </c>
    </row>
    <row r="3737" spans="1:18">
      <c r="A3737">
        <v>3076</v>
      </c>
      <c r="B3737" t="s">
        <v>27</v>
      </c>
      <c r="C3737">
        <v>297045</v>
      </c>
      <c r="D37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37">
        <f>IF(moras[[#This Row],[SALARIO]]="",'2-Resumen'!$B$7, moras[[#This Row],[SALARIO]])</f>
        <v>297045</v>
      </c>
      <c r="F3737">
        <f>STANDARDIZE(moras[[#This Row],[SALARIO]],'2-Resumen'!$B$2,'2-Resumen'!$B$3)</f>
        <v>-0.37067383851477692</v>
      </c>
      <c r="G3737" t="str">
        <f>IF(ABS(moras[[#This Row],[Z-CORE]])&gt; 1.96,"Sí", "No")</f>
        <v>No</v>
      </c>
      <c r="H3737" t="s">
        <v>35</v>
      </c>
      <c r="I3737" t="str">
        <f>IF(moras[[#This Row],[TIPO_ASEGURAMIENTO]] = "", '2-Resumen'!$F$4, moras[[#This Row],[TIPO_ASEGURAMIENTO]])</f>
        <v>ASEGURADO VOLUNTARIO</v>
      </c>
      <c r="J3737" t="s">
        <v>29</v>
      </c>
      <c r="K3737" t="s">
        <v>30</v>
      </c>
      <c r="L3737" t="s">
        <v>31</v>
      </c>
      <c r="M3737" t="s">
        <v>31</v>
      </c>
      <c r="N3737">
        <v>54</v>
      </c>
      <c r="O3737">
        <f>IF(moras[[#This Row],[EDAD]]="", '2-Resumen'!$C$7, moras[[#This Row],[EDAD]])</f>
        <v>54</v>
      </c>
      <c r="P3737">
        <f>FLOOR(moras[[#This Row],[EDAD_SIN_NA´S]],10)</f>
        <v>50</v>
      </c>
      <c r="Q3737">
        <f>STANDARDIZE(moras[[#This Row],[EDAD]],'2-Resumen'!$C$2, '2-Resumen'!$C$3)</f>
        <v>0.85351377771094117</v>
      </c>
      <c r="R3737" t="str">
        <f>IF(ABS(moras[[#This Row],[Z-CORE E]]) &gt; 1.96, "Sí", "No")</f>
        <v>No</v>
      </c>
    </row>
    <row r="3738" spans="1:18">
      <c r="A3738">
        <v>3079</v>
      </c>
      <c r="B3738" t="s">
        <v>32</v>
      </c>
      <c r="C3738">
        <v>278031</v>
      </c>
      <c r="D37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38">
        <f>IF(moras[[#This Row],[SALARIO]]="",'2-Resumen'!$B$7, moras[[#This Row],[SALARIO]])</f>
        <v>278031</v>
      </c>
      <c r="F3738">
        <f>STANDARDIZE(moras[[#This Row],[SALARIO]],'2-Resumen'!$B$2,'2-Resumen'!$B$3)</f>
        <v>-0.3709902132357733</v>
      </c>
      <c r="G3738" t="str">
        <f>IF(ABS(moras[[#This Row],[Z-CORE]])&gt; 1.96,"Sí", "No")</f>
        <v>No</v>
      </c>
      <c r="H3738" t="s">
        <v>35</v>
      </c>
      <c r="I3738" t="str">
        <f>IF(moras[[#This Row],[TIPO_ASEGURAMIENTO]] = "", '2-Resumen'!$F$4, moras[[#This Row],[TIPO_ASEGURAMIENTO]])</f>
        <v>ASEGURADO VOLUNTARIO</v>
      </c>
      <c r="J3738" t="s">
        <v>29</v>
      </c>
      <c r="K3738" t="s">
        <v>31</v>
      </c>
      <c r="L3738" t="s">
        <v>31</v>
      </c>
      <c r="M3738" t="s">
        <v>30</v>
      </c>
      <c r="N3738">
        <v>47</v>
      </c>
      <c r="O3738">
        <f>IF(moras[[#This Row],[EDAD]]="", '2-Resumen'!$C$7, moras[[#This Row],[EDAD]])</f>
        <v>47</v>
      </c>
      <c r="P3738">
        <f>FLOOR(moras[[#This Row],[EDAD_SIN_NA´S]],10)</f>
        <v>40</v>
      </c>
      <c r="Q3738">
        <f>STANDARDIZE(moras[[#This Row],[EDAD]],'2-Resumen'!$C$2, '2-Resumen'!$C$3)</f>
        <v>0.35948646717097865</v>
      </c>
      <c r="R3738" t="str">
        <f>IF(ABS(moras[[#This Row],[Z-CORE E]]) &gt; 1.96, "Sí", "No")</f>
        <v>No</v>
      </c>
    </row>
    <row r="3739" spans="1:18">
      <c r="A3739">
        <v>3088</v>
      </c>
      <c r="B3739" t="s">
        <v>32</v>
      </c>
      <c r="C3739">
        <v>299647</v>
      </c>
      <c r="D37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39">
        <f>IF(moras[[#This Row],[SALARIO]]="",'2-Resumen'!$B$7, moras[[#This Row],[SALARIO]])</f>
        <v>299647</v>
      </c>
      <c r="F3739">
        <f>STANDARDIZE(moras[[#This Row],[SALARIO]],'2-Resumen'!$B$2,'2-Resumen'!$B$3)</f>
        <v>-0.3706305437307213</v>
      </c>
      <c r="G3739" t="str">
        <f>IF(ABS(moras[[#This Row],[Z-CORE]])&gt; 1.96,"Sí", "No")</f>
        <v>No</v>
      </c>
      <c r="H3739" t="s">
        <v>35</v>
      </c>
      <c r="I3739" t="str">
        <f>IF(moras[[#This Row],[TIPO_ASEGURAMIENTO]] = "", '2-Resumen'!$F$4, moras[[#This Row],[TIPO_ASEGURAMIENTO]])</f>
        <v>ASEGURADO VOLUNTARIO</v>
      </c>
      <c r="J3739" t="s">
        <v>29</v>
      </c>
      <c r="K3739" t="s">
        <v>30</v>
      </c>
      <c r="L3739" t="s">
        <v>31</v>
      </c>
      <c r="M3739" t="s">
        <v>30</v>
      </c>
      <c r="N3739">
        <v>46</v>
      </c>
      <c r="O3739">
        <f>IF(moras[[#This Row],[EDAD]]="", '2-Resumen'!$C$7, moras[[#This Row],[EDAD]])</f>
        <v>46</v>
      </c>
      <c r="P3739">
        <f>FLOOR(moras[[#This Row],[EDAD_SIN_NA´S]],10)</f>
        <v>40</v>
      </c>
      <c r="Q3739">
        <f>STANDARDIZE(moras[[#This Row],[EDAD]],'2-Resumen'!$C$2, '2-Resumen'!$C$3)</f>
        <v>0.28891113709384114</v>
      </c>
      <c r="R3739" t="str">
        <f>IF(ABS(moras[[#This Row],[Z-CORE E]]) &gt; 1.96, "Sí", "No")</f>
        <v>No</v>
      </c>
    </row>
    <row r="3740" spans="1:18">
      <c r="A3740">
        <v>3102</v>
      </c>
      <c r="B3740" t="s">
        <v>32</v>
      </c>
      <c r="C3740">
        <v>278031</v>
      </c>
      <c r="D37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40">
        <f>IF(moras[[#This Row],[SALARIO]]="",'2-Resumen'!$B$7, moras[[#This Row],[SALARIO]])</f>
        <v>278031</v>
      </c>
      <c r="F3740">
        <f>STANDARDIZE(moras[[#This Row],[SALARIO]],'2-Resumen'!$B$2,'2-Resumen'!$B$3)</f>
        <v>-0.3709902132357733</v>
      </c>
      <c r="G3740" t="str">
        <f>IF(ABS(moras[[#This Row],[Z-CORE]])&gt; 1.96,"Sí", "No")</f>
        <v>No</v>
      </c>
      <c r="H3740" t="s">
        <v>35</v>
      </c>
      <c r="I3740" t="str">
        <f>IF(moras[[#This Row],[TIPO_ASEGURAMIENTO]] = "", '2-Resumen'!$F$4, moras[[#This Row],[TIPO_ASEGURAMIENTO]])</f>
        <v>ASEGURADO VOLUNTARIO</v>
      </c>
      <c r="J3740" t="s">
        <v>29</v>
      </c>
      <c r="K3740" t="s">
        <v>31</v>
      </c>
      <c r="L3740" t="s">
        <v>31</v>
      </c>
      <c r="M3740" t="s">
        <v>31</v>
      </c>
      <c r="N3740">
        <v>34</v>
      </c>
      <c r="O3740">
        <f>IF(moras[[#This Row],[EDAD]]="", '2-Resumen'!$C$7, moras[[#This Row],[EDAD]])</f>
        <v>34</v>
      </c>
      <c r="P3740">
        <f>FLOOR(moras[[#This Row],[EDAD_SIN_NA´S]],10)</f>
        <v>30</v>
      </c>
      <c r="Q3740">
        <f>STANDARDIZE(moras[[#This Row],[EDAD]],'2-Resumen'!$C$2, '2-Resumen'!$C$3)</f>
        <v>-0.55799282383180893</v>
      </c>
      <c r="R3740" t="str">
        <f>IF(ABS(moras[[#This Row],[Z-CORE E]]) &gt; 1.96, "Sí", "No")</f>
        <v>No</v>
      </c>
    </row>
    <row r="3741" spans="1:18">
      <c r="A3741">
        <v>3105</v>
      </c>
      <c r="B3741" t="s">
        <v>27</v>
      </c>
      <c r="C3741">
        <v>297046</v>
      </c>
      <c r="D37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41">
        <f>IF(moras[[#This Row],[SALARIO]]="",'2-Resumen'!$B$7, moras[[#This Row],[SALARIO]])</f>
        <v>297046</v>
      </c>
      <c r="F3741">
        <f>STANDARDIZE(moras[[#This Row],[SALARIO]],'2-Resumen'!$B$2,'2-Resumen'!$B$3)</f>
        <v>-0.37067382187573611</v>
      </c>
      <c r="G3741" t="str">
        <f>IF(ABS(moras[[#This Row],[Z-CORE]])&gt; 1.96,"Sí", "No")</f>
        <v>No</v>
      </c>
      <c r="H3741" t="s">
        <v>35</v>
      </c>
      <c r="I3741" t="str">
        <f>IF(moras[[#This Row],[TIPO_ASEGURAMIENTO]] = "", '2-Resumen'!$F$4, moras[[#This Row],[TIPO_ASEGURAMIENTO]])</f>
        <v>ASEGURADO VOLUNTARIO</v>
      </c>
      <c r="J3741" t="s">
        <v>29</v>
      </c>
      <c r="K3741" t="s">
        <v>30</v>
      </c>
      <c r="L3741" t="s">
        <v>31</v>
      </c>
      <c r="M3741" t="s">
        <v>31</v>
      </c>
      <c r="N3741">
        <v>60</v>
      </c>
      <c r="O3741">
        <f>IF(moras[[#This Row],[EDAD]]="", '2-Resumen'!$C$7, moras[[#This Row],[EDAD]])</f>
        <v>60</v>
      </c>
      <c r="P3741">
        <f>FLOOR(moras[[#This Row],[EDAD_SIN_NA´S]],10)</f>
        <v>60</v>
      </c>
      <c r="Q3741">
        <f>STANDARDIZE(moras[[#This Row],[EDAD]],'2-Resumen'!$C$2, '2-Resumen'!$C$3)</f>
        <v>1.2769657581737661</v>
      </c>
      <c r="R3741" t="str">
        <f>IF(ABS(moras[[#This Row],[Z-CORE E]]) &gt; 1.96, "Sí", "No")</f>
        <v>No</v>
      </c>
    </row>
    <row r="3742" spans="1:18">
      <c r="A3742">
        <v>3114</v>
      </c>
      <c r="B3742" t="s">
        <v>27</v>
      </c>
      <c r="C3742">
        <v>300018</v>
      </c>
      <c r="D37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42">
        <f>IF(moras[[#This Row],[SALARIO]]="",'2-Resumen'!$B$7, moras[[#This Row],[SALARIO]])</f>
        <v>300018</v>
      </c>
      <c r="F3742">
        <f>STANDARDIZE(moras[[#This Row],[SALARIO]],'2-Resumen'!$B$2,'2-Resumen'!$B$3)</f>
        <v>-0.37062437064659964</v>
      </c>
      <c r="G3742" t="str">
        <f>IF(ABS(moras[[#This Row],[Z-CORE]])&gt; 1.96,"Sí", "No")</f>
        <v>No</v>
      </c>
      <c r="H3742" t="s">
        <v>35</v>
      </c>
      <c r="I3742" t="str">
        <f>IF(moras[[#This Row],[TIPO_ASEGURAMIENTO]] = "", '2-Resumen'!$F$4, moras[[#This Row],[TIPO_ASEGURAMIENTO]])</f>
        <v>ASEGURADO VOLUNTARIO</v>
      </c>
      <c r="J3742" t="s">
        <v>29</v>
      </c>
      <c r="K3742" t="s">
        <v>30</v>
      </c>
      <c r="L3742" t="s">
        <v>31</v>
      </c>
      <c r="M3742" t="s">
        <v>31</v>
      </c>
      <c r="N3742">
        <v>43</v>
      </c>
      <c r="O3742">
        <f>IF(moras[[#This Row],[EDAD]]="", '2-Resumen'!$C$7, moras[[#This Row],[EDAD]])</f>
        <v>43</v>
      </c>
      <c r="P3742">
        <f>FLOOR(moras[[#This Row],[EDAD_SIN_NA´S]],10)</f>
        <v>40</v>
      </c>
      <c r="Q3742">
        <f>STANDARDIZE(moras[[#This Row],[EDAD]],'2-Resumen'!$C$2, '2-Resumen'!$C$3)</f>
        <v>7.7185146862428639E-2</v>
      </c>
      <c r="R3742" t="str">
        <f>IF(ABS(moras[[#This Row],[Z-CORE E]]) &gt; 1.96, "Sí", "No")</f>
        <v>No</v>
      </c>
    </row>
    <row r="3743" spans="1:18">
      <c r="A3743">
        <v>3126</v>
      </c>
      <c r="B3743" t="s">
        <v>32</v>
      </c>
      <c r="C3743">
        <v>639148</v>
      </c>
      <c r="D37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43">
        <f>IF(moras[[#This Row],[SALARIO]]="",'2-Resumen'!$B$7, moras[[#This Row],[SALARIO]])</f>
        <v>639148</v>
      </c>
      <c r="F3743">
        <f>STANDARDIZE(moras[[#This Row],[SALARIO]],'2-Resumen'!$B$2,'2-Resumen'!$B$3)</f>
        <v>-0.36498157275391446</v>
      </c>
      <c r="G3743" t="str">
        <f>IF(ABS(moras[[#This Row],[Z-CORE]])&gt; 1.96,"Sí", "No")</f>
        <v>No</v>
      </c>
      <c r="H3743" t="s">
        <v>35</v>
      </c>
      <c r="I3743" t="str">
        <f>IF(moras[[#This Row],[TIPO_ASEGURAMIENTO]] = "", '2-Resumen'!$F$4, moras[[#This Row],[TIPO_ASEGURAMIENTO]])</f>
        <v>ASEGURADO VOLUNTARIO</v>
      </c>
      <c r="J3743" t="s">
        <v>29</v>
      </c>
      <c r="K3743" t="s">
        <v>30</v>
      </c>
      <c r="L3743" t="s">
        <v>30</v>
      </c>
      <c r="M3743" t="s">
        <v>31</v>
      </c>
      <c r="N3743">
        <v>76</v>
      </c>
      <c r="O3743">
        <f>IF(moras[[#This Row],[EDAD]]="", '2-Resumen'!$C$7, moras[[#This Row],[EDAD]])</f>
        <v>76</v>
      </c>
      <c r="P3743">
        <f>FLOOR(moras[[#This Row],[EDAD_SIN_NA´S]],10)</f>
        <v>70</v>
      </c>
      <c r="Q3743">
        <f>STANDARDIZE(moras[[#This Row],[EDAD]],'2-Resumen'!$C$2, '2-Resumen'!$C$3)</f>
        <v>2.4061710394079663</v>
      </c>
      <c r="R3743" t="str">
        <f>IF(ABS(moras[[#This Row],[Z-CORE E]]) &gt; 1.96, "Sí", "No")</f>
        <v>Sí</v>
      </c>
    </row>
    <row r="3744" spans="1:18">
      <c r="A3744">
        <v>3146</v>
      </c>
      <c r="B3744" t="s">
        <v>32</v>
      </c>
      <c r="C3744">
        <v>297046</v>
      </c>
      <c r="D37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44">
        <f>IF(moras[[#This Row],[SALARIO]]="",'2-Resumen'!$B$7, moras[[#This Row],[SALARIO]])</f>
        <v>297046</v>
      </c>
      <c r="F3744">
        <f>STANDARDIZE(moras[[#This Row],[SALARIO]],'2-Resumen'!$B$2,'2-Resumen'!$B$3)</f>
        <v>-0.37067382187573611</v>
      </c>
      <c r="G3744" t="str">
        <f>IF(ABS(moras[[#This Row],[Z-CORE]])&gt; 1.96,"Sí", "No")</f>
        <v>No</v>
      </c>
      <c r="H3744" t="s">
        <v>35</v>
      </c>
      <c r="I3744" t="str">
        <f>IF(moras[[#This Row],[TIPO_ASEGURAMIENTO]] = "", '2-Resumen'!$F$4, moras[[#This Row],[TIPO_ASEGURAMIENTO]])</f>
        <v>ASEGURADO VOLUNTARIO</v>
      </c>
      <c r="J3744" t="s">
        <v>29</v>
      </c>
      <c r="K3744" t="s">
        <v>30</v>
      </c>
      <c r="L3744" t="s">
        <v>31</v>
      </c>
      <c r="M3744" t="s">
        <v>31</v>
      </c>
      <c r="N3744">
        <v>25</v>
      </c>
      <c r="O3744">
        <f>IF(moras[[#This Row],[EDAD]]="", '2-Resumen'!$C$7, moras[[#This Row],[EDAD]])</f>
        <v>25</v>
      </c>
      <c r="P3744">
        <f>FLOOR(moras[[#This Row],[EDAD_SIN_NA´S]],10)</f>
        <v>20</v>
      </c>
      <c r="Q3744">
        <f>STANDARDIZE(moras[[#This Row],[EDAD]],'2-Resumen'!$C$2, '2-Resumen'!$C$3)</f>
        <v>-1.1931707945260464</v>
      </c>
      <c r="R3744" t="str">
        <f>IF(ABS(moras[[#This Row],[Z-CORE E]]) &gt; 1.96, "Sí", "No")</f>
        <v>No</v>
      </c>
    </row>
    <row r="3745" spans="1:18">
      <c r="A3745">
        <v>3184</v>
      </c>
      <c r="B3745" t="s">
        <v>27</v>
      </c>
      <c r="C3745">
        <v>278030</v>
      </c>
      <c r="D37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45">
        <f>IF(moras[[#This Row],[SALARIO]]="",'2-Resumen'!$B$7, moras[[#This Row],[SALARIO]])</f>
        <v>278030</v>
      </c>
      <c r="F3745">
        <f>STANDARDIZE(moras[[#This Row],[SALARIO]],'2-Resumen'!$B$2,'2-Resumen'!$B$3)</f>
        <v>-0.37099022987481406</v>
      </c>
      <c r="G3745" t="str">
        <f>IF(ABS(moras[[#This Row],[Z-CORE]])&gt; 1.96,"Sí", "No")</f>
        <v>No</v>
      </c>
      <c r="H3745" t="s">
        <v>35</v>
      </c>
      <c r="I3745" t="str">
        <f>IF(moras[[#This Row],[TIPO_ASEGURAMIENTO]] = "", '2-Resumen'!$F$4, moras[[#This Row],[TIPO_ASEGURAMIENTO]])</f>
        <v>ASEGURADO VOLUNTARIO</v>
      </c>
      <c r="J3745" t="s">
        <v>29</v>
      </c>
      <c r="K3745" t="s">
        <v>30</v>
      </c>
      <c r="L3745" t="s">
        <v>31</v>
      </c>
      <c r="M3745" t="s">
        <v>31</v>
      </c>
      <c r="N3745">
        <v>26</v>
      </c>
      <c r="O3745">
        <f>IF(moras[[#This Row],[EDAD]]="", '2-Resumen'!$C$7, moras[[#This Row],[EDAD]])</f>
        <v>26</v>
      </c>
      <c r="P3745">
        <f>FLOOR(moras[[#This Row],[EDAD_SIN_NA´S]],10)</f>
        <v>20</v>
      </c>
      <c r="Q3745">
        <f>STANDARDIZE(moras[[#This Row],[EDAD]],'2-Resumen'!$C$2, '2-Resumen'!$C$3)</f>
        <v>-1.1225954644489089</v>
      </c>
      <c r="R3745" t="str">
        <f>IF(ABS(moras[[#This Row],[Z-CORE E]]) &gt; 1.96, "Sí", "No")</f>
        <v>No</v>
      </c>
    </row>
    <row r="3746" spans="1:18">
      <c r="A3746">
        <v>3198</v>
      </c>
      <c r="B3746" t="s">
        <v>27</v>
      </c>
      <c r="C3746">
        <v>346062</v>
      </c>
      <c r="D37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46">
        <f>IF(moras[[#This Row],[SALARIO]]="",'2-Resumen'!$B$7, moras[[#This Row],[SALARIO]])</f>
        <v>346062</v>
      </c>
      <c r="F3746">
        <f>STANDARDIZE(moras[[#This Row],[SALARIO]],'2-Resumen'!$B$2,'2-Resumen'!$B$3)</f>
        <v>-0.36985824265388062</v>
      </c>
      <c r="G3746" t="str">
        <f>IF(ABS(moras[[#This Row],[Z-CORE]])&gt; 1.96,"Sí", "No")</f>
        <v>No</v>
      </c>
      <c r="H3746" t="s">
        <v>35</v>
      </c>
      <c r="I3746" t="str">
        <f>IF(moras[[#This Row],[TIPO_ASEGURAMIENTO]] = "", '2-Resumen'!$F$4, moras[[#This Row],[TIPO_ASEGURAMIENTO]])</f>
        <v>ASEGURADO VOLUNTARIO</v>
      </c>
      <c r="J3746" t="s">
        <v>29</v>
      </c>
      <c r="K3746" t="s">
        <v>30</v>
      </c>
      <c r="L3746" t="s">
        <v>31</v>
      </c>
      <c r="M3746" t="s">
        <v>31</v>
      </c>
      <c r="N3746">
        <v>43</v>
      </c>
      <c r="O3746">
        <f>IF(moras[[#This Row],[EDAD]]="", '2-Resumen'!$C$7, moras[[#This Row],[EDAD]])</f>
        <v>43</v>
      </c>
      <c r="P3746">
        <f>FLOOR(moras[[#This Row],[EDAD_SIN_NA´S]],10)</f>
        <v>40</v>
      </c>
      <c r="Q3746">
        <f>STANDARDIZE(moras[[#This Row],[EDAD]],'2-Resumen'!$C$2, '2-Resumen'!$C$3)</f>
        <v>7.7185146862428639E-2</v>
      </c>
      <c r="R3746" t="str">
        <f>IF(ABS(moras[[#This Row],[Z-CORE E]]) &gt; 1.96, "Sí", "No")</f>
        <v>No</v>
      </c>
    </row>
    <row r="3747" spans="1:18">
      <c r="A3747">
        <v>3202</v>
      </c>
      <c r="B3747" t="s">
        <v>32</v>
      </c>
      <c r="C3747">
        <v>300018</v>
      </c>
      <c r="D37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47">
        <f>IF(moras[[#This Row],[SALARIO]]="",'2-Resumen'!$B$7, moras[[#This Row],[SALARIO]])</f>
        <v>300018</v>
      </c>
      <c r="F3747">
        <f>STANDARDIZE(moras[[#This Row],[SALARIO]],'2-Resumen'!$B$2,'2-Resumen'!$B$3)</f>
        <v>-0.37062437064659964</v>
      </c>
      <c r="G3747" t="str">
        <f>IF(ABS(moras[[#This Row],[Z-CORE]])&gt; 1.96,"Sí", "No")</f>
        <v>No</v>
      </c>
      <c r="H3747" t="s">
        <v>35</v>
      </c>
      <c r="I3747" t="str">
        <f>IF(moras[[#This Row],[TIPO_ASEGURAMIENTO]] = "", '2-Resumen'!$F$4, moras[[#This Row],[TIPO_ASEGURAMIENTO]])</f>
        <v>ASEGURADO VOLUNTARIO</v>
      </c>
      <c r="J3747" t="s">
        <v>29</v>
      </c>
      <c r="K3747" t="s">
        <v>30</v>
      </c>
      <c r="L3747" t="s">
        <v>31</v>
      </c>
      <c r="M3747" t="s">
        <v>31</v>
      </c>
      <c r="N3747">
        <v>85</v>
      </c>
      <c r="O3747">
        <f>IF(moras[[#This Row],[EDAD]]="", '2-Resumen'!$C$7, moras[[#This Row],[EDAD]])</f>
        <v>85</v>
      </c>
      <c r="P3747">
        <f>FLOOR(moras[[#This Row],[EDAD_SIN_NA´S]],10)</f>
        <v>80</v>
      </c>
      <c r="Q3747">
        <f>STANDARDIZE(moras[[#This Row],[EDAD]],'2-Resumen'!$C$2, '2-Resumen'!$C$3)</f>
        <v>3.0413490101022038</v>
      </c>
      <c r="R3747" t="str">
        <f>IF(ABS(moras[[#This Row],[Z-CORE E]]) &gt; 1.96, "Sí", "No")</f>
        <v>Sí</v>
      </c>
    </row>
    <row r="3748" spans="1:18">
      <c r="A3748">
        <v>3212</v>
      </c>
      <c r="B3748" t="s">
        <v>32</v>
      </c>
      <c r="C3748">
        <v>1065177</v>
      </c>
      <c r="D37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748">
        <f>IF(moras[[#This Row],[SALARIO]]="",'2-Resumen'!$B$7, moras[[#This Row],[SALARIO]])</f>
        <v>1065177</v>
      </c>
      <c r="F3748">
        <f>STANDARDIZE(moras[[#This Row],[SALARIO]],'2-Resumen'!$B$2,'2-Resumen'!$B$3)</f>
        <v>-0.35789285885829097</v>
      </c>
      <c r="G3748" t="str">
        <f>IF(ABS(moras[[#This Row],[Z-CORE]])&gt; 1.96,"Sí", "No")</f>
        <v>No</v>
      </c>
      <c r="H3748" t="s">
        <v>35</v>
      </c>
      <c r="I3748" t="str">
        <f>IF(moras[[#This Row],[TIPO_ASEGURAMIENTO]] = "", '2-Resumen'!$F$4, moras[[#This Row],[TIPO_ASEGURAMIENTO]])</f>
        <v>ASEGURADO VOLUNTARIO</v>
      </c>
      <c r="J3748" t="s">
        <v>29</v>
      </c>
      <c r="K3748" t="s">
        <v>30</v>
      </c>
      <c r="L3748" t="s">
        <v>31</v>
      </c>
      <c r="M3748" t="s">
        <v>31</v>
      </c>
      <c r="N3748">
        <v>59</v>
      </c>
      <c r="O3748">
        <f>IF(moras[[#This Row],[EDAD]]="", '2-Resumen'!$C$7, moras[[#This Row],[EDAD]])</f>
        <v>59</v>
      </c>
      <c r="P3748">
        <f>FLOOR(moras[[#This Row],[EDAD_SIN_NA´S]],10)</f>
        <v>50</v>
      </c>
      <c r="Q3748">
        <f>STANDARDIZE(moras[[#This Row],[EDAD]],'2-Resumen'!$C$2, '2-Resumen'!$C$3)</f>
        <v>1.2063904280966287</v>
      </c>
      <c r="R3748" t="str">
        <f>IF(ABS(moras[[#This Row],[Z-CORE E]]) &gt; 1.96, "Sí", "No")</f>
        <v>No</v>
      </c>
    </row>
    <row r="3749" spans="1:18">
      <c r="A3749">
        <v>3216</v>
      </c>
      <c r="B3749" t="s">
        <v>27</v>
      </c>
      <c r="C3749">
        <v>450886</v>
      </c>
      <c r="D37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49">
        <f>IF(moras[[#This Row],[SALARIO]]="",'2-Resumen'!$B$7, moras[[#This Row],[SALARIO]])</f>
        <v>450886</v>
      </c>
      <c r="F3749">
        <f>STANDARDIZE(moras[[#This Row],[SALARIO]],'2-Resumen'!$B$2,'2-Resumen'!$B$3)</f>
        <v>-0.36811407184533279</v>
      </c>
      <c r="G3749" t="str">
        <f>IF(ABS(moras[[#This Row],[Z-CORE]])&gt; 1.96,"Sí", "No")</f>
        <v>No</v>
      </c>
      <c r="H3749" t="s">
        <v>35</v>
      </c>
      <c r="I3749" t="str">
        <f>IF(moras[[#This Row],[TIPO_ASEGURAMIENTO]] = "", '2-Resumen'!$F$4, moras[[#This Row],[TIPO_ASEGURAMIENTO]])</f>
        <v>ASEGURADO VOLUNTARIO</v>
      </c>
      <c r="J3749" t="s">
        <v>29</v>
      </c>
      <c r="K3749" t="s">
        <v>30</v>
      </c>
      <c r="L3749" t="s">
        <v>30</v>
      </c>
      <c r="M3749" t="s">
        <v>31</v>
      </c>
      <c r="N3749">
        <v>95</v>
      </c>
      <c r="O3749">
        <f>IF(moras[[#This Row],[EDAD]]="", '2-Resumen'!$C$7, moras[[#This Row],[EDAD]])</f>
        <v>95</v>
      </c>
      <c r="P3749">
        <f>FLOOR(moras[[#This Row],[EDAD_SIN_NA´S]],10)</f>
        <v>90</v>
      </c>
      <c r="Q3749">
        <f>STANDARDIZE(moras[[#This Row],[EDAD]],'2-Resumen'!$C$2, '2-Resumen'!$C$3)</f>
        <v>3.7471023108735788</v>
      </c>
      <c r="R3749" t="str">
        <f>IF(ABS(moras[[#This Row],[Z-CORE E]]) &gt; 1.96, "Sí", "No")</f>
        <v>Sí</v>
      </c>
    </row>
    <row r="3750" spans="1:18">
      <c r="A3750">
        <v>3225</v>
      </c>
      <c r="B3750" t="s">
        <v>32</v>
      </c>
      <c r="C3750">
        <v>300018</v>
      </c>
      <c r="D37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50">
        <f>IF(moras[[#This Row],[SALARIO]]="",'2-Resumen'!$B$7, moras[[#This Row],[SALARIO]])</f>
        <v>300018</v>
      </c>
      <c r="F3750">
        <f>STANDARDIZE(moras[[#This Row],[SALARIO]],'2-Resumen'!$B$2,'2-Resumen'!$B$3)</f>
        <v>-0.37062437064659964</v>
      </c>
      <c r="G3750" t="str">
        <f>IF(ABS(moras[[#This Row],[Z-CORE]])&gt; 1.96,"Sí", "No")</f>
        <v>No</v>
      </c>
      <c r="H3750" t="s">
        <v>35</v>
      </c>
      <c r="I3750" t="str">
        <f>IF(moras[[#This Row],[TIPO_ASEGURAMIENTO]] = "", '2-Resumen'!$F$4, moras[[#This Row],[TIPO_ASEGURAMIENTO]])</f>
        <v>ASEGURADO VOLUNTARIO</v>
      </c>
      <c r="J3750" t="s">
        <v>29</v>
      </c>
      <c r="K3750" t="s">
        <v>30</v>
      </c>
      <c r="L3750" t="s">
        <v>31</v>
      </c>
      <c r="M3750" t="s">
        <v>31</v>
      </c>
      <c r="N3750">
        <v>60</v>
      </c>
      <c r="O3750">
        <f>IF(moras[[#This Row],[EDAD]]="", '2-Resumen'!$C$7, moras[[#This Row],[EDAD]])</f>
        <v>60</v>
      </c>
      <c r="P3750">
        <f>FLOOR(moras[[#This Row],[EDAD_SIN_NA´S]],10)</f>
        <v>60</v>
      </c>
      <c r="Q3750">
        <f>STANDARDIZE(moras[[#This Row],[EDAD]],'2-Resumen'!$C$2, '2-Resumen'!$C$3)</f>
        <v>1.2769657581737661</v>
      </c>
      <c r="R3750" t="str">
        <f>IF(ABS(moras[[#This Row],[Z-CORE E]]) &gt; 1.96, "Sí", "No")</f>
        <v>No</v>
      </c>
    </row>
    <row r="3751" spans="1:18">
      <c r="A3751">
        <v>3243</v>
      </c>
      <c r="B3751" t="s">
        <v>32</v>
      </c>
      <c r="C3751">
        <v>297502</v>
      </c>
      <c r="D37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51">
        <f>IF(moras[[#This Row],[SALARIO]]="",'2-Resumen'!$B$7, moras[[#This Row],[SALARIO]])</f>
        <v>297502</v>
      </c>
      <c r="F3751">
        <f>STANDARDIZE(moras[[#This Row],[SALARIO]],'2-Resumen'!$B$2,'2-Resumen'!$B$3)</f>
        <v>-0.37066623447314989</v>
      </c>
      <c r="G3751" t="str">
        <f>IF(ABS(moras[[#This Row],[Z-CORE]])&gt; 1.96,"Sí", "No")</f>
        <v>No</v>
      </c>
      <c r="H3751" t="s">
        <v>35</v>
      </c>
      <c r="I3751" t="str">
        <f>IF(moras[[#This Row],[TIPO_ASEGURAMIENTO]] = "", '2-Resumen'!$F$4, moras[[#This Row],[TIPO_ASEGURAMIENTO]])</f>
        <v>ASEGURADO VOLUNTARIO</v>
      </c>
      <c r="J3751" t="s">
        <v>29</v>
      </c>
      <c r="K3751" t="s">
        <v>30</v>
      </c>
      <c r="L3751" t="s">
        <v>31</v>
      </c>
      <c r="M3751" t="s">
        <v>31</v>
      </c>
      <c r="N3751">
        <v>67</v>
      </c>
      <c r="O3751">
        <f>IF(moras[[#This Row],[EDAD]]="", '2-Resumen'!$C$7, moras[[#This Row],[EDAD]])</f>
        <v>67</v>
      </c>
      <c r="P3751">
        <f>FLOOR(moras[[#This Row],[EDAD_SIN_NA´S]],10)</f>
        <v>60</v>
      </c>
      <c r="Q3751">
        <f>STANDARDIZE(moras[[#This Row],[EDAD]],'2-Resumen'!$C$2, '2-Resumen'!$C$3)</f>
        <v>1.7709930687137287</v>
      </c>
      <c r="R3751" t="str">
        <f>IF(ABS(moras[[#This Row],[Z-CORE E]]) &gt; 1.96, "Sí", "No")</f>
        <v>No</v>
      </c>
    </row>
    <row r="3752" spans="1:18">
      <c r="A3752">
        <v>3262</v>
      </c>
      <c r="B3752" t="s">
        <v>32</v>
      </c>
      <c r="C3752">
        <v>315617</v>
      </c>
      <c r="D37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52">
        <f>IF(moras[[#This Row],[SALARIO]]="",'2-Resumen'!$B$7, moras[[#This Row],[SALARIO]])</f>
        <v>315617</v>
      </c>
      <c r="F3752">
        <f>STANDARDIZE(moras[[#This Row],[SALARIO]],'2-Resumen'!$B$2,'2-Resumen'!$B$3)</f>
        <v>-0.37036481824979606</v>
      </c>
      <c r="G3752" t="str">
        <f>IF(ABS(moras[[#This Row],[Z-CORE]])&gt; 1.96,"Sí", "No")</f>
        <v>No</v>
      </c>
      <c r="H3752" t="s">
        <v>35</v>
      </c>
      <c r="I3752" t="str">
        <f>IF(moras[[#This Row],[TIPO_ASEGURAMIENTO]] = "", '2-Resumen'!$F$4, moras[[#This Row],[TIPO_ASEGURAMIENTO]])</f>
        <v>ASEGURADO VOLUNTARIO</v>
      </c>
      <c r="J3752" t="s">
        <v>29</v>
      </c>
      <c r="K3752" t="s">
        <v>30</v>
      </c>
      <c r="L3752" t="s">
        <v>31</v>
      </c>
      <c r="M3752" t="s">
        <v>31</v>
      </c>
      <c r="N3752">
        <v>44</v>
      </c>
      <c r="O3752">
        <f>IF(moras[[#This Row],[EDAD]]="", '2-Resumen'!$C$7, moras[[#This Row],[EDAD]])</f>
        <v>44</v>
      </c>
      <c r="P3752">
        <f>FLOOR(moras[[#This Row],[EDAD_SIN_NA´S]],10)</f>
        <v>40</v>
      </c>
      <c r="Q3752">
        <f>STANDARDIZE(moras[[#This Row],[EDAD]],'2-Resumen'!$C$2, '2-Resumen'!$C$3)</f>
        <v>0.14776047693956615</v>
      </c>
      <c r="R3752" t="str">
        <f>IF(ABS(moras[[#This Row],[Z-CORE E]]) &gt; 1.96, "Sí", "No")</f>
        <v>No</v>
      </c>
    </row>
    <row r="3753" spans="1:18">
      <c r="A3753">
        <v>3265</v>
      </c>
      <c r="B3753" t="s">
        <v>27</v>
      </c>
      <c r="C3753">
        <v>370123</v>
      </c>
      <c r="D37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53">
        <f>IF(moras[[#This Row],[SALARIO]]="",'2-Resumen'!$B$7, moras[[#This Row],[SALARIO]])</f>
        <v>370123</v>
      </c>
      <c r="F3753">
        <f>STANDARDIZE(moras[[#This Row],[SALARIO]],'2-Resumen'!$B$2,'2-Resumen'!$B$3)</f>
        <v>-0.36945789069417229</v>
      </c>
      <c r="G3753" t="str">
        <f>IF(ABS(moras[[#This Row],[Z-CORE]])&gt; 1.96,"Sí", "No")</f>
        <v>No</v>
      </c>
      <c r="H3753" t="s">
        <v>35</v>
      </c>
      <c r="I3753" t="str">
        <f>IF(moras[[#This Row],[TIPO_ASEGURAMIENTO]] = "", '2-Resumen'!$F$4, moras[[#This Row],[TIPO_ASEGURAMIENTO]])</f>
        <v>ASEGURADO VOLUNTARIO</v>
      </c>
      <c r="J3753" t="s">
        <v>29</v>
      </c>
      <c r="K3753" t="s">
        <v>30</v>
      </c>
      <c r="L3753" t="s">
        <v>31</v>
      </c>
      <c r="M3753" t="s">
        <v>31</v>
      </c>
      <c r="N3753">
        <v>53</v>
      </c>
      <c r="O3753">
        <f>IF(moras[[#This Row],[EDAD]]="", '2-Resumen'!$C$7, moras[[#This Row],[EDAD]])</f>
        <v>53</v>
      </c>
      <c r="P3753">
        <f>FLOOR(moras[[#This Row],[EDAD_SIN_NA´S]],10)</f>
        <v>50</v>
      </c>
      <c r="Q3753">
        <f>STANDARDIZE(moras[[#This Row],[EDAD]],'2-Resumen'!$C$2, '2-Resumen'!$C$3)</f>
        <v>0.78293844763380371</v>
      </c>
      <c r="R3753" t="str">
        <f>IF(ABS(moras[[#This Row],[Z-CORE E]]) &gt; 1.96, "Sí", "No")</f>
        <v>No</v>
      </c>
    </row>
    <row r="3754" spans="1:18">
      <c r="A3754">
        <v>3268</v>
      </c>
      <c r="B3754" t="s">
        <v>27</v>
      </c>
      <c r="C3754">
        <v>300018</v>
      </c>
      <c r="D37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54">
        <f>IF(moras[[#This Row],[SALARIO]]="",'2-Resumen'!$B$7, moras[[#This Row],[SALARIO]])</f>
        <v>300018</v>
      </c>
      <c r="F3754">
        <f>STANDARDIZE(moras[[#This Row],[SALARIO]],'2-Resumen'!$B$2,'2-Resumen'!$B$3)</f>
        <v>-0.37062437064659964</v>
      </c>
      <c r="G3754" t="str">
        <f>IF(ABS(moras[[#This Row],[Z-CORE]])&gt; 1.96,"Sí", "No")</f>
        <v>No</v>
      </c>
      <c r="H3754" t="s">
        <v>35</v>
      </c>
      <c r="I3754" t="str">
        <f>IF(moras[[#This Row],[TIPO_ASEGURAMIENTO]] = "", '2-Resumen'!$F$4, moras[[#This Row],[TIPO_ASEGURAMIENTO]])</f>
        <v>ASEGURADO VOLUNTARIO</v>
      </c>
      <c r="J3754" t="s">
        <v>29</v>
      </c>
      <c r="K3754" t="s">
        <v>30</v>
      </c>
      <c r="L3754" t="s">
        <v>31</v>
      </c>
      <c r="M3754" t="s">
        <v>31</v>
      </c>
      <c r="N3754">
        <v>57</v>
      </c>
      <c r="O3754">
        <f>IF(moras[[#This Row],[EDAD]]="", '2-Resumen'!$C$7, moras[[#This Row],[EDAD]])</f>
        <v>57</v>
      </c>
      <c r="P3754">
        <f>FLOOR(moras[[#This Row],[EDAD_SIN_NA´S]],10)</f>
        <v>50</v>
      </c>
      <c r="Q3754">
        <f>STANDARDIZE(moras[[#This Row],[EDAD]],'2-Resumen'!$C$2, '2-Resumen'!$C$3)</f>
        <v>1.0652397679423538</v>
      </c>
      <c r="R3754" t="str">
        <f>IF(ABS(moras[[#This Row],[Z-CORE E]]) &gt; 1.96, "Sí", "No")</f>
        <v>No</v>
      </c>
    </row>
    <row r="3755" spans="1:18">
      <c r="A3755">
        <v>3284</v>
      </c>
      <c r="B3755" t="s">
        <v>32</v>
      </c>
      <c r="C3755">
        <v>297045</v>
      </c>
      <c r="D37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55">
        <f>IF(moras[[#This Row],[SALARIO]]="",'2-Resumen'!$B$7, moras[[#This Row],[SALARIO]])</f>
        <v>297045</v>
      </c>
      <c r="F3755">
        <f>STANDARDIZE(moras[[#This Row],[SALARIO]],'2-Resumen'!$B$2,'2-Resumen'!$B$3)</f>
        <v>-0.37067383851477692</v>
      </c>
      <c r="G3755" t="str">
        <f>IF(ABS(moras[[#This Row],[Z-CORE]])&gt; 1.96,"Sí", "No")</f>
        <v>No</v>
      </c>
      <c r="H3755" t="s">
        <v>35</v>
      </c>
      <c r="I3755" t="str">
        <f>IF(moras[[#This Row],[TIPO_ASEGURAMIENTO]] = "", '2-Resumen'!$F$4, moras[[#This Row],[TIPO_ASEGURAMIENTO]])</f>
        <v>ASEGURADO VOLUNTARIO</v>
      </c>
      <c r="J3755" t="s">
        <v>29</v>
      </c>
      <c r="K3755" t="s">
        <v>30</v>
      </c>
      <c r="L3755" t="s">
        <v>30</v>
      </c>
      <c r="M3755" t="s">
        <v>31</v>
      </c>
      <c r="N3755">
        <v>61</v>
      </c>
      <c r="O3755">
        <f>IF(moras[[#This Row],[EDAD]]="", '2-Resumen'!$C$7, moras[[#This Row],[EDAD]])</f>
        <v>61</v>
      </c>
      <c r="P3755">
        <f>FLOOR(moras[[#This Row],[EDAD_SIN_NA´S]],10)</f>
        <v>60</v>
      </c>
      <c r="Q3755">
        <f>STANDARDIZE(moras[[#This Row],[EDAD]],'2-Resumen'!$C$2, '2-Resumen'!$C$3)</f>
        <v>1.3475410882509038</v>
      </c>
      <c r="R3755" t="str">
        <f>IF(ABS(moras[[#This Row],[Z-CORE E]]) &gt; 1.96, "Sí", "No")</f>
        <v>No</v>
      </c>
    </row>
    <row r="3756" spans="1:18">
      <c r="A3756">
        <v>3295</v>
      </c>
      <c r="B3756" t="s">
        <v>32</v>
      </c>
      <c r="C3756">
        <v>300018</v>
      </c>
      <c r="D37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56">
        <f>IF(moras[[#This Row],[SALARIO]]="",'2-Resumen'!$B$7, moras[[#This Row],[SALARIO]])</f>
        <v>300018</v>
      </c>
      <c r="F3756">
        <f>STANDARDIZE(moras[[#This Row],[SALARIO]],'2-Resumen'!$B$2,'2-Resumen'!$B$3)</f>
        <v>-0.37062437064659964</v>
      </c>
      <c r="G3756" t="str">
        <f>IF(ABS(moras[[#This Row],[Z-CORE]])&gt; 1.96,"Sí", "No")</f>
        <v>No</v>
      </c>
      <c r="H3756" t="s">
        <v>35</v>
      </c>
      <c r="I3756" t="str">
        <f>IF(moras[[#This Row],[TIPO_ASEGURAMIENTO]] = "", '2-Resumen'!$F$4, moras[[#This Row],[TIPO_ASEGURAMIENTO]])</f>
        <v>ASEGURADO VOLUNTARIO</v>
      </c>
      <c r="J3756" t="s">
        <v>29</v>
      </c>
      <c r="K3756" t="s">
        <v>31</v>
      </c>
      <c r="L3756" t="s">
        <v>31</v>
      </c>
      <c r="M3756" t="s">
        <v>31</v>
      </c>
      <c r="N3756">
        <v>85</v>
      </c>
      <c r="O3756">
        <f>IF(moras[[#This Row],[EDAD]]="", '2-Resumen'!$C$7, moras[[#This Row],[EDAD]])</f>
        <v>85</v>
      </c>
      <c r="P3756">
        <f>FLOOR(moras[[#This Row],[EDAD_SIN_NA´S]],10)</f>
        <v>80</v>
      </c>
      <c r="Q3756">
        <f>STANDARDIZE(moras[[#This Row],[EDAD]],'2-Resumen'!$C$2, '2-Resumen'!$C$3)</f>
        <v>3.0413490101022038</v>
      </c>
      <c r="R3756" t="str">
        <f>IF(ABS(moras[[#This Row],[Z-CORE E]]) &gt; 1.96, "Sí", "No")</f>
        <v>Sí</v>
      </c>
    </row>
    <row r="3757" spans="1:18">
      <c r="A3757">
        <v>3301</v>
      </c>
      <c r="B3757" t="s">
        <v>27</v>
      </c>
      <c r="C3757">
        <v>296610</v>
      </c>
      <c r="D37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57">
        <f>IF(moras[[#This Row],[SALARIO]]="",'2-Resumen'!$B$7, moras[[#This Row],[SALARIO]])</f>
        <v>296610</v>
      </c>
      <c r="F3757">
        <f>STANDARDIZE(moras[[#This Row],[SALARIO]],'2-Resumen'!$B$2,'2-Resumen'!$B$3)</f>
        <v>-0.37068107649750714</v>
      </c>
      <c r="G3757" t="str">
        <f>IF(ABS(moras[[#This Row],[Z-CORE]])&gt; 1.96,"Sí", "No")</f>
        <v>No</v>
      </c>
      <c r="H3757" t="s">
        <v>35</v>
      </c>
      <c r="I3757" t="str">
        <f>IF(moras[[#This Row],[TIPO_ASEGURAMIENTO]] = "", '2-Resumen'!$F$4, moras[[#This Row],[TIPO_ASEGURAMIENTO]])</f>
        <v>ASEGURADO VOLUNTARIO</v>
      </c>
      <c r="J3757" t="s">
        <v>29</v>
      </c>
      <c r="K3757" t="s">
        <v>30</v>
      </c>
      <c r="L3757" t="s">
        <v>31</v>
      </c>
      <c r="M3757" t="s">
        <v>31</v>
      </c>
      <c r="N3757">
        <v>22</v>
      </c>
      <c r="O3757">
        <f>IF(moras[[#This Row],[EDAD]]="", '2-Resumen'!$C$7, moras[[#This Row],[EDAD]])</f>
        <v>22</v>
      </c>
      <c r="P3757">
        <f>FLOOR(moras[[#This Row],[EDAD_SIN_NA´S]],10)</f>
        <v>20</v>
      </c>
      <c r="Q3757">
        <f>STANDARDIZE(moras[[#This Row],[EDAD]],'2-Resumen'!$C$2, '2-Resumen'!$C$3)</f>
        <v>-1.4048967847574589</v>
      </c>
      <c r="R3757" t="str">
        <f>IF(ABS(moras[[#This Row],[Z-CORE E]]) &gt; 1.96, "Sí", "No")</f>
        <v>No</v>
      </c>
    </row>
    <row r="3758" spans="1:18">
      <c r="A3758">
        <v>3315</v>
      </c>
      <c r="B3758" t="s">
        <v>32</v>
      </c>
      <c r="C3758">
        <v>297046</v>
      </c>
      <c r="D37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58">
        <f>IF(moras[[#This Row],[SALARIO]]="",'2-Resumen'!$B$7, moras[[#This Row],[SALARIO]])</f>
        <v>297046</v>
      </c>
      <c r="F3758">
        <f>STANDARDIZE(moras[[#This Row],[SALARIO]],'2-Resumen'!$B$2,'2-Resumen'!$B$3)</f>
        <v>-0.37067382187573611</v>
      </c>
      <c r="G3758" t="str">
        <f>IF(ABS(moras[[#This Row],[Z-CORE]])&gt; 1.96,"Sí", "No")</f>
        <v>No</v>
      </c>
      <c r="H3758" t="s">
        <v>35</v>
      </c>
      <c r="I3758" t="str">
        <f>IF(moras[[#This Row],[TIPO_ASEGURAMIENTO]] = "", '2-Resumen'!$F$4, moras[[#This Row],[TIPO_ASEGURAMIENTO]])</f>
        <v>ASEGURADO VOLUNTARIO</v>
      </c>
      <c r="J3758" t="s">
        <v>29</v>
      </c>
      <c r="K3758" t="s">
        <v>30</v>
      </c>
      <c r="L3758" t="s">
        <v>31</v>
      </c>
      <c r="M3758" t="s">
        <v>31</v>
      </c>
      <c r="N3758">
        <v>36</v>
      </c>
      <c r="O3758">
        <f>IF(moras[[#This Row],[EDAD]]="", '2-Resumen'!$C$7, moras[[#This Row],[EDAD]])</f>
        <v>36</v>
      </c>
      <c r="P3758">
        <f>FLOOR(moras[[#This Row],[EDAD_SIN_NA´S]],10)</f>
        <v>30</v>
      </c>
      <c r="Q3758">
        <f>STANDARDIZE(moras[[#This Row],[EDAD]],'2-Resumen'!$C$2, '2-Resumen'!$C$3)</f>
        <v>-0.41684216367753391</v>
      </c>
      <c r="R3758" t="str">
        <f>IF(ABS(moras[[#This Row],[Z-CORE E]]) &gt; 1.96, "Sí", "No")</f>
        <v>No</v>
      </c>
    </row>
    <row r="3759" spans="1:18">
      <c r="A3759">
        <v>3318</v>
      </c>
      <c r="B3759" t="s">
        <v>27</v>
      </c>
      <c r="C3759">
        <v>297046</v>
      </c>
      <c r="D37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59">
        <f>IF(moras[[#This Row],[SALARIO]]="",'2-Resumen'!$B$7, moras[[#This Row],[SALARIO]])</f>
        <v>297046</v>
      </c>
      <c r="F3759">
        <f>STANDARDIZE(moras[[#This Row],[SALARIO]],'2-Resumen'!$B$2,'2-Resumen'!$B$3)</f>
        <v>-0.37067382187573611</v>
      </c>
      <c r="G3759" t="str">
        <f>IF(ABS(moras[[#This Row],[Z-CORE]])&gt; 1.96,"Sí", "No")</f>
        <v>No</v>
      </c>
      <c r="H3759" t="s">
        <v>35</v>
      </c>
      <c r="I3759" t="str">
        <f>IF(moras[[#This Row],[TIPO_ASEGURAMIENTO]] = "", '2-Resumen'!$F$4, moras[[#This Row],[TIPO_ASEGURAMIENTO]])</f>
        <v>ASEGURADO VOLUNTARIO</v>
      </c>
      <c r="J3759" t="s">
        <v>29</v>
      </c>
      <c r="K3759" t="s">
        <v>30</v>
      </c>
      <c r="L3759" t="s">
        <v>31</v>
      </c>
      <c r="M3759" t="s">
        <v>31</v>
      </c>
      <c r="N3759">
        <v>57</v>
      </c>
      <c r="O3759">
        <f>IF(moras[[#This Row],[EDAD]]="", '2-Resumen'!$C$7, moras[[#This Row],[EDAD]])</f>
        <v>57</v>
      </c>
      <c r="P3759">
        <f>FLOOR(moras[[#This Row],[EDAD_SIN_NA´S]],10)</f>
        <v>50</v>
      </c>
      <c r="Q3759">
        <f>STANDARDIZE(moras[[#This Row],[EDAD]],'2-Resumen'!$C$2, '2-Resumen'!$C$3)</f>
        <v>1.0652397679423538</v>
      </c>
      <c r="R3759" t="str">
        <f>IF(ABS(moras[[#This Row],[Z-CORE E]]) &gt; 1.96, "Sí", "No")</f>
        <v>No</v>
      </c>
    </row>
    <row r="3760" spans="1:18">
      <c r="A3760">
        <v>3322</v>
      </c>
      <c r="B3760" t="s">
        <v>27</v>
      </c>
      <c r="C3760">
        <v>540083</v>
      </c>
      <c r="D37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60">
        <f>IF(moras[[#This Row],[SALARIO]]="",'2-Resumen'!$B$7, moras[[#This Row],[SALARIO]])</f>
        <v>540083</v>
      </c>
      <c r="F3760">
        <f>STANDARDIZE(moras[[#This Row],[SALARIO]],'2-Resumen'!$B$2,'2-Resumen'!$B$3)</f>
        <v>-0.36662991932672978</v>
      </c>
      <c r="G3760" t="str">
        <f>IF(ABS(moras[[#This Row],[Z-CORE]])&gt; 1.96,"Sí", "No")</f>
        <v>No</v>
      </c>
      <c r="H3760" t="s">
        <v>35</v>
      </c>
      <c r="I3760" t="str">
        <f>IF(moras[[#This Row],[TIPO_ASEGURAMIENTO]] = "", '2-Resumen'!$F$4, moras[[#This Row],[TIPO_ASEGURAMIENTO]])</f>
        <v>ASEGURADO VOLUNTARIO</v>
      </c>
      <c r="J3760" t="s">
        <v>29</v>
      </c>
      <c r="K3760" t="s">
        <v>31</v>
      </c>
      <c r="L3760" t="s">
        <v>30</v>
      </c>
      <c r="M3760" t="s">
        <v>30</v>
      </c>
      <c r="N3760">
        <v>73</v>
      </c>
      <c r="O3760">
        <f>IF(moras[[#This Row],[EDAD]]="", '2-Resumen'!$C$7, moras[[#This Row],[EDAD]])</f>
        <v>73</v>
      </c>
      <c r="P3760">
        <f>FLOOR(moras[[#This Row],[EDAD_SIN_NA´S]],10)</f>
        <v>70</v>
      </c>
      <c r="Q3760">
        <f>STANDARDIZE(moras[[#This Row],[EDAD]],'2-Resumen'!$C$2, '2-Resumen'!$C$3)</f>
        <v>2.1944450491765539</v>
      </c>
      <c r="R3760" t="str">
        <f>IF(ABS(moras[[#This Row],[Z-CORE E]]) &gt; 1.96, "Sí", "No")</f>
        <v>Sí</v>
      </c>
    </row>
    <row r="3761" spans="1:18">
      <c r="A3761">
        <v>3340</v>
      </c>
      <c r="B3761" t="s">
        <v>32</v>
      </c>
      <c r="C3761">
        <v>297044</v>
      </c>
      <c r="D37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61">
        <f>IF(moras[[#This Row],[SALARIO]]="",'2-Resumen'!$B$7, moras[[#This Row],[SALARIO]])</f>
        <v>297044</v>
      </c>
      <c r="F3761">
        <f>STANDARDIZE(moras[[#This Row],[SALARIO]],'2-Resumen'!$B$2,'2-Resumen'!$B$3)</f>
        <v>-0.37067385515381768</v>
      </c>
      <c r="G3761" t="str">
        <f>IF(ABS(moras[[#This Row],[Z-CORE]])&gt; 1.96,"Sí", "No")</f>
        <v>No</v>
      </c>
      <c r="H3761" t="s">
        <v>35</v>
      </c>
      <c r="I3761" t="str">
        <f>IF(moras[[#This Row],[TIPO_ASEGURAMIENTO]] = "", '2-Resumen'!$F$4, moras[[#This Row],[TIPO_ASEGURAMIENTO]])</f>
        <v>ASEGURADO VOLUNTARIO</v>
      </c>
      <c r="J3761" t="s">
        <v>29</v>
      </c>
      <c r="K3761" t="s">
        <v>30</v>
      </c>
      <c r="L3761" t="s">
        <v>30</v>
      </c>
      <c r="M3761" t="s">
        <v>31</v>
      </c>
      <c r="N3761">
        <v>55</v>
      </c>
      <c r="O3761">
        <f>IF(moras[[#This Row],[EDAD]]="", '2-Resumen'!$C$7, moras[[#This Row],[EDAD]])</f>
        <v>55</v>
      </c>
      <c r="P3761">
        <f>FLOOR(moras[[#This Row],[EDAD_SIN_NA´S]],10)</f>
        <v>50</v>
      </c>
      <c r="Q3761">
        <f>STANDARDIZE(moras[[#This Row],[EDAD]],'2-Resumen'!$C$2, '2-Resumen'!$C$3)</f>
        <v>0.92408910778807873</v>
      </c>
      <c r="R3761" t="str">
        <f>IF(ABS(moras[[#This Row],[Z-CORE E]]) &gt; 1.96, "Sí", "No")</f>
        <v>No</v>
      </c>
    </row>
    <row r="3762" spans="1:18">
      <c r="A3762">
        <v>3358</v>
      </c>
      <c r="B3762" t="s">
        <v>27</v>
      </c>
      <c r="C3762">
        <v>297045</v>
      </c>
      <c r="D37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62">
        <f>IF(moras[[#This Row],[SALARIO]]="",'2-Resumen'!$B$7, moras[[#This Row],[SALARIO]])</f>
        <v>297045</v>
      </c>
      <c r="F3762">
        <f>STANDARDIZE(moras[[#This Row],[SALARIO]],'2-Resumen'!$B$2,'2-Resumen'!$B$3)</f>
        <v>-0.37067383851477692</v>
      </c>
      <c r="G3762" t="str">
        <f>IF(ABS(moras[[#This Row],[Z-CORE]])&gt; 1.96,"Sí", "No")</f>
        <v>No</v>
      </c>
      <c r="H3762" t="s">
        <v>35</v>
      </c>
      <c r="I3762" t="str">
        <f>IF(moras[[#This Row],[TIPO_ASEGURAMIENTO]] = "", '2-Resumen'!$F$4, moras[[#This Row],[TIPO_ASEGURAMIENTO]])</f>
        <v>ASEGURADO VOLUNTARIO</v>
      </c>
      <c r="J3762" t="s">
        <v>29</v>
      </c>
      <c r="K3762" t="s">
        <v>30</v>
      </c>
      <c r="L3762" t="s">
        <v>30</v>
      </c>
      <c r="M3762" t="s">
        <v>31</v>
      </c>
      <c r="N3762">
        <v>40</v>
      </c>
      <c r="O3762">
        <f>IF(moras[[#This Row],[EDAD]]="", '2-Resumen'!$C$7, moras[[#This Row],[EDAD]])</f>
        <v>40</v>
      </c>
      <c r="P3762">
        <f>FLOOR(moras[[#This Row],[EDAD_SIN_NA´S]],10)</f>
        <v>40</v>
      </c>
      <c r="Q3762">
        <f>STANDARDIZE(moras[[#This Row],[EDAD]],'2-Resumen'!$C$2, '2-Resumen'!$C$3)</f>
        <v>-0.13454084336898386</v>
      </c>
      <c r="R3762" t="str">
        <f>IF(ABS(moras[[#This Row],[Z-CORE E]]) &gt; 1.96, "Sí", "No")</f>
        <v>No</v>
      </c>
    </row>
    <row r="3763" spans="1:18">
      <c r="A3763">
        <v>3365</v>
      </c>
      <c r="B3763" t="s">
        <v>27</v>
      </c>
      <c r="C3763">
        <v>282305</v>
      </c>
      <c r="D37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63">
        <f>IF(moras[[#This Row],[SALARIO]]="",'2-Resumen'!$B$7, moras[[#This Row],[SALARIO]])</f>
        <v>282305</v>
      </c>
      <c r="F3763">
        <f>STANDARDIZE(moras[[#This Row],[SALARIO]],'2-Resumen'!$B$2,'2-Resumen'!$B$3)</f>
        <v>-0.37091909797556827</v>
      </c>
      <c r="G3763" t="str">
        <f>IF(ABS(moras[[#This Row],[Z-CORE]])&gt; 1.96,"Sí", "No")</f>
        <v>No</v>
      </c>
      <c r="H3763" t="s">
        <v>35</v>
      </c>
      <c r="I3763" t="str">
        <f>IF(moras[[#This Row],[TIPO_ASEGURAMIENTO]] = "", '2-Resumen'!$F$4, moras[[#This Row],[TIPO_ASEGURAMIENTO]])</f>
        <v>ASEGURADO VOLUNTARIO</v>
      </c>
      <c r="J3763" t="s">
        <v>29</v>
      </c>
      <c r="K3763" t="s">
        <v>31</v>
      </c>
      <c r="L3763" t="s">
        <v>31</v>
      </c>
      <c r="M3763" t="s">
        <v>31</v>
      </c>
      <c r="N3763">
        <v>65</v>
      </c>
      <c r="O3763">
        <f>IF(moras[[#This Row],[EDAD]]="", '2-Resumen'!$C$7, moras[[#This Row],[EDAD]])</f>
        <v>65</v>
      </c>
      <c r="P3763">
        <f>FLOOR(moras[[#This Row],[EDAD_SIN_NA´S]],10)</f>
        <v>60</v>
      </c>
      <c r="Q3763">
        <f>STANDARDIZE(moras[[#This Row],[EDAD]],'2-Resumen'!$C$2, '2-Resumen'!$C$3)</f>
        <v>1.6298424085594538</v>
      </c>
      <c r="R3763" t="str">
        <f>IF(ABS(moras[[#This Row],[Z-CORE E]]) &gt; 1.96, "Sí", "No")</f>
        <v>No</v>
      </c>
    </row>
    <row r="3764" spans="1:18">
      <c r="A3764">
        <v>3369</v>
      </c>
      <c r="B3764" t="s">
        <v>27</v>
      </c>
      <c r="C3764">
        <v>297045</v>
      </c>
      <c r="D37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64">
        <f>IF(moras[[#This Row],[SALARIO]]="",'2-Resumen'!$B$7, moras[[#This Row],[SALARIO]])</f>
        <v>297045</v>
      </c>
      <c r="F3764">
        <f>STANDARDIZE(moras[[#This Row],[SALARIO]],'2-Resumen'!$B$2,'2-Resumen'!$B$3)</f>
        <v>-0.37067383851477692</v>
      </c>
      <c r="G3764" t="str">
        <f>IF(ABS(moras[[#This Row],[Z-CORE]])&gt; 1.96,"Sí", "No")</f>
        <v>No</v>
      </c>
      <c r="H3764" t="s">
        <v>35</v>
      </c>
      <c r="I3764" t="str">
        <f>IF(moras[[#This Row],[TIPO_ASEGURAMIENTO]] = "", '2-Resumen'!$F$4, moras[[#This Row],[TIPO_ASEGURAMIENTO]])</f>
        <v>ASEGURADO VOLUNTARIO</v>
      </c>
      <c r="J3764" t="s">
        <v>29</v>
      </c>
      <c r="K3764" t="s">
        <v>30</v>
      </c>
      <c r="L3764" t="s">
        <v>31</v>
      </c>
      <c r="M3764" t="s">
        <v>31</v>
      </c>
      <c r="N3764">
        <v>29</v>
      </c>
      <c r="O3764">
        <f>IF(moras[[#This Row],[EDAD]]="", '2-Resumen'!$C$7, moras[[#This Row],[EDAD]])</f>
        <v>29</v>
      </c>
      <c r="P3764">
        <f>FLOOR(moras[[#This Row],[EDAD_SIN_NA´S]],10)</f>
        <v>20</v>
      </c>
      <c r="Q3764">
        <f>STANDARDIZE(moras[[#This Row],[EDAD]],'2-Resumen'!$C$2, '2-Resumen'!$C$3)</f>
        <v>-0.91086947421749642</v>
      </c>
      <c r="R3764" t="str">
        <f>IF(ABS(moras[[#This Row],[Z-CORE E]]) &gt; 1.96, "Sí", "No")</f>
        <v>No</v>
      </c>
    </row>
    <row r="3765" spans="1:18">
      <c r="A3765">
        <v>3373</v>
      </c>
      <c r="B3765" t="s">
        <v>27</v>
      </c>
      <c r="C3765">
        <v>297045</v>
      </c>
      <c r="D37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65">
        <f>IF(moras[[#This Row],[SALARIO]]="",'2-Resumen'!$B$7, moras[[#This Row],[SALARIO]])</f>
        <v>297045</v>
      </c>
      <c r="F3765">
        <f>STANDARDIZE(moras[[#This Row],[SALARIO]],'2-Resumen'!$B$2,'2-Resumen'!$B$3)</f>
        <v>-0.37067383851477692</v>
      </c>
      <c r="G3765" t="str">
        <f>IF(ABS(moras[[#This Row],[Z-CORE]])&gt; 1.96,"Sí", "No")</f>
        <v>No</v>
      </c>
      <c r="H3765" t="s">
        <v>35</v>
      </c>
      <c r="I3765" t="str">
        <f>IF(moras[[#This Row],[TIPO_ASEGURAMIENTO]] = "", '2-Resumen'!$F$4, moras[[#This Row],[TIPO_ASEGURAMIENTO]])</f>
        <v>ASEGURADO VOLUNTARIO</v>
      </c>
      <c r="J3765" t="s">
        <v>29</v>
      </c>
      <c r="K3765" t="s">
        <v>30</v>
      </c>
      <c r="L3765" t="s">
        <v>31</v>
      </c>
      <c r="M3765" t="s">
        <v>31</v>
      </c>
      <c r="N3765">
        <v>62</v>
      </c>
      <c r="O3765">
        <f>IF(moras[[#This Row],[EDAD]]="", '2-Resumen'!$C$7, moras[[#This Row],[EDAD]])</f>
        <v>62</v>
      </c>
      <c r="P3765">
        <f>FLOOR(moras[[#This Row],[EDAD_SIN_NA´S]],10)</f>
        <v>60</v>
      </c>
      <c r="Q3765">
        <f>STANDARDIZE(moras[[#This Row],[EDAD]],'2-Resumen'!$C$2, '2-Resumen'!$C$3)</f>
        <v>1.4181164183280413</v>
      </c>
      <c r="R3765" t="str">
        <f>IF(ABS(moras[[#This Row],[Z-CORE E]]) &gt; 1.96, "Sí", "No")</f>
        <v>No</v>
      </c>
    </row>
    <row r="3766" spans="1:18">
      <c r="A3766">
        <v>3374</v>
      </c>
      <c r="B3766" t="s">
        <v>32</v>
      </c>
      <c r="C3766">
        <v>297046</v>
      </c>
      <c r="D37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66">
        <f>IF(moras[[#This Row],[SALARIO]]="",'2-Resumen'!$B$7, moras[[#This Row],[SALARIO]])</f>
        <v>297046</v>
      </c>
      <c r="F3766">
        <f>STANDARDIZE(moras[[#This Row],[SALARIO]],'2-Resumen'!$B$2,'2-Resumen'!$B$3)</f>
        <v>-0.37067382187573611</v>
      </c>
      <c r="G3766" t="str">
        <f>IF(ABS(moras[[#This Row],[Z-CORE]])&gt; 1.96,"Sí", "No")</f>
        <v>No</v>
      </c>
      <c r="H3766" t="s">
        <v>35</v>
      </c>
      <c r="I3766" t="str">
        <f>IF(moras[[#This Row],[TIPO_ASEGURAMIENTO]] = "", '2-Resumen'!$F$4, moras[[#This Row],[TIPO_ASEGURAMIENTO]])</f>
        <v>ASEGURADO VOLUNTARIO</v>
      </c>
      <c r="J3766" t="s">
        <v>29</v>
      </c>
      <c r="K3766" t="s">
        <v>30</v>
      </c>
      <c r="L3766" t="s">
        <v>30</v>
      </c>
      <c r="M3766" t="s">
        <v>31</v>
      </c>
      <c r="N3766">
        <v>38</v>
      </c>
      <c r="O3766">
        <f>IF(moras[[#This Row],[EDAD]]="", '2-Resumen'!$C$7, moras[[#This Row],[EDAD]])</f>
        <v>38</v>
      </c>
      <c r="P3766">
        <f>FLOOR(moras[[#This Row],[EDAD_SIN_NA´S]],10)</f>
        <v>30</v>
      </c>
      <c r="Q3766">
        <f>STANDARDIZE(moras[[#This Row],[EDAD]],'2-Resumen'!$C$2, '2-Resumen'!$C$3)</f>
        <v>-0.27569150352325889</v>
      </c>
      <c r="R3766" t="str">
        <f>IF(ABS(moras[[#This Row],[Z-CORE E]]) &gt; 1.96, "Sí", "No")</f>
        <v>No</v>
      </c>
    </row>
    <row r="3767" spans="1:18">
      <c r="A3767">
        <v>3400</v>
      </c>
      <c r="B3767" t="s">
        <v>27</v>
      </c>
      <c r="C3767">
        <v>297139</v>
      </c>
      <c r="D37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67">
        <f>IF(moras[[#This Row],[SALARIO]]="",'2-Resumen'!$B$7, moras[[#This Row],[SALARIO]])</f>
        <v>297139</v>
      </c>
      <c r="F3767">
        <f>STANDARDIZE(moras[[#This Row],[SALARIO]],'2-Resumen'!$B$2,'2-Resumen'!$B$3)</f>
        <v>-0.37067227444494555</v>
      </c>
      <c r="G3767" t="str">
        <f>IF(ABS(moras[[#This Row],[Z-CORE]])&gt; 1.96,"Sí", "No")</f>
        <v>No</v>
      </c>
      <c r="H3767" t="s">
        <v>35</v>
      </c>
      <c r="I3767" t="str">
        <f>IF(moras[[#This Row],[TIPO_ASEGURAMIENTO]] = "", '2-Resumen'!$F$4, moras[[#This Row],[TIPO_ASEGURAMIENTO]])</f>
        <v>ASEGURADO VOLUNTARIO</v>
      </c>
      <c r="J3767" t="s">
        <v>29</v>
      </c>
      <c r="K3767" t="s">
        <v>30</v>
      </c>
      <c r="L3767" t="s">
        <v>30</v>
      </c>
      <c r="M3767" t="s">
        <v>31</v>
      </c>
      <c r="N3767">
        <v>36</v>
      </c>
      <c r="O3767">
        <f>IF(moras[[#This Row],[EDAD]]="", '2-Resumen'!$C$7, moras[[#This Row],[EDAD]])</f>
        <v>36</v>
      </c>
      <c r="P3767">
        <f>FLOOR(moras[[#This Row],[EDAD_SIN_NA´S]],10)</f>
        <v>30</v>
      </c>
      <c r="Q3767">
        <f>STANDARDIZE(moras[[#This Row],[EDAD]],'2-Resumen'!$C$2, '2-Resumen'!$C$3)</f>
        <v>-0.41684216367753391</v>
      </c>
      <c r="R3767" t="str">
        <f>IF(ABS(moras[[#This Row],[Z-CORE E]]) &gt; 1.96, "Sí", "No")</f>
        <v>No</v>
      </c>
    </row>
    <row r="3768" spans="1:18">
      <c r="A3768">
        <v>3402</v>
      </c>
      <c r="B3768" t="s">
        <v>32</v>
      </c>
      <c r="C3768">
        <v>299647</v>
      </c>
      <c r="D37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68">
        <f>IF(moras[[#This Row],[SALARIO]]="",'2-Resumen'!$B$7, moras[[#This Row],[SALARIO]])</f>
        <v>299647</v>
      </c>
      <c r="F3768">
        <f>STANDARDIZE(moras[[#This Row],[SALARIO]],'2-Resumen'!$B$2,'2-Resumen'!$B$3)</f>
        <v>-0.3706305437307213</v>
      </c>
      <c r="G3768" t="str">
        <f>IF(ABS(moras[[#This Row],[Z-CORE]])&gt; 1.96,"Sí", "No")</f>
        <v>No</v>
      </c>
      <c r="H3768" t="s">
        <v>35</v>
      </c>
      <c r="I3768" t="str">
        <f>IF(moras[[#This Row],[TIPO_ASEGURAMIENTO]] = "", '2-Resumen'!$F$4, moras[[#This Row],[TIPO_ASEGURAMIENTO]])</f>
        <v>ASEGURADO VOLUNTARIO</v>
      </c>
      <c r="J3768" t="s">
        <v>29</v>
      </c>
      <c r="K3768" t="s">
        <v>31</v>
      </c>
      <c r="L3768" t="s">
        <v>31</v>
      </c>
      <c r="M3768" t="s">
        <v>31</v>
      </c>
      <c r="N3768">
        <v>52</v>
      </c>
      <c r="O3768">
        <f>IF(moras[[#This Row],[EDAD]]="", '2-Resumen'!$C$7, moras[[#This Row],[EDAD]])</f>
        <v>52</v>
      </c>
      <c r="P3768">
        <f>FLOOR(moras[[#This Row],[EDAD_SIN_NA´S]],10)</f>
        <v>50</v>
      </c>
      <c r="Q3768">
        <f>STANDARDIZE(moras[[#This Row],[EDAD]],'2-Resumen'!$C$2, '2-Resumen'!$C$3)</f>
        <v>0.71236311755666615</v>
      </c>
      <c r="R3768" t="str">
        <f>IF(ABS(moras[[#This Row],[Z-CORE E]]) &gt; 1.96, "Sí", "No")</f>
        <v>No</v>
      </c>
    </row>
    <row r="3769" spans="1:18">
      <c r="A3769">
        <v>3435</v>
      </c>
      <c r="B3769" t="s">
        <v>27</v>
      </c>
      <c r="C3769">
        <v>298186</v>
      </c>
      <c r="D37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69">
        <f>IF(moras[[#This Row],[SALARIO]]="",'2-Resumen'!$B$7, moras[[#This Row],[SALARIO]])</f>
        <v>298186</v>
      </c>
      <c r="F3769">
        <f>STANDARDIZE(moras[[#This Row],[SALARIO]],'2-Resumen'!$B$2,'2-Resumen'!$B$3)</f>
        <v>-0.37065485336927056</v>
      </c>
      <c r="G3769" t="str">
        <f>IF(ABS(moras[[#This Row],[Z-CORE]])&gt; 1.96,"Sí", "No")</f>
        <v>No</v>
      </c>
      <c r="H3769" t="s">
        <v>35</v>
      </c>
      <c r="I3769" t="str">
        <f>IF(moras[[#This Row],[TIPO_ASEGURAMIENTO]] = "", '2-Resumen'!$F$4, moras[[#This Row],[TIPO_ASEGURAMIENTO]])</f>
        <v>ASEGURADO VOLUNTARIO</v>
      </c>
      <c r="J3769" t="s">
        <v>29</v>
      </c>
      <c r="K3769" t="s">
        <v>30</v>
      </c>
      <c r="L3769" t="s">
        <v>31</v>
      </c>
      <c r="M3769" t="s">
        <v>31</v>
      </c>
      <c r="N3769">
        <v>54</v>
      </c>
      <c r="O3769">
        <f>IF(moras[[#This Row],[EDAD]]="", '2-Resumen'!$C$7, moras[[#This Row],[EDAD]])</f>
        <v>54</v>
      </c>
      <c r="P3769">
        <f>FLOOR(moras[[#This Row],[EDAD_SIN_NA´S]],10)</f>
        <v>50</v>
      </c>
      <c r="Q3769">
        <f>STANDARDIZE(moras[[#This Row],[EDAD]],'2-Resumen'!$C$2, '2-Resumen'!$C$3)</f>
        <v>0.85351377771094117</v>
      </c>
      <c r="R3769" t="str">
        <f>IF(ABS(moras[[#This Row],[Z-CORE E]]) &gt; 1.96, "Sí", "No")</f>
        <v>No</v>
      </c>
    </row>
    <row r="3770" spans="1:18">
      <c r="A3770">
        <v>3437</v>
      </c>
      <c r="B3770" t="s">
        <v>32</v>
      </c>
      <c r="C3770">
        <v>300000</v>
      </c>
      <c r="D37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70">
        <f>IF(moras[[#This Row],[SALARIO]]="",'2-Resumen'!$B$7, moras[[#This Row],[SALARIO]])</f>
        <v>300000</v>
      </c>
      <c r="F3770">
        <f>STANDARDIZE(moras[[#This Row],[SALARIO]],'2-Resumen'!$B$2,'2-Resumen'!$B$3)</f>
        <v>-0.37062467014933331</v>
      </c>
      <c r="G3770" t="str">
        <f>IF(ABS(moras[[#This Row],[Z-CORE]])&gt; 1.96,"Sí", "No")</f>
        <v>No</v>
      </c>
      <c r="H3770" t="s">
        <v>35</v>
      </c>
      <c r="I3770" t="str">
        <f>IF(moras[[#This Row],[TIPO_ASEGURAMIENTO]] = "", '2-Resumen'!$F$4, moras[[#This Row],[TIPO_ASEGURAMIENTO]])</f>
        <v>ASEGURADO VOLUNTARIO</v>
      </c>
      <c r="J3770" t="s">
        <v>29</v>
      </c>
      <c r="K3770" t="s">
        <v>30</v>
      </c>
      <c r="L3770" t="s">
        <v>30</v>
      </c>
      <c r="M3770" t="s">
        <v>31</v>
      </c>
      <c r="N3770">
        <v>32</v>
      </c>
      <c r="O3770">
        <f>IF(moras[[#This Row],[EDAD]]="", '2-Resumen'!$C$7, moras[[#This Row],[EDAD]])</f>
        <v>32</v>
      </c>
      <c r="P3770">
        <f>FLOOR(moras[[#This Row],[EDAD_SIN_NA´S]],10)</f>
        <v>30</v>
      </c>
      <c r="Q3770">
        <f>STANDARDIZE(moras[[#This Row],[EDAD]],'2-Resumen'!$C$2, '2-Resumen'!$C$3)</f>
        <v>-0.69914348398608395</v>
      </c>
      <c r="R3770" t="str">
        <f>IF(ABS(moras[[#This Row],[Z-CORE E]]) &gt; 1.96, "Sí", "No")</f>
        <v>No</v>
      </c>
    </row>
    <row r="3771" spans="1:18">
      <c r="A3771">
        <v>3451</v>
      </c>
      <c r="B3771" t="s">
        <v>32</v>
      </c>
      <c r="C3771">
        <v>405063</v>
      </c>
      <c r="D37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71">
        <f>IF(moras[[#This Row],[SALARIO]]="",'2-Resumen'!$B$7, moras[[#This Row],[SALARIO]])</f>
        <v>405063</v>
      </c>
      <c r="F3771">
        <f>STANDARDIZE(moras[[#This Row],[SALARIO]],'2-Resumen'!$B$2,'2-Resumen'!$B$3)</f>
        <v>-0.368876522610044</v>
      </c>
      <c r="G3771" t="str">
        <f>IF(ABS(moras[[#This Row],[Z-CORE]])&gt; 1.96,"Sí", "No")</f>
        <v>No</v>
      </c>
      <c r="H3771" t="s">
        <v>35</v>
      </c>
      <c r="I3771" t="str">
        <f>IF(moras[[#This Row],[TIPO_ASEGURAMIENTO]] = "", '2-Resumen'!$F$4, moras[[#This Row],[TIPO_ASEGURAMIENTO]])</f>
        <v>ASEGURADO VOLUNTARIO</v>
      </c>
      <c r="J3771" t="s">
        <v>29</v>
      </c>
      <c r="K3771" t="s">
        <v>30</v>
      </c>
      <c r="L3771" t="s">
        <v>31</v>
      </c>
      <c r="M3771" t="s">
        <v>30</v>
      </c>
      <c r="N3771">
        <v>63</v>
      </c>
      <c r="O3771">
        <f>IF(moras[[#This Row],[EDAD]]="", '2-Resumen'!$C$7, moras[[#This Row],[EDAD]])</f>
        <v>63</v>
      </c>
      <c r="P3771">
        <f>FLOOR(moras[[#This Row],[EDAD_SIN_NA´S]],10)</f>
        <v>60</v>
      </c>
      <c r="Q3771">
        <f>STANDARDIZE(moras[[#This Row],[EDAD]],'2-Resumen'!$C$2, '2-Resumen'!$C$3)</f>
        <v>1.4886917484051787</v>
      </c>
      <c r="R3771" t="str">
        <f>IF(ABS(moras[[#This Row],[Z-CORE E]]) &gt; 1.96, "Sí", "No")</f>
        <v>No</v>
      </c>
    </row>
    <row r="3772" spans="1:18">
      <c r="A3772">
        <v>3462</v>
      </c>
      <c r="B3772" t="s">
        <v>27</v>
      </c>
      <c r="C3772">
        <v>299647</v>
      </c>
      <c r="D37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72">
        <f>IF(moras[[#This Row],[SALARIO]]="",'2-Resumen'!$B$7, moras[[#This Row],[SALARIO]])</f>
        <v>299647</v>
      </c>
      <c r="F3772">
        <f>STANDARDIZE(moras[[#This Row],[SALARIO]],'2-Resumen'!$B$2,'2-Resumen'!$B$3)</f>
        <v>-0.3706305437307213</v>
      </c>
      <c r="G3772" t="str">
        <f>IF(ABS(moras[[#This Row],[Z-CORE]])&gt; 1.96,"Sí", "No")</f>
        <v>No</v>
      </c>
      <c r="H3772" t="s">
        <v>35</v>
      </c>
      <c r="I3772" t="str">
        <f>IF(moras[[#This Row],[TIPO_ASEGURAMIENTO]] = "", '2-Resumen'!$F$4, moras[[#This Row],[TIPO_ASEGURAMIENTO]])</f>
        <v>ASEGURADO VOLUNTARIO</v>
      </c>
      <c r="J3772" t="s">
        <v>29</v>
      </c>
      <c r="K3772" t="s">
        <v>30</v>
      </c>
      <c r="L3772" t="s">
        <v>31</v>
      </c>
      <c r="M3772" t="s">
        <v>31</v>
      </c>
      <c r="N3772">
        <v>55</v>
      </c>
      <c r="O3772">
        <f>IF(moras[[#This Row],[EDAD]]="", '2-Resumen'!$C$7, moras[[#This Row],[EDAD]])</f>
        <v>55</v>
      </c>
      <c r="P3772">
        <f>FLOOR(moras[[#This Row],[EDAD_SIN_NA´S]],10)</f>
        <v>50</v>
      </c>
      <c r="Q3772">
        <f>STANDARDIZE(moras[[#This Row],[EDAD]],'2-Resumen'!$C$2, '2-Resumen'!$C$3)</f>
        <v>0.92408910778807873</v>
      </c>
      <c r="R3772" t="str">
        <f>IF(ABS(moras[[#This Row],[Z-CORE E]]) &gt; 1.96, "Sí", "No")</f>
        <v>No</v>
      </c>
    </row>
    <row r="3773" spans="1:18">
      <c r="A3773">
        <v>3468</v>
      </c>
      <c r="B3773" t="s">
        <v>27</v>
      </c>
      <c r="C3773">
        <v>278030</v>
      </c>
      <c r="D37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73">
        <f>IF(moras[[#This Row],[SALARIO]]="",'2-Resumen'!$B$7, moras[[#This Row],[SALARIO]])</f>
        <v>278030</v>
      </c>
      <c r="F3773">
        <f>STANDARDIZE(moras[[#This Row],[SALARIO]],'2-Resumen'!$B$2,'2-Resumen'!$B$3)</f>
        <v>-0.37099022987481406</v>
      </c>
      <c r="G3773" t="str">
        <f>IF(ABS(moras[[#This Row],[Z-CORE]])&gt; 1.96,"Sí", "No")</f>
        <v>No</v>
      </c>
      <c r="H3773" t="s">
        <v>35</v>
      </c>
      <c r="I3773" t="str">
        <f>IF(moras[[#This Row],[TIPO_ASEGURAMIENTO]] = "", '2-Resumen'!$F$4, moras[[#This Row],[TIPO_ASEGURAMIENTO]])</f>
        <v>ASEGURADO VOLUNTARIO</v>
      </c>
      <c r="J3773" t="s">
        <v>29</v>
      </c>
      <c r="K3773" t="s">
        <v>30</v>
      </c>
      <c r="L3773" t="s">
        <v>31</v>
      </c>
      <c r="M3773" t="s">
        <v>31</v>
      </c>
      <c r="N3773">
        <v>55</v>
      </c>
      <c r="O3773">
        <f>IF(moras[[#This Row],[EDAD]]="", '2-Resumen'!$C$7, moras[[#This Row],[EDAD]])</f>
        <v>55</v>
      </c>
      <c r="P3773">
        <f>FLOOR(moras[[#This Row],[EDAD_SIN_NA´S]],10)</f>
        <v>50</v>
      </c>
      <c r="Q3773">
        <f>STANDARDIZE(moras[[#This Row],[EDAD]],'2-Resumen'!$C$2, '2-Resumen'!$C$3)</f>
        <v>0.92408910778807873</v>
      </c>
      <c r="R3773" t="str">
        <f>IF(ABS(moras[[#This Row],[Z-CORE E]]) &gt; 1.96, "Sí", "No")</f>
        <v>No</v>
      </c>
    </row>
    <row r="3774" spans="1:18">
      <c r="A3774">
        <v>3475</v>
      </c>
      <c r="B3774" t="s">
        <v>32</v>
      </c>
      <c r="C3774">
        <v>299647</v>
      </c>
      <c r="D37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74">
        <f>IF(moras[[#This Row],[SALARIO]]="",'2-Resumen'!$B$7, moras[[#This Row],[SALARIO]])</f>
        <v>299647</v>
      </c>
      <c r="F3774">
        <f>STANDARDIZE(moras[[#This Row],[SALARIO]],'2-Resumen'!$B$2,'2-Resumen'!$B$3)</f>
        <v>-0.3706305437307213</v>
      </c>
      <c r="G3774" t="str">
        <f>IF(ABS(moras[[#This Row],[Z-CORE]])&gt; 1.96,"Sí", "No")</f>
        <v>No</v>
      </c>
      <c r="H3774" t="s">
        <v>35</v>
      </c>
      <c r="I3774" t="str">
        <f>IF(moras[[#This Row],[TIPO_ASEGURAMIENTO]] = "", '2-Resumen'!$F$4, moras[[#This Row],[TIPO_ASEGURAMIENTO]])</f>
        <v>ASEGURADO VOLUNTARIO</v>
      </c>
      <c r="J3774" t="s">
        <v>29</v>
      </c>
      <c r="K3774" t="s">
        <v>30</v>
      </c>
      <c r="L3774" t="s">
        <v>31</v>
      </c>
      <c r="M3774" t="s">
        <v>31</v>
      </c>
      <c r="N3774">
        <v>82</v>
      </c>
      <c r="O3774">
        <f>IF(moras[[#This Row],[EDAD]]="", '2-Resumen'!$C$7, moras[[#This Row],[EDAD]])</f>
        <v>82</v>
      </c>
      <c r="P3774">
        <f>FLOOR(moras[[#This Row],[EDAD_SIN_NA´S]],10)</f>
        <v>80</v>
      </c>
      <c r="Q3774">
        <f>STANDARDIZE(moras[[#This Row],[EDAD]],'2-Resumen'!$C$2, '2-Resumen'!$C$3)</f>
        <v>2.8296230198707915</v>
      </c>
      <c r="R3774" t="str">
        <f>IF(ABS(moras[[#This Row],[Z-CORE E]]) &gt; 1.96, "Sí", "No")</f>
        <v>Sí</v>
      </c>
    </row>
    <row r="3775" spans="1:18">
      <c r="A3775">
        <v>3493</v>
      </c>
      <c r="B3775" t="s">
        <v>32</v>
      </c>
      <c r="C3775">
        <v>297046</v>
      </c>
      <c r="D37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75">
        <f>IF(moras[[#This Row],[SALARIO]]="",'2-Resumen'!$B$7, moras[[#This Row],[SALARIO]])</f>
        <v>297046</v>
      </c>
      <c r="F3775">
        <f>STANDARDIZE(moras[[#This Row],[SALARIO]],'2-Resumen'!$B$2,'2-Resumen'!$B$3)</f>
        <v>-0.37067382187573611</v>
      </c>
      <c r="G3775" t="str">
        <f>IF(ABS(moras[[#This Row],[Z-CORE]])&gt; 1.96,"Sí", "No")</f>
        <v>No</v>
      </c>
      <c r="H3775" t="s">
        <v>35</v>
      </c>
      <c r="I3775" t="str">
        <f>IF(moras[[#This Row],[TIPO_ASEGURAMIENTO]] = "", '2-Resumen'!$F$4, moras[[#This Row],[TIPO_ASEGURAMIENTO]])</f>
        <v>ASEGURADO VOLUNTARIO</v>
      </c>
      <c r="J3775" t="s">
        <v>29</v>
      </c>
      <c r="K3775" t="s">
        <v>30</v>
      </c>
      <c r="L3775" t="s">
        <v>31</v>
      </c>
      <c r="M3775" t="s">
        <v>31</v>
      </c>
      <c r="N3775">
        <v>61</v>
      </c>
      <c r="O3775">
        <f>IF(moras[[#This Row],[EDAD]]="", '2-Resumen'!$C$7, moras[[#This Row],[EDAD]])</f>
        <v>61</v>
      </c>
      <c r="P3775">
        <f>FLOOR(moras[[#This Row],[EDAD_SIN_NA´S]],10)</f>
        <v>60</v>
      </c>
      <c r="Q3775">
        <f>STANDARDIZE(moras[[#This Row],[EDAD]],'2-Resumen'!$C$2, '2-Resumen'!$C$3)</f>
        <v>1.3475410882509038</v>
      </c>
      <c r="R3775" t="str">
        <f>IF(ABS(moras[[#This Row],[Z-CORE E]]) &gt; 1.96, "Sí", "No")</f>
        <v>No</v>
      </c>
    </row>
    <row r="3776" spans="1:18">
      <c r="A3776">
        <v>3519</v>
      </c>
      <c r="B3776" t="s">
        <v>27</v>
      </c>
      <c r="C3776">
        <v>298821</v>
      </c>
      <c r="D37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76">
        <f>IF(moras[[#This Row],[SALARIO]]="",'2-Resumen'!$B$7, moras[[#This Row],[SALARIO]])</f>
        <v>298821</v>
      </c>
      <c r="F3776">
        <f>STANDARDIZE(moras[[#This Row],[SALARIO]],'2-Resumen'!$B$2,'2-Resumen'!$B$3)</f>
        <v>-0.37064428757838846</v>
      </c>
      <c r="G3776" t="str">
        <f>IF(ABS(moras[[#This Row],[Z-CORE]])&gt; 1.96,"Sí", "No")</f>
        <v>No</v>
      </c>
      <c r="H3776" t="s">
        <v>35</v>
      </c>
      <c r="I3776" t="str">
        <f>IF(moras[[#This Row],[TIPO_ASEGURAMIENTO]] = "", '2-Resumen'!$F$4, moras[[#This Row],[TIPO_ASEGURAMIENTO]])</f>
        <v>ASEGURADO VOLUNTARIO</v>
      </c>
      <c r="J3776" t="s">
        <v>29</v>
      </c>
      <c r="K3776" t="s">
        <v>30</v>
      </c>
      <c r="L3776" t="s">
        <v>31</v>
      </c>
      <c r="M3776" t="s">
        <v>31</v>
      </c>
      <c r="N3776">
        <v>47</v>
      </c>
      <c r="O3776">
        <f>IF(moras[[#This Row],[EDAD]]="", '2-Resumen'!$C$7, moras[[#This Row],[EDAD]])</f>
        <v>47</v>
      </c>
      <c r="P3776">
        <f>FLOOR(moras[[#This Row],[EDAD_SIN_NA´S]],10)</f>
        <v>40</v>
      </c>
      <c r="Q3776">
        <f>STANDARDIZE(moras[[#This Row],[EDAD]],'2-Resumen'!$C$2, '2-Resumen'!$C$3)</f>
        <v>0.35948646717097865</v>
      </c>
      <c r="R3776" t="str">
        <f>IF(ABS(moras[[#This Row],[Z-CORE E]]) &gt; 1.96, "Sí", "No")</f>
        <v>No</v>
      </c>
    </row>
    <row r="3777" spans="1:18">
      <c r="A3777">
        <v>3532</v>
      </c>
      <c r="B3777" t="s">
        <v>27</v>
      </c>
      <c r="C3777">
        <v>302470</v>
      </c>
      <c r="D37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77">
        <f>IF(moras[[#This Row],[SALARIO]]="",'2-Resumen'!$B$7, moras[[#This Row],[SALARIO]])</f>
        <v>302470</v>
      </c>
      <c r="F3777">
        <f>STANDARDIZE(moras[[#This Row],[SALARIO]],'2-Resumen'!$B$2,'2-Resumen'!$B$3)</f>
        <v>-0.37058357171865797</v>
      </c>
      <c r="G3777" t="str">
        <f>IF(ABS(moras[[#This Row],[Z-CORE]])&gt; 1.96,"Sí", "No")</f>
        <v>No</v>
      </c>
      <c r="H3777" t="s">
        <v>35</v>
      </c>
      <c r="I3777" t="str">
        <f>IF(moras[[#This Row],[TIPO_ASEGURAMIENTO]] = "", '2-Resumen'!$F$4, moras[[#This Row],[TIPO_ASEGURAMIENTO]])</f>
        <v>ASEGURADO VOLUNTARIO</v>
      </c>
      <c r="J3777" t="s">
        <v>29</v>
      </c>
      <c r="K3777" t="s">
        <v>30</v>
      </c>
      <c r="L3777" t="s">
        <v>30</v>
      </c>
      <c r="M3777" t="s">
        <v>31</v>
      </c>
      <c r="N3777">
        <v>28</v>
      </c>
      <c r="O3777">
        <f>IF(moras[[#This Row],[EDAD]]="", '2-Resumen'!$C$7, moras[[#This Row],[EDAD]])</f>
        <v>28</v>
      </c>
      <c r="P3777">
        <f>FLOOR(moras[[#This Row],[EDAD_SIN_NA´S]],10)</f>
        <v>20</v>
      </c>
      <c r="Q3777">
        <f>STANDARDIZE(moras[[#This Row],[EDAD]],'2-Resumen'!$C$2, '2-Resumen'!$C$3)</f>
        <v>-0.98144480429463388</v>
      </c>
      <c r="R3777" t="str">
        <f>IF(ABS(moras[[#This Row],[Z-CORE E]]) &gt; 1.96, "Sí", "No")</f>
        <v>No</v>
      </c>
    </row>
    <row r="3778" spans="1:18">
      <c r="A3778">
        <v>3545</v>
      </c>
      <c r="B3778" t="s">
        <v>32</v>
      </c>
      <c r="C3778">
        <v>573826</v>
      </c>
      <c r="D37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78">
        <f>IF(moras[[#This Row],[SALARIO]]="",'2-Resumen'!$B$7, moras[[#This Row],[SALARIO]])</f>
        <v>573826</v>
      </c>
      <c r="F3778">
        <f>STANDARDIZE(moras[[#This Row],[SALARIO]],'2-Resumen'!$B$2,'2-Resumen'!$B$3)</f>
        <v>-0.36606846817439032</v>
      </c>
      <c r="G3778" t="str">
        <f>IF(ABS(moras[[#This Row],[Z-CORE]])&gt; 1.96,"Sí", "No")</f>
        <v>No</v>
      </c>
      <c r="H3778" t="s">
        <v>35</v>
      </c>
      <c r="I3778" t="str">
        <f>IF(moras[[#This Row],[TIPO_ASEGURAMIENTO]] = "", '2-Resumen'!$F$4, moras[[#This Row],[TIPO_ASEGURAMIENTO]])</f>
        <v>ASEGURADO VOLUNTARIO</v>
      </c>
      <c r="J3778" t="s">
        <v>29</v>
      </c>
      <c r="K3778" t="s">
        <v>30</v>
      </c>
      <c r="L3778" t="s">
        <v>30</v>
      </c>
      <c r="M3778" t="s">
        <v>31</v>
      </c>
      <c r="N3778">
        <v>38</v>
      </c>
      <c r="O3778">
        <f>IF(moras[[#This Row],[EDAD]]="", '2-Resumen'!$C$7, moras[[#This Row],[EDAD]])</f>
        <v>38</v>
      </c>
      <c r="P3778">
        <f>FLOOR(moras[[#This Row],[EDAD_SIN_NA´S]],10)</f>
        <v>30</v>
      </c>
      <c r="Q3778">
        <f>STANDARDIZE(moras[[#This Row],[EDAD]],'2-Resumen'!$C$2, '2-Resumen'!$C$3)</f>
        <v>-0.27569150352325889</v>
      </c>
      <c r="R3778" t="str">
        <f>IF(ABS(moras[[#This Row],[Z-CORE E]]) &gt; 1.96, "Sí", "No")</f>
        <v>No</v>
      </c>
    </row>
    <row r="3779" spans="1:18">
      <c r="A3779">
        <v>3548</v>
      </c>
      <c r="B3779" t="s">
        <v>32</v>
      </c>
      <c r="C3779">
        <v>297280</v>
      </c>
      <c r="D37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79">
        <f>IF(moras[[#This Row],[SALARIO]]="",'2-Resumen'!$B$7, moras[[#This Row],[SALARIO]])</f>
        <v>297280</v>
      </c>
      <c r="F3779">
        <f>STANDARDIZE(moras[[#This Row],[SALARIO]],'2-Resumen'!$B$2,'2-Resumen'!$B$3)</f>
        <v>-0.37066992834019846</v>
      </c>
      <c r="G3779" t="str">
        <f>IF(ABS(moras[[#This Row],[Z-CORE]])&gt; 1.96,"Sí", "No")</f>
        <v>No</v>
      </c>
      <c r="H3779" t="s">
        <v>35</v>
      </c>
      <c r="I3779" t="str">
        <f>IF(moras[[#This Row],[TIPO_ASEGURAMIENTO]] = "", '2-Resumen'!$F$4, moras[[#This Row],[TIPO_ASEGURAMIENTO]])</f>
        <v>ASEGURADO VOLUNTARIO</v>
      </c>
      <c r="J3779" t="s">
        <v>29</v>
      </c>
      <c r="K3779" t="s">
        <v>30</v>
      </c>
      <c r="L3779" t="s">
        <v>31</v>
      </c>
      <c r="M3779" t="s">
        <v>31</v>
      </c>
      <c r="N3779">
        <v>64</v>
      </c>
      <c r="O3779">
        <f>IF(moras[[#This Row],[EDAD]]="", '2-Resumen'!$C$7, moras[[#This Row],[EDAD]])</f>
        <v>64</v>
      </c>
      <c r="P3779">
        <f>FLOOR(moras[[#This Row],[EDAD_SIN_NA´S]],10)</f>
        <v>60</v>
      </c>
      <c r="Q3779">
        <f>STANDARDIZE(moras[[#This Row],[EDAD]],'2-Resumen'!$C$2, '2-Resumen'!$C$3)</f>
        <v>1.5592670784823162</v>
      </c>
      <c r="R3779" t="str">
        <f>IF(ABS(moras[[#This Row],[Z-CORE E]]) &gt; 1.96, "Sí", "No")</f>
        <v>No</v>
      </c>
    </row>
    <row r="3780" spans="1:18">
      <c r="A3780">
        <v>3560</v>
      </c>
      <c r="B3780" t="s">
        <v>27</v>
      </c>
      <c r="C3780">
        <v>297050</v>
      </c>
      <c r="D37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80">
        <f>IF(moras[[#This Row],[SALARIO]]="",'2-Resumen'!$B$7, moras[[#This Row],[SALARIO]])</f>
        <v>297050</v>
      </c>
      <c r="F3780">
        <f>STANDARDIZE(moras[[#This Row],[SALARIO]],'2-Resumen'!$B$2,'2-Resumen'!$B$3)</f>
        <v>-0.37067375531957308</v>
      </c>
      <c r="G3780" t="str">
        <f>IF(ABS(moras[[#This Row],[Z-CORE]])&gt; 1.96,"Sí", "No")</f>
        <v>No</v>
      </c>
      <c r="H3780" t="s">
        <v>35</v>
      </c>
      <c r="I3780" t="str">
        <f>IF(moras[[#This Row],[TIPO_ASEGURAMIENTO]] = "", '2-Resumen'!$F$4, moras[[#This Row],[TIPO_ASEGURAMIENTO]])</f>
        <v>ASEGURADO VOLUNTARIO</v>
      </c>
      <c r="J3780" t="s">
        <v>29</v>
      </c>
      <c r="K3780" t="s">
        <v>31</v>
      </c>
      <c r="L3780" t="s">
        <v>31</v>
      </c>
      <c r="M3780" t="s">
        <v>30</v>
      </c>
      <c r="N3780">
        <v>27</v>
      </c>
      <c r="O3780">
        <f>IF(moras[[#This Row],[EDAD]]="", '2-Resumen'!$C$7, moras[[#This Row],[EDAD]])</f>
        <v>27</v>
      </c>
      <c r="P3780">
        <f>FLOOR(moras[[#This Row],[EDAD_SIN_NA´S]],10)</f>
        <v>20</v>
      </c>
      <c r="Q3780">
        <f>STANDARDIZE(moras[[#This Row],[EDAD]],'2-Resumen'!$C$2, '2-Resumen'!$C$3)</f>
        <v>-1.0520201343717714</v>
      </c>
      <c r="R3780" t="str">
        <f>IF(ABS(moras[[#This Row],[Z-CORE E]]) &gt; 1.96, "Sí", "No")</f>
        <v>No</v>
      </c>
    </row>
    <row r="3781" spans="1:18">
      <c r="A3781">
        <v>3565</v>
      </c>
      <c r="B3781" t="s">
        <v>27</v>
      </c>
      <c r="C3781">
        <v>361783</v>
      </c>
      <c r="D37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81">
        <f>IF(moras[[#This Row],[SALARIO]]="",'2-Resumen'!$B$7, moras[[#This Row],[SALARIO]])</f>
        <v>361783</v>
      </c>
      <c r="F3781">
        <f>STANDARDIZE(moras[[#This Row],[SALARIO]],'2-Resumen'!$B$2,'2-Resumen'!$B$3)</f>
        <v>-0.36959666029410443</v>
      </c>
      <c r="G3781" t="str">
        <f>IF(ABS(moras[[#This Row],[Z-CORE]])&gt; 1.96,"Sí", "No")</f>
        <v>No</v>
      </c>
      <c r="H3781" t="s">
        <v>35</v>
      </c>
      <c r="I3781" t="str">
        <f>IF(moras[[#This Row],[TIPO_ASEGURAMIENTO]] = "", '2-Resumen'!$F$4, moras[[#This Row],[TIPO_ASEGURAMIENTO]])</f>
        <v>ASEGURADO VOLUNTARIO</v>
      </c>
      <c r="J3781" t="s">
        <v>29</v>
      </c>
      <c r="K3781" t="s">
        <v>30</v>
      </c>
      <c r="L3781" t="s">
        <v>31</v>
      </c>
      <c r="M3781" t="s">
        <v>30</v>
      </c>
      <c r="N3781">
        <v>52</v>
      </c>
      <c r="O3781">
        <f>IF(moras[[#This Row],[EDAD]]="", '2-Resumen'!$C$7, moras[[#This Row],[EDAD]])</f>
        <v>52</v>
      </c>
      <c r="P3781">
        <f>FLOOR(moras[[#This Row],[EDAD_SIN_NA´S]],10)</f>
        <v>50</v>
      </c>
      <c r="Q3781">
        <f>STANDARDIZE(moras[[#This Row],[EDAD]],'2-Resumen'!$C$2, '2-Resumen'!$C$3)</f>
        <v>0.71236311755666615</v>
      </c>
      <c r="R3781" t="str">
        <f>IF(ABS(moras[[#This Row],[Z-CORE E]]) &gt; 1.96, "Sí", "No")</f>
        <v>No</v>
      </c>
    </row>
    <row r="3782" spans="1:18">
      <c r="A3782">
        <v>3591</v>
      </c>
      <c r="B3782" t="s">
        <v>27</v>
      </c>
      <c r="C3782">
        <v>297046</v>
      </c>
      <c r="D37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82">
        <f>IF(moras[[#This Row],[SALARIO]]="",'2-Resumen'!$B$7, moras[[#This Row],[SALARIO]])</f>
        <v>297046</v>
      </c>
      <c r="F3782">
        <f>STANDARDIZE(moras[[#This Row],[SALARIO]],'2-Resumen'!$B$2,'2-Resumen'!$B$3)</f>
        <v>-0.37067382187573611</v>
      </c>
      <c r="G3782" t="str">
        <f>IF(ABS(moras[[#This Row],[Z-CORE]])&gt; 1.96,"Sí", "No")</f>
        <v>No</v>
      </c>
      <c r="H3782" t="s">
        <v>35</v>
      </c>
      <c r="I3782" t="str">
        <f>IF(moras[[#This Row],[TIPO_ASEGURAMIENTO]] = "", '2-Resumen'!$F$4, moras[[#This Row],[TIPO_ASEGURAMIENTO]])</f>
        <v>ASEGURADO VOLUNTARIO</v>
      </c>
      <c r="J3782" t="s">
        <v>29</v>
      </c>
      <c r="K3782" t="s">
        <v>30</v>
      </c>
      <c r="L3782" t="s">
        <v>31</v>
      </c>
      <c r="M3782" t="s">
        <v>31</v>
      </c>
      <c r="N3782">
        <v>25</v>
      </c>
      <c r="O3782">
        <f>IF(moras[[#This Row],[EDAD]]="", '2-Resumen'!$C$7, moras[[#This Row],[EDAD]])</f>
        <v>25</v>
      </c>
      <c r="P3782">
        <f>FLOOR(moras[[#This Row],[EDAD_SIN_NA´S]],10)</f>
        <v>20</v>
      </c>
      <c r="Q3782">
        <f>STANDARDIZE(moras[[#This Row],[EDAD]],'2-Resumen'!$C$2, '2-Resumen'!$C$3)</f>
        <v>-1.1931707945260464</v>
      </c>
      <c r="R3782" t="str">
        <f>IF(ABS(moras[[#This Row],[Z-CORE E]]) &gt; 1.96, "Sí", "No")</f>
        <v>No</v>
      </c>
    </row>
    <row r="3783" spans="1:18">
      <c r="A3783">
        <v>3605</v>
      </c>
      <c r="B3783" t="s">
        <v>32</v>
      </c>
      <c r="C3783">
        <v>297046</v>
      </c>
      <c r="D37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83">
        <f>IF(moras[[#This Row],[SALARIO]]="",'2-Resumen'!$B$7, moras[[#This Row],[SALARIO]])</f>
        <v>297046</v>
      </c>
      <c r="F3783">
        <f>STANDARDIZE(moras[[#This Row],[SALARIO]],'2-Resumen'!$B$2,'2-Resumen'!$B$3)</f>
        <v>-0.37067382187573611</v>
      </c>
      <c r="G3783" t="str">
        <f>IF(ABS(moras[[#This Row],[Z-CORE]])&gt; 1.96,"Sí", "No")</f>
        <v>No</v>
      </c>
      <c r="H3783" t="s">
        <v>35</v>
      </c>
      <c r="I3783" t="str">
        <f>IF(moras[[#This Row],[TIPO_ASEGURAMIENTO]] = "", '2-Resumen'!$F$4, moras[[#This Row],[TIPO_ASEGURAMIENTO]])</f>
        <v>ASEGURADO VOLUNTARIO</v>
      </c>
      <c r="J3783" t="s">
        <v>29</v>
      </c>
      <c r="K3783" t="s">
        <v>30</v>
      </c>
      <c r="L3783" t="s">
        <v>31</v>
      </c>
      <c r="M3783" t="s">
        <v>31</v>
      </c>
      <c r="N3783">
        <v>43</v>
      </c>
      <c r="O3783">
        <f>IF(moras[[#This Row],[EDAD]]="", '2-Resumen'!$C$7, moras[[#This Row],[EDAD]])</f>
        <v>43</v>
      </c>
      <c r="P3783">
        <f>FLOOR(moras[[#This Row],[EDAD_SIN_NA´S]],10)</f>
        <v>40</v>
      </c>
      <c r="Q3783">
        <f>STANDARDIZE(moras[[#This Row],[EDAD]],'2-Resumen'!$C$2, '2-Resumen'!$C$3)</f>
        <v>7.7185146862428639E-2</v>
      </c>
      <c r="R3783" t="str">
        <f>IF(ABS(moras[[#This Row],[Z-CORE E]]) &gt; 1.96, "Sí", "No")</f>
        <v>No</v>
      </c>
    </row>
    <row r="3784" spans="1:18">
      <c r="A3784">
        <v>3607</v>
      </c>
      <c r="B3784" t="s">
        <v>27</v>
      </c>
      <c r="C3784">
        <v>298390</v>
      </c>
      <c r="D37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84">
        <f>IF(moras[[#This Row],[SALARIO]]="",'2-Resumen'!$B$7, moras[[#This Row],[SALARIO]])</f>
        <v>298390</v>
      </c>
      <c r="F3784">
        <f>STANDARDIZE(moras[[#This Row],[SALARIO]],'2-Resumen'!$B$2,'2-Resumen'!$B$3)</f>
        <v>-0.37065145900495572</v>
      </c>
      <c r="G3784" t="str">
        <f>IF(ABS(moras[[#This Row],[Z-CORE]])&gt; 1.96,"Sí", "No")</f>
        <v>No</v>
      </c>
      <c r="H3784" t="s">
        <v>35</v>
      </c>
      <c r="I3784" t="str">
        <f>IF(moras[[#This Row],[TIPO_ASEGURAMIENTO]] = "", '2-Resumen'!$F$4, moras[[#This Row],[TIPO_ASEGURAMIENTO]])</f>
        <v>ASEGURADO VOLUNTARIO</v>
      </c>
      <c r="J3784" t="s">
        <v>29</v>
      </c>
      <c r="K3784" t="s">
        <v>30</v>
      </c>
      <c r="L3784" t="s">
        <v>31</v>
      </c>
      <c r="M3784" t="s">
        <v>31</v>
      </c>
      <c r="N3784">
        <v>35</v>
      </c>
      <c r="O3784">
        <f>IF(moras[[#This Row],[EDAD]]="", '2-Resumen'!$C$7, moras[[#This Row],[EDAD]])</f>
        <v>35</v>
      </c>
      <c r="P3784">
        <f>FLOOR(moras[[#This Row],[EDAD_SIN_NA´S]],10)</f>
        <v>30</v>
      </c>
      <c r="Q3784">
        <f>STANDARDIZE(moras[[#This Row],[EDAD]],'2-Resumen'!$C$2, '2-Resumen'!$C$3)</f>
        <v>-0.48741749375467142</v>
      </c>
      <c r="R3784" t="str">
        <f>IF(ABS(moras[[#This Row],[Z-CORE E]]) &gt; 1.96, "Sí", "No")</f>
        <v>No</v>
      </c>
    </row>
    <row r="3785" spans="1:18">
      <c r="A3785">
        <v>3609</v>
      </c>
      <c r="B3785" t="s">
        <v>27</v>
      </c>
      <c r="C3785">
        <v>297502</v>
      </c>
      <c r="D37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85">
        <f>IF(moras[[#This Row],[SALARIO]]="",'2-Resumen'!$B$7, moras[[#This Row],[SALARIO]])</f>
        <v>297502</v>
      </c>
      <c r="F3785">
        <f>STANDARDIZE(moras[[#This Row],[SALARIO]],'2-Resumen'!$B$2,'2-Resumen'!$B$3)</f>
        <v>-0.37066623447314989</v>
      </c>
      <c r="G3785" t="str">
        <f>IF(ABS(moras[[#This Row],[Z-CORE]])&gt; 1.96,"Sí", "No")</f>
        <v>No</v>
      </c>
      <c r="H3785" t="s">
        <v>35</v>
      </c>
      <c r="I3785" t="str">
        <f>IF(moras[[#This Row],[TIPO_ASEGURAMIENTO]] = "", '2-Resumen'!$F$4, moras[[#This Row],[TIPO_ASEGURAMIENTO]])</f>
        <v>ASEGURADO VOLUNTARIO</v>
      </c>
      <c r="J3785" t="s">
        <v>29</v>
      </c>
      <c r="K3785" t="s">
        <v>30</v>
      </c>
      <c r="L3785" t="s">
        <v>31</v>
      </c>
      <c r="M3785" t="s">
        <v>31</v>
      </c>
      <c r="N3785">
        <v>26</v>
      </c>
      <c r="O3785">
        <f>IF(moras[[#This Row],[EDAD]]="", '2-Resumen'!$C$7, moras[[#This Row],[EDAD]])</f>
        <v>26</v>
      </c>
      <c r="P3785">
        <f>FLOOR(moras[[#This Row],[EDAD_SIN_NA´S]],10)</f>
        <v>20</v>
      </c>
      <c r="Q3785">
        <f>STANDARDIZE(moras[[#This Row],[EDAD]],'2-Resumen'!$C$2, '2-Resumen'!$C$3)</f>
        <v>-1.1225954644489089</v>
      </c>
      <c r="R3785" t="str">
        <f>IF(ABS(moras[[#This Row],[Z-CORE E]]) &gt; 1.96, "Sí", "No")</f>
        <v>No</v>
      </c>
    </row>
    <row r="3786" spans="1:18">
      <c r="A3786">
        <v>3640</v>
      </c>
      <c r="B3786" t="s">
        <v>27</v>
      </c>
      <c r="C3786">
        <v>300018</v>
      </c>
      <c r="D37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86">
        <f>IF(moras[[#This Row],[SALARIO]]="",'2-Resumen'!$B$7, moras[[#This Row],[SALARIO]])</f>
        <v>300018</v>
      </c>
      <c r="F3786">
        <f>STANDARDIZE(moras[[#This Row],[SALARIO]],'2-Resumen'!$B$2,'2-Resumen'!$B$3)</f>
        <v>-0.37062437064659964</v>
      </c>
      <c r="G3786" t="str">
        <f>IF(ABS(moras[[#This Row],[Z-CORE]])&gt; 1.96,"Sí", "No")</f>
        <v>No</v>
      </c>
      <c r="H3786" t="s">
        <v>35</v>
      </c>
      <c r="I3786" t="str">
        <f>IF(moras[[#This Row],[TIPO_ASEGURAMIENTO]] = "", '2-Resumen'!$F$4, moras[[#This Row],[TIPO_ASEGURAMIENTO]])</f>
        <v>ASEGURADO VOLUNTARIO</v>
      </c>
      <c r="J3786" t="s">
        <v>29</v>
      </c>
      <c r="K3786" t="s">
        <v>30</v>
      </c>
      <c r="L3786" t="s">
        <v>31</v>
      </c>
      <c r="M3786" t="s">
        <v>31</v>
      </c>
      <c r="N3786">
        <v>57</v>
      </c>
      <c r="O3786">
        <f>IF(moras[[#This Row],[EDAD]]="", '2-Resumen'!$C$7, moras[[#This Row],[EDAD]])</f>
        <v>57</v>
      </c>
      <c r="P3786">
        <f>FLOOR(moras[[#This Row],[EDAD_SIN_NA´S]],10)</f>
        <v>50</v>
      </c>
      <c r="Q3786">
        <f>STANDARDIZE(moras[[#This Row],[EDAD]],'2-Resumen'!$C$2, '2-Resumen'!$C$3)</f>
        <v>1.0652397679423538</v>
      </c>
      <c r="R3786" t="str">
        <f>IF(ABS(moras[[#This Row],[Z-CORE E]]) &gt; 1.96, "Sí", "No")</f>
        <v>No</v>
      </c>
    </row>
    <row r="3787" spans="1:18">
      <c r="A3787">
        <v>3663</v>
      </c>
      <c r="B3787" t="s">
        <v>27</v>
      </c>
      <c r="C3787">
        <v>314569</v>
      </c>
      <c r="D37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87">
        <f>IF(moras[[#This Row],[SALARIO]]="",'2-Resumen'!$B$7, moras[[#This Row],[SALARIO]])</f>
        <v>314569</v>
      </c>
      <c r="F3787">
        <f>STANDARDIZE(moras[[#This Row],[SALARIO]],'2-Resumen'!$B$2,'2-Resumen'!$B$3)</f>
        <v>-0.37038225596451174</v>
      </c>
      <c r="G3787" t="str">
        <f>IF(ABS(moras[[#This Row],[Z-CORE]])&gt; 1.96,"Sí", "No")</f>
        <v>No</v>
      </c>
      <c r="H3787" t="s">
        <v>35</v>
      </c>
      <c r="I3787" t="str">
        <f>IF(moras[[#This Row],[TIPO_ASEGURAMIENTO]] = "", '2-Resumen'!$F$4, moras[[#This Row],[TIPO_ASEGURAMIENTO]])</f>
        <v>ASEGURADO VOLUNTARIO</v>
      </c>
      <c r="J3787" t="s">
        <v>29</v>
      </c>
      <c r="K3787" t="s">
        <v>30</v>
      </c>
      <c r="L3787" t="s">
        <v>31</v>
      </c>
      <c r="M3787" t="s">
        <v>31</v>
      </c>
      <c r="N3787">
        <v>61</v>
      </c>
      <c r="O3787">
        <f>IF(moras[[#This Row],[EDAD]]="", '2-Resumen'!$C$7, moras[[#This Row],[EDAD]])</f>
        <v>61</v>
      </c>
      <c r="P3787">
        <f>FLOOR(moras[[#This Row],[EDAD_SIN_NA´S]],10)</f>
        <v>60</v>
      </c>
      <c r="Q3787">
        <f>STANDARDIZE(moras[[#This Row],[EDAD]],'2-Resumen'!$C$2, '2-Resumen'!$C$3)</f>
        <v>1.3475410882509038</v>
      </c>
      <c r="R3787" t="str">
        <f>IF(ABS(moras[[#This Row],[Z-CORE E]]) &gt; 1.96, "Sí", "No")</f>
        <v>No</v>
      </c>
    </row>
    <row r="3788" spans="1:18">
      <c r="A3788">
        <v>3665</v>
      </c>
      <c r="B3788" t="s">
        <v>27</v>
      </c>
      <c r="C3788">
        <v>297046</v>
      </c>
      <c r="D37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88">
        <f>IF(moras[[#This Row],[SALARIO]]="",'2-Resumen'!$B$7, moras[[#This Row],[SALARIO]])</f>
        <v>297046</v>
      </c>
      <c r="F3788">
        <f>STANDARDIZE(moras[[#This Row],[SALARIO]],'2-Resumen'!$B$2,'2-Resumen'!$B$3)</f>
        <v>-0.37067382187573611</v>
      </c>
      <c r="G3788" t="str">
        <f>IF(ABS(moras[[#This Row],[Z-CORE]])&gt; 1.96,"Sí", "No")</f>
        <v>No</v>
      </c>
      <c r="H3788" t="s">
        <v>35</v>
      </c>
      <c r="I3788" t="str">
        <f>IF(moras[[#This Row],[TIPO_ASEGURAMIENTO]] = "", '2-Resumen'!$F$4, moras[[#This Row],[TIPO_ASEGURAMIENTO]])</f>
        <v>ASEGURADO VOLUNTARIO</v>
      </c>
      <c r="J3788" t="s">
        <v>29</v>
      </c>
      <c r="K3788" t="s">
        <v>31</v>
      </c>
      <c r="L3788" t="s">
        <v>30</v>
      </c>
      <c r="M3788" t="s">
        <v>30</v>
      </c>
      <c r="N3788">
        <v>20</v>
      </c>
      <c r="O3788">
        <f>IF(moras[[#This Row],[EDAD]]="", '2-Resumen'!$C$7, moras[[#This Row],[EDAD]])</f>
        <v>20</v>
      </c>
      <c r="P3788">
        <f>FLOOR(moras[[#This Row],[EDAD_SIN_NA´S]],10)</f>
        <v>20</v>
      </c>
      <c r="Q3788">
        <f>STANDARDIZE(moras[[#This Row],[EDAD]],'2-Resumen'!$C$2, '2-Resumen'!$C$3)</f>
        <v>-1.5460474449117341</v>
      </c>
      <c r="R3788" t="str">
        <f>IF(ABS(moras[[#This Row],[Z-CORE E]]) &gt; 1.96, "Sí", "No")</f>
        <v>No</v>
      </c>
    </row>
    <row r="3789" spans="1:18">
      <c r="A3789">
        <v>3676</v>
      </c>
      <c r="B3789" t="s">
        <v>32</v>
      </c>
      <c r="C3789">
        <v>278030</v>
      </c>
      <c r="D37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89">
        <f>IF(moras[[#This Row],[SALARIO]]="",'2-Resumen'!$B$7, moras[[#This Row],[SALARIO]])</f>
        <v>278030</v>
      </c>
      <c r="F3789">
        <f>STANDARDIZE(moras[[#This Row],[SALARIO]],'2-Resumen'!$B$2,'2-Resumen'!$B$3)</f>
        <v>-0.37099022987481406</v>
      </c>
      <c r="G3789" t="str">
        <f>IF(ABS(moras[[#This Row],[Z-CORE]])&gt; 1.96,"Sí", "No")</f>
        <v>No</v>
      </c>
      <c r="H3789" t="s">
        <v>35</v>
      </c>
      <c r="I3789" t="str">
        <f>IF(moras[[#This Row],[TIPO_ASEGURAMIENTO]] = "", '2-Resumen'!$F$4, moras[[#This Row],[TIPO_ASEGURAMIENTO]])</f>
        <v>ASEGURADO VOLUNTARIO</v>
      </c>
      <c r="J3789" t="s">
        <v>29</v>
      </c>
      <c r="K3789" t="s">
        <v>30</v>
      </c>
      <c r="L3789" t="s">
        <v>31</v>
      </c>
      <c r="M3789" t="s">
        <v>31</v>
      </c>
      <c r="N3789">
        <v>26</v>
      </c>
      <c r="O3789">
        <f>IF(moras[[#This Row],[EDAD]]="", '2-Resumen'!$C$7, moras[[#This Row],[EDAD]])</f>
        <v>26</v>
      </c>
      <c r="P3789">
        <f>FLOOR(moras[[#This Row],[EDAD_SIN_NA´S]],10)</f>
        <v>20</v>
      </c>
      <c r="Q3789">
        <f>STANDARDIZE(moras[[#This Row],[EDAD]],'2-Resumen'!$C$2, '2-Resumen'!$C$3)</f>
        <v>-1.1225954644489089</v>
      </c>
      <c r="R3789" t="str">
        <f>IF(ABS(moras[[#This Row],[Z-CORE E]]) &gt; 1.96, "Sí", "No")</f>
        <v>No</v>
      </c>
    </row>
    <row r="3790" spans="1:18">
      <c r="A3790">
        <v>3683</v>
      </c>
      <c r="B3790" t="s">
        <v>32</v>
      </c>
      <c r="C3790">
        <v>299647</v>
      </c>
      <c r="D37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90">
        <f>IF(moras[[#This Row],[SALARIO]]="",'2-Resumen'!$B$7, moras[[#This Row],[SALARIO]])</f>
        <v>299647</v>
      </c>
      <c r="F3790">
        <f>STANDARDIZE(moras[[#This Row],[SALARIO]],'2-Resumen'!$B$2,'2-Resumen'!$B$3)</f>
        <v>-0.3706305437307213</v>
      </c>
      <c r="G3790" t="str">
        <f>IF(ABS(moras[[#This Row],[Z-CORE]])&gt; 1.96,"Sí", "No")</f>
        <v>No</v>
      </c>
      <c r="H3790" t="s">
        <v>35</v>
      </c>
      <c r="I3790" t="str">
        <f>IF(moras[[#This Row],[TIPO_ASEGURAMIENTO]] = "", '2-Resumen'!$F$4, moras[[#This Row],[TIPO_ASEGURAMIENTO]])</f>
        <v>ASEGURADO VOLUNTARIO</v>
      </c>
      <c r="J3790" t="s">
        <v>29</v>
      </c>
      <c r="K3790" t="s">
        <v>30</v>
      </c>
      <c r="L3790" t="s">
        <v>31</v>
      </c>
      <c r="M3790" t="s">
        <v>31</v>
      </c>
      <c r="N3790">
        <v>68</v>
      </c>
      <c r="O3790">
        <f>IF(moras[[#This Row],[EDAD]]="", '2-Resumen'!$C$7, moras[[#This Row],[EDAD]])</f>
        <v>68</v>
      </c>
      <c r="P3790">
        <f>FLOOR(moras[[#This Row],[EDAD_SIN_NA´S]],10)</f>
        <v>60</v>
      </c>
      <c r="Q3790">
        <f>STANDARDIZE(moras[[#This Row],[EDAD]],'2-Resumen'!$C$2, '2-Resumen'!$C$3)</f>
        <v>1.8415683987908662</v>
      </c>
      <c r="R3790" t="str">
        <f>IF(ABS(moras[[#This Row],[Z-CORE E]]) &gt; 1.96, "Sí", "No")</f>
        <v>No</v>
      </c>
    </row>
    <row r="3791" spans="1:18">
      <c r="A3791">
        <v>3685</v>
      </c>
      <c r="B3791" t="s">
        <v>27</v>
      </c>
      <c r="C3791">
        <v>297050</v>
      </c>
      <c r="D37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91">
        <f>IF(moras[[#This Row],[SALARIO]]="",'2-Resumen'!$B$7, moras[[#This Row],[SALARIO]])</f>
        <v>297050</v>
      </c>
      <c r="F3791">
        <f>STANDARDIZE(moras[[#This Row],[SALARIO]],'2-Resumen'!$B$2,'2-Resumen'!$B$3)</f>
        <v>-0.37067375531957308</v>
      </c>
      <c r="G3791" t="str">
        <f>IF(ABS(moras[[#This Row],[Z-CORE]])&gt; 1.96,"Sí", "No")</f>
        <v>No</v>
      </c>
      <c r="H3791" t="s">
        <v>35</v>
      </c>
      <c r="I3791" t="str">
        <f>IF(moras[[#This Row],[TIPO_ASEGURAMIENTO]] = "", '2-Resumen'!$F$4, moras[[#This Row],[TIPO_ASEGURAMIENTO]])</f>
        <v>ASEGURADO VOLUNTARIO</v>
      </c>
      <c r="J3791" t="s">
        <v>29</v>
      </c>
      <c r="K3791" t="s">
        <v>30</v>
      </c>
      <c r="L3791" t="s">
        <v>31</v>
      </c>
      <c r="M3791" t="s">
        <v>31</v>
      </c>
      <c r="N3791">
        <v>56</v>
      </c>
      <c r="O3791">
        <f>IF(moras[[#This Row],[EDAD]]="", '2-Resumen'!$C$7, moras[[#This Row],[EDAD]])</f>
        <v>56</v>
      </c>
      <c r="P3791">
        <f>FLOOR(moras[[#This Row],[EDAD_SIN_NA´S]],10)</f>
        <v>50</v>
      </c>
      <c r="Q3791">
        <f>STANDARDIZE(moras[[#This Row],[EDAD]],'2-Resumen'!$C$2, '2-Resumen'!$C$3)</f>
        <v>0.99466443786521619</v>
      </c>
      <c r="R3791" t="str">
        <f>IF(ABS(moras[[#This Row],[Z-CORE E]]) &gt; 1.96, "Sí", "No")</f>
        <v>No</v>
      </c>
    </row>
    <row r="3792" spans="1:18">
      <c r="A3792">
        <v>3692</v>
      </c>
      <c r="B3792" t="s">
        <v>27</v>
      </c>
      <c r="C3792">
        <v>297046</v>
      </c>
      <c r="D37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92">
        <f>IF(moras[[#This Row],[SALARIO]]="",'2-Resumen'!$B$7, moras[[#This Row],[SALARIO]])</f>
        <v>297046</v>
      </c>
      <c r="F3792">
        <f>STANDARDIZE(moras[[#This Row],[SALARIO]],'2-Resumen'!$B$2,'2-Resumen'!$B$3)</f>
        <v>-0.37067382187573611</v>
      </c>
      <c r="G3792" t="str">
        <f>IF(ABS(moras[[#This Row],[Z-CORE]])&gt; 1.96,"Sí", "No")</f>
        <v>No</v>
      </c>
      <c r="H3792" t="s">
        <v>35</v>
      </c>
      <c r="I3792" t="str">
        <f>IF(moras[[#This Row],[TIPO_ASEGURAMIENTO]] = "", '2-Resumen'!$F$4, moras[[#This Row],[TIPO_ASEGURAMIENTO]])</f>
        <v>ASEGURADO VOLUNTARIO</v>
      </c>
      <c r="J3792" t="s">
        <v>29</v>
      </c>
      <c r="K3792" t="s">
        <v>30</v>
      </c>
      <c r="L3792" t="s">
        <v>31</v>
      </c>
      <c r="M3792" t="s">
        <v>31</v>
      </c>
      <c r="N3792">
        <v>52</v>
      </c>
      <c r="O3792">
        <f>IF(moras[[#This Row],[EDAD]]="", '2-Resumen'!$C$7, moras[[#This Row],[EDAD]])</f>
        <v>52</v>
      </c>
      <c r="P3792">
        <f>FLOOR(moras[[#This Row],[EDAD_SIN_NA´S]],10)</f>
        <v>50</v>
      </c>
      <c r="Q3792">
        <f>STANDARDIZE(moras[[#This Row],[EDAD]],'2-Resumen'!$C$2, '2-Resumen'!$C$3)</f>
        <v>0.71236311755666615</v>
      </c>
      <c r="R3792" t="str">
        <f>IF(ABS(moras[[#This Row],[Z-CORE E]]) &gt; 1.96, "Sí", "No")</f>
        <v>No</v>
      </c>
    </row>
    <row r="3793" spans="1:18">
      <c r="A3793">
        <v>3718</v>
      </c>
      <c r="B3793" t="s">
        <v>32</v>
      </c>
      <c r="C3793">
        <v>356657</v>
      </c>
      <c r="D37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93">
        <f>IF(moras[[#This Row],[SALARIO]]="",'2-Resumen'!$B$7, moras[[#This Row],[SALARIO]])</f>
        <v>356657</v>
      </c>
      <c r="F3793">
        <f>STANDARDIZE(moras[[#This Row],[SALARIO]],'2-Resumen'!$B$2,'2-Resumen'!$B$3)</f>
        <v>-0.36968195201703635</v>
      </c>
      <c r="G3793" t="str">
        <f>IF(ABS(moras[[#This Row],[Z-CORE]])&gt; 1.96,"Sí", "No")</f>
        <v>No</v>
      </c>
      <c r="H3793" t="s">
        <v>35</v>
      </c>
      <c r="I3793" t="str">
        <f>IF(moras[[#This Row],[TIPO_ASEGURAMIENTO]] = "", '2-Resumen'!$F$4, moras[[#This Row],[TIPO_ASEGURAMIENTO]])</f>
        <v>ASEGURADO VOLUNTARIO</v>
      </c>
      <c r="J3793" t="s">
        <v>29</v>
      </c>
      <c r="K3793" t="s">
        <v>30</v>
      </c>
      <c r="L3793" t="s">
        <v>31</v>
      </c>
      <c r="M3793" t="s">
        <v>30</v>
      </c>
      <c r="N3793">
        <v>61</v>
      </c>
      <c r="O3793">
        <f>IF(moras[[#This Row],[EDAD]]="", '2-Resumen'!$C$7, moras[[#This Row],[EDAD]])</f>
        <v>61</v>
      </c>
      <c r="P3793">
        <f>FLOOR(moras[[#This Row],[EDAD_SIN_NA´S]],10)</f>
        <v>60</v>
      </c>
      <c r="Q3793">
        <f>STANDARDIZE(moras[[#This Row],[EDAD]],'2-Resumen'!$C$2, '2-Resumen'!$C$3)</f>
        <v>1.3475410882509038</v>
      </c>
      <c r="R3793" t="str">
        <f>IF(ABS(moras[[#This Row],[Z-CORE E]]) &gt; 1.96, "Sí", "No")</f>
        <v>No</v>
      </c>
    </row>
    <row r="3794" spans="1:18">
      <c r="A3794">
        <v>3719</v>
      </c>
      <c r="B3794" t="s">
        <v>27</v>
      </c>
      <c r="C3794">
        <v>297046</v>
      </c>
      <c r="D37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94">
        <f>IF(moras[[#This Row],[SALARIO]]="",'2-Resumen'!$B$7, moras[[#This Row],[SALARIO]])</f>
        <v>297046</v>
      </c>
      <c r="F3794">
        <f>STANDARDIZE(moras[[#This Row],[SALARIO]],'2-Resumen'!$B$2,'2-Resumen'!$B$3)</f>
        <v>-0.37067382187573611</v>
      </c>
      <c r="G3794" t="str">
        <f>IF(ABS(moras[[#This Row],[Z-CORE]])&gt; 1.96,"Sí", "No")</f>
        <v>No</v>
      </c>
      <c r="H3794" t="s">
        <v>35</v>
      </c>
      <c r="I3794" t="str">
        <f>IF(moras[[#This Row],[TIPO_ASEGURAMIENTO]] = "", '2-Resumen'!$F$4, moras[[#This Row],[TIPO_ASEGURAMIENTO]])</f>
        <v>ASEGURADO VOLUNTARIO</v>
      </c>
      <c r="J3794" t="s">
        <v>29</v>
      </c>
      <c r="K3794" t="s">
        <v>30</v>
      </c>
      <c r="L3794" t="s">
        <v>30</v>
      </c>
      <c r="M3794" t="s">
        <v>31</v>
      </c>
      <c r="N3794">
        <v>31</v>
      </c>
      <c r="O3794">
        <f>IF(moras[[#This Row],[EDAD]]="", '2-Resumen'!$C$7, moras[[#This Row],[EDAD]])</f>
        <v>31</v>
      </c>
      <c r="P3794">
        <f>FLOOR(moras[[#This Row],[EDAD_SIN_NA´S]],10)</f>
        <v>30</v>
      </c>
      <c r="Q3794">
        <f>STANDARDIZE(moras[[#This Row],[EDAD]],'2-Resumen'!$C$2, '2-Resumen'!$C$3)</f>
        <v>-0.7697188140632214</v>
      </c>
      <c r="R3794" t="str">
        <f>IF(ABS(moras[[#This Row],[Z-CORE E]]) &gt; 1.96, "Sí", "No")</f>
        <v>No</v>
      </c>
    </row>
    <row r="3795" spans="1:18">
      <c r="A3795">
        <v>3766</v>
      </c>
      <c r="B3795" t="s">
        <v>32</v>
      </c>
      <c r="C3795">
        <v>297046</v>
      </c>
      <c r="D37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95">
        <f>IF(moras[[#This Row],[SALARIO]]="",'2-Resumen'!$B$7, moras[[#This Row],[SALARIO]])</f>
        <v>297046</v>
      </c>
      <c r="F3795">
        <f>STANDARDIZE(moras[[#This Row],[SALARIO]],'2-Resumen'!$B$2,'2-Resumen'!$B$3)</f>
        <v>-0.37067382187573611</v>
      </c>
      <c r="G3795" t="str">
        <f>IF(ABS(moras[[#This Row],[Z-CORE]])&gt; 1.96,"Sí", "No")</f>
        <v>No</v>
      </c>
      <c r="H3795" t="s">
        <v>35</v>
      </c>
      <c r="I3795" t="str">
        <f>IF(moras[[#This Row],[TIPO_ASEGURAMIENTO]] = "", '2-Resumen'!$F$4, moras[[#This Row],[TIPO_ASEGURAMIENTO]])</f>
        <v>ASEGURADO VOLUNTARIO</v>
      </c>
      <c r="J3795" t="s">
        <v>29</v>
      </c>
      <c r="K3795" t="s">
        <v>30</v>
      </c>
      <c r="L3795" t="s">
        <v>30</v>
      </c>
      <c r="M3795" t="s">
        <v>31</v>
      </c>
      <c r="N3795">
        <v>50</v>
      </c>
      <c r="O3795">
        <f>IF(moras[[#This Row],[EDAD]]="", '2-Resumen'!$C$7, moras[[#This Row],[EDAD]])</f>
        <v>50</v>
      </c>
      <c r="P3795">
        <f>FLOOR(moras[[#This Row],[EDAD_SIN_NA´S]],10)</f>
        <v>50</v>
      </c>
      <c r="Q3795">
        <f>STANDARDIZE(moras[[#This Row],[EDAD]],'2-Resumen'!$C$2, '2-Resumen'!$C$3)</f>
        <v>0.57121245740239113</v>
      </c>
      <c r="R3795" t="str">
        <f>IF(ABS(moras[[#This Row],[Z-CORE E]]) &gt; 1.96, "Sí", "No")</f>
        <v>No</v>
      </c>
    </row>
    <row r="3796" spans="1:18">
      <c r="A3796">
        <v>3797</v>
      </c>
      <c r="B3796" t="s">
        <v>32</v>
      </c>
      <c r="C3796">
        <v>297046</v>
      </c>
      <c r="D37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96">
        <f>IF(moras[[#This Row],[SALARIO]]="",'2-Resumen'!$B$7, moras[[#This Row],[SALARIO]])</f>
        <v>297046</v>
      </c>
      <c r="F3796">
        <f>STANDARDIZE(moras[[#This Row],[SALARIO]],'2-Resumen'!$B$2,'2-Resumen'!$B$3)</f>
        <v>-0.37067382187573611</v>
      </c>
      <c r="G3796" t="str">
        <f>IF(ABS(moras[[#This Row],[Z-CORE]])&gt; 1.96,"Sí", "No")</f>
        <v>No</v>
      </c>
      <c r="H3796" t="s">
        <v>35</v>
      </c>
      <c r="I3796" t="str">
        <f>IF(moras[[#This Row],[TIPO_ASEGURAMIENTO]] = "", '2-Resumen'!$F$4, moras[[#This Row],[TIPO_ASEGURAMIENTO]])</f>
        <v>ASEGURADO VOLUNTARIO</v>
      </c>
      <c r="J3796" t="s">
        <v>29</v>
      </c>
      <c r="K3796" t="s">
        <v>30</v>
      </c>
      <c r="L3796" t="s">
        <v>31</v>
      </c>
      <c r="M3796" t="s">
        <v>31</v>
      </c>
      <c r="N3796">
        <v>26</v>
      </c>
      <c r="O3796">
        <f>IF(moras[[#This Row],[EDAD]]="", '2-Resumen'!$C$7, moras[[#This Row],[EDAD]])</f>
        <v>26</v>
      </c>
      <c r="P3796">
        <f>FLOOR(moras[[#This Row],[EDAD_SIN_NA´S]],10)</f>
        <v>20</v>
      </c>
      <c r="Q3796">
        <f>STANDARDIZE(moras[[#This Row],[EDAD]],'2-Resumen'!$C$2, '2-Resumen'!$C$3)</f>
        <v>-1.1225954644489089</v>
      </c>
      <c r="R3796" t="str">
        <f>IF(ABS(moras[[#This Row],[Z-CORE E]]) &gt; 1.96, "Sí", "No")</f>
        <v>No</v>
      </c>
    </row>
    <row r="3797" spans="1:18">
      <c r="A3797">
        <v>3798</v>
      </c>
      <c r="B3797" t="s">
        <v>32</v>
      </c>
      <c r="C3797">
        <v>278030</v>
      </c>
      <c r="D37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797">
        <f>IF(moras[[#This Row],[SALARIO]]="",'2-Resumen'!$B$7, moras[[#This Row],[SALARIO]])</f>
        <v>278030</v>
      </c>
      <c r="F3797">
        <f>STANDARDIZE(moras[[#This Row],[SALARIO]],'2-Resumen'!$B$2,'2-Resumen'!$B$3)</f>
        <v>-0.37099022987481406</v>
      </c>
      <c r="G3797" t="str">
        <f>IF(ABS(moras[[#This Row],[Z-CORE]])&gt; 1.96,"Sí", "No")</f>
        <v>No</v>
      </c>
      <c r="H3797" t="s">
        <v>35</v>
      </c>
      <c r="I3797" t="str">
        <f>IF(moras[[#This Row],[TIPO_ASEGURAMIENTO]] = "", '2-Resumen'!$F$4, moras[[#This Row],[TIPO_ASEGURAMIENTO]])</f>
        <v>ASEGURADO VOLUNTARIO</v>
      </c>
      <c r="J3797" t="s">
        <v>29</v>
      </c>
      <c r="K3797" t="s">
        <v>30</v>
      </c>
      <c r="L3797" t="s">
        <v>31</v>
      </c>
      <c r="M3797" t="s">
        <v>30</v>
      </c>
      <c r="N3797">
        <v>29</v>
      </c>
      <c r="O3797">
        <f>IF(moras[[#This Row],[EDAD]]="", '2-Resumen'!$C$7, moras[[#This Row],[EDAD]])</f>
        <v>29</v>
      </c>
      <c r="P3797">
        <f>FLOOR(moras[[#This Row],[EDAD_SIN_NA´S]],10)</f>
        <v>20</v>
      </c>
      <c r="Q3797">
        <f>STANDARDIZE(moras[[#This Row],[EDAD]],'2-Resumen'!$C$2, '2-Resumen'!$C$3)</f>
        <v>-0.91086947421749642</v>
      </c>
      <c r="R3797" t="str">
        <f>IF(ABS(moras[[#This Row],[Z-CORE E]]) &gt; 1.96, "Sí", "No")</f>
        <v>No</v>
      </c>
    </row>
    <row r="3798" spans="1:18">
      <c r="A3798">
        <v>3799</v>
      </c>
      <c r="B3798" t="s">
        <v>27</v>
      </c>
      <c r="C3798">
        <v>404467</v>
      </c>
      <c r="D37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98">
        <f>IF(moras[[#This Row],[SALARIO]]="",'2-Resumen'!$B$7, moras[[#This Row],[SALARIO]])</f>
        <v>404467</v>
      </c>
      <c r="F3798">
        <f>STANDARDIZE(moras[[#This Row],[SALARIO]],'2-Resumen'!$B$2,'2-Resumen'!$B$3)</f>
        <v>-0.36888643947833649</v>
      </c>
      <c r="G3798" t="str">
        <f>IF(ABS(moras[[#This Row],[Z-CORE]])&gt; 1.96,"Sí", "No")</f>
        <v>No</v>
      </c>
      <c r="H3798" t="s">
        <v>35</v>
      </c>
      <c r="I3798" t="str">
        <f>IF(moras[[#This Row],[TIPO_ASEGURAMIENTO]] = "", '2-Resumen'!$F$4, moras[[#This Row],[TIPO_ASEGURAMIENTO]])</f>
        <v>ASEGURADO VOLUNTARIO</v>
      </c>
      <c r="J3798" t="s">
        <v>29</v>
      </c>
      <c r="K3798" t="s">
        <v>30</v>
      </c>
      <c r="L3798" t="s">
        <v>30</v>
      </c>
      <c r="M3798" t="s">
        <v>31</v>
      </c>
      <c r="N3798">
        <v>63</v>
      </c>
      <c r="O3798">
        <f>IF(moras[[#This Row],[EDAD]]="", '2-Resumen'!$C$7, moras[[#This Row],[EDAD]])</f>
        <v>63</v>
      </c>
      <c r="P3798">
        <f>FLOOR(moras[[#This Row],[EDAD_SIN_NA´S]],10)</f>
        <v>60</v>
      </c>
      <c r="Q3798">
        <f>STANDARDIZE(moras[[#This Row],[EDAD]],'2-Resumen'!$C$2, '2-Resumen'!$C$3)</f>
        <v>1.4886917484051787</v>
      </c>
      <c r="R3798" t="str">
        <f>IF(ABS(moras[[#This Row],[Z-CORE E]]) &gt; 1.96, "Sí", "No")</f>
        <v>No</v>
      </c>
    </row>
    <row r="3799" spans="1:18">
      <c r="A3799">
        <v>3802</v>
      </c>
      <c r="B3799" t="s">
        <v>32</v>
      </c>
      <c r="C3799">
        <v>405798</v>
      </c>
      <c r="D37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799">
        <f>IF(moras[[#This Row],[SALARIO]]="",'2-Resumen'!$B$7, moras[[#This Row],[SALARIO]])</f>
        <v>405798</v>
      </c>
      <c r="F3799">
        <f>STANDARDIZE(moras[[#This Row],[SALARIO]],'2-Resumen'!$B$2,'2-Resumen'!$B$3)</f>
        <v>-0.36886429291508593</v>
      </c>
      <c r="G3799" t="str">
        <f>IF(ABS(moras[[#This Row],[Z-CORE]])&gt; 1.96,"Sí", "No")</f>
        <v>No</v>
      </c>
      <c r="H3799" t="s">
        <v>35</v>
      </c>
      <c r="I3799" t="str">
        <f>IF(moras[[#This Row],[TIPO_ASEGURAMIENTO]] = "", '2-Resumen'!$F$4, moras[[#This Row],[TIPO_ASEGURAMIENTO]])</f>
        <v>ASEGURADO VOLUNTARIO</v>
      </c>
      <c r="J3799" t="s">
        <v>29</v>
      </c>
      <c r="K3799" t="s">
        <v>30</v>
      </c>
      <c r="L3799" t="s">
        <v>31</v>
      </c>
      <c r="M3799" t="s">
        <v>31</v>
      </c>
      <c r="N3799">
        <v>35</v>
      </c>
      <c r="O3799">
        <f>IF(moras[[#This Row],[EDAD]]="", '2-Resumen'!$C$7, moras[[#This Row],[EDAD]])</f>
        <v>35</v>
      </c>
      <c r="P3799">
        <f>FLOOR(moras[[#This Row],[EDAD_SIN_NA´S]],10)</f>
        <v>30</v>
      </c>
      <c r="Q3799">
        <f>STANDARDIZE(moras[[#This Row],[EDAD]],'2-Resumen'!$C$2, '2-Resumen'!$C$3)</f>
        <v>-0.48741749375467142</v>
      </c>
      <c r="R3799" t="str">
        <f>IF(ABS(moras[[#This Row],[Z-CORE E]]) &gt; 1.96, "Sí", "No")</f>
        <v>No</v>
      </c>
    </row>
    <row r="3800" spans="1:18">
      <c r="A3800">
        <v>3807</v>
      </c>
      <c r="B3800" t="s">
        <v>27</v>
      </c>
      <c r="C3800">
        <v>297046</v>
      </c>
      <c r="D38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00">
        <f>IF(moras[[#This Row],[SALARIO]]="",'2-Resumen'!$B$7, moras[[#This Row],[SALARIO]])</f>
        <v>297046</v>
      </c>
      <c r="F3800">
        <f>STANDARDIZE(moras[[#This Row],[SALARIO]],'2-Resumen'!$B$2,'2-Resumen'!$B$3)</f>
        <v>-0.37067382187573611</v>
      </c>
      <c r="G3800" t="str">
        <f>IF(ABS(moras[[#This Row],[Z-CORE]])&gt; 1.96,"Sí", "No")</f>
        <v>No</v>
      </c>
      <c r="H3800" t="s">
        <v>35</v>
      </c>
      <c r="I3800" t="str">
        <f>IF(moras[[#This Row],[TIPO_ASEGURAMIENTO]] = "", '2-Resumen'!$F$4, moras[[#This Row],[TIPO_ASEGURAMIENTO]])</f>
        <v>ASEGURADO VOLUNTARIO</v>
      </c>
      <c r="J3800" t="s">
        <v>29</v>
      </c>
      <c r="K3800" t="s">
        <v>30</v>
      </c>
      <c r="L3800" t="s">
        <v>30</v>
      </c>
      <c r="M3800" t="s">
        <v>31</v>
      </c>
      <c r="N3800">
        <v>32</v>
      </c>
      <c r="O3800">
        <f>IF(moras[[#This Row],[EDAD]]="", '2-Resumen'!$C$7, moras[[#This Row],[EDAD]])</f>
        <v>32</v>
      </c>
      <c r="P3800">
        <f>FLOOR(moras[[#This Row],[EDAD_SIN_NA´S]],10)</f>
        <v>30</v>
      </c>
      <c r="Q3800">
        <f>STANDARDIZE(moras[[#This Row],[EDAD]],'2-Resumen'!$C$2, '2-Resumen'!$C$3)</f>
        <v>-0.69914348398608395</v>
      </c>
      <c r="R3800" t="str">
        <f>IF(ABS(moras[[#This Row],[Z-CORE E]]) &gt; 1.96, "Sí", "No")</f>
        <v>No</v>
      </c>
    </row>
    <row r="3801" spans="1:18">
      <c r="A3801">
        <v>3831</v>
      </c>
      <c r="B3801" t="s">
        <v>27</v>
      </c>
      <c r="C3801">
        <v>280000</v>
      </c>
      <c r="D38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01">
        <f>IF(moras[[#This Row],[SALARIO]]="",'2-Resumen'!$B$7, moras[[#This Row],[SALARIO]])</f>
        <v>280000</v>
      </c>
      <c r="F3801">
        <f>STANDARDIZE(moras[[#This Row],[SALARIO]],'2-Resumen'!$B$2,'2-Resumen'!$B$3)</f>
        <v>-0.37095745096451832</v>
      </c>
      <c r="G3801" t="str">
        <f>IF(ABS(moras[[#This Row],[Z-CORE]])&gt; 1.96,"Sí", "No")</f>
        <v>No</v>
      </c>
      <c r="H3801" t="s">
        <v>35</v>
      </c>
      <c r="I3801" t="str">
        <f>IF(moras[[#This Row],[TIPO_ASEGURAMIENTO]] = "", '2-Resumen'!$F$4, moras[[#This Row],[TIPO_ASEGURAMIENTO]])</f>
        <v>ASEGURADO VOLUNTARIO</v>
      </c>
      <c r="J3801" t="s">
        <v>29</v>
      </c>
      <c r="K3801" t="s">
        <v>30</v>
      </c>
      <c r="L3801" t="s">
        <v>31</v>
      </c>
      <c r="M3801" t="s">
        <v>31</v>
      </c>
      <c r="N3801">
        <v>33</v>
      </c>
      <c r="O3801">
        <f>IF(moras[[#This Row],[EDAD]]="", '2-Resumen'!$C$7, moras[[#This Row],[EDAD]])</f>
        <v>33</v>
      </c>
      <c r="P3801">
        <f>FLOOR(moras[[#This Row],[EDAD_SIN_NA´S]],10)</f>
        <v>30</v>
      </c>
      <c r="Q3801">
        <f>STANDARDIZE(moras[[#This Row],[EDAD]],'2-Resumen'!$C$2, '2-Resumen'!$C$3)</f>
        <v>-0.62856815390894638</v>
      </c>
      <c r="R3801" t="str">
        <f>IF(ABS(moras[[#This Row],[Z-CORE E]]) &gt; 1.96, "Sí", "No")</f>
        <v>No</v>
      </c>
    </row>
    <row r="3802" spans="1:18">
      <c r="A3802">
        <v>3835</v>
      </c>
      <c r="B3802" t="s">
        <v>32</v>
      </c>
      <c r="C3802">
        <v>297045</v>
      </c>
      <c r="D38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02">
        <f>IF(moras[[#This Row],[SALARIO]]="",'2-Resumen'!$B$7, moras[[#This Row],[SALARIO]])</f>
        <v>297045</v>
      </c>
      <c r="F3802">
        <f>STANDARDIZE(moras[[#This Row],[SALARIO]],'2-Resumen'!$B$2,'2-Resumen'!$B$3)</f>
        <v>-0.37067383851477692</v>
      </c>
      <c r="G3802" t="str">
        <f>IF(ABS(moras[[#This Row],[Z-CORE]])&gt; 1.96,"Sí", "No")</f>
        <v>No</v>
      </c>
      <c r="H3802" t="s">
        <v>35</v>
      </c>
      <c r="I3802" t="str">
        <f>IF(moras[[#This Row],[TIPO_ASEGURAMIENTO]] = "", '2-Resumen'!$F$4, moras[[#This Row],[TIPO_ASEGURAMIENTO]])</f>
        <v>ASEGURADO VOLUNTARIO</v>
      </c>
      <c r="J3802" t="s">
        <v>29</v>
      </c>
      <c r="K3802" t="s">
        <v>30</v>
      </c>
      <c r="L3802" t="s">
        <v>31</v>
      </c>
      <c r="M3802" t="s">
        <v>31</v>
      </c>
      <c r="N3802">
        <v>52</v>
      </c>
      <c r="O3802">
        <f>IF(moras[[#This Row],[EDAD]]="", '2-Resumen'!$C$7, moras[[#This Row],[EDAD]])</f>
        <v>52</v>
      </c>
      <c r="P3802">
        <f>FLOOR(moras[[#This Row],[EDAD_SIN_NA´S]],10)</f>
        <v>50</v>
      </c>
      <c r="Q3802">
        <f>STANDARDIZE(moras[[#This Row],[EDAD]],'2-Resumen'!$C$2, '2-Resumen'!$C$3)</f>
        <v>0.71236311755666615</v>
      </c>
      <c r="R3802" t="str">
        <f>IF(ABS(moras[[#This Row],[Z-CORE E]]) &gt; 1.96, "Sí", "No")</f>
        <v>No</v>
      </c>
    </row>
    <row r="3803" spans="1:18">
      <c r="A3803">
        <v>3878</v>
      </c>
      <c r="B3803" t="s">
        <v>32</v>
      </c>
      <c r="C3803">
        <v>317719</v>
      </c>
      <c r="D38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03">
        <f>IF(moras[[#This Row],[SALARIO]]="",'2-Resumen'!$B$7, moras[[#This Row],[SALARIO]])</f>
        <v>317719</v>
      </c>
      <c r="F3803">
        <f>STANDARDIZE(moras[[#This Row],[SALARIO]],'2-Resumen'!$B$2,'2-Resumen'!$B$3)</f>
        <v>-0.37032984298612009</v>
      </c>
      <c r="G3803" t="str">
        <f>IF(ABS(moras[[#This Row],[Z-CORE]])&gt; 1.96,"Sí", "No")</f>
        <v>No</v>
      </c>
      <c r="H3803" t="s">
        <v>35</v>
      </c>
      <c r="I3803" t="str">
        <f>IF(moras[[#This Row],[TIPO_ASEGURAMIENTO]] = "", '2-Resumen'!$F$4, moras[[#This Row],[TIPO_ASEGURAMIENTO]])</f>
        <v>ASEGURADO VOLUNTARIO</v>
      </c>
      <c r="J3803" t="s">
        <v>29</v>
      </c>
      <c r="K3803" t="s">
        <v>30</v>
      </c>
      <c r="L3803" t="s">
        <v>30</v>
      </c>
      <c r="M3803" t="s">
        <v>31</v>
      </c>
      <c r="N3803">
        <v>34</v>
      </c>
      <c r="O3803">
        <f>IF(moras[[#This Row],[EDAD]]="", '2-Resumen'!$C$7, moras[[#This Row],[EDAD]])</f>
        <v>34</v>
      </c>
      <c r="P3803">
        <f>FLOOR(moras[[#This Row],[EDAD_SIN_NA´S]],10)</f>
        <v>30</v>
      </c>
      <c r="Q3803">
        <f>STANDARDIZE(moras[[#This Row],[EDAD]],'2-Resumen'!$C$2, '2-Resumen'!$C$3)</f>
        <v>-0.55799282383180893</v>
      </c>
      <c r="R3803" t="str">
        <f>IF(ABS(moras[[#This Row],[Z-CORE E]]) &gt; 1.96, "Sí", "No")</f>
        <v>No</v>
      </c>
    </row>
    <row r="3804" spans="1:18">
      <c r="A3804">
        <v>3880</v>
      </c>
      <c r="B3804" t="s">
        <v>27</v>
      </c>
      <c r="C3804">
        <v>297050</v>
      </c>
      <c r="D38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04">
        <f>IF(moras[[#This Row],[SALARIO]]="",'2-Resumen'!$B$7, moras[[#This Row],[SALARIO]])</f>
        <v>297050</v>
      </c>
      <c r="F3804">
        <f>STANDARDIZE(moras[[#This Row],[SALARIO]],'2-Resumen'!$B$2,'2-Resumen'!$B$3)</f>
        <v>-0.37067375531957308</v>
      </c>
      <c r="G3804" t="str">
        <f>IF(ABS(moras[[#This Row],[Z-CORE]])&gt; 1.96,"Sí", "No")</f>
        <v>No</v>
      </c>
      <c r="H3804" t="s">
        <v>35</v>
      </c>
      <c r="I3804" t="str">
        <f>IF(moras[[#This Row],[TIPO_ASEGURAMIENTO]] = "", '2-Resumen'!$F$4, moras[[#This Row],[TIPO_ASEGURAMIENTO]])</f>
        <v>ASEGURADO VOLUNTARIO</v>
      </c>
      <c r="J3804" t="s">
        <v>29</v>
      </c>
      <c r="K3804" t="s">
        <v>30</v>
      </c>
      <c r="L3804" t="s">
        <v>31</v>
      </c>
      <c r="M3804" t="s">
        <v>31</v>
      </c>
      <c r="N3804">
        <v>55</v>
      </c>
      <c r="O3804">
        <f>IF(moras[[#This Row],[EDAD]]="", '2-Resumen'!$C$7, moras[[#This Row],[EDAD]])</f>
        <v>55</v>
      </c>
      <c r="P3804">
        <f>FLOOR(moras[[#This Row],[EDAD_SIN_NA´S]],10)</f>
        <v>50</v>
      </c>
      <c r="Q3804">
        <f>STANDARDIZE(moras[[#This Row],[EDAD]],'2-Resumen'!$C$2, '2-Resumen'!$C$3)</f>
        <v>0.92408910778807873</v>
      </c>
      <c r="R3804" t="str">
        <f>IF(ABS(moras[[#This Row],[Z-CORE E]]) &gt; 1.96, "Sí", "No")</f>
        <v>No</v>
      </c>
    </row>
    <row r="3805" spans="1:18">
      <c r="A3805">
        <v>3883</v>
      </c>
      <c r="B3805" t="s">
        <v>27</v>
      </c>
      <c r="C3805">
        <v>300018</v>
      </c>
      <c r="D38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05">
        <f>IF(moras[[#This Row],[SALARIO]]="",'2-Resumen'!$B$7, moras[[#This Row],[SALARIO]])</f>
        <v>300018</v>
      </c>
      <c r="F3805">
        <f>STANDARDIZE(moras[[#This Row],[SALARIO]],'2-Resumen'!$B$2,'2-Resumen'!$B$3)</f>
        <v>-0.37062437064659964</v>
      </c>
      <c r="G3805" t="str">
        <f>IF(ABS(moras[[#This Row],[Z-CORE]])&gt; 1.96,"Sí", "No")</f>
        <v>No</v>
      </c>
      <c r="H3805" t="s">
        <v>35</v>
      </c>
      <c r="I3805" t="str">
        <f>IF(moras[[#This Row],[TIPO_ASEGURAMIENTO]] = "", '2-Resumen'!$F$4, moras[[#This Row],[TIPO_ASEGURAMIENTO]])</f>
        <v>ASEGURADO VOLUNTARIO</v>
      </c>
      <c r="J3805" t="s">
        <v>29</v>
      </c>
      <c r="K3805" t="s">
        <v>30</v>
      </c>
      <c r="L3805" t="s">
        <v>31</v>
      </c>
      <c r="M3805" t="s">
        <v>31</v>
      </c>
      <c r="N3805">
        <v>55</v>
      </c>
      <c r="O3805">
        <f>IF(moras[[#This Row],[EDAD]]="", '2-Resumen'!$C$7, moras[[#This Row],[EDAD]])</f>
        <v>55</v>
      </c>
      <c r="P3805">
        <f>FLOOR(moras[[#This Row],[EDAD_SIN_NA´S]],10)</f>
        <v>50</v>
      </c>
      <c r="Q3805">
        <f>STANDARDIZE(moras[[#This Row],[EDAD]],'2-Resumen'!$C$2, '2-Resumen'!$C$3)</f>
        <v>0.92408910778807873</v>
      </c>
      <c r="R3805" t="str">
        <f>IF(ABS(moras[[#This Row],[Z-CORE E]]) &gt; 1.96, "Sí", "No")</f>
        <v>No</v>
      </c>
    </row>
    <row r="3806" spans="1:18">
      <c r="A3806">
        <v>3888</v>
      </c>
      <c r="B3806" t="s">
        <v>27</v>
      </c>
      <c r="C3806">
        <v>297046</v>
      </c>
      <c r="D38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06">
        <f>IF(moras[[#This Row],[SALARIO]]="",'2-Resumen'!$B$7, moras[[#This Row],[SALARIO]])</f>
        <v>297046</v>
      </c>
      <c r="F3806">
        <f>STANDARDIZE(moras[[#This Row],[SALARIO]],'2-Resumen'!$B$2,'2-Resumen'!$B$3)</f>
        <v>-0.37067382187573611</v>
      </c>
      <c r="G3806" t="str">
        <f>IF(ABS(moras[[#This Row],[Z-CORE]])&gt; 1.96,"Sí", "No")</f>
        <v>No</v>
      </c>
      <c r="H3806" t="s">
        <v>35</v>
      </c>
      <c r="I3806" t="str">
        <f>IF(moras[[#This Row],[TIPO_ASEGURAMIENTO]] = "", '2-Resumen'!$F$4, moras[[#This Row],[TIPO_ASEGURAMIENTO]])</f>
        <v>ASEGURADO VOLUNTARIO</v>
      </c>
      <c r="J3806" t="s">
        <v>29</v>
      </c>
      <c r="K3806" t="s">
        <v>30</v>
      </c>
      <c r="L3806" t="s">
        <v>31</v>
      </c>
      <c r="M3806" t="s">
        <v>31</v>
      </c>
      <c r="N3806">
        <v>60</v>
      </c>
      <c r="O3806">
        <f>IF(moras[[#This Row],[EDAD]]="", '2-Resumen'!$C$7, moras[[#This Row],[EDAD]])</f>
        <v>60</v>
      </c>
      <c r="P3806">
        <f>FLOOR(moras[[#This Row],[EDAD_SIN_NA´S]],10)</f>
        <v>60</v>
      </c>
      <c r="Q3806">
        <f>STANDARDIZE(moras[[#This Row],[EDAD]],'2-Resumen'!$C$2, '2-Resumen'!$C$3)</f>
        <v>1.2769657581737661</v>
      </c>
      <c r="R3806" t="str">
        <f>IF(ABS(moras[[#This Row],[Z-CORE E]]) &gt; 1.96, "Sí", "No")</f>
        <v>No</v>
      </c>
    </row>
    <row r="3807" spans="1:18">
      <c r="A3807">
        <v>3894</v>
      </c>
      <c r="B3807" t="s">
        <v>27</v>
      </c>
      <c r="C3807">
        <v>297046</v>
      </c>
      <c r="D38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07">
        <f>IF(moras[[#This Row],[SALARIO]]="",'2-Resumen'!$B$7, moras[[#This Row],[SALARIO]])</f>
        <v>297046</v>
      </c>
      <c r="F3807">
        <f>STANDARDIZE(moras[[#This Row],[SALARIO]],'2-Resumen'!$B$2,'2-Resumen'!$B$3)</f>
        <v>-0.37067382187573611</v>
      </c>
      <c r="G3807" t="str">
        <f>IF(ABS(moras[[#This Row],[Z-CORE]])&gt; 1.96,"Sí", "No")</f>
        <v>No</v>
      </c>
      <c r="H3807" t="s">
        <v>35</v>
      </c>
      <c r="I3807" t="str">
        <f>IF(moras[[#This Row],[TIPO_ASEGURAMIENTO]] = "", '2-Resumen'!$F$4, moras[[#This Row],[TIPO_ASEGURAMIENTO]])</f>
        <v>ASEGURADO VOLUNTARIO</v>
      </c>
      <c r="J3807" t="s">
        <v>29</v>
      </c>
      <c r="K3807" t="s">
        <v>31</v>
      </c>
      <c r="L3807" t="s">
        <v>31</v>
      </c>
      <c r="M3807" t="s">
        <v>31</v>
      </c>
      <c r="N3807">
        <v>52</v>
      </c>
      <c r="O3807">
        <f>IF(moras[[#This Row],[EDAD]]="", '2-Resumen'!$C$7, moras[[#This Row],[EDAD]])</f>
        <v>52</v>
      </c>
      <c r="P3807">
        <f>FLOOR(moras[[#This Row],[EDAD_SIN_NA´S]],10)</f>
        <v>50</v>
      </c>
      <c r="Q3807">
        <f>STANDARDIZE(moras[[#This Row],[EDAD]],'2-Resumen'!$C$2, '2-Resumen'!$C$3)</f>
        <v>0.71236311755666615</v>
      </c>
      <c r="R3807" t="str">
        <f>IF(ABS(moras[[#This Row],[Z-CORE E]]) &gt; 1.96, "Sí", "No")</f>
        <v>No</v>
      </c>
    </row>
    <row r="3808" spans="1:18">
      <c r="A3808">
        <v>3913</v>
      </c>
      <c r="B3808" t="s">
        <v>32</v>
      </c>
      <c r="C3808">
        <v>301566</v>
      </c>
      <c r="D38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08">
        <f>IF(moras[[#This Row],[SALARIO]]="",'2-Resumen'!$B$7, moras[[#This Row],[SALARIO]])</f>
        <v>301566</v>
      </c>
      <c r="F3808">
        <f>STANDARDIZE(moras[[#This Row],[SALARIO]],'2-Resumen'!$B$2,'2-Resumen'!$B$3)</f>
        <v>-0.3705986134115043</v>
      </c>
      <c r="G3808" t="str">
        <f>IF(ABS(moras[[#This Row],[Z-CORE]])&gt; 1.96,"Sí", "No")</f>
        <v>No</v>
      </c>
      <c r="H3808" t="s">
        <v>35</v>
      </c>
      <c r="I3808" t="str">
        <f>IF(moras[[#This Row],[TIPO_ASEGURAMIENTO]] = "", '2-Resumen'!$F$4, moras[[#This Row],[TIPO_ASEGURAMIENTO]])</f>
        <v>ASEGURADO VOLUNTARIO</v>
      </c>
      <c r="J3808" t="s">
        <v>29</v>
      </c>
      <c r="K3808" t="s">
        <v>30</v>
      </c>
      <c r="L3808" t="s">
        <v>31</v>
      </c>
      <c r="M3808" t="s">
        <v>30</v>
      </c>
      <c r="N3808">
        <v>26</v>
      </c>
      <c r="O3808">
        <f>IF(moras[[#This Row],[EDAD]]="", '2-Resumen'!$C$7, moras[[#This Row],[EDAD]])</f>
        <v>26</v>
      </c>
      <c r="P3808">
        <f>FLOOR(moras[[#This Row],[EDAD_SIN_NA´S]],10)</f>
        <v>20</v>
      </c>
      <c r="Q3808">
        <f>STANDARDIZE(moras[[#This Row],[EDAD]],'2-Resumen'!$C$2, '2-Resumen'!$C$3)</f>
        <v>-1.1225954644489089</v>
      </c>
      <c r="R3808" t="str">
        <f>IF(ABS(moras[[#This Row],[Z-CORE E]]) &gt; 1.96, "Sí", "No")</f>
        <v>No</v>
      </c>
    </row>
    <row r="3809" spans="1:18">
      <c r="A3809">
        <v>3917</v>
      </c>
      <c r="B3809" t="s">
        <v>32</v>
      </c>
      <c r="C3809">
        <v>297046</v>
      </c>
      <c r="D38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09">
        <f>IF(moras[[#This Row],[SALARIO]]="",'2-Resumen'!$B$7, moras[[#This Row],[SALARIO]])</f>
        <v>297046</v>
      </c>
      <c r="F3809">
        <f>STANDARDIZE(moras[[#This Row],[SALARIO]],'2-Resumen'!$B$2,'2-Resumen'!$B$3)</f>
        <v>-0.37067382187573611</v>
      </c>
      <c r="G3809" t="str">
        <f>IF(ABS(moras[[#This Row],[Z-CORE]])&gt; 1.96,"Sí", "No")</f>
        <v>No</v>
      </c>
      <c r="H3809" t="s">
        <v>35</v>
      </c>
      <c r="I3809" t="str">
        <f>IF(moras[[#This Row],[TIPO_ASEGURAMIENTO]] = "", '2-Resumen'!$F$4, moras[[#This Row],[TIPO_ASEGURAMIENTO]])</f>
        <v>ASEGURADO VOLUNTARIO</v>
      </c>
      <c r="J3809" t="s">
        <v>29</v>
      </c>
      <c r="K3809" t="s">
        <v>30</v>
      </c>
      <c r="L3809" t="s">
        <v>31</v>
      </c>
      <c r="M3809" t="s">
        <v>31</v>
      </c>
      <c r="N3809">
        <v>59</v>
      </c>
      <c r="O3809">
        <f>IF(moras[[#This Row],[EDAD]]="", '2-Resumen'!$C$7, moras[[#This Row],[EDAD]])</f>
        <v>59</v>
      </c>
      <c r="P3809">
        <f>FLOOR(moras[[#This Row],[EDAD_SIN_NA´S]],10)</f>
        <v>50</v>
      </c>
      <c r="Q3809">
        <f>STANDARDIZE(moras[[#This Row],[EDAD]],'2-Resumen'!$C$2, '2-Resumen'!$C$3)</f>
        <v>1.2063904280966287</v>
      </c>
      <c r="R3809" t="str">
        <f>IF(ABS(moras[[#This Row],[Z-CORE E]]) &gt; 1.96, "Sí", "No")</f>
        <v>No</v>
      </c>
    </row>
    <row r="3810" spans="1:18">
      <c r="A3810">
        <v>3919</v>
      </c>
      <c r="B3810" t="s">
        <v>27</v>
      </c>
      <c r="C3810">
        <v>297046</v>
      </c>
      <c r="D38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10">
        <f>IF(moras[[#This Row],[SALARIO]]="",'2-Resumen'!$B$7, moras[[#This Row],[SALARIO]])</f>
        <v>297046</v>
      </c>
      <c r="F3810">
        <f>STANDARDIZE(moras[[#This Row],[SALARIO]],'2-Resumen'!$B$2,'2-Resumen'!$B$3)</f>
        <v>-0.37067382187573611</v>
      </c>
      <c r="G3810" t="str">
        <f>IF(ABS(moras[[#This Row],[Z-CORE]])&gt; 1.96,"Sí", "No")</f>
        <v>No</v>
      </c>
      <c r="H3810" t="s">
        <v>35</v>
      </c>
      <c r="I3810" t="str">
        <f>IF(moras[[#This Row],[TIPO_ASEGURAMIENTO]] = "", '2-Resumen'!$F$4, moras[[#This Row],[TIPO_ASEGURAMIENTO]])</f>
        <v>ASEGURADO VOLUNTARIO</v>
      </c>
      <c r="J3810" t="s">
        <v>29</v>
      </c>
      <c r="K3810" t="s">
        <v>30</v>
      </c>
      <c r="L3810" t="s">
        <v>31</v>
      </c>
      <c r="M3810" t="s">
        <v>31</v>
      </c>
      <c r="N3810">
        <v>43</v>
      </c>
      <c r="O3810">
        <f>IF(moras[[#This Row],[EDAD]]="", '2-Resumen'!$C$7, moras[[#This Row],[EDAD]])</f>
        <v>43</v>
      </c>
      <c r="P3810">
        <f>FLOOR(moras[[#This Row],[EDAD_SIN_NA´S]],10)</f>
        <v>40</v>
      </c>
      <c r="Q3810">
        <f>STANDARDIZE(moras[[#This Row],[EDAD]],'2-Resumen'!$C$2, '2-Resumen'!$C$3)</f>
        <v>7.7185146862428639E-2</v>
      </c>
      <c r="R3810" t="str">
        <f>IF(ABS(moras[[#This Row],[Z-CORE E]]) &gt; 1.96, "Sí", "No")</f>
        <v>No</v>
      </c>
    </row>
    <row r="3811" spans="1:18">
      <c r="A3811">
        <v>3925</v>
      </c>
      <c r="B3811" t="s">
        <v>32</v>
      </c>
      <c r="C3811">
        <v>297046</v>
      </c>
      <c r="D38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11">
        <f>IF(moras[[#This Row],[SALARIO]]="",'2-Resumen'!$B$7, moras[[#This Row],[SALARIO]])</f>
        <v>297046</v>
      </c>
      <c r="F3811">
        <f>STANDARDIZE(moras[[#This Row],[SALARIO]],'2-Resumen'!$B$2,'2-Resumen'!$B$3)</f>
        <v>-0.37067382187573611</v>
      </c>
      <c r="G3811" t="str">
        <f>IF(ABS(moras[[#This Row],[Z-CORE]])&gt; 1.96,"Sí", "No")</f>
        <v>No</v>
      </c>
      <c r="H3811" t="s">
        <v>35</v>
      </c>
      <c r="I3811" t="str">
        <f>IF(moras[[#This Row],[TIPO_ASEGURAMIENTO]] = "", '2-Resumen'!$F$4, moras[[#This Row],[TIPO_ASEGURAMIENTO]])</f>
        <v>ASEGURADO VOLUNTARIO</v>
      </c>
      <c r="J3811" t="s">
        <v>29</v>
      </c>
      <c r="K3811" t="s">
        <v>30</v>
      </c>
      <c r="L3811" t="s">
        <v>31</v>
      </c>
      <c r="M3811" t="s">
        <v>31</v>
      </c>
      <c r="N3811">
        <v>48</v>
      </c>
      <c r="O3811">
        <f>IF(moras[[#This Row],[EDAD]]="", '2-Resumen'!$C$7, moras[[#This Row],[EDAD]])</f>
        <v>48</v>
      </c>
      <c r="P3811">
        <f>FLOOR(moras[[#This Row],[EDAD_SIN_NA´S]],10)</f>
        <v>40</v>
      </c>
      <c r="Q3811">
        <f>STANDARDIZE(moras[[#This Row],[EDAD]],'2-Resumen'!$C$2, '2-Resumen'!$C$3)</f>
        <v>0.43006179724811616</v>
      </c>
      <c r="R3811" t="str">
        <f>IF(ABS(moras[[#This Row],[Z-CORE E]]) &gt; 1.96, "Sí", "No")</f>
        <v>No</v>
      </c>
    </row>
    <row r="3812" spans="1:18">
      <c r="A3812">
        <v>3976</v>
      </c>
      <c r="B3812" t="s">
        <v>27</v>
      </c>
      <c r="C3812">
        <v>297045</v>
      </c>
      <c r="D38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12">
        <f>IF(moras[[#This Row],[SALARIO]]="",'2-Resumen'!$B$7, moras[[#This Row],[SALARIO]])</f>
        <v>297045</v>
      </c>
      <c r="F3812">
        <f>STANDARDIZE(moras[[#This Row],[SALARIO]],'2-Resumen'!$B$2,'2-Resumen'!$B$3)</f>
        <v>-0.37067383851477692</v>
      </c>
      <c r="G3812" t="str">
        <f>IF(ABS(moras[[#This Row],[Z-CORE]])&gt; 1.96,"Sí", "No")</f>
        <v>No</v>
      </c>
      <c r="H3812" t="s">
        <v>35</v>
      </c>
      <c r="I3812" t="str">
        <f>IF(moras[[#This Row],[TIPO_ASEGURAMIENTO]] = "", '2-Resumen'!$F$4, moras[[#This Row],[TIPO_ASEGURAMIENTO]])</f>
        <v>ASEGURADO VOLUNTARIO</v>
      </c>
      <c r="J3812" t="s">
        <v>29</v>
      </c>
      <c r="K3812" t="s">
        <v>30</v>
      </c>
      <c r="L3812" t="s">
        <v>30</v>
      </c>
      <c r="M3812" t="s">
        <v>31</v>
      </c>
      <c r="N3812">
        <v>27</v>
      </c>
      <c r="O3812">
        <f>IF(moras[[#This Row],[EDAD]]="", '2-Resumen'!$C$7, moras[[#This Row],[EDAD]])</f>
        <v>27</v>
      </c>
      <c r="P3812">
        <f>FLOOR(moras[[#This Row],[EDAD_SIN_NA´S]],10)</f>
        <v>20</v>
      </c>
      <c r="Q3812">
        <f>STANDARDIZE(moras[[#This Row],[EDAD]],'2-Resumen'!$C$2, '2-Resumen'!$C$3)</f>
        <v>-1.0520201343717714</v>
      </c>
      <c r="R3812" t="str">
        <f>IF(ABS(moras[[#This Row],[Z-CORE E]]) &gt; 1.96, "Sí", "No")</f>
        <v>No</v>
      </c>
    </row>
    <row r="3813" spans="1:18">
      <c r="A3813">
        <v>3978</v>
      </c>
      <c r="B3813" t="s">
        <v>27</v>
      </c>
      <c r="C3813">
        <v>278030</v>
      </c>
      <c r="D38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13">
        <f>IF(moras[[#This Row],[SALARIO]]="",'2-Resumen'!$B$7, moras[[#This Row],[SALARIO]])</f>
        <v>278030</v>
      </c>
      <c r="F3813">
        <f>STANDARDIZE(moras[[#This Row],[SALARIO]],'2-Resumen'!$B$2,'2-Resumen'!$B$3)</f>
        <v>-0.37099022987481406</v>
      </c>
      <c r="G3813" t="str">
        <f>IF(ABS(moras[[#This Row],[Z-CORE]])&gt; 1.96,"Sí", "No")</f>
        <v>No</v>
      </c>
      <c r="H3813" t="s">
        <v>35</v>
      </c>
      <c r="I3813" t="str">
        <f>IF(moras[[#This Row],[TIPO_ASEGURAMIENTO]] = "", '2-Resumen'!$F$4, moras[[#This Row],[TIPO_ASEGURAMIENTO]])</f>
        <v>ASEGURADO VOLUNTARIO</v>
      </c>
      <c r="J3813" t="s">
        <v>29</v>
      </c>
      <c r="K3813" t="s">
        <v>30</v>
      </c>
      <c r="L3813" t="s">
        <v>31</v>
      </c>
      <c r="M3813" t="s">
        <v>31</v>
      </c>
      <c r="N3813">
        <v>33</v>
      </c>
      <c r="O3813">
        <f>IF(moras[[#This Row],[EDAD]]="", '2-Resumen'!$C$7, moras[[#This Row],[EDAD]])</f>
        <v>33</v>
      </c>
      <c r="P3813">
        <f>FLOOR(moras[[#This Row],[EDAD_SIN_NA´S]],10)</f>
        <v>30</v>
      </c>
      <c r="Q3813">
        <f>STANDARDIZE(moras[[#This Row],[EDAD]],'2-Resumen'!$C$2, '2-Resumen'!$C$3)</f>
        <v>-0.62856815390894638</v>
      </c>
      <c r="R3813" t="str">
        <f>IF(ABS(moras[[#This Row],[Z-CORE E]]) &gt; 1.96, "Sí", "No")</f>
        <v>No</v>
      </c>
    </row>
    <row r="3814" spans="1:18">
      <c r="A3814">
        <v>3986</v>
      </c>
      <c r="B3814" t="s">
        <v>32</v>
      </c>
      <c r="C3814">
        <v>284281</v>
      </c>
      <c r="D38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14">
        <f>IF(moras[[#This Row],[SALARIO]]="",'2-Resumen'!$B$7, moras[[#This Row],[SALARIO]])</f>
        <v>284281</v>
      </c>
      <c r="F3814">
        <f>STANDARDIZE(moras[[#This Row],[SALARIO]],'2-Resumen'!$B$2,'2-Resumen'!$B$3)</f>
        <v>-0.37088621923102799</v>
      </c>
      <c r="G3814" t="str">
        <f>IF(ABS(moras[[#This Row],[Z-CORE]])&gt; 1.96,"Sí", "No")</f>
        <v>No</v>
      </c>
      <c r="H3814" t="s">
        <v>35</v>
      </c>
      <c r="I3814" t="str">
        <f>IF(moras[[#This Row],[TIPO_ASEGURAMIENTO]] = "", '2-Resumen'!$F$4, moras[[#This Row],[TIPO_ASEGURAMIENTO]])</f>
        <v>ASEGURADO VOLUNTARIO</v>
      </c>
      <c r="J3814" t="s">
        <v>29</v>
      </c>
      <c r="K3814" t="s">
        <v>31</v>
      </c>
      <c r="L3814" t="s">
        <v>31</v>
      </c>
      <c r="M3814" t="s">
        <v>31</v>
      </c>
      <c r="N3814">
        <v>30</v>
      </c>
      <c r="O3814">
        <f>IF(moras[[#This Row],[EDAD]]="", '2-Resumen'!$C$7, moras[[#This Row],[EDAD]])</f>
        <v>30</v>
      </c>
      <c r="P3814">
        <f>FLOOR(moras[[#This Row],[EDAD_SIN_NA´S]],10)</f>
        <v>30</v>
      </c>
      <c r="Q3814">
        <f>STANDARDIZE(moras[[#This Row],[EDAD]],'2-Resumen'!$C$2, '2-Resumen'!$C$3)</f>
        <v>-0.84029414414035897</v>
      </c>
      <c r="R3814" t="str">
        <f>IF(ABS(moras[[#This Row],[Z-CORE E]]) &gt; 1.96, "Sí", "No")</f>
        <v>No</v>
      </c>
    </row>
    <row r="3815" spans="1:18">
      <c r="A3815">
        <v>3989</v>
      </c>
      <c r="B3815" t="s">
        <v>32</v>
      </c>
      <c r="C3815">
        <v>297163</v>
      </c>
      <c r="D38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15">
        <f>IF(moras[[#This Row],[SALARIO]]="",'2-Resumen'!$B$7, moras[[#This Row],[SALARIO]])</f>
        <v>297163</v>
      </c>
      <c r="F3815">
        <f>STANDARDIZE(moras[[#This Row],[SALARIO]],'2-Resumen'!$B$2,'2-Resumen'!$B$3)</f>
        <v>-0.37067187510796729</v>
      </c>
      <c r="G3815" t="str">
        <f>IF(ABS(moras[[#This Row],[Z-CORE]])&gt; 1.96,"Sí", "No")</f>
        <v>No</v>
      </c>
      <c r="H3815" t="s">
        <v>35</v>
      </c>
      <c r="I3815" t="str">
        <f>IF(moras[[#This Row],[TIPO_ASEGURAMIENTO]] = "", '2-Resumen'!$F$4, moras[[#This Row],[TIPO_ASEGURAMIENTO]])</f>
        <v>ASEGURADO VOLUNTARIO</v>
      </c>
      <c r="J3815" t="s">
        <v>29</v>
      </c>
      <c r="K3815" t="s">
        <v>30</v>
      </c>
      <c r="L3815" t="s">
        <v>31</v>
      </c>
      <c r="M3815" t="s">
        <v>31</v>
      </c>
      <c r="N3815">
        <v>37</v>
      </c>
      <c r="O3815">
        <f>IF(moras[[#This Row],[EDAD]]="", '2-Resumen'!$C$7, moras[[#This Row],[EDAD]])</f>
        <v>37</v>
      </c>
      <c r="P3815">
        <f>FLOOR(moras[[#This Row],[EDAD_SIN_NA´S]],10)</f>
        <v>30</v>
      </c>
      <c r="Q3815">
        <f>STANDARDIZE(moras[[#This Row],[EDAD]],'2-Resumen'!$C$2, '2-Resumen'!$C$3)</f>
        <v>-0.3462668336003964</v>
      </c>
      <c r="R3815" t="str">
        <f>IF(ABS(moras[[#This Row],[Z-CORE E]]) &gt; 1.96, "Sí", "No")</f>
        <v>No</v>
      </c>
    </row>
    <row r="3816" spans="1:18">
      <c r="A3816">
        <v>4007</v>
      </c>
      <c r="B3816" t="s">
        <v>27</v>
      </c>
      <c r="C3816">
        <v>297045</v>
      </c>
      <c r="D38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16">
        <f>IF(moras[[#This Row],[SALARIO]]="",'2-Resumen'!$B$7, moras[[#This Row],[SALARIO]])</f>
        <v>297045</v>
      </c>
      <c r="F3816">
        <f>STANDARDIZE(moras[[#This Row],[SALARIO]],'2-Resumen'!$B$2,'2-Resumen'!$B$3)</f>
        <v>-0.37067383851477692</v>
      </c>
      <c r="G3816" t="str">
        <f>IF(ABS(moras[[#This Row],[Z-CORE]])&gt; 1.96,"Sí", "No")</f>
        <v>No</v>
      </c>
      <c r="H3816" t="s">
        <v>35</v>
      </c>
      <c r="I3816" t="str">
        <f>IF(moras[[#This Row],[TIPO_ASEGURAMIENTO]] = "", '2-Resumen'!$F$4, moras[[#This Row],[TIPO_ASEGURAMIENTO]])</f>
        <v>ASEGURADO VOLUNTARIO</v>
      </c>
      <c r="J3816" t="s">
        <v>29</v>
      </c>
      <c r="K3816" t="s">
        <v>30</v>
      </c>
      <c r="L3816" t="s">
        <v>30</v>
      </c>
      <c r="M3816" t="s">
        <v>30</v>
      </c>
      <c r="N3816">
        <v>58</v>
      </c>
      <c r="O3816">
        <f>IF(moras[[#This Row],[EDAD]]="", '2-Resumen'!$C$7, moras[[#This Row],[EDAD]])</f>
        <v>58</v>
      </c>
      <c r="P3816">
        <f>FLOOR(moras[[#This Row],[EDAD_SIN_NA´S]],10)</f>
        <v>50</v>
      </c>
      <c r="Q3816">
        <f>STANDARDIZE(moras[[#This Row],[EDAD]],'2-Resumen'!$C$2, '2-Resumen'!$C$3)</f>
        <v>1.1358150980194912</v>
      </c>
      <c r="R3816" t="str">
        <f>IF(ABS(moras[[#This Row],[Z-CORE E]]) &gt; 1.96, "Sí", "No")</f>
        <v>No</v>
      </c>
    </row>
    <row r="3817" spans="1:18">
      <c r="A3817">
        <v>4008</v>
      </c>
      <c r="B3817" t="s">
        <v>27</v>
      </c>
      <c r="C3817">
        <v>300018</v>
      </c>
      <c r="D38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17">
        <f>IF(moras[[#This Row],[SALARIO]]="",'2-Resumen'!$B$7, moras[[#This Row],[SALARIO]])</f>
        <v>300018</v>
      </c>
      <c r="F3817">
        <f>STANDARDIZE(moras[[#This Row],[SALARIO]],'2-Resumen'!$B$2,'2-Resumen'!$B$3)</f>
        <v>-0.37062437064659964</v>
      </c>
      <c r="G3817" t="str">
        <f>IF(ABS(moras[[#This Row],[Z-CORE]])&gt; 1.96,"Sí", "No")</f>
        <v>No</v>
      </c>
      <c r="H3817" t="s">
        <v>35</v>
      </c>
      <c r="I3817" t="str">
        <f>IF(moras[[#This Row],[TIPO_ASEGURAMIENTO]] = "", '2-Resumen'!$F$4, moras[[#This Row],[TIPO_ASEGURAMIENTO]])</f>
        <v>ASEGURADO VOLUNTARIO</v>
      </c>
      <c r="J3817" t="s">
        <v>29</v>
      </c>
      <c r="K3817" t="s">
        <v>30</v>
      </c>
      <c r="L3817" t="s">
        <v>31</v>
      </c>
      <c r="M3817" t="s">
        <v>31</v>
      </c>
      <c r="N3817">
        <v>58</v>
      </c>
      <c r="O3817">
        <f>IF(moras[[#This Row],[EDAD]]="", '2-Resumen'!$C$7, moras[[#This Row],[EDAD]])</f>
        <v>58</v>
      </c>
      <c r="P3817">
        <f>FLOOR(moras[[#This Row],[EDAD_SIN_NA´S]],10)</f>
        <v>50</v>
      </c>
      <c r="Q3817">
        <f>STANDARDIZE(moras[[#This Row],[EDAD]],'2-Resumen'!$C$2, '2-Resumen'!$C$3)</f>
        <v>1.1358150980194912</v>
      </c>
      <c r="R3817" t="str">
        <f>IF(ABS(moras[[#This Row],[Z-CORE E]]) &gt; 1.96, "Sí", "No")</f>
        <v>No</v>
      </c>
    </row>
    <row r="3818" spans="1:18">
      <c r="A3818">
        <v>4011</v>
      </c>
      <c r="B3818" t="s">
        <v>32</v>
      </c>
      <c r="C3818">
        <v>297046</v>
      </c>
      <c r="D38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18">
        <f>IF(moras[[#This Row],[SALARIO]]="",'2-Resumen'!$B$7, moras[[#This Row],[SALARIO]])</f>
        <v>297046</v>
      </c>
      <c r="F3818">
        <f>STANDARDIZE(moras[[#This Row],[SALARIO]],'2-Resumen'!$B$2,'2-Resumen'!$B$3)</f>
        <v>-0.37067382187573611</v>
      </c>
      <c r="G3818" t="str">
        <f>IF(ABS(moras[[#This Row],[Z-CORE]])&gt; 1.96,"Sí", "No")</f>
        <v>No</v>
      </c>
      <c r="H3818" t="s">
        <v>35</v>
      </c>
      <c r="I3818" t="str">
        <f>IF(moras[[#This Row],[TIPO_ASEGURAMIENTO]] = "", '2-Resumen'!$F$4, moras[[#This Row],[TIPO_ASEGURAMIENTO]])</f>
        <v>ASEGURADO VOLUNTARIO</v>
      </c>
      <c r="J3818" t="s">
        <v>29</v>
      </c>
      <c r="K3818" t="s">
        <v>30</v>
      </c>
      <c r="L3818" t="s">
        <v>31</v>
      </c>
      <c r="M3818" t="s">
        <v>31</v>
      </c>
      <c r="N3818">
        <v>35</v>
      </c>
      <c r="O3818">
        <f>IF(moras[[#This Row],[EDAD]]="", '2-Resumen'!$C$7, moras[[#This Row],[EDAD]])</f>
        <v>35</v>
      </c>
      <c r="P3818">
        <f>FLOOR(moras[[#This Row],[EDAD_SIN_NA´S]],10)</f>
        <v>30</v>
      </c>
      <c r="Q3818">
        <f>STANDARDIZE(moras[[#This Row],[EDAD]],'2-Resumen'!$C$2, '2-Resumen'!$C$3)</f>
        <v>-0.48741749375467142</v>
      </c>
      <c r="R3818" t="str">
        <f>IF(ABS(moras[[#This Row],[Z-CORE E]]) &gt; 1.96, "Sí", "No")</f>
        <v>No</v>
      </c>
    </row>
    <row r="3819" spans="1:18">
      <c r="A3819">
        <v>4027</v>
      </c>
      <c r="B3819" t="s">
        <v>27</v>
      </c>
      <c r="C3819">
        <v>27803099</v>
      </c>
      <c r="D38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819">
        <f>IF(moras[[#This Row],[SALARIO]]="",'2-Resumen'!$B$7, moras[[#This Row],[SALARIO]])</f>
        <v>27803099</v>
      </c>
      <c r="F3819">
        <f>STANDARDIZE(moras[[#This Row],[SALARIO]],'2-Resumen'!$B$2,'2-Resumen'!$B$3)</f>
        <v>8.7000515117414676E-2</v>
      </c>
      <c r="G3819" t="str">
        <f>IF(ABS(moras[[#This Row],[Z-CORE]])&gt; 1.96,"Sí", "No")</f>
        <v>No</v>
      </c>
      <c r="H3819" t="s">
        <v>35</v>
      </c>
      <c r="I3819" t="str">
        <f>IF(moras[[#This Row],[TIPO_ASEGURAMIENTO]] = "", '2-Resumen'!$F$4, moras[[#This Row],[TIPO_ASEGURAMIENTO]])</f>
        <v>ASEGURADO VOLUNTARIO</v>
      </c>
      <c r="J3819" t="s">
        <v>29</v>
      </c>
      <c r="K3819" t="s">
        <v>30</v>
      </c>
      <c r="L3819" t="s">
        <v>31</v>
      </c>
      <c r="M3819" t="s">
        <v>31</v>
      </c>
      <c r="N3819">
        <v>42</v>
      </c>
      <c r="O3819">
        <f>IF(moras[[#This Row],[EDAD]]="", '2-Resumen'!$C$7, moras[[#This Row],[EDAD]])</f>
        <v>42</v>
      </c>
      <c r="P3819">
        <f>FLOOR(moras[[#This Row],[EDAD_SIN_NA´S]],10)</f>
        <v>40</v>
      </c>
      <c r="Q3819">
        <f>STANDARDIZE(moras[[#This Row],[EDAD]],'2-Resumen'!$C$2, '2-Resumen'!$C$3)</f>
        <v>6.6098167852911317E-3</v>
      </c>
      <c r="R3819" t="str">
        <f>IF(ABS(moras[[#This Row],[Z-CORE E]]) &gt; 1.96, "Sí", "No")</f>
        <v>No</v>
      </c>
    </row>
    <row r="3820" spans="1:18">
      <c r="A3820">
        <v>4043</v>
      </c>
      <c r="B3820" t="s">
        <v>32</v>
      </c>
      <c r="C3820">
        <v>297046</v>
      </c>
      <c r="D38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20">
        <f>IF(moras[[#This Row],[SALARIO]]="",'2-Resumen'!$B$7, moras[[#This Row],[SALARIO]])</f>
        <v>297046</v>
      </c>
      <c r="F3820">
        <f>STANDARDIZE(moras[[#This Row],[SALARIO]],'2-Resumen'!$B$2,'2-Resumen'!$B$3)</f>
        <v>-0.37067382187573611</v>
      </c>
      <c r="G3820" t="str">
        <f>IF(ABS(moras[[#This Row],[Z-CORE]])&gt; 1.96,"Sí", "No")</f>
        <v>No</v>
      </c>
      <c r="H3820" t="s">
        <v>35</v>
      </c>
      <c r="I3820" t="str">
        <f>IF(moras[[#This Row],[TIPO_ASEGURAMIENTO]] = "", '2-Resumen'!$F$4, moras[[#This Row],[TIPO_ASEGURAMIENTO]])</f>
        <v>ASEGURADO VOLUNTARIO</v>
      </c>
      <c r="J3820" t="s">
        <v>29</v>
      </c>
      <c r="K3820" t="s">
        <v>30</v>
      </c>
      <c r="L3820" t="s">
        <v>31</v>
      </c>
      <c r="M3820" t="s">
        <v>31</v>
      </c>
      <c r="N3820">
        <v>64</v>
      </c>
      <c r="O3820">
        <f>IF(moras[[#This Row],[EDAD]]="", '2-Resumen'!$C$7, moras[[#This Row],[EDAD]])</f>
        <v>64</v>
      </c>
      <c r="P3820">
        <f>FLOOR(moras[[#This Row],[EDAD_SIN_NA´S]],10)</f>
        <v>60</v>
      </c>
      <c r="Q3820">
        <f>STANDARDIZE(moras[[#This Row],[EDAD]],'2-Resumen'!$C$2, '2-Resumen'!$C$3)</f>
        <v>1.5592670784823162</v>
      </c>
      <c r="R3820" t="str">
        <f>IF(ABS(moras[[#This Row],[Z-CORE E]]) &gt; 1.96, "Sí", "No")</f>
        <v>No</v>
      </c>
    </row>
    <row r="3821" spans="1:18">
      <c r="A3821">
        <v>4093</v>
      </c>
      <c r="B3821" t="s">
        <v>27</v>
      </c>
      <c r="C3821">
        <v>297045</v>
      </c>
      <c r="D38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21">
        <f>IF(moras[[#This Row],[SALARIO]]="",'2-Resumen'!$B$7, moras[[#This Row],[SALARIO]])</f>
        <v>297045</v>
      </c>
      <c r="F3821">
        <f>STANDARDIZE(moras[[#This Row],[SALARIO]],'2-Resumen'!$B$2,'2-Resumen'!$B$3)</f>
        <v>-0.37067383851477692</v>
      </c>
      <c r="G3821" t="str">
        <f>IF(ABS(moras[[#This Row],[Z-CORE]])&gt; 1.96,"Sí", "No")</f>
        <v>No</v>
      </c>
      <c r="H3821" t="s">
        <v>35</v>
      </c>
      <c r="I3821" t="str">
        <f>IF(moras[[#This Row],[TIPO_ASEGURAMIENTO]] = "", '2-Resumen'!$F$4, moras[[#This Row],[TIPO_ASEGURAMIENTO]])</f>
        <v>ASEGURADO VOLUNTARIO</v>
      </c>
      <c r="J3821" t="s">
        <v>29</v>
      </c>
      <c r="K3821" t="s">
        <v>30</v>
      </c>
      <c r="L3821" t="s">
        <v>30</v>
      </c>
      <c r="M3821" t="s">
        <v>31</v>
      </c>
      <c r="N3821">
        <v>39</v>
      </c>
      <c r="O3821">
        <f>IF(moras[[#This Row],[EDAD]]="", '2-Resumen'!$C$7, moras[[#This Row],[EDAD]])</f>
        <v>39</v>
      </c>
      <c r="P3821">
        <f>FLOOR(moras[[#This Row],[EDAD_SIN_NA´S]],10)</f>
        <v>30</v>
      </c>
      <c r="Q3821">
        <f>STANDARDIZE(moras[[#This Row],[EDAD]],'2-Resumen'!$C$2, '2-Resumen'!$C$3)</f>
        <v>-0.20511617344612137</v>
      </c>
      <c r="R3821" t="str">
        <f>IF(ABS(moras[[#This Row],[Z-CORE E]]) &gt; 1.96, "Sí", "No")</f>
        <v>No</v>
      </c>
    </row>
    <row r="3822" spans="1:18">
      <c r="A3822">
        <v>4094</v>
      </c>
      <c r="B3822" t="s">
        <v>32</v>
      </c>
      <c r="C3822">
        <v>305704</v>
      </c>
      <c r="D38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22">
        <f>IF(moras[[#This Row],[SALARIO]]="",'2-Resumen'!$B$7, moras[[#This Row],[SALARIO]])</f>
        <v>305704</v>
      </c>
      <c r="F3822">
        <f>STANDARDIZE(moras[[#This Row],[SALARIO]],'2-Resumen'!$B$2,'2-Resumen'!$B$3)</f>
        <v>-0.37052976106084251</v>
      </c>
      <c r="G3822" t="str">
        <f>IF(ABS(moras[[#This Row],[Z-CORE]])&gt; 1.96,"Sí", "No")</f>
        <v>No</v>
      </c>
      <c r="H3822" t="s">
        <v>35</v>
      </c>
      <c r="I3822" t="str">
        <f>IF(moras[[#This Row],[TIPO_ASEGURAMIENTO]] = "", '2-Resumen'!$F$4, moras[[#This Row],[TIPO_ASEGURAMIENTO]])</f>
        <v>ASEGURADO VOLUNTARIO</v>
      </c>
      <c r="J3822" t="s">
        <v>29</v>
      </c>
      <c r="K3822" t="s">
        <v>30</v>
      </c>
      <c r="L3822" t="s">
        <v>31</v>
      </c>
      <c r="M3822" t="s">
        <v>31</v>
      </c>
      <c r="N3822">
        <v>34</v>
      </c>
      <c r="O3822">
        <f>IF(moras[[#This Row],[EDAD]]="", '2-Resumen'!$C$7, moras[[#This Row],[EDAD]])</f>
        <v>34</v>
      </c>
      <c r="P3822">
        <f>FLOOR(moras[[#This Row],[EDAD_SIN_NA´S]],10)</f>
        <v>30</v>
      </c>
      <c r="Q3822">
        <f>STANDARDIZE(moras[[#This Row],[EDAD]],'2-Resumen'!$C$2, '2-Resumen'!$C$3)</f>
        <v>-0.55799282383180893</v>
      </c>
      <c r="R3822" t="str">
        <f>IF(ABS(moras[[#This Row],[Z-CORE E]]) &gt; 1.96, "Sí", "No")</f>
        <v>No</v>
      </c>
    </row>
    <row r="3823" spans="1:18">
      <c r="A3823">
        <v>4099</v>
      </c>
      <c r="B3823" t="s">
        <v>27</v>
      </c>
      <c r="C3823">
        <v>329720</v>
      </c>
      <c r="D38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23">
        <f>IF(moras[[#This Row],[SALARIO]]="",'2-Resumen'!$B$7, moras[[#This Row],[SALARIO]])</f>
        <v>329720</v>
      </c>
      <c r="F3823">
        <f>STANDARDIZE(moras[[#This Row],[SALARIO]],'2-Resumen'!$B$2,'2-Resumen'!$B$3)</f>
        <v>-0.37013015785796832</v>
      </c>
      <c r="G3823" t="str">
        <f>IF(ABS(moras[[#This Row],[Z-CORE]])&gt; 1.96,"Sí", "No")</f>
        <v>No</v>
      </c>
      <c r="H3823" t="s">
        <v>35</v>
      </c>
      <c r="I3823" t="str">
        <f>IF(moras[[#This Row],[TIPO_ASEGURAMIENTO]] = "", '2-Resumen'!$F$4, moras[[#This Row],[TIPO_ASEGURAMIENTO]])</f>
        <v>ASEGURADO VOLUNTARIO</v>
      </c>
      <c r="J3823" t="s">
        <v>29</v>
      </c>
      <c r="K3823" t="s">
        <v>30</v>
      </c>
      <c r="L3823" t="s">
        <v>30</v>
      </c>
      <c r="M3823" t="s">
        <v>31</v>
      </c>
      <c r="N3823">
        <v>64</v>
      </c>
      <c r="O3823">
        <f>IF(moras[[#This Row],[EDAD]]="", '2-Resumen'!$C$7, moras[[#This Row],[EDAD]])</f>
        <v>64</v>
      </c>
      <c r="P3823">
        <f>FLOOR(moras[[#This Row],[EDAD_SIN_NA´S]],10)</f>
        <v>60</v>
      </c>
      <c r="Q3823">
        <f>STANDARDIZE(moras[[#This Row],[EDAD]],'2-Resumen'!$C$2, '2-Resumen'!$C$3)</f>
        <v>1.5592670784823162</v>
      </c>
      <c r="R3823" t="str">
        <f>IF(ABS(moras[[#This Row],[Z-CORE E]]) &gt; 1.96, "Sí", "No")</f>
        <v>No</v>
      </c>
    </row>
    <row r="3824" spans="1:18">
      <c r="A3824">
        <v>4105</v>
      </c>
      <c r="B3824" t="s">
        <v>32</v>
      </c>
      <c r="C3824">
        <v>297046</v>
      </c>
      <c r="D38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24">
        <f>IF(moras[[#This Row],[SALARIO]]="",'2-Resumen'!$B$7, moras[[#This Row],[SALARIO]])</f>
        <v>297046</v>
      </c>
      <c r="F3824">
        <f>STANDARDIZE(moras[[#This Row],[SALARIO]],'2-Resumen'!$B$2,'2-Resumen'!$B$3)</f>
        <v>-0.37067382187573611</v>
      </c>
      <c r="G3824" t="str">
        <f>IF(ABS(moras[[#This Row],[Z-CORE]])&gt; 1.96,"Sí", "No")</f>
        <v>No</v>
      </c>
      <c r="H3824" t="s">
        <v>35</v>
      </c>
      <c r="I3824" t="str">
        <f>IF(moras[[#This Row],[TIPO_ASEGURAMIENTO]] = "", '2-Resumen'!$F$4, moras[[#This Row],[TIPO_ASEGURAMIENTO]])</f>
        <v>ASEGURADO VOLUNTARIO</v>
      </c>
      <c r="J3824" t="s">
        <v>29</v>
      </c>
      <c r="K3824" t="s">
        <v>30</v>
      </c>
      <c r="L3824" t="s">
        <v>31</v>
      </c>
      <c r="M3824" t="s">
        <v>31</v>
      </c>
      <c r="N3824">
        <v>61</v>
      </c>
      <c r="O3824">
        <f>IF(moras[[#This Row],[EDAD]]="", '2-Resumen'!$C$7, moras[[#This Row],[EDAD]])</f>
        <v>61</v>
      </c>
      <c r="P3824">
        <f>FLOOR(moras[[#This Row],[EDAD_SIN_NA´S]],10)</f>
        <v>60</v>
      </c>
      <c r="Q3824">
        <f>STANDARDIZE(moras[[#This Row],[EDAD]],'2-Resumen'!$C$2, '2-Resumen'!$C$3)</f>
        <v>1.3475410882509038</v>
      </c>
      <c r="R3824" t="str">
        <f>IF(ABS(moras[[#This Row],[Z-CORE E]]) &gt; 1.96, "Sí", "No")</f>
        <v>No</v>
      </c>
    </row>
    <row r="3825" spans="1:18">
      <c r="A3825">
        <v>4117</v>
      </c>
      <c r="B3825" t="s">
        <v>27</v>
      </c>
      <c r="C3825">
        <v>300018</v>
      </c>
      <c r="D38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25">
        <f>IF(moras[[#This Row],[SALARIO]]="",'2-Resumen'!$B$7, moras[[#This Row],[SALARIO]])</f>
        <v>300018</v>
      </c>
      <c r="F3825">
        <f>STANDARDIZE(moras[[#This Row],[SALARIO]],'2-Resumen'!$B$2,'2-Resumen'!$B$3)</f>
        <v>-0.37062437064659964</v>
      </c>
      <c r="G3825" t="str">
        <f>IF(ABS(moras[[#This Row],[Z-CORE]])&gt; 1.96,"Sí", "No")</f>
        <v>No</v>
      </c>
      <c r="H3825" t="s">
        <v>35</v>
      </c>
      <c r="I3825" t="str">
        <f>IF(moras[[#This Row],[TIPO_ASEGURAMIENTO]] = "", '2-Resumen'!$F$4, moras[[#This Row],[TIPO_ASEGURAMIENTO]])</f>
        <v>ASEGURADO VOLUNTARIO</v>
      </c>
      <c r="J3825" t="s">
        <v>29</v>
      </c>
      <c r="K3825" t="s">
        <v>30</v>
      </c>
      <c r="L3825" t="s">
        <v>31</v>
      </c>
      <c r="M3825" t="s">
        <v>31</v>
      </c>
      <c r="N3825">
        <v>34</v>
      </c>
      <c r="O3825">
        <f>IF(moras[[#This Row],[EDAD]]="", '2-Resumen'!$C$7, moras[[#This Row],[EDAD]])</f>
        <v>34</v>
      </c>
      <c r="P3825">
        <f>FLOOR(moras[[#This Row],[EDAD_SIN_NA´S]],10)</f>
        <v>30</v>
      </c>
      <c r="Q3825">
        <f>STANDARDIZE(moras[[#This Row],[EDAD]],'2-Resumen'!$C$2, '2-Resumen'!$C$3)</f>
        <v>-0.55799282383180893</v>
      </c>
      <c r="R3825" t="str">
        <f>IF(ABS(moras[[#This Row],[Z-CORE E]]) &gt; 1.96, "Sí", "No")</f>
        <v>No</v>
      </c>
    </row>
    <row r="3826" spans="1:18">
      <c r="A3826">
        <v>4139</v>
      </c>
      <c r="B3826" t="s">
        <v>27</v>
      </c>
      <c r="C3826">
        <v>278035</v>
      </c>
      <c r="D38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26">
        <f>IF(moras[[#This Row],[SALARIO]]="",'2-Resumen'!$B$7, moras[[#This Row],[SALARIO]])</f>
        <v>278035</v>
      </c>
      <c r="F3826">
        <f>STANDARDIZE(moras[[#This Row],[SALARIO]],'2-Resumen'!$B$2,'2-Resumen'!$B$3)</f>
        <v>-0.37099014667961028</v>
      </c>
      <c r="G3826" t="str">
        <f>IF(ABS(moras[[#This Row],[Z-CORE]])&gt; 1.96,"Sí", "No")</f>
        <v>No</v>
      </c>
      <c r="H3826" t="s">
        <v>35</v>
      </c>
      <c r="I3826" t="str">
        <f>IF(moras[[#This Row],[TIPO_ASEGURAMIENTO]] = "", '2-Resumen'!$F$4, moras[[#This Row],[TIPO_ASEGURAMIENTO]])</f>
        <v>ASEGURADO VOLUNTARIO</v>
      </c>
      <c r="J3826" t="s">
        <v>29</v>
      </c>
      <c r="K3826" t="s">
        <v>30</v>
      </c>
      <c r="L3826" t="s">
        <v>31</v>
      </c>
      <c r="M3826" t="s">
        <v>31</v>
      </c>
      <c r="N3826">
        <v>49</v>
      </c>
      <c r="O3826">
        <f>IF(moras[[#This Row],[EDAD]]="", '2-Resumen'!$C$7, moras[[#This Row],[EDAD]])</f>
        <v>49</v>
      </c>
      <c r="P3826">
        <f>FLOOR(moras[[#This Row],[EDAD_SIN_NA´S]],10)</f>
        <v>40</v>
      </c>
      <c r="Q3826">
        <f>STANDARDIZE(moras[[#This Row],[EDAD]],'2-Resumen'!$C$2, '2-Resumen'!$C$3)</f>
        <v>0.50063712732525367</v>
      </c>
      <c r="R3826" t="str">
        <f>IF(ABS(moras[[#This Row],[Z-CORE E]]) &gt; 1.96, "Sí", "No")</f>
        <v>No</v>
      </c>
    </row>
    <row r="3827" spans="1:18">
      <c r="A3827">
        <v>4150</v>
      </c>
      <c r="B3827" t="s">
        <v>27</v>
      </c>
      <c r="C3827">
        <v>278030</v>
      </c>
      <c r="D38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27">
        <f>IF(moras[[#This Row],[SALARIO]]="",'2-Resumen'!$B$7, moras[[#This Row],[SALARIO]])</f>
        <v>278030</v>
      </c>
      <c r="F3827">
        <f>STANDARDIZE(moras[[#This Row],[SALARIO]],'2-Resumen'!$B$2,'2-Resumen'!$B$3)</f>
        <v>-0.37099022987481406</v>
      </c>
      <c r="G3827" t="str">
        <f>IF(ABS(moras[[#This Row],[Z-CORE]])&gt; 1.96,"Sí", "No")</f>
        <v>No</v>
      </c>
      <c r="H3827" t="s">
        <v>35</v>
      </c>
      <c r="I3827" t="str">
        <f>IF(moras[[#This Row],[TIPO_ASEGURAMIENTO]] = "", '2-Resumen'!$F$4, moras[[#This Row],[TIPO_ASEGURAMIENTO]])</f>
        <v>ASEGURADO VOLUNTARIO</v>
      </c>
      <c r="J3827" t="s">
        <v>29</v>
      </c>
      <c r="K3827" t="s">
        <v>30</v>
      </c>
      <c r="L3827" t="s">
        <v>30</v>
      </c>
      <c r="M3827" t="s">
        <v>31</v>
      </c>
      <c r="N3827">
        <v>29</v>
      </c>
      <c r="O3827">
        <f>IF(moras[[#This Row],[EDAD]]="", '2-Resumen'!$C$7, moras[[#This Row],[EDAD]])</f>
        <v>29</v>
      </c>
      <c r="P3827">
        <f>FLOOR(moras[[#This Row],[EDAD_SIN_NA´S]],10)</f>
        <v>20</v>
      </c>
      <c r="Q3827">
        <f>STANDARDIZE(moras[[#This Row],[EDAD]],'2-Resumen'!$C$2, '2-Resumen'!$C$3)</f>
        <v>-0.91086947421749642</v>
      </c>
      <c r="R3827" t="str">
        <f>IF(ABS(moras[[#This Row],[Z-CORE E]]) &gt; 1.96, "Sí", "No")</f>
        <v>No</v>
      </c>
    </row>
    <row r="3828" spans="1:18">
      <c r="A3828">
        <v>4168</v>
      </c>
      <c r="B3828" t="s">
        <v>27</v>
      </c>
      <c r="C3828">
        <v>297429</v>
      </c>
      <c r="D38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28">
        <f>IF(moras[[#This Row],[SALARIO]]="",'2-Resumen'!$B$7, moras[[#This Row],[SALARIO]])</f>
        <v>297429</v>
      </c>
      <c r="F3828">
        <f>STANDARDIZE(moras[[#This Row],[SALARIO]],'2-Resumen'!$B$2,'2-Resumen'!$B$3)</f>
        <v>-0.37066744912312533</v>
      </c>
      <c r="G3828" t="str">
        <f>IF(ABS(moras[[#This Row],[Z-CORE]])&gt; 1.96,"Sí", "No")</f>
        <v>No</v>
      </c>
      <c r="H3828" t="s">
        <v>35</v>
      </c>
      <c r="I3828" t="str">
        <f>IF(moras[[#This Row],[TIPO_ASEGURAMIENTO]] = "", '2-Resumen'!$F$4, moras[[#This Row],[TIPO_ASEGURAMIENTO]])</f>
        <v>ASEGURADO VOLUNTARIO</v>
      </c>
      <c r="J3828" t="s">
        <v>29</v>
      </c>
      <c r="K3828" t="s">
        <v>30</v>
      </c>
      <c r="L3828" t="s">
        <v>30</v>
      </c>
      <c r="M3828" t="s">
        <v>30</v>
      </c>
      <c r="N3828">
        <v>38</v>
      </c>
      <c r="O3828">
        <f>IF(moras[[#This Row],[EDAD]]="", '2-Resumen'!$C$7, moras[[#This Row],[EDAD]])</f>
        <v>38</v>
      </c>
      <c r="P3828">
        <f>FLOOR(moras[[#This Row],[EDAD_SIN_NA´S]],10)</f>
        <v>30</v>
      </c>
      <c r="Q3828">
        <f>STANDARDIZE(moras[[#This Row],[EDAD]],'2-Resumen'!$C$2, '2-Resumen'!$C$3)</f>
        <v>-0.27569150352325889</v>
      </c>
      <c r="R3828" t="str">
        <f>IF(ABS(moras[[#This Row],[Z-CORE E]]) &gt; 1.96, "Sí", "No")</f>
        <v>No</v>
      </c>
    </row>
    <row r="3829" spans="1:18">
      <c r="A3829">
        <v>4173</v>
      </c>
      <c r="B3829" t="s">
        <v>32</v>
      </c>
      <c r="C3829">
        <v>299441</v>
      </c>
      <c r="D38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29">
        <f>IF(moras[[#This Row],[SALARIO]]="",'2-Resumen'!$B$7, moras[[#This Row],[SALARIO]])</f>
        <v>299441</v>
      </c>
      <c r="F3829">
        <f>STANDARDIZE(moras[[#This Row],[SALARIO]],'2-Resumen'!$B$2,'2-Resumen'!$B$3)</f>
        <v>-0.37063397137311771</v>
      </c>
      <c r="G3829" t="str">
        <f>IF(ABS(moras[[#This Row],[Z-CORE]])&gt; 1.96,"Sí", "No")</f>
        <v>No</v>
      </c>
      <c r="H3829" t="s">
        <v>35</v>
      </c>
      <c r="I3829" t="str">
        <f>IF(moras[[#This Row],[TIPO_ASEGURAMIENTO]] = "", '2-Resumen'!$F$4, moras[[#This Row],[TIPO_ASEGURAMIENTO]])</f>
        <v>ASEGURADO VOLUNTARIO</v>
      </c>
      <c r="J3829" t="s">
        <v>29</v>
      </c>
      <c r="K3829" t="s">
        <v>30</v>
      </c>
      <c r="L3829" t="s">
        <v>30</v>
      </c>
      <c r="M3829" t="s">
        <v>31</v>
      </c>
      <c r="N3829">
        <v>35</v>
      </c>
      <c r="O3829">
        <f>IF(moras[[#This Row],[EDAD]]="", '2-Resumen'!$C$7, moras[[#This Row],[EDAD]])</f>
        <v>35</v>
      </c>
      <c r="P3829">
        <f>FLOOR(moras[[#This Row],[EDAD_SIN_NA´S]],10)</f>
        <v>30</v>
      </c>
      <c r="Q3829">
        <f>STANDARDIZE(moras[[#This Row],[EDAD]],'2-Resumen'!$C$2, '2-Resumen'!$C$3)</f>
        <v>-0.48741749375467142</v>
      </c>
      <c r="R3829" t="str">
        <f>IF(ABS(moras[[#This Row],[Z-CORE E]]) &gt; 1.96, "Sí", "No")</f>
        <v>No</v>
      </c>
    </row>
    <row r="3830" spans="1:18">
      <c r="A3830">
        <v>4204</v>
      </c>
      <c r="B3830" t="s">
        <v>32</v>
      </c>
      <c r="C3830">
        <v>300018</v>
      </c>
      <c r="D38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30">
        <f>IF(moras[[#This Row],[SALARIO]]="",'2-Resumen'!$B$7, moras[[#This Row],[SALARIO]])</f>
        <v>300018</v>
      </c>
      <c r="F3830">
        <f>STANDARDIZE(moras[[#This Row],[SALARIO]],'2-Resumen'!$B$2,'2-Resumen'!$B$3)</f>
        <v>-0.37062437064659964</v>
      </c>
      <c r="G3830" t="str">
        <f>IF(ABS(moras[[#This Row],[Z-CORE]])&gt; 1.96,"Sí", "No")</f>
        <v>No</v>
      </c>
      <c r="H3830" t="s">
        <v>35</v>
      </c>
      <c r="I3830" t="str">
        <f>IF(moras[[#This Row],[TIPO_ASEGURAMIENTO]] = "", '2-Resumen'!$F$4, moras[[#This Row],[TIPO_ASEGURAMIENTO]])</f>
        <v>ASEGURADO VOLUNTARIO</v>
      </c>
      <c r="J3830" t="s">
        <v>29</v>
      </c>
      <c r="K3830" t="s">
        <v>30</v>
      </c>
      <c r="L3830" t="s">
        <v>31</v>
      </c>
      <c r="M3830" t="s">
        <v>31</v>
      </c>
      <c r="N3830">
        <v>64</v>
      </c>
      <c r="O3830">
        <f>IF(moras[[#This Row],[EDAD]]="", '2-Resumen'!$C$7, moras[[#This Row],[EDAD]])</f>
        <v>64</v>
      </c>
      <c r="P3830">
        <f>FLOOR(moras[[#This Row],[EDAD_SIN_NA´S]],10)</f>
        <v>60</v>
      </c>
      <c r="Q3830">
        <f>STANDARDIZE(moras[[#This Row],[EDAD]],'2-Resumen'!$C$2, '2-Resumen'!$C$3)</f>
        <v>1.5592670784823162</v>
      </c>
      <c r="R3830" t="str">
        <f>IF(ABS(moras[[#This Row],[Z-CORE E]]) &gt; 1.96, "Sí", "No")</f>
        <v>No</v>
      </c>
    </row>
    <row r="3831" spans="1:18">
      <c r="A3831">
        <v>4217</v>
      </c>
      <c r="B3831" t="s">
        <v>27</v>
      </c>
      <c r="C3831">
        <v>297045</v>
      </c>
      <c r="D38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31">
        <f>IF(moras[[#This Row],[SALARIO]]="",'2-Resumen'!$B$7, moras[[#This Row],[SALARIO]])</f>
        <v>297045</v>
      </c>
      <c r="F3831">
        <f>STANDARDIZE(moras[[#This Row],[SALARIO]],'2-Resumen'!$B$2,'2-Resumen'!$B$3)</f>
        <v>-0.37067383851477692</v>
      </c>
      <c r="G3831" t="str">
        <f>IF(ABS(moras[[#This Row],[Z-CORE]])&gt; 1.96,"Sí", "No")</f>
        <v>No</v>
      </c>
      <c r="H3831" t="s">
        <v>35</v>
      </c>
      <c r="I3831" t="str">
        <f>IF(moras[[#This Row],[TIPO_ASEGURAMIENTO]] = "", '2-Resumen'!$F$4, moras[[#This Row],[TIPO_ASEGURAMIENTO]])</f>
        <v>ASEGURADO VOLUNTARIO</v>
      </c>
      <c r="J3831" t="s">
        <v>29</v>
      </c>
      <c r="K3831" t="s">
        <v>30</v>
      </c>
      <c r="L3831" t="s">
        <v>31</v>
      </c>
      <c r="M3831" t="s">
        <v>30</v>
      </c>
      <c r="N3831">
        <v>48</v>
      </c>
      <c r="O3831">
        <f>IF(moras[[#This Row],[EDAD]]="", '2-Resumen'!$C$7, moras[[#This Row],[EDAD]])</f>
        <v>48</v>
      </c>
      <c r="P3831">
        <f>FLOOR(moras[[#This Row],[EDAD_SIN_NA´S]],10)</f>
        <v>40</v>
      </c>
      <c r="Q3831">
        <f>STANDARDIZE(moras[[#This Row],[EDAD]],'2-Resumen'!$C$2, '2-Resumen'!$C$3)</f>
        <v>0.43006179724811616</v>
      </c>
      <c r="R3831" t="str">
        <f>IF(ABS(moras[[#This Row],[Z-CORE E]]) &gt; 1.96, "Sí", "No")</f>
        <v>No</v>
      </c>
    </row>
    <row r="3832" spans="1:18">
      <c r="A3832">
        <v>4241</v>
      </c>
      <c r="B3832" t="s">
        <v>32</v>
      </c>
      <c r="C3832">
        <v>300018</v>
      </c>
      <c r="D38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32">
        <f>IF(moras[[#This Row],[SALARIO]]="",'2-Resumen'!$B$7, moras[[#This Row],[SALARIO]])</f>
        <v>300018</v>
      </c>
      <c r="F3832">
        <f>STANDARDIZE(moras[[#This Row],[SALARIO]],'2-Resumen'!$B$2,'2-Resumen'!$B$3)</f>
        <v>-0.37062437064659964</v>
      </c>
      <c r="G3832" t="str">
        <f>IF(ABS(moras[[#This Row],[Z-CORE]])&gt; 1.96,"Sí", "No")</f>
        <v>No</v>
      </c>
      <c r="H3832" t="s">
        <v>35</v>
      </c>
      <c r="I3832" t="str">
        <f>IF(moras[[#This Row],[TIPO_ASEGURAMIENTO]] = "", '2-Resumen'!$F$4, moras[[#This Row],[TIPO_ASEGURAMIENTO]])</f>
        <v>ASEGURADO VOLUNTARIO</v>
      </c>
      <c r="J3832" t="s">
        <v>29</v>
      </c>
      <c r="K3832" t="s">
        <v>30</v>
      </c>
      <c r="L3832" t="s">
        <v>31</v>
      </c>
      <c r="M3832" t="s">
        <v>31</v>
      </c>
      <c r="N3832">
        <v>68</v>
      </c>
      <c r="O3832">
        <f>IF(moras[[#This Row],[EDAD]]="", '2-Resumen'!$C$7, moras[[#This Row],[EDAD]])</f>
        <v>68</v>
      </c>
      <c r="P3832">
        <f>FLOOR(moras[[#This Row],[EDAD_SIN_NA´S]],10)</f>
        <v>60</v>
      </c>
      <c r="Q3832">
        <f>STANDARDIZE(moras[[#This Row],[EDAD]],'2-Resumen'!$C$2, '2-Resumen'!$C$3)</f>
        <v>1.8415683987908662</v>
      </c>
      <c r="R3832" t="str">
        <f>IF(ABS(moras[[#This Row],[Z-CORE E]]) &gt; 1.96, "Sí", "No")</f>
        <v>No</v>
      </c>
    </row>
    <row r="3833" spans="1:18">
      <c r="A3833">
        <v>4257</v>
      </c>
      <c r="B3833" t="s">
        <v>27</v>
      </c>
      <c r="C3833">
        <v>297045</v>
      </c>
      <c r="D38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33">
        <f>IF(moras[[#This Row],[SALARIO]]="",'2-Resumen'!$B$7, moras[[#This Row],[SALARIO]])</f>
        <v>297045</v>
      </c>
      <c r="F3833">
        <f>STANDARDIZE(moras[[#This Row],[SALARIO]],'2-Resumen'!$B$2,'2-Resumen'!$B$3)</f>
        <v>-0.37067383851477692</v>
      </c>
      <c r="G3833" t="str">
        <f>IF(ABS(moras[[#This Row],[Z-CORE]])&gt; 1.96,"Sí", "No")</f>
        <v>No</v>
      </c>
      <c r="H3833" t="s">
        <v>35</v>
      </c>
      <c r="I3833" t="str">
        <f>IF(moras[[#This Row],[TIPO_ASEGURAMIENTO]] = "", '2-Resumen'!$F$4, moras[[#This Row],[TIPO_ASEGURAMIENTO]])</f>
        <v>ASEGURADO VOLUNTARIO</v>
      </c>
      <c r="J3833" t="s">
        <v>29</v>
      </c>
      <c r="K3833" t="s">
        <v>30</v>
      </c>
      <c r="L3833" t="s">
        <v>31</v>
      </c>
      <c r="M3833" t="s">
        <v>31</v>
      </c>
      <c r="N3833">
        <v>53</v>
      </c>
      <c r="O3833">
        <f>IF(moras[[#This Row],[EDAD]]="", '2-Resumen'!$C$7, moras[[#This Row],[EDAD]])</f>
        <v>53</v>
      </c>
      <c r="P3833">
        <f>FLOOR(moras[[#This Row],[EDAD_SIN_NA´S]],10)</f>
        <v>50</v>
      </c>
      <c r="Q3833">
        <f>STANDARDIZE(moras[[#This Row],[EDAD]],'2-Resumen'!$C$2, '2-Resumen'!$C$3)</f>
        <v>0.78293844763380371</v>
      </c>
      <c r="R3833" t="str">
        <f>IF(ABS(moras[[#This Row],[Z-CORE E]]) &gt; 1.96, "Sí", "No")</f>
        <v>No</v>
      </c>
    </row>
    <row r="3834" spans="1:18">
      <c r="A3834">
        <v>4259</v>
      </c>
      <c r="B3834" t="s">
        <v>32</v>
      </c>
      <c r="C3834">
        <v>297586</v>
      </c>
      <c r="D38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34">
        <f>IF(moras[[#This Row],[SALARIO]]="",'2-Resumen'!$B$7, moras[[#This Row],[SALARIO]])</f>
        <v>297586</v>
      </c>
      <c r="F3834">
        <f>STANDARDIZE(moras[[#This Row],[SALARIO]],'2-Resumen'!$B$2,'2-Resumen'!$B$3)</f>
        <v>-0.37066483679372614</v>
      </c>
      <c r="G3834" t="str">
        <f>IF(ABS(moras[[#This Row],[Z-CORE]])&gt; 1.96,"Sí", "No")</f>
        <v>No</v>
      </c>
      <c r="H3834" t="s">
        <v>35</v>
      </c>
      <c r="I3834" t="str">
        <f>IF(moras[[#This Row],[TIPO_ASEGURAMIENTO]] = "", '2-Resumen'!$F$4, moras[[#This Row],[TIPO_ASEGURAMIENTO]])</f>
        <v>ASEGURADO VOLUNTARIO</v>
      </c>
      <c r="J3834" t="s">
        <v>29</v>
      </c>
      <c r="K3834" t="s">
        <v>30</v>
      </c>
      <c r="L3834" t="s">
        <v>30</v>
      </c>
      <c r="M3834" t="s">
        <v>31</v>
      </c>
      <c r="N3834">
        <v>61</v>
      </c>
      <c r="O3834">
        <f>IF(moras[[#This Row],[EDAD]]="", '2-Resumen'!$C$7, moras[[#This Row],[EDAD]])</f>
        <v>61</v>
      </c>
      <c r="P3834">
        <f>FLOOR(moras[[#This Row],[EDAD_SIN_NA´S]],10)</f>
        <v>60</v>
      </c>
      <c r="Q3834">
        <f>STANDARDIZE(moras[[#This Row],[EDAD]],'2-Resumen'!$C$2, '2-Resumen'!$C$3)</f>
        <v>1.3475410882509038</v>
      </c>
      <c r="R3834" t="str">
        <f>IF(ABS(moras[[#This Row],[Z-CORE E]]) &gt; 1.96, "Sí", "No")</f>
        <v>No</v>
      </c>
    </row>
    <row r="3835" spans="1:18">
      <c r="A3835">
        <v>4262</v>
      </c>
      <c r="B3835" t="s">
        <v>27</v>
      </c>
      <c r="C3835">
        <v>297046</v>
      </c>
      <c r="D38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35">
        <f>IF(moras[[#This Row],[SALARIO]]="",'2-Resumen'!$B$7, moras[[#This Row],[SALARIO]])</f>
        <v>297046</v>
      </c>
      <c r="F3835">
        <f>STANDARDIZE(moras[[#This Row],[SALARIO]],'2-Resumen'!$B$2,'2-Resumen'!$B$3)</f>
        <v>-0.37067382187573611</v>
      </c>
      <c r="G3835" t="str">
        <f>IF(ABS(moras[[#This Row],[Z-CORE]])&gt; 1.96,"Sí", "No")</f>
        <v>No</v>
      </c>
      <c r="H3835" t="s">
        <v>35</v>
      </c>
      <c r="I3835" t="str">
        <f>IF(moras[[#This Row],[TIPO_ASEGURAMIENTO]] = "", '2-Resumen'!$F$4, moras[[#This Row],[TIPO_ASEGURAMIENTO]])</f>
        <v>ASEGURADO VOLUNTARIO</v>
      </c>
      <c r="J3835" t="s">
        <v>29</v>
      </c>
      <c r="K3835" t="s">
        <v>30</v>
      </c>
      <c r="L3835" t="s">
        <v>30</v>
      </c>
      <c r="M3835" t="s">
        <v>31</v>
      </c>
      <c r="N3835">
        <v>59</v>
      </c>
      <c r="O3835">
        <f>IF(moras[[#This Row],[EDAD]]="", '2-Resumen'!$C$7, moras[[#This Row],[EDAD]])</f>
        <v>59</v>
      </c>
      <c r="P3835">
        <f>FLOOR(moras[[#This Row],[EDAD_SIN_NA´S]],10)</f>
        <v>50</v>
      </c>
      <c r="Q3835">
        <f>STANDARDIZE(moras[[#This Row],[EDAD]],'2-Resumen'!$C$2, '2-Resumen'!$C$3)</f>
        <v>1.2063904280966287</v>
      </c>
      <c r="R3835" t="str">
        <f>IF(ABS(moras[[#This Row],[Z-CORE E]]) &gt; 1.96, "Sí", "No")</f>
        <v>No</v>
      </c>
    </row>
    <row r="3836" spans="1:18">
      <c r="A3836">
        <v>4270</v>
      </c>
      <c r="B3836" t="s">
        <v>32</v>
      </c>
      <c r="C3836">
        <v>279111</v>
      </c>
      <c r="D38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36">
        <f>IF(moras[[#This Row],[SALARIO]]="",'2-Resumen'!$B$7, moras[[#This Row],[SALARIO]])</f>
        <v>279111</v>
      </c>
      <c r="F3836">
        <f>STANDARDIZE(moras[[#This Row],[SALARIO]],'2-Resumen'!$B$2,'2-Resumen'!$B$3)</f>
        <v>-0.3709722430717533</v>
      </c>
      <c r="G3836" t="str">
        <f>IF(ABS(moras[[#This Row],[Z-CORE]])&gt; 1.96,"Sí", "No")</f>
        <v>No</v>
      </c>
      <c r="H3836" t="s">
        <v>35</v>
      </c>
      <c r="I3836" t="str">
        <f>IF(moras[[#This Row],[TIPO_ASEGURAMIENTO]] = "", '2-Resumen'!$F$4, moras[[#This Row],[TIPO_ASEGURAMIENTO]])</f>
        <v>ASEGURADO VOLUNTARIO</v>
      </c>
      <c r="J3836" t="s">
        <v>29</v>
      </c>
      <c r="K3836" t="s">
        <v>30</v>
      </c>
      <c r="L3836" t="s">
        <v>31</v>
      </c>
      <c r="M3836" t="s">
        <v>31</v>
      </c>
      <c r="N3836">
        <v>61</v>
      </c>
      <c r="O3836">
        <f>IF(moras[[#This Row],[EDAD]]="", '2-Resumen'!$C$7, moras[[#This Row],[EDAD]])</f>
        <v>61</v>
      </c>
      <c r="P3836">
        <f>FLOOR(moras[[#This Row],[EDAD_SIN_NA´S]],10)</f>
        <v>60</v>
      </c>
      <c r="Q3836">
        <f>STANDARDIZE(moras[[#This Row],[EDAD]],'2-Resumen'!$C$2, '2-Resumen'!$C$3)</f>
        <v>1.3475410882509038</v>
      </c>
      <c r="R3836" t="str">
        <f>IF(ABS(moras[[#This Row],[Z-CORE E]]) &gt; 1.96, "Sí", "No")</f>
        <v>No</v>
      </c>
    </row>
    <row r="3837" spans="1:18">
      <c r="A3837">
        <v>4271</v>
      </c>
      <c r="B3837" t="s">
        <v>32</v>
      </c>
      <c r="C3837">
        <v>778719</v>
      </c>
      <c r="D38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837">
        <f>IF(moras[[#This Row],[SALARIO]]="",'2-Resumen'!$B$7, moras[[#This Row],[SALARIO]])</f>
        <v>778719</v>
      </c>
      <c r="F3837">
        <f>STANDARDIZE(moras[[#This Row],[SALARIO]],'2-Resumen'!$B$2,'2-Resumen'!$B$3)</f>
        <v>-0.36265924519610487</v>
      </c>
      <c r="G3837" t="str">
        <f>IF(ABS(moras[[#This Row],[Z-CORE]])&gt; 1.96,"Sí", "No")</f>
        <v>No</v>
      </c>
      <c r="H3837" t="s">
        <v>35</v>
      </c>
      <c r="I3837" t="str">
        <f>IF(moras[[#This Row],[TIPO_ASEGURAMIENTO]] = "", '2-Resumen'!$F$4, moras[[#This Row],[TIPO_ASEGURAMIENTO]])</f>
        <v>ASEGURADO VOLUNTARIO</v>
      </c>
      <c r="J3837" t="s">
        <v>29</v>
      </c>
      <c r="K3837" t="s">
        <v>30</v>
      </c>
      <c r="L3837" t="s">
        <v>30</v>
      </c>
      <c r="M3837" t="s">
        <v>31</v>
      </c>
      <c r="N3837">
        <v>79</v>
      </c>
      <c r="O3837">
        <f>IF(moras[[#This Row],[EDAD]]="", '2-Resumen'!$C$7, moras[[#This Row],[EDAD]])</f>
        <v>79</v>
      </c>
      <c r="P3837">
        <f>FLOOR(moras[[#This Row],[EDAD_SIN_NA´S]],10)</f>
        <v>70</v>
      </c>
      <c r="Q3837">
        <f>STANDARDIZE(moras[[#This Row],[EDAD]],'2-Resumen'!$C$2, '2-Resumen'!$C$3)</f>
        <v>2.6178970296393786</v>
      </c>
      <c r="R3837" t="str">
        <f>IF(ABS(moras[[#This Row],[Z-CORE E]]) &gt; 1.96, "Sí", "No")</f>
        <v>Sí</v>
      </c>
    </row>
    <row r="3838" spans="1:18">
      <c r="A3838">
        <v>4288</v>
      </c>
      <c r="B3838" t="s">
        <v>32</v>
      </c>
      <c r="C3838">
        <v>297045</v>
      </c>
      <c r="D38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38">
        <f>IF(moras[[#This Row],[SALARIO]]="",'2-Resumen'!$B$7, moras[[#This Row],[SALARIO]])</f>
        <v>297045</v>
      </c>
      <c r="F3838">
        <f>STANDARDIZE(moras[[#This Row],[SALARIO]],'2-Resumen'!$B$2,'2-Resumen'!$B$3)</f>
        <v>-0.37067383851477692</v>
      </c>
      <c r="G3838" t="str">
        <f>IF(ABS(moras[[#This Row],[Z-CORE]])&gt; 1.96,"Sí", "No")</f>
        <v>No</v>
      </c>
      <c r="H3838" t="s">
        <v>35</v>
      </c>
      <c r="I3838" t="str">
        <f>IF(moras[[#This Row],[TIPO_ASEGURAMIENTO]] = "", '2-Resumen'!$F$4, moras[[#This Row],[TIPO_ASEGURAMIENTO]])</f>
        <v>ASEGURADO VOLUNTARIO</v>
      </c>
      <c r="J3838" t="s">
        <v>29</v>
      </c>
      <c r="K3838" t="s">
        <v>30</v>
      </c>
      <c r="L3838" t="s">
        <v>31</v>
      </c>
      <c r="M3838" t="s">
        <v>31</v>
      </c>
      <c r="N3838">
        <v>49</v>
      </c>
      <c r="O3838">
        <f>IF(moras[[#This Row],[EDAD]]="", '2-Resumen'!$C$7, moras[[#This Row],[EDAD]])</f>
        <v>49</v>
      </c>
      <c r="P3838">
        <f>FLOOR(moras[[#This Row],[EDAD_SIN_NA´S]],10)</f>
        <v>40</v>
      </c>
      <c r="Q3838">
        <f>STANDARDIZE(moras[[#This Row],[EDAD]],'2-Resumen'!$C$2, '2-Resumen'!$C$3)</f>
        <v>0.50063712732525367</v>
      </c>
      <c r="R3838" t="str">
        <f>IF(ABS(moras[[#This Row],[Z-CORE E]]) &gt; 1.96, "Sí", "No")</f>
        <v>No</v>
      </c>
    </row>
    <row r="3839" spans="1:18">
      <c r="A3839">
        <v>4293</v>
      </c>
      <c r="B3839" t="s">
        <v>32</v>
      </c>
      <c r="C3839">
        <v>315617</v>
      </c>
      <c r="D38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39">
        <f>IF(moras[[#This Row],[SALARIO]]="",'2-Resumen'!$B$7, moras[[#This Row],[SALARIO]])</f>
        <v>315617</v>
      </c>
      <c r="F3839">
        <f>STANDARDIZE(moras[[#This Row],[SALARIO]],'2-Resumen'!$B$2,'2-Resumen'!$B$3)</f>
        <v>-0.37036481824979606</v>
      </c>
      <c r="G3839" t="str">
        <f>IF(ABS(moras[[#This Row],[Z-CORE]])&gt; 1.96,"Sí", "No")</f>
        <v>No</v>
      </c>
      <c r="H3839" t="s">
        <v>35</v>
      </c>
      <c r="I3839" t="str">
        <f>IF(moras[[#This Row],[TIPO_ASEGURAMIENTO]] = "", '2-Resumen'!$F$4, moras[[#This Row],[TIPO_ASEGURAMIENTO]])</f>
        <v>ASEGURADO VOLUNTARIO</v>
      </c>
      <c r="J3839" t="s">
        <v>29</v>
      </c>
      <c r="K3839" t="s">
        <v>30</v>
      </c>
      <c r="L3839" t="s">
        <v>31</v>
      </c>
      <c r="M3839" t="s">
        <v>31</v>
      </c>
      <c r="N3839">
        <v>64</v>
      </c>
      <c r="O3839">
        <f>IF(moras[[#This Row],[EDAD]]="", '2-Resumen'!$C$7, moras[[#This Row],[EDAD]])</f>
        <v>64</v>
      </c>
      <c r="P3839">
        <f>FLOOR(moras[[#This Row],[EDAD_SIN_NA´S]],10)</f>
        <v>60</v>
      </c>
      <c r="Q3839">
        <f>STANDARDIZE(moras[[#This Row],[EDAD]],'2-Resumen'!$C$2, '2-Resumen'!$C$3)</f>
        <v>1.5592670784823162</v>
      </c>
      <c r="R3839" t="str">
        <f>IF(ABS(moras[[#This Row],[Z-CORE E]]) &gt; 1.96, "Sí", "No")</f>
        <v>No</v>
      </c>
    </row>
    <row r="3840" spans="1:18">
      <c r="A3840">
        <v>4302</v>
      </c>
      <c r="B3840" t="s">
        <v>32</v>
      </c>
      <c r="C3840">
        <v>310124</v>
      </c>
      <c r="D38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40">
        <f>IF(moras[[#This Row],[SALARIO]]="",'2-Resumen'!$B$7, moras[[#This Row],[SALARIO]])</f>
        <v>310124</v>
      </c>
      <c r="F3840">
        <f>STANDARDIZE(moras[[#This Row],[SALARIO]],'2-Resumen'!$B$2,'2-Resumen'!$B$3)</f>
        <v>-0.37045621650068661</v>
      </c>
      <c r="G3840" t="str">
        <f>IF(ABS(moras[[#This Row],[Z-CORE]])&gt; 1.96,"Sí", "No")</f>
        <v>No</v>
      </c>
      <c r="H3840" t="s">
        <v>35</v>
      </c>
      <c r="I3840" t="str">
        <f>IF(moras[[#This Row],[TIPO_ASEGURAMIENTO]] = "", '2-Resumen'!$F$4, moras[[#This Row],[TIPO_ASEGURAMIENTO]])</f>
        <v>ASEGURADO VOLUNTARIO</v>
      </c>
      <c r="J3840" t="s">
        <v>29</v>
      </c>
      <c r="K3840" t="s">
        <v>30</v>
      </c>
      <c r="L3840" t="s">
        <v>31</v>
      </c>
      <c r="M3840" t="s">
        <v>31</v>
      </c>
      <c r="N3840">
        <v>55</v>
      </c>
      <c r="O3840">
        <f>IF(moras[[#This Row],[EDAD]]="", '2-Resumen'!$C$7, moras[[#This Row],[EDAD]])</f>
        <v>55</v>
      </c>
      <c r="P3840">
        <f>FLOOR(moras[[#This Row],[EDAD_SIN_NA´S]],10)</f>
        <v>50</v>
      </c>
      <c r="Q3840">
        <f>STANDARDIZE(moras[[#This Row],[EDAD]],'2-Resumen'!$C$2, '2-Resumen'!$C$3)</f>
        <v>0.92408910778807873</v>
      </c>
      <c r="R3840" t="str">
        <f>IF(ABS(moras[[#This Row],[Z-CORE E]]) &gt; 1.96, "Sí", "No")</f>
        <v>No</v>
      </c>
    </row>
    <row r="3841" spans="1:18">
      <c r="A3841">
        <v>4314</v>
      </c>
      <c r="B3841" t="s">
        <v>27</v>
      </c>
      <c r="C3841">
        <v>297050</v>
      </c>
      <c r="D38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41">
        <f>IF(moras[[#This Row],[SALARIO]]="",'2-Resumen'!$B$7, moras[[#This Row],[SALARIO]])</f>
        <v>297050</v>
      </c>
      <c r="F3841">
        <f>STANDARDIZE(moras[[#This Row],[SALARIO]],'2-Resumen'!$B$2,'2-Resumen'!$B$3)</f>
        <v>-0.37067375531957308</v>
      </c>
      <c r="G3841" t="str">
        <f>IF(ABS(moras[[#This Row],[Z-CORE]])&gt; 1.96,"Sí", "No")</f>
        <v>No</v>
      </c>
      <c r="H3841" t="s">
        <v>35</v>
      </c>
      <c r="I3841" t="str">
        <f>IF(moras[[#This Row],[TIPO_ASEGURAMIENTO]] = "", '2-Resumen'!$F$4, moras[[#This Row],[TIPO_ASEGURAMIENTO]])</f>
        <v>ASEGURADO VOLUNTARIO</v>
      </c>
      <c r="J3841" t="s">
        <v>29</v>
      </c>
      <c r="K3841" t="s">
        <v>30</v>
      </c>
      <c r="L3841" t="s">
        <v>31</v>
      </c>
      <c r="M3841" t="s">
        <v>31</v>
      </c>
      <c r="N3841">
        <v>43</v>
      </c>
      <c r="O3841">
        <f>IF(moras[[#This Row],[EDAD]]="", '2-Resumen'!$C$7, moras[[#This Row],[EDAD]])</f>
        <v>43</v>
      </c>
      <c r="P3841">
        <f>FLOOR(moras[[#This Row],[EDAD_SIN_NA´S]],10)</f>
        <v>40</v>
      </c>
      <c r="Q3841">
        <f>STANDARDIZE(moras[[#This Row],[EDAD]],'2-Resumen'!$C$2, '2-Resumen'!$C$3)</f>
        <v>7.7185146862428639E-2</v>
      </c>
      <c r="R3841" t="str">
        <f>IF(ABS(moras[[#This Row],[Z-CORE E]]) &gt; 1.96, "Sí", "No")</f>
        <v>No</v>
      </c>
    </row>
    <row r="3842" spans="1:18">
      <c r="A3842">
        <v>4320</v>
      </c>
      <c r="B3842" t="s">
        <v>27</v>
      </c>
      <c r="C3842">
        <v>323296</v>
      </c>
      <c r="D38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42">
        <f>IF(moras[[#This Row],[SALARIO]]="",'2-Resumen'!$B$7, moras[[#This Row],[SALARIO]])</f>
        <v>323296</v>
      </c>
      <c r="F3842">
        <f>STANDARDIZE(moras[[#This Row],[SALARIO]],'2-Resumen'!$B$2,'2-Resumen'!$B$3)</f>
        <v>-0.37023704705580579</v>
      </c>
      <c r="G3842" t="str">
        <f>IF(ABS(moras[[#This Row],[Z-CORE]])&gt; 1.96,"Sí", "No")</f>
        <v>No</v>
      </c>
      <c r="H3842" t="s">
        <v>35</v>
      </c>
      <c r="I3842" t="str">
        <f>IF(moras[[#This Row],[TIPO_ASEGURAMIENTO]] = "", '2-Resumen'!$F$4, moras[[#This Row],[TIPO_ASEGURAMIENTO]])</f>
        <v>ASEGURADO VOLUNTARIO</v>
      </c>
      <c r="J3842" t="s">
        <v>29</v>
      </c>
      <c r="K3842" t="s">
        <v>30</v>
      </c>
      <c r="L3842" t="s">
        <v>31</v>
      </c>
      <c r="M3842" t="s">
        <v>31</v>
      </c>
      <c r="N3842">
        <v>62</v>
      </c>
      <c r="O3842">
        <f>IF(moras[[#This Row],[EDAD]]="", '2-Resumen'!$C$7, moras[[#This Row],[EDAD]])</f>
        <v>62</v>
      </c>
      <c r="P3842">
        <f>FLOOR(moras[[#This Row],[EDAD_SIN_NA´S]],10)</f>
        <v>60</v>
      </c>
      <c r="Q3842">
        <f>STANDARDIZE(moras[[#This Row],[EDAD]],'2-Resumen'!$C$2, '2-Resumen'!$C$3)</f>
        <v>1.4181164183280413</v>
      </c>
      <c r="R3842" t="str">
        <f>IF(ABS(moras[[#This Row],[Z-CORE E]]) &gt; 1.96, "Sí", "No")</f>
        <v>No</v>
      </c>
    </row>
    <row r="3843" spans="1:18">
      <c r="A3843">
        <v>4360</v>
      </c>
      <c r="B3843" t="s">
        <v>27</v>
      </c>
      <c r="C3843">
        <v>297046</v>
      </c>
      <c r="D38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43">
        <f>IF(moras[[#This Row],[SALARIO]]="",'2-Resumen'!$B$7, moras[[#This Row],[SALARIO]])</f>
        <v>297046</v>
      </c>
      <c r="F3843">
        <f>STANDARDIZE(moras[[#This Row],[SALARIO]],'2-Resumen'!$B$2,'2-Resumen'!$B$3)</f>
        <v>-0.37067382187573611</v>
      </c>
      <c r="G3843" t="str">
        <f>IF(ABS(moras[[#This Row],[Z-CORE]])&gt; 1.96,"Sí", "No")</f>
        <v>No</v>
      </c>
      <c r="H3843" t="s">
        <v>35</v>
      </c>
      <c r="I3843" t="str">
        <f>IF(moras[[#This Row],[TIPO_ASEGURAMIENTO]] = "", '2-Resumen'!$F$4, moras[[#This Row],[TIPO_ASEGURAMIENTO]])</f>
        <v>ASEGURADO VOLUNTARIO</v>
      </c>
      <c r="J3843" t="s">
        <v>29</v>
      </c>
      <c r="K3843" t="s">
        <v>30</v>
      </c>
      <c r="L3843" t="s">
        <v>31</v>
      </c>
      <c r="M3843" t="s">
        <v>30</v>
      </c>
      <c r="N3843">
        <v>24</v>
      </c>
      <c r="O3843">
        <f>IF(moras[[#This Row],[EDAD]]="", '2-Resumen'!$C$7, moras[[#This Row],[EDAD]])</f>
        <v>24</v>
      </c>
      <c r="P3843">
        <f>FLOOR(moras[[#This Row],[EDAD_SIN_NA´S]],10)</f>
        <v>20</v>
      </c>
      <c r="Q3843">
        <f>STANDARDIZE(moras[[#This Row],[EDAD]],'2-Resumen'!$C$2, '2-Resumen'!$C$3)</f>
        <v>-1.263746124603184</v>
      </c>
      <c r="R3843" t="str">
        <f>IF(ABS(moras[[#This Row],[Z-CORE E]]) &gt; 1.96, "Sí", "No")</f>
        <v>No</v>
      </c>
    </row>
    <row r="3844" spans="1:18">
      <c r="A3844">
        <v>4365</v>
      </c>
      <c r="B3844" t="s">
        <v>32</v>
      </c>
      <c r="C3844">
        <v>300018</v>
      </c>
      <c r="D38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44">
        <f>IF(moras[[#This Row],[SALARIO]]="",'2-Resumen'!$B$7, moras[[#This Row],[SALARIO]])</f>
        <v>300018</v>
      </c>
      <c r="F3844">
        <f>STANDARDIZE(moras[[#This Row],[SALARIO]],'2-Resumen'!$B$2,'2-Resumen'!$B$3)</f>
        <v>-0.37062437064659964</v>
      </c>
      <c r="G3844" t="str">
        <f>IF(ABS(moras[[#This Row],[Z-CORE]])&gt; 1.96,"Sí", "No")</f>
        <v>No</v>
      </c>
      <c r="H3844" t="s">
        <v>35</v>
      </c>
      <c r="I3844" t="str">
        <f>IF(moras[[#This Row],[TIPO_ASEGURAMIENTO]] = "", '2-Resumen'!$F$4, moras[[#This Row],[TIPO_ASEGURAMIENTO]])</f>
        <v>ASEGURADO VOLUNTARIO</v>
      </c>
      <c r="J3844" t="s">
        <v>29</v>
      </c>
      <c r="K3844" t="s">
        <v>30</v>
      </c>
      <c r="L3844" t="s">
        <v>31</v>
      </c>
      <c r="M3844" t="s">
        <v>30</v>
      </c>
      <c r="N3844">
        <v>90</v>
      </c>
      <c r="O3844">
        <f>IF(moras[[#This Row],[EDAD]]="", '2-Resumen'!$C$7, moras[[#This Row],[EDAD]])</f>
        <v>90</v>
      </c>
      <c r="P3844">
        <f>FLOOR(moras[[#This Row],[EDAD_SIN_NA´S]],10)</f>
        <v>90</v>
      </c>
      <c r="Q3844">
        <f>STANDARDIZE(moras[[#This Row],[EDAD]],'2-Resumen'!$C$2, '2-Resumen'!$C$3)</f>
        <v>3.3942256604878915</v>
      </c>
      <c r="R3844" t="str">
        <f>IF(ABS(moras[[#This Row],[Z-CORE E]]) &gt; 1.96, "Sí", "No")</f>
        <v>Sí</v>
      </c>
    </row>
    <row r="3845" spans="1:18">
      <c r="A3845">
        <v>4375</v>
      </c>
      <c r="B3845" t="s">
        <v>27</v>
      </c>
      <c r="C3845">
        <v>315617</v>
      </c>
      <c r="D38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45">
        <f>IF(moras[[#This Row],[SALARIO]]="",'2-Resumen'!$B$7, moras[[#This Row],[SALARIO]])</f>
        <v>315617</v>
      </c>
      <c r="F3845">
        <f>STANDARDIZE(moras[[#This Row],[SALARIO]],'2-Resumen'!$B$2,'2-Resumen'!$B$3)</f>
        <v>-0.37036481824979606</v>
      </c>
      <c r="G3845" t="str">
        <f>IF(ABS(moras[[#This Row],[Z-CORE]])&gt; 1.96,"Sí", "No")</f>
        <v>No</v>
      </c>
      <c r="H3845" t="s">
        <v>35</v>
      </c>
      <c r="I3845" t="str">
        <f>IF(moras[[#This Row],[TIPO_ASEGURAMIENTO]] = "", '2-Resumen'!$F$4, moras[[#This Row],[TIPO_ASEGURAMIENTO]])</f>
        <v>ASEGURADO VOLUNTARIO</v>
      </c>
      <c r="J3845" t="s">
        <v>29</v>
      </c>
      <c r="K3845" t="s">
        <v>30</v>
      </c>
      <c r="L3845" t="s">
        <v>30</v>
      </c>
      <c r="M3845" t="s">
        <v>31</v>
      </c>
      <c r="N3845">
        <v>60</v>
      </c>
      <c r="O3845">
        <f>IF(moras[[#This Row],[EDAD]]="", '2-Resumen'!$C$7, moras[[#This Row],[EDAD]])</f>
        <v>60</v>
      </c>
      <c r="P3845">
        <f>FLOOR(moras[[#This Row],[EDAD_SIN_NA´S]],10)</f>
        <v>60</v>
      </c>
      <c r="Q3845">
        <f>STANDARDIZE(moras[[#This Row],[EDAD]],'2-Resumen'!$C$2, '2-Resumen'!$C$3)</f>
        <v>1.2769657581737661</v>
      </c>
      <c r="R3845" t="str">
        <f>IF(ABS(moras[[#This Row],[Z-CORE E]]) &gt; 1.96, "Sí", "No")</f>
        <v>No</v>
      </c>
    </row>
    <row r="3846" spans="1:18">
      <c r="A3846">
        <v>4379</v>
      </c>
      <c r="B3846" t="s">
        <v>27</v>
      </c>
      <c r="C3846">
        <v>297046</v>
      </c>
      <c r="D38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46">
        <f>IF(moras[[#This Row],[SALARIO]]="",'2-Resumen'!$B$7, moras[[#This Row],[SALARIO]])</f>
        <v>297046</v>
      </c>
      <c r="F3846">
        <f>STANDARDIZE(moras[[#This Row],[SALARIO]],'2-Resumen'!$B$2,'2-Resumen'!$B$3)</f>
        <v>-0.37067382187573611</v>
      </c>
      <c r="G3846" t="str">
        <f>IF(ABS(moras[[#This Row],[Z-CORE]])&gt; 1.96,"Sí", "No")</f>
        <v>No</v>
      </c>
      <c r="H3846" t="s">
        <v>35</v>
      </c>
      <c r="I3846" t="str">
        <f>IF(moras[[#This Row],[TIPO_ASEGURAMIENTO]] = "", '2-Resumen'!$F$4, moras[[#This Row],[TIPO_ASEGURAMIENTO]])</f>
        <v>ASEGURADO VOLUNTARIO</v>
      </c>
      <c r="J3846" t="s">
        <v>29</v>
      </c>
      <c r="K3846" t="s">
        <v>30</v>
      </c>
      <c r="L3846" t="s">
        <v>31</v>
      </c>
      <c r="M3846" t="s">
        <v>31</v>
      </c>
      <c r="N3846">
        <v>55</v>
      </c>
      <c r="O3846">
        <f>IF(moras[[#This Row],[EDAD]]="", '2-Resumen'!$C$7, moras[[#This Row],[EDAD]])</f>
        <v>55</v>
      </c>
      <c r="P3846">
        <f>FLOOR(moras[[#This Row],[EDAD_SIN_NA´S]],10)</f>
        <v>50</v>
      </c>
      <c r="Q3846">
        <f>STANDARDIZE(moras[[#This Row],[EDAD]],'2-Resumen'!$C$2, '2-Resumen'!$C$3)</f>
        <v>0.92408910778807873</v>
      </c>
      <c r="R3846" t="str">
        <f>IF(ABS(moras[[#This Row],[Z-CORE E]]) &gt; 1.96, "Sí", "No")</f>
        <v>No</v>
      </c>
    </row>
    <row r="3847" spans="1:18">
      <c r="A3847">
        <v>4394</v>
      </c>
      <c r="B3847" t="s">
        <v>27</v>
      </c>
      <c r="C3847">
        <v>302470</v>
      </c>
      <c r="D38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47">
        <f>IF(moras[[#This Row],[SALARIO]]="",'2-Resumen'!$B$7, moras[[#This Row],[SALARIO]])</f>
        <v>302470</v>
      </c>
      <c r="F3847">
        <f>STANDARDIZE(moras[[#This Row],[SALARIO]],'2-Resumen'!$B$2,'2-Resumen'!$B$3)</f>
        <v>-0.37058357171865797</v>
      </c>
      <c r="G3847" t="str">
        <f>IF(ABS(moras[[#This Row],[Z-CORE]])&gt; 1.96,"Sí", "No")</f>
        <v>No</v>
      </c>
      <c r="H3847" t="s">
        <v>35</v>
      </c>
      <c r="I3847" t="str">
        <f>IF(moras[[#This Row],[TIPO_ASEGURAMIENTO]] = "", '2-Resumen'!$F$4, moras[[#This Row],[TIPO_ASEGURAMIENTO]])</f>
        <v>ASEGURADO VOLUNTARIO</v>
      </c>
      <c r="J3847" t="s">
        <v>29</v>
      </c>
      <c r="K3847" t="s">
        <v>30</v>
      </c>
      <c r="L3847" t="s">
        <v>31</v>
      </c>
      <c r="M3847" t="s">
        <v>31</v>
      </c>
      <c r="N3847">
        <v>54</v>
      </c>
      <c r="O3847">
        <f>IF(moras[[#This Row],[EDAD]]="", '2-Resumen'!$C$7, moras[[#This Row],[EDAD]])</f>
        <v>54</v>
      </c>
      <c r="P3847">
        <f>FLOOR(moras[[#This Row],[EDAD_SIN_NA´S]],10)</f>
        <v>50</v>
      </c>
      <c r="Q3847">
        <f>STANDARDIZE(moras[[#This Row],[EDAD]],'2-Resumen'!$C$2, '2-Resumen'!$C$3)</f>
        <v>0.85351377771094117</v>
      </c>
      <c r="R3847" t="str">
        <f>IF(ABS(moras[[#This Row],[Z-CORE E]]) &gt; 1.96, "Sí", "No")</f>
        <v>No</v>
      </c>
    </row>
    <row r="3848" spans="1:18">
      <c r="A3848">
        <v>4402</v>
      </c>
      <c r="B3848" t="s">
        <v>27</v>
      </c>
      <c r="C3848">
        <v>639148</v>
      </c>
      <c r="D38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48">
        <f>IF(moras[[#This Row],[SALARIO]]="",'2-Resumen'!$B$7, moras[[#This Row],[SALARIO]])</f>
        <v>639148</v>
      </c>
      <c r="F3848">
        <f>STANDARDIZE(moras[[#This Row],[SALARIO]],'2-Resumen'!$B$2,'2-Resumen'!$B$3)</f>
        <v>-0.36498157275391446</v>
      </c>
      <c r="G3848" t="str">
        <f>IF(ABS(moras[[#This Row],[Z-CORE]])&gt; 1.96,"Sí", "No")</f>
        <v>No</v>
      </c>
      <c r="H3848" t="s">
        <v>35</v>
      </c>
      <c r="I3848" t="str">
        <f>IF(moras[[#This Row],[TIPO_ASEGURAMIENTO]] = "", '2-Resumen'!$F$4, moras[[#This Row],[TIPO_ASEGURAMIENTO]])</f>
        <v>ASEGURADO VOLUNTARIO</v>
      </c>
      <c r="J3848" t="s">
        <v>29</v>
      </c>
      <c r="K3848" t="s">
        <v>30</v>
      </c>
      <c r="L3848" t="s">
        <v>30</v>
      </c>
      <c r="M3848" t="s">
        <v>31</v>
      </c>
      <c r="N3848">
        <v>66</v>
      </c>
      <c r="O3848">
        <f>IF(moras[[#This Row],[EDAD]]="", '2-Resumen'!$C$7, moras[[#This Row],[EDAD]])</f>
        <v>66</v>
      </c>
      <c r="P3848">
        <f>FLOOR(moras[[#This Row],[EDAD_SIN_NA´S]],10)</f>
        <v>60</v>
      </c>
      <c r="Q3848">
        <f>STANDARDIZE(moras[[#This Row],[EDAD]],'2-Resumen'!$C$2, '2-Resumen'!$C$3)</f>
        <v>1.7004177386365913</v>
      </c>
      <c r="R3848" t="str">
        <f>IF(ABS(moras[[#This Row],[Z-CORE E]]) &gt; 1.96, "Sí", "No")</f>
        <v>No</v>
      </c>
    </row>
    <row r="3849" spans="1:18">
      <c r="A3849">
        <v>4403</v>
      </c>
      <c r="B3849" t="s">
        <v>32</v>
      </c>
      <c r="C3849">
        <v>297046</v>
      </c>
      <c r="D38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49">
        <f>IF(moras[[#This Row],[SALARIO]]="",'2-Resumen'!$B$7, moras[[#This Row],[SALARIO]])</f>
        <v>297046</v>
      </c>
      <c r="F3849">
        <f>STANDARDIZE(moras[[#This Row],[SALARIO]],'2-Resumen'!$B$2,'2-Resumen'!$B$3)</f>
        <v>-0.37067382187573611</v>
      </c>
      <c r="G3849" t="str">
        <f>IF(ABS(moras[[#This Row],[Z-CORE]])&gt; 1.96,"Sí", "No")</f>
        <v>No</v>
      </c>
      <c r="H3849" t="s">
        <v>35</v>
      </c>
      <c r="I3849" t="str">
        <f>IF(moras[[#This Row],[TIPO_ASEGURAMIENTO]] = "", '2-Resumen'!$F$4, moras[[#This Row],[TIPO_ASEGURAMIENTO]])</f>
        <v>ASEGURADO VOLUNTARIO</v>
      </c>
      <c r="J3849" t="s">
        <v>29</v>
      </c>
      <c r="K3849" t="s">
        <v>30</v>
      </c>
      <c r="L3849" t="s">
        <v>30</v>
      </c>
      <c r="M3849" t="s">
        <v>31</v>
      </c>
      <c r="N3849">
        <v>50</v>
      </c>
      <c r="O3849">
        <f>IF(moras[[#This Row],[EDAD]]="", '2-Resumen'!$C$7, moras[[#This Row],[EDAD]])</f>
        <v>50</v>
      </c>
      <c r="P3849">
        <f>FLOOR(moras[[#This Row],[EDAD_SIN_NA´S]],10)</f>
        <v>50</v>
      </c>
      <c r="Q3849">
        <f>STANDARDIZE(moras[[#This Row],[EDAD]],'2-Resumen'!$C$2, '2-Resumen'!$C$3)</f>
        <v>0.57121245740239113</v>
      </c>
      <c r="R3849" t="str">
        <f>IF(ABS(moras[[#This Row],[Z-CORE E]]) &gt; 1.96, "Sí", "No")</f>
        <v>No</v>
      </c>
    </row>
    <row r="3850" spans="1:18">
      <c r="A3850">
        <v>4437</v>
      </c>
      <c r="B3850" t="s">
        <v>27</v>
      </c>
      <c r="C3850">
        <v>327716</v>
      </c>
      <c r="D38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50">
        <f>IF(moras[[#This Row],[SALARIO]]="",'2-Resumen'!$B$7, moras[[#This Row],[SALARIO]])</f>
        <v>327716</v>
      </c>
      <c r="F3850">
        <f>STANDARDIZE(moras[[#This Row],[SALARIO]],'2-Resumen'!$B$2,'2-Resumen'!$B$3)</f>
        <v>-0.37016350249564989</v>
      </c>
      <c r="G3850" t="str">
        <f>IF(ABS(moras[[#This Row],[Z-CORE]])&gt; 1.96,"Sí", "No")</f>
        <v>No</v>
      </c>
      <c r="H3850" t="s">
        <v>35</v>
      </c>
      <c r="I3850" t="str">
        <f>IF(moras[[#This Row],[TIPO_ASEGURAMIENTO]] = "", '2-Resumen'!$F$4, moras[[#This Row],[TIPO_ASEGURAMIENTO]])</f>
        <v>ASEGURADO VOLUNTARIO</v>
      </c>
      <c r="J3850" t="s">
        <v>29</v>
      </c>
      <c r="K3850" t="s">
        <v>30</v>
      </c>
      <c r="L3850" t="s">
        <v>31</v>
      </c>
      <c r="M3850" t="s">
        <v>31</v>
      </c>
      <c r="N3850">
        <v>61</v>
      </c>
      <c r="O3850">
        <f>IF(moras[[#This Row],[EDAD]]="", '2-Resumen'!$C$7, moras[[#This Row],[EDAD]])</f>
        <v>61</v>
      </c>
      <c r="P3850">
        <f>FLOOR(moras[[#This Row],[EDAD_SIN_NA´S]],10)</f>
        <v>60</v>
      </c>
      <c r="Q3850">
        <f>STANDARDIZE(moras[[#This Row],[EDAD]],'2-Resumen'!$C$2, '2-Resumen'!$C$3)</f>
        <v>1.3475410882509038</v>
      </c>
      <c r="R3850" t="str">
        <f>IF(ABS(moras[[#This Row],[Z-CORE E]]) &gt; 1.96, "Sí", "No")</f>
        <v>No</v>
      </c>
    </row>
    <row r="3851" spans="1:18">
      <c r="A3851">
        <v>4449</v>
      </c>
      <c r="B3851" t="s">
        <v>27</v>
      </c>
      <c r="C3851">
        <v>322634</v>
      </c>
      <c r="D38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51">
        <f>IF(moras[[#This Row],[SALARIO]]="",'2-Resumen'!$B$7, moras[[#This Row],[SALARIO]])</f>
        <v>322634</v>
      </c>
      <c r="F3851">
        <f>STANDARDIZE(moras[[#This Row],[SALARIO]],'2-Resumen'!$B$2,'2-Resumen'!$B$3)</f>
        <v>-0.37024806210078837</v>
      </c>
      <c r="G3851" t="str">
        <f>IF(ABS(moras[[#This Row],[Z-CORE]])&gt; 1.96,"Sí", "No")</f>
        <v>No</v>
      </c>
      <c r="H3851" t="s">
        <v>35</v>
      </c>
      <c r="I3851" t="str">
        <f>IF(moras[[#This Row],[TIPO_ASEGURAMIENTO]] = "", '2-Resumen'!$F$4, moras[[#This Row],[TIPO_ASEGURAMIENTO]])</f>
        <v>ASEGURADO VOLUNTARIO</v>
      </c>
      <c r="J3851" t="s">
        <v>29</v>
      </c>
      <c r="K3851" t="s">
        <v>30</v>
      </c>
      <c r="L3851" t="s">
        <v>31</v>
      </c>
      <c r="M3851" t="s">
        <v>31</v>
      </c>
      <c r="N3851">
        <v>79</v>
      </c>
      <c r="O3851">
        <f>IF(moras[[#This Row],[EDAD]]="", '2-Resumen'!$C$7, moras[[#This Row],[EDAD]])</f>
        <v>79</v>
      </c>
      <c r="P3851">
        <f>FLOOR(moras[[#This Row],[EDAD_SIN_NA´S]],10)</f>
        <v>70</v>
      </c>
      <c r="Q3851">
        <f>STANDARDIZE(moras[[#This Row],[EDAD]],'2-Resumen'!$C$2, '2-Resumen'!$C$3)</f>
        <v>2.6178970296393786</v>
      </c>
      <c r="R3851" t="str">
        <f>IF(ABS(moras[[#This Row],[Z-CORE E]]) &gt; 1.96, "Sí", "No")</f>
        <v>Sí</v>
      </c>
    </row>
    <row r="3852" spans="1:18">
      <c r="A3852">
        <v>4455</v>
      </c>
      <c r="B3852" t="s">
        <v>32</v>
      </c>
      <c r="C3852">
        <v>297719</v>
      </c>
      <c r="D38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52">
        <f>IF(moras[[#This Row],[SALARIO]]="",'2-Resumen'!$B$7, moras[[#This Row],[SALARIO]])</f>
        <v>297719</v>
      </c>
      <c r="F3852">
        <f>STANDARDIZE(moras[[#This Row],[SALARIO]],'2-Resumen'!$B$2,'2-Resumen'!$B$3)</f>
        <v>-0.37066262380130516</v>
      </c>
      <c r="G3852" t="str">
        <f>IF(ABS(moras[[#This Row],[Z-CORE]])&gt; 1.96,"Sí", "No")</f>
        <v>No</v>
      </c>
      <c r="H3852" t="s">
        <v>35</v>
      </c>
      <c r="I3852" t="str">
        <f>IF(moras[[#This Row],[TIPO_ASEGURAMIENTO]] = "", '2-Resumen'!$F$4, moras[[#This Row],[TIPO_ASEGURAMIENTO]])</f>
        <v>ASEGURADO VOLUNTARIO</v>
      </c>
      <c r="J3852" t="s">
        <v>29</v>
      </c>
      <c r="K3852" t="s">
        <v>30</v>
      </c>
      <c r="L3852" t="s">
        <v>31</v>
      </c>
      <c r="M3852" t="s">
        <v>31</v>
      </c>
      <c r="N3852">
        <v>37</v>
      </c>
      <c r="O3852">
        <f>IF(moras[[#This Row],[EDAD]]="", '2-Resumen'!$C$7, moras[[#This Row],[EDAD]])</f>
        <v>37</v>
      </c>
      <c r="P3852">
        <f>FLOOR(moras[[#This Row],[EDAD_SIN_NA´S]],10)</f>
        <v>30</v>
      </c>
      <c r="Q3852">
        <f>STANDARDIZE(moras[[#This Row],[EDAD]],'2-Resumen'!$C$2, '2-Resumen'!$C$3)</f>
        <v>-0.3462668336003964</v>
      </c>
      <c r="R3852" t="str">
        <f>IF(ABS(moras[[#This Row],[Z-CORE E]]) &gt; 1.96, "Sí", "No")</f>
        <v>No</v>
      </c>
    </row>
    <row r="3853" spans="1:18">
      <c r="A3853">
        <v>4465</v>
      </c>
      <c r="B3853" t="s">
        <v>27</v>
      </c>
      <c r="C3853">
        <v>278030</v>
      </c>
      <c r="D38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53">
        <f>IF(moras[[#This Row],[SALARIO]]="",'2-Resumen'!$B$7, moras[[#This Row],[SALARIO]])</f>
        <v>278030</v>
      </c>
      <c r="F3853">
        <f>STANDARDIZE(moras[[#This Row],[SALARIO]],'2-Resumen'!$B$2,'2-Resumen'!$B$3)</f>
        <v>-0.37099022987481406</v>
      </c>
      <c r="G3853" t="str">
        <f>IF(ABS(moras[[#This Row],[Z-CORE]])&gt; 1.96,"Sí", "No")</f>
        <v>No</v>
      </c>
      <c r="H3853" t="s">
        <v>35</v>
      </c>
      <c r="I3853" t="str">
        <f>IF(moras[[#This Row],[TIPO_ASEGURAMIENTO]] = "", '2-Resumen'!$F$4, moras[[#This Row],[TIPO_ASEGURAMIENTO]])</f>
        <v>ASEGURADO VOLUNTARIO</v>
      </c>
      <c r="J3853" t="s">
        <v>29</v>
      </c>
      <c r="K3853" t="s">
        <v>30</v>
      </c>
      <c r="L3853" t="s">
        <v>30</v>
      </c>
      <c r="M3853" t="s">
        <v>30</v>
      </c>
      <c r="N3853">
        <v>35</v>
      </c>
      <c r="O3853">
        <f>IF(moras[[#This Row],[EDAD]]="", '2-Resumen'!$C$7, moras[[#This Row],[EDAD]])</f>
        <v>35</v>
      </c>
      <c r="P3853">
        <f>FLOOR(moras[[#This Row],[EDAD_SIN_NA´S]],10)</f>
        <v>30</v>
      </c>
      <c r="Q3853">
        <f>STANDARDIZE(moras[[#This Row],[EDAD]],'2-Resumen'!$C$2, '2-Resumen'!$C$3)</f>
        <v>-0.48741749375467142</v>
      </c>
      <c r="R3853" t="str">
        <f>IF(ABS(moras[[#This Row],[Z-CORE E]]) &gt; 1.96, "Sí", "No")</f>
        <v>No</v>
      </c>
    </row>
    <row r="3854" spans="1:18">
      <c r="A3854">
        <v>4481</v>
      </c>
      <c r="B3854" t="s">
        <v>32</v>
      </c>
      <c r="C3854">
        <v>297046</v>
      </c>
      <c r="D38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54">
        <f>IF(moras[[#This Row],[SALARIO]]="",'2-Resumen'!$B$7, moras[[#This Row],[SALARIO]])</f>
        <v>297046</v>
      </c>
      <c r="F3854">
        <f>STANDARDIZE(moras[[#This Row],[SALARIO]],'2-Resumen'!$B$2,'2-Resumen'!$B$3)</f>
        <v>-0.37067382187573611</v>
      </c>
      <c r="G3854" t="str">
        <f>IF(ABS(moras[[#This Row],[Z-CORE]])&gt; 1.96,"Sí", "No")</f>
        <v>No</v>
      </c>
      <c r="H3854" t="s">
        <v>35</v>
      </c>
      <c r="I3854" t="str">
        <f>IF(moras[[#This Row],[TIPO_ASEGURAMIENTO]] = "", '2-Resumen'!$F$4, moras[[#This Row],[TIPO_ASEGURAMIENTO]])</f>
        <v>ASEGURADO VOLUNTARIO</v>
      </c>
      <c r="J3854" t="s">
        <v>29</v>
      </c>
      <c r="K3854" t="s">
        <v>30</v>
      </c>
      <c r="L3854" t="s">
        <v>31</v>
      </c>
      <c r="M3854" t="s">
        <v>31</v>
      </c>
      <c r="N3854">
        <v>32</v>
      </c>
      <c r="O3854">
        <f>IF(moras[[#This Row],[EDAD]]="", '2-Resumen'!$C$7, moras[[#This Row],[EDAD]])</f>
        <v>32</v>
      </c>
      <c r="P3854">
        <f>FLOOR(moras[[#This Row],[EDAD_SIN_NA´S]],10)</f>
        <v>30</v>
      </c>
      <c r="Q3854">
        <f>STANDARDIZE(moras[[#This Row],[EDAD]],'2-Resumen'!$C$2, '2-Resumen'!$C$3)</f>
        <v>-0.69914348398608395</v>
      </c>
      <c r="R3854" t="str">
        <f>IF(ABS(moras[[#This Row],[Z-CORE E]]) &gt; 1.96, "Sí", "No")</f>
        <v>No</v>
      </c>
    </row>
    <row r="3855" spans="1:18">
      <c r="A3855">
        <v>4490</v>
      </c>
      <c r="B3855" t="s">
        <v>27</v>
      </c>
      <c r="C3855">
        <v>297050</v>
      </c>
      <c r="D38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55">
        <f>IF(moras[[#This Row],[SALARIO]]="",'2-Resumen'!$B$7, moras[[#This Row],[SALARIO]])</f>
        <v>297050</v>
      </c>
      <c r="F3855">
        <f>STANDARDIZE(moras[[#This Row],[SALARIO]],'2-Resumen'!$B$2,'2-Resumen'!$B$3)</f>
        <v>-0.37067375531957308</v>
      </c>
      <c r="G3855" t="str">
        <f>IF(ABS(moras[[#This Row],[Z-CORE]])&gt; 1.96,"Sí", "No")</f>
        <v>No</v>
      </c>
      <c r="H3855" t="s">
        <v>35</v>
      </c>
      <c r="I3855" t="str">
        <f>IF(moras[[#This Row],[TIPO_ASEGURAMIENTO]] = "", '2-Resumen'!$F$4, moras[[#This Row],[TIPO_ASEGURAMIENTO]])</f>
        <v>ASEGURADO VOLUNTARIO</v>
      </c>
      <c r="J3855" t="s">
        <v>29</v>
      </c>
      <c r="K3855" t="s">
        <v>30</v>
      </c>
      <c r="L3855" t="s">
        <v>31</v>
      </c>
      <c r="M3855" t="s">
        <v>31</v>
      </c>
      <c r="N3855">
        <v>52</v>
      </c>
      <c r="O3855">
        <f>IF(moras[[#This Row],[EDAD]]="", '2-Resumen'!$C$7, moras[[#This Row],[EDAD]])</f>
        <v>52</v>
      </c>
      <c r="P3855">
        <f>FLOOR(moras[[#This Row],[EDAD_SIN_NA´S]],10)</f>
        <v>50</v>
      </c>
      <c r="Q3855">
        <f>STANDARDIZE(moras[[#This Row],[EDAD]],'2-Resumen'!$C$2, '2-Resumen'!$C$3)</f>
        <v>0.71236311755666615</v>
      </c>
      <c r="R3855" t="str">
        <f>IF(ABS(moras[[#This Row],[Z-CORE E]]) &gt; 1.96, "Sí", "No")</f>
        <v>No</v>
      </c>
    </row>
    <row r="3856" spans="1:18">
      <c r="A3856">
        <v>4491</v>
      </c>
      <c r="B3856" t="s">
        <v>32</v>
      </c>
      <c r="C3856">
        <v>299647</v>
      </c>
      <c r="D38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56">
        <f>IF(moras[[#This Row],[SALARIO]]="",'2-Resumen'!$B$7, moras[[#This Row],[SALARIO]])</f>
        <v>299647</v>
      </c>
      <c r="F3856">
        <f>STANDARDIZE(moras[[#This Row],[SALARIO]],'2-Resumen'!$B$2,'2-Resumen'!$B$3)</f>
        <v>-0.3706305437307213</v>
      </c>
      <c r="G3856" t="str">
        <f>IF(ABS(moras[[#This Row],[Z-CORE]])&gt; 1.96,"Sí", "No")</f>
        <v>No</v>
      </c>
      <c r="H3856" t="s">
        <v>35</v>
      </c>
      <c r="I3856" t="str">
        <f>IF(moras[[#This Row],[TIPO_ASEGURAMIENTO]] = "", '2-Resumen'!$F$4, moras[[#This Row],[TIPO_ASEGURAMIENTO]])</f>
        <v>ASEGURADO VOLUNTARIO</v>
      </c>
      <c r="J3856" t="s">
        <v>29</v>
      </c>
      <c r="K3856" t="s">
        <v>30</v>
      </c>
      <c r="L3856" t="s">
        <v>31</v>
      </c>
      <c r="M3856" t="s">
        <v>31</v>
      </c>
      <c r="N3856">
        <v>73</v>
      </c>
      <c r="O3856">
        <f>IF(moras[[#This Row],[EDAD]]="", '2-Resumen'!$C$7, moras[[#This Row],[EDAD]])</f>
        <v>73</v>
      </c>
      <c r="P3856">
        <f>FLOOR(moras[[#This Row],[EDAD_SIN_NA´S]],10)</f>
        <v>70</v>
      </c>
      <c r="Q3856">
        <f>STANDARDIZE(moras[[#This Row],[EDAD]],'2-Resumen'!$C$2, '2-Resumen'!$C$3)</f>
        <v>2.1944450491765539</v>
      </c>
      <c r="R3856" t="str">
        <f>IF(ABS(moras[[#This Row],[Z-CORE E]]) &gt; 1.96, "Sí", "No")</f>
        <v>Sí</v>
      </c>
    </row>
    <row r="3857" spans="1:18">
      <c r="A3857">
        <v>4493</v>
      </c>
      <c r="B3857" t="s">
        <v>32</v>
      </c>
      <c r="C3857">
        <v>297050</v>
      </c>
      <c r="D38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57">
        <f>IF(moras[[#This Row],[SALARIO]]="",'2-Resumen'!$B$7, moras[[#This Row],[SALARIO]])</f>
        <v>297050</v>
      </c>
      <c r="F3857">
        <f>STANDARDIZE(moras[[#This Row],[SALARIO]],'2-Resumen'!$B$2,'2-Resumen'!$B$3)</f>
        <v>-0.37067375531957308</v>
      </c>
      <c r="G3857" t="str">
        <f>IF(ABS(moras[[#This Row],[Z-CORE]])&gt; 1.96,"Sí", "No")</f>
        <v>No</v>
      </c>
      <c r="H3857" t="s">
        <v>35</v>
      </c>
      <c r="I3857" t="str">
        <f>IF(moras[[#This Row],[TIPO_ASEGURAMIENTO]] = "", '2-Resumen'!$F$4, moras[[#This Row],[TIPO_ASEGURAMIENTO]])</f>
        <v>ASEGURADO VOLUNTARIO</v>
      </c>
      <c r="J3857" t="s">
        <v>29</v>
      </c>
      <c r="K3857" t="s">
        <v>30</v>
      </c>
      <c r="L3857" t="s">
        <v>31</v>
      </c>
      <c r="M3857" t="s">
        <v>31</v>
      </c>
      <c r="N3857">
        <v>27</v>
      </c>
      <c r="O3857">
        <f>IF(moras[[#This Row],[EDAD]]="", '2-Resumen'!$C$7, moras[[#This Row],[EDAD]])</f>
        <v>27</v>
      </c>
      <c r="P3857">
        <f>FLOOR(moras[[#This Row],[EDAD_SIN_NA´S]],10)</f>
        <v>20</v>
      </c>
      <c r="Q3857">
        <f>STANDARDIZE(moras[[#This Row],[EDAD]],'2-Resumen'!$C$2, '2-Resumen'!$C$3)</f>
        <v>-1.0520201343717714</v>
      </c>
      <c r="R3857" t="str">
        <f>IF(ABS(moras[[#This Row],[Z-CORE E]]) &gt; 1.96, "Sí", "No")</f>
        <v>No</v>
      </c>
    </row>
    <row r="3858" spans="1:18">
      <c r="A3858">
        <v>4507</v>
      </c>
      <c r="B3858" t="s">
        <v>32</v>
      </c>
      <c r="C3858">
        <v>322474</v>
      </c>
      <c r="D38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58">
        <f>IF(moras[[#This Row],[SALARIO]]="",'2-Resumen'!$B$7, moras[[#This Row],[SALARIO]])</f>
        <v>322474</v>
      </c>
      <c r="F3858">
        <f>STANDARDIZE(moras[[#This Row],[SALARIO]],'2-Resumen'!$B$2,'2-Resumen'!$B$3)</f>
        <v>-0.37025072434730988</v>
      </c>
      <c r="G3858" t="str">
        <f>IF(ABS(moras[[#This Row],[Z-CORE]])&gt; 1.96,"Sí", "No")</f>
        <v>No</v>
      </c>
      <c r="H3858" t="s">
        <v>35</v>
      </c>
      <c r="I3858" t="str">
        <f>IF(moras[[#This Row],[TIPO_ASEGURAMIENTO]] = "", '2-Resumen'!$F$4, moras[[#This Row],[TIPO_ASEGURAMIENTO]])</f>
        <v>ASEGURADO VOLUNTARIO</v>
      </c>
      <c r="J3858" t="s">
        <v>29</v>
      </c>
      <c r="K3858" t="s">
        <v>30</v>
      </c>
      <c r="L3858" t="s">
        <v>31</v>
      </c>
      <c r="M3858" t="s">
        <v>31</v>
      </c>
      <c r="N3858">
        <v>64</v>
      </c>
      <c r="O3858">
        <f>IF(moras[[#This Row],[EDAD]]="", '2-Resumen'!$C$7, moras[[#This Row],[EDAD]])</f>
        <v>64</v>
      </c>
      <c r="P3858">
        <f>FLOOR(moras[[#This Row],[EDAD_SIN_NA´S]],10)</f>
        <v>60</v>
      </c>
      <c r="Q3858">
        <f>STANDARDIZE(moras[[#This Row],[EDAD]],'2-Resumen'!$C$2, '2-Resumen'!$C$3)</f>
        <v>1.5592670784823162</v>
      </c>
      <c r="R3858" t="str">
        <f>IF(ABS(moras[[#This Row],[Z-CORE E]]) &gt; 1.96, "Sí", "No")</f>
        <v>No</v>
      </c>
    </row>
    <row r="3859" spans="1:18">
      <c r="A3859">
        <v>4528</v>
      </c>
      <c r="B3859" t="s">
        <v>32</v>
      </c>
      <c r="C3859">
        <v>297045</v>
      </c>
      <c r="D38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59">
        <f>IF(moras[[#This Row],[SALARIO]]="",'2-Resumen'!$B$7, moras[[#This Row],[SALARIO]])</f>
        <v>297045</v>
      </c>
      <c r="F3859">
        <f>STANDARDIZE(moras[[#This Row],[SALARIO]],'2-Resumen'!$B$2,'2-Resumen'!$B$3)</f>
        <v>-0.37067383851477692</v>
      </c>
      <c r="G3859" t="str">
        <f>IF(ABS(moras[[#This Row],[Z-CORE]])&gt; 1.96,"Sí", "No")</f>
        <v>No</v>
      </c>
      <c r="H3859" t="s">
        <v>35</v>
      </c>
      <c r="I3859" t="str">
        <f>IF(moras[[#This Row],[TIPO_ASEGURAMIENTO]] = "", '2-Resumen'!$F$4, moras[[#This Row],[TIPO_ASEGURAMIENTO]])</f>
        <v>ASEGURADO VOLUNTARIO</v>
      </c>
      <c r="J3859" t="s">
        <v>29</v>
      </c>
      <c r="K3859" t="s">
        <v>30</v>
      </c>
      <c r="L3859" t="s">
        <v>30</v>
      </c>
      <c r="M3859" t="s">
        <v>31</v>
      </c>
      <c r="N3859">
        <v>76</v>
      </c>
      <c r="O3859">
        <f>IF(moras[[#This Row],[EDAD]]="", '2-Resumen'!$C$7, moras[[#This Row],[EDAD]])</f>
        <v>76</v>
      </c>
      <c r="P3859">
        <f>FLOOR(moras[[#This Row],[EDAD_SIN_NA´S]],10)</f>
        <v>70</v>
      </c>
      <c r="Q3859">
        <f>STANDARDIZE(moras[[#This Row],[EDAD]],'2-Resumen'!$C$2, '2-Resumen'!$C$3)</f>
        <v>2.4061710394079663</v>
      </c>
      <c r="R3859" t="str">
        <f>IF(ABS(moras[[#This Row],[Z-CORE E]]) &gt; 1.96, "Sí", "No")</f>
        <v>Sí</v>
      </c>
    </row>
    <row r="3860" spans="1:18">
      <c r="A3860">
        <v>4547</v>
      </c>
      <c r="B3860" t="s">
        <v>32</v>
      </c>
      <c r="C3860">
        <v>566297</v>
      </c>
      <c r="D38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60">
        <f>IF(moras[[#This Row],[SALARIO]]="",'2-Resumen'!$B$7, moras[[#This Row],[SALARIO]])</f>
        <v>566297</v>
      </c>
      <c r="F3860">
        <f>STANDARDIZE(moras[[#This Row],[SALARIO]],'2-Resumen'!$B$2,'2-Resumen'!$B$3)</f>
        <v>-0.36619374351226675</v>
      </c>
      <c r="G3860" t="str">
        <f>IF(ABS(moras[[#This Row],[Z-CORE]])&gt; 1.96,"Sí", "No")</f>
        <v>No</v>
      </c>
      <c r="H3860" t="s">
        <v>35</v>
      </c>
      <c r="I3860" t="str">
        <f>IF(moras[[#This Row],[TIPO_ASEGURAMIENTO]] = "", '2-Resumen'!$F$4, moras[[#This Row],[TIPO_ASEGURAMIENTO]])</f>
        <v>ASEGURADO VOLUNTARIO</v>
      </c>
      <c r="J3860" t="s">
        <v>29</v>
      </c>
      <c r="K3860" t="s">
        <v>30</v>
      </c>
      <c r="L3860" t="s">
        <v>31</v>
      </c>
      <c r="M3860" t="s">
        <v>31</v>
      </c>
      <c r="N3860">
        <v>55</v>
      </c>
      <c r="O3860">
        <f>IF(moras[[#This Row],[EDAD]]="", '2-Resumen'!$C$7, moras[[#This Row],[EDAD]])</f>
        <v>55</v>
      </c>
      <c r="P3860">
        <f>FLOOR(moras[[#This Row],[EDAD_SIN_NA´S]],10)</f>
        <v>50</v>
      </c>
      <c r="Q3860">
        <f>STANDARDIZE(moras[[#This Row],[EDAD]],'2-Resumen'!$C$2, '2-Resumen'!$C$3)</f>
        <v>0.92408910778807873</v>
      </c>
      <c r="R3860" t="str">
        <f>IF(ABS(moras[[#This Row],[Z-CORE E]]) &gt; 1.96, "Sí", "No")</f>
        <v>No</v>
      </c>
    </row>
    <row r="3861" spans="1:18">
      <c r="A3861">
        <v>4556</v>
      </c>
      <c r="B3861" t="s">
        <v>27</v>
      </c>
      <c r="C3861">
        <v>297046</v>
      </c>
      <c r="D38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61">
        <f>IF(moras[[#This Row],[SALARIO]]="",'2-Resumen'!$B$7, moras[[#This Row],[SALARIO]])</f>
        <v>297046</v>
      </c>
      <c r="F3861">
        <f>STANDARDIZE(moras[[#This Row],[SALARIO]],'2-Resumen'!$B$2,'2-Resumen'!$B$3)</f>
        <v>-0.37067382187573611</v>
      </c>
      <c r="G3861" t="str">
        <f>IF(ABS(moras[[#This Row],[Z-CORE]])&gt; 1.96,"Sí", "No")</f>
        <v>No</v>
      </c>
      <c r="H3861" t="s">
        <v>35</v>
      </c>
      <c r="I3861" t="str">
        <f>IF(moras[[#This Row],[TIPO_ASEGURAMIENTO]] = "", '2-Resumen'!$F$4, moras[[#This Row],[TIPO_ASEGURAMIENTO]])</f>
        <v>ASEGURADO VOLUNTARIO</v>
      </c>
      <c r="J3861" t="s">
        <v>29</v>
      </c>
      <c r="K3861" t="s">
        <v>30</v>
      </c>
      <c r="L3861" t="s">
        <v>30</v>
      </c>
      <c r="M3861" t="s">
        <v>31</v>
      </c>
      <c r="N3861">
        <v>38</v>
      </c>
      <c r="O3861">
        <f>IF(moras[[#This Row],[EDAD]]="", '2-Resumen'!$C$7, moras[[#This Row],[EDAD]])</f>
        <v>38</v>
      </c>
      <c r="P3861">
        <f>FLOOR(moras[[#This Row],[EDAD_SIN_NA´S]],10)</f>
        <v>30</v>
      </c>
      <c r="Q3861">
        <f>STANDARDIZE(moras[[#This Row],[EDAD]],'2-Resumen'!$C$2, '2-Resumen'!$C$3)</f>
        <v>-0.27569150352325889</v>
      </c>
      <c r="R3861" t="str">
        <f>IF(ABS(moras[[#This Row],[Z-CORE E]]) &gt; 1.96, "Sí", "No")</f>
        <v>No</v>
      </c>
    </row>
    <row r="3862" spans="1:18">
      <c r="A3862">
        <v>4558</v>
      </c>
      <c r="B3862" t="s">
        <v>32</v>
      </c>
      <c r="C3862">
        <v>323296</v>
      </c>
      <c r="D38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62">
        <f>IF(moras[[#This Row],[SALARIO]]="",'2-Resumen'!$B$7, moras[[#This Row],[SALARIO]])</f>
        <v>323296</v>
      </c>
      <c r="F3862">
        <f>STANDARDIZE(moras[[#This Row],[SALARIO]],'2-Resumen'!$B$2,'2-Resumen'!$B$3)</f>
        <v>-0.37023704705580579</v>
      </c>
      <c r="G3862" t="str">
        <f>IF(ABS(moras[[#This Row],[Z-CORE]])&gt; 1.96,"Sí", "No")</f>
        <v>No</v>
      </c>
      <c r="H3862" t="s">
        <v>35</v>
      </c>
      <c r="I3862" t="str">
        <f>IF(moras[[#This Row],[TIPO_ASEGURAMIENTO]] = "", '2-Resumen'!$F$4, moras[[#This Row],[TIPO_ASEGURAMIENTO]])</f>
        <v>ASEGURADO VOLUNTARIO</v>
      </c>
      <c r="J3862" t="s">
        <v>29</v>
      </c>
      <c r="K3862" t="s">
        <v>30</v>
      </c>
      <c r="L3862" t="s">
        <v>31</v>
      </c>
      <c r="M3862" t="s">
        <v>31</v>
      </c>
      <c r="N3862">
        <v>31</v>
      </c>
      <c r="O3862">
        <f>IF(moras[[#This Row],[EDAD]]="", '2-Resumen'!$C$7, moras[[#This Row],[EDAD]])</f>
        <v>31</v>
      </c>
      <c r="P3862">
        <f>FLOOR(moras[[#This Row],[EDAD_SIN_NA´S]],10)</f>
        <v>30</v>
      </c>
      <c r="Q3862">
        <f>STANDARDIZE(moras[[#This Row],[EDAD]],'2-Resumen'!$C$2, '2-Resumen'!$C$3)</f>
        <v>-0.7697188140632214</v>
      </c>
      <c r="R3862" t="str">
        <f>IF(ABS(moras[[#This Row],[Z-CORE E]]) &gt; 1.96, "Sí", "No")</f>
        <v>No</v>
      </c>
    </row>
    <row r="3863" spans="1:18">
      <c r="A3863">
        <v>4568</v>
      </c>
      <c r="B3863" t="s">
        <v>27</v>
      </c>
      <c r="C3863">
        <v>298155</v>
      </c>
      <c r="D38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63">
        <f>IF(moras[[#This Row],[SALARIO]]="",'2-Resumen'!$B$7, moras[[#This Row],[SALARIO]])</f>
        <v>298155</v>
      </c>
      <c r="F3863">
        <f>STANDARDIZE(moras[[#This Row],[SALARIO]],'2-Resumen'!$B$2,'2-Resumen'!$B$3)</f>
        <v>-0.37065536917953412</v>
      </c>
      <c r="G3863" t="str">
        <f>IF(ABS(moras[[#This Row],[Z-CORE]])&gt; 1.96,"Sí", "No")</f>
        <v>No</v>
      </c>
      <c r="H3863" t="s">
        <v>35</v>
      </c>
      <c r="I3863" t="str">
        <f>IF(moras[[#This Row],[TIPO_ASEGURAMIENTO]] = "", '2-Resumen'!$F$4, moras[[#This Row],[TIPO_ASEGURAMIENTO]])</f>
        <v>ASEGURADO VOLUNTARIO</v>
      </c>
      <c r="J3863" t="s">
        <v>29</v>
      </c>
      <c r="K3863" t="s">
        <v>30</v>
      </c>
      <c r="L3863" t="s">
        <v>31</v>
      </c>
      <c r="M3863" t="s">
        <v>31</v>
      </c>
      <c r="N3863">
        <v>75</v>
      </c>
      <c r="O3863">
        <f>IF(moras[[#This Row],[EDAD]]="", '2-Resumen'!$C$7, moras[[#This Row],[EDAD]])</f>
        <v>75</v>
      </c>
      <c r="P3863">
        <f>FLOOR(moras[[#This Row],[EDAD_SIN_NA´S]],10)</f>
        <v>70</v>
      </c>
      <c r="Q3863">
        <f>STANDARDIZE(moras[[#This Row],[EDAD]],'2-Resumen'!$C$2, '2-Resumen'!$C$3)</f>
        <v>2.3355957093308288</v>
      </c>
      <c r="R3863" t="str">
        <f>IF(ABS(moras[[#This Row],[Z-CORE E]]) &gt; 1.96, "Sí", "No")</f>
        <v>Sí</v>
      </c>
    </row>
    <row r="3864" spans="1:18">
      <c r="A3864">
        <v>4573</v>
      </c>
      <c r="B3864" t="s">
        <v>32</v>
      </c>
      <c r="C3864">
        <v>1207124</v>
      </c>
      <c r="D38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864">
        <f>IF(moras[[#This Row],[SALARIO]]="",'2-Resumen'!$B$7, moras[[#This Row],[SALARIO]])</f>
        <v>1207124</v>
      </c>
      <c r="F3864">
        <f>STANDARDIZE(moras[[#This Row],[SALARIO]],'2-Resumen'!$B$2,'2-Resumen'!$B$3)</f>
        <v>-0.35553099693963741</v>
      </c>
      <c r="G3864" t="str">
        <f>IF(ABS(moras[[#This Row],[Z-CORE]])&gt; 1.96,"Sí", "No")</f>
        <v>No</v>
      </c>
      <c r="H3864" t="s">
        <v>35</v>
      </c>
      <c r="I3864" t="str">
        <f>IF(moras[[#This Row],[TIPO_ASEGURAMIENTO]] = "", '2-Resumen'!$F$4, moras[[#This Row],[TIPO_ASEGURAMIENTO]])</f>
        <v>ASEGURADO VOLUNTARIO</v>
      </c>
      <c r="J3864" t="s">
        <v>29</v>
      </c>
      <c r="K3864" t="s">
        <v>30</v>
      </c>
      <c r="L3864" t="s">
        <v>31</v>
      </c>
      <c r="M3864" t="s">
        <v>31</v>
      </c>
      <c r="N3864">
        <v>52</v>
      </c>
      <c r="O3864">
        <f>IF(moras[[#This Row],[EDAD]]="", '2-Resumen'!$C$7, moras[[#This Row],[EDAD]])</f>
        <v>52</v>
      </c>
      <c r="P3864">
        <f>FLOOR(moras[[#This Row],[EDAD_SIN_NA´S]],10)</f>
        <v>50</v>
      </c>
      <c r="Q3864">
        <f>STANDARDIZE(moras[[#This Row],[EDAD]],'2-Resumen'!$C$2, '2-Resumen'!$C$3)</f>
        <v>0.71236311755666615</v>
      </c>
      <c r="R3864" t="str">
        <f>IF(ABS(moras[[#This Row],[Z-CORE E]]) &gt; 1.96, "Sí", "No")</f>
        <v>No</v>
      </c>
    </row>
    <row r="3865" spans="1:18">
      <c r="A3865">
        <v>4576</v>
      </c>
      <c r="B3865" t="s">
        <v>32</v>
      </c>
      <c r="C3865">
        <v>297046</v>
      </c>
      <c r="D38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65">
        <f>IF(moras[[#This Row],[SALARIO]]="",'2-Resumen'!$B$7, moras[[#This Row],[SALARIO]])</f>
        <v>297046</v>
      </c>
      <c r="F3865">
        <f>STANDARDIZE(moras[[#This Row],[SALARIO]],'2-Resumen'!$B$2,'2-Resumen'!$B$3)</f>
        <v>-0.37067382187573611</v>
      </c>
      <c r="G3865" t="str">
        <f>IF(ABS(moras[[#This Row],[Z-CORE]])&gt; 1.96,"Sí", "No")</f>
        <v>No</v>
      </c>
      <c r="H3865" t="s">
        <v>35</v>
      </c>
      <c r="I3865" t="str">
        <f>IF(moras[[#This Row],[TIPO_ASEGURAMIENTO]] = "", '2-Resumen'!$F$4, moras[[#This Row],[TIPO_ASEGURAMIENTO]])</f>
        <v>ASEGURADO VOLUNTARIO</v>
      </c>
      <c r="J3865" t="s">
        <v>29</v>
      </c>
      <c r="K3865" t="s">
        <v>30</v>
      </c>
      <c r="L3865" t="s">
        <v>31</v>
      </c>
      <c r="M3865" t="s">
        <v>31</v>
      </c>
      <c r="N3865">
        <v>56</v>
      </c>
      <c r="O3865">
        <f>IF(moras[[#This Row],[EDAD]]="", '2-Resumen'!$C$7, moras[[#This Row],[EDAD]])</f>
        <v>56</v>
      </c>
      <c r="P3865">
        <f>FLOOR(moras[[#This Row],[EDAD_SIN_NA´S]],10)</f>
        <v>50</v>
      </c>
      <c r="Q3865">
        <f>STANDARDIZE(moras[[#This Row],[EDAD]],'2-Resumen'!$C$2, '2-Resumen'!$C$3)</f>
        <v>0.99466443786521619</v>
      </c>
      <c r="R3865" t="str">
        <f>IF(ABS(moras[[#This Row],[Z-CORE E]]) &gt; 1.96, "Sí", "No")</f>
        <v>No</v>
      </c>
    </row>
    <row r="3866" spans="1:18">
      <c r="A3866">
        <v>4586</v>
      </c>
      <c r="B3866" t="s">
        <v>27</v>
      </c>
      <c r="C3866">
        <v>297045</v>
      </c>
      <c r="D38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66">
        <f>IF(moras[[#This Row],[SALARIO]]="",'2-Resumen'!$B$7, moras[[#This Row],[SALARIO]])</f>
        <v>297045</v>
      </c>
      <c r="F3866">
        <f>STANDARDIZE(moras[[#This Row],[SALARIO]],'2-Resumen'!$B$2,'2-Resumen'!$B$3)</f>
        <v>-0.37067383851477692</v>
      </c>
      <c r="G3866" t="str">
        <f>IF(ABS(moras[[#This Row],[Z-CORE]])&gt; 1.96,"Sí", "No")</f>
        <v>No</v>
      </c>
      <c r="H3866" t="s">
        <v>35</v>
      </c>
      <c r="I3866" t="str">
        <f>IF(moras[[#This Row],[TIPO_ASEGURAMIENTO]] = "", '2-Resumen'!$F$4, moras[[#This Row],[TIPO_ASEGURAMIENTO]])</f>
        <v>ASEGURADO VOLUNTARIO</v>
      </c>
      <c r="J3866" t="s">
        <v>29</v>
      </c>
      <c r="K3866" t="s">
        <v>30</v>
      </c>
      <c r="L3866" t="s">
        <v>31</v>
      </c>
      <c r="M3866" t="s">
        <v>31</v>
      </c>
      <c r="N3866">
        <v>20</v>
      </c>
      <c r="O3866">
        <f>IF(moras[[#This Row],[EDAD]]="", '2-Resumen'!$C$7, moras[[#This Row],[EDAD]])</f>
        <v>20</v>
      </c>
      <c r="P3866">
        <f>FLOOR(moras[[#This Row],[EDAD_SIN_NA´S]],10)</f>
        <v>20</v>
      </c>
      <c r="Q3866">
        <f>STANDARDIZE(moras[[#This Row],[EDAD]],'2-Resumen'!$C$2, '2-Resumen'!$C$3)</f>
        <v>-1.5460474449117341</v>
      </c>
      <c r="R3866" t="str">
        <f>IF(ABS(moras[[#This Row],[Z-CORE E]]) &gt; 1.96, "Sí", "No")</f>
        <v>No</v>
      </c>
    </row>
    <row r="3867" spans="1:18">
      <c r="A3867">
        <v>4598</v>
      </c>
      <c r="B3867" t="s">
        <v>32</v>
      </c>
      <c r="C3867">
        <v>358640</v>
      </c>
      <c r="D38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67">
        <f>IF(moras[[#This Row],[SALARIO]]="",'2-Resumen'!$B$7, moras[[#This Row],[SALARIO]])</f>
        <v>358640</v>
      </c>
      <c r="F3867">
        <f>STANDARDIZE(moras[[#This Row],[SALARIO]],'2-Resumen'!$B$2,'2-Resumen'!$B$3)</f>
        <v>-0.36964895679921078</v>
      </c>
      <c r="G3867" t="str">
        <f>IF(ABS(moras[[#This Row],[Z-CORE]])&gt; 1.96,"Sí", "No")</f>
        <v>No</v>
      </c>
      <c r="H3867" t="s">
        <v>35</v>
      </c>
      <c r="I3867" t="str">
        <f>IF(moras[[#This Row],[TIPO_ASEGURAMIENTO]] = "", '2-Resumen'!$F$4, moras[[#This Row],[TIPO_ASEGURAMIENTO]])</f>
        <v>ASEGURADO VOLUNTARIO</v>
      </c>
      <c r="J3867" t="s">
        <v>29</v>
      </c>
      <c r="K3867" t="s">
        <v>30</v>
      </c>
      <c r="L3867" t="s">
        <v>30</v>
      </c>
      <c r="M3867" t="s">
        <v>31</v>
      </c>
      <c r="N3867">
        <v>29</v>
      </c>
      <c r="O3867">
        <f>IF(moras[[#This Row],[EDAD]]="", '2-Resumen'!$C$7, moras[[#This Row],[EDAD]])</f>
        <v>29</v>
      </c>
      <c r="P3867">
        <f>FLOOR(moras[[#This Row],[EDAD_SIN_NA´S]],10)</f>
        <v>20</v>
      </c>
      <c r="Q3867">
        <f>STANDARDIZE(moras[[#This Row],[EDAD]],'2-Resumen'!$C$2, '2-Resumen'!$C$3)</f>
        <v>-0.91086947421749642</v>
      </c>
      <c r="R3867" t="str">
        <f>IF(ABS(moras[[#This Row],[Z-CORE E]]) &gt; 1.96, "Sí", "No")</f>
        <v>No</v>
      </c>
    </row>
    <row r="3868" spans="1:18">
      <c r="A3868">
        <v>4608</v>
      </c>
      <c r="B3868" t="s">
        <v>32</v>
      </c>
      <c r="C3868">
        <v>308439</v>
      </c>
      <c r="D38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68">
        <f>IF(moras[[#This Row],[SALARIO]]="",'2-Resumen'!$B$7, moras[[#This Row],[SALARIO]])</f>
        <v>308439</v>
      </c>
      <c r="F3868">
        <f>STANDARDIZE(moras[[#This Row],[SALARIO]],'2-Resumen'!$B$2,'2-Resumen'!$B$3)</f>
        <v>-0.37048425328436596</v>
      </c>
      <c r="G3868" t="str">
        <f>IF(ABS(moras[[#This Row],[Z-CORE]])&gt; 1.96,"Sí", "No")</f>
        <v>No</v>
      </c>
      <c r="H3868" t="s">
        <v>35</v>
      </c>
      <c r="I3868" t="str">
        <f>IF(moras[[#This Row],[TIPO_ASEGURAMIENTO]] = "", '2-Resumen'!$F$4, moras[[#This Row],[TIPO_ASEGURAMIENTO]])</f>
        <v>ASEGURADO VOLUNTARIO</v>
      </c>
      <c r="J3868" t="s">
        <v>29</v>
      </c>
      <c r="K3868" t="s">
        <v>30</v>
      </c>
      <c r="L3868" t="s">
        <v>30</v>
      </c>
      <c r="M3868" t="s">
        <v>31</v>
      </c>
      <c r="N3868">
        <v>88</v>
      </c>
      <c r="O3868">
        <f>IF(moras[[#This Row],[EDAD]]="", '2-Resumen'!$C$7, moras[[#This Row],[EDAD]])</f>
        <v>88</v>
      </c>
      <c r="P3868">
        <f>FLOOR(moras[[#This Row],[EDAD_SIN_NA´S]],10)</f>
        <v>80</v>
      </c>
      <c r="Q3868">
        <f>STANDARDIZE(moras[[#This Row],[EDAD]],'2-Resumen'!$C$2, '2-Resumen'!$C$3)</f>
        <v>3.2530750003336162</v>
      </c>
      <c r="R3868" t="str">
        <f>IF(ABS(moras[[#This Row],[Z-CORE E]]) &gt; 1.96, "Sí", "No")</f>
        <v>Sí</v>
      </c>
    </row>
    <row r="3869" spans="1:18">
      <c r="A3869">
        <v>4610</v>
      </c>
      <c r="B3869" t="s">
        <v>27</v>
      </c>
      <c r="C3869">
        <v>445567</v>
      </c>
      <c r="D38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69">
        <f>IF(moras[[#This Row],[SALARIO]]="",'2-Resumen'!$B$7, moras[[#This Row],[SALARIO]])</f>
        <v>445567</v>
      </c>
      <c r="F3869">
        <f>STANDARDIZE(moras[[#This Row],[SALARIO]],'2-Resumen'!$B$2,'2-Resumen'!$B$3)</f>
        <v>-0.36820257490313124</v>
      </c>
      <c r="G3869" t="str">
        <f>IF(ABS(moras[[#This Row],[Z-CORE]])&gt; 1.96,"Sí", "No")</f>
        <v>No</v>
      </c>
      <c r="H3869" t="s">
        <v>35</v>
      </c>
      <c r="I3869" t="str">
        <f>IF(moras[[#This Row],[TIPO_ASEGURAMIENTO]] = "", '2-Resumen'!$F$4, moras[[#This Row],[TIPO_ASEGURAMIENTO]])</f>
        <v>ASEGURADO VOLUNTARIO</v>
      </c>
      <c r="J3869" t="s">
        <v>29</v>
      </c>
      <c r="K3869" t="s">
        <v>31</v>
      </c>
      <c r="L3869" t="s">
        <v>31</v>
      </c>
      <c r="M3869" t="s">
        <v>31</v>
      </c>
      <c r="N3869">
        <v>78</v>
      </c>
      <c r="O3869">
        <f>IF(moras[[#This Row],[EDAD]]="", '2-Resumen'!$C$7, moras[[#This Row],[EDAD]])</f>
        <v>78</v>
      </c>
      <c r="P3869">
        <f>FLOOR(moras[[#This Row],[EDAD_SIN_NA´S]],10)</f>
        <v>70</v>
      </c>
      <c r="Q3869">
        <f>STANDARDIZE(moras[[#This Row],[EDAD]],'2-Resumen'!$C$2, '2-Resumen'!$C$3)</f>
        <v>2.5473216995622412</v>
      </c>
      <c r="R3869" t="str">
        <f>IF(ABS(moras[[#This Row],[Z-CORE E]]) &gt; 1.96, "Sí", "No")</f>
        <v>Sí</v>
      </c>
    </row>
    <row r="3870" spans="1:18">
      <c r="A3870">
        <v>4639</v>
      </c>
      <c r="B3870" t="s">
        <v>32</v>
      </c>
      <c r="C3870">
        <v>297046</v>
      </c>
      <c r="D38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0">
        <f>IF(moras[[#This Row],[SALARIO]]="",'2-Resumen'!$B$7, moras[[#This Row],[SALARIO]])</f>
        <v>297046</v>
      </c>
      <c r="F3870">
        <f>STANDARDIZE(moras[[#This Row],[SALARIO]],'2-Resumen'!$B$2,'2-Resumen'!$B$3)</f>
        <v>-0.37067382187573611</v>
      </c>
      <c r="G3870" t="str">
        <f>IF(ABS(moras[[#This Row],[Z-CORE]])&gt; 1.96,"Sí", "No")</f>
        <v>No</v>
      </c>
      <c r="H3870" t="s">
        <v>35</v>
      </c>
      <c r="I3870" t="str">
        <f>IF(moras[[#This Row],[TIPO_ASEGURAMIENTO]] = "", '2-Resumen'!$F$4, moras[[#This Row],[TIPO_ASEGURAMIENTO]])</f>
        <v>ASEGURADO VOLUNTARIO</v>
      </c>
      <c r="J3870" t="s">
        <v>29</v>
      </c>
      <c r="K3870" t="s">
        <v>30</v>
      </c>
      <c r="L3870" t="s">
        <v>31</v>
      </c>
      <c r="M3870" t="s">
        <v>30</v>
      </c>
      <c r="N3870">
        <v>64</v>
      </c>
      <c r="O3870">
        <f>IF(moras[[#This Row],[EDAD]]="", '2-Resumen'!$C$7, moras[[#This Row],[EDAD]])</f>
        <v>64</v>
      </c>
      <c r="P3870">
        <f>FLOOR(moras[[#This Row],[EDAD_SIN_NA´S]],10)</f>
        <v>60</v>
      </c>
      <c r="Q3870">
        <f>STANDARDIZE(moras[[#This Row],[EDAD]],'2-Resumen'!$C$2, '2-Resumen'!$C$3)</f>
        <v>1.5592670784823162</v>
      </c>
      <c r="R3870" t="str">
        <f>IF(ABS(moras[[#This Row],[Z-CORE E]]) &gt; 1.96, "Sí", "No")</f>
        <v>No</v>
      </c>
    </row>
    <row r="3871" spans="1:18">
      <c r="A3871">
        <v>4650</v>
      </c>
      <c r="B3871" t="s">
        <v>32</v>
      </c>
      <c r="C3871">
        <v>297045</v>
      </c>
      <c r="D38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1">
        <f>IF(moras[[#This Row],[SALARIO]]="",'2-Resumen'!$B$7, moras[[#This Row],[SALARIO]])</f>
        <v>297045</v>
      </c>
      <c r="F3871">
        <f>STANDARDIZE(moras[[#This Row],[SALARIO]],'2-Resumen'!$B$2,'2-Resumen'!$B$3)</f>
        <v>-0.37067383851477692</v>
      </c>
      <c r="G3871" t="str">
        <f>IF(ABS(moras[[#This Row],[Z-CORE]])&gt; 1.96,"Sí", "No")</f>
        <v>No</v>
      </c>
      <c r="H3871" t="s">
        <v>35</v>
      </c>
      <c r="I3871" t="str">
        <f>IF(moras[[#This Row],[TIPO_ASEGURAMIENTO]] = "", '2-Resumen'!$F$4, moras[[#This Row],[TIPO_ASEGURAMIENTO]])</f>
        <v>ASEGURADO VOLUNTARIO</v>
      </c>
      <c r="J3871" t="s">
        <v>29</v>
      </c>
      <c r="K3871" t="s">
        <v>30</v>
      </c>
      <c r="L3871" t="s">
        <v>30</v>
      </c>
      <c r="M3871" t="s">
        <v>31</v>
      </c>
      <c r="N3871">
        <v>62</v>
      </c>
      <c r="O3871">
        <f>IF(moras[[#This Row],[EDAD]]="", '2-Resumen'!$C$7, moras[[#This Row],[EDAD]])</f>
        <v>62</v>
      </c>
      <c r="P3871">
        <f>FLOOR(moras[[#This Row],[EDAD_SIN_NA´S]],10)</f>
        <v>60</v>
      </c>
      <c r="Q3871">
        <f>STANDARDIZE(moras[[#This Row],[EDAD]],'2-Resumen'!$C$2, '2-Resumen'!$C$3)</f>
        <v>1.4181164183280413</v>
      </c>
      <c r="R3871" t="str">
        <f>IF(ABS(moras[[#This Row],[Z-CORE E]]) &gt; 1.96, "Sí", "No")</f>
        <v>No</v>
      </c>
    </row>
    <row r="3872" spans="1:18">
      <c r="A3872">
        <v>4672</v>
      </c>
      <c r="B3872" t="s">
        <v>32</v>
      </c>
      <c r="C3872">
        <v>298054</v>
      </c>
      <c r="D38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2">
        <f>IF(moras[[#This Row],[SALARIO]]="",'2-Resumen'!$B$7, moras[[#This Row],[SALARIO]])</f>
        <v>298054</v>
      </c>
      <c r="F3872">
        <f>STANDARDIZE(moras[[#This Row],[SALARIO]],'2-Resumen'!$B$2,'2-Resumen'!$B$3)</f>
        <v>-0.37065704972265079</v>
      </c>
      <c r="G3872" t="str">
        <f>IF(ABS(moras[[#This Row],[Z-CORE]])&gt; 1.96,"Sí", "No")</f>
        <v>No</v>
      </c>
      <c r="H3872" t="s">
        <v>35</v>
      </c>
      <c r="I3872" t="str">
        <f>IF(moras[[#This Row],[TIPO_ASEGURAMIENTO]] = "", '2-Resumen'!$F$4, moras[[#This Row],[TIPO_ASEGURAMIENTO]])</f>
        <v>ASEGURADO VOLUNTARIO</v>
      </c>
      <c r="J3872" t="s">
        <v>29</v>
      </c>
      <c r="K3872" t="s">
        <v>31</v>
      </c>
      <c r="L3872" t="s">
        <v>31</v>
      </c>
      <c r="M3872" t="s">
        <v>30</v>
      </c>
      <c r="N3872">
        <v>28</v>
      </c>
      <c r="O3872">
        <f>IF(moras[[#This Row],[EDAD]]="", '2-Resumen'!$C$7, moras[[#This Row],[EDAD]])</f>
        <v>28</v>
      </c>
      <c r="P3872">
        <f>FLOOR(moras[[#This Row],[EDAD_SIN_NA´S]],10)</f>
        <v>20</v>
      </c>
      <c r="Q3872">
        <f>STANDARDIZE(moras[[#This Row],[EDAD]],'2-Resumen'!$C$2, '2-Resumen'!$C$3)</f>
        <v>-0.98144480429463388</v>
      </c>
      <c r="R3872" t="str">
        <f>IF(ABS(moras[[#This Row],[Z-CORE E]]) &gt; 1.96, "Sí", "No")</f>
        <v>No</v>
      </c>
    </row>
    <row r="3873" spans="1:18">
      <c r="A3873">
        <v>4675</v>
      </c>
      <c r="B3873" t="s">
        <v>27</v>
      </c>
      <c r="C3873">
        <v>297046</v>
      </c>
      <c r="D38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3">
        <f>IF(moras[[#This Row],[SALARIO]]="",'2-Resumen'!$B$7, moras[[#This Row],[SALARIO]])</f>
        <v>297046</v>
      </c>
      <c r="F3873">
        <f>STANDARDIZE(moras[[#This Row],[SALARIO]],'2-Resumen'!$B$2,'2-Resumen'!$B$3)</f>
        <v>-0.37067382187573611</v>
      </c>
      <c r="G3873" t="str">
        <f>IF(ABS(moras[[#This Row],[Z-CORE]])&gt; 1.96,"Sí", "No")</f>
        <v>No</v>
      </c>
      <c r="H3873" t="s">
        <v>35</v>
      </c>
      <c r="I3873" t="str">
        <f>IF(moras[[#This Row],[TIPO_ASEGURAMIENTO]] = "", '2-Resumen'!$F$4, moras[[#This Row],[TIPO_ASEGURAMIENTO]])</f>
        <v>ASEGURADO VOLUNTARIO</v>
      </c>
      <c r="J3873" t="s">
        <v>29</v>
      </c>
      <c r="K3873" t="s">
        <v>30</v>
      </c>
      <c r="L3873" t="s">
        <v>31</v>
      </c>
      <c r="M3873" t="s">
        <v>31</v>
      </c>
      <c r="N3873">
        <v>25</v>
      </c>
      <c r="O3873">
        <f>IF(moras[[#This Row],[EDAD]]="", '2-Resumen'!$C$7, moras[[#This Row],[EDAD]])</f>
        <v>25</v>
      </c>
      <c r="P3873">
        <f>FLOOR(moras[[#This Row],[EDAD_SIN_NA´S]],10)</f>
        <v>20</v>
      </c>
      <c r="Q3873">
        <f>STANDARDIZE(moras[[#This Row],[EDAD]],'2-Resumen'!$C$2, '2-Resumen'!$C$3)</f>
        <v>-1.1931707945260464</v>
      </c>
      <c r="R3873" t="str">
        <f>IF(ABS(moras[[#This Row],[Z-CORE E]]) &gt; 1.96, "Sí", "No")</f>
        <v>No</v>
      </c>
    </row>
    <row r="3874" spans="1:18">
      <c r="A3874">
        <v>4692</v>
      </c>
      <c r="B3874" t="s">
        <v>27</v>
      </c>
      <c r="C3874">
        <v>297046</v>
      </c>
      <c r="D38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4">
        <f>IF(moras[[#This Row],[SALARIO]]="",'2-Resumen'!$B$7, moras[[#This Row],[SALARIO]])</f>
        <v>297046</v>
      </c>
      <c r="F3874">
        <f>STANDARDIZE(moras[[#This Row],[SALARIO]],'2-Resumen'!$B$2,'2-Resumen'!$B$3)</f>
        <v>-0.37067382187573611</v>
      </c>
      <c r="G3874" t="str">
        <f>IF(ABS(moras[[#This Row],[Z-CORE]])&gt; 1.96,"Sí", "No")</f>
        <v>No</v>
      </c>
      <c r="H3874" t="s">
        <v>35</v>
      </c>
      <c r="I3874" t="str">
        <f>IF(moras[[#This Row],[TIPO_ASEGURAMIENTO]] = "", '2-Resumen'!$F$4, moras[[#This Row],[TIPO_ASEGURAMIENTO]])</f>
        <v>ASEGURADO VOLUNTARIO</v>
      </c>
      <c r="J3874" t="s">
        <v>29</v>
      </c>
      <c r="K3874" t="s">
        <v>30</v>
      </c>
      <c r="L3874" t="s">
        <v>31</v>
      </c>
      <c r="M3874" t="s">
        <v>31</v>
      </c>
      <c r="N3874">
        <v>48</v>
      </c>
      <c r="O3874">
        <f>IF(moras[[#This Row],[EDAD]]="", '2-Resumen'!$C$7, moras[[#This Row],[EDAD]])</f>
        <v>48</v>
      </c>
      <c r="P3874">
        <f>FLOOR(moras[[#This Row],[EDAD_SIN_NA´S]],10)</f>
        <v>40</v>
      </c>
      <c r="Q3874">
        <f>STANDARDIZE(moras[[#This Row],[EDAD]],'2-Resumen'!$C$2, '2-Resumen'!$C$3)</f>
        <v>0.43006179724811616</v>
      </c>
      <c r="R3874" t="str">
        <f>IF(ABS(moras[[#This Row],[Z-CORE E]]) &gt; 1.96, "Sí", "No")</f>
        <v>No</v>
      </c>
    </row>
    <row r="3875" spans="1:18">
      <c r="A3875">
        <v>4695</v>
      </c>
      <c r="B3875" t="s">
        <v>32</v>
      </c>
      <c r="C3875">
        <v>297046</v>
      </c>
      <c r="D38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5">
        <f>IF(moras[[#This Row],[SALARIO]]="",'2-Resumen'!$B$7, moras[[#This Row],[SALARIO]])</f>
        <v>297046</v>
      </c>
      <c r="F3875">
        <f>STANDARDIZE(moras[[#This Row],[SALARIO]],'2-Resumen'!$B$2,'2-Resumen'!$B$3)</f>
        <v>-0.37067382187573611</v>
      </c>
      <c r="G3875" t="str">
        <f>IF(ABS(moras[[#This Row],[Z-CORE]])&gt; 1.96,"Sí", "No")</f>
        <v>No</v>
      </c>
      <c r="H3875" t="s">
        <v>35</v>
      </c>
      <c r="I3875" t="str">
        <f>IF(moras[[#This Row],[TIPO_ASEGURAMIENTO]] = "", '2-Resumen'!$F$4, moras[[#This Row],[TIPO_ASEGURAMIENTO]])</f>
        <v>ASEGURADO VOLUNTARIO</v>
      </c>
      <c r="J3875" t="s">
        <v>29</v>
      </c>
      <c r="K3875" t="s">
        <v>30</v>
      </c>
      <c r="L3875" t="s">
        <v>31</v>
      </c>
      <c r="M3875" t="s">
        <v>30</v>
      </c>
      <c r="N3875">
        <v>54</v>
      </c>
      <c r="O3875">
        <f>IF(moras[[#This Row],[EDAD]]="", '2-Resumen'!$C$7, moras[[#This Row],[EDAD]])</f>
        <v>54</v>
      </c>
      <c r="P3875">
        <f>FLOOR(moras[[#This Row],[EDAD_SIN_NA´S]],10)</f>
        <v>50</v>
      </c>
      <c r="Q3875">
        <f>STANDARDIZE(moras[[#This Row],[EDAD]],'2-Resumen'!$C$2, '2-Resumen'!$C$3)</f>
        <v>0.85351377771094117</v>
      </c>
      <c r="R3875" t="str">
        <f>IF(ABS(moras[[#This Row],[Z-CORE E]]) &gt; 1.96, "Sí", "No")</f>
        <v>No</v>
      </c>
    </row>
    <row r="3876" spans="1:18">
      <c r="A3876">
        <v>4716</v>
      </c>
      <c r="B3876" t="s">
        <v>27</v>
      </c>
      <c r="C3876">
        <v>297046</v>
      </c>
      <c r="D38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6">
        <f>IF(moras[[#This Row],[SALARIO]]="",'2-Resumen'!$B$7, moras[[#This Row],[SALARIO]])</f>
        <v>297046</v>
      </c>
      <c r="F3876">
        <f>STANDARDIZE(moras[[#This Row],[SALARIO]],'2-Resumen'!$B$2,'2-Resumen'!$B$3)</f>
        <v>-0.37067382187573611</v>
      </c>
      <c r="G3876" t="str">
        <f>IF(ABS(moras[[#This Row],[Z-CORE]])&gt; 1.96,"Sí", "No")</f>
        <v>No</v>
      </c>
      <c r="H3876" t="s">
        <v>35</v>
      </c>
      <c r="I3876" t="str">
        <f>IF(moras[[#This Row],[TIPO_ASEGURAMIENTO]] = "", '2-Resumen'!$F$4, moras[[#This Row],[TIPO_ASEGURAMIENTO]])</f>
        <v>ASEGURADO VOLUNTARIO</v>
      </c>
      <c r="J3876" t="s">
        <v>29</v>
      </c>
      <c r="K3876" t="s">
        <v>30</v>
      </c>
      <c r="L3876" t="s">
        <v>30</v>
      </c>
      <c r="M3876" t="s">
        <v>31</v>
      </c>
      <c r="N3876">
        <v>27</v>
      </c>
      <c r="O3876">
        <f>IF(moras[[#This Row],[EDAD]]="", '2-Resumen'!$C$7, moras[[#This Row],[EDAD]])</f>
        <v>27</v>
      </c>
      <c r="P3876">
        <f>FLOOR(moras[[#This Row],[EDAD_SIN_NA´S]],10)</f>
        <v>20</v>
      </c>
      <c r="Q3876">
        <f>STANDARDIZE(moras[[#This Row],[EDAD]],'2-Resumen'!$C$2, '2-Resumen'!$C$3)</f>
        <v>-1.0520201343717714</v>
      </c>
      <c r="R3876" t="str">
        <f>IF(ABS(moras[[#This Row],[Z-CORE E]]) &gt; 1.96, "Sí", "No")</f>
        <v>No</v>
      </c>
    </row>
    <row r="3877" spans="1:18">
      <c r="A3877">
        <v>4722</v>
      </c>
      <c r="B3877" t="s">
        <v>27</v>
      </c>
      <c r="C3877">
        <v>297046</v>
      </c>
      <c r="D38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7">
        <f>IF(moras[[#This Row],[SALARIO]]="",'2-Resumen'!$B$7, moras[[#This Row],[SALARIO]])</f>
        <v>297046</v>
      </c>
      <c r="F3877">
        <f>STANDARDIZE(moras[[#This Row],[SALARIO]],'2-Resumen'!$B$2,'2-Resumen'!$B$3)</f>
        <v>-0.37067382187573611</v>
      </c>
      <c r="G3877" t="str">
        <f>IF(ABS(moras[[#This Row],[Z-CORE]])&gt; 1.96,"Sí", "No")</f>
        <v>No</v>
      </c>
      <c r="H3877" t="s">
        <v>35</v>
      </c>
      <c r="I3877" t="str">
        <f>IF(moras[[#This Row],[TIPO_ASEGURAMIENTO]] = "", '2-Resumen'!$F$4, moras[[#This Row],[TIPO_ASEGURAMIENTO]])</f>
        <v>ASEGURADO VOLUNTARIO</v>
      </c>
      <c r="J3877" t="s">
        <v>29</v>
      </c>
      <c r="K3877" t="s">
        <v>30</v>
      </c>
      <c r="L3877" t="s">
        <v>31</v>
      </c>
      <c r="M3877" t="s">
        <v>31</v>
      </c>
      <c r="N3877">
        <v>41</v>
      </c>
      <c r="O3877">
        <f>IF(moras[[#This Row],[EDAD]]="", '2-Resumen'!$C$7, moras[[#This Row],[EDAD]])</f>
        <v>41</v>
      </c>
      <c r="P3877">
        <f>FLOOR(moras[[#This Row],[EDAD_SIN_NA´S]],10)</f>
        <v>40</v>
      </c>
      <c r="Q3877">
        <f>STANDARDIZE(moras[[#This Row],[EDAD]],'2-Resumen'!$C$2, '2-Resumen'!$C$3)</f>
        <v>-6.3965513291846368E-2</v>
      </c>
      <c r="R3877" t="str">
        <f>IF(ABS(moras[[#This Row],[Z-CORE E]]) &gt; 1.96, "Sí", "No")</f>
        <v>No</v>
      </c>
    </row>
    <row r="3878" spans="1:18">
      <c r="A3878">
        <v>4741</v>
      </c>
      <c r="B3878" t="s">
        <v>27</v>
      </c>
      <c r="C3878">
        <v>278030</v>
      </c>
      <c r="D38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8">
        <f>IF(moras[[#This Row],[SALARIO]]="",'2-Resumen'!$B$7, moras[[#This Row],[SALARIO]])</f>
        <v>278030</v>
      </c>
      <c r="F3878">
        <f>STANDARDIZE(moras[[#This Row],[SALARIO]],'2-Resumen'!$B$2,'2-Resumen'!$B$3)</f>
        <v>-0.37099022987481406</v>
      </c>
      <c r="G3878" t="str">
        <f>IF(ABS(moras[[#This Row],[Z-CORE]])&gt; 1.96,"Sí", "No")</f>
        <v>No</v>
      </c>
      <c r="H3878" t="s">
        <v>35</v>
      </c>
      <c r="I3878" t="str">
        <f>IF(moras[[#This Row],[TIPO_ASEGURAMIENTO]] = "", '2-Resumen'!$F$4, moras[[#This Row],[TIPO_ASEGURAMIENTO]])</f>
        <v>ASEGURADO VOLUNTARIO</v>
      </c>
      <c r="J3878" t="s">
        <v>29</v>
      </c>
      <c r="K3878" t="s">
        <v>30</v>
      </c>
      <c r="L3878" t="s">
        <v>31</v>
      </c>
      <c r="M3878" t="s">
        <v>31</v>
      </c>
      <c r="N3878">
        <v>34</v>
      </c>
      <c r="O3878">
        <f>IF(moras[[#This Row],[EDAD]]="", '2-Resumen'!$C$7, moras[[#This Row],[EDAD]])</f>
        <v>34</v>
      </c>
      <c r="P3878">
        <f>FLOOR(moras[[#This Row],[EDAD_SIN_NA´S]],10)</f>
        <v>30</v>
      </c>
      <c r="Q3878">
        <f>STANDARDIZE(moras[[#This Row],[EDAD]],'2-Resumen'!$C$2, '2-Resumen'!$C$3)</f>
        <v>-0.55799282383180893</v>
      </c>
      <c r="R3878" t="str">
        <f>IF(ABS(moras[[#This Row],[Z-CORE E]]) &gt; 1.96, "Sí", "No")</f>
        <v>No</v>
      </c>
    </row>
    <row r="3879" spans="1:18">
      <c r="A3879">
        <v>4747</v>
      </c>
      <c r="B3879" t="s">
        <v>32</v>
      </c>
      <c r="C3879">
        <v>297045</v>
      </c>
      <c r="D38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79">
        <f>IF(moras[[#This Row],[SALARIO]]="",'2-Resumen'!$B$7, moras[[#This Row],[SALARIO]])</f>
        <v>297045</v>
      </c>
      <c r="F3879">
        <f>STANDARDIZE(moras[[#This Row],[SALARIO]],'2-Resumen'!$B$2,'2-Resumen'!$B$3)</f>
        <v>-0.37067383851477692</v>
      </c>
      <c r="G3879" t="str">
        <f>IF(ABS(moras[[#This Row],[Z-CORE]])&gt; 1.96,"Sí", "No")</f>
        <v>No</v>
      </c>
      <c r="H3879" t="s">
        <v>35</v>
      </c>
      <c r="I3879" t="str">
        <f>IF(moras[[#This Row],[TIPO_ASEGURAMIENTO]] = "", '2-Resumen'!$F$4, moras[[#This Row],[TIPO_ASEGURAMIENTO]])</f>
        <v>ASEGURADO VOLUNTARIO</v>
      </c>
      <c r="J3879" t="s">
        <v>29</v>
      </c>
      <c r="K3879" t="s">
        <v>30</v>
      </c>
      <c r="L3879" t="s">
        <v>30</v>
      </c>
      <c r="M3879" t="s">
        <v>31</v>
      </c>
      <c r="N3879">
        <v>27</v>
      </c>
      <c r="O3879">
        <f>IF(moras[[#This Row],[EDAD]]="", '2-Resumen'!$C$7, moras[[#This Row],[EDAD]])</f>
        <v>27</v>
      </c>
      <c r="P3879">
        <f>FLOOR(moras[[#This Row],[EDAD_SIN_NA´S]],10)</f>
        <v>20</v>
      </c>
      <c r="Q3879">
        <f>STANDARDIZE(moras[[#This Row],[EDAD]],'2-Resumen'!$C$2, '2-Resumen'!$C$3)</f>
        <v>-1.0520201343717714</v>
      </c>
      <c r="R3879" t="str">
        <f>IF(ABS(moras[[#This Row],[Z-CORE E]]) &gt; 1.96, "Sí", "No")</f>
        <v>No</v>
      </c>
    </row>
    <row r="3880" spans="1:18">
      <c r="A3880">
        <v>4752</v>
      </c>
      <c r="B3880" t="s">
        <v>27</v>
      </c>
      <c r="C3880">
        <v>297046</v>
      </c>
      <c r="D38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80">
        <f>IF(moras[[#This Row],[SALARIO]]="",'2-Resumen'!$B$7, moras[[#This Row],[SALARIO]])</f>
        <v>297046</v>
      </c>
      <c r="F3880">
        <f>STANDARDIZE(moras[[#This Row],[SALARIO]],'2-Resumen'!$B$2,'2-Resumen'!$B$3)</f>
        <v>-0.37067382187573611</v>
      </c>
      <c r="G3880" t="str">
        <f>IF(ABS(moras[[#This Row],[Z-CORE]])&gt; 1.96,"Sí", "No")</f>
        <v>No</v>
      </c>
      <c r="H3880" t="s">
        <v>35</v>
      </c>
      <c r="I3880" t="str">
        <f>IF(moras[[#This Row],[TIPO_ASEGURAMIENTO]] = "", '2-Resumen'!$F$4, moras[[#This Row],[TIPO_ASEGURAMIENTO]])</f>
        <v>ASEGURADO VOLUNTARIO</v>
      </c>
      <c r="J3880" t="s">
        <v>29</v>
      </c>
      <c r="K3880" t="s">
        <v>30</v>
      </c>
      <c r="L3880" t="s">
        <v>31</v>
      </c>
      <c r="M3880" t="s">
        <v>31</v>
      </c>
      <c r="N3880">
        <v>47</v>
      </c>
      <c r="O3880">
        <f>IF(moras[[#This Row],[EDAD]]="", '2-Resumen'!$C$7, moras[[#This Row],[EDAD]])</f>
        <v>47</v>
      </c>
      <c r="P3880">
        <f>FLOOR(moras[[#This Row],[EDAD_SIN_NA´S]],10)</f>
        <v>40</v>
      </c>
      <c r="Q3880">
        <f>STANDARDIZE(moras[[#This Row],[EDAD]],'2-Resumen'!$C$2, '2-Resumen'!$C$3)</f>
        <v>0.35948646717097865</v>
      </c>
      <c r="R3880" t="str">
        <f>IF(ABS(moras[[#This Row],[Z-CORE E]]) &gt; 1.96, "Sí", "No")</f>
        <v>No</v>
      </c>
    </row>
    <row r="3881" spans="1:18">
      <c r="A3881">
        <v>4773</v>
      </c>
      <c r="B3881" t="s">
        <v>32</v>
      </c>
      <c r="C3881">
        <v>278031</v>
      </c>
      <c r="D38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81">
        <f>IF(moras[[#This Row],[SALARIO]]="",'2-Resumen'!$B$7, moras[[#This Row],[SALARIO]])</f>
        <v>278031</v>
      </c>
      <c r="F3881">
        <f>STANDARDIZE(moras[[#This Row],[SALARIO]],'2-Resumen'!$B$2,'2-Resumen'!$B$3)</f>
        <v>-0.3709902132357733</v>
      </c>
      <c r="G3881" t="str">
        <f>IF(ABS(moras[[#This Row],[Z-CORE]])&gt; 1.96,"Sí", "No")</f>
        <v>No</v>
      </c>
      <c r="H3881" t="s">
        <v>35</v>
      </c>
      <c r="I3881" t="str">
        <f>IF(moras[[#This Row],[TIPO_ASEGURAMIENTO]] = "", '2-Resumen'!$F$4, moras[[#This Row],[TIPO_ASEGURAMIENTO]])</f>
        <v>ASEGURADO VOLUNTARIO</v>
      </c>
      <c r="J3881" t="s">
        <v>29</v>
      </c>
      <c r="K3881" t="s">
        <v>30</v>
      </c>
      <c r="L3881" t="s">
        <v>31</v>
      </c>
      <c r="M3881" t="s">
        <v>31</v>
      </c>
      <c r="N3881">
        <v>39</v>
      </c>
      <c r="O3881">
        <f>IF(moras[[#This Row],[EDAD]]="", '2-Resumen'!$C$7, moras[[#This Row],[EDAD]])</f>
        <v>39</v>
      </c>
      <c r="P3881">
        <f>FLOOR(moras[[#This Row],[EDAD_SIN_NA´S]],10)</f>
        <v>30</v>
      </c>
      <c r="Q3881">
        <f>STANDARDIZE(moras[[#This Row],[EDAD]],'2-Resumen'!$C$2, '2-Resumen'!$C$3)</f>
        <v>-0.20511617344612137</v>
      </c>
      <c r="R3881" t="str">
        <f>IF(ABS(moras[[#This Row],[Z-CORE E]]) &gt; 1.96, "Sí", "No")</f>
        <v>No</v>
      </c>
    </row>
    <row r="3882" spans="1:18">
      <c r="A3882">
        <v>4791</v>
      </c>
      <c r="B3882" t="s">
        <v>32</v>
      </c>
      <c r="C3882">
        <v>445567</v>
      </c>
      <c r="D38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882">
        <f>IF(moras[[#This Row],[SALARIO]]="",'2-Resumen'!$B$7, moras[[#This Row],[SALARIO]])</f>
        <v>445567</v>
      </c>
      <c r="F3882">
        <f>STANDARDIZE(moras[[#This Row],[SALARIO]],'2-Resumen'!$B$2,'2-Resumen'!$B$3)</f>
        <v>-0.36820257490313124</v>
      </c>
      <c r="G3882" t="str">
        <f>IF(ABS(moras[[#This Row],[Z-CORE]])&gt; 1.96,"Sí", "No")</f>
        <v>No</v>
      </c>
      <c r="H3882" t="s">
        <v>35</v>
      </c>
      <c r="I3882" t="str">
        <f>IF(moras[[#This Row],[TIPO_ASEGURAMIENTO]] = "", '2-Resumen'!$F$4, moras[[#This Row],[TIPO_ASEGURAMIENTO]])</f>
        <v>ASEGURADO VOLUNTARIO</v>
      </c>
      <c r="J3882" t="s">
        <v>29</v>
      </c>
      <c r="K3882" t="s">
        <v>30</v>
      </c>
      <c r="L3882" t="s">
        <v>31</v>
      </c>
      <c r="M3882" t="s">
        <v>31</v>
      </c>
      <c r="N3882">
        <v>54</v>
      </c>
      <c r="O3882">
        <f>IF(moras[[#This Row],[EDAD]]="", '2-Resumen'!$C$7, moras[[#This Row],[EDAD]])</f>
        <v>54</v>
      </c>
      <c r="P3882">
        <f>FLOOR(moras[[#This Row],[EDAD_SIN_NA´S]],10)</f>
        <v>50</v>
      </c>
      <c r="Q3882">
        <f>STANDARDIZE(moras[[#This Row],[EDAD]],'2-Resumen'!$C$2, '2-Resumen'!$C$3)</f>
        <v>0.85351377771094117</v>
      </c>
      <c r="R3882" t="str">
        <f>IF(ABS(moras[[#This Row],[Z-CORE E]]) &gt; 1.96, "Sí", "No")</f>
        <v>No</v>
      </c>
    </row>
    <row r="3883" spans="1:18">
      <c r="A3883">
        <v>4792</v>
      </c>
      <c r="B3883" t="s">
        <v>32</v>
      </c>
      <c r="C3883">
        <v>297139</v>
      </c>
      <c r="D38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83">
        <f>IF(moras[[#This Row],[SALARIO]]="",'2-Resumen'!$B$7, moras[[#This Row],[SALARIO]])</f>
        <v>297139</v>
      </c>
      <c r="F3883">
        <f>STANDARDIZE(moras[[#This Row],[SALARIO]],'2-Resumen'!$B$2,'2-Resumen'!$B$3)</f>
        <v>-0.37067227444494555</v>
      </c>
      <c r="G3883" t="str">
        <f>IF(ABS(moras[[#This Row],[Z-CORE]])&gt; 1.96,"Sí", "No")</f>
        <v>No</v>
      </c>
      <c r="H3883" t="s">
        <v>35</v>
      </c>
      <c r="I3883" t="str">
        <f>IF(moras[[#This Row],[TIPO_ASEGURAMIENTO]] = "", '2-Resumen'!$F$4, moras[[#This Row],[TIPO_ASEGURAMIENTO]])</f>
        <v>ASEGURADO VOLUNTARIO</v>
      </c>
      <c r="J3883" t="s">
        <v>29</v>
      </c>
      <c r="K3883" t="s">
        <v>30</v>
      </c>
      <c r="L3883" t="s">
        <v>31</v>
      </c>
      <c r="M3883" t="s">
        <v>31</v>
      </c>
      <c r="N3883">
        <v>56</v>
      </c>
      <c r="O3883">
        <f>IF(moras[[#This Row],[EDAD]]="", '2-Resumen'!$C$7, moras[[#This Row],[EDAD]])</f>
        <v>56</v>
      </c>
      <c r="P3883">
        <f>FLOOR(moras[[#This Row],[EDAD_SIN_NA´S]],10)</f>
        <v>50</v>
      </c>
      <c r="Q3883">
        <f>STANDARDIZE(moras[[#This Row],[EDAD]],'2-Resumen'!$C$2, '2-Resumen'!$C$3)</f>
        <v>0.99466443786521619</v>
      </c>
      <c r="R3883" t="str">
        <f>IF(ABS(moras[[#This Row],[Z-CORE E]]) &gt; 1.96, "Sí", "No")</f>
        <v>No</v>
      </c>
    </row>
    <row r="3884" spans="1:18">
      <c r="A3884">
        <v>4796</v>
      </c>
      <c r="B3884" t="s">
        <v>27</v>
      </c>
      <c r="C3884">
        <v>308439</v>
      </c>
      <c r="D38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84">
        <f>IF(moras[[#This Row],[SALARIO]]="",'2-Resumen'!$B$7, moras[[#This Row],[SALARIO]])</f>
        <v>308439</v>
      </c>
      <c r="F3884">
        <f>STANDARDIZE(moras[[#This Row],[SALARIO]],'2-Resumen'!$B$2,'2-Resumen'!$B$3)</f>
        <v>-0.37048425328436596</v>
      </c>
      <c r="G3884" t="str">
        <f>IF(ABS(moras[[#This Row],[Z-CORE]])&gt; 1.96,"Sí", "No")</f>
        <v>No</v>
      </c>
      <c r="H3884" t="s">
        <v>35</v>
      </c>
      <c r="I3884" t="str">
        <f>IF(moras[[#This Row],[TIPO_ASEGURAMIENTO]] = "", '2-Resumen'!$F$4, moras[[#This Row],[TIPO_ASEGURAMIENTO]])</f>
        <v>ASEGURADO VOLUNTARIO</v>
      </c>
      <c r="J3884" t="s">
        <v>29</v>
      </c>
      <c r="K3884" t="s">
        <v>30</v>
      </c>
      <c r="L3884" t="s">
        <v>31</v>
      </c>
      <c r="M3884" t="s">
        <v>31</v>
      </c>
      <c r="N3884">
        <v>31</v>
      </c>
      <c r="O3884">
        <f>IF(moras[[#This Row],[EDAD]]="", '2-Resumen'!$C$7, moras[[#This Row],[EDAD]])</f>
        <v>31</v>
      </c>
      <c r="P3884">
        <f>FLOOR(moras[[#This Row],[EDAD_SIN_NA´S]],10)</f>
        <v>30</v>
      </c>
      <c r="Q3884">
        <f>STANDARDIZE(moras[[#This Row],[EDAD]],'2-Resumen'!$C$2, '2-Resumen'!$C$3)</f>
        <v>-0.7697188140632214</v>
      </c>
      <c r="R3884" t="str">
        <f>IF(ABS(moras[[#This Row],[Z-CORE E]]) &gt; 1.96, "Sí", "No")</f>
        <v>No</v>
      </c>
    </row>
    <row r="3885" spans="1:18">
      <c r="A3885">
        <v>4835</v>
      </c>
      <c r="B3885" t="s">
        <v>32</v>
      </c>
      <c r="C3885">
        <v>297046</v>
      </c>
      <c r="D38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85">
        <f>IF(moras[[#This Row],[SALARIO]]="",'2-Resumen'!$B$7, moras[[#This Row],[SALARIO]])</f>
        <v>297046</v>
      </c>
      <c r="F3885">
        <f>STANDARDIZE(moras[[#This Row],[SALARIO]],'2-Resumen'!$B$2,'2-Resumen'!$B$3)</f>
        <v>-0.37067382187573611</v>
      </c>
      <c r="G3885" t="str">
        <f>IF(ABS(moras[[#This Row],[Z-CORE]])&gt; 1.96,"Sí", "No")</f>
        <v>No</v>
      </c>
      <c r="H3885" t="s">
        <v>35</v>
      </c>
      <c r="I3885" t="str">
        <f>IF(moras[[#This Row],[TIPO_ASEGURAMIENTO]] = "", '2-Resumen'!$F$4, moras[[#This Row],[TIPO_ASEGURAMIENTO]])</f>
        <v>ASEGURADO VOLUNTARIO</v>
      </c>
      <c r="J3885" t="s">
        <v>29</v>
      </c>
      <c r="K3885" t="s">
        <v>30</v>
      </c>
      <c r="L3885" t="s">
        <v>31</v>
      </c>
      <c r="M3885" t="s">
        <v>31</v>
      </c>
      <c r="N3885">
        <v>51</v>
      </c>
      <c r="O3885">
        <f>IF(moras[[#This Row],[EDAD]]="", '2-Resumen'!$C$7, moras[[#This Row],[EDAD]])</f>
        <v>51</v>
      </c>
      <c r="P3885">
        <f>FLOOR(moras[[#This Row],[EDAD_SIN_NA´S]],10)</f>
        <v>50</v>
      </c>
      <c r="Q3885">
        <f>STANDARDIZE(moras[[#This Row],[EDAD]],'2-Resumen'!$C$2, '2-Resumen'!$C$3)</f>
        <v>0.64178778747952869</v>
      </c>
      <c r="R3885" t="str">
        <f>IF(ABS(moras[[#This Row],[Z-CORE E]]) &gt; 1.96, "Sí", "No")</f>
        <v>No</v>
      </c>
    </row>
    <row r="3886" spans="1:18">
      <c r="A3886">
        <v>4851</v>
      </c>
      <c r="B3886" t="s">
        <v>27</v>
      </c>
      <c r="C3886">
        <v>297046</v>
      </c>
      <c r="D38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86">
        <f>IF(moras[[#This Row],[SALARIO]]="",'2-Resumen'!$B$7, moras[[#This Row],[SALARIO]])</f>
        <v>297046</v>
      </c>
      <c r="F3886">
        <f>STANDARDIZE(moras[[#This Row],[SALARIO]],'2-Resumen'!$B$2,'2-Resumen'!$B$3)</f>
        <v>-0.37067382187573611</v>
      </c>
      <c r="G3886" t="str">
        <f>IF(ABS(moras[[#This Row],[Z-CORE]])&gt; 1.96,"Sí", "No")</f>
        <v>No</v>
      </c>
      <c r="H3886" t="s">
        <v>35</v>
      </c>
      <c r="I3886" t="str">
        <f>IF(moras[[#This Row],[TIPO_ASEGURAMIENTO]] = "", '2-Resumen'!$F$4, moras[[#This Row],[TIPO_ASEGURAMIENTO]])</f>
        <v>ASEGURADO VOLUNTARIO</v>
      </c>
      <c r="J3886" t="s">
        <v>29</v>
      </c>
      <c r="K3886" t="s">
        <v>30</v>
      </c>
      <c r="L3886" t="s">
        <v>31</v>
      </c>
      <c r="M3886" t="s">
        <v>31</v>
      </c>
      <c r="N3886">
        <v>55</v>
      </c>
      <c r="O3886">
        <f>IF(moras[[#This Row],[EDAD]]="", '2-Resumen'!$C$7, moras[[#This Row],[EDAD]])</f>
        <v>55</v>
      </c>
      <c r="P3886">
        <f>FLOOR(moras[[#This Row],[EDAD_SIN_NA´S]],10)</f>
        <v>50</v>
      </c>
      <c r="Q3886">
        <f>STANDARDIZE(moras[[#This Row],[EDAD]],'2-Resumen'!$C$2, '2-Resumen'!$C$3)</f>
        <v>0.92408910778807873</v>
      </c>
      <c r="R3886" t="str">
        <f>IF(ABS(moras[[#This Row],[Z-CORE E]]) &gt; 1.96, "Sí", "No")</f>
        <v>No</v>
      </c>
    </row>
    <row r="3887" spans="1:18">
      <c r="A3887">
        <v>4856</v>
      </c>
      <c r="B3887" t="s">
        <v>32</v>
      </c>
      <c r="C3887">
        <v>278030</v>
      </c>
      <c r="D38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87">
        <f>IF(moras[[#This Row],[SALARIO]]="",'2-Resumen'!$B$7, moras[[#This Row],[SALARIO]])</f>
        <v>278030</v>
      </c>
      <c r="F3887">
        <f>STANDARDIZE(moras[[#This Row],[SALARIO]],'2-Resumen'!$B$2,'2-Resumen'!$B$3)</f>
        <v>-0.37099022987481406</v>
      </c>
      <c r="G3887" t="str">
        <f>IF(ABS(moras[[#This Row],[Z-CORE]])&gt; 1.96,"Sí", "No")</f>
        <v>No</v>
      </c>
      <c r="H3887" t="s">
        <v>35</v>
      </c>
      <c r="I3887" t="str">
        <f>IF(moras[[#This Row],[TIPO_ASEGURAMIENTO]] = "", '2-Resumen'!$F$4, moras[[#This Row],[TIPO_ASEGURAMIENTO]])</f>
        <v>ASEGURADO VOLUNTARIO</v>
      </c>
      <c r="J3887" t="s">
        <v>29</v>
      </c>
      <c r="K3887" t="s">
        <v>30</v>
      </c>
      <c r="L3887" t="s">
        <v>30</v>
      </c>
      <c r="M3887" t="s">
        <v>31</v>
      </c>
      <c r="N3887">
        <v>48</v>
      </c>
      <c r="O3887">
        <f>IF(moras[[#This Row],[EDAD]]="", '2-Resumen'!$C$7, moras[[#This Row],[EDAD]])</f>
        <v>48</v>
      </c>
      <c r="P3887">
        <f>FLOOR(moras[[#This Row],[EDAD_SIN_NA´S]],10)</f>
        <v>40</v>
      </c>
      <c r="Q3887">
        <f>STANDARDIZE(moras[[#This Row],[EDAD]],'2-Resumen'!$C$2, '2-Resumen'!$C$3)</f>
        <v>0.43006179724811616</v>
      </c>
      <c r="R3887" t="str">
        <f>IF(ABS(moras[[#This Row],[Z-CORE E]]) &gt; 1.96, "Sí", "No")</f>
        <v>No</v>
      </c>
    </row>
    <row r="3888" spans="1:18">
      <c r="A3888">
        <v>4857</v>
      </c>
      <c r="B3888" t="s">
        <v>32</v>
      </c>
      <c r="C3888">
        <v>660392</v>
      </c>
      <c r="D38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888">
        <f>IF(moras[[#This Row],[SALARIO]]="",'2-Resumen'!$B$7, moras[[#This Row],[SALARIO]])</f>
        <v>660392</v>
      </c>
      <c r="F3888">
        <f>STANDARDIZE(moras[[#This Row],[SALARIO]],'2-Resumen'!$B$2,'2-Resumen'!$B$3)</f>
        <v>-0.36462809297202486</v>
      </c>
      <c r="G3888" t="str">
        <f>IF(ABS(moras[[#This Row],[Z-CORE]])&gt; 1.96,"Sí", "No")</f>
        <v>No</v>
      </c>
      <c r="H3888" t="s">
        <v>35</v>
      </c>
      <c r="I3888" t="str">
        <f>IF(moras[[#This Row],[TIPO_ASEGURAMIENTO]] = "", '2-Resumen'!$F$4, moras[[#This Row],[TIPO_ASEGURAMIENTO]])</f>
        <v>ASEGURADO VOLUNTARIO</v>
      </c>
      <c r="J3888" t="s">
        <v>29</v>
      </c>
      <c r="K3888" t="s">
        <v>30</v>
      </c>
      <c r="L3888" t="s">
        <v>30</v>
      </c>
      <c r="M3888" t="s">
        <v>31</v>
      </c>
      <c r="N3888">
        <v>53</v>
      </c>
      <c r="O3888">
        <f>IF(moras[[#This Row],[EDAD]]="", '2-Resumen'!$C$7, moras[[#This Row],[EDAD]])</f>
        <v>53</v>
      </c>
      <c r="P3888">
        <f>FLOOR(moras[[#This Row],[EDAD_SIN_NA´S]],10)</f>
        <v>50</v>
      </c>
      <c r="Q3888">
        <f>STANDARDIZE(moras[[#This Row],[EDAD]],'2-Resumen'!$C$2, '2-Resumen'!$C$3)</f>
        <v>0.78293844763380371</v>
      </c>
      <c r="R3888" t="str">
        <f>IF(ABS(moras[[#This Row],[Z-CORE E]]) &gt; 1.96, "Sí", "No")</f>
        <v>No</v>
      </c>
    </row>
    <row r="3889" spans="1:18">
      <c r="A3889">
        <v>4906</v>
      </c>
      <c r="B3889" t="s">
        <v>27</v>
      </c>
      <c r="C3889">
        <v>297046</v>
      </c>
      <c r="D38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89">
        <f>IF(moras[[#This Row],[SALARIO]]="",'2-Resumen'!$B$7, moras[[#This Row],[SALARIO]])</f>
        <v>297046</v>
      </c>
      <c r="F3889">
        <f>STANDARDIZE(moras[[#This Row],[SALARIO]],'2-Resumen'!$B$2,'2-Resumen'!$B$3)</f>
        <v>-0.37067382187573611</v>
      </c>
      <c r="G3889" t="str">
        <f>IF(ABS(moras[[#This Row],[Z-CORE]])&gt; 1.96,"Sí", "No")</f>
        <v>No</v>
      </c>
      <c r="H3889" t="s">
        <v>35</v>
      </c>
      <c r="I3889" t="str">
        <f>IF(moras[[#This Row],[TIPO_ASEGURAMIENTO]] = "", '2-Resumen'!$F$4, moras[[#This Row],[TIPO_ASEGURAMIENTO]])</f>
        <v>ASEGURADO VOLUNTARIO</v>
      </c>
      <c r="J3889" t="s">
        <v>29</v>
      </c>
      <c r="K3889" t="s">
        <v>30</v>
      </c>
      <c r="L3889" t="s">
        <v>30</v>
      </c>
      <c r="M3889" t="s">
        <v>31</v>
      </c>
      <c r="N3889">
        <v>39</v>
      </c>
      <c r="O3889">
        <f>IF(moras[[#This Row],[EDAD]]="", '2-Resumen'!$C$7, moras[[#This Row],[EDAD]])</f>
        <v>39</v>
      </c>
      <c r="P3889">
        <f>FLOOR(moras[[#This Row],[EDAD_SIN_NA´S]],10)</f>
        <v>30</v>
      </c>
      <c r="Q3889">
        <f>STANDARDIZE(moras[[#This Row],[EDAD]],'2-Resumen'!$C$2, '2-Resumen'!$C$3)</f>
        <v>-0.20511617344612137</v>
      </c>
      <c r="R3889" t="str">
        <f>IF(ABS(moras[[#This Row],[Z-CORE E]]) &gt; 1.96, "Sí", "No")</f>
        <v>No</v>
      </c>
    </row>
    <row r="3890" spans="1:18">
      <c r="A3890">
        <v>4917</v>
      </c>
      <c r="B3890" t="s">
        <v>27</v>
      </c>
      <c r="C3890">
        <v>278030</v>
      </c>
      <c r="D38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0">
        <f>IF(moras[[#This Row],[SALARIO]]="",'2-Resumen'!$B$7, moras[[#This Row],[SALARIO]])</f>
        <v>278030</v>
      </c>
      <c r="F3890">
        <f>STANDARDIZE(moras[[#This Row],[SALARIO]],'2-Resumen'!$B$2,'2-Resumen'!$B$3)</f>
        <v>-0.37099022987481406</v>
      </c>
      <c r="G3890" t="str">
        <f>IF(ABS(moras[[#This Row],[Z-CORE]])&gt; 1.96,"Sí", "No")</f>
        <v>No</v>
      </c>
      <c r="H3890" t="s">
        <v>35</v>
      </c>
      <c r="I3890" t="str">
        <f>IF(moras[[#This Row],[TIPO_ASEGURAMIENTO]] = "", '2-Resumen'!$F$4, moras[[#This Row],[TIPO_ASEGURAMIENTO]])</f>
        <v>ASEGURADO VOLUNTARIO</v>
      </c>
      <c r="J3890" t="s">
        <v>29</v>
      </c>
      <c r="K3890" t="s">
        <v>30</v>
      </c>
      <c r="L3890" t="s">
        <v>31</v>
      </c>
      <c r="M3890" t="s">
        <v>31</v>
      </c>
      <c r="N3890">
        <v>60</v>
      </c>
      <c r="O3890">
        <f>IF(moras[[#This Row],[EDAD]]="", '2-Resumen'!$C$7, moras[[#This Row],[EDAD]])</f>
        <v>60</v>
      </c>
      <c r="P3890">
        <f>FLOOR(moras[[#This Row],[EDAD_SIN_NA´S]],10)</f>
        <v>60</v>
      </c>
      <c r="Q3890">
        <f>STANDARDIZE(moras[[#This Row],[EDAD]],'2-Resumen'!$C$2, '2-Resumen'!$C$3)</f>
        <v>1.2769657581737661</v>
      </c>
      <c r="R3890" t="str">
        <f>IF(ABS(moras[[#This Row],[Z-CORE E]]) &gt; 1.96, "Sí", "No")</f>
        <v>No</v>
      </c>
    </row>
    <row r="3891" spans="1:18">
      <c r="A3891">
        <v>4929</v>
      </c>
      <c r="B3891" t="s">
        <v>32</v>
      </c>
      <c r="C3891">
        <v>297045</v>
      </c>
      <c r="D38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1">
        <f>IF(moras[[#This Row],[SALARIO]]="",'2-Resumen'!$B$7, moras[[#This Row],[SALARIO]])</f>
        <v>297045</v>
      </c>
      <c r="F3891">
        <f>STANDARDIZE(moras[[#This Row],[SALARIO]],'2-Resumen'!$B$2,'2-Resumen'!$B$3)</f>
        <v>-0.37067383851477692</v>
      </c>
      <c r="G3891" t="str">
        <f>IF(ABS(moras[[#This Row],[Z-CORE]])&gt; 1.96,"Sí", "No")</f>
        <v>No</v>
      </c>
      <c r="H3891" t="s">
        <v>35</v>
      </c>
      <c r="I3891" t="str">
        <f>IF(moras[[#This Row],[TIPO_ASEGURAMIENTO]] = "", '2-Resumen'!$F$4, moras[[#This Row],[TIPO_ASEGURAMIENTO]])</f>
        <v>ASEGURADO VOLUNTARIO</v>
      </c>
      <c r="J3891" t="s">
        <v>29</v>
      </c>
      <c r="K3891" t="s">
        <v>30</v>
      </c>
      <c r="L3891" t="s">
        <v>31</v>
      </c>
      <c r="M3891" t="s">
        <v>31</v>
      </c>
      <c r="N3891">
        <v>59</v>
      </c>
      <c r="O3891">
        <f>IF(moras[[#This Row],[EDAD]]="", '2-Resumen'!$C$7, moras[[#This Row],[EDAD]])</f>
        <v>59</v>
      </c>
      <c r="P3891">
        <f>FLOOR(moras[[#This Row],[EDAD_SIN_NA´S]],10)</f>
        <v>50</v>
      </c>
      <c r="Q3891">
        <f>STANDARDIZE(moras[[#This Row],[EDAD]],'2-Resumen'!$C$2, '2-Resumen'!$C$3)</f>
        <v>1.2063904280966287</v>
      </c>
      <c r="R3891" t="str">
        <f>IF(ABS(moras[[#This Row],[Z-CORE E]]) &gt; 1.96, "Sí", "No")</f>
        <v>No</v>
      </c>
    </row>
    <row r="3892" spans="1:18">
      <c r="A3892">
        <v>4931</v>
      </c>
      <c r="B3892" t="s">
        <v>27</v>
      </c>
      <c r="C3892">
        <v>297046</v>
      </c>
      <c r="D38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2">
        <f>IF(moras[[#This Row],[SALARIO]]="",'2-Resumen'!$B$7, moras[[#This Row],[SALARIO]])</f>
        <v>297046</v>
      </c>
      <c r="F3892">
        <f>STANDARDIZE(moras[[#This Row],[SALARIO]],'2-Resumen'!$B$2,'2-Resumen'!$B$3)</f>
        <v>-0.37067382187573611</v>
      </c>
      <c r="G3892" t="str">
        <f>IF(ABS(moras[[#This Row],[Z-CORE]])&gt; 1.96,"Sí", "No")</f>
        <v>No</v>
      </c>
      <c r="H3892" t="s">
        <v>35</v>
      </c>
      <c r="I3892" t="str">
        <f>IF(moras[[#This Row],[TIPO_ASEGURAMIENTO]] = "", '2-Resumen'!$F$4, moras[[#This Row],[TIPO_ASEGURAMIENTO]])</f>
        <v>ASEGURADO VOLUNTARIO</v>
      </c>
      <c r="J3892" t="s">
        <v>29</v>
      </c>
      <c r="K3892" t="s">
        <v>30</v>
      </c>
      <c r="L3892" t="s">
        <v>30</v>
      </c>
      <c r="M3892" t="s">
        <v>31</v>
      </c>
      <c r="N3892">
        <v>33</v>
      </c>
      <c r="O3892">
        <f>IF(moras[[#This Row],[EDAD]]="", '2-Resumen'!$C$7, moras[[#This Row],[EDAD]])</f>
        <v>33</v>
      </c>
      <c r="P3892">
        <f>FLOOR(moras[[#This Row],[EDAD_SIN_NA´S]],10)</f>
        <v>30</v>
      </c>
      <c r="Q3892">
        <f>STANDARDIZE(moras[[#This Row],[EDAD]],'2-Resumen'!$C$2, '2-Resumen'!$C$3)</f>
        <v>-0.62856815390894638</v>
      </c>
      <c r="R3892" t="str">
        <f>IF(ABS(moras[[#This Row],[Z-CORE E]]) &gt; 1.96, "Sí", "No")</f>
        <v>No</v>
      </c>
    </row>
    <row r="3893" spans="1:18">
      <c r="A3893">
        <v>4940</v>
      </c>
      <c r="B3893" t="s">
        <v>32</v>
      </c>
      <c r="C3893">
        <v>297046</v>
      </c>
      <c r="D38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3">
        <f>IF(moras[[#This Row],[SALARIO]]="",'2-Resumen'!$B$7, moras[[#This Row],[SALARIO]])</f>
        <v>297046</v>
      </c>
      <c r="F3893">
        <f>STANDARDIZE(moras[[#This Row],[SALARIO]],'2-Resumen'!$B$2,'2-Resumen'!$B$3)</f>
        <v>-0.37067382187573611</v>
      </c>
      <c r="G3893" t="str">
        <f>IF(ABS(moras[[#This Row],[Z-CORE]])&gt; 1.96,"Sí", "No")</f>
        <v>No</v>
      </c>
      <c r="H3893" t="s">
        <v>35</v>
      </c>
      <c r="I3893" t="str">
        <f>IF(moras[[#This Row],[TIPO_ASEGURAMIENTO]] = "", '2-Resumen'!$F$4, moras[[#This Row],[TIPO_ASEGURAMIENTO]])</f>
        <v>ASEGURADO VOLUNTARIO</v>
      </c>
      <c r="J3893" t="s">
        <v>29</v>
      </c>
      <c r="K3893" t="s">
        <v>30</v>
      </c>
      <c r="L3893" t="s">
        <v>31</v>
      </c>
      <c r="M3893" t="s">
        <v>31</v>
      </c>
      <c r="N3893">
        <v>40</v>
      </c>
      <c r="O3893">
        <f>IF(moras[[#This Row],[EDAD]]="", '2-Resumen'!$C$7, moras[[#This Row],[EDAD]])</f>
        <v>40</v>
      </c>
      <c r="P3893">
        <f>FLOOR(moras[[#This Row],[EDAD_SIN_NA´S]],10)</f>
        <v>40</v>
      </c>
      <c r="Q3893">
        <f>STANDARDIZE(moras[[#This Row],[EDAD]],'2-Resumen'!$C$2, '2-Resumen'!$C$3)</f>
        <v>-0.13454084336898386</v>
      </c>
      <c r="R3893" t="str">
        <f>IF(ABS(moras[[#This Row],[Z-CORE E]]) &gt; 1.96, "Sí", "No")</f>
        <v>No</v>
      </c>
    </row>
    <row r="3894" spans="1:18">
      <c r="A3894">
        <v>4941</v>
      </c>
      <c r="B3894" t="s">
        <v>27</v>
      </c>
      <c r="C3894">
        <v>278030</v>
      </c>
      <c r="D38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4">
        <f>IF(moras[[#This Row],[SALARIO]]="",'2-Resumen'!$B$7, moras[[#This Row],[SALARIO]])</f>
        <v>278030</v>
      </c>
      <c r="F3894">
        <f>STANDARDIZE(moras[[#This Row],[SALARIO]],'2-Resumen'!$B$2,'2-Resumen'!$B$3)</f>
        <v>-0.37099022987481406</v>
      </c>
      <c r="G3894" t="str">
        <f>IF(ABS(moras[[#This Row],[Z-CORE]])&gt; 1.96,"Sí", "No")</f>
        <v>No</v>
      </c>
      <c r="H3894" t="s">
        <v>35</v>
      </c>
      <c r="I3894" t="str">
        <f>IF(moras[[#This Row],[TIPO_ASEGURAMIENTO]] = "", '2-Resumen'!$F$4, moras[[#This Row],[TIPO_ASEGURAMIENTO]])</f>
        <v>ASEGURADO VOLUNTARIO</v>
      </c>
      <c r="J3894" t="s">
        <v>29</v>
      </c>
      <c r="K3894" t="s">
        <v>30</v>
      </c>
      <c r="L3894" t="s">
        <v>31</v>
      </c>
      <c r="M3894" t="s">
        <v>31</v>
      </c>
      <c r="N3894">
        <v>50</v>
      </c>
      <c r="O3894">
        <f>IF(moras[[#This Row],[EDAD]]="", '2-Resumen'!$C$7, moras[[#This Row],[EDAD]])</f>
        <v>50</v>
      </c>
      <c r="P3894">
        <f>FLOOR(moras[[#This Row],[EDAD_SIN_NA´S]],10)</f>
        <v>50</v>
      </c>
      <c r="Q3894">
        <f>STANDARDIZE(moras[[#This Row],[EDAD]],'2-Resumen'!$C$2, '2-Resumen'!$C$3)</f>
        <v>0.57121245740239113</v>
      </c>
      <c r="R3894" t="str">
        <f>IF(ABS(moras[[#This Row],[Z-CORE E]]) &gt; 1.96, "Sí", "No")</f>
        <v>No</v>
      </c>
    </row>
    <row r="3895" spans="1:18">
      <c r="A3895">
        <v>4945</v>
      </c>
      <c r="B3895" t="s">
        <v>27</v>
      </c>
      <c r="C3895">
        <v>297045</v>
      </c>
      <c r="D38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5">
        <f>IF(moras[[#This Row],[SALARIO]]="",'2-Resumen'!$B$7, moras[[#This Row],[SALARIO]])</f>
        <v>297045</v>
      </c>
      <c r="F3895">
        <f>STANDARDIZE(moras[[#This Row],[SALARIO]],'2-Resumen'!$B$2,'2-Resumen'!$B$3)</f>
        <v>-0.37067383851477692</v>
      </c>
      <c r="G3895" t="str">
        <f>IF(ABS(moras[[#This Row],[Z-CORE]])&gt; 1.96,"Sí", "No")</f>
        <v>No</v>
      </c>
      <c r="H3895" t="s">
        <v>35</v>
      </c>
      <c r="I3895" t="str">
        <f>IF(moras[[#This Row],[TIPO_ASEGURAMIENTO]] = "", '2-Resumen'!$F$4, moras[[#This Row],[TIPO_ASEGURAMIENTO]])</f>
        <v>ASEGURADO VOLUNTARIO</v>
      </c>
      <c r="J3895" t="s">
        <v>29</v>
      </c>
      <c r="K3895" t="s">
        <v>30</v>
      </c>
      <c r="L3895" t="s">
        <v>31</v>
      </c>
      <c r="M3895" t="s">
        <v>31</v>
      </c>
      <c r="N3895">
        <v>35</v>
      </c>
      <c r="O3895">
        <f>IF(moras[[#This Row],[EDAD]]="", '2-Resumen'!$C$7, moras[[#This Row],[EDAD]])</f>
        <v>35</v>
      </c>
      <c r="P3895">
        <f>FLOOR(moras[[#This Row],[EDAD_SIN_NA´S]],10)</f>
        <v>30</v>
      </c>
      <c r="Q3895">
        <f>STANDARDIZE(moras[[#This Row],[EDAD]],'2-Resumen'!$C$2, '2-Resumen'!$C$3)</f>
        <v>-0.48741749375467142</v>
      </c>
      <c r="R3895" t="str">
        <f>IF(ABS(moras[[#This Row],[Z-CORE E]]) &gt; 1.96, "Sí", "No")</f>
        <v>No</v>
      </c>
    </row>
    <row r="3896" spans="1:18">
      <c r="A3896">
        <v>4948</v>
      </c>
      <c r="B3896" t="s">
        <v>27</v>
      </c>
      <c r="C3896">
        <v>297046</v>
      </c>
      <c r="D38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6">
        <f>IF(moras[[#This Row],[SALARIO]]="",'2-Resumen'!$B$7, moras[[#This Row],[SALARIO]])</f>
        <v>297046</v>
      </c>
      <c r="F3896">
        <f>STANDARDIZE(moras[[#This Row],[SALARIO]],'2-Resumen'!$B$2,'2-Resumen'!$B$3)</f>
        <v>-0.37067382187573611</v>
      </c>
      <c r="G3896" t="str">
        <f>IF(ABS(moras[[#This Row],[Z-CORE]])&gt; 1.96,"Sí", "No")</f>
        <v>No</v>
      </c>
      <c r="H3896" t="s">
        <v>35</v>
      </c>
      <c r="I3896" t="str">
        <f>IF(moras[[#This Row],[TIPO_ASEGURAMIENTO]] = "", '2-Resumen'!$F$4, moras[[#This Row],[TIPO_ASEGURAMIENTO]])</f>
        <v>ASEGURADO VOLUNTARIO</v>
      </c>
      <c r="J3896" t="s">
        <v>29</v>
      </c>
      <c r="K3896" t="s">
        <v>30</v>
      </c>
      <c r="L3896" t="s">
        <v>31</v>
      </c>
      <c r="M3896" t="s">
        <v>31</v>
      </c>
      <c r="N3896">
        <v>24</v>
      </c>
      <c r="O3896">
        <f>IF(moras[[#This Row],[EDAD]]="", '2-Resumen'!$C$7, moras[[#This Row],[EDAD]])</f>
        <v>24</v>
      </c>
      <c r="P3896">
        <f>FLOOR(moras[[#This Row],[EDAD_SIN_NA´S]],10)</f>
        <v>20</v>
      </c>
      <c r="Q3896">
        <f>STANDARDIZE(moras[[#This Row],[EDAD]],'2-Resumen'!$C$2, '2-Resumen'!$C$3)</f>
        <v>-1.263746124603184</v>
      </c>
      <c r="R3896" t="str">
        <f>IF(ABS(moras[[#This Row],[Z-CORE E]]) &gt; 1.96, "Sí", "No")</f>
        <v>No</v>
      </c>
    </row>
    <row r="3897" spans="1:18">
      <c r="A3897">
        <v>4953</v>
      </c>
      <c r="B3897" t="s">
        <v>32</v>
      </c>
      <c r="C3897">
        <v>297046</v>
      </c>
      <c r="D38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7">
        <f>IF(moras[[#This Row],[SALARIO]]="",'2-Resumen'!$B$7, moras[[#This Row],[SALARIO]])</f>
        <v>297046</v>
      </c>
      <c r="F3897">
        <f>STANDARDIZE(moras[[#This Row],[SALARIO]],'2-Resumen'!$B$2,'2-Resumen'!$B$3)</f>
        <v>-0.37067382187573611</v>
      </c>
      <c r="G3897" t="str">
        <f>IF(ABS(moras[[#This Row],[Z-CORE]])&gt; 1.96,"Sí", "No")</f>
        <v>No</v>
      </c>
      <c r="H3897" t="s">
        <v>35</v>
      </c>
      <c r="I3897" t="str">
        <f>IF(moras[[#This Row],[TIPO_ASEGURAMIENTO]] = "", '2-Resumen'!$F$4, moras[[#This Row],[TIPO_ASEGURAMIENTO]])</f>
        <v>ASEGURADO VOLUNTARIO</v>
      </c>
      <c r="J3897" t="s">
        <v>29</v>
      </c>
      <c r="K3897" t="s">
        <v>30</v>
      </c>
      <c r="L3897" t="s">
        <v>31</v>
      </c>
      <c r="M3897" t="s">
        <v>31</v>
      </c>
      <c r="N3897">
        <v>62</v>
      </c>
      <c r="O3897">
        <f>IF(moras[[#This Row],[EDAD]]="", '2-Resumen'!$C$7, moras[[#This Row],[EDAD]])</f>
        <v>62</v>
      </c>
      <c r="P3897">
        <f>FLOOR(moras[[#This Row],[EDAD_SIN_NA´S]],10)</f>
        <v>60</v>
      </c>
      <c r="Q3897">
        <f>STANDARDIZE(moras[[#This Row],[EDAD]],'2-Resumen'!$C$2, '2-Resumen'!$C$3)</f>
        <v>1.4181164183280413</v>
      </c>
      <c r="R3897" t="str">
        <f>IF(ABS(moras[[#This Row],[Z-CORE E]]) &gt; 1.96, "Sí", "No")</f>
        <v>No</v>
      </c>
    </row>
    <row r="3898" spans="1:18">
      <c r="A3898">
        <v>4964</v>
      </c>
      <c r="B3898" t="s">
        <v>32</v>
      </c>
      <c r="C3898">
        <v>298000</v>
      </c>
      <c r="D38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8">
        <f>IF(moras[[#This Row],[SALARIO]]="",'2-Resumen'!$B$7, moras[[#This Row],[SALARIO]])</f>
        <v>298000</v>
      </c>
      <c r="F3898">
        <f>STANDARDIZE(moras[[#This Row],[SALARIO]],'2-Resumen'!$B$2,'2-Resumen'!$B$3)</f>
        <v>-0.3706579482308518</v>
      </c>
      <c r="G3898" t="str">
        <f>IF(ABS(moras[[#This Row],[Z-CORE]])&gt; 1.96,"Sí", "No")</f>
        <v>No</v>
      </c>
      <c r="H3898" t="s">
        <v>35</v>
      </c>
      <c r="I3898" t="str">
        <f>IF(moras[[#This Row],[TIPO_ASEGURAMIENTO]] = "", '2-Resumen'!$F$4, moras[[#This Row],[TIPO_ASEGURAMIENTO]])</f>
        <v>ASEGURADO VOLUNTARIO</v>
      </c>
      <c r="J3898" t="s">
        <v>29</v>
      </c>
      <c r="K3898" t="s">
        <v>30</v>
      </c>
      <c r="L3898" t="s">
        <v>30</v>
      </c>
      <c r="M3898" t="s">
        <v>31</v>
      </c>
      <c r="N3898">
        <v>31</v>
      </c>
      <c r="O3898">
        <f>IF(moras[[#This Row],[EDAD]]="", '2-Resumen'!$C$7, moras[[#This Row],[EDAD]])</f>
        <v>31</v>
      </c>
      <c r="P3898">
        <f>FLOOR(moras[[#This Row],[EDAD_SIN_NA´S]],10)</f>
        <v>30</v>
      </c>
      <c r="Q3898">
        <f>STANDARDIZE(moras[[#This Row],[EDAD]],'2-Resumen'!$C$2, '2-Resumen'!$C$3)</f>
        <v>-0.7697188140632214</v>
      </c>
      <c r="R3898" t="str">
        <f>IF(ABS(moras[[#This Row],[Z-CORE E]]) &gt; 1.96, "Sí", "No")</f>
        <v>No</v>
      </c>
    </row>
    <row r="3899" spans="1:18">
      <c r="A3899">
        <v>4966</v>
      </c>
      <c r="B3899" t="s">
        <v>27</v>
      </c>
      <c r="C3899">
        <v>297046</v>
      </c>
      <c r="D38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899">
        <f>IF(moras[[#This Row],[SALARIO]]="",'2-Resumen'!$B$7, moras[[#This Row],[SALARIO]])</f>
        <v>297046</v>
      </c>
      <c r="F3899">
        <f>STANDARDIZE(moras[[#This Row],[SALARIO]],'2-Resumen'!$B$2,'2-Resumen'!$B$3)</f>
        <v>-0.37067382187573611</v>
      </c>
      <c r="G3899" t="str">
        <f>IF(ABS(moras[[#This Row],[Z-CORE]])&gt; 1.96,"Sí", "No")</f>
        <v>No</v>
      </c>
      <c r="H3899" t="s">
        <v>35</v>
      </c>
      <c r="I3899" t="str">
        <f>IF(moras[[#This Row],[TIPO_ASEGURAMIENTO]] = "", '2-Resumen'!$F$4, moras[[#This Row],[TIPO_ASEGURAMIENTO]])</f>
        <v>ASEGURADO VOLUNTARIO</v>
      </c>
      <c r="J3899" t="s">
        <v>29</v>
      </c>
      <c r="K3899" t="s">
        <v>31</v>
      </c>
      <c r="L3899" t="s">
        <v>31</v>
      </c>
      <c r="M3899" t="s">
        <v>31</v>
      </c>
      <c r="N3899">
        <v>43</v>
      </c>
      <c r="O3899">
        <f>IF(moras[[#This Row],[EDAD]]="", '2-Resumen'!$C$7, moras[[#This Row],[EDAD]])</f>
        <v>43</v>
      </c>
      <c r="P3899">
        <f>FLOOR(moras[[#This Row],[EDAD_SIN_NA´S]],10)</f>
        <v>40</v>
      </c>
      <c r="Q3899">
        <f>STANDARDIZE(moras[[#This Row],[EDAD]],'2-Resumen'!$C$2, '2-Resumen'!$C$3)</f>
        <v>7.7185146862428639E-2</v>
      </c>
      <c r="R3899" t="str">
        <f>IF(ABS(moras[[#This Row],[Z-CORE E]]) &gt; 1.96, "Sí", "No")</f>
        <v>No</v>
      </c>
    </row>
    <row r="3900" spans="1:18">
      <c r="A3900">
        <v>4982</v>
      </c>
      <c r="B3900" t="s">
        <v>32</v>
      </c>
      <c r="C3900">
        <v>299647</v>
      </c>
      <c r="D39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00">
        <f>IF(moras[[#This Row],[SALARIO]]="",'2-Resumen'!$B$7, moras[[#This Row],[SALARIO]])</f>
        <v>299647</v>
      </c>
      <c r="F3900">
        <f>STANDARDIZE(moras[[#This Row],[SALARIO]],'2-Resumen'!$B$2,'2-Resumen'!$B$3)</f>
        <v>-0.3706305437307213</v>
      </c>
      <c r="G3900" t="str">
        <f>IF(ABS(moras[[#This Row],[Z-CORE]])&gt; 1.96,"Sí", "No")</f>
        <v>No</v>
      </c>
      <c r="H3900" t="s">
        <v>35</v>
      </c>
      <c r="I3900" t="str">
        <f>IF(moras[[#This Row],[TIPO_ASEGURAMIENTO]] = "", '2-Resumen'!$F$4, moras[[#This Row],[TIPO_ASEGURAMIENTO]])</f>
        <v>ASEGURADO VOLUNTARIO</v>
      </c>
      <c r="J3900" t="s">
        <v>29</v>
      </c>
      <c r="K3900" t="s">
        <v>30</v>
      </c>
      <c r="L3900" t="s">
        <v>31</v>
      </c>
      <c r="M3900" t="s">
        <v>31</v>
      </c>
      <c r="N3900">
        <v>67</v>
      </c>
      <c r="O3900">
        <f>IF(moras[[#This Row],[EDAD]]="", '2-Resumen'!$C$7, moras[[#This Row],[EDAD]])</f>
        <v>67</v>
      </c>
      <c r="P3900">
        <f>FLOOR(moras[[#This Row],[EDAD_SIN_NA´S]],10)</f>
        <v>60</v>
      </c>
      <c r="Q3900">
        <f>STANDARDIZE(moras[[#This Row],[EDAD]],'2-Resumen'!$C$2, '2-Resumen'!$C$3)</f>
        <v>1.7709930687137287</v>
      </c>
      <c r="R3900" t="str">
        <f>IF(ABS(moras[[#This Row],[Z-CORE E]]) &gt; 1.96, "Sí", "No")</f>
        <v>No</v>
      </c>
    </row>
    <row r="3901" spans="1:18" ht="13.5" customHeight="1">
      <c r="A3901">
        <v>138</v>
      </c>
      <c r="B3901" t="s">
        <v>27</v>
      </c>
      <c r="C3901">
        <v>402904</v>
      </c>
      <c r="D3901" s="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901">
        <f>IF(moras[[#This Row],[SALARIO]]="",'2-Resumen'!$B$7, moras[[#This Row],[SALARIO]])</f>
        <v>402904</v>
      </c>
      <c r="F3901">
        <f>STANDARDIZE(moras[[#This Row],[SALARIO]],'2-Resumen'!$B$2,'2-Resumen'!$B$3)</f>
        <v>-0.36891244629904324</v>
      </c>
      <c r="G3901" t="str">
        <f>IF(ABS(moras[[#This Row],[Z-CORE]])&gt; 1.96,"Sí", "No")</f>
        <v>No</v>
      </c>
      <c r="H3901" t="s">
        <v>36</v>
      </c>
      <c r="I3901" t="str">
        <f>IF(moras[[#This Row],[TIPO_ASEGURAMIENTO]] = "", '2-Resumen'!$F$4, moras[[#This Row],[TIPO_ASEGURAMIENTO]])</f>
        <v>CONVENIOS ESPECIALES DE ASEGURADOS VOLUNTARIOS</v>
      </c>
      <c r="J3901" t="s">
        <v>29</v>
      </c>
      <c r="K3901" t="s">
        <v>30</v>
      </c>
      <c r="L3901" t="s">
        <v>30</v>
      </c>
      <c r="M3901" t="s">
        <v>31</v>
      </c>
      <c r="N3901">
        <v>24</v>
      </c>
      <c r="O3901">
        <f>IF(moras[[#This Row],[EDAD]]="", '2-Resumen'!$C$7, moras[[#This Row],[EDAD]])</f>
        <v>24</v>
      </c>
      <c r="P3901">
        <f>FLOOR(moras[[#This Row],[EDAD_SIN_NA´S]],10)</f>
        <v>20</v>
      </c>
      <c r="Q3901">
        <f>STANDARDIZE(moras[[#This Row],[EDAD]],'2-Resumen'!$C$2, '2-Resumen'!$C$3)</f>
        <v>-1.263746124603184</v>
      </c>
      <c r="R3901" t="str">
        <f>IF(ABS(moras[[#This Row],[Z-CORE E]]) &gt; 1.96, "Sí", "No")</f>
        <v>No</v>
      </c>
    </row>
    <row r="3902" spans="1:18">
      <c r="A3902">
        <v>1055</v>
      </c>
      <c r="B3902" t="s">
        <v>27</v>
      </c>
      <c r="C3902">
        <v>35954427</v>
      </c>
      <c r="D39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02">
        <f>IF(moras[[#This Row],[SALARIO]]="",'2-Resumen'!$B$7, moras[[#This Row],[SALARIO]])</f>
        <v>35954427</v>
      </c>
      <c r="F3902">
        <f>STANDARDIZE(moras[[#This Row],[SALARIO]],'2-Resumen'!$B$2,'2-Resumen'!$B$3)</f>
        <v>0.22263079395144827</v>
      </c>
      <c r="G3902" t="str">
        <f>IF(ABS(moras[[#This Row],[Z-CORE]])&gt; 1.96,"Sí", "No")</f>
        <v>No</v>
      </c>
      <c r="H3902" t="s">
        <v>36</v>
      </c>
      <c r="I3902" t="str">
        <f>IF(moras[[#This Row],[TIPO_ASEGURAMIENTO]] = "", '2-Resumen'!$F$4, moras[[#This Row],[TIPO_ASEGURAMIENTO]])</f>
        <v>CONVENIOS ESPECIALES DE ASEGURADOS VOLUNTARIOS</v>
      </c>
      <c r="J3902" t="s">
        <v>29</v>
      </c>
      <c r="K3902" t="s">
        <v>30</v>
      </c>
      <c r="L3902" t="s">
        <v>30</v>
      </c>
      <c r="M3902" t="s">
        <v>31</v>
      </c>
      <c r="N3902">
        <v>26</v>
      </c>
      <c r="O3902">
        <f>IF(moras[[#This Row],[EDAD]]="", '2-Resumen'!$C$7, moras[[#This Row],[EDAD]])</f>
        <v>26</v>
      </c>
      <c r="P3902">
        <f>FLOOR(moras[[#This Row],[EDAD_SIN_NA´S]],10)</f>
        <v>20</v>
      </c>
      <c r="Q3902">
        <f>STANDARDIZE(moras[[#This Row],[EDAD]],'2-Resumen'!$C$2, '2-Resumen'!$C$3)</f>
        <v>-1.1225954644489089</v>
      </c>
      <c r="R3902" t="str">
        <f>IF(ABS(moras[[#This Row],[Z-CORE E]]) &gt; 1.96, "Sí", "No")</f>
        <v>No</v>
      </c>
    </row>
    <row r="3903" spans="1:18">
      <c r="A3903">
        <v>1451</v>
      </c>
      <c r="B3903" t="s">
        <v>27</v>
      </c>
      <c r="C3903">
        <v>297044</v>
      </c>
      <c r="D39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03">
        <f>IF(moras[[#This Row],[SALARIO]]="",'2-Resumen'!$B$7, moras[[#This Row],[SALARIO]])</f>
        <v>297044</v>
      </c>
      <c r="F3903">
        <f>STANDARDIZE(moras[[#This Row],[SALARIO]],'2-Resumen'!$B$2,'2-Resumen'!$B$3)</f>
        <v>-0.37067385515381768</v>
      </c>
      <c r="G3903" t="str">
        <f>IF(ABS(moras[[#This Row],[Z-CORE]])&gt; 1.96,"Sí", "No")</f>
        <v>No</v>
      </c>
      <c r="H3903" t="s">
        <v>36</v>
      </c>
      <c r="I3903" t="str">
        <f>IF(moras[[#This Row],[TIPO_ASEGURAMIENTO]] = "", '2-Resumen'!$F$4, moras[[#This Row],[TIPO_ASEGURAMIENTO]])</f>
        <v>CONVENIOS ESPECIALES DE ASEGURADOS VOLUNTARIOS</v>
      </c>
      <c r="J3903" t="s">
        <v>29</v>
      </c>
      <c r="K3903" t="s">
        <v>30</v>
      </c>
      <c r="L3903" t="s">
        <v>31</v>
      </c>
      <c r="M3903" t="s">
        <v>31</v>
      </c>
      <c r="N3903">
        <v>27</v>
      </c>
      <c r="O3903">
        <f>IF(moras[[#This Row],[EDAD]]="", '2-Resumen'!$C$7, moras[[#This Row],[EDAD]])</f>
        <v>27</v>
      </c>
      <c r="P3903">
        <f>FLOOR(moras[[#This Row],[EDAD_SIN_NA´S]],10)</f>
        <v>20</v>
      </c>
      <c r="Q3903">
        <f>STANDARDIZE(moras[[#This Row],[EDAD]],'2-Resumen'!$C$2, '2-Resumen'!$C$3)</f>
        <v>-1.0520201343717714</v>
      </c>
      <c r="R3903" t="str">
        <f>IF(ABS(moras[[#This Row],[Z-CORE E]]) &gt; 1.96, "Sí", "No")</f>
        <v>No</v>
      </c>
    </row>
    <row r="3904" spans="1:18">
      <c r="A3904">
        <v>1886</v>
      </c>
      <c r="B3904" t="s">
        <v>32</v>
      </c>
      <c r="C3904">
        <v>35954427</v>
      </c>
      <c r="D39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04">
        <f>IF(moras[[#This Row],[SALARIO]]="",'2-Resumen'!$B$7, moras[[#This Row],[SALARIO]])</f>
        <v>35954427</v>
      </c>
      <c r="F3904">
        <f>STANDARDIZE(moras[[#This Row],[SALARIO]],'2-Resumen'!$B$2,'2-Resumen'!$B$3)</f>
        <v>0.22263079395144827</v>
      </c>
      <c r="G3904" t="str">
        <f>IF(ABS(moras[[#This Row],[Z-CORE]])&gt; 1.96,"Sí", "No")</f>
        <v>No</v>
      </c>
      <c r="H3904" t="s">
        <v>36</v>
      </c>
      <c r="I3904" t="str">
        <f>IF(moras[[#This Row],[TIPO_ASEGURAMIENTO]] = "", '2-Resumen'!$F$4, moras[[#This Row],[TIPO_ASEGURAMIENTO]])</f>
        <v>CONVENIOS ESPECIALES DE ASEGURADOS VOLUNTARIOS</v>
      </c>
      <c r="J3904" t="s">
        <v>29</v>
      </c>
      <c r="K3904" t="s">
        <v>30</v>
      </c>
      <c r="L3904" t="s">
        <v>30</v>
      </c>
      <c r="M3904" t="s">
        <v>31</v>
      </c>
      <c r="N3904">
        <v>26</v>
      </c>
      <c r="O3904">
        <f>IF(moras[[#This Row],[EDAD]]="", '2-Resumen'!$C$7, moras[[#This Row],[EDAD]])</f>
        <v>26</v>
      </c>
      <c r="P3904">
        <f>FLOOR(moras[[#This Row],[EDAD_SIN_NA´S]],10)</f>
        <v>20</v>
      </c>
      <c r="Q3904">
        <f>STANDARDIZE(moras[[#This Row],[EDAD]],'2-Resumen'!$C$2, '2-Resumen'!$C$3)</f>
        <v>-1.1225954644489089</v>
      </c>
      <c r="R3904" t="str">
        <f>IF(ABS(moras[[#This Row],[Z-CORE E]]) &gt; 1.96, "Sí", "No")</f>
        <v>No</v>
      </c>
    </row>
    <row r="3905" spans="1:18">
      <c r="A3905">
        <v>2568</v>
      </c>
      <c r="B3905" t="s">
        <v>32</v>
      </c>
      <c r="C3905">
        <v>35954427</v>
      </c>
      <c r="D39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05">
        <f>IF(moras[[#This Row],[SALARIO]]="",'2-Resumen'!$B$7, moras[[#This Row],[SALARIO]])</f>
        <v>35954427</v>
      </c>
      <c r="F3905">
        <f>STANDARDIZE(moras[[#This Row],[SALARIO]],'2-Resumen'!$B$2,'2-Resumen'!$B$3)</f>
        <v>0.22263079395144827</v>
      </c>
      <c r="G3905" t="str">
        <f>IF(ABS(moras[[#This Row],[Z-CORE]])&gt; 1.96,"Sí", "No")</f>
        <v>No</v>
      </c>
      <c r="H3905" t="s">
        <v>36</v>
      </c>
      <c r="I3905" t="str">
        <f>IF(moras[[#This Row],[TIPO_ASEGURAMIENTO]] = "", '2-Resumen'!$F$4, moras[[#This Row],[TIPO_ASEGURAMIENTO]])</f>
        <v>CONVENIOS ESPECIALES DE ASEGURADOS VOLUNTARIOS</v>
      </c>
      <c r="J3905" t="s">
        <v>29</v>
      </c>
      <c r="K3905" t="s">
        <v>30</v>
      </c>
      <c r="L3905" t="s">
        <v>30</v>
      </c>
      <c r="M3905" t="s">
        <v>31</v>
      </c>
      <c r="N3905">
        <v>28</v>
      </c>
      <c r="O3905">
        <f>IF(moras[[#This Row],[EDAD]]="", '2-Resumen'!$C$7, moras[[#This Row],[EDAD]])</f>
        <v>28</v>
      </c>
      <c r="P3905">
        <f>FLOOR(moras[[#This Row],[EDAD_SIN_NA´S]],10)</f>
        <v>20</v>
      </c>
      <c r="Q3905">
        <f>STANDARDIZE(moras[[#This Row],[EDAD]],'2-Resumen'!$C$2, '2-Resumen'!$C$3)</f>
        <v>-0.98144480429463388</v>
      </c>
      <c r="R3905" t="str">
        <f>IF(ABS(moras[[#This Row],[Z-CORE E]]) &gt; 1.96, "Sí", "No")</f>
        <v>No</v>
      </c>
    </row>
    <row r="3906" spans="1:18">
      <c r="A3906">
        <v>2599</v>
      </c>
      <c r="B3906" t="s">
        <v>27</v>
      </c>
      <c r="C3906">
        <v>278030</v>
      </c>
      <c r="D39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06">
        <f>IF(moras[[#This Row],[SALARIO]]="",'2-Resumen'!$B$7, moras[[#This Row],[SALARIO]])</f>
        <v>278030</v>
      </c>
      <c r="F3906">
        <f>STANDARDIZE(moras[[#This Row],[SALARIO]],'2-Resumen'!$B$2,'2-Resumen'!$B$3)</f>
        <v>-0.37099022987481406</v>
      </c>
      <c r="G3906" t="str">
        <f>IF(ABS(moras[[#This Row],[Z-CORE]])&gt; 1.96,"Sí", "No")</f>
        <v>No</v>
      </c>
      <c r="H3906" t="s">
        <v>36</v>
      </c>
      <c r="I3906" t="str">
        <f>IF(moras[[#This Row],[TIPO_ASEGURAMIENTO]] = "", '2-Resumen'!$F$4, moras[[#This Row],[TIPO_ASEGURAMIENTO]])</f>
        <v>CONVENIOS ESPECIALES DE ASEGURADOS VOLUNTARIOS</v>
      </c>
      <c r="J3906" t="s">
        <v>29</v>
      </c>
      <c r="K3906" t="s">
        <v>30</v>
      </c>
      <c r="L3906" t="s">
        <v>31</v>
      </c>
      <c r="M3906" t="s">
        <v>31</v>
      </c>
      <c r="N3906">
        <v>25</v>
      </c>
      <c r="O3906">
        <f>IF(moras[[#This Row],[EDAD]]="", '2-Resumen'!$C$7, moras[[#This Row],[EDAD]])</f>
        <v>25</v>
      </c>
      <c r="P3906">
        <f>FLOOR(moras[[#This Row],[EDAD_SIN_NA´S]],10)</f>
        <v>20</v>
      </c>
      <c r="Q3906">
        <f>STANDARDIZE(moras[[#This Row],[EDAD]],'2-Resumen'!$C$2, '2-Resumen'!$C$3)</f>
        <v>-1.1931707945260464</v>
      </c>
      <c r="R3906" t="str">
        <f>IF(ABS(moras[[#This Row],[Z-CORE E]]) &gt; 1.96, "Sí", "No")</f>
        <v>No</v>
      </c>
    </row>
    <row r="3907" spans="1:18">
      <c r="A3907">
        <v>2738</v>
      </c>
      <c r="B3907" t="s">
        <v>32</v>
      </c>
      <c r="C3907">
        <v>278030</v>
      </c>
      <c r="D39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07">
        <f>IF(moras[[#This Row],[SALARIO]]="",'2-Resumen'!$B$7, moras[[#This Row],[SALARIO]])</f>
        <v>278030</v>
      </c>
      <c r="F3907">
        <f>STANDARDIZE(moras[[#This Row],[SALARIO]],'2-Resumen'!$B$2,'2-Resumen'!$B$3)</f>
        <v>-0.37099022987481406</v>
      </c>
      <c r="G3907" t="str">
        <f>IF(ABS(moras[[#This Row],[Z-CORE]])&gt; 1.96,"Sí", "No")</f>
        <v>No</v>
      </c>
      <c r="H3907" t="s">
        <v>36</v>
      </c>
      <c r="I3907" t="str">
        <f>IF(moras[[#This Row],[TIPO_ASEGURAMIENTO]] = "", '2-Resumen'!$F$4, moras[[#This Row],[TIPO_ASEGURAMIENTO]])</f>
        <v>CONVENIOS ESPECIALES DE ASEGURADOS VOLUNTARIOS</v>
      </c>
      <c r="J3907" t="s">
        <v>29</v>
      </c>
      <c r="K3907" t="s">
        <v>30</v>
      </c>
      <c r="L3907" t="s">
        <v>30</v>
      </c>
      <c r="M3907" t="s">
        <v>31</v>
      </c>
      <c r="N3907">
        <v>27</v>
      </c>
      <c r="O3907">
        <f>IF(moras[[#This Row],[EDAD]]="", '2-Resumen'!$C$7, moras[[#This Row],[EDAD]])</f>
        <v>27</v>
      </c>
      <c r="P3907">
        <f>FLOOR(moras[[#This Row],[EDAD_SIN_NA´S]],10)</f>
        <v>20</v>
      </c>
      <c r="Q3907">
        <f>STANDARDIZE(moras[[#This Row],[EDAD]],'2-Resumen'!$C$2, '2-Resumen'!$C$3)</f>
        <v>-1.0520201343717714</v>
      </c>
      <c r="R3907" t="str">
        <f>IF(ABS(moras[[#This Row],[Z-CORE E]]) &gt; 1.96, "Sí", "No")</f>
        <v>No</v>
      </c>
    </row>
    <row r="3908" spans="1:18">
      <c r="A3908">
        <v>3380</v>
      </c>
      <c r="B3908" t="s">
        <v>27</v>
      </c>
      <c r="C3908">
        <v>278030</v>
      </c>
      <c r="D39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08">
        <f>IF(moras[[#This Row],[SALARIO]]="",'2-Resumen'!$B$7, moras[[#This Row],[SALARIO]])</f>
        <v>278030</v>
      </c>
      <c r="F3908">
        <f>STANDARDIZE(moras[[#This Row],[SALARIO]],'2-Resumen'!$B$2,'2-Resumen'!$B$3)</f>
        <v>-0.37099022987481406</v>
      </c>
      <c r="G3908" t="str">
        <f>IF(ABS(moras[[#This Row],[Z-CORE]])&gt; 1.96,"Sí", "No")</f>
        <v>No</v>
      </c>
      <c r="H3908" t="s">
        <v>36</v>
      </c>
      <c r="I3908" t="str">
        <f>IF(moras[[#This Row],[TIPO_ASEGURAMIENTO]] = "", '2-Resumen'!$F$4, moras[[#This Row],[TIPO_ASEGURAMIENTO]])</f>
        <v>CONVENIOS ESPECIALES DE ASEGURADOS VOLUNTARIOS</v>
      </c>
      <c r="J3908" t="s">
        <v>29</v>
      </c>
      <c r="K3908" t="s">
        <v>30</v>
      </c>
      <c r="L3908" t="s">
        <v>31</v>
      </c>
      <c r="M3908" t="s">
        <v>31</v>
      </c>
      <c r="N3908">
        <v>27</v>
      </c>
      <c r="O3908">
        <f>IF(moras[[#This Row],[EDAD]]="", '2-Resumen'!$C$7, moras[[#This Row],[EDAD]])</f>
        <v>27</v>
      </c>
      <c r="P3908">
        <f>FLOOR(moras[[#This Row],[EDAD_SIN_NA´S]],10)</f>
        <v>20</v>
      </c>
      <c r="Q3908">
        <f>STANDARDIZE(moras[[#This Row],[EDAD]],'2-Resumen'!$C$2, '2-Resumen'!$C$3)</f>
        <v>-1.0520201343717714</v>
      </c>
      <c r="R3908" t="str">
        <f>IF(ABS(moras[[#This Row],[Z-CORE E]]) &gt; 1.96, "Sí", "No")</f>
        <v>No</v>
      </c>
    </row>
    <row r="3909" spans="1:18">
      <c r="A3909">
        <v>3668</v>
      </c>
      <c r="B3909" t="s">
        <v>27</v>
      </c>
      <c r="C3909">
        <v>35954427</v>
      </c>
      <c r="D39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09">
        <f>IF(moras[[#This Row],[SALARIO]]="",'2-Resumen'!$B$7, moras[[#This Row],[SALARIO]])</f>
        <v>35954427</v>
      </c>
      <c r="F3909">
        <f>STANDARDIZE(moras[[#This Row],[SALARIO]],'2-Resumen'!$B$2,'2-Resumen'!$B$3)</f>
        <v>0.22263079395144827</v>
      </c>
      <c r="G3909" t="str">
        <f>IF(ABS(moras[[#This Row],[Z-CORE]])&gt; 1.96,"Sí", "No")</f>
        <v>No</v>
      </c>
      <c r="H3909" t="s">
        <v>36</v>
      </c>
      <c r="I3909" t="str">
        <f>IF(moras[[#This Row],[TIPO_ASEGURAMIENTO]] = "", '2-Resumen'!$F$4, moras[[#This Row],[TIPO_ASEGURAMIENTO]])</f>
        <v>CONVENIOS ESPECIALES DE ASEGURADOS VOLUNTARIOS</v>
      </c>
      <c r="J3909" t="s">
        <v>29</v>
      </c>
      <c r="K3909" t="s">
        <v>30</v>
      </c>
      <c r="L3909" t="s">
        <v>30</v>
      </c>
      <c r="M3909" t="s">
        <v>31</v>
      </c>
      <c r="N3909">
        <v>29</v>
      </c>
      <c r="O3909">
        <f>IF(moras[[#This Row],[EDAD]]="", '2-Resumen'!$C$7, moras[[#This Row],[EDAD]])</f>
        <v>29</v>
      </c>
      <c r="P3909">
        <f>FLOOR(moras[[#This Row],[EDAD_SIN_NA´S]],10)</f>
        <v>20</v>
      </c>
      <c r="Q3909">
        <f>STANDARDIZE(moras[[#This Row],[EDAD]],'2-Resumen'!$C$2, '2-Resumen'!$C$3)</f>
        <v>-0.91086947421749642</v>
      </c>
      <c r="R3909" t="str">
        <f>IF(ABS(moras[[#This Row],[Z-CORE E]]) &gt; 1.96, "Sí", "No")</f>
        <v>No</v>
      </c>
    </row>
    <row r="3910" spans="1:18">
      <c r="A3910">
        <v>4153</v>
      </c>
      <c r="B3910" t="s">
        <v>32</v>
      </c>
      <c r="C3910">
        <v>35954427</v>
      </c>
      <c r="D39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0">
        <f>IF(moras[[#This Row],[SALARIO]]="",'2-Resumen'!$B$7, moras[[#This Row],[SALARIO]])</f>
        <v>35954427</v>
      </c>
      <c r="F3910">
        <f>STANDARDIZE(moras[[#This Row],[SALARIO]],'2-Resumen'!$B$2,'2-Resumen'!$B$3)</f>
        <v>0.22263079395144827</v>
      </c>
      <c r="G3910" t="str">
        <f>IF(ABS(moras[[#This Row],[Z-CORE]])&gt; 1.96,"Sí", "No")</f>
        <v>No</v>
      </c>
      <c r="H3910" t="s">
        <v>36</v>
      </c>
      <c r="I3910" t="str">
        <f>IF(moras[[#This Row],[TIPO_ASEGURAMIENTO]] = "", '2-Resumen'!$F$4, moras[[#This Row],[TIPO_ASEGURAMIENTO]])</f>
        <v>CONVENIOS ESPECIALES DE ASEGURADOS VOLUNTARIOS</v>
      </c>
      <c r="J3910" t="s">
        <v>29</v>
      </c>
      <c r="K3910" t="s">
        <v>30</v>
      </c>
      <c r="L3910" t="s">
        <v>30</v>
      </c>
      <c r="M3910" t="s">
        <v>31</v>
      </c>
      <c r="N3910">
        <v>20</v>
      </c>
      <c r="O3910">
        <f>IF(moras[[#This Row],[EDAD]]="", '2-Resumen'!$C$7, moras[[#This Row],[EDAD]])</f>
        <v>20</v>
      </c>
      <c r="P3910">
        <f>FLOOR(moras[[#This Row],[EDAD_SIN_NA´S]],10)</f>
        <v>20</v>
      </c>
      <c r="Q3910">
        <f>STANDARDIZE(moras[[#This Row],[EDAD]],'2-Resumen'!$C$2, '2-Resumen'!$C$3)</f>
        <v>-1.5460474449117341</v>
      </c>
      <c r="R3910" t="str">
        <f>IF(ABS(moras[[#This Row],[Z-CORE E]]) &gt; 1.96, "Sí", "No")</f>
        <v>No</v>
      </c>
    </row>
    <row r="3911" spans="1:18">
      <c r="A3911">
        <v>340</v>
      </c>
      <c r="B3911" t="s">
        <v>27</v>
      </c>
      <c r="C3911">
        <v>35954427</v>
      </c>
      <c r="D39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1">
        <f>IF(moras[[#This Row],[SALARIO]]="",'2-Resumen'!$B$7, moras[[#This Row],[SALARIO]])</f>
        <v>35954427</v>
      </c>
      <c r="F3911">
        <f>STANDARDIZE(moras[[#This Row],[SALARIO]],'2-Resumen'!$B$2,'2-Resumen'!$B$3)</f>
        <v>0.22263079395144827</v>
      </c>
      <c r="G3911" t="str">
        <f>IF(ABS(moras[[#This Row],[Z-CORE]])&gt; 1.96,"Sí", "No")</f>
        <v>No</v>
      </c>
      <c r="H3911" t="s">
        <v>36</v>
      </c>
      <c r="I3911" t="str">
        <f>IF(moras[[#This Row],[TIPO_ASEGURAMIENTO]] = "", '2-Resumen'!$F$4, moras[[#This Row],[TIPO_ASEGURAMIENTO]])</f>
        <v>CONVENIOS ESPECIALES DE ASEGURADOS VOLUNTARIOS</v>
      </c>
      <c r="J3911" t="s">
        <v>29</v>
      </c>
      <c r="K3911" t="s">
        <v>30</v>
      </c>
      <c r="L3911" t="s">
        <v>30</v>
      </c>
      <c r="M3911" t="s">
        <v>31</v>
      </c>
      <c r="N3911">
        <v>32</v>
      </c>
      <c r="O3911">
        <f>IF(moras[[#This Row],[EDAD]]="", '2-Resumen'!$C$7, moras[[#This Row],[EDAD]])</f>
        <v>32</v>
      </c>
      <c r="P3911">
        <f>FLOOR(moras[[#This Row],[EDAD_SIN_NA´S]],10)</f>
        <v>30</v>
      </c>
      <c r="Q3911">
        <f>STANDARDIZE(moras[[#This Row],[EDAD]],'2-Resumen'!$C$2, '2-Resumen'!$C$3)</f>
        <v>-0.69914348398608395</v>
      </c>
      <c r="R3911" t="str">
        <f>IF(ABS(moras[[#This Row],[Z-CORE E]]) &gt; 1.96, "Sí", "No")</f>
        <v>No</v>
      </c>
    </row>
    <row r="3912" spans="1:18">
      <c r="A3912">
        <v>1356</v>
      </c>
      <c r="B3912" t="s">
        <v>27</v>
      </c>
      <c r="C3912">
        <v>35954427</v>
      </c>
      <c r="D39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2">
        <f>IF(moras[[#This Row],[SALARIO]]="",'2-Resumen'!$B$7, moras[[#This Row],[SALARIO]])</f>
        <v>35954427</v>
      </c>
      <c r="F3912">
        <f>STANDARDIZE(moras[[#This Row],[SALARIO]],'2-Resumen'!$B$2,'2-Resumen'!$B$3)</f>
        <v>0.22263079395144827</v>
      </c>
      <c r="G3912" t="str">
        <f>IF(ABS(moras[[#This Row],[Z-CORE]])&gt; 1.96,"Sí", "No")</f>
        <v>No</v>
      </c>
      <c r="H3912" t="s">
        <v>36</v>
      </c>
      <c r="I3912" t="str">
        <f>IF(moras[[#This Row],[TIPO_ASEGURAMIENTO]] = "", '2-Resumen'!$F$4, moras[[#This Row],[TIPO_ASEGURAMIENTO]])</f>
        <v>CONVENIOS ESPECIALES DE ASEGURADOS VOLUNTARIOS</v>
      </c>
      <c r="J3912" t="s">
        <v>29</v>
      </c>
      <c r="K3912" t="s">
        <v>30</v>
      </c>
      <c r="L3912" t="s">
        <v>30</v>
      </c>
      <c r="M3912" t="s">
        <v>31</v>
      </c>
      <c r="N3912">
        <v>35</v>
      </c>
      <c r="O3912">
        <f>IF(moras[[#This Row],[EDAD]]="", '2-Resumen'!$C$7, moras[[#This Row],[EDAD]])</f>
        <v>35</v>
      </c>
      <c r="P3912">
        <f>FLOOR(moras[[#This Row],[EDAD_SIN_NA´S]],10)</f>
        <v>30</v>
      </c>
      <c r="Q3912">
        <f>STANDARDIZE(moras[[#This Row],[EDAD]],'2-Resumen'!$C$2, '2-Resumen'!$C$3)</f>
        <v>-0.48741749375467142</v>
      </c>
      <c r="R3912" t="str">
        <f>IF(ABS(moras[[#This Row],[Z-CORE E]]) &gt; 1.96, "Sí", "No")</f>
        <v>No</v>
      </c>
    </row>
    <row r="3913" spans="1:18">
      <c r="A3913">
        <v>2891</v>
      </c>
      <c r="B3913" t="s">
        <v>27</v>
      </c>
      <c r="C3913">
        <v>35954427</v>
      </c>
      <c r="D39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3">
        <f>IF(moras[[#This Row],[SALARIO]]="",'2-Resumen'!$B$7, moras[[#This Row],[SALARIO]])</f>
        <v>35954427</v>
      </c>
      <c r="F3913">
        <f>STANDARDIZE(moras[[#This Row],[SALARIO]],'2-Resumen'!$B$2,'2-Resumen'!$B$3)</f>
        <v>0.22263079395144827</v>
      </c>
      <c r="G3913" t="str">
        <f>IF(ABS(moras[[#This Row],[Z-CORE]])&gt; 1.96,"Sí", "No")</f>
        <v>No</v>
      </c>
      <c r="H3913" t="s">
        <v>36</v>
      </c>
      <c r="I3913" t="str">
        <f>IF(moras[[#This Row],[TIPO_ASEGURAMIENTO]] = "", '2-Resumen'!$F$4, moras[[#This Row],[TIPO_ASEGURAMIENTO]])</f>
        <v>CONVENIOS ESPECIALES DE ASEGURADOS VOLUNTARIOS</v>
      </c>
      <c r="J3913" t="s">
        <v>29</v>
      </c>
      <c r="K3913" t="s">
        <v>30</v>
      </c>
      <c r="L3913" t="s">
        <v>30</v>
      </c>
      <c r="M3913" t="s">
        <v>31</v>
      </c>
      <c r="N3913">
        <v>38</v>
      </c>
      <c r="O3913">
        <f>IF(moras[[#This Row],[EDAD]]="", '2-Resumen'!$C$7, moras[[#This Row],[EDAD]])</f>
        <v>38</v>
      </c>
      <c r="P3913">
        <f>FLOOR(moras[[#This Row],[EDAD_SIN_NA´S]],10)</f>
        <v>30</v>
      </c>
      <c r="Q3913">
        <f>STANDARDIZE(moras[[#This Row],[EDAD]],'2-Resumen'!$C$2, '2-Resumen'!$C$3)</f>
        <v>-0.27569150352325889</v>
      </c>
      <c r="R3913" t="str">
        <f>IF(ABS(moras[[#This Row],[Z-CORE E]]) &gt; 1.96, "Sí", "No")</f>
        <v>No</v>
      </c>
    </row>
    <row r="3914" spans="1:18">
      <c r="A3914">
        <v>3200</v>
      </c>
      <c r="B3914" t="s">
        <v>27</v>
      </c>
      <c r="C3914">
        <v>35954427</v>
      </c>
      <c r="D39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4">
        <f>IF(moras[[#This Row],[SALARIO]]="",'2-Resumen'!$B$7, moras[[#This Row],[SALARIO]])</f>
        <v>35954427</v>
      </c>
      <c r="F3914">
        <f>STANDARDIZE(moras[[#This Row],[SALARIO]],'2-Resumen'!$B$2,'2-Resumen'!$B$3)</f>
        <v>0.22263079395144827</v>
      </c>
      <c r="G3914" t="str">
        <f>IF(ABS(moras[[#This Row],[Z-CORE]])&gt; 1.96,"Sí", "No")</f>
        <v>No</v>
      </c>
      <c r="H3914" t="s">
        <v>36</v>
      </c>
      <c r="I3914" t="str">
        <f>IF(moras[[#This Row],[TIPO_ASEGURAMIENTO]] = "", '2-Resumen'!$F$4, moras[[#This Row],[TIPO_ASEGURAMIENTO]])</f>
        <v>CONVENIOS ESPECIALES DE ASEGURADOS VOLUNTARIOS</v>
      </c>
      <c r="J3914" t="s">
        <v>29</v>
      </c>
      <c r="K3914" t="s">
        <v>30</v>
      </c>
      <c r="L3914" t="s">
        <v>30</v>
      </c>
      <c r="M3914" t="s">
        <v>31</v>
      </c>
      <c r="N3914">
        <v>32</v>
      </c>
      <c r="O3914">
        <f>IF(moras[[#This Row],[EDAD]]="", '2-Resumen'!$C$7, moras[[#This Row],[EDAD]])</f>
        <v>32</v>
      </c>
      <c r="P3914">
        <f>FLOOR(moras[[#This Row],[EDAD_SIN_NA´S]],10)</f>
        <v>30</v>
      </c>
      <c r="Q3914">
        <f>STANDARDIZE(moras[[#This Row],[EDAD]],'2-Resumen'!$C$2, '2-Resumen'!$C$3)</f>
        <v>-0.69914348398608395</v>
      </c>
      <c r="R3914" t="str">
        <f>IF(ABS(moras[[#This Row],[Z-CORE E]]) &gt; 1.96, "Sí", "No")</f>
        <v>No</v>
      </c>
    </row>
    <row r="3915" spans="1:18">
      <c r="A3915">
        <v>4200</v>
      </c>
      <c r="B3915" t="s">
        <v>32</v>
      </c>
      <c r="C3915">
        <v>35954427</v>
      </c>
      <c r="D39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5">
        <f>IF(moras[[#This Row],[SALARIO]]="",'2-Resumen'!$B$7, moras[[#This Row],[SALARIO]])</f>
        <v>35954427</v>
      </c>
      <c r="F3915">
        <f>STANDARDIZE(moras[[#This Row],[SALARIO]],'2-Resumen'!$B$2,'2-Resumen'!$B$3)</f>
        <v>0.22263079395144827</v>
      </c>
      <c r="G3915" t="str">
        <f>IF(ABS(moras[[#This Row],[Z-CORE]])&gt; 1.96,"Sí", "No")</f>
        <v>No</v>
      </c>
      <c r="H3915" t="s">
        <v>36</v>
      </c>
      <c r="I3915" t="str">
        <f>IF(moras[[#This Row],[TIPO_ASEGURAMIENTO]] = "", '2-Resumen'!$F$4, moras[[#This Row],[TIPO_ASEGURAMIENTO]])</f>
        <v>CONVENIOS ESPECIALES DE ASEGURADOS VOLUNTARIOS</v>
      </c>
      <c r="J3915" t="s">
        <v>29</v>
      </c>
      <c r="K3915" t="s">
        <v>30</v>
      </c>
      <c r="L3915" t="s">
        <v>30</v>
      </c>
      <c r="M3915" t="s">
        <v>31</v>
      </c>
      <c r="N3915">
        <v>38</v>
      </c>
      <c r="O3915">
        <f>IF(moras[[#This Row],[EDAD]]="", '2-Resumen'!$C$7, moras[[#This Row],[EDAD]])</f>
        <v>38</v>
      </c>
      <c r="P3915">
        <f>FLOOR(moras[[#This Row],[EDAD_SIN_NA´S]],10)</f>
        <v>30</v>
      </c>
      <c r="Q3915">
        <f>STANDARDIZE(moras[[#This Row],[EDAD]],'2-Resumen'!$C$2, '2-Resumen'!$C$3)</f>
        <v>-0.27569150352325889</v>
      </c>
      <c r="R3915" t="str">
        <f>IF(ABS(moras[[#This Row],[Z-CORE E]]) &gt; 1.96, "Sí", "No")</f>
        <v>No</v>
      </c>
    </row>
    <row r="3916" spans="1:18">
      <c r="A3916">
        <v>628</v>
      </c>
      <c r="B3916" t="s">
        <v>27</v>
      </c>
      <c r="C3916">
        <v>35954427</v>
      </c>
      <c r="D39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6">
        <f>IF(moras[[#This Row],[SALARIO]]="",'2-Resumen'!$B$7, moras[[#This Row],[SALARIO]])</f>
        <v>35954427</v>
      </c>
      <c r="F3916">
        <f>STANDARDIZE(moras[[#This Row],[SALARIO]],'2-Resumen'!$B$2,'2-Resumen'!$B$3)</f>
        <v>0.22263079395144827</v>
      </c>
      <c r="G3916" t="str">
        <f>IF(ABS(moras[[#This Row],[Z-CORE]])&gt; 1.96,"Sí", "No")</f>
        <v>No</v>
      </c>
      <c r="H3916" t="s">
        <v>36</v>
      </c>
      <c r="I3916" t="str">
        <f>IF(moras[[#This Row],[TIPO_ASEGURAMIENTO]] = "", '2-Resumen'!$F$4, moras[[#This Row],[TIPO_ASEGURAMIENTO]])</f>
        <v>CONVENIOS ESPECIALES DE ASEGURADOS VOLUNTARIOS</v>
      </c>
      <c r="J3916" t="s">
        <v>29</v>
      </c>
      <c r="K3916" t="s">
        <v>30</v>
      </c>
      <c r="L3916" t="s">
        <v>30</v>
      </c>
      <c r="M3916" t="s">
        <v>31</v>
      </c>
      <c r="N3916">
        <v>46</v>
      </c>
      <c r="O3916">
        <f>IF(moras[[#This Row],[EDAD]]="", '2-Resumen'!$C$7, moras[[#This Row],[EDAD]])</f>
        <v>46</v>
      </c>
      <c r="P3916">
        <f>FLOOR(moras[[#This Row],[EDAD_SIN_NA´S]],10)</f>
        <v>40</v>
      </c>
      <c r="Q3916">
        <f>STANDARDIZE(moras[[#This Row],[EDAD]],'2-Resumen'!$C$2, '2-Resumen'!$C$3)</f>
        <v>0.28891113709384114</v>
      </c>
      <c r="R3916" t="str">
        <f>IF(ABS(moras[[#This Row],[Z-CORE E]]) &gt; 1.96, "Sí", "No")</f>
        <v>No</v>
      </c>
    </row>
    <row r="3917" spans="1:18">
      <c r="A3917">
        <v>2783</v>
      </c>
      <c r="B3917" t="s">
        <v>27</v>
      </c>
      <c r="C3917">
        <v>35954427</v>
      </c>
      <c r="D39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7">
        <f>IF(moras[[#This Row],[SALARIO]]="",'2-Resumen'!$B$7, moras[[#This Row],[SALARIO]])</f>
        <v>35954427</v>
      </c>
      <c r="F3917">
        <f>STANDARDIZE(moras[[#This Row],[SALARIO]],'2-Resumen'!$B$2,'2-Resumen'!$B$3)</f>
        <v>0.22263079395144827</v>
      </c>
      <c r="G3917" t="str">
        <f>IF(ABS(moras[[#This Row],[Z-CORE]])&gt; 1.96,"Sí", "No")</f>
        <v>No</v>
      </c>
      <c r="H3917" t="s">
        <v>36</v>
      </c>
      <c r="I3917" t="str">
        <f>IF(moras[[#This Row],[TIPO_ASEGURAMIENTO]] = "", '2-Resumen'!$F$4, moras[[#This Row],[TIPO_ASEGURAMIENTO]])</f>
        <v>CONVENIOS ESPECIALES DE ASEGURADOS VOLUNTARIOS</v>
      </c>
      <c r="J3917" t="s">
        <v>29</v>
      </c>
      <c r="K3917" t="s">
        <v>30</v>
      </c>
      <c r="L3917" t="s">
        <v>30</v>
      </c>
      <c r="M3917" t="s">
        <v>31</v>
      </c>
      <c r="N3917">
        <v>47</v>
      </c>
      <c r="O3917">
        <f>IF(moras[[#This Row],[EDAD]]="", '2-Resumen'!$C$7, moras[[#This Row],[EDAD]])</f>
        <v>47</v>
      </c>
      <c r="P3917">
        <f>FLOOR(moras[[#This Row],[EDAD_SIN_NA´S]],10)</f>
        <v>40</v>
      </c>
      <c r="Q3917">
        <f>STANDARDIZE(moras[[#This Row],[EDAD]],'2-Resumen'!$C$2, '2-Resumen'!$C$3)</f>
        <v>0.35948646717097865</v>
      </c>
      <c r="R3917" t="str">
        <f>IF(ABS(moras[[#This Row],[Z-CORE E]]) &gt; 1.96, "Sí", "No")</f>
        <v>No</v>
      </c>
    </row>
    <row r="3918" spans="1:18">
      <c r="A3918">
        <v>3697</v>
      </c>
      <c r="B3918" t="s">
        <v>27</v>
      </c>
      <c r="C3918">
        <v>35954427</v>
      </c>
      <c r="D39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8">
        <f>IF(moras[[#This Row],[SALARIO]]="",'2-Resumen'!$B$7, moras[[#This Row],[SALARIO]])</f>
        <v>35954427</v>
      </c>
      <c r="F3918">
        <f>STANDARDIZE(moras[[#This Row],[SALARIO]],'2-Resumen'!$B$2,'2-Resumen'!$B$3)</f>
        <v>0.22263079395144827</v>
      </c>
      <c r="G3918" t="str">
        <f>IF(ABS(moras[[#This Row],[Z-CORE]])&gt; 1.96,"Sí", "No")</f>
        <v>No</v>
      </c>
      <c r="H3918" t="s">
        <v>36</v>
      </c>
      <c r="I3918" t="str">
        <f>IF(moras[[#This Row],[TIPO_ASEGURAMIENTO]] = "", '2-Resumen'!$F$4, moras[[#This Row],[TIPO_ASEGURAMIENTO]])</f>
        <v>CONVENIOS ESPECIALES DE ASEGURADOS VOLUNTARIOS</v>
      </c>
      <c r="J3918" t="s">
        <v>29</v>
      </c>
      <c r="K3918" t="s">
        <v>30</v>
      </c>
      <c r="L3918" t="s">
        <v>30</v>
      </c>
      <c r="M3918" t="s">
        <v>31</v>
      </c>
      <c r="N3918">
        <v>47</v>
      </c>
      <c r="O3918">
        <f>IF(moras[[#This Row],[EDAD]]="", '2-Resumen'!$C$7, moras[[#This Row],[EDAD]])</f>
        <v>47</v>
      </c>
      <c r="P3918">
        <f>FLOOR(moras[[#This Row],[EDAD_SIN_NA´S]],10)</f>
        <v>40</v>
      </c>
      <c r="Q3918">
        <f>STANDARDIZE(moras[[#This Row],[EDAD]],'2-Resumen'!$C$2, '2-Resumen'!$C$3)</f>
        <v>0.35948646717097865</v>
      </c>
      <c r="R3918" t="str">
        <f>IF(ABS(moras[[#This Row],[Z-CORE E]]) &gt; 1.96, "Sí", "No")</f>
        <v>No</v>
      </c>
    </row>
    <row r="3919" spans="1:18">
      <c r="A3919">
        <v>3757</v>
      </c>
      <c r="B3919" t="s">
        <v>27</v>
      </c>
      <c r="C3919">
        <v>35954427</v>
      </c>
      <c r="D39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19">
        <f>IF(moras[[#This Row],[SALARIO]]="",'2-Resumen'!$B$7, moras[[#This Row],[SALARIO]])</f>
        <v>35954427</v>
      </c>
      <c r="F3919">
        <f>STANDARDIZE(moras[[#This Row],[SALARIO]],'2-Resumen'!$B$2,'2-Resumen'!$B$3)</f>
        <v>0.22263079395144827</v>
      </c>
      <c r="G3919" t="str">
        <f>IF(ABS(moras[[#This Row],[Z-CORE]])&gt; 1.96,"Sí", "No")</f>
        <v>No</v>
      </c>
      <c r="H3919" t="s">
        <v>36</v>
      </c>
      <c r="I3919" t="str">
        <f>IF(moras[[#This Row],[TIPO_ASEGURAMIENTO]] = "", '2-Resumen'!$F$4, moras[[#This Row],[TIPO_ASEGURAMIENTO]])</f>
        <v>CONVENIOS ESPECIALES DE ASEGURADOS VOLUNTARIOS</v>
      </c>
      <c r="J3919" t="s">
        <v>29</v>
      </c>
      <c r="K3919" t="s">
        <v>30</v>
      </c>
      <c r="L3919" t="s">
        <v>30</v>
      </c>
      <c r="M3919" t="s">
        <v>31</v>
      </c>
      <c r="N3919">
        <v>40</v>
      </c>
      <c r="O3919">
        <f>IF(moras[[#This Row],[EDAD]]="", '2-Resumen'!$C$7, moras[[#This Row],[EDAD]])</f>
        <v>40</v>
      </c>
      <c r="P3919">
        <f>FLOOR(moras[[#This Row],[EDAD_SIN_NA´S]],10)</f>
        <v>40</v>
      </c>
      <c r="Q3919">
        <f>STANDARDIZE(moras[[#This Row],[EDAD]],'2-Resumen'!$C$2, '2-Resumen'!$C$3)</f>
        <v>-0.13454084336898386</v>
      </c>
      <c r="R3919" t="str">
        <f>IF(ABS(moras[[#This Row],[Z-CORE E]]) &gt; 1.96, "Sí", "No")</f>
        <v>No</v>
      </c>
    </row>
    <row r="3920" spans="1:18">
      <c r="A3920">
        <v>4708</v>
      </c>
      <c r="B3920" t="s">
        <v>27</v>
      </c>
      <c r="C3920">
        <v>35954427</v>
      </c>
      <c r="D39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0">
        <f>IF(moras[[#This Row],[SALARIO]]="",'2-Resumen'!$B$7, moras[[#This Row],[SALARIO]])</f>
        <v>35954427</v>
      </c>
      <c r="F3920">
        <f>STANDARDIZE(moras[[#This Row],[SALARIO]],'2-Resumen'!$B$2,'2-Resumen'!$B$3)</f>
        <v>0.22263079395144827</v>
      </c>
      <c r="G3920" t="str">
        <f>IF(ABS(moras[[#This Row],[Z-CORE]])&gt; 1.96,"Sí", "No")</f>
        <v>No</v>
      </c>
      <c r="H3920" t="s">
        <v>36</v>
      </c>
      <c r="I3920" t="str">
        <f>IF(moras[[#This Row],[TIPO_ASEGURAMIENTO]] = "", '2-Resumen'!$F$4, moras[[#This Row],[TIPO_ASEGURAMIENTO]])</f>
        <v>CONVENIOS ESPECIALES DE ASEGURADOS VOLUNTARIOS</v>
      </c>
      <c r="J3920" t="s">
        <v>29</v>
      </c>
      <c r="K3920" t="s">
        <v>30</v>
      </c>
      <c r="L3920" t="s">
        <v>30</v>
      </c>
      <c r="M3920" t="s">
        <v>31</v>
      </c>
      <c r="N3920">
        <v>44</v>
      </c>
      <c r="O3920">
        <f>IF(moras[[#This Row],[EDAD]]="", '2-Resumen'!$C$7, moras[[#This Row],[EDAD]])</f>
        <v>44</v>
      </c>
      <c r="P3920">
        <f>FLOOR(moras[[#This Row],[EDAD_SIN_NA´S]],10)</f>
        <v>40</v>
      </c>
      <c r="Q3920">
        <f>STANDARDIZE(moras[[#This Row],[EDAD]],'2-Resumen'!$C$2, '2-Resumen'!$C$3)</f>
        <v>0.14776047693956615</v>
      </c>
      <c r="R3920" t="str">
        <f>IF(ABS(moras[[#This Row],[Z-CORE E]]) &gt; 1.96, "Sí", "No")</f>
        <v>No</v>
      </c>
    </row>
    <row r="3921" spans="1:18">
      <c r="A3921">
        <v>1548</v>
      </c>
      <c r="B3921" t="s">
        <v>27</v>
      </c>
      <c r="C3921">
        <v>35954427</v>
      </c>
      <c r="D39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1">
        <f>IF(moras[[#This Row],[SALARIO]]="",'2-Resumen'!$B$7, moras[[#This Row],[SALARIO]])</f>
        <v>35954427</v>
      </c>
      <c r="F3921">
        <f>STANDARDIZE(moras[[#This Row],[SALARIO]],'2-Resumen'!$B$2,'2-Resumen'!$B$3)</f>
        <v>0.22263079395144827</v>
      </c>
      <c r="G3921" t="str">
        <f>IF(ABS(moras[[#This Row],[Z-CORE]])&gt; 1.96,"Sí", "No")</f>
        <v>No</v>
      </c>
      <c r="H3921" t="s">
        <v>36</v>
      </c>
      <c r="I3921" t="str">
        <f>IF(moras[[#This Row],[TIPO_ASEGURAMIENTO]] = "", '2-Resumen'!$F$4, moras[[#This Row],[TIPO_ASEGURAMIENTO]])</f>
        <v>CONVENIOS ESPECIALES DE ASEGURADOS VOLUNTARIOS</v>
      </c>
      <c r="J3921" t="s">
        <v>29</v>
      </c>
      <c r="K3921" t="s">
        <v>30</v>
      </c>
      <c r="L3921" t="s">
        <v>30</v>
      </c>
      <c r="M3921" t="s">
        <v>31</v>
      </c>
      <c r="N3921">
        <v>59</v>
      </c>
      <c r="O3921">
        <f>IF(moras[[#This Row],[EDAD]]="", '2-Resumen'!$C$7, moras[[#This Row],[EDAD]])</f>
        <v>59</v>
      </c>
      <c r="P3921">
        <f>FLOOR(moras[[#This Row],[EDAD_SIN_NA´S]],10)</f>
        <v>50</v>
      </c>
      <c r="Q3921">
        <f>STANDARDIZE(moras[[#This Row],[EDAD]],'2-Resumen'!$C$2, '2-Resumen'!$C$3)</f>
        <v>1.2063904280966287</v>
      </c>
      <c r="R3921" t="str">
        <f>IF(ABS(moras[[#This Row],[Z-CORE E]]) &gt; 1.96, "Sí", "No")</f>
        <v>No</v>
      </c>
    </row>
    <row r="3922" spans="1:18">
      <c r="A3922">
        <v>1647</v>
      </c>
      <c r="B3922" t="s">
        <v>32</v>
      </c>
      <c r="C3922">
        <v>325521387</v>
      </c>
      <c r="D39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2">
        <f>IF(moras[[#This Row],[SALARIO]]="",'2-Resumen'!$B$7, moras[[#This Row],[SALARIO]])</f>
        <v>325521387</v>
      </c>
      <c r="F3922">
        <f>STANDARDIZE(moras[[#This Row],[SALARIO]],'2-Resumen'!$B$2,'2-Resumen'!$B$3)</f>
        <v>5.0407472439241952</v>
      </c>
      <c r="G3922" t="str">
        <f>IF(ABS(moras[[#This Row],[Z-CORE]])&gt; 1.96,"Sí", "No")</f>
        <v>Sí</v>
      </c>
      <c r="H3922" t="s">
        <v>36</v>
      </c>
      <c r="I3922" t="str">
        <f>IF(moras[[#This Row],[TIPO_ASEGURAMIENTO]] = "", '2-Resumen'!$F$4, moras[[#This Row],[TIPO_ASEGURAMIENTO]])</f>
        <v>CONVENIOS ESPECIALES DE ASEGURADOS VOLUNTARIOS</v>
      </c>
      <c r="J3922" t="s">
        <v>29</v>
      </c>
      <c r="K3922" t="s">
        <v>30</v>
      </c>
      <c r="L3922" t="s">
        <v>31</v>
      </c>
      <c r="M3922" t="s">
        <v>31</v>
      </c>
      <c r="N3922">
        <v>58</v>
      </c>
      <c r="O3922">
        <f>IF(moras[[#This Row],[EDAD]]="", '2-Resumen'!$C$7, moras[[#This Row],[EDAD]])</f>
        <v>58</v>
      </c>
      <c r="P3922">
        <f>FLOOR(moras[[#This Row],[EDAD_SIN_NA´S]],10)</f>
        <v>50</v>
      </c>
      <c r="Q3922">
        <f>STANDARDIZE(moras[[#This Row],[EDAD]],'2-Resumen'!$C$2, '2-Resumen'!$C$3)</f>
        <v>1.1358150980194912</v>
      </c>
      <c r="R3922" t="str">
        <f>IF(ABS(moras[[#This Row],[Z-CORE E]]) &gt; 1.96, "Sí", "No")</f>
        <v>No</v>
      </c>
    </row>
    <row r="3923" spans="1:18">
      <c r="A3923">
        <v>2350</v>
      </c>
      <c r="B3923" t="s">
        <v>27</v>
      </c>
      <c r="C3923">
        <v>35954427</v>
      </c>
      <c r="D39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3">
        <f>IF(moras[[#This Row],[SALARIO]]="",'2-Resumen'!$B$7, moras[[#This Row],[SALARIO]])</f>
        <v>35954427</v>
      </c>
      <c r="F3923">
        <f>STANDARDIZE(moras[[#This Row],[SALARIO]],'2-Resumen'!$B$2,'2-Resumen'!$B$3)</f>
        <v>0.22263079395144827</v>
      </c>
      <c r="G3923" t="str">
        <f>IF(ABS(moras[[#This Row],[Z-CORE]])&gt; 1.96,"Sí", "No")</f>
        <v>No</v>
      </c>
      <c r="H3923" t="s">
        <v>36</v>
      </c>
      <c r="I3923" t="str">
        <f>IF(moras[[#This Row],[TIPO_ASEGURAMIENTO]] = "", '2-Resumen'!$F$4, moras[[#This Row],[TIPO_ASEGURAMIENTO]])</f>
        <v>CONVENIOS ESPECIALES DE ASEGURADOS VOLUNTARIOS</v>
      </c>
      <c r="J3923" t="s">
        <v>29</v>
      </c>
      <c r="K3923" t="s">
        <v>30</v>
      </c>
      <c r="L3923" t="s">
        <v>30</v>
      </c>
      <c r="M3923" t="s">
        <v>31</v>
      </c>
      <c r="N3923">
        <v>51</v>
      </c>
      <c r="O3923">
        <f>IF(moras[[#This Row],[EDAD]]="", '2-Resumen'!$C$7, moras[[#This Row],[EDAD]])</f>
        <v>51</v>
      </c>
      <c r="P3923">
        <f>FLOOR(moras[[#This Row],[EDAD_SIN_NA´S]],10)</f>
        <v>50</v>
      </c>
      <c r="Q3923">
        <f>STANDARDIZE(moras[[#This Row],[EDAD]],'2-Resumen'!$C$2, '2-Resumen'!$C$3)</f>
        <v>0.64178778747952869</v>
      </c>
      <c r="R3923" t="str">
        <f>IF(ABS(moras[[#This Row],[Z-CORE E]]) &gt; 1.96, "Sí", "No")</f>
        <v>No</v>
      </c>
    </row>
    <row r="3924" spans="1:18">
      <c r="A3924">
        <v>2767</v>
      </c>
      <c r="B3924" t="s">
        <v>32</v>
      </c>
      <c r="C3924">
        <v>35954427</v>
      </c>
      <c r="D39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4">
        <f>IF(moras[[#This Row],[SALARIO]]="",'2-Resumen'!$B$7, moras[[#This Row],[SALARIO]])</f>
        <v>35954427</v>
      </c>
      <c r="F3924">
        <f>STANDARDIZE(moras[[#This Row],[SALARIO]],'2-Resumen'!$B$2,'2-Resumen'!$B$3)</f>
        <v>0.22263079395144827</v>
      </c>
      <c r="G3924" t="str">
        <f>IF(ABS(moras[[#This Row],[Z-CORE]])&gt; 1.96,"Sí", "No")</f>
        <v>No</v>
      </c>
      <c r="H3924" t="s">
        <v>36</v>
      </c>
      <c r="I3924" t="str">
        <f>IF(moras[[#This Row],[TIPO_ASEGURAMIENTO]] = "", '2-Resumen'!$F$4, moras[[#This Row],[TIPO_ASEGURAMIENTO]])</f>
        <v>CONVENIOS ESPECIALES DE ASEGURADOS VOLUNTARIOS</v>
      </c>
      <c r="J3924" t="s">
        <v>29</v>
      </c>
      <c r="K3924" t="s">
        <v>30</v>
      </c>
      <c r="L3924" t="s">
        <v>30</v>
      </c>
      <c r="M3924" t="s">
        <v>31</v>
      </c>
      <c r="N3924">
        <v>59</v>
      </c>
      <c r="O3924">
        <f>IF(moras[[#This Row],[EDAD]]="", '2-Resumen'!$C$7, moras[[#This Row],[EDAD]])</f>
        <v>59</v>
      </c>
      <c r="P3924">
        <f>FLOOR(moras[[#This Row],[EDAD_SIN_NA´S]],10)</f>
        <v>50</v>
      </c>
      <c r="Q3924">
        <f>STANDARDIZE(moras[[#This Row],[EDAD]],'2-Resumen'!$C$2, '2-Resumen'!$C$3)</f>
        <v>1.2063904280966287</v>
      </c>
      <c r="R3924" t="str">
        <f>IF(ABS(moras[[#This Row],[Z-CORE E]]) &gt; 1.96, "Sí", "No")</f>
        <v>No</v>
      </c>
    </row>
    <row r="3925" spans="1:18">
      <c r="A3925">
        <v>4979</v>
      </c>
      <c r="B3925" t="s">
        <v>32</v>
      </c>
      <c r="C3925">
        <v>88932028</v>
      </c>
      <c r="D39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5">
        <f>IF(moras[[#This Row],[SALARIO]]="",'2-Resumen'!$B$7, moras[[#This Row],[SALARIO]])</f>
        <v>88932028</v>
      </c>
      <c r="F3925">
        <f>STANDARDIZE(moras[[#This Row],[SALARIO]],'2-Resumen'!$B$2,'2-Resumen'!$B$3)</f>
        <v>1.1041272563178475</v>
      </c>
      <c r="G3925" t="str">
        <f>IF(ABS(moras[[#This Row],[Z-CORE]])&gt; 1.96,"Sí", "No")</f>
        <v>No</v>
      </c>
      <c r="H3925" t="s">
        <v>36</v>
      </c>
      <c r="I3925" t="str">
        <f>IF(moras[[#This Row],[TIPO_ASEGURAMIENTO]] = "", '2-Resumen'!$F$4, moras[[#This Row],[TIPO_ASEGURAMIENTO]])</f>
        <v>CONVENIOS ESPECIALES DE ASEGURADOS VOLUNTARIOS</v>
      </c>
      <c r="J3925" t="s">
        <v>29</v>
      </c>
      <c r="K3925" t="s">
        <v>30</v>
      </c>
      <c r="L3925" t="s">
        <v>31</v>
      </c>
      <c r="M3925" t="s">
        <v>31</v>
      </c>
      <c r="N3925">
        <v>59</v>
      </c>
      <c r="O3925">
        <f>IF(moras[[#This Row],[EDAD]]="", '2-Resumen'!$C$7, moras[[#This Row],[EDAD]])</f>
        <v>59</v>
      </c>
      <c r="P3925">
        <f>FLOOR(moras[[#This Row],[EDAD_SIN_NA´S]],10)</f>
        <v>50</v>
      </c>
      <c r="Q3925">
        <f>STANDARDIZE(moras[[#This Row],[EDAD]],'2-Resumen'!$C$2, '2-Resumen'!$C$3)</f>
        <v>1.2063904280966287</v>
      </c>
      <c r="R3925" t="str">
        <f>IF(ABS(moras[[#This Row],[Z-CORE E]]) &gt; 1.96, "Sí", "No")</f>
        <v>No</v>
      </c>
    </row>
    <row r="3926" spans="1:18">
      <c r="A3926">
        <v>2761</v>
      </c>
      <c r="B3926" t="s">
        <v>27</v>
      </c>
      <c r="C3926">
        <v>35954427</v>
      </c>
      <c r="D39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6">
        <f>IF(moras[[#This Row],[SALARIO]]="",'2-Resumen'!$B$7, moras[[#This Row],[SALARIO]])</f>
        <v>35954427</v>
      </c>
      <c r="F3926">
        <f>STANDARDIZE(moras[[#This Row],[SALARIO]],'2-Resumen'!$B$2,'2-Resumen'!$B$3)</f>
        <v>0.22263079395144827</v>
      </c>
      <c r="G3926" t="str">
        <f>IF(ABS(moras[[#This Row],[Z-CORE]])&gt; 1.96,"Sí", "No")</f>
        <v>No</v>
      </c>
      <c r="H3926" t="s">
        <v>36</v>
      </c>
      <c r="I3926" t="str">
        <f>IF(moras[[#This Row],[TIPO_ASEGURAMIENTO]] = "", '2-Resumen'!$F$4, moras[[#This Row],[TIPO_ASEGURAMIENTO]])</f>
        <v>CONVENIOS ESPECIALES DE ASEGURADOS VOLUNTARIOS</v>
      </c>
      <c r="J3926" t="s">
        <v>29</v>
      </c>
      <c r="K3926" t="s">
        <v>30</v>
      </c>
      <c r="L3926" t="s">
        <v>30</v>
      </c>
      <c r="M3926" t="s">
        <v>31</v>
      </c>
      <c r="N3926">
        <v>66</v>
      </c>
      <c r="O3926">
        <f>IF(moras[[#This Row],[EDAD]]="", '2-Resumen'!$C$7, moras[[#This Row],[EDAD]])</f>
        <v>66</v>
      </c>
      <c r="P3926">
        <f>FLOOR(moras[[#This Row],[EDAD_SIN_NA´S]],10)</f>
        <v>60</v>
      </c>
      <c r="Q3926">
        <f>STANDARDIZE(moras[[#This Row],[EDAD]],'2-Resumen'!$C$2, '2-Resumen'!$C$3)</f>
        <v>1.7004177386365913</v>
      </c>
      <c r="R3926" t="str">
        <f>IF(ABS(moras[[#This Row],[Z-CORE E]]) &gt; 1.96, "Sí", "No")</f>
        <v>No</v>
      </c>
    </row>
    <row r="3927" spans="1:18">
      <c r="A3927">
        <v>2794</v>
      </c>
      <c r="B3927" t="s">
        <v>32</v>
      </c>
      <c r="C3927">
        <v>35954427</v>
      </c>
      <c r="D39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7">
        <f>IF(moras[[#This Row],[SALARIO]]="",'2-Resumen'!$B$7, moras[[#This Row],[SALARIO]])</f>
        <v>35954427</v>
      </c>
      <c r="F3927">
        <f>STANDARDIZE(moras[[#This Row],[SALARIO]],'2-Resumen'!$B$2,'2-Resumen'!$B$3)</f>
        <v>0.22263079395144827</v>
      </c>
      <c r="G3927" t="str">
        <f>IF(ABS(moras[[#This Row],[Z-CORE]])&gt; 1.96,"Sí", "No")</f>
        <v>No</v>
      </c>
      <c r="H3927" t="s">
        <v>36</v>
      </c>
      <c r="I3927" t="str">
        <f>IF(moras[[#This Row],[TIPO_ASEGURAMIENTO]] = "", '2-Resumen'!$F$4, moras[[#This Row],[TIPO_ASEGURAMIENTO]])</f>
        <v>CONVENIOS ESPECIALES DE ASEGURADOS VOLUNTARIOS</v>
      </c>
      <c r="J3927" t="s">
        <v>29</v>
      </c>
      <c r="K3927" t="s">
        <v>30</v>
      </c>
      <c r="L3927" t="s">
        <v>30</v>
      </c>
      <c r="M3927" t="s">
        <v>31</v>
      </c>
      <c r="N3927">
        <v>61</v>
      </c>
      <c r="O3927">
        <f>IF(moras[[#This Row],[EDAD]]="", '2-Resumen'!$C$7, moras[[#This Row],[EDAD]])</f>
        <v>61</v>
      </c>
      <c r="P3927">
        <f>FLOOR(moras[[#This Row],[EDAD_SIN_NA´S]],10)</f>
        <v>60</v>
      </c>
      <c r="Q3927">
        <f>STANDARDIZE(moras[[#This Row],[EDAD]],'2-Resumen'!$C$2, '2-Resumen'!$C$3)</f>
        <v>1.3475410882509038</v>
      </c>
      <c r="R3927" t="str">
        <f>IF(ABS(moras[[#This Row],[Z-CORE E]]) &gt; 1.96, "Sí", "No")</f>
        <v>No</v>
      </c>
    </row>
    <row r="3928" spans="1:18">
      <c r="A3928">
        <v>2935</v>
      </c>
      <c r="B3928" t="s">
        <v>32</v>
      </c>
      <c r="C3928">
        <v>35954427</v>
      </c>
      <c r="D39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8">
        <f>IF(moras[[#This Row],[SALARIO]]="",'2-Resumen'!$B$7, moras[[#This Row],[SALARIO]])</f>
        <v>35954427</v>
      </c>
      <c r="F3928">
        <f>STANDARDIZE(moras[[#This Row],[SALARIO]],'2-Resumen'!$B$2,'2-Resumen'!$B$3)</f>
        <v>0.22263079395144827</v>
      </c>
      <c r="G3928" t="str">
        <f>IF(ABS(moras[[#This Row],[Z-CORE]])&gt; 1.96,"Sí", "No")</f>
        <v>No</v>
      </c>
      <c r="H3928" t="s">
        <v>36</v>
      </c>
      <c r="I3928" t="str">
        <f>IF(moras[[#This Row],[TIPO_ASEGURAMIENTO]] = "", '2-Resumen'!$F$4, moras[[#This Row],[TIPO_ASEGURAMIENTO]])</f>
        <v>CONVENIOS ESPECIALES DE ASEGURADOS VOLUNTARIOS</v>
      </c>
      <c r="J3928" t="s">
        <v>29</v>
      </c>
      <c r="K3928" t="s">
        <v>30</v>
      </c>
      <c r="L3928" t="s">
        <v>30</v>
      </c>
      <c r="M3928" t="s">
        <v>31</v>
      </c>
      <c r="N3928">
        <v>66</v>
      </c>
      <c r="O3928">
        <f>IF(moras[[#This Row],[EDAD]]="", '2-Resumen'!$C$7, moras[[#This Row],[EDAD]])</f>
        <v>66</v>
      </c>
      <c r="P3928">
        <f>FLOOR(moras[[#This Row],[EDAD_SIN_NA´S]],10)</f>
        <v>60</v>
      </c>
      <c r="Q3928">
        <f>STANDARDIZE(moras[[#This Row],[EDAD]],'2-Resumen'!$C$2, '2-Resumen'!$C$3)</f>
        <v>1.7004177386365913</v>
      </c>
      <c r="R3928" t="str">
        <f>IF(ABS(moras[[#This Row],[Z-CORE E]]) &gt; 1.96, "Sí", "No")</f>
        <v>No</v>
      </c>
    </row>
    <row r="3929" spans="1:18">
      <c r="A3929">
        <v>4177</v>
      </c>
      <c r="B3929" t="s">
        <v>32</v>
      </c>
      <c r="C3929">
        <v>35954427</v>
      </c>
      <c r="D39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29">
        <f>IF(moras[[#This Row],[SALARIO]]="",'2-Resumen'!$B$7, moras[[#This Row],[SALARIO]])</f>
        <v>35954427</v>
      </c>
      <c r="F3929">
        <f>STANDARDIZE(moras[[#This Row],[SALARIO]],'2-Resumen'!$B$2,'2-Resumen'!$B$3)</f>
        <v>0.22263079395144827</v>
      </c>
      <c r="G3929" t="str">
        <f>IF(ABS(moras[[#This Row],[Z-CORE]])&gt; 1.96,"Sí", "No")</f>
        <v>No</v>
      </c>
      <c r="H3929" t="s">
        <v>36</v>
      </c>
      <c r="I3929" t="str">
        <f>IF(moras[[#This Row],[TIPO_ASEGURAMIENTO]] = "", '2-Resumen'!$F$4, moras[[#This Row],[TIPO_ASEGURAMIENTO]])</f>
        <v>CONVENIOS ESPECIALES DE ASEGURADOS VOLUNTARIOS</v>
      </c>
      <c r="J3929" t="s">
        <v>29</v>
      </c>
      <c r="K3929" t="s">
        <v>30</v>
      </c>
      <c r="L3929" t="s">
        <v>30</v>
      </c>
      <c r="M3929" t="s">
        <v>31</v>
      </c>
      <c r="N3929">
        <v>61</v>
      </c>
      <c r="O3929">
        <f>IF(moras[[#This Row],[EDAD]]="", '2-Resumen'!$C$7, moras[[#This Row],[EDAD]])</f>
        <v>61</v>
      </c>
      <c r="P3929">
        <f>FLOOR(moras[[#This Row],[EDAD_SIN_NA´S]],10)</f>
        <v>60</v>
      </c>
      <c r="Q3929">
        <f>STANDARDIZE(moras[[#This Row],[EDAD]],'2-Resumen'!$C$2, '2-Resumen'!$C$3)</f>
        <v>1.3475410882509038</v>
      </c>
      <c r="R3929" t="str">
        <f>IF(ABS(moras[[#This Row],[Z-CORE E]]) &gt; 1.96, "Sí", "No")</f>
        <v>No</v>
      </c>
    </row>
    <row r="3930" spans="1:18">
      <c r="A3930">
        <v>3038</v>
      </c>
      <c r="B3930" t="s">
        <v>32</v>
      </c>
      <c r="C3930">
        <v>639143</v>
      </c>
      <c r="D39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930">
        <f>IF(moras[[#This Row],[SALARIO]]="",'2-Resumen'!$B$7, moras[[#This Row],[SALARIO]])</f>
        <v>639143</v>
      </c>
      <c r="F3930">
        <f>STANDARDIZE(moras[[#This Row],[SALARIO]],'2-Resumen'!$B$2,'2-Resumen'!$B$3)</f>
        <v>-0.36498165594911824</v>
      </c>
      <c r="G3930" t="str">
        <f>IF(ABS(moras[[#This Row],[Z-CORE]])&gt; 1.96,"Sí", "No")</f>
        <v>No</v>
      </c>
      <c r="H3930" t="s">
        <v>36</v>
      </c>
      <c r="I3930" t="str">
        <f>IF(moras[[#This Row],[TIPO_ASEGURAMIENTO]] = "", '2-Resumen'!$F$4, moras[[#This Row],[TIPO_ASEGURAMIENTO]])</f>
        <v>CONVENIOS ESPECIALES DE ASEGURADOS VOLUNTARIOS</v>
      </c>
      <c r="J3930" t="s">
        <v>29</v>
      </c>
      <c r="K3930" t="s">
        <v>30</v>
      </c>
      <c r="L3930" t="s">
        <v>30</v>
      </c>
      <c r="M3930" t="s">
        <v>31</v>
      </c>
      <c r="N3930">
        <v>75</v>
      </c>
      <c r="O3930">
        <f>IF(moras[[#This Row],[EDAD]]="", '2-Resumen'!$C$7, moras[[#This Row],[EDAD]])</f>
        <v>75</v>
      </c>
      <c r="P3930">
        <f>FLOOR(moras[[#This Row],[EDAD_SIN_NA´S]],10)</f>
        <v>70</v>
      </c>
      <c r="Q3930">
        <f>STANDARDIZE(moras[[#This Row],[EDAD]],'2-Resumen'!$C$2, '2-Resumen'!$C$3)</f>
        <v>2.3355957093308288</v>
      </c>
      <c r="R3930" t="str">
        <f>IF(ABS(moras[[#This Row],[Z-CORE E]]) &gt; 1.96, "Sí", "No")</f>
        <v>Sí</v>
      </c>
    </row>
    <row r="3931" spans="1:18">
      <c r="A3931">
        <v>3848</v>
      </c>
      <c r="B3931" t="s">
        <v>32</v>
      </c>
      <c r="C3931">
        <v>613320</v>
      </c>
      <c r="D39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3931">
        <f>IF(moras[[#This Row],[SALARIO]]="",'2-Resumen'!$B$7, moras[[#This Row],[SALARIO]])</f>
        <v>613320</v>
      </c>
      <c r="F3931">
        <f>STANDARDIZE(moras[[#This Row],[SALARIO]],'2-Resumen'!$B$2,'2-Resumen'!$B$3)</f>
        <v>-0.36541132589864439</v>
      </c>
      <c r="G3931" t="str">
        <f>IF(ABS(moras[[#This Row],[Z-CORE]])&gt; 1.96,"Sí", "No")</f>
        <v>No</v>
      </c>
      <c r="H3931" t="s">
        <v>36</v>
      </c>
      <c r="I3931" t="str">
        <f>IF(moras[[#This Row],[TIPO_ASEGURAMIENTO]] = "", '2-Resumen'!$F$4, moras[[#This Row],[TIPO_ASEGURAMIENTO]])</f>
        <v>CONVENIOS ESPECIALES DE ASEGURADOS VOLUNTARIOS</v>
      </c>
      <c r="J3931" t="s">
        <v>29</v>
      </c>
      <c r="K3931" t="s">
        <v>30</v>
      </c>
      <c r="L3931" t="s">
        <v>30</v>
      </c>
      <c r="M3931" t="s">
        <v>31</v>
      </c>
      <c r="N3931">
        <v>72</v>
      </c>
      <c r="O3931">
        <f>IF(moras[[#This Row],[EDAD]]="", '2-Resumen'!$C$7, moras[[#This Row],[EDAD]])</f>
        <v>72</v>
      </c>
      <c r="P3931">
        <f>FLOOR(moras[[#This Row],[EDAD_SIN_NA´S]],10)</f>
        <v>70</v>
      </c>
      <c r="Q3931">
        <f>STANDARDIZE(moras[[#This Row],[EDAD]],'2-Resumen'!$C$2, '2-Resumen'!$C$3)</f>
        <v>2.1238697190994165</v>
      </c>
      <c r="R3931" t="str">
        <f>IF(ABS(moras[[#This Row],[Z-CORE E]]) &gt; 1.96, "Sí", "No")</f>
        <v>Sí</v>
      </c>
    </row>
    <row r="3932" spans="1:18">
      <c r="A3932">
        <v>22</v>
      </c>
      <c r="B3932" t="s">
        <v>32</v>
      </c>
      <c r="C3932">
        <v>278030</v>
      </c>
      <c r="D39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32">
        <f>IF(moras[[#This Row],[SALARIO]]="",'2-Resumen'!$B$7, moras[[#This Row],[SALARIO]])</f>
        <v>278030</v>
      </c>
      <c r="F3932">
        <f>STANDARDIZE(moras[[#This Row],[SALARIO]],'2-Resumen'!$B$2,'2-Resumen'!$B$3)</f>
        <v>-0.37099022987481406</v>
      </c>
      <c r="G3932" t="str">
        <f>IF(ABS(moras[[#This Row],[Z-CORE]])&gt; 1.96,"Sí", "No")</f>
        <v>No</v>
      </c>
      <c r="H3932" t="s">
        <v>37</v>
      </c>
      <c r="I3932" t="str">
        <f>IF(moras[[#This Row],[TIPO_ASEGURAMIENTO]] = "", '2-Resumen'!$F$4, moras[[#This Row],[TIPO_ASEGURAMIENTO]])</f>
        <v>CONVENIOS ESPECIALES DE TRABAJADORES INDEPENDIENTES</v>
      </c>
      <c r="J3932" t="s">
        <v>29</v>
      </c>
      <c r="K3932" t="s">
        <v>30</v>
      </c>
      <c r="L3932" t="s">
        <v>31</v>
      </c>
      <c r="M3932" t="s">
        <v>31</v>
      </c>
      <c r="N3932">
        <v>59</v>
      </c>
      <c r="O3932">
        <f>IF(moras[[#This Row],[EDAD]]="", '2-Resumen'!$C$7, moras[[#This Row],[EDAD]])</f>
        <v>59</v>
      </c>
      <c r="P3932">
        <f>FLOOR(moras[[#This Row],[EDAD_SIN_NA´S]],10)</f>
        <v>50</v>
      </c>
      <c r="Q3932">
        <f>STANDARDIZE(moras[[#This Row],[EDAD]],'2-Resumen'!$C$2, '2-Resumen'!$C$3)</f>
        <v>1.2063904280966287</v>
      </c>
      <c r="R3932" t="str">
        <f>IF(ABS(moras[[#This Row],[Z-CORE E]]) &gt; 1.96, "Sí", "No")</f>
        <v>No</v>
      </c>
    </row>
    <row r="3933" spans="1:18">
      <c r="A3933">
        <v>43</v>
      </c>
      <c r="B3933" t="s">
        <v>27</v>
      </c>
      <c r="C3933">
        <v>278030</v>
      </c>
      <c r="D39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33">
        <f>IF(moras[[#This Row],[SALARIO]]="",'2-Resumen'!$B$7, moras[[#This Row],[SALARIO]])</f>
        <v>278030</v>
      </c>
      <c r="F3933">
        <f>STANDARDIZE(moras[[#This Row],[SALARIO]],'2-Resumen'!$B$2,'2-Resumen'!$B$3)</f>
        <v>-0.37099022987481406</v>
      </c>
      <c r="G3933" t="str">
        <f>IF(ABS(moras[[#This Row],[Z-CORE]])&gt; 1.96,"Sí", "No")</f>
        <v>No</v>
      </c>
      <c r="H3933" t="s">
        <v>37</v>
      </c>
      <c r="I3933" t="str">
        <f>IF(moras[[#This Row],[TIPO_ASEGURAMIENTO]] = "", '2-Resumen'!$F$4, moras[[#This Row],[TIPO_ASEGURAMIENTO]])</f>
        <v>CONVENIOS ESPECIALES DE TRABAJADORES INDEPENDIENTES</v>
      </c>
      <c r="J3933" t="s">
        <v>29</v>
      </c>
      <c r="K3933" t="s">
        <v>30</v>
      </c>
      <c r="L3933" t="s">
        <v>30</v>
      </c>
      <c r="M3933" t="s">
        <v>31</v>
      </c>
      <c r="N3933">
        <v>23</v>
      </c>
      <c r="O3933">
        <f>IF(moras[[#This Row],[EDAD]]="", '2-Resumen'!$C$7, moras[[#This Row],[EDAD]])</f>
        <v>23</v>
      </c>
      <c r="P3933">
        <f>FLOOR(moras[[#This Row],[EDAD_SIN_NA´S]],10)</f>
        <v>20</v>
      </c>
      <c r="Q3933">
        <f>STANDARDIZE(moras[[#This Row],[EDAD]],'2-Resumen'!$C$2, '2-Resumen'!$C$3)</f>
        <v>-1.3343214546803215</v>
      </c>
      <c r="R3933" t="str">
        <f>IF(ABS(moras[[#This Row],[Z-CORE E]]) &gt; 1.96, "Sí", "No")</f>
        <v>No</v>
      </c>
    </row>
    <row r="3934" spans="1:18">
      <c r="A3934">
        <v>60</v>
      </c>
      <c r="B3934" t="s">
        <v>32</v>
      </c>
      <c r="C3934">
        <v>278030</v>
      </c>
      <c r="D39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34">
        <f>IF(moras[[#This Row],[SALARIO]]="",'2-Resumen'!$B$7, moras[[#This Row],[SALARIO]])</f>
        <v>278030</v>
      </c>
      <c r="F3934">
        <f>STANDARDIZE(moras[[#This Row],[SALARIO]],'2-Resumen'!$B$2,'2-Resumen'!$B$3)</f>
        <v>-0.37099022987481406</v>
      </c>
      <c r="G3934" t="str">
        <f>IF(ABS(moras[[#This Row],[Z-CORE]])&gt; 1.96,"Sí", "No")</f>
        <v>No</v>
      </c>
      <c r="H3934" t="s">
        <v>37</v>
      </c>
      <c r="I3934" t="str">
        <f>IF(moras[[#This Row],[TIPO_ASEGURAMIENTO]] = "", '2-Resumen'!$F$4, moras[[#This Row],[TIPO_ASEGURAMIENTO]])</f>
        <v>CONVENIOS ESPECIALES DE TRABAJADORES INDEPENDIENTES</v>
      </c>
      <c r="J3934" t="s">
        <v>29</v>
      </c>
      <c r="K3934" t="s">
        <v>30</v>
      </c>
      <c r="L3934" t="s">
        <v>31</v>
      </c>
      <c r="M3934" t="s">
        <v>31</v>
      </c>
      <c r="N3934">
        <v>22</v>
      </c>
      <c r="O3934">
        <f>IF(moras[[#This Row],[EDAD]]="", '2-Resumen'!$C$7, moras[[#This Row],[EDAD]])</f>
        <v>22</v>
      </c>
      <c r="P3934">
        <f>FLOOR(moras[[#This Row],[EDAD_SIN_NA´S]],10)</f>
        <v>20</v>
      </c>
      <c r="Q3934">
        <f>STANDARDIZE(moras[[#This Row],[EDAD]],'2-Resumen'!$C$2, '2-Resumen'!$C$3)</f>
        <v>-1.4048967847574589</v>
      </c>
      <c r="R3934" t="str">
        <f>IF(ABS(moras[[#This Row],[Z-CORE E]]) &gt; 1.96, "Sí", "No")</f>
        <v>No</v>
      </c>
    </row>
    <row r="3935" spans="1:18">
      <c r="A3935">
        <v>73</v>
      </c>
      <c r="B3935" t="s">
        <v>32</v>
      </c>
      <c r="C3935">
        <v>278030</v>
      </c>
      <c r="D39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35">
        <f>IF(moras[[#This Row],[SALARIO]]="",'2-Resumen'!$B$7, moras[[#This Row],[SALARIO]])</f>
        <v>278030</v>
      </c>
      <c r="F3935">
        <f>STANDARDIZE(moras[[#This Row],[SALARIO]],'2-Resumen'!$B$2,'2-Resumen'!$B$3)</f>
        <v>-0.37099022987481406</v>
      </c>
      <c r="G3935" t="str">
        <f>IF(ABS(moras[[#This Row],[Z-CORE]])&gt; 1.96,"Sí", "No")</f>
        <v>No</v>
      </c>
      <c r="H3935" t="s">
        <v>37</v>
      </c>
      <c r="I3935" t="str">
        <f>IF(moras[[#This Row],[TIPO_ASEGURAMIENTO]] = "", '2-Resumen'!$F$4, moras[[#This Row],[TIPO_ASEGURAMIENTO]])</f>
        <v>CONVENIOS ESPECIALES DE TRABAJADORES INDEPENDIENTES</v>
      </c>
      <c r="J3935" t="s">
        <v>29</v>
      </c>
      <c r="K3935" t="s">
        <v>30</v>
      </c>
      <c r="L3935" t="s">
        <v>31</v>
      </c>
      <c r="M3935" t="s">
        <v>31</v>
      </c>
      <c r="N3935">
        <v>57</v>
      </c>
      <c r="O3935">
        <f>IF(moras[[#This Row],[EDAD]]="", '2-Resumen'!$C$7, moras[[#This Row],[EDAD]])</f>
        <v>57</v>
      </c>
      <c r="P3935">
        <f>FLOOR(moras[[#This Row],[EDAD_SIN_NA´S]],10)</f>
        <v>50</v>
      </c>
      <c r="Q3935">
        <f>STANDARDIZE(moras[[#This Row],[EDAD]],'2-Resumen'!$C$2, '2-Resumen'!$C$3)</f>
        <v>1.0652397679423538</v>
      </c>
      <c r="R3935" t="str">
        <f>IF(ABS(moras[[#This Row],[Z-CORE E]]) &gt; 1.96, "Sí", "No")</f>
        <v>No</v>
      </c>
    </row>
    <row r="3936" spans="1:18">
      <c r="A3936">
        <v>113</v>
      </c>
      <c r="B3936" t="s">
        <v>27</v>
      </c>
      <c r="C3936">
        <v>27803099</v>
      </c>
      <c r="D39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36">
        <f>IF(moras[[#This Row],[SALARIO]]="",'2-Resumen'!$B$7, moras[[#This Row],[SALARIO]])</f>
        <v>27803099</v>
      </c>
      <c r="F3936">
        <f>STANDARDIZE(moras[[#This Row],[SALARIO]],'2-Resumen'!$B$2,'2-Resumen'!$B$3)</f>
        <v>8.7000515117414676E-2</v>
      </c>
      <c r="G3936" t="str">
        <f>IF(ABS(moras[[#This Row],[Z-CORE]])&gt; 1.96,"Sí", "No")</f>
        <v>No</v>
      </c>
      <c r="H3936" t="s">
        <v>37</v>
      </c>
      <c r="I3936" t="str">
        <f>IF(moras[[#This Row],[TIPO_ASEGURAMIENTO]] = "", '2-Resumen'!$F$4, moras[[#This Row],[TIPO_ASEGURAMIENTO]])</f>
        <v>CONVENIOS ESPECIALES DE TRABAJADORES INDEPENDIENTES</v>
      </c>
      <c r="J3936" t="s">
        <v>29</v>
      </c>
      <c r="K3936" t="s">
        <v>30</v>
      </c>
      <c r="L3936" t="s">
        <v>31</v>
      </c>
      <c r="M3936" t="s">
        <v>31</v>
      </c>
      <c r="N3936">
        <v>30</v>
      </c>
      <c r="O3936">
        <f>IF(moras[[#This Row],[EDAD]]="", '2-Resumen'!$C$7, moras[[#This Row],[EDAD]])</f>
        <v>30</v>
      </c>
      <c r="P3936">
        <f>FLOOR(moras[[#This Row],[EDAD_SIN_NA´S]],10)</f>
        <v>30</v>
      </c>
      <c r="Q3936">
        <f>STANDARDIZE(moras[[#This Row],[EDAD]],'2-Resumen'!$C$2, '2-Resumen'!$C$3)</f>
        <v>-0.84029414414035897</v>
      </c>
      <c r="R3936" t="str">
        <f>IF(ABS(moras[[#This Row],[Z-CORE E]]) &gt; 1.96, "Sí", "No")</f>
        <v>No</v>
      </c>
    </row>
    <row r="3937" spans="1:18">
      <c r="A3937">
        <v>160</v>
      </c>
      <c r="B3937" t="s">
        <v>32</v>
      </c>
      <c r="C3937">
        <v>42750638</v>
      </c>
      <c r="D39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37">
        <f>IF(moras[[#This Row],[SALARIO]]="",'2-Resumen'!$B$7, moras[[#This Row],[SALARIO]])</f>
        <v>42750638</v>
      </c>
      <c r="F3937">
        <f>STANDARDIZE(moras[[#This Row],[SALARIO]],'2-Resumen'!$B$2,'2-Resumen'!$B$3)</f>
        <v>0.33571322578892632</v>
      </c>
      <c r="G3937" t="str">
        <f>IF(ABS(moras[[#This Row],[Z-CORE]])&gt; 1.96,"Sí", "No")</f>
        <v>No</v>
      </c>
      <c r="H3937" t="s">
        <v>37</v>
      </c>
      <c r="I3937" t="str">
        <f>IF(moras[[#This Row],[TIPO_ASEGURAMIENTO]] = "", '2-Resumen'!$F$4, moras[[#This Row],[TIPO_ASEGURAMIENTO]])</f>
        <v>CONVENIOS ESPECIALES DE TRABAJADORES INDEPENDIENTES</v>
      </c>
      <c r="J3937" t="s">
        <v>29</v>
      </c>
      <c r="K3937" t="s">
        <v>30</v>
      </c>
      <c r="L3937" t="s">
        <v>31</v>
      </c>
      <c r="M3937" t="s">
        <v>31</v>
      </c>
      <c r="N3937">
        <v>28</v>
      </c>
      <c r="O3937">
        <f>IF(moras[[#This Row],[EDAD]]="", '2-Resumen'!$C$7, moras[[#This Row],[EDAD]])</f>
        <v>28</v>
      </c>
      <c r="P3937">
        <f>FLOOR(moras[[#This Row],[EDAD_SIN_NA´S]],10)</f>
        <v>20</v>
      </c>
      <c r="Q3937">
        <f>STANDARDIZE(moras[[#This Row],[EDAD]],'2-Resumen'!$C$2, '2-Resumen'!$C$3)</f>
        <v>-0.98144480429463388</v>
      </c>
      <c r="R3937" t="str">
        <f>IF(ABS(moras[[#This Row],[Z-CORE E]]) &gt; 1.96, "Sí", "No")</f>
        <v>No</v>
      </c>
    </row>
    <row r="3938" spans="1:18">
      <c r="A3938">
        <v>172</v>
      </c>
      <c r="B3938" t="s">
        <v>32</v>
      </c>
      <c r="C3938">
        <v>278030</v>
      </c>
      <c r="D39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38">
        <f>IF(moras[[#This Row],[SALARIO]]="",'2-Resumen'!$B$7, moras[[#This Row],[SALARIO]])</f>
        <v>278030</v>
      </c>
      <c r="F3938">
        <f>STANDARDIZE(moras[[#This Row],[SALARIO]],'2-Resumen'!$B$2,'2-Resumen'!$B$3)</f>
        <v>-0.37099022987481406</v>
      </c>
      <c r="G3938" t="str">
        <f>IF(ABS(moras[[#This Row],[Z-CORE]])&gt; 1.96,"Sí", "No")</f>
        <v>No</v>
      </c>
      <c r="H3938" t="s">
        <v>37</v>
      </c>
      <c r="I3938" t="str">
        <f>IF(moras[[#This Row],[TIPO_ASEGURAMIENTO]] = "", '2-Resumen'!$F$4, moras[[#This Row],[TIPO_ASEGURAMIENTO]])</f>
        <v>CONVENIOS ESPECIALES DE TRABAJADORES INDEPENDIENTES</v>
      </c>
      <c r="J3938" t="s">
        <v>29</v>
      </c>
      <c r="K3938" t="s">
        <v>30</v>
      </c>
      <c r="L3938" t="s">
        <v>31</v>
      </c>
      <c r="M3938" t="s">
        <v>31</v>
      </c>
      <c r="N3938">
        <v>48</v>
      </c>
      <c r="O3938">
        <f>IF(moras[[#This Row],[EDAD]]="", '2-Resumen'!$C$7, moras[[#This Row],[EDAD]])</f>
        <v>48</v>
      </c>
      <c r="P3938">
        <f>FLOOR(moras[[#This Row],[EDAD_SIN_NA´S]],10)</f>
        <v>40</v>
      </c>
      <c r="Q3938">
        <f>STANDARDIZE(moras[[#This Row],[EDAD]],'2-Resumen'!$C$2, '2-Resumen'!$C$3)</f>
        <v>0.43006179724811616</v>
      </c>
      <c r="R3938" t="str">
        <f>IF(ABS(moras[[#This Row],[Z-CORE E]]) &gt; 1.96, "Sí", "No")</f>
        <v>No</v>
      </c>
    </row>
    <row r="3939" spans="1:18">
      <c r="A3939">
        <v>193</v>
      </c>
      <c r="B3939" t="s">
        <v>32</v>
      </c>
      <c r="C3939">
        <v>203315005</v>
      </c>
      <c r="D39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39">
        <f>IF(moras[[#This Row],[SALARIO]]="",'2-Resumen'!$B$7, moras[[#This Row],[SALARIO]])</f>
        <v>203315005</v>
      </c>
      <c r="F3939">
        <f>STANDARDIZE(moras[[#This Row],[SALARIO]],'2-Resumen'!$B$2,'2-Resumen'!$B$3)</f>
        <v>3.0073502727854526</v>
      </c>
      <c r="G3939" t="str">
        <f>IF(ABS(moras[[#This Row],[Z-CORE]])&gt; 1.96,"Sí", "No")</f>
        <v>Sí</v>
      </c>
      <c r="H3939" t="s">
        <v>37</v>
      </c>
      <c r="I3939" t="str">
        <f>IF(moras[[#This Row],[TIPO_ASEGURAMIENTO]] = "", '2-Resumen'!$F$4, moras[[#This Row],[TIPO_ASEGURAMIENTO]])</f>
        <v>CONVENIOS ESPECIALES DE TRABAJADORES INDEPENDIENTES</v>
      </c>
      <c r="J3939" t="s">
        <v>29</v>
      </c>
      <c r="K3939" t="s">
        <v>30</v>
      </c>
      <c r="L3939" t="s">
        <v>31</v>
      </c>
      <c r="M3939" t="s">
        <v>31</v>
      </c>
      <c r="N3939">
        <v>46</v>
      </c>
      <c r="O3939">
        <f>IF(moras[[#This Row],[EDAD]]="", '2-Resumen'!$C$7, moras[[#This Row],[EDAD]])</f>
        <v>46</v>
      </c>
      <c r="P3939">
        <f>FLOOR(moras[[#This Row],[EDAD_SIN_NA´S]],10)</f>
        <v>40</v>
      </c>
      <c r="Q3939">
        <f>STANDARDIZE(moras[[#This Row],[EDAD]],'2-Resumen'!$C$2, '2-Resumen'!$C$3)</f>
        <v>0.28891113709384114</v>
      </c>
      <c r="R3939" t="str">
        <f>IF(ABS(moras[[#This Row],[Z-CORE E]]) &gt; 1.96, "Sí", "No")</f>
        <v>No</v>
      </c>
    </row>
    <row r="3940" spans="1:18">
      <c r="A3940">
        <v>234</v>
      </c>
      <c r="B3940" t="s">
        <v>32</v>
      </c>
      <c r="C3940">
        <v>278030</v>
      </c>
      <c r="D39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40">
        <f>IF(moras[[#This Row],[SALARIO]]="",'2-Resumen'!$B$7, moras[[#This Row],[SALARIO]])</f>
        <v>278030</v>
      </c>
      <c r="F3940">
        <f>STANDARDIZE(moras[[#This Row],[SALARIO]],'2-Resumen'!$B$2,'2-Resumen'!$B$3)</f>
        <v>-0.37099022987481406</v>
      </c>
      <c r="G3940" t="str">
        <f>IF(ABS(moras[[#This Row],[Z-CORE]])&gt; 1.96,"Sí", "No")</f>
        <v>No</v>
      </c>
      <c r="H3940" t="s">
        <v>37</v>
      </c>
      <c r="I3940" t="str">
        <f>IF(moras[[#This Row],[TIPO_ASEGURAMIENTO]] = "", '2-Resumen'!$F$4, moras[[#This Row],[TIPO_ASEGURAMIENTO]])</f>
        <v>CONVENIOS ESPECIALES DE TRABAJADORES INDEPENDIENTES</v>
      </c>
      <c r="J3940" t="s">
        <v>29</v>
      </c>
      <c r="K3940" t="s">
        <v>30</v>
      </c>
      <c r="L3940" t="s">
        <v>31</v>
      </c>
      <c r="M3940" t="s">
        <v>31</v>
      </c>
      <c r="N3940">
        <v>37</v>
      </c>
      <c r="O3940">
        <f>IF(moras[[#This Row],[EDAD]]="", '2-Resumen'!$C$7, moras[[#This Row],[EDAD]])</f>
        <v>37</v>
      </c>
      <c r="P3940">
        <f>FLOOR(moras[[#This Row],[EDAD_SIN_NA´S]],10)</f>
        <v>30</v>
      </c>
      <c r="Q3940">
        <f>STANDARDIZE(moras[[#This Row],[EDAD]],'2-Resumen'!$C$2, '2-Resumen'!$C$3)</f>
        <v>-0.3462668336003964</v>
      </c>
      <c r="R3940" t="str">
        <f>IF(ABS(moras[[#This Row],[Z-CORE E]]) &gt; 1.96, "Sí", "No")</f>
        <v>No</v>
      </c>
    </row>
    <row r="3941" spans="1:18">
      <c r="A3941">
        <v>254</v>
      </c>
      <c r="B3941" t="s">
        <v>32</v>
      </c>
      <c r="C3941">
        <v>278030</v>
      </c>
      <c r="D39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41">
        <f>IF(moras[[#This Row],[SALARIO]]="",'2-Resumen'!$B$7, moras[[#This Row],[SALARIO]])</f>
        <v>278030</v>
      </c>
      <c r="F3941">
        <f>STANDARDIZE(moras[[#This Row],[SALARIO]],'2-Resumen'!$B$2,'2-Resumen'!$B$3)</f>
        <v>-0.37099022987481406</v>
      </c>
      <c r="G3941" t="str">
        <f>IF(ABS(moras[[#This Row],[Z-CORE]])&gt; 1.96,"Sí", "No")</f>
        <v>No</v>
      </c>
      <c r="H3941" t="s">
        <v>37</v>
      </c>
      <c r="I3941" t="str">
        <f>IF(moras[[#This Row],[TIPO_ASEGURAMIENTO]] = "", '2-Resumen'!$F$4, moras[[#This Row],[TIPO_ASEGURAMIENTO]])</f>
        <v>CONVENIOS ESPECIALES DE TRABAJADORES INDEPENDIENTES</v>
      </c>
      <c r="J3941" t="s">
        <v>29</v>
      </c>
      <c r="K3941" t="s">
        <v>30</v>
      </c>
      <c r="L3941" t="s">
        <v>31</v>
      </c>
      <c r="M3941" t="s">
        <v>30</v>
      </c>
      <c r="N3941">
        <v>50</v>
      </c>
      <c r="O3941">
        <f>IF(moras[[#This Row],[EDAD]]="", '2-Resumen'!$C$7, moras[[#This Row],[EDAD]])</f>
        <v>50</v>
      </c>
      <c r="P3941">
        <f>FLOOR(moras[[#This Row],[EDAD_SIN_NA´S]],10)</f>
        <v>50</v>
      </c>
      <c r="Q3941">
        <f>STANDARDIZE(moras[[#This Row],[EDAD]],'2-Resumen'!$C$2, '2-Resumen'!$C$3)</f>
        <v>0.57121245740239113</v>
      </c>
      <c r="R3941" t="str">
        <f>IF(ABS(moras[[#This Row],[Z-CORE E]]) &gt; 1.96, "Sí", "No")</f>
        <v>No</v>
      </c>
    </row>
    <row r="3942" spans="1:18">
      <c r="A3942">
        <v>279</v>
      </c>
      <c r="B3942" t="s">
        <v>32</v>
      </c>
      <c r="C3942">
        <v>278030</v>
      </c>
      <c r="D39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42">
        <f>IF(moras[[#This Row],[SALARIO]]="",'2-Resumen'!$B$7, moras[[#This Row],[SALARIO]])</f>
        <v>278030</v>
      </c>
      <c r="F3942">
        <f>STANDARDIZE(moras[[#This Row],[SALARIO]],'2-Resumen'!$B$2,'2-Resumen'!$B$3)</f>
        <v>-0.37099022987481406</v>
      </c>
      <c r="G3942" t="str">
        <f>IF(ABS(moras[[#This Row],[Z-CORE]])&gt; 1.96,"Sí", "No")</f>
        <v>No</v>
      </c>
      <c r="H3942" t="s">
        <v>37</v>
      </c>
      <c r="I3942" t="str">
        <f>IF(moras[[#This Row],[TIPO_ASEGURAMIENTO]] = "", '2-Resumen'!$F$4, moras[[#This Row],[TIPO_ASEGURAMIENTO]])</f>
        <v>CONVENIOS ESPECIALES DE TRABAJADORES INDEPENDIENTES</v>
      </c>
      <c r="J3942" t="s">
        <v>29</v>
      </c>
      <c r="K3942" t="s">
        <v>30</v>
      </c>
      <c r="L3942" t="s">
        <v>31</v>
      </c>
      <c r="M3942" t="s">
        <v>31</v>
      </c>
      <c r="N3942">
        <v>43</v>
      </c>
      <c r="O3942">
        <f>IF(moras[[#This Row],[EDAD]]="", '2-Resumen'!$C$7, moras[[#This Row],[EDAD]])</f>
        <v>43</v>
      </c>
      <c r="P3942">
        <f>FLOOR(moras[[#This Row],[EDAD_SIN_NA´S]],10)</f>
        <v>40</v>
      </c>
      <c r="Q3942">
        <f>STANDARDIZE(moras[[#This Row],[EDAD]],'2-Resumen'!$C$2, '2-Resumen'!$C$3)</f>
        <v>7.7185146862428639E-2</v>
      </c>
      <c r="R3942" t="str">
        <f>IF(ABS(moras[[#This Row],[Z-CORE E]]) &gt; 1.96, "Sí", "No")</f>
        <v>No</v>
      </c>
    </row>
    <row r="3943" spans="1:18">
      <c r="A3943">
        <v>304</v>
      </c>
      <c r="B3943" t="s">
        <v>27</v>
      </c>
      <c r="C3943">
        <v>278030</v>
      </c>
      <c r="D39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43">
        <f>IF(moras[[#This Row],[SALARIO]]="",'2-Resumen'!$B$7, moras[[#This Row],[SALARIO]])</f>
        <v>278030</v>
      </c>
      <c r="F3943">
        <f>STANDARDIZE(moras[[#This Row],[SALARIO]],'2-Resumen'!$B$2,'2-Resumen'!$B$3)</f>
        <v>-0.37099022987481406</v>
      </c>
      <c r="G3943" t="str">
        <f>IF(ABS(moras[[#This Row],[Z-CORE]])&gt; 1.96,"Sí", "No")</f>
        <v>No</v>
      </c>
      <c r="H3943" t="s">
        <v>37</v>
      </c>
      <c r="I3943" t="str">
        <f>IF(moras[[#This Row],[TIPO_ASEGURAMIENTO]] = "", '2-Resumen'!$F$4, moras[[#This Row],[TIPO_ASEGURAMIENTO]])</f>
        <v>CONVENIOS ESPECIALES DE TRABAJADORES INDEPENDIENTES</v>
      </c>
      <c r="J3943" t="s">
        <v>29</v>
      </c>
      <c r="K3943" t="s">
        <v>30</v>
      </c>
      <c r="L3943" t="s">
        <v>31</v>
      </c>
      <c r="M3943" t="s">
        <v>31</v>
      </c>
      <c r="N3943">
        <v>70</v>
      </c>
      <c r="O3943">
        <f>IF(moras[[#This Row],[EDAD]]="", '2-Resumen'!$C$7, moras[[#This Row],[EDAD]])</f>
        <v>70</v>
      </c>
      <c r="P3943">
        <f>FLOOR(moras[[#This Row],[EDAD_SIN_NA´S]],10)</f>
        <v>70</v>
      </c>
      <c r="Q3943">
        <f>STANDARDIZE(moras[[#This Row],[EDAD]],'2-Resumen'!$C$2, '2-Resumen'!$C$3)</f>
        <v>1.9827190589451413</v>
      </c>
      <c r="R3943" t="str">
        <f>IF(ABS(moras[[#This Row],[Z-CORE E]]) &gt; 1.96, "Sí", "No")</f>
        <v>Sí</v>
      </c>
    </row>
    <row r="3944" spans="1:18">
      <c r="A3944">
        <v>402</v>
      </c>
      <c r="B3944" t="s">
        <v>32</v>
      </c>
      <c r="C3944">
        <v>27803099</v>
      </c>
      <c r="D39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44">
        <f>IF(moras[[#This Row],[SALARIO]]="",'2-Resumen'!$B$7, moras[[#This Row],[SALARIO]])</f>
        <v>27803099</v>
      </c>
      <c r="F3944">
        <f>STANDARDIZE(moras[[#This Row],[SALARIO]],'2-Resumen'!$B$2,'2-Resumen'!$B$3)</f>
        <v>8.7000515117414676E-2</v>
      </c>
      <c r="G3944" t="str">
        <f>IF(ABS(moras[[#This Row],[Z-CORE]])&gt; 1.96,"Sí", "No")</f>
        <v>No</v>
      </c>
      <c r="H3944" t="s">
        <v>37</v>
      </c>
      <c r="I3944" t="str">
        <f>IF(moras[[#This Row],[TIPO_ASEGURAMIENTO]] = "", '2-Resumen'!$F$4, moras[[#This Row],[TIPO_ASEGURAMIENTO]])</f>
        <v>CONVENIOS ESPECIALES DE TRABAJADORES INDEPENDIENTES</v>
      </c>
      <c r="J3944" t="s">
        <v>29</v>
      </c>
      <c r="K3944" t="s">
        <v>30</v>
      </c>
      <c r="L3944" t="s">
        <v>31</v>
      </c>
      <c r="M3944" t="s">
        <v>31</v>
      </c>
      <c r="N3944">
        <v>52</v>
      </c>
      <c r="O3944">
        <f>IF(moras[[#This Row],[EDAD]]="", '2-Resumen'!$C$7, moras[[#This Row],[EDAD]])</f>
        <v>52</v>
      </c>
      <c r="P3944">
        <f>FLOOR(moras[[#This Row],[EDAD_SIN_NA´S]],10)</f>
        <v>50</v>
      </c>
      <c r="Q3944">
        <f>STANDARDIZE(moras[[#This Row],[EDAD]],'2-Resumen'!$C$2, '2-Resumen'!$C$3)</f>
        <v>0.71236311755666615</v>
      </c>
      <c r="R3944" t="str">
        <f>IF(ABS(moras[[#This Row],[Z-CORE E]]) &gt; 1.96, "Sí", "No")</f>
        <v>No</v>
      </c>
    </row>
    <row r="3945" spans="1:18">
      <c r="A3945">
        <v>407</v>
      </c>
      <c r="B3945" t="s">
        <v>32</v>
      </c>
      <c r="C3945">
        <v>278030</v>
      </c>
      <c r="D39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45">
        <f>IF(moras[[#This Row],[SALARIO]]="",'2-Resumen'!$B$7, moras[[#This Row],[SALARIO]])</f>
        <v>278030</v>
      </c>
      <c r="F3945">
        <f>STANDARDIZE(moras[[#This Row],[SALARIO]],'2-Resumen'!$B$2,'2-Resumen'!$B$3)</f>
        <v>-0.37099022987481406</v>
      </c>
      <c r="G3945" t="str">
        <f>IF(ABS(moras[[#This Row],[Z-CORE]])&gt; 1.96,"Sí", "No")</f>
        <v>No</v>
      </c>
      <c r="H3945" t="s">
        <v>37</v>
      </c>
      <c r="I3945" t="str">
        <f>IF(moras[[#This Row],[TIPO_ASEGURAMIENTO]] = "", '2-Resumen'!$F$4, moras[[#This Row],[TIPO_ASEGURAMIENTO]])</f>
        <v>CONVENIOS ESPECIALES DE TRABAJADORES INDEPENDIENTES</v>
      </c>
      <c r="J3945" t="s">
        <v>29</v>
      </c>
      <c r="K3945" t="s">
        <v>30</v>
      </c>
      <c r="L3945" t="s">
        <v>31</v>
      </c>
      <c r="M3945" t="s">
        <v>31</v>
      </c>
      <c r="N3945">
        <v>42</v>
      </c>
      <c r="O3945">
        <f>IF(moras[[#This Row],[EDAD]]="", '2-Resumen'!$C$7, moras[[#This Row],[EDAD]])</f>
        <v>42</v>
      </c>
      <c r="P3945">
        <f>FLOOR(moras[[#This Row],[EDAD_SIN_NA´S]],10)</f>
        <v>40</v>
      </c>
      <c r="Q3945">
        <f>STANDARDIZE(moras[[#This Row],[EDAD]],'2-Resumen'!$C$2, '2-Resumen'!$C$3)</f>
        <v>6.6098167852911317E-3</v>
      </c>
      <c r="R3945" t="str">
        <f>IF(ABS(moras[[#This Row],[Z-CORE E]]) &gt; 1.96, "Sí", "No")</f>
        <v>No</v>
      </c>
    </row>
    <row r="3946" spans="1:18">
      <c r="A3946">
        <v>475</v>
      </c>
      <c r="B3946" t="s">
        <v>32</v>
      </c>
      <c r="C3946">
        <v>278030</v>
      </c>
      <c r="D39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46">
        <f>IF(moras[[#This Row],[SALARIO]]="",'2-Resumen'!$B$7, moras[[#This Row],[SALARIO]])</f>
        <v>278030</v>
      </c>
      <c r="F3946">
        <f>STANDARDIZE(moras[[#This Row],[SALARIO]],'2-Resumen'!$B$2,'2-Resumen'!$B$3)</f>
        <v>-0.37099022987481406</v>
      </c>
      <c r="G3946" t="str">
        <f>IF(ABS(moras[[#This Row],[Z-CORE]])&gt; 1.96,"Sí", "No")</f>
        <v>No</v>
      </c>
      <c r="H3946" t="s">
        <v>37</v>
      </c>
      <c r="I3946" t="str">
        <f>IF(moras[[#This Row],[TIPO_ASEGURAMIENTO]] = "", '2-Resumen'!$F$4, moras[[#This Row],[TIPO_ASEGURAMIENTO]])</f>
        <v>CONVENIOS ESPECIALES DE TRABAJADORES INDEPENDIENTES</v>
      </c>
      <c r="J3946" t="s">
        <v>29</v>
      </c>
      <c r="K3946" t="s">
        <v>30</v>
      </c>
      <c r="L3946" t="s">
        <v>31</v>
      </c>
      <c r="M3946" t="s">
        <v>31</v>
      </c>
      <c r="N3946">
        <v>43</v>
      </c>
      <c r="O3946">
        <f>IF(moras[[#This Row],[EDAD]]="", '2-Resumen'!$C$7, moras[[#This Row],[EDAD]])</f>
        <v>43</v>
      </c>
      <c r="P3946">
        <f>FLOOR(moras[[#This Row],[EDAD_SIN_NA´S]],10)</f>
        <v>40</v>
      </c>
      <c r="Q3946">
        <f>STANDARDIZE(moras[[#This Row],[EDAD]],'2-Resumen'!$C$2, '2-Resumen'!$C$3)</f>
        <v>7.7185146862428639E-2</v>
      </c>
      <c r="R3946" t="str">
        <f>IF(ABS(moras[[#This Row],[Z-CORE E]]) &gt; 1.96, "Sí", "No")</f>
        <v>No</v>
      </c>
    </row>
    <row r="3947" spans="1:18">
      <c r="A3947">
        <v>498</v>
      </c>
      <c r="B3947" t="s">
        <v>27</v>
      </c>
      <c r="C3947">
        <v>278030</v>
      </c>
      <c r="D39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47">
        <f>IF(moras[[#This Row],[SALARIO]]="",'2-Resumen'!$B$7, moras[[#This Row],[SALARIO]])</f>
        <v>278030</v>
      </c>
      <c r="F3947">
        <f>STANDARDIZE(moras[[#This Row],[SALARIO]],'2-Resumen'!$B$2,'2-Resumen'!$B$3)</f>
        <v>-0.37099022987481406</v>
      </c>
      <c r="G3947" t="str">
        <f>IF(ABS(moras[[#This Row],[Z-CORE]])&gt; 1.96,"Sí", "No")</f>
        <v>No</v>
      </c>
      <c r="H3947" t="s">
        <v>37</v>
      </c>
      <c r="I3947" t="str">
        <f>IF(moras[[#This Row],[TIPO_ASEGURAMIENTO]] = "", '2-Resumen'!$F$4, moras[[#This Row],[TIPO_ASEGURAMIENTO]])</f>
        <v>CONVENIOS ESPECIALES DE TRABAJADORES INDEPENDIENTES</v>
      </c>
      <c r="J3947" t="s">
        <v>29</v>
      </c>
      <c r="K3947" t="s">
        <v>30</v>
      </c>
      <c r="L3947" t="s">
        <v>31</v>
      </c>
      <c r="M3947" t="s">
        <v>31</v>
      </c>
      <c r="N3947">
        <v>47</v>
      </c>
      <c r="O3947">
        <f>IF(moras[[#This Row],[EDAD]]="", '2-Resumen'!$C$7, moras[[#This Row],[EDAD]])</f>
        <v>47</v>
      </c>
      <c r="P3947">
        <f>FLOOR(moras[[#This Row],[EDAD_SIN_NA´S]],10)</f>
        <v>40</v>
      </c>
      <c r="Q3947">
        <f>STANDARDIZE(moras[[#This Row],[EDAD]],'2-Resumen'!$C$2, '2-Resumen'!$C$3)</f>
        <v>0.35948646717097865</v>
      </c>
      <c r="R3947" t="str">
        <f>IF(ABS(moras[[#This Row],[Z-CORE E]]) &gt; 1.96, "Sí", "No")</f>
        <v>No</v>
      </c>
    </row>
    <row r="3948" spans="1:18">
      <c r="A3948">
        <v>505</v>
      </c>
      <c r="B3948" t="s">
        <v>32</v>
      </c>
      <c r="C3948">
        <v>278030</v>
      </c>
      <c r="D39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48">
        <f>IF(moras[[#This Row],[SALARIO]]="",'2-Resumen'!$B$7, moras[[#This Row],[SALARIO]])</f>
        <v>278030</v>
      </c>
      <c r="F3948">
        <f>STANDARDIZE(moras[[#This Row],[SALARIO]],'2-Resumen'!$B$2,'2-Resumen'!$B$3)</f>
        <v>-0.37099022987481406</v>
      </c>
      <c r="G3948" t="str">
        <f>IF(ABS(moras[[#This Row],[Z-CORE]])&gt; 1.96,"Sí", "No")</f>
        <v>No</v>
      </c>
      <c r="H3948" t="s">
        <v>37</v>
      </c>
      <c r="I3948" t="str">
        <f>IF(moras[[#This Row],[TIPO_ASEGURAMIENTO]] = "", '2-Resumen'!$F$4, moras[[#This Row],[TIPO_ASEGURAMIENTO]])</f>
        <v>CONVENIOS ESPECIALES DE TRABAJADORES INDEPENDIENTES</v>
      </c>
      <c r="J3948" t="s">
        <v>29</v>
      </c>
      <c r="K3948" t="s">
        <v>30</v>
      </c>
      <c r="L3948" t="s">
        <v>31</v>
      </c>
      <c r="M3948" t="s">
        <v>31</v>
      </c>
      <c r="N3948">
        <v>54</v>
      </c>
      <c r="O3948">
        <f>IF(moras[[#This Row],[EDAD]]="", '2-Resumen'!$C$7, moras[[#This Row],[EDAD]])</f>
        <v>54</v>
      </c>
      <c r="P3948">
        <f>FLOOR(moras[[#This Row],[EDAD_SIN_NA´S]],10)</f>
        <v>50</v>
      </c>
      <c r="Q3948">
        <f>STANDARDIZE(moras[[#This Row],[EDAD]],'2-Resumen'!$C$2, '2-Resumen'!$C$3)</f>
        <v>0.85351377771094117</v>
      </c>
      <c r="R3948" t="str">
        <f>IF(ABS(moras[[#This Row],[Z-CORE E]]) &gt; 1.96, "Sí", "No")</f>
        <v>No</v>
      </c>
    </row>
    <row r="3949" spans="1:18">
      <c r="A3949">
        <v>536</v>
      </c>
      <c r="B3949" t="s">
        <v>32</v>
      </c>
      <c r="C3949">
        <v>278030</v>
      </c>
      <c r="D39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49">
        <f>IF(moras[[#This Row],[SALARIO]]="",'2-Resumen'!$B$7, moras[[#This Row],[SALARIO]])</f>
        <v>278030</v>
      </c>
      <c r="F3949">
        <f>STANDARDIZE(moras[[#This Row],[SALARIO]],'2-Resumen'!$B$2,'2-Resumen'!$B$3)</f>
        <v>-0.37099022987481406</v>
      </c>
      <c r="G3949" t="str">
        <f>IF(ABS(moras[[#This Row],[Z-CORE]])&gt; 1.96,"Sí", "No")</f>
        <v>No</v>
      </c>
      <c r="H3949" t="s">
        <v>37</v>
      </c>
      <c r="I3949" t="str">
        <f>IF(moras[[#This Row],[TIPO_ASEGURAMIENTO]] = "", '2-Resumen'!$F$4, moras[[#This Row],[TIPO_ASEGURAMIENTO]])</f>
        <v>CONVENIOS ESPECIALES DE TRABAJADORES INDEPENDIENTES</v>
      </c>
      <c r="J3949" t="s">
        <v>29</v>
      </c>
      <c r="K3949" t="s">
        <v>30</v>
      </c>
      <c r="L3949" t="s">
        <v>31</v>
      </c>
      <c r="M3949" t="s">
        <v>31</v>
      </c>
      <c r="N3949">
        <v>56</v>
      </c>
      <c r="O3949">
        <f>IF(moras[[#This Row],[EDAD]]="", '2-Resumen'!$C$7, moras[[#This Row],[EDAD]])</f>
        <v>56</v>
      </c>
      <c r="P3949">
        <f>FLOOR(moras[[#This Row],[EDAD_SIN_NA´S]],10)</f>
        <v>50</v>
      </c>
      <c r="Q3949">
        <f>STANDARDIZE(moras[[#This Row],[EDAD]],'2-Resumen'!$C$2, '2-Resumen'!$C$3)</f>
        <v>0.99466443786521619</v>
      </c>
      <c r="R3949" t="str">
        <f>IF(ABS(moras[[#This Row],[Z-CORE E]]) &gt; 1.96, "Sí", "No")</f>
        <v>No</v>
      </c>
    </row>
    <row r="3950" spans="1:18">
      <c r="A3950">
        <v>554</v>
      </c>
      <c r="B3950" t="s">
        <v>32</v>
      </c>
      <c r="C3950">
        <v>278030</v>
      </c>
      <c r="D39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50">
        <f>IF(moras[[#This Row],[SALARIO]]="",'2-Resumen'!$B$7, moras[[#This Row],[SALARIO]])</f>
        <v>278030</v>
      </c>
      <c r="F3950">
        <f>STANDARDIZE(moras[[#This Row],[SALARIO]],'2-Resumen'!$B$2,'2-Resumen'!$B$3)</f>
        <v>-0.37099022987481406</v>
      </c>
      <c r="G3950" t="str">
        <f>IF(ABS(moras[[#This Row],[Z-CORE]])&gt; 1.96,"Sí", "No")</f>
        <v>No</v>
      </c>
      <c r="H3950" t="s">
        <v>37</v>
      </c>
      <c r="I3950" t="str">
        <f>IF(moras[[#This Row],[TIPO_ASEGURAMIENTO]] = "", '2-Resumen'!$F$4, moras[[#This Row],[TIPO_ASEGURAMIENTO]])</f>
        <v>CONVENIOS ESPECIALES DE TRABAJADORES INDEPENDIENTES</v>
      </c>
      <c r="J3950" t="s">
        <v>29</v>
      </c>
      <c r="K3950" t="s">
        <v>30</v>
      </c>
      <c r="L3950" t="s">
        <v>31</v>
      </c>
      <c r="M3950" t="s">
        <v>31</v>
      </c>
      <c r="N3950">
        <v>30</v>
      </c>
      <c r="O3950">
        <f>IF(moras[[#This Row],[EDAD]]="", '2-Resumen'!$C$7, moras[[#This Row],[EDAD]])</f>
        <v>30</v>
      </c>
      <c r="P3950">
        <f>FLOOR(moras[[#This Row],[EDAD_SIN_NA´S]],10)</f>
        <v>30</v>
      </c>
      <c r="Q3950">
        <f>STANDARDIZE(moras[[#This Row],[EDAD]],'2-Resumen'!$C$2, '2-Resumen'!$C$3)</f>
        <v>-0.84029414414035897</v>
      </c>
      <c r="R3950" t="str">
        <f>IF(ABS(moras[[#This Row],[Z-CORE E]]) &gt; 1.96, "Sí", "No")</f>
        <v>No</v>
      </c>
    </row>
    <row r="3951" spans="1:18">
      <c r="A3951">
        <v>597</v>
      </c>
      <c r="B3951" t="s">
        <v>32</v>
      </c>
      <c r="C3951">
        <v>278030</v>
      </c>
      <c r="D39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51">
        <f>IF(moras[[#This Row],[SALARIO]]="",'2-Resumen'!$B$7, moras[[#This Row],[SALARIO]])</f>
        <v>278030</v>
      </c>
      <c r="F3951">
        <f>STANDARDIZE(moras[[#This Row],[SALARIO]],'2-Resumen'!$B$2,'2-Resumen'!$B$3)</f>
        <v>-0.37099022987481406</v>
      </c>
      <c r="G3951" t="str">
        <f>IF(ABS(moras[[#This Row],[Z-CORE]])&gt; 1.96,"Sí", "No")</f>
        <v>No</v>
      </c>
      <c r="H3951" t="s">
        <v>37</v>
      </c>
      <c r="I3951" t="str">
        <f>IF(moras[[#This Row],[TIPO_ASEGURAMIENTO]] = "", '2-Resumen'!$F$4, moras[[#This Row],[TIPO_ASEGURAMIENTO]])</f>
        <v>CONVENIOS ESPECIALES DE TRABAJADORES INDEPENDIENTES</v>
      </c>
      <c r="J3951" t="s">
        <v>29</v>
      </c>
      <c r="K3951" t="s">
        <v>30</v>
      </c>
      <c r="L3951" t="s">
        <v>31</v>
      </c>
      <c r="M3951" t="s">
        <v>31</v>
      </c>
      <c r="N3951">
        <v>53</v>
      </c>
      <c r="O3951">
        <f>IF(moras[[#This Row],[EDAD]]="", '2-Resumen'!$C$7, moras[[#This Row],[EDAD]])</f>
        <v>53</v>
      </c>
      <c r="P3951">
        <f>FLOOR(moras[[#This Row],[EDAD_SIN_NA´S]],10)</f>
        <v>50</v>
      </c>
      <c r="Q3951">
        <f>STANDARDIZE(moras[[#This Row],[EDAD]],'2-Resumen'!$C$2, '2-Resumen'!$C$3)</f>
        <v>0.78293844763380371</v>
      </c>
      <c r="R3951" t="str">
        <f>IF(ABS(moras[[#This Row],[Z-CORE E]]) &gt; 1.96, "Sí", "No")</f>
        <v>No</v>
      </c>
    </row>
    <row r="3952" spans="1:18">
      <c r="A3952">
        <v>621</v>
      </c>
      <c r="B3952" t="s">
        <v>32</v>
      </c>
      <c r="C3952">
        <v>278030</v>
      </c>
      <c r="D39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52">
        <f>IF(moras[[#This Row],[SALARIO]]="",'2-Resumen'!$B$7, moras[[#This Row],[SALARIO]])</f>
        <v>278030</v>
      </c>
      <c r="F3952">
        <f>STANDARDIZE(moras[[#This Row],[SALARIO]],'2-Resumen'!$B$2,'2-Resumen'!$B$3)</f>
        <v>-0.37099022987481406</v>
      </c>
      <c r="G3952" t="str">
        <f>IF(ABS(moras[[#This Row],[Z-CORE]])&gt; 1.96,"Sí", "No")</f>
        <v>No</v>
      </c>
      <c r="H3952" t="s">
        <v>37</v>
      </c>
      <c r="I3952" t="str">
        <f>IF(moras[[#This Row],[TIPO_ASEGURAMIENTO]] = "", '2-Resumen'!$F$4, moras[[#This Row],[TIPO_ASEGURAMIENTO]])</f>
        <v>CONVENIOS ESPECIALES DE TRABAJADORES INDEPENDIENTES</v>
      </c>
      <c r="J3952" t="s">
        <v>29</v>
      </c>
      <c r="K3952" t="s">
        <v>30</v>
      </c>
      <c r="L3952" t="s">
        <v>31</v>
      </c>
      <c r="M3952" t="s">
        <v>31</v>
      </c>
      <c r="N3952">
        <v>78</v>
      </c>
      <c r="O3952">
        <f>IF(moras[[#This Row],[EDAD]]="", '2-Resumen'!$C$7, moras[[#This Row],[EDAD]])</f>
        <v>78</v>
      </c>
      <c r="P3952">
        <f>FLOOR(moras[[#This Row],[EDAD_SIN_NA´S]],10)</f>
        <v>70</v>
      </c>
      <c r="Q3952">
        <f>STANDARDIZE(moras[[#This Row],[EDAD]],'2-Resumen'!$C$2, '2-Resumen'!$C$3)</f>
        <v>2.5473216995622412</v>
      </c>
      <c r="R3952" t="str">
        <f>IF(ABS(moras[[#This Row],[Z-CORE E]]) &gt; 1.96, "Sí", "No")</f>
        <v>Sí</v>
      </c>
    </row>
    <row r="3953" spans="1:18">
      <c r="A3953">
        <v>643</v>
      </c>
      <c r="B3953" t="s">
        <v>32</v>
      </c>
      <c r="C3953">
        <v>278030</v>
      </c>
      <c r="D39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53">
        <f>IF(moras[[#This Row],[SALARIO]]="",'2-Resumen'!$B$7, moras[[#This Row],[SALARIO]])</f>
        <v>278030</v>
      </c>
      <c r="F3953">
        <f>STANDARDIZE(moras[[#This Row],[SALARIO]],'2-Resumen'!$B$2,'2-Resumen'!$B$3)</f>
        <v>-0.37099022987481406</v>
      </c>
      <c r="G3953" t="str">
        <f>IF(ABS(moras[[#This Row],[Z-CORE]])&gt; 1.96,"Sí", "No")</f>
        <v>No</v>
      </c>
      <c r="H3953" t="s">
        <v>37</v>
      </c>
      <c r="I3953" t="str">
        <f>IF(moras[[#This Row],[TIPO_ASEGURAMIENTO]] = "", '2-Resumen'!$F$4, moras[[#This Row],[TIPO_ASEGURAMIENTO]])</f>
        <v>CONVENIOS ESPECIALES DE TRABAJADORES INDEPENDIENTES</v>
      </c>
      <c r="J3953" t="s">
        <v>29</v>
      </c>
      <c r="K3953" t="s">
        <v>30</v>
      </c>
      <c r="L3953" t="s">
        <v>31</v>
      </c>
      <c r="M3953" t="s">
        <v>31</v>
      </c>
      <c r="N3953">
        <v>26</v>
      </c>
      <c r="O3953">
        <f>IF(moras[[#This Row],[EDAD]]="", '2-Resumen'!$C$7, moras[[#This Row],[EDAD]])</f>
        <v>26</v>
      </c>
      <c r="P3953">
        <f>FLOOR(moras[[#This Row],[EDAD_SIN_NA´S]],10)</f>
        <v>20</v>
      </c>
      <c r="Q3953">
        <f>STANDARDIZE(moras[[#This Row],[EDAD]],'2-Resumen'!$C$2, '2-Resumen'!$C$3)</f>
        <v>-1.1225954644489089</v>
      </c>
      <c r="R3953" t="str">
        <f>IF(ABS(moras[[#This Row],[Z-CORE E]]) &gt; 1.96, "Sí", "No")</f>
        <v>No</v>
      </c>
    </row>
    <row r="3954" spans="1:18">
      <c r="A3954">
        <v>655</v>
      </c>
      <c r="B3954" t="s">
        <v>32</v>
      </c>
      <c r="C3954">
        <v>278030</v>
      </c>
      <c r="D39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54">
        <f>IF(moras[[#This Row],[SALARIO]]="",'2-Resumen'!$B$7, moras[[#This Row],[SALARIO]])</f>
        <v>278030</v>
      </c>
      <c r="F3954">
        <f>STANDARDIZE(moras[[#This Row],[SALARIO]],'2-Resumen'!$B$2,'2-Resumen'!$B$3)</f>
        <v>-0.37099022987481406</v>
      </c>
      <c r="G3954" t="str">
        <f>IF(ABS(moras[[#This Row],[Z-CORE]])&gt; 1.96,"Sí", "No")</f>
        <v>No</v>
      </c>
      <c r="H3954" t="s">
        <v>37</v>
      </c>
      <c r="I3954" t="str">
        <f>IF(moras[[#This Row],[TIPO_ASEGURAMIENTO]] = "", '2-Resumen'!$F$4, moras[[#This Row],[TIPO_ASEGURAMIENTO]])</f>
        <v>CONVENIOS ESPECIALES DE TRABAJADORES INDEPENDIENTES</v>
      </c>
      <c r="J3954" t="s">
        <v>29</v>
      </c>
      <c r="K3954" t="s">
        <v>30</v>
      </c>
      <c r="L3954" t="s">
        <v>30</v>
      </c>
      <c r="M3954" t="s">
        <v>31</v>
      </c>
      <c r="N3954">
        <v>38</v>
      </c>
      <c r="O3954">
        <f>IF(moras[[#This Row],[EDAD]]="", '2-Resumen'!$C$7, moras[[#This Row],[EDAD]])</f>
        <v>38</v>
      </c>
      <c r="P3954">
        <f>FLOOR(moras[[#This Row],[EDAD_SIN_NA´S]],10)</f>
        <v>30</v>
      </c>
      <c r="Q3954">
        <f>STANDARDIZE(moras[[#This Row],[EDAD]],'2-Resumen'!$C$2, '2-Resumen'!$C$3)</f>
        <v>-0.27569150352325889</v>
      </c>
      <c r="R3954" t="str">
        <f>IF(ABS(moras[[#This Row],[Z-CORE E]]) &gt; 1.96, "Sí", "No")</f>
        <v>No</v>
      </c>
    </row>
    <row r="3955" spans="1:18">
      <c r="A3955">
        <v>684</v>
      </c>
      <c r="B3955" t="s">
        <v>32</v>
      </c>
      <c r="C3955">
        <v>278030</v>
      </c>
      <c r="D39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55">
        <f>IF(moras[[#This Row],[SALARIO]]="",'2-Resumen'!$B$7, moras[[#This Row],[SALARIO]])</f>
        <v>278030</v>
      </c>
      <c r="F3955">
        <f>STANDARDIZE(moras[[#This Row],[SALARIO]],'2-Resumen'!$B$2,'2-Resumen'!$B$3)</f>
        <v>-0.37099022987481406</v>
      </c>
      <c r="G3955" t="str">
        <f>IF(ABS(moras[[#This Row],[Z-CORE]])&gt; 1.96,"Sí", "No")</f>
        <v>No</v>
      </c>
      <c r="H3955" t="s">
        <v>37</v>
      </c>
      <c r="I3955" t="str">
        <f>IF(moras[[#This Row],[TIPO_ASEGURAMIENTO]] = "", '2-Resumen'!$F$4, moras[[#This Row],[TIPO_ASEGURAMIENTO]])</f>
        <v>CONVENIOS ESPECIALES DE TRABAJADORES INDEPENDIENTES</v>
      </c>
      <c r="J3955" t="s">
        <v>29</v>
      </c>
      <c r="K3955" t="s">
        <v>30</v>
      </c>
      <c r="L3955" t="s">
        <v>31</v>
      </c>
      <c r="M3955" t="s">
        <v>31</v>
      </c>
      <c r="N3955">
        <v>52</v>
      </c>
      <c r="O3955">
        <f>IF(moras[[#This Row],[EDAD]]="", '2-Resumen'!$C$7, moras[[#This Row],[EDAD]])</f>
        <v>52</v>
      </c>
      <c r="P3955">
        <f>FLOOR(moras[[#This Row],[EDAD_SIN_NA´S]],10)</f>
        <v>50</v>
      </c>
      <c r="Q3955">
        <f>STANDARDIZE(moras[[#This Row],[EDAD]],'2-Resumen'!$C$2, '2-Resumen'!$C$3)</f>
        <v>0.71236311755666615</v>
      </c>
      <c r="R3955" t="str">
        <f>IF(ABS(moras[[#This Row],[Z-CORE E]]) &gt; 1.96, "Sí", "No")</f>
        <v>No</v>
      </c>
    </row>
    <row r="3956" spans="1:18">
      <c r="A3956">
        <v>701</v>
      </c>
      <c r="B3956" t="s">
        <v>32</v>
      </c>
      <c r="C3956">
        <v>278030</v>
      </c>
      <c r="D39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56">
        <f>IF(moras[[#This Row],[SALARIO]]="",'2-Resumen'!$B$7, moras[[#This Row],[SALARIO]])</f>
        <v>278030</v>
      </c>
      <c r="F3956">
        <f>STANDARDIZE(moras[[#This Row],[SALARIO]],'2-Resumen'!$B$2,'2-Resumen'!$B$3)</f>
        <v>-0.37099022987481406</v>
      </c>
      <c r="G3956" t="str">
        <f>IF(ABS(moras[[#This Row],[Z-CORE]])&gt; 1.96,"Sí", "No")</f>
        <v>No</v>
      </c>
      <c r="H3956" t="s">
        <v>37</v>
      </c>
      <c r="I3956" t="str">
        <f>IF(moras[[#This Row],[TIPO_ASEGURAMIENTO]] = "", '2-Resumen'!$F$4, moras[[#This Row],[TIPO_ASEGURAMIENTO]])</f>
        <v>CONVENIOS ESPECIALES DE TRABAJADORES INDEPENDIENTES</v>
      </c>
      <c r="J3956" t="s">
        <v>29</v>
      </c>
      <c r="K3956" t="s">
        <v>30</v>
      </c>
      <c r="L3956" t="s">
        <v>31</v>
      </c>
      <c r="M3956" t="s">
        <v>31</v>
      </c>
      <c r="N3956">
        <v>40</v>
      </c>
      <c r="O3956">
        <f>IF(moras[[#This Row],[EDAD]]="", '2-Resumen'!$C$7, moras[[#This Row],[EDAD]])</f>
        <v>40</v>
      </c>
      <c r="P3956">
        <f>FLOOR(moras[[#This Row],[EDAD_SIN_NA´S]],10)</f>
        <v>40</v>
      </c>
      <c r="Q3956">
        <f>STANDARDIZE(moras[[#This Row],[EDAD]],'2-Resumen'!$C$2, '2-Resumen'!$C$3)</f>
        <v>-0.13454084336898386</v>
      </c>
      <c r="R3956" t="str">
        <f>IF(ABS(moras[[#This Row],[Z-CORE E]]) &gt; 1.96, "Sí", "No")</f>
        <v>No</v>
      </c>
    </row>
    <row r="3957" spans="1:18">
      <c r="A3957">
        <v>713</v>
      </c>
      <c r="B3957" t="s">
        <v>32</v>
      </c>
      <c r="C3957">
        <v>27803099</v>
      </c>
      <c r="D39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57">
        <f>IF(moras[[#This Row],[SALARIO]]="",'2-Resumen'!$B$7, moras[[#This Row],[SALARIO]])</f>
        <v>27803099</v>
      </c>
      <c r="F3957">
        <f>STANDARDIZE(moras[[#This Row],[SALARIO]],'2-Resumen'!$B$2,'2-Resumen'!$B$3)</f>
        <v>8.7000515117414676E-2</v>
      </c>
      <c r="G3957" t="str">
        <f>IF(ABS(moras[[#This Row],[Z-CORE]])&gt; 1.96,"Sí", "No")</f>
        <v>No</v>
      </c>
      <c r="H3957" t="s">
        <v>37</v>
      </c>
      <c r="I3957" t="str">
        <f>IF(moras[[#This Row],[TIPO_ASEGURAMIENTO]] = "", '2-Resumen'!$F$4, moras[[#This Row],[TIPO_ASEGURAMIENTO]])</f>
        <v>CONVENIOS ESPECIALES DE TRABAJADORES INDEPENDIENTES</v>
      </c>
      <c r="J3957" t="s">
        <v>29</v>
      </c>
      <c r="K3957" t="s">
        <v>30</v>
      </c>
      <c r="L3957" t="s">
        <v>31</v>
      </c>
      <c r="M3957" t="s">
        <v>31</v>
      </c>
      <c r="N3957">
        <v>73</v>
      </c>
      <c r="O3957">
        <f>IF(moras[[#This Row],[EDAD]]="", '2-Resumen'!$C$7, moras[[#This Row],[EDAD]])</f>
        <v>73</v>
      </c>
      <c r="P3957">
        <f>FLOOR(moras[[#This Row],[EDAD_SIN_NA´S]],10)</f>
        <v>70</v>
      </c>
      <c r="Q3957">
        <f>STANDARDIZE(moras[[#This Row],[EDAD]],'2-Resumen'!$C$2, '2-Resumen'!$C$3)</f>
        <v>2.1944450491765539</v>
      </c>
      <c r="R3957" t="str">
        <f>IF(ABS(moras[[#This Row],[Z-CORE E]]) &gt; 1.96, "Sí", "No")</f>
        <v>Sí</v>
      </c>
    </row>
    <row r="3958" spans="1:18">
      <c r="A3958">
        <v>741</v>
      </c>
      <c r="B3958" t="s">
        <v>27</v>
      </c>
      <c r="C3958">
        <v>278030</v>
      </c>
      <c r="D39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58">
        <f>IF(moras[[#This Row],[SALARIO]]="",'2-Resumen'!$B$7, moras[[#This Row],[SALARIO]])</f>
        <v>278030</v>
      </c>
      <c r="F3958">
        <f>STANDARDIZE(moras[[#This Row],[SALARIO]],'2-Resumen'!$B$2,'2-Resumen'!$B$3)</f>
        <v>-0.37099022987481406</v>
      </c>
      <c r="G3958" t="str">
        <f>IF(ABS(moras[[#This Row],[Z-CORE]])&gt; 1.96,"Sí", "No")</f>
        <v>No</v>
      </c>
      <c r="H3958" t="s">
        <v>37</v>
      </c>
      <c r="I3958" t="str">
        <f>IF(moras[[#This Row],[TIPO_ASEGURAMIENTO]] = "", '2-Resumen'!$F$4, moras[[#This Row],[TIPO_ASEGURAMIENTO]])</f>
        <v>CONVENIOS ESPECIALES DE TRABAJADORES INDEPENDIENTES</v>
      </c>
      <c r="J3958" t="s">
        <v>29</v>
      </c>
      <c r="K3958" t="s">
        <v>30</v>
      </c>
      <c r="L3958" t="s">
        <v>31</v>
      </c>
      <c r="M3958" t="s">
        <v>31</v>
      </c>
      <c r="N3958">
        <v>41</v>
      </c>
      <c r="O3958">
        <f>IF(moras[[#This Row],[EDAD]]="", '2-Resumen'!$C$7, moras[[#This Row],[EDAD]])</f>
        <v>41</v>
      </c>
      <c r="P3958">
        <f>FLOOR(moras[[#This Row],[EDAD_SIN_NA´S]],10)</f>
        <v>40</v>
      </c>
      <c r="Q3958">
        <f>STANDARDIZE(moras[[#This Row],[EDAD]],'2-Resumen'!$C$2, '2-Resumen'!$C$3)</f>
        <v>-6.3965513291846368E-2</v>
      </c>
      <c r="R3958" t="str">
        <f>IF(ABS(moras[[#This Row],[Z-CORE E]]) &gt; 1.96, "Sí", "No")</f>
        <v>No</v>
      </c>
    </row>
    <row r="3959" spans="1:18">
      <c r="A3959">
        <v>779</v>
      </c>
      <c r="B3959" t="s">
        <v>32</v>
      </c>
      <c r="C3959">
        <v>278030</v>
      </c>
      <c r="D39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59">
        <f>IF(moras[[#This Row],[SALARIO]]="",'2-Resumen'!$B$7, moras[[#This Row],[SALARIO]])</f>
        <v>278030</v>
      </c>
      <c r="F3959">
        <f>STANDARDIZE(moras[[#This Row],[SALARIO]],'2-Resumen'!$B$2,'2-Resumen'!$B$3)</f>
        <v>-0.37099022987481406</v>
      </c>
      <c r="G3959" t="str">
        <f>IF(ABS(moras[[#This Row],[Z-CORE]])&gt; 1.96,"Sí", "No")</f>
        <v>No</v>
      </c>
      <c r="H3959" t="s">
        <v>37</v>
      </c>
      <c r="I3959" t="str">
        <f>IF(moras[[#This Row],[TIPO_ASEGURAMIENTO]] = "", '2-Resumen'!$F$4, moras[[#This Row],[TIPO_ASEGURAMIENTO]])</f>
        <v>CONVENIOS ESPECIALES DE TRABAJADORES INDEPENDIENTES</v>
      </c>
      <c r="J3959" t="s">
        <v>29</v>
      </c>
      <c r="K3959" t="s">
        <v>30</v>
      </c>
      <c r="L3959" t="s">
        <v>31</v>
      </c>
      <c r="M3959" t="s">
        <v>31</v>
      </c>
      <c r="N3959">
        <v>55</v>
      </c>
      <c r="O3959">
        <f>IF(moras[[#This Row],[EDAD]]="", '2-Resumen'!$C$7, moras[[#This Row],[EDAD]])</f>
        <v>55</v>
      </c>
      <c r="P3959">
        <f>FLOOR(moras[[#This Row],[EDAD_SIN_NA´S]],10)</f>
        <v>50</v>
      </c>
      <c r="Q3959">
        <f>STANDARDIZE(moras[[#This Row],[EDAD]],'2-Resumen'!$C$2, '2-Resumen'!$C$3)</f>
        <v>0.92408910778807873</v>
      </c>
      <c r="R3959" t="str">
        <f>IF(ABS(moras[[#This Row],[Z-CORE E]]) &gt; 1.96, "Sí", "No")</f>
        <v>No</v>
      </c>
    </row>
    <row r="3960" spans="1:18">
      <c r="A3960">
        <v>879</v>
      </c>
      <c r="B3960" t="s">
        <v>32</v>
      </c>
      <c r="C3960">
        <v>145590615</v>
      </c>
      <c r="D39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60">
        <f>IF(moras[[#This Row],[SALARIO]]="",'2-Resumen'!$B$7, moras[[#This Row],[SALARIO]])</f>
        <v>145590615</v>
      </c>
      <c r="F3960">
        <f>STANDARDIZE(moras[[#This Row],[SALARIO]],'2-Resumen'!$B$2,'2-Resumen'!$B$3)</f>
        <v>2.0468717947724833</v>
      </c>
      <c r="G3960" t="str">
        <f>IF(ABS(moras[[#This Row],[Z-CORE]])&gt; 1.96,"Sí", "No")</f>
        <v>Sí</v>
      </c>
      <c r="H3960" t="s">
        <v>37</v>
      </c>
      <c r="I3960" t="str">
        <f>IF(moras[[#This Row],[TIPO_ASEGURAMIENTO]] = "", '2-Resumen'!$F$4, moras[[#This Row],[TIPO_ASEGURAMIENTO]])</f>
        <v>CONVENIOS ESPECIALES DE TRABAJADORES INDEPENDIENTES</v>
      </c>
      <c r="J3960" t="s">
        <v>29</v>
      </c>
      <c r="K3960" t="s">
        <v>30</v>
      </c>
      <c r="L3960" t="s">
        <v>31</v>
      </c>
      <c r="M3960" t="s">
        <v>31</v>
      </c>
      <c r="N3960">
        <v>38</v>
      </c>
      <c r="O3960">
        <f>IF(moras[[#This Row],[EDAD]]="", '2-Resumen'!$C$7, moras[[#This Row],[EDAD]])</f>
        <v>38</v>
      </c>
      <c r="P3960">
        <f>FLOOR(moras[[#This Row],[EDAD_SIN_NA´S]],10)</f>
        <v>30</v>
      </c>
      <c r="Q3960">
        <f>STANDARDIZE(moras[[#This Row],[EDAD]],'2-Resumen'!$C$2, '2-Resumen'!$C$3)</f>
        <v>-0.27569150352325889</v>
      </c>
      <c r="R3960" t="str">
        <f>IF(ABS(moras[[#This Row],[Z-CORE E]]) &gt; 1.96, "Sí", "No")</f>
        <v>No</v>
      </c>
    </row>
    <row r="3961" spans="1:18">
      <c r="A3961">
        <v>983</v>
      </c>
      <c r="B3961" t="s">
        <v>32</v>
      </c>
      <c r="C3961">
        <v>27803099</v>
      </c>
      <c r="D39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61">
        <f>IF(moras[[#This Row],[SALARIO]]="",'2-Resumen'!$B$7, moras[[#This Row],[SALARIO]])</f>
        <v>27803099</v>
      </c>
      <c r="F3961">
        <f>STANDARDIZE(moras[[#This Row],[SALARIO]],'2-Resumen'!$B$2,'2-Resumen'!$B$3)</f>
        <v>8.7000515117414676E-2</v>
      </c>
      <c r="G3961" t="str">
        <f>IF(ABS(moras[[#This Row],[Z-CORE]])&gt; 1.96,"Sí", "No")</f>
        <v>No</v>
      </c>
      <c r="H3961" t="s">
        <v>37</v>
      </c>
      <c r="I3961" t="str">
        <f>IF(moras[[#This Row],[TIPO_ASEGURAMIENTO]] = "", '2-Resumen'!$F$4, moras[[#This Row],[TIPO_ASEGURAMIENTO]])</f>
        <v>CONVENIOS ESPECIALES DE TRABAJADORES INDEPENDIENTES</v>
      </c>
      <c r="J3961" t="s">
        <v>29</v>
      </c>
      <c r="K3961" t="s">
        <v>30</v>
      </c>
      <c r="L3961" t="s">
        <v>31</v>
      </c>
      <c r="M3961" t="s">
        <v>31</v>
      </c>
      <c r="N3961">
        <v>30</v>
      </c>
      <c r="O3961">
        <f>IF(moras[[#This Row],[EDAD]]="", '2-Resumen'!$C$7, moras[[#This Row],[EDAD]])</f>
        <v>30</v>
      </c>
      <c r="P3961">
        <f>FLOOR(moras[[#This Row],[EDAD_SIN_NA´S]],10)</f>
        <v>30</v>
      </c>
      <c r="Q3961">
        <f>STANDARDIZE(moras[[#This Row],[EDAD]],'2-Resumen'!$C$2, '2-Resumen'!$C$3)</f>
        <v>-0.84029414414035897</v>
      </c>
      <c r="R3961" t="str">
        <f>IF(ABS(moras[[#This Row],[Z-CORE E]]) &gt; 1.96, "Sí", "No")</f>
        <v>No</v>
      </c>
    </row>
    <row r="3962" spans="1:18">
      <c r="A3962">
        <v>999</v>
      </c>
      <c r="B3962" t="s">
        <v>32</v>
      </c>
      <c r="C3962">
        <v>278030</v>
      </c>
      <c r="D39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62">
        <f>IF(moras[[#This Row],[SALARIO]]="",'2-Resumen'!$B$7, moras[[#This Row],[SALARIO]])</f>
        <v>278030</v>
      </c>
      <c r="F3962">
        <f>STANDARDIZE(moras[[#This Row],[SALARIO]],'2-Resumen'!$B$2,'2-Resumen'!$B$3)</f>
        <v>-0.37099022987481406</v>
      </c>
      <c r="G3962" t="str">
        <f>IF(ABS(moras[[#This Row],[Z-CORE]])&gt; 1.96,"Sí", "No")</f>
        <v>No</v>
      </c>
      <c r="H3962" t="s">
        <v>37</v>
      </c>
      <c r="I3962" t="str">
        <f>IF(moras[[#This Row],[TIPO_ASEGURAMIENTO]] = "", '2-Resumen'!$F$4, moras[[#This Row],[TIPO_ASEGURAMIENTO]])</f>
        <v>CONVENIOS ESPECIALES DE TRABAJADORES INDEPENDIENTES</v>
      </c>
      <c r="J3962" t="s">
        <v>29</v>
      </c>
      <c r="K3962" t="s">
        <v>30</v>
      </c>
      <c r="L3962" t="s">
        <v>31</v>
      </c>
      <c r="M3962" t="s">
        <v>31</v>
      </c>
      <c r="N3962">
        <v>62</v>
      </c>
      <c r="O3962">
        <f>IF(moras[[#This Row],[EDAD]]="", '2-Resumen'!$C$7, moras[[#This Row],[EDAD]])</f>
        <v>62</v>
      </c>
      <c r="P3962">
        <f>FLOOR(moras[[#This Row],[EDAD_SIN_NA´S]],10)</f>
        <v>60</v>
      </c>
      <c r="Q3962">
        <f>STANDARDIZE(moras[[#This Row],[EDAD]],'2-Resumen'!$C$2, '2-Resumen'!$C$3)</f>
        <v>1.4181164183280413</v>
      </c>
      <c r="R3962" t="str">
        <f>IF(ABS(moras[[#This Row],[Z-CORE E]]) &gt; 1.96, "Sí", "No")</f>
        <v>No</v>
      </c>
    </row>
    <row r="3963" spans="1:18">
      <c r="A3963">
        <v>1006</v>
      </c>
      <c r="B3963" t="s">
        <v>32</v>
      </c>
      <c r="C3963">
        <v>278030</v>
      </c>
      <c r="D39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63">
        <f>IF(moras[[#This Row],[SALARIO]]="",'2-Resumen'!$B$7, moras[[#This Row],[SALARIO]])</f>
        <v>278030</v>
      </c>
      <c r="F3963">
        <f>STANDARDIZE(moras[[#This Row],[SALARIO]],'2-Resumen'!$B$2,'2-Resumen'!$B$3)</f>
        <v>-0.37099022987481406</v>
      </c>
      <c r="G3963" t="str">
        <f>IF(ABS(moras[[#This Row],[Z-CORE]])&gt; 1.96,"Sí", "No")</f>
        <v>No</v>
      </c>
      <c r="H3963" t="s">
        <v>37</v>
      </c>
      <c r="I3963" t="str">
        <f>IF(moras[[#This Row],[TIPO_ASEGURAMIENTO]] = "", '2-Resumen'!$F$4, moras[[#This Row],[TIPO_ASEGURAMIENTO]])</f>
        <v>CONVENIOS ESPECIALES DE TRABAJADORES INDEPENDIENTES</v>
      </c>
      <c r="J3963" t="s">
        <v>29</v>
      </c>
      <c r="K3963" t="s">
        <v>30</v>
      </c>
      <c r="L3963" t="s">
        <v>31</v>
      </c>
      <c r="M3963" t="s">
        <v>31</v>
      </c>
      <c r="N3963">
        <v>50</v>
      </c>
      <c r="O3963">
        <f>IF(moras[[#This Row],[EDAD]]="", '2-Resumen'!$C$7, moras[[#This Row],[EDAD]])</f>
        <v>50</v>
      </c>
      <c r="P3963">
        <f>FLOOR(moras[[#This Row],[EDAD_SIN_NA´S]],10)</f>
        <v>50</v>
      </c>
      <c r="Q3963">
        <f>STANDARDIZE(moras[[#This Row],[EDAD]],'2-Resumen'!$C$2, '2-Resumen'!$C$3)</f>
        <v>0.57121245740239113</v>
      </c>
      <c r="R3963" t="str">
        <f>IF(ABS(moras[[#This Row],[Z-CORE E]]) &gt; 1.96, "Sí", "No")</f>
        <v>No</v>
      </c>
    </row>
    <row r="3964" spans="1:18">
      <c r="A3964">
        <v>1035</v>
      </c>
      <c r="B3964" t="s">
        <v>32</v>
      </c>
      <c r="C3964">
        <v>1170360</v>
      </c>
      <c r="D39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3964">
        <f>IF(moras[[#This Row],[SALARIO]]="",'2-Resumen'!$B$7, moras[[#This Row],[SALARIO]])</f>
        <v>1170360</v>
      </c>
      <c r="F3964">
        <f>STANDARDIZE(moras[[#This Row],[SALARIO]],'2-Resumen'!$B$2,'2-Resumen'!$B$3)</f>
        <v>-0.35614271463411057</v>
      </c>
      <c r="G3964" t="str">
        <f>IF(ABS(moras[[#This Row],[Z-CORE]])&gt; 1.96,"Sí", "No")</f>
        <v>No</v>
      </c>
      <c r="H3964" t="s">
        <v>37</v>
      </c>
      <c r="I3964" t="str">
        <f>IF(moras[[#This Row],[TIPO_ASEGURAMIENTO]] = "", '2-Resumen'!$F$4, moras[[#This Row],[TIPO_ASEGURAMIENTO]])</f>
        <v>CONVENIOS ESPECIALES DE TRABAJADORES INDEPENDIENTES</v>
      </c>
      <c r="J3964" t="s">
        <v>29</v>
      </c>
      <c r="K3964" t="s">
        <v>30</v>
      </c>
      <c r="L3964" t="s">
        <v>31</v>
      </c>
      <c r="M3964" t="s">
        <v>31</v>
      </c>
      <c r="N3964">
        <v>61</v>
      </c>
      <c r="O3964">
        <f>IF(moras[[#This Row],[EDAD]]="", '2-Resumen'!$C$7, moras[[#This Row],[EDAD]])</f>
        <v>61</v>
      </c>
      <c r="P3964">
        <f>FLOOR(moras[[#This Row],[EDAD_SIN_NA´S]],10)</f>
        <v>60</v>
      </c>
      <c r="Q3964">
        <f>STANDARDIZE(moras[[#This Row],[EDAD]],'2-Resumen'!$C$2, '2-Resumen'!$C$3)</f>
        <v>1.3475410882509038</v>
      </c>
      <c r="R3964" t="str">
        <f>IF(ABS(moras[[#This Row],[Z-CORE E]]) &gt; 1.96, "Sí", "No")</f>
        <v>No</v>
      </c>
    </row>
    <row r="3965" spans="1:18">
      <c r="A3965">
        <v>1072</v>
      </c>
      <c r="B3965" t="s">
        <v>27</v>
      </c>
      <c r="C3965">
        <v>278030</v>
      </c>
      <c r="D39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65">
        <f>IF(moras[[#This Row],[SALARIO]]="",'2-Resumen'!$B$7, moras[[#This Row],[SALARIO]])</f>
        <v>278030</v>
      </c>
      <c r="F3965">
        <f>STANDARDIZE(moras[[#This Row],[SALARIO]],'2-Resumen'!$B$2,'2-Resumen'!$B$3)</f>
        <v>-0.37099022987481406</v>
      </c>
      <c r="G3965" t="str">
        <f>IF(ABS(moras[[#This Row],[Z-CORE]])&gt; 1.96,"Sí", "No")</f>
        <v>No</v>
      </c>
      <c r="H3965" t="s">
        <v>37</v>
      </c>
      <c r="I3965" t="str">
        <f>IF(moras[[#This Row],[TIPO_ASEGURAMIENTO]] = "", '2-Resumen'!$F$4, moras[[#This Row],[TIPO_ASEGURAMIENTO]])</f>
        <v>CONVENIOS ESPECIALES DE TRABAJADORES INDEPENDIENTES</v>
      </c>
      <c r="J3965" t="s">
        <v>29</v>
      </c>
      <c r="K3965" t="s">
        <v>30</v>
      </c>
      <c r="L3965" t="s">
        <v>31</v>
      </c>
      <c r="M3965" t="s">
        <v>31</v>
      </c>
      <c r="N3965">
        <v>29</v>
      </c>
      <c r="O3965">
        <f>IF(moras[[#This Row],[EDAD]]="", '2-Resumen'!$C$7, moras[[#This Row],[EDAD]])</f>
        <v>29</v>
      </c>
      <c r="P3965">
        <f>FLOOR(moras[[#This Row],[EDAD_SIN_NA´S]],10)</f>
        <v>20</v>
      </c>
      <c r="Q3965">
        <f>STANDARDIZE(moras[[#This Row],[EDAD]],'2-Resumen'!$C$2, '2-Resumen'!$C$3)</f>
        <v>-0.91086947421749642</v>
      </c>
      <c r="R3965" t="str">
        <f>IF(ABS(moras[[#This Row],[Z-CORE E]]) &gt; 1.96, "Sí", "No")</f>
        <v>No</v>
      </c>
    </row>
    <row r="3966" spans="1:18">
      <c r="A3966">
        <v>1101</v>
      </c>
      <c r="B3966" t="s">
        <v>32</v>
      </c>
      <c r="C3966">
        <v>278030</v>
      </c>
      <c r="D39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66">
        <f>IF(moras[[#This Row],[SALARIO]]="",'2-Resumen'!$B$7, moras[[#This Row],[SALARIO]])</f>
        <v>278030</v>
      </c>
      <c r="F3966">
        <f>STANDARDIZE(moras[[#This Row],[SALARIO]],'2-Resumen'!$B$2,'2-Resumen'!$B$3)</f>
        <v>-0.37099022987481406</v>
      </c>
      <c r="G3966" t="str">
        <f>IF(ABS(moras[[#This Row],[Z-CORE]])&gt; 1.96,"Sí", "No")</f>
        <v>No</v>
      </c>
      <c r="H3966" t="s">
        <v>37</v>
      </c>
      <c r="I3966" t="str">
        <f>IF(moras[[#This Row],[TIPO_ASEGURAMIENTO]] = "", '2-Resumen'!$F$4, moras[[#This Row],[TIPO_ASEGURAMIENTO]])</f>
        <v>CONVENIOS ESPECIALES DE TRABAJADORES INDEPENDIENTES</v>
      </c>
      <c r="J3966" t="s">
        <v>29</v>
      </c>
      <c r="K3966" t="s">
        <v>30</v>
      </c>
      <c r="L3966" t="s">
        <v>31</v>
      </c>
      <c r="M3966" t="s">
        <v>31</v>
      </c>
      <c r="N3966">
        <v>24</v>
      </c>
      <c r="O3966">
        <f>IF(moras[[#This Row],[EDAD]]="", '2-Resumen'!$C$7, moras[[#This Row],[EDAD]])</f>
        <v>24</v>
      </c>
      <c r="P3966">
        <f>FLOOR(moras[[#This Row],[EDAD_SIN_NA´S]],10)</f>
        <v>20</v>
      </c>
      <c r="Q3966">
        <f>STANDARDIZE(moras[[#This Row],[EDAD]],'2-Resumen'!$C$2, '2-Resumen'!$C$3)</f>
        <v>-1.263746124603184</v>
      </c>
      <c r="R3966" t="str">
        <f>IF(ABS(moras[[#This Row],[Z-CORE E]]) &gt; 1.96, "Sí", "No")</f>
        <v>No</v>
      </c>
    </row>
    <row r="3967" spans="1:18">
      <c r="A3967">
        <v>1127</v>
      </c>
      <c r="B3967" t="s">
        <v>32</v>
      </c>
      <c r="C3967">
        <v>27803099</v>
      </c>
      <c r="D39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67">
        <f>IF(moras[[#This Row],[SALARIO]]="",'2-Resumen'!$B$7, moras[[#This Row],[SALARIO]])</f>
        <v>27803099</v>
      </c>
      <c r="F3967">
        <f>STANDARDIZE(moras[[#This Row],[SALARIO]],'2-Resumen'!$B$2,'2-Resumen'!$B$3)</f>
        <v>8.7000515117414676E-2</v>
      </c>
      <c r="G3967" t="str">
        <f>IF(ABS(moras[[#This Row],[Z-CORE]])&gt; 1.96,"Sí", "No")</f>
        <v>No</v>
      </c>
      <c r="H3967" t="s">
        <v>37</v>
      </c>
      <c r="I3967" t="str">
        <f>IF(moras[[#This Row],[TIPO_ASEGURAMIENTO]] = "", '2-Resumen'!$F$4, moras[[#This Row],[TIPO_ASEGURAMIENTO]])</f>
        <v>CONVENIOS ESPECIALES DE TRABAJADORES INDEPENDIENTES</v>
      </c>
      <c r="J3967" t="s">
        <v>29</v>
      </c>
      <c r="K3967" t="s">
        <v>30</v>
      </c>
      <c r="L3967" t="s">
        <v>31</v>
      </c>
      <c r="M3967" t="s">
        <v>31</v>
      </c>
      <c r="N3967">
        <v>31</v>
      </c>
      <c r="O3967">
        <f>IF(moras[[#This Row],[EDAD]]="", '2-Resumen'!$C$7, moras[[#This Row],[EDAD]])</f>
        <v>31</v>
      </c>
      <c r="P3967">
        <f>FLOOR(moras[[#This Row],[EDAD_SIN_NA´S]],10)</f>
        <v>30</v>
      </c>
      <c r="Q3967">
        <f>STANDARDIZE(moras[[#This Row],[EDAD]],'2-Resumen'!$C$2, '2-Resumen'!$C$3)</f>
        <v>-0.7697188140632214</v>
      </c>
      <c r="R3967" t="str">
        <f>IF(ABS(moras[[#This Row],[Z-CORE E]]) &gt; 1.96, "Sí", "No")</f>
        <v>No</v>
      </c>
    </row>
    <row r="3968" spans="1:18">
      <c r="A3968">
        <v>1133</v>
      </c>
      <c r="B3968" t="s">
        <v>32</v>
      </c>
      <c r="C3968">
        <v>278030</v>
      </c>
      <c r="D39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68">
        <f>IF(moras[[#This Row],[SALARIO]]="",'2-Resumen'!$B$7, moras[[#This Row],[SALARIO]])</f>
        <v>278030</v>
      </c>
      <c r="F3968">
        <f>STANDARDIZE(moras[[#This Row],[SALARIO]],'2-Resumen'!$B$2,'2-Resumen'!$B$3)</f>
        <v>-0.37099022987481406</v>
      </c>
      <c r="G3968" t="str">
        <f>IF(ABS(moras[[#This Row],[Z-CORE]])&gt; 1.96,"Sí", "No")</f>
        <v>No</v>
      </c>
      <c r="H3968" t="s">
        <v>37</v>
      </c>
      <c r="I3968" t="str">
        <f>IF(moras[[#This Row],[TIPO_ASEGURAMIENTO]] = "", '2-Resumen'!$F$4, moras[[#This Row],[TIPO_ASEGURAMIENTO]])</f>
        <v>CONVENIOS ESPECIALES DE TRABAJADORES INDEPENDIENTES</v>
      </c>
      <c r="J3968" t="s">
        <v>29</v>
      </c>
      <c r="K3968" t="s">
        <v>30</v>
      </c>
      <c r="L3968" t="s">
        <v>30</v>
      </c>
      <c r="M3968" t="s">
        <v>31</v>
      </c>
      <c r="N3968">
        <v>39</v>
      </c>
      <c r="O3968">
        <f>IF(moras[[#This Row],[EDAD]]="", '2-Resumen'!$C$7, moras[[#This Row],[EDAD]])</f>
        <v>39</v>
      </c>
      <c r="P3968">
        <f>FLOOR(moras[[#This Row],[EDAD_SIN_NA´S]],10)</f>
        <v>30</v>
      </c>
      <c r="Q3968">
        <f>STANDARDIZE(moras[[#This Row],[EDAD]],'2-Resumen'!$C$2, '2-Resumen'!$C$3)</f>
        <v>-0.20511617344612137</v>
      </c>
      <c r="R3968" t="str">
        <f>IF(ABS(moras[[#This Row],[Z-CORE E]]) &gt; 1.96, "Sí", "No")</f>
        <v>No</v>
      </c>
    </row>
    <row r="3969" spans="1:18">
      <c r="A3969">
        <v>1151</v>
      </c>
      <c r="B3969" t="s">
        <v>32</v>
      </c>
      <c r="C3969">
        <v>278030</v>
      </c>
      <c r="D39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69">
        <f>IF(moras[[#This Row],[SALARIO]]="",'2-Resumen'!$B$7, moras[[#This Row],[SALARIO]])</f>
        <v>278030</v>
      </c>
      <c r="F3969">
        <f>STANDARDIZE(moras[[#This Row],[SALARIO]],'2-Resumen'!$B$2,'2-Resumen'!$B$3)</f>
        <v>-0.37099022987481406</v>
      </c>
      <c r="G3969" t="str">
        <f>IF(ABS(moras[[#This Row],[Z-CORE]])&gt; 1.96,"Sí", "No")</f>
        <v>No</v>
      </c>
      <c r="H3969" t="s">
        <v>37</v>
      </c>
      <c r="I3969" t="str">
        <f>IF(moras[[#This Row],[TIPO_ASEGURAMIENTO]] = "", '2-Resumen'!$F$4, moras[[#This Row],[TIPO_ASEGURAMIENTO]])</f>
        <v>CONVENIOS ESPECIALES DE TRABAJADORES INDEPENDIENTES</v>
      </c>
      <c r="J3969" t="s">
        <v>29</v>
      </c>
      <c r="K3969" t="s">
        <v>30</v>
      </c>
      <c r="L3969" t="s">
        <v>31</v>
      </c>
      <c r="M3969" t="s">
        <v>31</v>
      </c>
      <c r="N3969">
        <v>38</v>
      </c>
      <c r="O3969">
        <f>IF(moras[[#This Row],[EDAD]]="", '2-Resumen'!$C$7, moras[[#This Row],[EDAD]])</f>
        <v>38</v>
      </c>
      <c r="P3969">
        <f>FLOOR(moras[[#This Row],[EDAD_SIN_NA´S]],10)</f>
        <v>30</v>
      </c>
      <c r="Q3969">
        <f>STANDARDIZE(moras[[#This Row],[EDAD]],'2-Resumen'!$C$2, '2-Resumen'!$C$3)</f>
        <v>-0.27569150352325889</v>
      </c>
      <c r="R3969" t="str">
        <f>IF(ABS(moras[[#This Row],[Z-CORE E]]) &gt; 1.96, "Sí", "No")</f>
        <v>No</v>
      </c>
    </row>
    <row r="3970" spans="1:18">
      <c r="A3970">
        <v>1203</v>
      </c>
      <c r="B3970" t="s">
        <v>32</v>
      </c>
      <c r="C3970">
        <v>278030</v>
      </c>
      <c r="D39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70">
        <f>IF(moras[[#This Row],[SALARIO]]="",'2-Resumen'!$B$7, moras[[#This Row],[SALARIO]])</f>
        <v>278030</v>
      </c>
      <c r="F3970">
        <f>STANDARDIZE(moras[[#This Row],[SALARIO]],'2-Resumen'!$B$2,'2-Resumen'!$B$3)</f>
        <v>-0.37099022987481406</v>
      </c>
      <c r="G3970" t="str">
        <f>IF(ABS(moras[[#This Row],[Z-CORE]])&gt; 1.96,"Sí", "No")</f>
        <v>No</v>
      </c>
      <c r="H3970" t="s">
        <v>37</v>
      </c>
      <c r="I3970" t="str">
        <f>IF(moras[[#This Row],[TIPO_ASEGURAMIENTO]] = "", '2-Resumen'!$F$4, moras[[#This Row],[TIPO_ASEGURAMIENTO]])</f>
        <v>CONVENIOS ESPECIALES DE TRABAJADORES INDEPENDIENTES</v>
      </c>
      <c r="J3970" t="s">
        <v>29</v>
      </c>
      <c r="K3970" t="s">
        <v>30</v>
      </c>
      <c r="L3970" t="s">
        <v>31</v>
      </c>
      <c r="M3970" t="s">
        <v>30</v>
      </c>
      <c r="N3970">
        <v>68</v>
      </c>
      <c r="O3970">
        <f>IF(moras[[#This Row],[EDAD]]="", '2-Resumen'!$C$7, moras[[#This Row],[EDAD]])</f>
        <v>68</v>
      </c>
      <c r="P3970">
        <f>FLOOR(moras[[#This Row],[EDAD_SIN_NA´S]],10)</f>
        <v>60</v>
      </c>
      <c r="Q3970">
        <f>STANDARDIZE(moras[[#This Row],[EDAD]],'2-Resumen'!$C$2, '2-Resumen'!$C$3)</f>
        <v>1.8415683987908662</v>
      </c>
      <c r="R3970" t="str">
        <f>IF(ABS(moras[[#This Row],[Z-CORE E]]) &gt; 1.96, "Sí", "No")</f>
        <v>No</v>
      </c>
    </row>
    <row r="3971" spans="1:18">
      <c r="A3971">
        <v>1210</v>
      </c>
      <c r="B3971" t="s">
        <v>32</v>
      </c>
      <c r="C3971">
        <v>278030</v>
      </c>
      <c r="D39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71">
        <f>IF(moras[[#This Row],[SALARIO]]="",'2-Resumen'!$B$7, moras[[#This Row],[SALARIO]])</f>
        <v>278030</v>
      </c>
      <c r="F3971">
        <f>STANDARDIZE(moras[[#This Row],[SALARIO]],'2-Resumen'!$B$2,'2-Resumen'!$B$3)</f>
        <v>-0.37099022987481406</v>
      </c>
      <c r="G3971" t="str">
        <f>IF(ABS(moras[[#This Row],[Z-CORE]])&gt; 1.96,"Sí", "No")</f>
        <v>No</v>
      </c>
      <c r="H3971" t="s">
        <v>37</v>
      </c>
      <c r="I3971" t="str">
        <f>IF(moras[[#This Row],[TIPO_ASEGURAMIENTO]] = "", '2-Resumen'!$F$4, moras[[#This Row],[TIPO_ASEGURAMIENTO]])</f>
        <v>CONVENIOS ESPECIALES DE TRABAJADORES INDEPENDIENTES</v>
      </c>
      <c r="J3971" t="s">
        <v>29</v>
      </c>
      <c r="K3971" t="s">
        <v>30</v>
      </c>
      <c r="L3971" t="s">
        <v>31</v>
      </c>
      <c r="M3971" t="s">
        <v>31</v>
      </c>
      <c r="N3971">
        <v>42</v>
      </c>
      <c r="O3971">
        <f>IF(moras[[#This Row],[EDAD]]="", '2-Resumen'!$C$7, moras[[#This Row],[EDAD]])</f>
        <v>42</v>
      </c>
      <c r="P3971">
        <f>FLOOR(moras[[#This Row],[EDAD_SIN_NA´S]],10)</f>
        <v>40</v>
      </c>
      <c r="Q3971">
        <f>STANDARDIZE(moras[[#This Row],[EDAD]],'2-Resumen'!$C$2, '2-Resumen'!$C$3)</f>
        <v>6.6098167852911317E-3</v>
      </c>
      <c r="R3971" t="str">
        <f>IF(ABS(moras[[#This Row],[Z-CORE E]]) &gt; 1.96, "Sí", "No")</f>
        <v>No</v>
      </c>
    </row>
    <row r="3972" spans="1:18">
      <c r="A3972">
        <v>1213</v>
      </c>
      <c r="B3972" t="s">
        <v>32</v>
      </c>
      <c r="C3972">
        <v>278030</v>
      </c>
      <c r="D39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72">
        <f>IF(moras[[#This Row],[SALARIO]]="",'2-Resumen'!$B$7, moras[[#This Row],[SALARIO]])</f>
        <v>278030</v>
      </c>
      <c r="F3972">
        <f>STANDARDIZE(moras[[#This Row],[SALARIO]],'2-Resumen'!$B$2,'2-Resumen'!$B$3)</f>
        <v>-0.37099022987481406</v>
      </c>
      <c r="G3972" t="str">
        <f>IF(ABS(moras[[#This Row],[Z-CORE]])&gt; 1.96,"Sí", "No")</f>
        <v>No</v>
      </c>
      <c r="H3972" t="s">
        <v>37</v>
      </c>
      <c r="I3972" t="str">
        <f>IF(moras[[#This Row],[TIPO_ASEGURAMIENTO]] = "", '2-Resumen'!$F$4, moras[[#This Row],[TIPO_ASEGURAMIENTO]])</f>
        <v>CONVENIOS ESPECIALES DE TRABAJADORES INDEPENDIENTES</v>
      </c>
      <c r="J3972" t="s">
        <v>29</v>
      </c>
      <c r="K3972" t="s">
        <v>30</v>
      </c>
      <c r="L3972" t="s">
        <v>31</v>
      </c>
      <c r="M3972" t="s">
        <v>31</v>
      </c>
      <c r="N3972">
        <v>64</v>
      </c>
      <c r="O3972">
        <f>IF(moras[[#This Row],[EDAD]]="", '2-Resumen'!$C$7, moras[[#This Row],[EDAD]])</f>
        <v>64</v>
      </c>
      <c r="P3972">
        <f>FLOOR(moras[[#This Row],[EDAD_SIN_NA´S]],10)</f>
        <v>60</v>
      </c>
      <c r="Q3972">
        <f>STANDARDIZE(moras[[#This Row],[EDAD]],'2-Resumen'!$C$2, '2-Resumen'!$C$3)</f>
        <v>1.5592670784823162</v>
      </c>
      <c r="R3972" t="str">
        <f>IF(ABS(moras[[#This Row],[Z-CORE E]]) &gt; 1.96, "Sí", "No")</f>
        <v>No</v>
      </c>
    </row>
    <row r="3973" spans="1:18">
      <c r="A3973">
        <v>1260</v>
      </c>
      <c r="B3973" t="s">
        <v>32</v>
      </c>
      <c r="C3973">
        <v>278030</v>
      </c>
      <c r="D39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73">
        <f>IF(moras[[#This Row],[SALARIO]]="",'2-Resumen'!$B$7, moras[[#This Row],[SALARIO]])</f>
        <v>278030</v>
      </c>
      <c r="F3973">
        <f>STANDARDIZE(moras[[#This Row],[SALARIO]],'2-Resumen'!$B$2,'2-Resumen'!$B$3)</f>
        <v>-0.37099022987481406</v>
      </c>
      <c r="G3973" t="str">
        <f>IF(ABS(moras[[#This Row],[Z-CORE]])&gt; 1.96,"Sí", "No")</f>
        <v>No</v>
      </c>
      <c r="H3973" t="s">
        <v>37</v>
      </c>
      <c r="I3973" t="str">
        <f>IF(moras[[#This Row],[TIPO_ASEGURAMIENTO]] = "", '2-Resumen'!$F$4, moras[[#This Row],[TIPO_ASEGURAMIENTO]])</f>
        <v>CONVENIOS ESPECIALES DE TRABAJADORES INDEPENDIENTES</v>
      </c>
      <c r="J3973" t="s">
        <v>29</v>
      </c>
      <c r="K3973" t="s">
        <v>30</v>
      </c>
      <c r="L3973" t="s">
        <v>31</v>
      </c>
      <c r="M3973" t="s">
        <v>31</v>
      </c>
      <c r="N3973">
        <v>68</v>
      </c>
      <c r="O3973">
        <f>IF(moras[[#This Row],[EDAD]]="", '2-Resumen'!$C$7, moras[[#This Row],[EDAD]])</f>
        <v>68</v>
      </c>
      <c r="P3973">
        <f>FLOOR(moras[[#This Row],[EDAD_SIN_NA´S]],10)</f>
        <v>60</v>
      </c>
      <c r="Q3973">
        <f>STANDARDIZE(moras[[#This Row],[EDAD]],'2-Resumen'!$C$2, '2-Resumen'!$C$3)</f>
        <v>1.8415683987908662</v>
      </c>
      <c r="R3973" t="str">
        <f>IF(ABS(moras[[#This Row],[Z-CORE E]]) &gt; 1.96, "Sí", "No")</f>
        <v>No</v>
      </c>
    </row>
    <row r="3974" spans="1:18">
      <c r="A3974">
        <v>1288</v>
      </c>
      <c r="B3974" t="s">
        <v>32</v>
      </c>
      <c r="C3974">
        <v>278030</v>
      </c>
      <c r="D39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74">
        <f>IF(moras[[#This Row],[SALARIO]]="",'2-Resumen'!$B$7, moras[[#This Row],[SALARIO]])</f>
        <v>278030</v>
      </c>
      <c r="F3974">
        <f>STANDARDIZE(moras[[#This Row],[SALARIO]],'2-Resumen'!$B$2,'2-Resumen'!$B$3)</f>
        <v>-0.37099022987481406</v>
      </c>
      <c r="G3974" t="str">
        <f>IF(ABS(moras[[#This Row],[Z-CORE]])&gt; 1.96,"Sí", "No")</f>
        <v>No</v>
      </c>
      <c r="H3974" t="s">
        <v>37</v>
      </c>
      <c r="I3974" t="str">
        <f>IF(moras[[#This Row],[TIPO_ASEGURAMIENTO]] = "", '2-Resumen'!$F$4, moras[[#This Row],[TIPO_ASEGURAMIENTO]])</f>
        <v>CONVENIOS ESPECIALES DE TRABAJADORES INDEPENDIENTES</v>
      </c>
      <c r="J3974" t="s">
        <v>29</v>
      </c>
      <c r="K3974" t="s">
        <v>30</v>
      </c>
      <c r="L3974" t="s">
        <v>31</v>
      </c>
      <c r="M3974" t="s">
        <v>31</v>
      </c>
      <c r="N3974">
        <v>56</v>
      </c>
      <c r="O3974">
        <f>IF(moras[[#This Row],[EDAD]]="", '2-Resumen'!$C$7, moras[[#This Row],[EDAD]])</f>
        <v>56</v>
      </c>
      <c r="P3974">
        <f>FLOOR(moras[[#This Row],[EDAD_SIN_NA´S]],10)</f>
        <v>50</v>
      </c>
      <c r="Q3974">
        <f>STANDARDIZE(moras[[#This Row],[EDAD]],'2-Resumen'!$C$2, '2-Resumen'!$C$3)</f>
        <v>0.99466443786521619</v>
      </c>
      <c r="R3974" t="str">
        <f>IF(ABS(moras[[#This Row],[Z-CORE E]]) &gt; 1.96, "Sí", "No")</f>
        <v>No</v>
      </c>
    </row>
    <row r="3975" spans="1:18">
      <c r="A3975">
        <v>1304</v>
      </c>
      <c r="B3975" t="s">
        <v>32</v>
      </c>
      <c r="C3975">
        <v>278030</v>
      </c>
      <c r="D39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75">
        <f>IF(moras[[#This Row],[SALARIO]]="",'2-Resumen'!$B$7, moras[[#This Row],[SALARIO]])</f>
        <v>278030</v>
      </c>
      <c r="F3975">
        <f>STANDARDIZE(moras[[#This Row],[SALARIO]],'2-Resumen'!$B$2,'2-Resumen'!$B$3)</f>
        <v>-0.37099022987481406</v>
      </c>
      <c r="G3975" t="str">
        <f>IF(ABS(moras[[#This Row],[Z-CORE]])&gt; 1.96,"Sí", "No")</f>
        <v>No</v>
      </c>
      <c r="H3975" t="s">
        <v>37</v>
      </c>
      <c r="I3975" t="str">
        <f>IF(moras[[#This Row],[TIPO_ASEGURAMIENTO]] = "", '2-Resumen'!$F$4, moras[[#This Row],[TIPO_ASEGURAMIENTO]])</f>
        <v>CONVENIOS ESPECIALES DE TRABAJADORES INDEPENDIENTES</v>
      </c>
      <c r="J3975" t="s">
        <v>29</v>
      </c>
      <c r="K3975" t="s">
        <v>30</v>
      </c>
      <c r="L3975" t="s">
        <v>31</v>
      </c>
      <c r="M3975" t="s">
        <v>31</v>
      </c>
      <c r="N3975">
        <v>61</v>
      </c>
      <c r="O3975">
        <f>IF(moras[[#This Row],[EDAD]]="", '2-Resumen'!$C$7, moras[[#This Row],[EDAD]])</f>
        <v>61</v>
      </c>
      <c r="P3975">
        <f>FLOOR(moras[[#This Row],[EDAD_SIN_NA´S]],10)</f>
        <v>60</v>
      </c>
      <c r="Q3975">
        <f>STANDARDIZE(moras[[#This Row],[EDAD]],'2-Resumen'!$C$2, '2-Resumen'!$C$3)</f>
        <v>1.3475410882509038</v>
      </c>
      <c r="R3975" t="str">
        <f>IF(ABS(moras[[#This Row],[Z-CORE E]]) &gt; 1.96, "Sí", "No")</f>
        <v>No</v>
      </c>
    </row>
    <row r="3976" spans="1:18">
      <c r="A3976">
        <v>1326</v>
      </c>
      <c r="B3976" t="s">
        <v>32</v>
      </c>
      <c r="C3976">
        <v>278030</v>
      </c>
      <c r="D39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76">
        <f>IF(moras[[#This Row],[SALARIO]]="",'2-Resumen'!$B$7, moras[[#This Row],[SALARIO]])</f>
        <v>278030</v>
      </c>
      <c r="F3976">
        <f>STANDARDIZE(moras[[#This Row],[SALARIO]],'2-Resumen'!$B$2,'2-Resumen'!$B$3)</f>
        <v>-0.37099022987481406</v>
      </c>
      <c r="G3976" t="str">
        <f>IF(ABS(moras[[#This Row],[Z-CORE]])&gt; 1.96,"Sí", "No")</f>
        <v>No</v>
      </c>
      <c r="H3976" t="s">
        <v>37</v>
      </c>
      <c r="I3976" t="str">
        <f>IF(moras[[#This Row],[TIPO_ASEGURAMIENTO]] = "", '2-Resumen'!$F$4, moras[[#This Row],[TIPO_ASEGURAMIENTO]])</f>
        <v>CONVENIOS ESPECIALES DE TRABAJADORES INDEPENDIENTES</v>
      </c>
      <c r="J3976" t="s">
        <v>29</v>
      </c>
      <c r="K3976" t="s">
        <v>30</v>
      </c>
      <c r="L3976" t="s">
        <v>31</v>
      </c>
      <c r="M3976" t="s">
        <v>31</v>
      </c>
      <c r="N3976">
        <v>36</v>
      </c>
      <c r="O3976">
        <f>IF(moras[[#This Row],[EDAD]]="", '2-Resumen'!$C$7, moras[[#This Row],[EDAD]])</f>
        <v>36</v>
      </c>
      <c r="P3976">
        <f>FLOOR(moras[[#This Row],[EDAD_SIN_NA´S]],10)</f>
        <v>30</v>
      </c>
      <c r="Q3976">
        <f>STANDARDIZE(moras[[#This Row],[EDAD]],'2-Resumen'!$C$2, '2-Resumen'!$C$3)</f>
        <v>-0.41684216367753391</v>
      </c>
      <c r="R3976" t="str">
        <f>IF(ABS(moras[[#This Row],[Z-CORE E]]) &gt; 1.96, "Sí", "No")</f>
        <v>No</v>
      </c>
    </row>
    <row r="3977" spans="1:18">
      <c r="A3977">
        <v>1329</v>
      </c>
      <c r="B3977" t="s">
        <v>32</v>
      </c>
      <c r="C3977">
        <v>278030</v>
      </c>
      <c r="D39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77">
        <f>IF(moras[[#This Row],[SALARIO]]="",'2-Resumen'!$B$7, moras[[#This Row],[SALARIO]])</f>
        <v>278030</v>
      </c>
      <c r="F3977">
        <f>STANDARDIZE(moras[[#This Row],[SALARIO]],'2-Resumen'!$B$2,'2-Resumen'!$B$3)</f>
        <v>-0.37099022987481406</v>
      </c>
      <c r="G3977" t="str">
        <f>IF(ABS(moras[[#This Row],[Z-CORE]])&gt; 1.96,"Sí", "No")</f>
        <v>No</v>
      </c>
      <c r="H3977" t="s">
        <v>37</v>
      </c>
      <c r="I3977" t="str">
        <f>IF(moras[[#This Row],[TIPO_ASEGURAMIENTO]] = "", '2-Resumen'!$F$4, moras[[#This Row],[TIPO_ASEGURAMIENTO]])</f>
        <v>CONVENIOS ESPECIALES DE TRABAJADORES INDEPENDIENTES</v>
      </c>
      <c r="J3977" t="s">
        <v>29</v>
      </c>
      <c r="K3977" t="s">
        <v>30</v>
      </c>
      <c r="L3977" t="s">
        <v>30</v>
      </c>
      <c r="M3977" t="s">
        <v>31</v>
      </c>
      <c r="N3977">
        <v>37</v>
      </c>
      <c r="O3977">
        <f>IF(moras[[#This Row],[EDAD]]="", '2-Resumen'!$C$7, moras[[#This Row],[EDAD]])</f>
        <v>37</v>
      </c>
      <c r="P3977">
        <f>FLOOR(moras[[#This Row],[EDAD_SIN_NA´S]],10)</f>
        <v>30</v>
      </c>
      <c r="Q3977">
        <f>STANDARDIZE(moras[[#This Row],[EDAD]],'2-Resumen'!$C$2, '2-Resumen'!$C$3)</f>
        <v>-0.3462668336003964</v>
      </c>
      <c r="R3977" t="str">
        <f>IF(ABS(moras[[#This Row],[Z-CORE E]]) &gt; 1.96, "Sí", "No")</f>
        <v>No</v>
      </c>
    </row>
    <row r="3978" spans="1:18">
      <c r="A3978">
        <v>1383</v>
      </c>
      <c r="B3978" t="s">
        <v>32</v>
      </c>
      <c r="C3978">
        <v>27803099</v>
      </c>
      <c r="D39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78">
        <f>IF(moras[[#This Row],[SALARIO]]="",'2-Resumen'!$B$7, moras[[#This Row],[SALARIO]])</f>
        <v>27803099</v>
      </c>
      <c r="F3978">
        <f>STANDARDIZE(moras[[#This Row],[SALARIO]],'2-Resumen'!$B$2,'2-Resumen'!$B$3)</f>
        <v>8.7000515117414676E-2</v>
      </c>
      <c r="G3978" t="str">
        <f>IF(ABS(moras[[#This Row],[Z-CORE]])&gt; 1.96,"Sí", "No")</f>
        <v>No</v>
      </c>
      <c r="H3978" t="s">
        <v>37</v>
      </c>
      <c r="I3978" t="str">
        <f>IF(moras[[#This Row],[TIPO_ASEGURAMIENTO]] = "", '2-Resumen'!$F$4, moras[[#This Row],[TIPO_ASEGURAMIENTO]])</f>
        <v>CONVENIOS ESPECIALES DE TRABAJADORES INDEPENDIENTES</v>
      </c>
      <c r="J3978" t="s">
        <v>29</v>
      </c>
      <c r="K3978" t="s">
        <v>30</v>
      </c>
      <c r="L3978" t="s">
        <v>31</v>
      </c>
      <c r="M3978" t="s">
        <v>31</v>
      </c>
      <c r="N3978">
        <v>52</v>
      </c>
      <c r="O3978">
        <f>IF(moras[[#This Row],[EDAD]]="", '2-Resumen'!$C$7, moras[[#This Row],[EDAD]])</f>
        <v>52</v>
      </c>
      <c r="P3978">
        <f>FLOOR(moras[[#This Row],[EDAD_SIN_NA´S]],10)</f>
        <v>50</v>
      </c>
      <c r="Q3978">
        <f>STANDARDIZE(moras[[#This Row],[EDAD]],'2-Resumen'!$C$2, '2-Resumen'!$C$3)</f>
        <v>0.71236311755666615</v>
      </c>
      <c r="R3978" t="str">
        <f>IF(ABS(moras[[#This Row],[Z-CORE E]]) &gt; 1.96, "Sí", "No")</f>
        <v>No</v>
      </c>
    </row>
    <row r="3979" spans="1:18">
      <c r="A3979">
        <v>1387</v>
      </c>
      <c r="B3979" t="s">
        <v>32</v>
      </c>
      <c r="C3979">
        <v>278030</v>
      </c>
      <c r="D39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79">
        <f>IF(moras[[#This Row],[SALARIO]]="",'2-Resumen'!$B$7, moras[[#This Row],[SALARIO]])</f>
        <v>278030</v>
      </c>
      <c r="F3979">
        <f>STANDARDIZE(moras[[#This Row],[SALARIO]],'2-Resumen'!$B$2,'2-Resumen'!$B$3)</f>
        <v>-0.37099022987481406</v>
      </c>
      <c r="G3979" t="str">
        <f>IF(ABS(moras[[#This Row],[Z-CORE]])&gt; 1.96,"Sí", "No")</f>
        <v>No</v>
      </c>
      <c r="H3979" t="s">
        <v>37</v>
      </c>
      <c r="I3979" t="str">
        <f>IF(moras[[#This Row],[TIPO_ASEGURAMIENTO]] = "", '2-Resumen'!$F$4, moras[[#This Row],[TIPO_ASEGURAMIENTO]])</f>
        <v>CONVENIOS ESPECIALES DE TRABAJADORES INDEPENDIENTES</v>
      </c>
      <c r="J3979" t="s">
        <v>29</v>
      </c>
      <c r="K3979" t="s">
        <v>30</v>
      </c>
      <c r="L3979" t="s">
        <v>31</v>
      </c>
      <c r="M3979" t="s">
        <v>31</v>
      </c>
      <c r="N3979">
        <v>32</v>
      </c>
      <c r="O3979">
        <f>IF(moras[[#This Row],[EDAD]]="", '2-Resumen'!$C$7, moras[[#This Row],[EDAD]])</f>
        <v>32</v>
      </c>
      <c r="P3979">
        <f>FLOOR(moras[[#This Row],[EDAD_SIN_NA´S]],10)</f>
        <v>30</v>
      </c>
      <c r="Q3979">
        <f>STANDARDIZE(moras[[#This Row],[EDAD]],'2-Resumen'!$C$2, '2-Resumen'!$C$3)</f>
        <v>-0.69914348398608395</v>
      </c>
      <c r="R3979" t="str">
        <f>IF(ABS(moras[[#This Row],[Z-CORE E]]) &gt; 1.96, "Sí", "No")</f>
        <v>No</v>
      </c>
    </row>
    <row r="3980" spans="1:18">
      <c r="A3980">
        <v>1415</v>
      </c>
      <c r="B3980" t="s">
        <v>27</v>
      </c>
      <c r="C3980">
        <v>278030</v>
      </c>
      <c r="D39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80">
        <f>IF(moras[[#This Row],[SALARIO]]="",'2-Resumen'!$B$7, moras[[#This Row],[SALARIO]])</f>
        <v>278030</v>
      </c>
      <c r="F3980">
        <f>STANDARDIZE(moras[[#This Row],[SALARIO]],'2-Resumen'!$B$2,'2-Resumen'!$B$3)</f>
        <v>-0.37099022987481406</v>
      </c>
      <c r="G3980" t="str">
        <f>IF(ABS(moras[[#This Row],[Z-CORE]])&gt; 1.96,"Sí", "No")</f>
        <v>No</v>
      </c>
      <c r="H3980" t="s">
        <v>37</v>
      </c>
      <c r="I3980" t="str">
        <f>IF(moras[[#This Row],[TIPO_ASEGURAMIENTO]] = "", '2-Resumen'!$F$4, moras[[#This Row],[TIPO_ASEGURAMIENTO]])</f>
        <v>CONVENIOS ESPECIALES DE TRABAJADORES INDEPENDIENTES</v>
      </c>
      <c r="J3980" t="s">
        <v>29</v>
      </c>
      <c r="K3980" t="s">
        <v>30</v>
      </c>
      <c r="L3980" t="s">
        <v>31</v>
      </c>
      <c r="M3980" t="s">
        <v>31</v>
      </c>
      <c r="N3980">
        <v>35</v>
      </c>
      <c r="O3980">
        <f>IF(moras[[#This Row],[EDAD]]="", '2-Resumen'!$C$7, moras[[#This Row],[EDAD]])</f>
        <v>35</v>
      </c>
      <c r="P3980">
        <f>FLOOR(moras[[#This Row],[EDAD_SIN_NA´S]],10)</f>
        <v>30</v>
      </c>
      <c r="Q3980">
        <f>STANDARDIZE(moras[[#This Row],[EDAD]],'2-Resumen'!$C$2, '2-Resumen'!$C$3)</f>
        <v>-0.48741749375467142</v>
      </c>
      <c r="R3980" t="str">
        <f>IF(ABS(moras[[#This Row],[Z-CORE E]]) &gt; 1.96, "Sí", "No")</f>
        <v>No</v>
      </c>
    </row>
    <row r="3981" spans="1:18">
      <c r="A3981">
        <v>1426</v>
      </c>
      <c r="B3981" t="s">
        <v>32</v>
      </c>
      <c r="C3981">
        <v>278030</v>
      </c>
      <c r="D39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81">
        <f>IF(moras[[#This Row],[SALARIO]]="",'2-Resumen'!$B$7, moras[[#This Row],[SALARIO]])</f>
        <v>278030</v>
      </c>
      <c r="F3981">
        <f>STANDARDIZE(moras[[#This Row],[SALARIO]],'2-Resumen'!$B$2,'2-Resumen'!$B$3)</f>
        <v>-0.37099022987481406</v>
      </c>
      <c r="G3981" t="str">
        <f>IF(ABS(moras[[#This Row],[Z-CORE]])&gt; 1.96,"Sí", "No")</f>
        <v>No</v>
      </c>
      <c r="H3981" t="s">
        <v>37</v>
      </c>
      <c r="I3981" t="str">
        <f>IF(moras[[#This Row],[TIPO_ASEGURAMIENTO]] = "", '2-Resumen'!$F$4, moras[[#This Row],[TIPO_ASEGURAMIENTO]])</f>
        <v>CONVENIOS ESPECIALES DE TRABAJADORES INDEPENDIENTES</v>
      </c>
      <c r="J3981" t="s">
        <v>29</v>
      </c>
      <c r="K3981" t="s">
        <v>30</v>
      </c>
      <c r="L3981" t="s">
        <v>31</v>
      </c>
      <c r="M3981" t="s">
        <v>31</v>
      </c>
      <c r="N3981">
        <v>56</v>
      </c>
      <c r="O3981">
        <f>IF(moras[[#This Row],[EDAD]]="", '2-Resumen'!$C$7, moras[[#This Row],[EDAD]])</f>
        <v>56</v>
      </c>
      <c r="P3981">
        <f>FLOOR(moras[[#This Row],[EDAD_SIN_NA´S]],10)</f>
        <v>50</v>
      </c>
      <c r="Q3981">
        <f>STANDARDIZE(moras[[#This Row],[EDAD]],'2-Resumen'!$C$2, '2-Resumen'!$C$3)</f>
        <v>0.99466443786521619</v>
      </c>
      <c r="R3981" t="str">
        <f>IF(ABS(moras[[#This Row],[Z-CORE E]]) &gt; 1.96, "Sí", "No")</f>
        <v>No</v>
      </c>
    </row>
    <row r="3982" spans="1:18">
      <c r="A3982">
        <v>1430</v>
      </c>
      <c r="B3982" t="s">
        <v>27</v>
      </c>
      <c r="C3982">
        <v>278030</v>
      </c>
      <c r="D39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82">
        <f>IF(moras[[#This Row],[SALARIO]]="",'2-Resumen'!$B$7, moras[[#This Row],[SALARIO]])</f>
        <v>278030</v>
      </c>
      <c r="F3982">
        <f>STANDARDIZE(moras[[#This Row],[SALARIO]],'2-Resumen'!$B$2,'2-Resumen'!$B$3)</f>
        <v>-0.37099022987481406</v>
      </c>
      <c r="G3982" t="str">
        <f>IF(ABS(moras[[#This Row],[Z-CORE]])&gt; 1.96,"Sí", "No")</f>
        <v>No</v>
      </c>
      <c r="H3982" t="s">
        <v>37</v>
      </c>
      <c r="I3982" t="str">
        <f>IF(moras[[#This Row],[TIPO_ASEGURAMIENTO]] = "", '2-Resumen'!$F$4, moras[[#This Row],[TIPO_ASEGURAMIENTO]])</f>
        <v>CONVENIOS ESPECIALES DE TRABAJADORES INDEPENDIENTES</v>
      </c>
      <c r="J3982" t="s">
        <v>29</v>
      </c>
      <c r="K3982" t="s">
        <v>30</v>
      </c>
      <c r="L3982" t="s">
        <v>31</v>
      </c>
      <c r="M3982" t="s">
        <v>31</v>
      </c>
      <c r="N3982">
        <v>60</v>
      </c>
      <c r="O3982">
        <f>IF(moras[[#This Row],[EDAD]]="", '2-Resumen'!$C$7, moras[[#This Row],[EDAD]])</f>
        <v>60</v>
      </c>
      <c r="P3982">
        <f>FLOOR(moras[[#This Row],[EDAD_SIN_NA´S]],10)</f>
        <v>60</v>
      </c>
      <c r="Q3982">
        <f>STANDARDIZE(moras[[#This Row],[EDAD]],'2-Resumen'!$C$2, '2-Resumen'!$C$3)</f>
        <v>1.2769657581737661</v>
      </c>
      <c r="R3982" t="str">
        <f>IF(ABS(moras[[#This Row],[Z-CORE E]]) &gt; 1.96, "Sí", "No")</f>
        <v>No</v>
      </c>
    </row>
    <row r="3983" spans="1:18">
      <c r="A3983">
        <v>1443</v>
      </c>
      <c r="B3983" t="s">
        <v>27</v>
      </c>
      <c r="C3983">
        <v>29704499</v>
      </c>
      <c r="D39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83">
        <f>IF(moras[[#This Row],[SALARIO]]="",'2-Resumen'!$B$7, moras[[#This Row],[SALARIO]])</f>
        <v>29704499</v>
      </c>
      <c r="F3983">
        <f>STANDARDIZE(moras[[#This Row],[SALARIO]],'2-Resumen'!$B$2,'2-Resumen'!$B$3)</f>
        <v>0.11863798721705679</v>
      </c>
      <c r="G3983" t="str">
        <f>IF(ABS(moras[[#This Row],[Z-CORE]])&gt; 1.96,"Sí", "No")</f>
        <v>No</v>
      </c>
      <c r="H3983" t="s">
        <v>37</v>
      </c>
      <c r="I3983" t="str">
        <f>IF(moras[[#This Row],[TIPO_ASEGURAMIENTO]] = "", '2-Resumen'!$F$4, moras[[#This Row],[TIPO_ASEGURAMIENTO]])</f>
        <v>CONVENIOS ESPECIALES DE TRABAJADORES INDEPENDIENTES</v>
      </c>
      <c r="J3983" t="s">
        <v>29</v>
      </c>
      <c r="K3983" t="s">
        <v>30</v>
      </c>
      <c r="L3983" t="s">
        <v>30</v>
      </c>
      <c r="M3983" t="s">
        <v>31</v>
      </c>
      <c r="N3983">
        <v>56</v>
      </c>
      <c r="O3983">
        <f>IF(moras[[#This Row],[EDAD]]="", '2-Resumen'!$C$7, moras[[#This Row],[EDAD]])</f>
        <v>56</v>
      </c>
      <c r="P3983">
        <f>FLOOR(moras[[#This Row],[EDAD_SIN_NA´S]],10)</f>
        <v>50</v>
      </c>
      <c r="Q3983">
        <f>STANDARDIZE(moras[[#This Row],[EDAD]],'2-Resumen'!$C$2, '2-Resumen'!$C$3)</f>
        <v>0.99466443786521619</v>
      </c>
      <c r="R3983" t="str">
        <f>IF(ABS(moras[[#This Row],[Z-CORE E]]) &gt; 1.96, "Sí", "No")</f>
        <v>No</v>
      </c>
    </row>
    <row r="3984" spans="1:18">
      <c r="A3984">
        <v>1452</v>
      </c>
      <c r="B3984" t="s">
        <v>32</v>
      </c>
      <c r="C3984">
        <v>278030</v>
      </c>
      <c r="D39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84">
        <f>IF(moras[[#This Row],[SALARIO]]="",'2-Resumen'!$B$7, moras[[#This Row],[SALARIO]])</f>
        <v>278030</v>
      </c>
      <c r="F3984">
        <f>STANDARDIZE(moras[[#This Row],[SALARIO]],'2-Resumen'!$B$2,'2-Resumen'!$B$3)</f>
        <v>-0.37099022987481406</v>
      </c>
      <c r="G3984" t="str">
        <f>IF(ABS(moras[[#This Row],[Z-CORE]])&gt; 1.96,"Sí", "No")</f>
        <v>No</v>
      </c>
      <c r="H3984" t="s">
        <v>37</v>
      </c>
      <c r="I3984" t="str">
        <f>IF(moras[[#This Row],[TIPO_ASEGURAMIENTO]] = "", '2-Resumen'!$F$4, moras[[#This Row],[TIPO_ASEGURAMIENTO]])</f>
        <v>CONVENIOS ESPECIALES DE TRABAJADORES INDEPENDIENTES</v>
      </c>
      <c r="J3984" t="s">
        <v>29</v>
      </c>
      <c r="K3984" t="s">
        <v>30</v>
      </c>
      <c r="L3984" t="s">
        <v>31</v>
      </c>
      <c r="M3984" t="s">
        <v>31</v>
      </c>
      <c r="N3984">
        <v>48</v>
      </c>
      <c r="O3984">
        <f>IF(moras[[#This Row],[EDAD]]="", '2-Resumen'!$C$7, moras[[#This Row],[EDAD]])</f>
        <v>48</v>
      </c>
      <c r="P3984">
        <f>FLOOR(moras[[#This Row],[EDAD_SIN_NA´S]],10)</f>
        <v>40</v>
      </c>
      <c r="Q3984">
        <f>STANDARDIZE(moras[[#This Row],[EDAD]],'2-Resumen'!$C$2, '2-Resumen'!$C$3)</f>
        <v>0.43006179724811616</v>
      </c>
      <c r="R3984" t="str">
        <f>IF(ABS(moras[[#This Row],[Z-CORE E]]) &gt; 1.96, "Sí", "No")</f>
        <v>No</v>
      </c>
    </row>
    <row r="3985" spans="1:18">
      <c r="A3985">
        <v>1459</v>
      </c>
      <c r="B3985" t="s">
        <v>32</v>
      </c>
      <c r="C3985">
        <v>278030</v>
      </c>
      <c r="D39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85">
        <f>IF(moras[[#This Row],[SALARIO]]="",'2-Resumen'!$B$7, moras[[#This Row],[SALARIO]])</f>
        <v>278030</v>
      </c>
      <c r="F3985">
        <f>STANDARDIZE(moras[[#This Row],[SALARIO]],'2-Resumen'!$B$2,'2-Resumen'!$B$3)</f>
        <v>-0.37099022987481406</v>
      </c>
      <c r="G3985" t="str">
        <f>IF(ABS(moras[[#This Row],[Z-CORE]])&gt; 1.96,"Sí", "No")</f>
        <v>No</v>
      </c>
      <c r="H3985" t="s">
        <v>37</v>
      </c>
      <c r="I3985" t="str">
        <f>IF(moras[[#This Row],[TIPO_ASEGURAMIENTO]] = "", '2-Resumen'!$F$4, moras[[#This Row],[TIPO_ASEGURAMIENTO]])</f>
        <v>CONVENIOS ESPECIALES DE TRABAJADORES INDEPENDIENTES</v>
      </c>
      <c r="J3985" t="s">
        <v>29</v>
      </c>
      <c r="K3985" t="s">
        <v>30</v>
      </c>
      <c r="L3985" t="s">
        <v>31</v>
      </c>
      <c r="M3985" t="s">
        <v>31</v>
      </c>
      <c r="N3985">
        <v>61</v>
      </c>
      <c r="O3985">
        <f>IF(moras[[#This Row],[EDAD]]="", '2-Resumen'!$C$7, moras[[#This Row],[EDAD]])</f>
        <v>61</v>
      </c>
      <c r="P3985">
        <f>FLOOR(moras[[#This Row],[EDAD_SIN_NA´S]],10)</f>
        <v>60</v>
      </c>
      <c r="Q3985">
        <f>STANDARDIZE(moras[[#This Row],[EDAD]],'2-Resumen'!$C$2, '2-Resumen'!$C$3)</f>
        <v>1.3475410882509038</v>
      </c>
      <c r="R3985" t="str">
        <f>IF(ABS(moras[[#This Row],[Z-CORE E]]) &gt; 1.96, "Sí", "No")</f>
        <v>No</v>
      </c>
    </row>
    <row r="3986" spans="1:18">
      <c r="A3986">
        <v>1460</v>
      </c>
      <c r="B3986" t="s">
        <v>27</v>
      </c>
      <c r="C3986">
        <v>27803099</v>
      </c>
      <c r="D39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86">
        <f>IF(moras[[#This Row],[SALARIO]]="",'2-Resumen'!$B$7, moras[[#This Row],[SALARIO]])</f>
        <v>27803099</v>
      </c>
      <c r="F3986">
        <f>STANDARDIZE(moras[[#This Row],[SALARIO]],'2-Resumen'!$B$2,'2-Resumen'!$B$3)</f>
        <v>8.7000515117414676E-2</v>
      </c>
      <c r="G3986" t="str">
        <f>IF(ABS(moras[[#This Row],[Z-CORE]])&gt; 1.96,"Sí", "No")</f>
        <v>No</v>
      </c>
      <c r="H3986" t="s">
        <v>37</v>
      </c>
      <c r="I3986" t="str">
        <f>IF(moras[[#This Row],[TIPO_ASEGURAMIENTO]] = "", '2-Resumen'!$F$4, moras[[#This Row],[TIPO_ASEGURAMIENTO]])</f>
        <v>CONVENIOS ESPECIALES DE TRABAJADORES INDEPENDIENTES</v>
      </c>
      <c r="J3986" t="s">
        <v>29</v>
      </c>
      <c r="K3986" t="s">
        <v>30</v>
      </c>
      <c r="L3986" t="s">
        <v>31</v>
      </c>
      <c r="M3986" t="s">
        <v>31</v>
      </c>
      <c r="N3986">
        <v>34</v>
      </c>
      <c r="O3986">
        <f>IF(moras[[#This Row],[EDAD]]="", '2-Resumen'!$C$7, moras[[#This Row],[EDAD]])</f>
        <v>34</v>
      </c>
      <c r="P3986">
        <f>FLOOR(moras[[#This Row],[EDAD_SIN_NA´S]],10)</f>
        <v>30</v>
      </c>
      <c r="Q3986">
        <f>STANDARDIZE(moras[[#This Row],[EDAD]],'2-Resumen'!$C$2, '2-Resumen'!$C$3)</f>
        <v>-0.55799282383180893</v>
      </c>
      <c r="R3986" t="str">
        <f>IF(ABS(moras[[#This Row],[Z-CORE E]]) &gt; 1.96, "Sí", "No")</f>
        <v>No</v>
      </c>
    </row>
    <row r="3987" spans="1:18">
      <c r="A3987">
        <v>1465</v>
      </c>
      <c r="B3987" t="s">
        <v>32</v>
      </c>
      <c r="C3987">
        <v>278030</v>
      </c>
      <c r="D39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87">
        <f>IF(moras[[#This Row],[SALARIO]]="",'2-Resumen'!$B$7, moras[[#This Row],[SALARIO]])</f>
        <v>278030</v>
      </c>
      <c r="F3987">
        <f>STANDARDIZE(moras[[#This Row],[SALARIO]],'2-Resumen'!$B$2,'2-Resumen'!$B$3)</f>
        <v>-0.37099022987481406</v>
      </c>
      <c r="G3987" t="str">
        <f>IF(ABS(moras[[#This Row],[Z-CORE]])&gt; 1.96,"Sí", "No")</f>
        <v>No</v>
      </c>
      <c r="H3987" t="s">
        <v>37</v>
      </c>
      <c r="I3987" t="str">
        <f>IF(moras[[#This Row],[TIPO_ASEGURAMIENTO]] = "", '2-Resumen'!$F$4, moras[[#This Row],[TIPO_ASEGURAMIENTO]])</f>
        <v>CONVENIOS ESPECIALES DE TRABAJADORES INDEPENDIENTES</v>
      </c>
      <c r="J3987" t="s">
        <v>29</v>
      </c>
      <c r="K3987" t="s">
        <v>30</v>
      </c>
      <c r="L3987" t="s">
        <v>31</v>
      </c>
      <c r="M3987" t="s">
        <v>31</v>
      </c>
      <c r="N3987">
        <v>53</v>
      </c>
      <c r="O3987">
        <f>IF(moras[[#This Row],[EDAD]]="", '2-Resumen'!$C$7, moras[[#This Row],[EDAD]])</f>
        <v>53</v>
      </c>
      <c r="P3987">
        <f>FLOOR(moras[[#This Row],[EDAD_SIN_NA´S]],10)</f>
        <v>50</v>
      </c>
      <c r="Q3987">
        <f>STANDARDIZE(moras[[#This Row],[EDAD]],'2-Resumen'!$C$2, '2-Resumen'!$C$3)</f>
        <v>0.78293844763380371</v>
      </c>
      <c r="R3987" t="str">
        <f>IF(ABS(moras[[#This Row],[Z-CORE E]]) &gt; 1.96, "Sí", "No")</f>
        <v>No</v>
      </c>
    </row>
    <row r="3988" spans="1:18">
      <c r="A3988">
        <v>1512</v>
      </c>
      <c r="B3988" t="s">
        <v>32</v>
      </c>
      <c r="C3988">
        <v>297044</v>
      </c>
      <c r="D39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88">
        <f>IF(moras[[#This Row],[SALARIO]]="",'2-Resumen'!$B$7, moras[[#This Row],[SALARIO]])</f>
        <v>297044</v>
      </c>
      <c r="F3988">
        <f>STANDARDIZE(moras[[#This Row],[SALARIO]],'2-Resumen'!$B$2,'2-Resumen'!$B$3)</f>
        <v>-0.37067385515381768</v>
      </c>
      <c r="G3988" t="str">
        <f>IF(ABS(moras[[#This Row],[Z-CORE]])&gt; 1.96,"Sí", "No")</f>
        <v>No</v>
      </c>
      <c r="H3988" t="s">
        <v>37</v>
      </c>
      <c r="I3988" t="str">
        <f>IF(moras[[#This Row],[TIPO_ASEGURAMIENTO]] = "", '2-Resumen'!$F$4, moras[[#This Row],[TIPO_ASEGURAMIENTO]])</f>
        <v>CONVENIOS ESPECIALES DE TRABAJADORES INDEPENDIENTES</v>
      </c>
      <c r="J3988" t="s">
        <v>29</v>
      </c>
      <c r="K3988" t="s">
        <v>30</v>
      </c>
      <c r="L3988" t="s">
        <v>31</v>
      </c>
      <c r="M3988" t="s">
        <v>31</v>
      </c>
      <c r="N3988">
        <v>61</v>
      </c>
      <c r="O3988">
        <f>IF(moras[[#This Row],[EDAD]]="", '2-Resumen'!$C$7, moras[[#This Row],[EDAD]])</f>
        <v>61</v>
      </c>
      <c r="P3988">
        <f>FLOOR(moras[[#This Row],[EDAD_SIN_NA´S]],10)</f>
        <v>60</v>
      </c>
      <c r="Q3988">
        <f>STANDARDIZE(moras[[#This Row],[EDAD]],'2-Resumen'!$C$2, '2-Resumen'!$C$3)</f>
        <v>1.3475410882509038</v>
      </c>
      <c r="R3988" t="str">
        <f>IF(ABS(moras[[#This Row],[Z-CORE E]]) &gt; 1.96, "Sí", "No")</f>
        <v>No</v>
      </c>
    </row>
    <row r="3989" spans="1:18">
      <c r="A3989">
        <v>1536</v>
      </c>
      <c r="B3989" t="s">
        <v>32</v>
      </c>
      <c r="C3989">
        <v>278030</v>
      </c>
      <c r="D39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89">
        <f>IF(moras[[#This Row],[SALARIO]]="",'2-Resumen'!$B$7, moras[[#This Row],[SALARIO]])</f>
        <v>278030</v>
      </c>
      <c r="F3989">
        <f>STANDARDIZE(moras[[#This Row],[SALARIO]],'2-Resumen'!$B$2,'2-Resumen'!$B$3)</f>
        <v>-0.37099022987481406</v>
      </c>
      <c r="G3989" t="str">
        <f>IF(ABS(moras[[#This Row],[Z-CORE]])&gt; 1.96,"Sí", "No")</f>
        <v>No</v>
      </c>
      <c r="H3989" t="s">
        <v>37</v>
      </c>
      <c r="I3989" t="str">
        <f>IF(moras[[#This Row],[TIPO_ASEGURAMIENTO]] = "", '2-Resumen'!$F$4, moras[[#This Row],[TIPO_ASEGURAMIENTO]])</f>
        <v>CONVENIOS ESPECIALES DE TRABAJADORES INDEPENDIENTES</v>
      </c>
      <c r="J3989" t="s">
        <v>29</v>
      </c>
      <c r="K3989" t="s">
        <v>30</v>
      </c>
      <c r="L3989" t="s">
        <v>31</v>
      </c>
      <c r="M3989" t="s">
        <v>31</v>
      </c>
      <c r="N3989">
        <v>25</v>
      </c>
      <c r="O3989">
        <f>IF(moras[[#This Row],[EDAD]]="", '2-Resumen'!$C$7, moras[[#This Row],[EDAD]])</f>
        <v>25</v>
      </c>
      <c r="P3989">
        <f>FLOOR(moras[[#This Row],[EDAD_SIN_NA´S]],10)</f>
        <v>20</v>
      </c>
      <c r="Q3989">
        <f>STANDARDIZE(moras[[#This Row],[EDAD]],'2-Resumen'!$C$2, '2-Resumen'!$C$3)</f>
        <v>-1.1931707945260464</v>
      </c>
      <c r="R3989" t="str">
        <f>IF(ABS(moras[[#This Row],[Z-CORE E]]) &gt; 1.96, "Sí", "No")</f>
        <v>No</v>
      </c>
    </row>
    <row r="3990" spans="1:18">
      <c r="A3990">
        <v>1653</v>
      </c>
      <c r="B3990" t="s">
        <v>32</v>
      </c>
      <c r="C3990">
        <v>27803099</v>
      </c>
      <c r="D39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90">
        <f>IF(moras[[#This Row],[SALARIO]]="",'2-Resumen'!$B$7, moras[[#This Row],[SALARIO]])</f>
        <v>27803099</v>
      </c>
      <c r="F3990">
        <f>STANDARDIZE(moras[[#This Row],[SALARIO]],'2-Resumen'!$B$2,'2-Resumen'!$B$3)</f>
        <v>8.7000515117414676E-2</v>
      </c>
      <c r="G3990" t="str">
        <f>IF(ABS(moras[[#This Row],[Z-CORE]])&gt; 1.96,"Sí", "No")</f>
        <v>No</v>
      </c>
      <c r="H3990" t="s">
        <v>37</v>
      </c>
      <c r="I3990" t="str">
        <f>IF(moras[[#This Row],[TIPO_ASEGURAMIENTO]] = "", '2-Resumen'!$F$4, moras[[#This Row],[TIPO_ASEGURAMIENTO]])</f>
        <v>CONVENIOS ESPECIALES DE TRABAJADORES INDEPENDIENTES</v>
      </c>
      <c r="J3990" t="s">
        <v>29</v>
      </c>
      <c r="K3990" t="s">
        <v>30</v>
      </c>
      <c r="L3990" t="s">
        <v>31</v>
      </c>
      <c r="M3990" t="s">
        <v>31</v>
      </c>
      <c r="N3990">
        <v>27</v>
      </c>
      <c r="O3990">
        <f>IF(moras[[#This Row],[EDAD]]="", '2-Resumen'!$C$7, moras[[#This Row],[EDAD]])</f>
        <v>27</v>
      </c>
      <c r="P3990">
        <f>FLOOR(moras[[#This Row],[EDAD_SIN_NA´S]],10)</f>
        <v>20</v>
      </c>
      <c r="Q3990">
        <f>STANDARDIZE(moras[[#This Row],[EDAD]],'2-Resumen'!$C$2, '2-Resumen'!$C$3)</f>
        <v>-1.0520201343717714</v>
      </c>
      <c r="R3990" t="str">
        <f>IF(ABS(moras[[#This Row],[Z-CORE E]]) &gt; 1.96, "Sí", "No")</f>
        <v>No</v>
      </c>
    </row>
    <row r="3991" spans="1:18">
      <c r="A3991">
        <v>1691</v>
      </c>
      <c r="B3991" t="s">
        <v>32</v>
      </c>
      <c r="C3991">
        <v>278030</v>
      </c>
      <c r="D39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91">
        <f>IF(moras[[#This Row],[SALARIO]]="",'2-Resumen'!$B$7, moras[[#This Row],[SALARIO]])</f>
        <v>278030</v>
      </c>
      <c r="F3991">
        <f>STANDARDIZE(moras[[#This Row],[SALARIO]],'2-Resumen'!$B$2,'2-Resumen'!$B$3)</f>
        <v>-0.37099022987481406</v>
      </c>
      <c r="G3991" t="str">
        <f>IF(ABS(moras[[#This Row],[Z-CORE]])&gt; 1.96,"Sí", "No")</f>
        <v>No</v>
      </c>
      <c r="H3991" t="s">
        <v>37</v>
      </c>
      <c r="I3991" t="str">
        <f>IF(moras[[#This Row],[TIPO_ASEGURAMIENTO]] = "", '2-Resumen'!$F$4, moras[[#This Row],[TIPO_ASEGURAMIENTO]])</f>
        <v>CONVENIOS ESPECIALES DE TRABAJADORES INDEPENDIENTES</v>
      </c>
      <c r="J3991" t="s">
        <v>29</v>
      </c>
      <c r="K3991" t="s">
        <v>30</v>
      </c>
      <c r="L3991" t="s">
        <v>31</v>
      </c>
      <c r="M3991" t="s">
        <v>31</v>
      </c>
      <c r="N3991">
        <v>36</v>
      </c>
      <c r="O3991">
        <f>IF(moras[[#This Row],[EDAD]]="", '2-Resumen'!$C$7, moras[[#This Row],[EDAD]])</f>
        <v>36</v>
      </c>
      <c r="P3991">
        <f>FLOOR(moras[[#This Row],[EDAD_SIN_NA´S]],10)</f>
        <v>30</v>
      </c>
      <c r="Q3991">
        <f>STANDARDIZE(moras[[#This Row],[EDAD]],'2-Resumen'!$C$2, '2-Resumen'!$C$3)</f>
        <v>-0.41684216367753391</v>
      </c>
      <c r="R3991" t="str">
        <f>IF(ABS(moras[[#This Row],[Z-CORE E]]) &gt; 1.96, "Sí", "No")</f>
        <v>No</v>
      </c>
    </row>
    <row r="3992" spans="1:18">
      <c r="A3992">
        <v>1714</v>
      </c>
      <c r="B3992" t="s">
        <v>27</v>
      </c>
      <c r="C3992">
        <v>27803099</v>
      </c>
      <c r="D39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92">
        <f>IF(moras[[#This Row],[SALARIO]]="",'2-Resumen'!$B$7, moras[[#This Row],[SALARIO]])</f>
        <v>27803099</v>
      </c>
      <c r="F3992">
        <f>STANDARDIZE(moras[[#This Row],[SALARIO]],'2-Resumen'!$B$2,'2-Resumen'!$B$3)</f>
        <v>8.7000515117414676E-2</v>
      </c>
      <c r="G3992" t="str">
        <f>IF(ABS(moras[[#This Row],[Z-CORE]])&gt; 1.96,"Sí", "No")</f>
        <v>No</v>
      </c>
      <c r="H3992" t="s">
        <v>37</v>
      </c>
      <c r="I3992" t="str">
        <f>IF(moras[[#This Row],[TIPO_ASEGURAMIENTO]] = "", '2-Resumen'!$F$4, moras[[#This Row],[TIPO_ASEGURAMIENTO]])</f>
        <v>CONVENIOS ESPECIALES DE TRABAJADORES INDEPENDIENTES</v>
      </c>
      <c r="J3992" t="s">
        <v>29</v>
      </c>
      <c r="K3992" t="s">
        <v>30</v>
      </c>
      <c r="L3992" t="s">
        <v>31</v>
      </c>
      <c r="M3992" t="s">
        <v>31</v>
      </c>
      <c r="N3992">
        <v>44</v>
      </c>
      <c r="O3992">
        <f>IF(moras[[#This Row],[EDAD]]="", '2-Resumen'!$C$7, moras[[#This Row],[EDAD]])</f>
        <v>44</v>
      </c>
      <c r="P3992">
        <f>FLOOR(moras[[#This Row],[EDAD_SIN_NA´S]],10)</f>
        <v>40</v>
      </c>
      <c r="Q3992">
        <f>STANDARDIZE(moras[[#This Row],[EDAD]],'2-Resumen'!$C$2, '2-Resumen'!$C$3)</f>
        <v>0.14776047693956615</v>
      </c>
      <c r="R3992" t="str">
        <f>IF(ABS(moras[[#This Row],[Z-CORE E]]) &gt; 1.96, "Sí", "No")</f>
        <v>No</v>
      </c>
    </row>
    <row r="3993" spans="1:18">
      <c r="A3993">
        <v>1754</v>
      </c>
      <c r="B3993" t="s">
        <v>27</v>
      </c>
      <c r="C3993">
        <v>278030</v>
      </c>
      <c r="D39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93">
        <f>IF(moras[[#This Row],[SALARIO]]="",'2-Resumen'!$B$7, moras[[#This Row],[SALARIO]])</f>
        <v>278030</v>
      </c>
      <c r="F3993">
        <f>STANDARDIZE(moras[[#This Row],[SALARIO]],'2-Resumen'!$B$2,'2-Resumen'!$B$3)</f>
        <v>-0.37099022987481406</v>
      </c>
      <c r="G3993" t="str">
        <f>IF(ABS(moras[[#This Row],[Z-CORE]])&gt; 1.96,"Sí", "No")</f>
        <v>No</v>
      </c>
      <c r="H3993" t="s">
        <v>37</v>
      </c>
      <c r="I3993" t="str">
        <f>IF(moras[[#This Row],[TIPO_ASEGURAMIENTO]] = "", '2-Resumen'!$F$4, moras[[#This Row],[TIPO_ASEGURAMIENTO]])</f>
        <v>CONVENIOS ESPECIALES DE TRABAJADORES INDEPENDIENTES</v>
      </c>
      <c r="J3993" t="s">
        <v>29</v>
      </c>
      <c r="K3993" t="s">
        <v>30</v>
      </c>
      <c r="L3993" t="s">
        <v>31</v>
      </c>
      <c r="M3993" t="s">
        <v>31</v>
      </c>
      <c r="N3993">
        <v>53</v>
      </c>
      <c r="O3993">
        <f>IF(moras[[#This Row],[EDAD]]="", '2-Resumen'!$C$7, moras[[#This Row],[EDAD]])</f>
        <v>53</v>
      </c>
      <c r="P3993">
        <f>FLOOR(moras[[#This Row],[EDAD_SIN_NA´S]],10)</f>
        <v>50</v>
      </c>
      <c r="Q3993">
        <f>STANDARDIZE(moras[[#This Row],[EDAD]],'2-Resumen'!$C$2, '2-Resumen'!$C$3)</f>
        <v>0.78293844763380371</v>
      </c>
      <c r="R3993" t="str">
        <f>IF(ABS(moras[[#This Row],[Z-CORE E]]) &gt; 1.96, "Sí", "No")</f>
        <v>No</v>
      </c>
    </row>
    <row r="3994" spans="1:18">
      <c r="A3994">
        <v>1883</v>
      </c>
      <c r="B3994" t="s">
        <v>32</v>
      </c>
      <c r="C3994">
        <v>27803099</v>
      </c>
      <c r="D39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94">
        <f>IF(moras[[#This Row],[SALARIO]]="",'2-Resumen'!$B$7, moras[[#This Row],[SALARIO]])</f>
        <v>27803099</v>
      </c>
      <c r="F3994">
        <f>STANDARDIZE(moras[[#This Row],[SALARIO]],'2-Resumen'!$B$2,'2-Resumen'!$B$3)</f>
        <v>8.7000515117414676E-2</v>
      </c>
      <c r="G3994" t="str">
        <f>IF(ABS(moras[[#This Row],[Z-CORE]])&gt; 1.96,"Sí", "No")</f>
        <v>No</v>
      </c>
      <c r="H3994" t="s">
        <v>37</v>
      </c>
      <c r="I3994" t="str">
        <f>IF(moras[[#This Row],[TIPO_ASEGURAMIENTO]] = "", '2-Resumen'!$F$4, moras[[#This Row],[TIPO_ASEGURAMIENTO]])</f>
        <v>CONVENIOS ESPECIALES DE TRABAJADORES INDEPENDIENTES</v>
      </c>
      <c r="J3994" t="s">
        <v>29</v>
      </c>
      <c r="K3994" t="s">
        <v>30</v>
      </c>
      <c r="L3994" t="s">
        <v>31</v>
      </c>
      <c r="M3994" t="s">
        <v>31</v>
      </c>
      <c r="N3994">
        <v>37</v>
      </c>
      <c r="O3994">
        <f>IF(moras[[#This Row],[EDAD]]="", '2-Resumen'!$C$7, moras[[#This Row],[EDAD]])</f>
        <v>37</v>
      </c>
      <c r="P3994">
        <f>FLOOR(moras[[#This Row],[EDAD_SIN_NA´S]],10)</f>
        <v>30</v>
      </c>
      <c r="Q3994">
        <f>STANDARDIZE(moras[[#This Row],[EDAD]],'2-Resumen'!$C$2, '2-Resumen'!$C$3)</f>
        <v>-0.3462668336003964</v>
      </c>
      <c r="R3994" t="str">
        <f>IF(ABS(moras[[#This Row],[Z-CORE E]]) &gt; 1.96, "Sí", "No")</f>
        <v>No</v>
      </c>
    </row>
    <row r="3995" spans="1:18">
      <c r="A3995">
        <v>1905</v>
      </c>
      <c r="B3995" t="s">
        <v>32</v>
      </c>
      <c r="C3995">
        <v>278030</v>
      </c>
      <c r="D39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95">
        <f>IF(moras[[#This Row],[SALARIO]]="",'2-Resumen'!$B$7, moras[[#This Row],[SALARIO]])</f>
        <v>278030</v>
      </c>
      <c r="F3995">
        <f>STANDARDIZE(moras[[#This Row],[SALARIO]],'2-Resumen'!$B$2,'2-Resumen'!$B$3)</f>
        <v>-0.37099022987481406</v>
      </c>
      <c r="G3995" t="str">
        <f>IF(ABS(moras[[#This Row],[Z-CORE]])&gt; 1.96,"Sí", "No")</f>
        <v>No</v>
      </c>
      <c r="H3995" t="s">
        <v>37</v>
      </c>
      <c r="I3995" t="str">
        <f>IF(moras[[#This Row],[TIPO_ASEGURAMIENTO]] = "", '2-Resumen'!$F$4, moras[[#This Row],[TIPO_ASEGURAMIENTO]])</f>
        <v>CONVENIOS ESPECIALES DE TRABAJADORES INDEPENDIENTES</v>
      </c>
      <c r="J3995" t="s">
        <v>29</v>
      </c>
      <c r="K3995" t="s">
        <v>30</v>
      </c>
      <c r="L3995" t="s">
        <v>30</v>
      </c>
      <c r="M3995" t="s">
        <v>31</v>
      </c>
      <c r="N3995">
        <v>54</v>
      </c>
      <c r="O3995">
        <f>IF(moras[[#This Row],[EDAD]]="", '2-Resumen'!$C$7, moras[[#This Row],[EDAD]])</f>
        <v>54</v>
      </c>
      <c r="P3995">
        <f>FLOOR(moras[[#This Row],[EDAD_SIN_NA´S]],10)</f>
        <v>50</v>
      </c>
      <c r="Q3995">
        <f>STANDARDIZE(moras[[#This Row],[EDAD]],'2-Resumen'!$C$2, '2-Resumen'!$C$3)</f>
        <v>0.85351377771094117</v>
      </c>
      <c r="R3995" t="str">
        <f>IF(ABS(moras[[#This Row],[Z-CORE E]]) &gt; 1.96, "Sí", "No")</f>
        <v>No</v>
      </c>
    </row>
    <row r="3996" spans="1:18">
      <c r="A3996">
        <v>1944</v>
      </c>
      <c r="B3996" t="s">
        <v>32</v>
      </c>
      <c r="C3996">
        <v>278030</v>
      </c>
      <c r="D39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96">
        <f>IF(moras[[#This Row],[SALARIO]]="",'2-Resumen'!$B$7, moras[[#This Row],[SALARIO]])</f>
        <v>278030</v>
      </c>
      <c r="F3996">
        <f>STANDARDIZE(moras[[#This Row],[SALARIO]],'2-Resumen'!$B$2,'2-Resumen'!$B$3)</f>
        <v>-0.37099022987481406</v>
      </c>
      <c r="G3996" t="str">
        <f>IF(ABS(moras[[#This Row],[Z-CORE]])&gt; 1.96,"Sí", "No")</f>
        <v>No</v>
      </c>
      <c r="H3996" t="s">
        <v>37</v>
      </c>
      <c r="I3996" t="str">
        <f>IF(moras[[#This Row],[TIPO_ASEGURAMIENTO]] = "", '2-Resumen'!$F$4, moras[[#This Row],[TIPO_ASEGURAMIENTO]])</f>
        <v>CONVENIOS ESPECIALES DE TRABAJADORES INDEPENDIENTES</v>
      </c>
      <c r="J3996" t="s">
        <v>29</v>
      </c>
      <c r="K3996" t="s">
        <v>30</v>
      </c>
      <c r="L3996" t="s">
        <v>31</v>
      </c>
      <c r="M3996" t="s">
        <v>31</v>
      </c>
      <c r="N3996">
        <v>64</v>
      </c>
      <c r="O3996">
        <f>IF(moras[[#This Row],[EDAD]]="", '2-Resumen'!$C$7, moras[[#This Row],[EDAD]])</f>
        <v>64</v>
      </c>
      <c r="P3996">
        <f>FLOOR(moras[[#This Row],[EDAD_SIN_NA´S]],10)</f>
        <v>60</v>
      </c>
      <c r="Q3996">
        <f>STANDARDIZE(moras[[#This Row],[EDAD]],'2-Resumen'!$C$2, '2-Resumen'!$C$3)</f>
        <v>1.5592670784823162</v>
      </c>
      <c r="R3996" t="str">
        <f>IF(ABS(moras[[#This Row],[Z-CORE E]]) &gt; 1.96, "Sí", "No")</f>
        <v>No</v>
      </c>
    </row>
    <row r="3997" spans="1:18">
      <c r="A3997">
        <v>1952</v>
      </c>
      <c r="B3997" t="s">
        <v>32</v>
      </c>
      <c r="C3997">
        <v>278030</v>
      </c>
      <c r="D39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97">
        <f>IF(moras[[#This Row],[SALARIO]]="",'2-Resumen'!$B$7, moras[[#This Row],[SALARIO]])</f>
        <v>278030</v>
      </c>
      <c r="F3997">
        <f>STANDARDIZE(moras[[#This Row],[SALARIO]],'2-Resumen'!$B$2,'2-Resumen'!$B$3)</f>
        <v>-0.37099022987481406</v>
      </c>
      <c r="G3997" t="str">
        <f>IF(ABS(moras[[#This Row],[Z-CORE]])&gt; 1.96,"Sí", "No")</f>
        <v>No</v>
      </c>
      <c r="H3997" t="s">
        <v>37</v>
      </c>
      <c r="I3997" t="str">
        <f>IF(moras[[#This Row],[TIPO_ASEGURAMIENTO]] = "", '2-Resumen'!$F$4, moras[[#This Row],[TIPO_ASEGURAMIENTO]])</f>
        <v>CONVENIOS ESPECIALES DE TRABAJADORES INDEPENDIENTES</v>
      </c>
      <c r="J3997" t="s">
        <v>29</v>
      </c>
      <c r="K3997" t="s">
        <v>30</v>
      </c>
      <c r="L3997" t="s">
        <v>31</v>
      </c>
      <c r="M3997" t="s">
        <v>31</v>
      </c>
      <c r="N3997">
        <v>55</v>
      </c>
      <c r="O3997">
        <f>IF(moras[[#This Row],[EDAD]]="", '2-Resumen'!$C$7, moras[[#This Row],[EDAD]])</f>
        <v>55</v>
      </c>
      <c r="P3997">
        <f>FLOOR(moras[[#This Row],[EDAD_SIN_NA´S]],10)</f>
        <v>50</v>
      </c>
      <c r="Q3997">
        <f>STANDARDIZE(moras[[#This Row],[EDAD]],'2-Resumen'!$C$2, '2-Resumen'!$C$3)</f>
        <v>0.92408910778807873</v>
      </c>
      <c r="R3997" t="str">
        <f>IF(ABS(moras[[#This Row],[Z-CORE E]]) &gt; 1.96, "Sí", "No")</f>
        <v>No</v>
      </c>
    </row>
    <row r="3998" spans="1:18">
      <c r="A3998">
        <v>1979</v>
      </c>
      <c r="B3998" t="s">
        <v>32</v>
      </c>
      <c r="C3998">
        <v>278030</v>
      </c>
      <c r="D39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3998">
        <f>IF(moras[[#This Row],[SALARIO]]="",'2-Resumen'!$B$7, moras[[#This Row],[SALARIO]])</f>
        <v>278030</v>
      </c>
      <c r="F3998">
        <f>STANDARDIZE(moras[[#This Row],[SALARIO]],'2-Resumen'!$B$2,'2-Resumen'!$B$3)</f>
        <v>-0.37099022987481406</v>
      </c>
      <c r="G3998" t="str">
        <f>IF(ABS(moras[[#This Row],[Z-CORE]])&gt; 1.96,"Sí", "No")</f>
        <v>No</v>
      </c>
      <c r="H3998" t="s">
        <v>37</v>
      </c>
      <c r="I3998" t="str">
        <f>IF(moras[[#This Row],[TIPO_ASEGURAMIENTO]] = "", '2-Resumen'!$F$4, moras[[#This Row],[TIPO_ASEGURAMIENTO]])</f>
        <v>CONVENIOS ESPECIALES DE TRABAJADORES INDEPENDIENTES</v>
      </c>
      <c r="J3998" t="s">
        <v>29</v>
      </c>
      <c r="K3998" t="s">
        <v>30</v>
      </c>
      <c r="L3998" t="s">
        <v>31</v>
      </c>
      <c r="M3998" t="s">
        <v>31</v>
      </c>
      <c r="N3998">
        <v>86</v>
      </c>
      <c r="O3998">
        <f>IF(moras[[#This Row],[EDAD]]="", '2-Resumen'!$C$7, moras[[#This Row],[EDAD]])</f>
        <v>86</v>
      </c>
      <c r="P3998">
        <f>FLOOR(moras[[#This Row],[EDAD_SIN_NA´S]],10)</f>
        <v>80</v>
      </c>
      <c r="Q3998">
        <f>STANDARDIZE(moras[[#This Row],[EDAD]],'2-Resumen'!$C$2, '2-Resumen'!$C$3)</f>
        <v>3.1119243401793413</v>
      </c>
      <c r="R3998" t="str">
        <f>IF(ABS(moras[[#This Row],[Z-CORE E]]) &gt; 1.96, "Sí", "No")</f>
        <v>Sí</v>
      </c>
    </row>
    <row r="3999" spans="1:18">
      <c r="A3999">
        <v>1980</v>
      </c>
      <c r="B3999" t="s">
        <v>32</v>
      </c>
      <c r="C3999">
        <v>27803099</v>
      </c>
      <c r="D39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3999">
        <f>IF(moras[[#This Row],[SALARIO]]="",'2-Resumen'!$B$7, moras[[#This Row],[SALARIO]])</f>
        <v>27803099</v>
      </c>
      <c r="F3999">
        <f>STANDARDIZE(moras[[#This Row],[SALARIO]],'2-Resumen'!$B$2,'2-Resumen'!$B$3)</f>
        <v>8.7000515117414676E-2</v>
      </c>
      <c r="G3999" t="str">
        <f>IF(ABS(moras[[#This Row],[Z-CORE]])&gt; 1.96,"Sí", "No")</f>
        <v>No</v>
      </c>
      <c r="H3999" t="s">
        <v>37</v>
      </c>
      <c r="I3999" t="str">
        <f>IF(moras[[#This Row],[TIPO_ASEGURAMIENTO]] = "", '2-Resumen'!$F$4, moras[[#This Row],[TIPO_ASEGURAMIENTO]])</f>
        <v>CONVENIOS ESPECIALES DE TRABAJADORES INDEPENDIENTES</v>
      </c>
      <c r="J3999" t="s">
        <v>29</v>
      </c>
      <c r="K3999" t="s">
        <v>30</v>
      </c>
      <c r="L3999" t="s">
        <v>31</v>
      </c>
      <c r="M3999" t="s">
        <v>31</v>
      </c>
      <c r="N3999">
        <v>27</v>
      </c>
      <c r="O3999">
        <f>IF(moras[[#This Row],[EDAD]]="", '2-Resumen'!$C$7, moras[[#This Row],[EDAD]])</f>
        <v>27</v>
      </c>
      <c r="P3999">
        <f>FLOOR(moras[[#This Row],[EDAD_SIN_NA´S]],10)</f>
        <v>20</v>
      </c>
      <c r="Q3999">
        <f>STANDARDIZE(moras[[#This Row],[EDAD]],'2-Resumen'!$C$2, '2-Resumen'!$C$3)</f>
        <v>-1.0520201343717714</v>
      </c>
      <c r="R3999" t="str">
        <f>IF(ABS(moras[[#This Row],[Z-CORE E]]) &gt; 1.96, "Sí", "No")</f>
        <v>No</v>
      </c>
    </row>
    <row r="4000" spans="1:18">
      <c r="A4000">
        <v>2070</v>
      </c>
      <c r="B4000" t="s">
        <v>32</v>
      </c>
      <c r="C4000">
        <v>27803099</v>
      </c>
      <c r="D40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00">
        <f>IF(moras[[#This Row],[SALARIO]]="",'2-Resumen'!$B$7, moras[[#This Row],[SALARIO]])</f>
        <v>27803099</v>
      </c>
      <c r="F4000">
        <f>STANDARDIZE(moras[[#This Row],[SALARIO]],'2-Resumen'!$B$2,'2-Resumen'!$B$3)</f>
        <v>8.7000515117414676E-2</v>
      </c>
      <c r="G4000" t="str">
        <f>IF(ABS(moras[[#This Row],[Z-CORE]])&gt; 1.96,"Sí", "No")</f>
        <v>No</v>
      </c>
      <c r="H4000" t="s">
        <v>37</v>
      </c>
      <c r="I4000" t="str">
        <f>IF(moras[[#This Row],[TIPO_ASEGURAMIENTO]] = "", '2-Resumen'!$F$4, moras[[#This Row],[TIPO_ASEGURAMIENTO]])</f>
        <v>CONVENIOS ESPECIALES DE TRABAJADORES INDEPENDIENTES</v>
      </c>
      <c r="J4000" t="s">
        <v>29</v>
      </c>
      <c r="K4000" t="s">
        <v>30</v>
      </c>
      <c r="L4000" t="s">
        <v>31</v>
      </c>
      <c r="M4000" t="s">
        <v>31</v>
      </c>
      <c r="N4000">
        <v>43</v>
      </c>
      <c r="O4000">
        <f>IF(moras[[#This Row],[EDAD]]="", '2-Resumen'!$C$7, moras[[#This Row],[EDAD]])</f>
        <v>43</v>
      </c>
      <c r="P4000">
        <f>FLOOR(moras[[#This Row],[EDAD_SIN_NA´S]],10)</f>
        <v>40</v>
      </c>
      <c r="Q4000">
        <f>STANDARDIZE(moras[[#This Row],[EDAD]],'2-Resumen'!$C$2, '2-Resumen'!$C$3)</f>
        <v>7.7185146862428639E-2</v>
      </c>
      <c r="R4000" t="str">
        <f>IF(ABS(moras[[#This Row],[Z-CORE E]]) &gt; 1.96, "Sí", "No")</f>
        <v>No</v>
      </c>
    </row>
    <row r="4001" spans="1:18">
      <c r="A4001">
        <v>2132</v>
      </c>
      <c r="B4001" t="s">
        <v>32</v>
      </c>
      <c r="C4001">
        <v>278030</v>
      </c>
      <c r="D40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1">
        <f>IF(moras[[#This Row],[SALARIO]]="",'2-Resumen'!$B$7, moras[[#This Row],[SALARIO]])</f>
        <v>278030</v>
      </c>
      <c r="F4001">
        <f>STANDARDIZE(moras[[#This Row],[SALARIO]],'2-Resumen'!$B$2,'2-Resumen'!$B$3)</f>
        <v>-0.37099022987481406</v>
      </c>
      <c r="G4001" t="str">
        <f>IF(ABS(moras[[#This Row],[Z-CORE]])&gt; 1.96,"Sí", "No")</f>
        <v>No</v>
      </c>
      <c r="H4001" t="s">
        <v>37</v>
      </c>
      <c r="I4001" t="str">
        <f>IF(moras[[#This Row],[TIPO_ASEGURAMIENTO]] = "", '2-Resumen'!$F$4, moras[[#This Row],[TIPO_ASEGURAMIENTO]])</f>
        <v>CONVENIOS ESPECIALES DE TRABAJADORES INDEPENDIENTES</v>
      </c>
      <c r="J4001" t="s">
        <v>29</v>
      </c>
      <c r="K4001" t="s">
        <v>30</v>
      </c>
      <c r="L4001" t="s">
        <v>30</v>
      </c>
      <c r="M4001" t="s">
        <v>31</v>
      </c>
      <c r="N4001">
        <v>54</v>
      </c>
      <c r="O4001">
        <f>IF(moras[[#This Row],[EDAD]]="", '2-Resumen'!$C$7, moras[[#This Row],[EDAD]])</f>
        <v>54</v>
      </c>
      <c r="P4001">
        <f>FLOOR(moras[[#This Row],[EDAD_SIN_NA´S]],10)</f>
        <v>50</v>
      </c>
      <c r="Q4001">
        <f>STANDARDIZE(moras[[#This Row],[EDAD]],'2-Resumen'!$C$2, '2-Resumen'!$C$3)</f>
        <v>0.85351377771094117</v>
      </c>
      <c r="R4001" t="str">
        <f>IF(ABS(moras[[#This Row],[Z-CORE E]]) &gt; 1.96, "Sí", "No")</f>
        <v>No</v>
      </c>
    </row>
    <row r="4002" spans="1:18">
      <c r="A4002">
        <v>2204</v>
      </c>
      <c r="B4002" t="s">
        <v>27</v>
      </c>
      <c r="C4002">
        <v>278030</v>
      </c>
      <c r="D40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2">
        <f>IF(moras[[#This Row],[SALARIO]]="",'2-Resumen'!$B$7, moras[[#This Row],[SALARIO]])</f>
        <v>278030</v>
      </c>
      <c r="F4002">
        <f>STANDARDIZE(moras[[#This Row],[SALARIO]],'2-Resumen'!$B$2,'2-Resumen'!$B$3)</f>
        <v>-0.37099022987481406</v>
      </c>
      <c r="G4002" t="str">
        <f>IF(ABS(moras[[#This Row],[Z-CORE]])&gt; 1.96,"Sí", "No")</f>
        <v>No</v>
      </c>
      <c r="H4002" t="s">
        <v>37</v>
      </c>
      <c r="I4002" t="str">
        <f>IF(moras[[#This Row],[TIPO_ASEGURAMIENTO]] = "", '2-Resumen'!$F$4, moras[[#This Row],[TIPO_ASEGURAMIENTO]])</f>
        <v>CONVENIOS ESPECIALES DE TRABAJADORES INDEPENDIENTES</v>
      </c>
      <c r="J4002" t="s">
        <v>29</v>
      </c>
      <c r="K4002" t="s">
        <v>30</v>
      </c>
      <c r="L4002" t="s">
        <v>31</v>
      </c>
      <c r="M4002" t="s">
        <v>31</v>
      </c>
      <c r="N4002">
        <v>51</v>
      </c>
      <c r="O4002">
        <f>IF(moras[[#This Row],[EDAD]]="", '2-Resumen'!$C$7, moras[[#This Row],[EDAD]])</f>
        <v>51</v>
      </c>
      <c r="P4002">
        <f>FLOOR(moras[[#This Row],[EDAD_SIN_NA´S]],10)</f>
        <v>50</v>
      </c>
      <c r="Q4002">
        <f>STANDARDIZE(moras[[#This Row],[EDAD]],'2-Resumen'!$C$2, '2-Resumen'!$C$3)</f>
        <v>0.64178778747952869</v>
      </c>
      <c r="R4002" t="str">
        <f>IF(ABS(moras[[#This Row],[Z-CORE E]]) &gt; 1.96, "Sí", "No")</f>
        <v>No</v>
      </c>
    </row>
    <row r="4003" spans="1:18">
      <c r="A4003">
        <v>2238</v>
      </c>
      <c r="B4003" t="s">
        <v>27</v>
      </c>
      <c r="C4003">
        <v>278030</v>
      </c>
      <c r="D40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3">
        <f>IF(moras[[#This Row],[SALARIO]]="",'2-Resumen'!$B$7, moras[[#This Row],[SALARIO]])</f>
        <v>278030</v>
      </c>
      <c r="F4003">
        <f>STANDARDIZE(moras[[#This Row],[SALARIO]],'2-Resumen'!$B$2,'2-Resumen'!$B$3)</f>
        <v>-0.37099022987481406</v>
      </c>
      <c r="G4003" t="str">
        <f>IF(ABS(moras[[#This Row],[Z-CORE]])&gt; 1.96,"Sí", "No")</f>
        <v>No</v>
      </c>
      <c r="H4003" t="s">
        <v>37</v>
      </c>
      <c r="I4003" t="str">
        <f>IF(moras[[#This Row],[TIPO_ASEGURAMIENTO]] = "", '2-Resumen'!$F$4, moras[[#This Row],[TIPO_ASEGURAMIENTO]])</f>
        <v>CONVENIOS ESPECIALES DE TRABAJADORES INDEPENDIENTES</v>
      </c>
      <c r="J4003" t="s">
        <v>29</v>
      </c>
      <c r="K4003" t="s">
        <v>30</v>
      </c>
      <c r="L4003" t="s">
        <v>31</v>
      </c>
      <c r="M4003" t="s">
        <v>31</v>
      </c>
      <c r="N4003">
        <v>89</v>
      </c>
      <c r="O4003">
        <f>IF(moras[[#This Row],[EDAD]]="", '2-Resumen'!$C$7, moras[[#This Row],[EDAD]])</f>
        <v>89</v>
      </c>
      <c r="P4003">
        <f>FLOOR(moras[[#This Row],[EDAD_SIN_NA´S]],10)</f>
        <v>80</v>
      </c>
      <c r="Q4003">
        <f>STANDARDIZE(moras[[#This Row],[EDAD]],'2-Resumen'!$C$2, '2-Resumen'!$C$3)</f>
        <v>3.3236503304107536</v>
      </c>
      <c r="R4003" t="str">
        <f>IF(ABS(moras[[#This Row],[Z-CORE E]]) &gt; 1.96, "Sí", "No")</f>
        <v>Sí</v>
      </c>
    </row>
    <row r="4004" spans="1:18">
      <c r="A4004">
        <v>2281</v>
      </c>
      <c r="B4004" t="s">
        <v>32</v>
      </c>
      <c r="C4004">
        <v>278030</v>
      </c>
      <c r="D40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4">
        <f>IF(moras[[#This Row],[SALARIO]]="",'2-Resumen'!$B$7, moras[[#This Row],[SALARIO]])</f>
        <v>278030</v>
      </c>
      <c r="F4004">
        <f>STANDARDIZE(moras[[#This Row],[SALARIO]],'2-Resumen'!$B$2,'2-Resumen'!$B$3)</f>
        <v>-0.37099022987481406</v>
      </c>
      <c r="G4004" t="str">
        <f>IF(ABS(moras[[#This Row],[Z-CORE]])&gt; 1.96,"Sí", "No")</f>
        <v>No</v>
      </c>
      <c r="H4004" t="s">
        <v>37</v>
      </c>
      <c r="I4004" t="str">
        <f>IF(moras[[#This Row],[TIPO_ASEGURAMIENTO]] = "", '2-Resumen'!$F$4, moras[[#This Row],[TIPO_ASEGURAMIENTO]])</f>
        <v>CONVENIOS ESPECIALES DE TRABAJADORES INDEPENDIENTES</v>
      </c>
      <c r="J4004" t="s">
        <v>29</v>
      </c>
      <c r="K4004" t="s">
        <v>30</v>
      </c>
      <c r="L4004" t="s">
        <v>31</v>
      </c>
      <c r="M4004" t="s">
        <v>31</v>
      </c>
      <c r="N4004">
        <v>71</v>
      </c>
      <c r="O4004">
        <f>IF(moras[[#This Row],[EDAD]]="", '2-Resumen'!$C$7, moras[[#This Row],[EDAD]])</f>
        <v>71</v>
      </c>
      <c r="P4004">
        <f>FLOOR(moras[[#This Row],[EDAD_SIN_NA´S]],10)</f>
        <v>70</v>
      </c>
      <c r="Q4004">
        <f>STANDARDIZE(moras[[#This Row],[EDAD]],'2-Resumen'!$C$2, '2-Resumen'!$C$3)</f>
        <v>2.0532943890222786</v>
      </c>
      <c r="R4004" t="str">
        <f>IF(ABS(moras[[#This Row],[Z-CORE E]]) &gt; 1.96, "Sí", "No")</f>
        <v>Sí</v>
      </c>
    </row>
    <row r="4005" spans="1:18">
      <c r="A4005">
        <v>2292</v>
      </c>
      <c r="B4005" t="s">
        <v>32</v>
      </c>
      <c r="C4005">
        <v>278030</v>
      </c>
      <c r="D40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5">
        <f>IF(moras[[#This Row],[SALARIO]]="",'2-Resumen'!$B$7, moras[[#This Row],[SALARIO]])</f>
        <v>278030</v>
      </c>
      <c r="F4005">
        <f>STANDARDIZE(moras[[#This Row],[SALARIO]],'2-Resumen'!$B$2,'2-Resumen'!$B$3)</f>
        <v>-0.37099022987481406</v>
      </c>
      <c r="G4005" t="str">
        <f>IF(ABS(moras[[#This Row],[Z-CORE]])&gt; 1.96,"Sí", "No")</f>
        <v>No</v>
      </c>
      <c r="H4005" t="s">
        <v>37</v>
      </c>
      <c r="I4005" t="str">
        <f>IF(moras[[#This Row],[TIPO_ASEGURAMIENTO]] = "", '2-Resumen'!$F$4, moras[[#This Row],[TIPO_ASEGURAMIENTO]])</f>
        <v>CONVENIOS ESPECIALES DE TRABAJADORES INDEPENDIENTES</v>
      </c>
      <c r="J4005" t="s">
        <v>29</v>
      </c>
      <c r="K4005" t="s">
        <v>30</v>
      </c>
      <c r="L4005" t="s">
        <v>31</v>
      </c>
      <c r="M4005" t="s">
        <v>31</v>
      </c>
      <c r="N4005">
        <v>53</v>
      </c>
      <c r="O4005">
        <f>IF(moras[[#This Row],[EDAD]]="", '2-Resumen'!$C$7, moras[[#This Row],[EDAD]])</f>
        <v>53</v>
      </c>
      <c r="P4005">
        <f>FLOOR(moras[[#This Row],[EDAD_SIN_NA´S]],10)</f>
        <v>50</v>
      </c>
      <c r="Q4005">
        <f>STANDARDIZE(moras[[#This Row],[EDAD]],'2-Resumen'!$C$2, '2-Resumen'!$C$3)</f>
        <v>0.78293844763380371</v>
      </c>
      <c r="R4005" t="str">
        <f>IF(ABS(moras[[#This Row],[Z-CORE E]]) &gt; 1.96, "Sí", "No")</f>
        <v>No</v>
      </c>
    </row>
    <row r="4006" spans="1:18">
      <c r="A4006">
        <v>2307</v>
      </c>
      <c r="B4006" t="s">
        <v>32</v>
      </c>
      <c r="C4006">
        <v>278030</v>
      </c>
      <c r="D40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6">
        <f>IF(moras[[#This Row],[SALARIO]]="",'2-Resumen'!$B$7, moras[[#This Row],[SALARIO]])</f>
        <v>278030</v>
      </c>
      <c r="F4006">
        <f>STANDARDIZE(moras[[#This Row],[SALARIO]],'2-Resumen'!$B$2,'2-Resumen'!$B$3)</f>
        <v>-0.37099022987481406</v>
      </c>
      <c r="G4006" t="str">
        <f>IF(ABS(moras[[#This Row],[Z-CORE]])&gt; 1.96,"Sí", "No")</f>
        <v>No</v>
      </c>
      <c r="H4006" t="s">
        <v>37</v>
      </c>
      <c r="I4006" t="str">
        <f>IF(moras[[#This Row],[TIPO_ASEGURAMIENTO]] = "", '2-Resumen'!$F$4, moras[[#This Row],[TIPO_ASEGURAMIENTO]])</f>
        <v>CONVENIOS ESPECIALES DE TRABAJADORES INDEPENDIENTES</v>
      </c>
      <c r="J4006" t="s">
        <v>29</v>
      </c>
      <c r="K4006" t="s">
        <v>30</v>
      </c>
      <c r="L4006" t="s">
        <v>31</v>
      </c>
      <c r="M4006" t="s">
        <v>31</v>
      </c>
      <c r="N4006">
        <v>59</v>
      </c>
      <c r="O4006">
        <f>IF(moras[[#This Row],[EDAD]]="", '2-Resumen'!$C$7, moras[[#This Row],[EDAD]])</f>
        <v>59</v>
      </c>
      <c r="P4006">
        <f>FLOOR(moras[[#This Row],[EDAD_SIN_NA´S]],10)</f>
        <v>50</v>
      </c>
      <c r="Q4006">
        <f>STANDARDIZE(moras[[#This Row],[EDAD]],'2-Resumen'!$C$2, '2-Resumen'!$C$3)</f>
        <v>1.2063904280966287</v>
      </c>
      <c r="R4006" t="str">
        <f>IF(ABS(moras[[#This Row],[Z-CORE E]]) &gt; 1.96, "Sí", "No")</f>
        <v>No</v>
      </c>
    </row>
    <row r="4007" spans="1:18">
      <c r="A4007">
        <v>2310</v>
      </c>
      <c r="B4007" t="s">
        <v>32</v>
      </c>
      <c r="C4007">
        <v>278030</v>
      </c>
      <c r="D40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7">
        <f>IF(moras[[#This Row],[SALARIO]]="",'2-Resumen'!$B$7, moras[[#This Row],[SALARIO]])</f>
        <v>278030</v>
      </c>
      <c r="F4007">
        <f>STANDARDIZE(moras[[#This Row],[SALARIO]],'2-Resumen'!$B$2,'2-Resumen'!$B$3)</f>
        <v>-0.37099022987481406</v>
      </c>
      <c r="G4007" t="str">
        <f>IF(ABS(moras[[#This Row],[Z-CORE]])&gt; 1.96,"Sí", "No")</f>
        <v>No</v>
      </c>
      <c r="H4007" t="s">
        <v>37</v>
      </c>
      <c r="I4007" t="str">
        <f>IF(moras[[#This Row],[TIPO_ASEGURAMIENTO]] = "", '2-Resumen'!$F$4, moras[[#This Row],[TIPO_ASEGURAMIENTO]])</f>
        <v>CONVENIOS ESPECIALES DE TRABAJADORES INDEPENDIENTES</v>
      </c>
      <c r="J4007" t="s">
        <v>29</v>
      </c>
      <c r="K4007" t="s">
        <v>30</v>
      </c>
      <c r="L4007" t="s">
        <v>31</v>
      </c>
      <c r="M4007" t="s">
        <v>31</v>
      </c>
      <c r="N4007">
        <v>45</v>
      </c>
      <c r="O4007">
        <f>IF(moras[[#This Row],[EDAD]]="", '2-Resumen'!$C$7, moras[[#This Row],[EDAD]])</f>
        <v>45</v>
      </c>
      <c r="P4007">
        <f>FLOOR(moras[[#This Row],[EDAD_SIN_NA´S]],10)</f>
        <v>40</v>
      </c>
      <c r="Q4007">
        <f>STANDARDIZE(moras[[#This Row],[EDAD]],'2-Resumen'!$C$2, '2-Resumen'!$C$3)</f>
        <v>0.21833580701670366</v>
      </c>
      <c r="R4007" t="str">
        <f>IF(ABS(moras[[#This Row],[Z-CORE E]]) &gt; 1.96, "Sí", "No")</f>
        <v>No</v>
      </c>
    </row>
    <row r="4008" spans="1:18">
      <c r="A4008">
        <v>2351</v>
      </c>
      <c r="B4008" t="s">
        <v>27</v>
      </c>
      <c r="C4008">
        <v>278030</v>
      </c>
      <c r="D40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8">
        <f>IF(moras[[#This Row],[SALARIO]]="",'2-Resumen'!$B$7, moras[[#This Row],[SALARIO]])</f>
        <v>278030</v>
      </c>
      <c r="F4008">
        <f>STANDARDIZE(moras[[#This Row],[SALARIO]],'2-Resumen'!$B$2,'2-Resumen'!$B$3)</f>
        <v>-0.37099022987481406</v>
      </c>
      <c r="G4008" t="str">
        <f>IF(ABS(moras[[#This Row],[Z-CORE]])&gt; 1.96,"Sí", "No")</f>
        <v>No</v>
      </c>
      <c r="H4008" t="s">
        <v>37</v>
      </c>
      <c r="I4008" t="str">
        <f>IF(moras[[#This Row],[TIPO_ASEGURAMIENTO]] = "", '2-Resumen'!$F$4, moras[[#This Row],[TIPO_ASEGURAMIENTO]])</f>
        <v>CONVENIOS ESPECIALES DE TRABAJADORES INDEPENDIENTES</v>
      </c>
      <c r="J4008" t="s">
        <v>29</v>
      </c>
      <c r="K4008" t="s">
        <v>30</v>
      </c>
      <c r="L4008" t="s">
        <v>31</v>
      </c>
      <c r="M4008" t="s">
        <v>31</v>
      </c>
      <c r="N4008">
        <v>32</v>
      </c>
      <c r="O4008">
        <f>IF(moras[[#This Row],[EDAD]]="", '2-Resumen'!$C$7, moras[[#This Row],[EDAD]])</f>
        <v>32</v>
      </c>
      <c r="P4008">
        <f>FLOOR(moras[[#This Row],[EDAD_SIN_NA´S]],10)</f>
        <v>30</v>
      </c>
      <c r="Q4008">
        <f>STANDARDIZE(moras[[#This Row],[EDAD]],'2-Resumen'!$C$2, '2-Resumen'!$C$3)</f>
        <v>-0.69914348398608395</v>
      </c>
      <c r="R4008" t="str">
        <f>IF(ABS(moras[[#This Row],[Z-CORE E]]) &gt; 1.96, "Sí", "No")</f>
        <v>No</v>
      </c>
    </row>
    <row r="4009" spans="1:18">
      <c r="A4009">
        <v>2390</v>
      </c>
      <c r="B4009" t="s">
        <v>32</v>
      </c>
      <c r="C4009">
        <v>278030</v>
      </c>
      <c r="D40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09">
        <f>IF(moras[[#This Row],[SALARIO]]="",'2-Resumen'!$B$7, moras[[#This Row],[SALARIO]])</f>
        <v>278030</v>
      </c>
      <c r="F4009">
        <f>STANDARDIZE(moras[[#This Row],[SALARIO]],'2-Resumen'!$B$2,'2-Resumen'!$B$3)</f>
        <v>-0.37099022987481406</v>
      </c>
      <c r="G4009" t="str">
        <f>IF(ABS(moras[[#This Row],[Z-CORE]])&gt; 1.96,"Sí", "No")</f>
        <v>No</v>
      </c>
      <c r="H4009" t="s">
        <v>37</v>
      </c>
      <c r="I4009" t="str">
        <f>IF(moras[[#This Row],[TIPO_ASEGURAMIENTO]] = "", '2-Resumen'!$F$4, moras[[#This Row],[TIPO_ASEGURAMIENTO]])</f>
        <v>CONVENIOS ESPECIALES DE TRABAJADORES INDEPENDIENTES</v>
      </c>
      <c r="J4009" t="s">
        <v>29</v>
      </c>
      <c r="K4009" t="s">
        <v>30</v>
      </c>
      <c r="L4009" t="s">
        <v>31</v>
      </c>
      <c r="M4009" t="s">
        <v>31</v>
      </c>
      <c r="N4009">
        <v>28</v>
      </c>
      <c r="O4009">
        <f>IF(moras[[#This Row],[EDAD]]="", '2-Resumen'!$C$7, moras[[#This Row],[EDAD]])</f>
        <v>28</v>
      </c>
      <c r="P4009">
        <f>FLOOR(moras[[#This Row],[EDAD_SIN_NA´S]],10)</f>
        <v>20</v>
      </c>
      <c r="Q4009">
        <f>STANDARDIZE(moras[[#This Row],[EDAD]],'2-Resumen'!$C$2, '2-Resumen'!$C$3)</f>
        <v>-0.98144480429463388</v>
      </c>
      <c r="R4009" t="str">
        <f>IF(ABS(moras[[#This Row],[Z-CORE E]]) &gt; 1.96, "Sí", "No")</f>
        <v>No</v>
      </c>
    </row>
    <row r="4010" spans="1:18">
      <c r="A4010">
        <v>2440</v>
      </c>
      <c r="B4010" t="s">
        <v>27</v>
      </c>
      <c r="C4010">
        <v>278030</v>
      </c>
      <c r="D40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0">
        <f>IF(moras[[#This Row],[SALARIO]]="",'2-Resumen'!$B$7, moras[[#This Row],[SALARIO]])</f>
        <v>278030</v>
      </c>
      <c r="F4010">
        <f>STANDARDIZE(moras[[#This Row],[SALARIO]],'2-Resumen'!$B$2,'2-Resumen'!$B$3)</f>
        <v>-0.37099022987481406</v>
      </c>
      <c r="G4010" t="str">
        <f>IF(ABS(moras[[#This Row],[Z-CORE]])&gt; 1.96,"Sí", "No")</f>
        <v>No</v>
      </c>
      <c r="H4010" t="s">
        <v>37</v>
      </c>
      <c r="I4010" t="str">
        <f>IF(moras[[#This Row],[TIPO_ASEGURAMIENTO]] = "", '2-Resumen'!$F$4, moras[[#This Row],[TIPO_ASEGURAMIENTO]])</f>
        <v>CONVENIOS ESPECIALES DE TRABAJADORES INDEPENDIENTES</v>
      </c>
      <c r="J4010" t="s">
        <v>29</v>
      </c>
      <c r="K4010" t="s">
        <v>30</v>
      </c>
      <c r="L4010" t="s">
        <v>31</v>
      </c>
      <c r="M4010" t="s">
        <v>31</v>
      </c>
      <c r="N4010">
        <v>39</v>
      </c>
      <c r="O4010">
        <f>IF(moras[[#This Row],[EDAD]]="", '2-Resumen'!$C$7, moras[[#This Row],[EDAD]])</f>
        <v>39</v>
      </c>
      <c r="P4010">
        <f>FLOOR(moras[[#This Row],[EDAD_SIN_NA´S]],10)</f>
        <v>30</v>
      </c>
      <c r="Q4010">
        <f>STANDARDIZE(moras[[#This Row],[EDAD]],'2-Resumen'!$C$2, '2-Resumen'!$C$3)</f>
        <v>-0.20511617344612137</v>
      </c>
      <c r="R4010" t="str">
        <f>IF(ABS(moras[[#This Row],[Z-CORE E]]) &gt; 1.96, "Sí", "No")</f>
        <v>No</v>
      </c>
    </row>
    <row r="4011" spans="1:18">
      <c r="A4011">
        <v>2466</v>
      </c>
      <c r="B4011" t="s">
        <v>32</v>
      </c>
      <c r="C4011">
        <v>278030</v>
      </c>
      <c r="D40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1">
        <f>IF(moras[[#This Row],[SALARIO]]="",'2-Resumen'!$B$7, moras[[#This Row],[SALARIO]])</f>
        <v>278030</v>
      </c>
      <c r="F4011">
        <f>STANDARDIZE(moras[[#This Row],[SALARIO]],'2-Resumen'!$B$2,'2-Resumen'!$B$3)</f>
        <v>-0.37099022987481406</v>
      </c>
      <c r="G4011" t="str">
        <f>IF(ABS(moras[[#This Row],[Z-CORE]])&gt; 1.96,"Sí", "No")</f>
        <v>No</v>
      </c>
      <c r="H4011" t="s">
        <v>37</v>
      </c>
      <c r="I4011" t="str">
        <f>IF(moras[[#This Row],[TIPO_ASEGURAMIENTO]] = "", '2-Resumen'!$F$4, moras[[#This Row],[TIPO_ASEGURAMIENTO]])</f>
        <v>CONVENIOS ESPECIALES DE TRABAJADORES INDEPENDIENTES</v>
      </c>
      <c r="J4011" t="s">
        <v>29</v>
      </c>
      <c r="K4011" t="s">
        <v>30</v>
      </c>
      <c r="L4011" t="s">
        <v>31</v>
      </c>
      <c r="M4011" t="s">
        <v>31</v>
      </c>
      <c r="N4011">
        <v>64</v>
      </c>
      <c r="O4011">
        <f>IF(moras[[#This Row],[EDAD]]="", '2-Resumen'!$C$7, moras[[#This Row],[EDAD]])</f>
        <v>64</v>
      </c>
      <c r="P4011">
        <f>FLOOR(moras[[#This Row],[EDAD_SIN_NA´S]],10)</f>
        <v>60</v>
      </c>
      <c r="Q4011">
        <f>STANDARDIZE(moras[[#This Row],[EDAD]],'2-Resumen'!$C$2, '2-Resumen'!$C$3)</f>
        <v>1.5592670784823162</v>
      </c>
      <c r="R4011" t="str">
        <f>IF(ABS(moras[[#This Row],[Z-CORE E]]) &gt; 1.96, "Sí", "No")</f>
        <v>No</v>
      </c>
    </row>
    <row r="4012" spans="1:18">
      <c r="A4012">
        <v>2481</v>
      </c>
      <c r="B4012" t="s">
        <v>32</v>
      </c>
      <c r="C4012">
        <v>278030</v>
      </c>
      <c r="D40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2">
        <f>IF(moras[[#This Row],[SALARIO]]="",'2-Resumen'!$B$7, moras[[#This Row],[SALARIO]])</f>
        <v>278030</v>
      </c>
      <c r="F4012">
        <f>STANDARDIZE(moras[[#This Row],[SALARIO]],'2-Resumen'!$B$2,'2-Resumen'!$B$3)</f>
        <v>-0.37099022987481406</v>
      </c>
      <c r="G4012" t="str">
        <f>IF(ABS(moras[[#This Row],[Z-CORE]])&gt; 1.96,"Sí", "No")</f>
        <v>No</v>
      </c>
      <c r="H4012" t="s">
        <v>37</v>
      </c>
      <c r="I4012" t="str">
        <f>IF(moras[[#This Row],[TIPO_ASEGURAMIENTO]] = "", '2-Resumen'!$F$4, moras[[#This Row],[TIPO_ASEGURAMIENTO]])</f>
        <v>CONVENIOS ESPECIALES DE TRABAJADORES INDEPENDIENTES</v>
      </c>
      <c r="J4012" t="s">
        <v>29</v>
      </c>
      <c r="K4012" t="s">
        <v>30</v>
      </c>
      <c r="L4012" t="s">
        <v>31</v>
      </c>
      <c r="M4012" t="s">
        <v>31</v>
      </c>
      <c r="N4012">
        <v>22</v>
      </c>
      <c r="O4012">
        <f>IF(moras[[#This Row],[EDAD]]="", '2-Resumen'!$C$7, moras[[#This Row],[EDAD]])</f>
        <v>22</v>
      </c>
      <c r="P4012">
        <f>FLOOR(moras[[#This Row],[EDAD_SIN_NA´S]],10)</f>
        <v>20</v>
      </c>
      <c r="Q4012">
        <f>STANDARDIZE(moras[[#This Row],[EDAD]],'2-Resumen'!$C$2, '2-Resumen'!$C$3)</f>
        <v>-1.4048967847574589</v>
      </c>
      <c r="R4012" t="str">
        <f>IF(ABS(moras[[#This Row],[Z-CORE E]]) &gt; 1.96, "Sí", "No")</f>
        <v>No</v>
      </c>
    </row>
    <row r="4013" spans="1:18">
      <c r="A4013">
        <v>2550</v>
      </c>
      <c r="B4013" t="s">
        <v>32</v>
      </c>
      <c r="C4013">
        <v>278030</v>
      </c>
      <c r="D40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3">
        <f>IF(moras[[#This Row],[SALARIO]]="",'2-Resumen'!$B$7, moras[[#This Row],[SALARIO]])</f>
        <v>278030</v>
      </c>
      <c r="F4013">
        <f>STANDARDIZE(moras[[#This Row],[SALARIO]],'2-Resumen'!$B$2,'2-Resumen'!$B$3)</f>
        <v>-0.37099022987481406</v>
      </c>
      <c r="G4013" t="str">
        <f>IF(ABS(moras[[#This Row],[Z-CORE]])&gt; 1.96,"Sí", "No")</f>
        <v>No</v>
      </c>
      <c r="H4013" t="s">
        <v>37</v>
      </c>
      <c r="I4013" t="str">
        <f>IF(moras[[#This Row],[TIPO_ASEGURAMIENTO]] = "", '2-Resumen'!$F$4, moras[[#This Row],[TIPO_ASEGURAMIENTO]])</f>
        <v>CONVENIOS ESPECIALES DE TRABAJADORES INDEPENDIENTES</v>
      </c>
      <c r="J4013" t="s">
        <v>29</v>
      </c>
      <c r="K4013" t="s">
        <v>30</v>
      </c>
      <c r="L4013" t="s">
        <v>31</v>
      </c>
      <c r="M4013" t="s">
        <v>31</v>
      </c>
      <c r="N4013">
        <v>40</v>
      </c>
      <c r="O4013">
        <f>IF(moras[[#This Row],[EDAD]]="", '2-Resumen'!$C$7, moras[[#This Row],[EDAD]])</f>
        <v>40</v>
      </c>
      <c r="P4013">
        <f>FLOOR(moras[[#This Row],[EDAD_SIN_NA´S]],10)</f>
        <v>40</v>
      </c>
      <c r="Q4013">
        <f>STANDARDIZE(moras[[#This Row],[EDAD]],'2-Resumen'!$C$2, '2-Resumen'!$C$3)</f>
        <v>-0.13454084336898386</v>
      </c>
      <c r="R4013" t="str">
        <f>IF(ABS(moras[[#This Row],[Z-CORE E]]) &gt; 1.96, "Sí", "No")</f>
        <v>No</v>
      </c>
    </row>
    <row r="4014" spans="1:18">
      <c r="A4014">
        <v>2560</v>
      </c>
      <c r="B4014" t="s">
        <v>27</v>
      </c>
      <c r="C4014">
        <v>278030</v>
      </c>
      <c r="D40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4">
        <f>IF(moras[[#This Row],[SALARIO]]="",'2-Resumen'!$B$7, moras[[#This Row],[SALARIO]])</f>
        <v>278030</v>
      </c>
      <c r="F4014">
        <f>STANDARDIZE(moras[[#This Row],[SALARIO]],'2-Resumen'!$B$2,'2-Resumen'!$B$3)</f>
        <v>-0.37099022987481406</v>
      </c>
      <c r="G4014" t="str">
        <f>IF(ABS(moras[[#This Row],[Z-CORE]])&gt; 1.96,"Sí", "No")</f>
        <v>No</v>
      </c>
      <c r="H4014" t="s">
        <v>37</v>
      </c>
      <c r="I4014" t="str">
        <f>IF(moras[[#This Row],[TIPO_ASEGURAMIENTO]] = "", '2-Resumen'!$F$4, moras[[#This Row],[TIPO_ASEGURAMIENTO]])</f>
        <v>CONVENIOS ESPECIALES DE TRABAJADORES INDEPENDIENTES</v>
      </c>
      <c r="J4014" t="s">
        <v>29</v>
      </c>
      <c r="K4014" t="s">
        <v>30</v>
      </c>
      <c r="L4014" t="s">
        <v>31</v>
      </c>
      <c r="M4014" t="s">
        <v>30</v>
      </c>
      <c r="N4014">
        <v>28</v>
      </c>
      <c r="O4014">
        <f>IF(moras[[#This Row],[EDAD]]="", '2-Resumen'!$C$7, moras[[#This Row],[EDAD]])</f>
        <v>28</v>
      </c>
      <c r="P4014">
        <f>FLOOR(moras[[#This Row],[EDAD_SIN_NA´S]],10)</f>
        <v>20</v>
      </c>
      <c r="Q4014">
        <f>STANDARDIZE(moras[[#This Row],[EDAD]],'2-Resumen'!$C$2, '2-Resumen'!$C$3)</f>
        <v>-0.98144480429463388</v>
      </c>
      <c r="R4014" t="str">
        <f>IF(ABS(moras[[#This Row],[Z-CORE E]]) &gt; 1.96, "Sí", "No")</f>
        <v>No</v>
      </c>
    </row>
    <row r="4015" spans="1:18">
      <c r="A4015">
        <v>2628</v>
      </c>
      <c r="B4015" t="s">
        <v>32</v>
      </c>
      <c r="C4015">
        <v>278030</v>
      </c>
      <c r="D40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5">
        <f>IF(moras[[#This Row],[SALARIO]]="",'2-Resumen'!$B$7, moras[[#This Row],[SALARIO]])</f>
        <v>278030</v>
      </c>
      <c r="F4015">
        <f>STANDARDIZE(moras[[#This Row],[SALARIO]],'2-Resumen'!$B$2,'2-Resumen'!$B$3)</f>
        <v>-0.37099022987481406</v>
      </c>
      <c r="G4015" t="str">
        <f>IF(ABS(moras[[#This Row],[Z-CORE]])&gt; 1.96,"Sí", "No")</f>
        <v>No</v>
      </c>
      <c r="H4015" t="s">
        <v>37</v>
      </c>
      <c r="I4015" t="str">
        <f>IF(moras[[#This Row],[TIPO_ASEGURAMIENTO]] = "", '2-Resumen'!$F$4, moras[[#This Row],[TIPO_ASEGURAMIENTO]])</f>
        <v>CONVENIOS ESPECIALES DE TRABAJADORES INDEPENDIENTES</v>
      </c>
      <c r="J4015" t="s">
        <v>29</v>
      </c>
      <c r="K4015" t="s">
        <v>30</v>
      </c>
      <c r="L4015" t="s">
        <v>31</v>
      </c>
      <c r="M4015" t="s">
        <v>31</v>
      </c>
      <c r="N4015">
        <v>43</v>
      </c>
      <c r="O4015">
        <f>IF(moras[[#This Row],[EDAD]]="", '2-Resumen'!$C$7, moras[[#This Row],[EDAD]])</f>
        <v>43</v>
      </c>
      <c r="P4015">
        <f>FLOOR(moras[[#This Row],[EDAD_SIN_NA´S]],10)</f>
        <v>40</v>
      </c>
      <c r="Q4015">
        <f>STANDARDIZE(moras[[#This Row],[EDAD]],'2-Resumen'!$C$2, '2-Resumen'!$C$3)</f>
        <v>7.7185146862428639E-2</v>
      </c>
      <c r="R4015" t="str">
        <f>IF(ABS(moras[[#This Row],[Z-CORE E]]) &gt; 1.96, "Sí", "No")</f>
        <v>No</v>
      </c>
    </row>
    <row r="4016" spans="1:18">
      <c r="A4016">
        <v>2632</v>
      </c>
      <c r="B4016" t="s">
        <v>32</v>
      </c>
      <c r="C4016">
        <v>278030</v>
      </c>
      <c r="D40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6">
        <f>IF(moras[[#This Row],[SALARIO]]="",'2-Resumen'!$B$7, moras[[#This Row],[SALARIO]])</f>
        <v>278030</v>
      </c>
      <c r="F4016">
        <f>STANDARDIZE(moras[[#This Row],[SALARIO]],'2-Resumen'!$B$2,'2-Resumen'!$B$3)</f>
        <v>-0.37099022987481406</v>
      </c>
      <c r="G4016" t="str">
        <f>IF(ABS(moras[[#This Row],[Z-CORE]])&gt; 1.96,"Sí", "No")</f>
        <v>No</v>
      </c>
      <c r="H4016" t="s">
        <v>37</v>
      </c>
      <c r="I4016" t="str">
        <f>IF(moras[[#This Row],[TIPO_ASEGURAMIENTO]] = "", '2-Resumen'!$F$4, moras[[#This Row],[TIPO_ASEGURAMIENTO]])</f>
        <v>CONVENIOS ESPECIALES DE TRABAJADORES INDEPENDIENTES</v>
      </c>
      <c r="J4016" t="s">
        <v>29</v>
      </c>
      <c r="K4016" t="s">
        <v>30</v>
      </c>
      <c r="L4016" t="s">
        <v>31</v>
      </c>
      <c r="M4016" t="s">
        <v>31</v>
      </c>
      <c r="N4016">
        <v>37</v>
      </c>
      <c r="O4016">
        <f>IF(moras[[#This Row],[EDAD]]="", '2-Resumen'!$C$7, moras[[#This Row],[EDAD]])</f>
        <v>37</v>
      </c>
      <c r="P4016">
        <f>FLOOR(moras[[#This Row],[EDAD_SIN_NA´S]],10)</f>
        <v>30</v>
      </c>
      <c r="Q4016">
        <f>STANDARDIZE(moras[[#This Row],[EDAD]],'2-Resumen'!$C$2, '2-Resumen'!$C$3)</f>
        <v>-0.3462668336003964</v>
      </c>
      <c r="R4016" t="str">
        <f>IF(ABS(moras[[#This Row],[Z-CORE E]]) &gt; 1.96, "Sí", "No")</f>
        <v>No</v>
      </c>
    </row>
    <row r="4017" spans="1:18">
      <c r="A4017">
        <v>2693</v>
      </c>
      <c r="B4017" t="s">
        <v>32</v>
      </c>
      <c r="C4017">
        <v>278030</v>
      </c>
      <c r="D40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7">
        <f>IF(moras[[#This Row],[SALARIO]]="",'2-Resumen'!$B$7, moras[[#This Row],[SALARIO]])</f>
        <v>278030</v>
      </c>
      <c r="F4017">
        <f>STANDARDIZE(moras[[#This Row],[SALARIO]],'2-Resumen'!$B$2,'2-Resumen'!$B$3)</f>
        <v>-0.37099022987481406</v>
      </c>
      <c r="G4017" t="str">
        <f>IF(ABS(moras[[#This Row],[Z-CORE]])&gt; 1.96,"Sí", "No")</f>
        <v>No</v>
      </c>
      <c r="H4017" t="s">
        <v>37</v>
      </c>
      <c r="I4017" t="str">
        <f>IF(moras[[#This Row],[TIPO_ASEGURAMIENTO]] = "", '2-Resumen'!$F$4, moras[[#This Row],[TIPO_ASEGURAMIENTO]])</f>
        <v>CONVENIOS ESPECIALES DE TRABAJADORES INDEPENDIENTES</v>
      </c>
      <c r="J4017" t="s">
        <v>29</v>
      </c>
      <c r="K4017" t="s">
        <v>30</v>
      </c>
      <c r="L4017" t="s">
        <v>31</v>
      </c>
      <c r="M4017" t="s">
        <v>31</v>
      </c>
      <c r="N4017">
        <v>35</v>
      </c>
      <c r="O4017">
        <f>IF(moras[[#This Row],[EDAD]]="", '2-Resumen'!$C$7, moras[[#This Row],[EDAD]])</f>
        <v>35</v>
      </c>
      <c r="P4017">
        <f>FLOOR(moras[[#This Row],[EDAD_SIN_NA´S]],10)</f>
        <v>30</v>
      </c>
      <c r="Q4017">
        <f>STANDARDIZE(moras[[#This Row],[EDAD]],'2-Resumen'!$C$2, '2-Resumen'!$C$3)</f>
        <v>-0.48741749375467142</v>
      </c>
      <c r="R4017" t="str">
        <f>IF(ABS(moras[[#This Row],[Z-CORE E]]) &gt; 1.96, "Sí", "No")</f>
        <v>No</v>
      </c>
    </row>
    <row r="4018" spans="1:18">
      <c r="A4018">
        <v>2717</v>
      </c>
      <c r="B4018" t="s">
        <v>32</v>
      </c>
      <c r="C4018">
        <v>278030</v>
      </c>
      <c r="D40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8">
        <f>IF(moras[[#This Row],[SALARIO]]="",'2-Resumen'!$B$7, moras[[#This Row],[SALARIO]])</f>
        <v>278030</v>
      </c>
      <c r="F4018">
        <f>STANDARDIZE(moras[[#This Row],[SALARIO]],'2-Resumen'!$B$2,'2-Resumen'!$B$3)</f>
        <v>-0.37099022987481406</v>
      </c>
      <c r="G4018" t="str">
        <f>IF(ABS(moras[[#This Row],[Z-CORE]])&gt; 1.96,"Sí", "No")</f>
        <v>No</v>
      </c>
      <c r="H4018" t="s">
        <v>37</v>
      </c>
      <c r="I4018" t="str">
        <f>IF(moras[[#This Row],[TIPO_ASEGURAMIENTO]] = "", '2-Resumen'!$F$4, moras[[#This Row],[TIPO_ASEGURAMIENTO]])</f>
        <v>CONVENIOS ESPECIALES DE TRABAJADORES INDEPENDIENTES</v>
      </c>
      <c r="J4018" t="s">
        <v>29</v>
      </c>
      <c r="K4018" t="s">
        <v>30</v>
      </c>
      <c r="L4018" t="s">
        <v>31</v>
      </c>
      <c r="M4018" t="s">
        <v>31</v>
      </c>
      <c r="N4018">
        <v>30</v>
      </c>
      <c r="O4018">
        <f>IF(moras[[#This Row],[EDAD]]="", '2-Resumen'!$C$7, moras[[#This Row],[EDAD]])</f>
        <v>30</v>
      </c>
      <c r="P4018">
        <f>FLOOR(moras[[#This Row],[EDAD_SIN_NA´S]],10)</f>
        <v>30</v>
      </c>
      <c r="Q4018">
        <f>STANDARDIZE(moras[[#This Row],[EDAD]],'2-Resumen'!$C$2, '2-Resumen'!$C$3)</f>
        <v>-0.84029414414035897</v>
      </c>
      <c r="R4018" t="str">
        <f>IF(ABS(moras[[#This Row],[Z-CORE E]]) &gt; 1.96, "Sí", "No")</f>
        <v>No</v>
      </c>
    </row>
    <row r="4019" spans="1:18">
      <c r="A4019">
        <v>2760</v>
      </c>
      <c r="B4019" t="s">
        <v>32</v>
      </c>
      <c r="C4019">
        <v>278030</v>
      </c>
      <c r="D40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19">
        <f>IF(moras[[#This Row],[SALARIO]]="",'2-Resumen'!$B$7, moras[[#This Row],[SALARIO]])</f>
        <v>278030</v>
      </c>
      <c r="F4019">
        <f>STANDARDIZE(moras[[#This Row],[SALARIO]],'2-Resumen'!$B$2,'2-Resumen'!$B$3)</f>
        <v>-0.37099022987481406</v>
      </c>
      <c r="G4019" t="str">
        <f>IF(ABS(moras[[#This Row],[Z-CORE]])&gt; 1.96,"Sí", "No")</f>
        <v>No</v>
      </c>
      <c r="H4019" t="s">
        <v>37</v>
      </c>
      <c r="I4019" t="str">
        <f>IF(moras[[#This Row],[TIPO_ASEGURAMIENTO]] = "", '2-Resumen'!$F$4, moras[[#This Row],[TIPO_ASEGURAMIENTO]])</f>
        <v>CONVENIOS ESPECIALES DE TRABAJADORES INDEPENDIENTES</v>
      </c>
      <c r="J4019" t="s">
        <v>29</v>
      </c>
      <c r="K4019" t="s">
        <v>30</v>
      </c>
      <c r="L4019" t="s">
        <v>31</v>
      </c>
      <c r="M4019" t="s">
        <v>31</v>
      </c>
      <c r="N4019">
        <v>24</v>
      </c>
      <c r="O4019">
        <f>IF(moras[[#This Row],[EDAD]]="", '2-Resumen'!$C$7, moras[[#This Row],[EDAD]])</f>
        <v>24</v>
      </c>
      <c r="P4019">
        <f>FLOOR(moras[[#This Row],[EDAD_SIN_NA´S]],10)</f>
        <v>20</v>
      </c>
      <c r="Q4019">
        <f>STANDARDIZE(moras[[#This Row],[EDAD]],'2-Resumen'!$C$2, '2-Resumen'!$C$3)</f>
        <v>-1.263746124603184</v>
      </c>
      <c r="R4019" t="str">
        <f>IF(ABS(moras[[#This Row],[Z-CORE E]]) &gt; 1.96, "Sí", "No")</f>
        <v>No</v>
      </c>
    </row>
    <row r="4020" spans="1:18">
      <c r="A4020">
        <v>2788</v>
      </c>
      <c r="B4020" t="s">
        <v>27</v>
      </c>
      <c r="C4020">
        <v>278030</v>
      </c>
      <c r="D40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0">
        <f>IF(moras[[#This Row],[SALARIO]]="",'2-Resumen'!$B$7, moras[[#This Row],[SALARIO]])</f>
        <v>278030</v>
      </c>
      <c r="F4020">
        <f>STANDARDIZE(moras[[#This Row],[SALARIO]],'2-Resumen'!$B$2,'2-Resumen'!$B$3)</f>
        <v>-0.37099022987481406</v>
      </c>
      <c r="G4020" t="str">
        <f>IF(ABS(moras[[#This Row],[Z-CORE]])&gt; 1.96,"Sí", "No")</f>
        <v>No</v>
      </c>
      <c r="H4020" t="s">
        <v>37</v>
      </c>
      <c r="I4020" t="str">
        <f>IF(moras[[#This Row],[TIPO_ASEGURAMIENTO]] = "", '2-Resumen'!$F$4, moras[[#This Row],[TIPO_ASEGURAMIENTO]])</f>
        <v>CONVENIOS ESPECIALES DE TRABAJADORES INDEPENDIENTES</v>
      </c>
      <c r="J4020" t="s">
        <v>29</v>
      </c>
      <c r="K4020" t="s">
        <v>30</v>
      </c>
      <c r="L4020" t="s">
        <v>31</v>
      </c>
      <c r="M4020" t="s">
        <v>31</v>
      </c>
      <c r="N4020">
        <v>25</v>
      </c>
      <c r="O4020">
        <f>IF(moras[[#This Row],[EDAD]]="", '2-Resumen'!$C$7, moras[[#This Row],[EDAD]])</f>
        <v>25</v>
      </c>
      <c r="P4020">
        <f>FLOOR(moras[[#This Row],[EDAD_SIN_NA´S]],10)</f>
        <v>20</v>
      </c>
      <c r="Q4020">
        <f>STANDARDIZE(moras[[#This Row],[EDAD]],'2-Resumen'!$C$2, '2-Resumen'!$C$3)</f>
        <v>-1.1931707945260464</v>
      </c>
      <c r="R4020" t="str">
        <f>IF(ABS(moras[[#This Row],[Z-CORE E]]) &gt; 1.96, "Sí", "No")</f>
        <v>No</v>
      </c>
    </row>
    <row r="4021" spans="1:18">
      <c r="A4021">
        <v>2838</v>
      </c>
      <c r="B4021" t="s">
        <v>27</v>
      </c>
      <c r="C4021">
        <v>278030</v>
      </c>
      <c r="D40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1">
        <f>IF(moras[[#This Row],[SALARIO]]="",'2-Resumen'!$B$7, moras[[#This Row],[SALARIO]])</f>
        <v>278030</v>
      </c>
      <c r="F4021">
        <f>STANDARDIZE(moras[[#This Row],[SALARIO]],'2-Resumen'!$B$2,'2-Resumen'!$B$3)</f>
        <v>-0.37099022987481406</v>
      </c>
      <c r="G4021" t="str">
        <f>IF(ABS(moras[[#This Row],[Z-CORE]])&gt; 1.96,"Sí", "No")</f>
        <v>No</v>
      </c>
      <c r="H4021" t="s">
        <v>37</v>
      </c>
      <c r="I4021" t="str">
        <f>IF(moras[[#This Row],[TIPO_ASEGURAMIENTO]] = "", '2-Resumen'!$F$4, moras[[#This Row],[TIPO_ASEGURAMIENTO]])</f>
        <v>CONVENIOS ESPECIALES DE TRABAJADORES INDEPENDIENTES</v>
      </c>
      <c r="J4021" t="s">
        <v>29</v>
      </c>
      <c r="K4021" t="s">
        <v>30</v>
      </c>
      <c r="L4021" t="s">
        <v>31</v>
      </c>
      <c r="M4021" t="s">
        <v>31</v>
      </c>
      <c r="N4021">
        <v>23</v>
      </c>
      <c r="O4021">
        <f>IF(moras[[#This Row],[EDAD]]="", '2-Resumen'!$C$7, moras[[#This Row],[EDAD]])</f>
        <v>23</v>
      </c>
      <c r="P4021">
        <f>FLOOR(moras[[#This Row],[EDAD_SIN_NA´S]],10)</f>
        <v>20</v>
      </c>
      <c r="Q4021">
        <f>STANDARDIZE(moras[[#This Row],[EDAD]],'2-Resumen'!$C$2, '2-Resumen'!$C$3)</f>
        <v>-1.3343214546803215</v>
      </c>
      <c r="R4021" t="str">
        <f>IF(ABS(moras[[#This Row],[Z-CORE E]]) &gt; 1.96, "Sí", "No")</f>
        <v>No</v>
      </c>
    </row>
    <row r="4022" spans="1:18">
      <c r="A4022">
        <v>2868</v>
      </c>
      <c r="B4022" t="s">
        <v>27</v>
      </c>
      <c r="C4022">
        <v>278030</v>
      </c>
      <c r="D40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2">
        <f>IF(moras[[#This Row],[SALARIO]]="",'2-Resumen'!$B$7, moras[[#This Row],[SALARIO]])</f>
        <v>278030</v>
      </c>
      <c r="F4022">
        <f>STANDARDIZE(moras[[#This Row],[SALARIO]],'2-Resumen'!$B$2,'2-Resumen'!$B$3)</f>
        <v>-0.37099022987481406</v>
      </c>
      <c r="G4022" t="str">
        <f>IF(ABS(moras[[#This Row],[Z-CORE]])&gt; 1.96,"Sí", "No")</f>
        <v>No</v>
      </c>
      <c r="H4022" t="s">
        <v>37</v>
      </c>
      <c r="I4022" t="str">
        <f>IF(moras[[#This Row],[TIPO_ASEGURAMIENTO]] = "", '2-Resumen'!$F$4, moras[[#This Row],[TIPO_ASEGURAMIENTO]])</f>
        <v>CONVENIOS ESPECIALES DE TRABAJADORES INDEPENDIENTES</v>
      </c>
      <c r="J4022" t="s">
        <v>29</v>
      </c>
      <c r="K4022" t="s">
        <v>30</v>
      </c>
      <c r="L4022" t="s">
        <v>31</v>
      </c>
      <c r="M4022" t="s">
        <v>31</v>
      </c>
      <c r="N4022">
        <v>40</v>
      </c>
      <c r="O4022">
        <f>IF(moras[[#This Row],[EDAD]]="", '2-Resumen'!$C$7, moras[[#This Row],[EDAD]])</f>
        <v>40</v>
      </c>
      <c r="P4022">
        <f>FLOOR(moras[[#This Row],[EDAD_SIN_NA´S]],10)</f>
        <v>40</v>
      </c>
      <c r="Q4022">
        <f>STANDARDIZE(moras[[#This Row],[EDAD]],'2-Resumen'!$C$2, '2-Resumen'!$C$3)</f>
        <v>-0.13454084336898386</v>
      </c>
      <c r="R4022" t="str">
        <f>IF(ABS(moras[[#This Row],[Z-CORE E]]) &gt; 1.96, "Sí", "No")</f>
        <v>No</v>
      </c>
    </row>
    <row r="4023" spans="1:18">
      <c r="A4023">
        <v>2879</v>
      </c>
      <c r="B4023" t="s">
        <v>32</v>
      </c>
      <c r="C4023">
        <v>278030</v>
      </c>
      <c r="D40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3">
        <f>IF(moras[[#This Row],[SALARIO]]="",'2-Resumen'!$B$7, moras[[#This Row],[SALARIO]])</f>
        <v>278030</v>
      </c>
      <c r="F4023">
        <f>STANDARDIZE(moras[[#This Row],[SALARIO]],'2-Resumen'!$B$2,'2-Resumen'!$B$3)</f>
        <v>-0.37099022987481406</v>
      </c>
      <c r="G4023" t="str">
        <f>IF(ABS(moras[[#This Row],[Z-CORE]])&gt; 1.96,"Sí", "No")</f>
        <v>No</v>
      </c>
      <c r="H4023" t="s">
        <v>37</v>
      </c>
      <c r="I4023" t="str">
        <f>IF(moras[[#This Row],[TIPO_ASEGURAMIENTO]] = "", '2-Resumen'!$F$4, moras[[#This Row],[TIPO_ASEGURAMIENTO]])</f>
        <v>CONVENIOS ESPECIALES DE TRABAJADORES INDEPENDIENTES</v>
      </c>
      <c r="J4023" t="s">
        <v>29</v>
      </c>
      <c r="K4023" t="s">
        <v>30</v>
      </c>
      <c r="L4023" t="s">
        <v>31</v>
      </c>
      <c r="M4023" t="s">
        <v>31</v>
      </c>
      <c r="N4023">
        <v>32</v>
      </c>
      <c r="O4023">
        <f>IF(moras[[#This Row],[EDAD]]="", '2-Resumen'!$C$7, moras[[#This Row],[EDAD]])</f>
        <v>32</v>
      </c>
      <c r="P4023">
        <f>FLOOR(moras[[#This Row],[EDAD_SIN_NA´S]],10)</f>
        <v>30</v>
      </c>
      <c r="Q4023">
        <f>STANDARDIZE(moras[[#This Row],[EDAD]],'2-Resumen'!$C$2, '2-Resumen'!$C$3)</f>
        <v>-0.69914348398608395</v>
      </c>
      <c r="R4023" t="str">
        <f>IF(ABS(moras[[#This Row],[Z-CORE E]]) &gt; 1.96, "Sí", "No")</f>
        <v>No</v>
      </c>
    </row>
    <row r="4024" spans="1:18">
      <c r="A4024">
        <v>3012</v>
      </c>
      <c r="B4024" t="s">
        <v>32</v>
      </c>
      <c r="C4024">
        <v>278030</v>
      </c>
      <c r="D40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4">
        <f>IF(moras[[#This Row],[SALARIO]]="",'2-Resumen'!$B$7, moras[[#This Row],[SALARIO]])</f>
        <v>278030</v>
      </c>
      <c r="F4024">
        <f>STANDARDIZE(moras[[#This Row],[SALARIO]],'2-Resumen'!$B$2,'2-Resumen'!$B$3)</f>
        <v>-0.37099022987481406</v>
      </c>
      <c r="G4024" t="str">
        <f>IF(ABS(moras[[#This Row],[Z-CORE]])&gt; 1.96,"Sí", "No")</f>
        <v>No</v>
      </c>
      <c r="H4024" t="s">
        <v>37</v>
      </c>
      <c r="I4024" t="str">
        <f>IF(moras[[#This Row],[TIPO_ASEGURAMIENTO]] = "", '2-Resumen'!$F$4, moras[[#This Row],[TIPO_ASEGURAMIENTO]])</f>
        <v>CONVENIOS ESPECIALES DE TRABAJADORES INDEPENDIENTES</v>
      </c>
      <c r="J4024" t="s">
        <v>29</v>
      </c>
      <c r="K4024" t="s">
        <v>30</v>
      </c>
      <c r="L4024" t="s">
        <v>31</v>
      </c>
      <c r="M4024" t="s">
        <v>31</v>
      </c>
      <c r="N4024">
        <v>42</v>
      </c>
      <c r="O4024">
        <f>IF(moras[[#This Row],[EDAD]]="", '2-Resumen'!$C$7, moras[[#This Row],[EDAD]])</f>
        <v>42</v>
      </c>
      <c r="P4024">
        <f>FLOOR(moras[[#This Row],[EDAD_SIN_NA´S]],10)</f>
        <v>40</v>
      </c>
      <c r="Q4024">
        <f>STANDARDIZE(moras[[#This Row],[EDAD]],'2-Resumen'!$C$2, '2-Resumen'!$C$3)</f>
        <v>6.6098167852911317E-3</v>
      </c>
      <c r="R4024" t="str">
        <f>IF(ABS(moras[[#This Row],[Z-CORE E]]) &gt; 1.96, "Sí", "No")</f>
        <v>No</v>
      </c>
    </row>
    <row r="4025" spans="1:18">
      <c r="A4025">
        <v>3019</v>
      </c>
      <c r="B4025" t="s">
        <v>32</v>
      </c>
      <c r="C4025">
        <v>278030</v>
      </c>
      <c r="D40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5">
        <f>IF(moras[[#This Row],[SALARIO]]="",'2-Resumen'!$B$7, moras[[#This Row],[SALARIO]])</f>
        <v>278030</v>
      </c>
      <c r="F4025">
        <f>STANDARDIZE(moras[[#This Row],[SALARIO]],'2-Resumen'!$B$2,'2-Resumen'!$B$3)</f>
        <v>-0.37099022987481406</v>
      </c>
      <c r="G4025" t="str">
        <f>IF(ABS(moras[[#This Row],[Z-CORE]])&gt; 1.96,"Sí", "No")</f>
        <v>No</v>
      </c>
      <c r="H4025" t="s">
        <v>37</v>
      </c>
      <c r="I4025" t="str">
        <f>IF(moras[[#This Row],[TIPO_ASEGURAMIENTO]] = "", '2-Resumen'!$F$4, moras[[#This Row],[TIPO_ASEGURAMIENTO]])</f>
        <v>CONVENIOS ESPECIALES DE TRABAJADORES INDEPENDIENTES</v>
      </c>
      <c r="J4025" t="s">
        <v>29</v>
      </c>
      <c r="K4025" t="s">
        <v>30</v>
      </c>
      <c r="L4025" t="s">
        <v>31</v>
      </c>
      <c r="M4025" t="s">
        <v>31</v>
      </c>
      <c r="N4025">
        <v>50</v>
      </c>
      <c r="O4025">
        <f>IF(moras[[#This Row],[EDAD]]="", '2-Resumen'!$C$7, moras[[#This Row],[EDAD]])</f>
        <v>50</v>
      </c>
      <c r="P4025">
        <f>FLOOR(moras[[#This Row],[EDAD_SIN_NA´S]],10)</f>
        <v>50</v>
      </c>
      <c r="Q4025">
        <f>STANDARDIZE(moras[[#This Row],[EDAD]],'2-Resumen'!$C$2, '2-Resumen'!$C$3)</f>
        <v>0.57121245740239113</v>
      </c>
      <c r="R4025" t="str">
        <f>IF(ABS(moras[[#This Row],[Z-CORE E]]) &gt; 1.96, "Sí", "No")</f>
        <v>No</v>
      </c>
    </row>
    <row r="4026" spans="1:18">
      <c r="A4026">
        <v>3029</v>
      </c>
      <c r="B4026" t="s">
        <v>27</v>
      </c>
      <c r="C4026">
        <v>278030</v>
      </c>
      <c r="D40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6">
        <f>IF(moras[[#This Row],[SALARIO]]="",'2-Resumen'!$B$7, moras[[#This Row],[SALARIO]])</f>
        <v>278030</v>
      </c>
      <c r="F4026">
        <f>STANDARDIZE(moras[[#This Row],[SALARIO]],'2-Resumen'!$B$2,'2-Resumen'!$B$3)</f>
        <v>-0.37099022987481406</v>
      </c>
      <c r="G4026" t="str">
        <f>IF(ABS(moras[[#This Row],[Z-CORE]])&gt; 1.96,"Sí", "No")</f>
        <v>No</v>
      </c>
      <c r="H4026" t="s">
        <v>37</v>
      </c>
      <c r="I4026" t="str">
        <f>IF(moras[[#This Row],[TIPO_ASEGURAMIENTO]] = "", '2-Resumen'!$F$4, moras[[#This Row],[TIPO_ASEGURAMIENTO]])</f>
        <v>CONVENIOS ESPECIALES DE TRABAJADORES INDEPENDIENTES</v>
      </c>
      <c r="J4026" t="s">
        <v>29</v>
      </c>
      <c r="K4026" t="s">
        <v>30</v>
      </c>
      <c r="L4026" t="s">
        <v>31</v>
      </c>
      <c r="M4026" t="s">
        <v>31</v>
      </c>
      <c r="N4026">
        <v>40</v>
      </c>
      <c r="O4026">
        <f>IF(moras[[#This Row],[EDAD]]="", '2-Resumen'!$C$7, moras[[#This Row],[EDAD]])</f>
        <v>40</v>
      </c>
      <c r="P4026">
        <f>FLOOR(moras[[#This Row],[EDAD_SIN_NA´S]],10)</f>
        <v>40</v>
      </c>
      <c r="Q4026">
        <f>STANDARDIZE(moras[[#This Row],[EDAD]],'2-Resumen'!$C$2, '2-Resumen'!$C$3)</f>
        <v>-0.13454084336898386</v>
      </c>
      <c r="R4026" t="str">
        <f>IF(ABS(moras[[#This Row],[Z-CORE E]]) &gt; 1.96, "Sí", "No")</f>
        <v>No</v>
      </c>
    </row>
    <row r="4027" spans="1:18">
      <c r="A4027">
        <v>3059</v>
      </c>
      <c r="B4027" t="s">
        <v>32</v>
      </c>
      <c r="C4027">
        <v>278030</v>
      </c>
      <c r="D40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7">
        <f>IF(moras[[#This Row],[SALARIO]]="",'2-Resumen'!$B$7, moras[[#This Row],[SALARIO]])</f>
        <v>278030</v>
      </c>
      <c r="F4027">
        <f>STANDARDIZE(moras[[#This Row],[SALARIO]],'2-Resumen'!$B$2,'2-Resumen'!$B$3)</f>
        <v>-0.37099022987481406</v>
      </c>
      <c r="G4027" t="str">
        <f>IF(ABS(moras[[#This Row],[Z-CORE]])&gt; 1.96,"Sí", "No")</f>
        <v>No</v>
      </c>
      <c r="H4027" t="s">
        <v>37</v>
      </c>
      <c r="I4027" t="str">
        <f>IF(moras[[#This Row],[TIPO_ASEGURAMIENTO]] = "", '2-Resumen'!$F$4, moras[[#This Row],[TIPO_ASEGURAMIENTO]])</f>
        <v>CONVENIOS ESPECIALES DE TRABAJADORES INDEPENDIENTES</v>
      </c>
      <c r="J4027" t="s">
        <v>29</v>
      </c>
      <c r="K4027" t="s">
        <v>30</v>
      </c>
      <c r="L4027" t="s">
        <v>31</v>
      </c>
      <c r="M4027" t="s">
        <v>31</v>
      </c>
      <c r="N4027">
        <v>26</v>
      </c>
      <c r="O4027">
        <f>IF(moras[[#This Row],[EDAD]]="", '2-Resumen'!$C$7, moras[[#This Row],[EDAD]])</f>
        <v>26</v>
      </c>
      <c r="P4027">
        <f>FLOOR(moras[[#This Row],[EDAD_SIN_NA´S]],10)</f>
        <v>20</v>
      </c>
      <c r="Q4027">
        <f>STANDARDIZE(moras[[#This Row],[EDAD]],'2-Resumen'!$C$2, '2-Resumen'!$C$3)</f>
        <v>-1.1225954644489089</v>
      </c>
      <c r="R4027" t="str">
        <f>IF(ABS(moras[[#This Row],[Z-CORE E]]) &gt; 1.96, "Sí", "No")</f>
        <v>No</v>
      </c>
    </row>
    <row r="4028" spans="1:18">
      <c r="A4028">
        <v>3108</v>
      </c>
      <c r="B4028" t="s">
        <v>32</v>
      </c>
      <c r="C4028">
        <v>278030</v>
      </c>
      <c r="D40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8">
        <f>IF(moras[[#This Row],[SALARIO]]="",'2-Resumen'!$B$7, moras[[#This Row],[SALARIO]])</f>
        <v>278030</v>
      </c>
      <c r="F4028">
        <f>STANDARDIZE(moras[[#This Row],[SALARIO]],'2-Resumen'!$B$2,'2-Resumen'!$B$3)</f>
        <v>-0.37099022987481406</v>
      </c>
      <c r="G4028" t="str">
        <f>IF(ABS(moras[[#This Row],[Z-CORE]])&gt; 1.96,"Sí", "No")</f>
        <v>No</v>
      </c>
      <c r="H4028" t="s">
        <v>37</v>
      </c>
      <c r="I4028" t="str">
        <f>IF(moras[[#This Row],[TIPO_ASEGURAMIENTO]] = "", '2-Resumen'!$F$4, moras[[#This Row],[TIPO_ASEGURAMIENTO]])</f>
        <v>CONVENIOS ESPECIALES DE TRABAJADORES INDEPENDIENTES</v>
      </c>
      <c r="J4028" t="s">
        <v>29</v>
      </c>
      <c r="K4028" t="s">
        <v>30</v>
      </c>
      <c r="L4028" t="s">
        <v>31</v>
      </c>
      <c r="M4028" t="s">
        <v>31</v>
      </c>
      <c r="N4028">
        <v>33</v>
      </c>
      <c r="O4028">
        <f>IF(moras[[#This Row],[EDAD]]="", '2-Resumen'!$C$7, moras[[#This Row],[EDAD]])</f>
        <v>33</v>
      </c>
      <c r="P4028">
        <f>FLOOR(moras[[#This Row],[EDAD_SIN_NA´S]],10)</f>
        <v>30</v>
      </c>
      <c r="Q4028">
        <f>STANDARDIZE(moras[[#This Row],[EDAD]],'2-Resumen'!$C$2, '2-Resumen'!$C$3)</f>
        <v>-0.62856815390894638</v>
      </c>
      <c r="R4028" t="str">
        <f>IF(ABS(moras[[#This Row],[Z-CORE E]]) &gt; 1.96, "Sí", "No")</f>
        <v>No</v>
      </c>
    </row>
    <row r="4029" spans="1:18">
      <c r="A4029">
        <v>3109</v>
      </c>
      <c r="B4029" t="s">
        <v>27</v>
      </c>
      <c r="C4029">
        <v>278030</v>
      </c>
      <c r="D40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29">
        <f>IF(moras[[#This Row],[SALARIO]]="",'2-Resumen'!$B$7, moras[[#This Row],[SALARIO]])</f>
        <v>278030</v>
      </c>
      <c r="F4029">
        <f>STANDARDIZE(moras[[#This Row],[SALARIO]],'2-Resumen'!$B$2,'2-Resumen'!$B$3)</f>
        <v>-0.37099022987481406</v>
      </c>
      <c r="G4029" t="str">
        <f>IF(ABS(moras[[#This Row],[Z-CORE]])&gt; 1.96,"Sí", "No")</f>
        <v>No</v>
      </c>
      <c r="H4029" t="s">
        <v>37</v>
      </c>
      <c r="I4029" t="str">
        <f>IF(moras[[#This Row],[TIPO_ASEGURAMIENTO]] = "", '2-Resumen'!$F$4, moras[[#This Row],[TIPO_ASEGURAMIENTO]])</f>
        <v>CONVENIOS ESPECIALES DE TRABAJADORES INDEPENDIENTES</v>
      </c>
      <c r="J4029" t="s">
        <v>29</v>
      </c>
      <c r="K4029" t="s">
        <v>30</v>
      </c>
      <c r="L4029" t="s">
        <v>31</v>
      </c>
      <c r="M4029" t="s">
        <v>31</v>
      </c>
      <c r="N4029">
        <v>40</v>
      </c>
      <c r="O4029">
        <f>IF(moras[[#This Row],[EDAD]]="", '2-Resumen'!$C$7, moras[[#This Row],[EDAD]])</f>
        <v>40</v>
      </c>
      <c r="P4029">
        <f>FLOOR(moras[[#This Row],[EDAD_SIN_NA´S]],10)</f>
        <v>40</v>
      </c>
      <c r="Q4029">
        <f>STANDARDIZE(moras[[#This Row],[EDAD]],'2-Resumen'!$C$2, '2-Resumen'!$C$3)</f>
        <v>-0.13454084336898386</v>
      </c>
      <c r="R4029" t="str">
        <f>IF(ABS(moras[[#This Row],[Z-CORE E]]) &gt; 1.96, "Sí", "No")</f>
        <v>No</v>
      </c>
    </row>
    <row r="4030" spans="1:18">
      <c r="A4030">
        <v>3180</v>
      </c>
      <c r="B4030" t="s">
        <v>27</v>
      </c>
      <c r="C4030">
        <v>278030</v>
      </c>
      <c r="D40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30">
        <f>IF(moras[[#This Row],[SALARIO]]="",'2-Resumen'!$B$7, moras[[#This Row],[SALARIO]])</f>
        <v>278030</v>
      </c>
      <c r="F4030">
        <f>STANDARDIZE(moras[[#This Row],[SALARIO]],'2-Resumen'!$B$2,'2-Resumen'!$B$3)</f>
        <v>-0.37099022987481406</v>
      </c>
      <c r="G4030" t="str">
        <f>IF(ABS(moras[[#This Row],[Z-CORE]])&gt; 1.96,"Sí", "No")</f>
        <v>No</v>
      </c>
      <c r="H4030" t="s">
        <v>37</v>
      </c>
      <c r="I4030" t="str">
        <f>IF(moras[[#This Row],[TIPO_ASEGURAMIENTO]] = "", '2-Resumen'!$F$4, moras[[#This Row],[TIPO_ASEGURAMIENTO]])</f>
        <v>CONVENIOS ESPECIALES DE TRABAJADORES INDEPENDIENTES</v>
      </c>
      <c r="J4030" t="s">
        <v>29</v>
      </c>
      <c r="K4030" t="s">
        <v>30</v>
      </c>
      <c r="L4030" t="s">
        <v>31</v>
      </c>
      <c r="M4030" t="s">
        <v>31</v>
      </c>
      <c r="N4030">
        <v>35</v>
      </c>
      <c r="O4030">
        <f>IF(moras[[#This Row],[EDAD]]="", '2-Resumen'!$C$7, moras[[#This Row],[EDAD]])</f>
        <v>35</v>
      </c>
      <c r="P4030">
        <f>FLOOR(moras[[#This Row],[EDAD_SIN_NA´S]],10)</f>
        <v>30</v>
      </c>
      <c r="Q4030">
        <f>STANDARDIZE(moras[[#This Row],[EDAD]],'2-Resumen'!$C$2, '2-Resumen'!$C$3)</f>
        <v>-0.48741749375467142</v>
      </c>
      <c r="R4030" t="str">
        <f>IF(ABS(moras[[#This Row],[Z-CORE E]]) &gt; 1.96, "Sí", "No")</f>
        <v>No</v>
      </c>
    </row>
    <row r="4031" spans="1:18">
      <c r="A4031">
        <v>3191</v>
      </c>
      <c r="B4031" t="s">
        <v>32</v>
      </c>
      <c r="C4031">
        <v>278030</v>
      </c>
      <c r="D40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31">
        <f>IF(moras[[#This Row],[SALARIO]]="",'2-Resumen'!$B$7, moras[[#This Row],[SALARIO]])</f>
        <v>278030</v>
      </c>
      <c r="F4031">
        <f>STANDARDIZE(moras[[#This Row],[SALARIO]],'2-Resumen'!$B$2,'2-Resumen'!$B$3)</f>
        <v>-0.37099022987481406</v>
      </c>
      <c r="G4031" t="str">
        <f>IF(ABS(moras[[#This Row],[Z-CORE]])&gt; 1.96,"Sí", "No")</f>
        <v>No</v>
      </c>
      <c r="H4031" t="s">
        <v>37</v>
      </c>
      <c r="I4031" t="str">
        <f>IF(moras[[#This Row],[TIPO_ASEGURAMIENTO]] = "", '2-Resumen'!$F$4, moras[[#This Row],[TIPO_ASEGURAMIENTO]])</f>
        <v>CONVENIOS ESPECIALES DE TRABAJADORES INDEPENDIENTES</v>
      </c>
      <c r="J4031" t="s">
        <v>29</v>
      </c>
      <c r="K4031" t="s">
        <v>30</v>
      </c>
      <c r="L4031" t="s">
        <v>31</v>
      </c>
      <c r="M4031" t="s">
        <v>31</v>
      </c>
      <c r="N4031">
        <v>45</v>
      </c>
      <c r="O4031">
        <f>IF(moras[[#This Row],[EDAD]]="", '2-Resumen'!$C$7, moras[[#This Row],[EDAD]])</f>
        <v>45</v>
      </c>
      <c r="P4031">
        <f>FLOOR(moras[[#This Row],[EDAD_SIN_NA´S]],10)</f>
        <v>40</v>
      </c>
      <c r="Q4031">
        <f>STANDARDIZE(moras[[#This Row],[EDAD]],'2-Resumen'!$C$2, '2-Resumen'!$C$3)</f>
        <v>0.21833580701670366</v>
      </c>
      <c r="R4031" t="str">
        <f>IF(ABS(moras[[#This Row],[Z-CORE E]]) &gt; 1.96, "Sí", "No")</f>
        <v>No</v>
      </c>
    </row>
    <row r="4032" spans="1:18">
      <c r="A4032">
        <v>3218</v>
      </c>
      <c r="B4032" t="s">
        <v>32</v>
      </c>
      <c r="C4032">
        <v>278030</v>
      </c>
      <c r="D40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32">
        <f>IF(moras[[#This Row],[SALARIO]]="",'2-Resumen'!$B$7, moras[[#This Row],[SALARIO]])</f>
        <v>278030</v>
      </c>
      <c r="F4032">
        <f>STANDARDIZE(moras[[#This Row],[SALARIO]],'2-Resumen'!$B$2,'2-Resumen'!$B$3)</f>
        <v>-0.37099022987481406</v>
      </c>
      <c r="G4032" t="str">
        <f>IF(ABS(moras[[#This Row],[Z-CORE]])&gt; 1.96,"Sí", "No")</f>
        <v>No</v>
      </c>
      <c r="H4032" t="s">
        <v>37</v>
      </c>
      <c r="I4032" t="str">
        <f>IF(moras[[#This Row],[TIPO_ASEGURAMIENTO]] = "", '2-Resumen'!$F$4, moras[[#This Row],[TIPO_ASEGURAMIENTO]])</f>
        <v>CONVENIOS ESPECIALES DE TRABAJADORES INDEPENDIENTES</v>
      </c>
      <c r="J4032" t="s">
        <v>29</v>
      </c>
      <c r="K4032" t="s">
        <v>30</v>
      </c>
      <c r="L4032" t="s">
        <v>31</v>
      </c>
      <c r="M4032" t="s">
        <v>31</v>
      </c>
      <c r="N4032">
        <v>35</v>
      </c>
      <c r="O4032">
        <f>IF(moras[[#This Row],[EDAD]]="", '2-Resumen'!$C$7, moras[[#This Row],[EDAD]])</f>
        <v>35</v>
      </c>
      <c r="P4032">
        <f>FLOOR(moras[[#This Row],[EDAD_SIN_NA´S]],10)</f>
        <v>30</v>
      </c>
      <c r="Q4032">
        <f>STANDARDIZE(moras[[#This Row],[EDAD]],'2-Resumen'!$C$2, '2-Resumen'!$C$3)</f>
        <v>-0.48741749375467142</v>
      </c>
      <c r="R4032" t="str">
        <f>IF(ABS(moras[[#This Row],[Z-CORE E]]) &gt; 1.96, "Sí", "No")</f>
        <v>No</v>
      </c>
    </row>
    <row r="4033" spans="1:18">
      <c r="A4033">
        <v>3224</v>
      </c>
      <c r="B4033" t="s">
        <v>32</v>
      </c>
      <c r="C4033">
        <v>278030</v>
      </c>
      <c r="D40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33">
        <f>IF(moras[[#This Row],[SALARIO]]="",'2-Resumen'!$B$7, moras[[#This Row],[SALARIO]])</f>
        <v>278030</v>
      </c>
      <c r="F4033">
        <f>STANDARDIZE(moras[[#This Row],[SALARIO]],'2-Resumen'!$B$2,'2-Resumen'!$B$3)</f>
        <v>-0.37099022987481406</v>
      </c>
      <c r="G4033" t="str">
        <f>IF(ABS(moras[[#This Row],[Z-CORE]])&gt; 1.96,"Sí", "No")</f>
        <v>No</v>
      </c>
      <c r="H4033" t="s">
        <v>37</v>
      </c>
      <c r="I4033" t="str">
        <f>IF(moras[[#This Row],[TIPO_ASEGURAMIENTO]] = "", '2-Resumen'!$F$4, moras[[#This Row],[TIPO_ASEGURAMIENTO]])</f>
        <v>CONVENIOS ESPECIALES DE TRABAJADORES INDEPENDIENTES</v>
      </c>
      <c r="J4033" t="s">
        <v>29</v>
      </c>
      <c r="K4033" t="s">
        <v>30</v>
      </c>
      <c r="L4033" t="s">
        <v>31</v>
      </c>
      <c r="M4033" t="s">
        <v>31</v>
      </c>
      <c r="N4033">
        <v>57</v>
      </c>
      <c r="O4033">
        <f>IF(moras[[#This Row],[EDAD]]="", '2-Resumen'!$C$7, moras[[#This Row],[EDAD]])</f>
        <v>57</v>
      </c>
      <c r="P4033">
        <f>FLOOR(moras[[#This Row],[EDAD_SIN_NA´S]],10)</f>
        <v>50</v>
      </c>
      <c r="Q4033">
        <f>STANDARDIZE(moras[[#This Row],[EDAD]],'2-Resumen'!$C$2, '2-Resumen'!$C$3)</f>
        <v>1.0652397679423538</v>
      </c>
      <c r="R4033" t="str">
        <f>IF(ABS(moras[[#This Row],[Z-CORE E]]) &gt; 1.96, "Sí", "No")</f>
        <v>No</v>
      </c>
    </row>
    <row r="4034" spans="1:18">
      <c r="A4034">
        <v>3231</v>
      </c>
      <c r="B4034" t="s">
        <v>32</v>
      </c>
      <c r="C4034">
        <v>278030</v>
      </c>
      <c r="D40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34">
        <f>IF(moras[[#This Row],[SALARIO]]="",'2-Resumen'!$B$7, moras[[#This Row],[SALARIO]])</f>
        <v>278030</v>
      </c>
      <c r="F4034">
        <f>STANDARDIZE(moras[[#This Row],[SALARIO]],'2-Resumen'!$B$2,'2-Resumen'!$B$3)</f>
        <v>-0.37099022987481406</v>
      </c>
      <c r="G4034" t="str">
        <f>IF(ABS(moras[[#This Row],[Z-CORE]])&gt; 1.96,"Sí", "No")</f>
        <v>No</v>
      </c>
      <c r="H4034" t="s">
        <v>37</v>
      </c>
      <c r="I4034" t="str">
        <f>IF(moras[[#This Row],[TIPO_ASEGURAMIENTO]] = "", '2-Resumen'!$F$4, moras[[#This Row],[TIPO_ASEGURAMIENTO]])</f>
        <v>CONVENIOS ESPECIALES DE TRABAJADORES INDEPENDIENTES</v>
      </c>
      <c r="J4034" t="s">
        <v>29</v>
      </c>
      <c r="K4034" t="s">
        <v>30</v>
      </c>
      <c r="L4034" t="s">
        <v>31</v>
      </c>
      <c r="M4034" t="s">
        <v>31</v>
      </c>
      <c r="N4034">
        <v>89</v>
      </c>
      <c r="O4034">
        <f>IF(moras[[#This Row],[EDAD]]="", '2-Resumen'!$C$7, moras[[#This Row],[EDAD]])</f>
        <v>89</v>
      </c>
      <c r="P4034">
        <f>FLOOR(moras[[#This Row],[EDAD_SIN_NA´S]],10)</f>
        <v>80</v>
      </c>
      <c r="Q4034">
        <f>STANDARDIZE(moras[[#This Row],[EDAD]],'2-Resumen'!$C$2, '2-Resumen'!$C$3)</f>
        <v>3.3236503304107536</v>
      </c>
      <c r="R4034" t="str">
        <f>IF(ABS(moras[[#This Row],[Z-CORE E]]) &gt; 1.96, "Sí", "No")</f>
        <v>Sí</v>
      </c>
    </row>
    <row r="4035" spans="1:18">
      <c r="A4035">
        <v>3276</v>
      </c>
      <c r="B4035" t="s">
        <v>32</v>
      </c>
      <c r="C4035">
        <v>27803099</v>
      </c>
      <c r="D40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35">
        <f>IF(moras[[#This Row],[SALARIO]]="",'2-Resumen'!$B$7, moras[[#This Row],[SALARIO]])</f>
        <v>27803099</v>
      </c>
      <c r="F4035">
        <f>STANDARDIZE(moras[[#This Row],[SALARIO]],'2-Resumen'!$B$2,'2-Resumen'!$B$3)</f>
        <v>8.7000515117414676E-2</v>
      </c>
      <c r="G4035" t="str">
        <f>IF(ABS(moras[[#This Row],[Z-CORE]])&gt; 1.96,"Sí", "No")</f>
        <v>No</v>
      </c>
      <c r="H4035" t="s">
        <v>37</v>
      </c>
      <c r="I4035" t="str">
        <f>IF(moras[[#This Row],[TIPO_ASEGURAMIENTO]] = "", '2-Resumen'!$F$4, moras[[#This Row],[TIPO_ASEGURAMIENTO]])</f>
        <v>CONVENIOS ESPECIALES DE TRABAJADORES INDEPENDIENTES</v>
      </c>
      <c r="J4035" t="s">
        <v>29</v>
      </c>
      <c r="K4035" t="s">
        <v>30</v>
      </c>
      <c r="L4035" t="s">
        <v>31</v>
      </c>
      <c r="M4035" t="s">
        <v>31</v>
      </c>
      <c r="N4035">
        <v>25</v>
      </c>
      <c r="O4035">
        <f>IF(moras[[#This Row],[EDAD]]="", '2-Resumen'!$C$7, moras[[#This Row],[EDAD]])</f>
        <v>25</v>
      </c>
      <c r="P4035">
        <f>FLOOR(moras[[#This Row],[EDAD_SIN_NA´S]],10)</f>
        <v>20</v>
      </c>
      <c r="Q4035">
        <f>STANDARDIZE(moras[[#This Row],[EDAD]],'2-Resumen'!$C$2, '2-Resumen'!$C$3)</f>
        <v>-1.1931707945260464</v>
      </c>
      <c r="R4035" t="str">
        <f>IF(ABS(moras[[#This Row],[Z-CORE E]]) &gt; 1.96, "Sí", "No")</f>
        <v>No</v>
      </c>
    </row>
    <row r="4036" spans="1:18">
      <c r="A4036">
        <v>3288</v>
      </c>
      <c r="B4036" t="s">
        <v>32</v>
      </c>
      <c r="C4036">
        <v>278030</v>
      </c>
      <c r="D40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36">
        <f>IF(moras[[#This Row],[SALARIO]]="",'2-Resumen'!$B$7, moras[[#This Row],[SALARIO]])</f>
        <v>278030</v>
      </c>
      <c r="F4036">
        <f>STANDARDIZE(moras[[#This Row],[SALARIO]],'2-Resumen'!$B$2,'2-Resumen'!$B$3)</f>
        <v>-0.37099022987481406</v>
      </c>
      <c r="G4036" t="str">
        <f>IF(ABS(moras[[#This Row],[Z-CORE]])&gt; 1.96,"Sí", "No")</f>
        <v>No</v>
      </c>
      <c r="H4036" t="s">
        <v>37</v>
      </c>
      <c r="I4036" t="str">
        <f>IF(moras[[#This Row],[TIPO_ASEGURAMIENTO]] = "", '2-Resumen'!$F$4, moras[[#This Row],[TIPO_ASEGURAMIENTO]])</f>
        <v>CONVENIOS ESPECIALES DE TRABAJADORES INDEPENDIENTES</v>
      </c>
      <c r="J4036" t="s">
        <v>29</v>
      </c>
      <c r="K4036" t="s">
        <v>30</v>
      </c>
      <c r="L4036" t="s">
        <v>31</v>
      </c>
      <c r="M4036" t="s">
        <v>31</v>
      </c>
      <c r="N4036">
        <v>30</v>
      </c>
      <c r="O4036">
        <f>IF(moras[[#This Row],[EDAD]]="", '2-Resumen'!$C$7, moras[[#This Row],[EDAD]])</f>
        <v>30</v>
      </c>
      <c r="P4036">
        <f>FLOOR(moras[[#This Row],[EDAD_SIN_NA´S]],10)</f>
        <v>30</v>
      </c>
      <c r="Q4036">
        <f>STANDARDIZE(moras[[#This Row],[EDAD]],'2-Resumen'!$C$2, '2-Resumen'!$C$3)</f>
        <v>-0.84029414414035897</v>
      </c>
      <c r="R4036" t="str">
        <f>IF(ABS(moras[[#This Row],[Z-CORE E]]) &gt; 1.96, "Sí", "No")</f>
        <v>No</v>
      </c>
    </row>
    <row r="4037" spans="1:18">
      <c r="A4037">
        <v>3303</v>
      </c>
      <c r="B4037" t="s">
        <v>32</v>
      </c>
      <c r="C4037">
        <v>27803099</v>
      </c>
      <c r="D40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37">
        <f>IF(moras[[#This Row],[SALARIO]]="",'2-Resumen'!$B$7, moras[[#This Row],[SALARIO]])</f>
        <v>27803099</v>
      </c>
      <c r="F4037">
        <f>STANDARDIZE(moras[[#This Row],[SALARIO]],'2-Resumen'!$B$2,'2-Resumen'!$B$3)</f>
        <v>8.7000515117414676E-2</v>
      </c>
      <c r="G4037" t="str">
        <f>IF(ABS(moras[[#This Row],[Z-CORE]])&gt; 1.96,"Sí", "No")</f>
        <v>No</v>
      </c>
      <c r="H4037" t="s">
        <v>37</v>
      </c>
      <c r="I4037" t="str">
        <f>IF(moras[[#This Row],[TIPO_ASEGURAMIENTO]] = "", '2-Resumen'!$F$4, moras[[#This Row],[TIPO_ASEGURAMIENTO]])</f>
        <v>CONVENIOS ESPECIALES DE TRABAJADORES INDEPENDIENTES</v>
      </c>
      <c r="J4037" t="s">
        <v>29</v>
      </c>
      <c r="K4037" t="s">
        <v>30</v>
      </c>
      <c r="L4037" t="s">
        <v>31</v>
      </c>
      <c r="M4037" t="s">
        <v>31</v>
      </c>
      <c r="N4037">
        <v>64</v>
      </c>
      <c r="O4037">
        <f>IF(moras[[#This Row],[EDAD]]="", '2-Resumen'!$C$7, moras[[#This Row],[EDAD]])</f>
        <v>64</v>
      </c>
      <c r="P4037">
        <f>FLOOR(moras[[#This Row],[EDAD_SIN_NA´S]],10)</f>
        <v>60</v>
      </c>
      <c r="Q4037">
        <f>STANDARDIZE(moras[[#This Row],[EDAD]],'2-Resumen'!$C$2, '2-Resumen'!$C$3)</f>
        <v>1.5592670784823162</v>
      </c>
      <c r="R4037" t="str">
        <f>IF(ABS(moras[[#This Row],[Z-CORE E]]) &gt; 1.96, "Sí", "No")</f>
        <v>No</v>
      </c>
    </row>
    <row r="4038" spans="1:18">
      <c r="A4038">
        <v>3377</v>
      </c>
      <c r="B4038" t="s">
        <v>32</v>
      </c>
      <c r="C4038">
        <v>297950</v>
      </c>
      <c r="D40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38">
        <f>IF(moras[[#This Row],[SALARIO]]="",'2-Resumen'!$B$7, moras[[#This Row],[SALARIO]])</f>
        <v>297950</v>
      </c>
      <c r="F4038">
        <f>STANDARDIZE(moras[[#This Row],[SALARIO]],'2-Resumen'!$B$2,'2-Resumen'!$B$3)</f>
        <v>-0.37065878018288978</v>
      </c>
      <c r="G4038" t="str">
        <f>IF(ABS(moras[[#This Row],[Z-CORE]])&gt; 1.96,"Sí", "No")</f>
        <v>No</v>
      </c>
      <c r="H4038" t="s">
        <v>37</v>
      </c>
      <c r="I4038" t="str">
        <f>IF(moras[[#This Row],[TIPO_ASEGURAMIENTO]] = "", '2-Resumen'!$F$4, moras[[#This Row],[TIPO_ASEGURAMIENTO]])</f>
        <v>CONVENIOS ESPECIALES DE TRABAJADORES INDEPENDIENTES</v>
      </c>
      <c r="J4038" t="s">
        <v>29</v>
      </c>
      <c r="K4038" t="s">
        <v>30</v>
      </c>
      <c r="L4038" t="s">
        <v>31</v>
      </c>
      <c r="M4038" t="s">
        <v>31</v>
      </c>
      <c r="N4038">
        <v>44</v>
      </c>
      <c r="O4038">
        <f>IF(moras[[#This Row],[EDAD]]="", '2-Resumen'!$C$7, moras[[#This Row],[EDAD]])</f>
        <v>44</v>
      </c>
      <c r="P4038">
        <f>FLOOR(moras[[#This Row],[EDAD_SIN_NA´S]],10)</f>
        <v>40</v>
      </c>
      <c r="Q4038">
        <f>STANDARDIZE(moras[[#This Row],[EDAD]],'2-Resumen'!$C$2, '2-Resumen'!$C$3)</f>
        <v>0.14776047693956615</v>
      </c>
      <c r="R4038" t="str">
        <f>IF(ABS(moras[[#This Row],[Z-CORE E]]) &gt; 1.96, "Sí", "No")</f>
        <v>No</v>
      </c>
    </row>
    <row r="4039" spans="1:18">
      <c r="A4039">
        <v>3385</v>
      </c>
      <c r="B4039" t="s">
        <v>32</v>
      </c>
      <c r="C4039">
        <v>278030</v>
      </c>
      <c r="D40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39">
        <f>IF(moras[[#This Row],[SALARIO]]="",'2-Resumen'!$B$7, moras[[#This Row],[SALARIO]])</f>
        <v>278030</v>
      </c>
      <c r="F4039">
        <f>STANDARDIZE(moras[[#This Row],[SALARIO]],'2-Resumen'!$B$2,'2-Resumen'!$B$3)</f>
        <v>-0.37099022987481406</v>
      </c>
      <c r="G4039" t="str">
        <f>IF(ABS(moras[[#This Row],[Z-CORE]])&gt; 1.96,"Sí", "No")</f>
        <v>No</v>
      </c>
      <c r="H4039" t="s">
        <v>37</v>
      </c>
      <c r="I4039" t="str">
        <f>IF(moras[[#This Row],[TIPO_ASEGURAMIENTO]] = "", '2-Resumen'!$F$4, moras[[#This Row],[TIPO_ASEGURAMIENTO]])</f>
        <v>CONVENIOS ESPECIALES DE TRABAJADORES INDEPENDIENTES</v>
      </c>
      <c r="J4039" t="s">
        <v>29</v>
      </c>
      <c r="K4039" t="s">
        <v>30</v>
      </c>
      <c r="L4039" t="s">
        <v>31</v>
      </c>
      <c r="M4039" t="s">
        <v>31</v>
      </c>
      <c r="N4039">
        <v>29</v>
      </c>
      <c r="O4039">
        <f>IF(moras[[#This Row],[EDAD]]="", '2-Resumen'!$C$7, moras[[#This Row],[EDAD]])</f>
        <v>29</v>
      </c>
      <c r="P4039">
        <f>FLOOR(moras[[#This Row],[EDAD_SIN_NA´S]],10)</f>
        <v>20</v>
      </c>
      <c r="Q4039">
        <f>STANDARDIZE(moras[[#This Row],[EDAD]],'2-Resumen'!$C$2, '2-Resumen'!$C$3)</f>
        <v>-0.91086947421749642</v>
      </c>
      <c r="R4039" t="str">
        <f>IF(ABS(moras[[#This Row],[Z-CORE E]]) &gt; 1.96, "Sí", "No")</f>
        <v>No</v>
      </c>
    </row>
    <row r="4040" spans="1:18">
      <c r="A4040">
        <v>3439</v>
      </c>
      <c r="B4040" t="s">
        <v>27</v>
      </c>
      <c r="C4040">
        <v>278030</v>
      </c>
      <c r="D40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0">
        <f>IF(moras[[#This Row],[SALARIO]]="",'2-Resumen'!$B$7, moras[[#This Row],[SALARIO]])</f>
        <v>278030</v>
      </c>
      <c r="F4040">
        <f>STANDARDIZE(moras[[#This Row],[SALARIO]],'2-Resumen'!$B$2,'2-Resumen'!$B$3)</f>
        <v>-0.37099022987481406</v>
      </c>
      <c r="G4040" t="str">
        <f>IF(ABS(moras[[#This Row],[Z-CORE]])&gt; 1.96,"Sí", "No")</f>
        <v>No</v>
      </c>
      <c r="H4040" t="s">
        <v>37</v>
      </c>
      <c r="I4040" t="str">
        <f>IF(moras[[#This Row],[TIPO_ASEGURAMIENTO]] = "", '2-Resumen'!$F$4, moras[[#This Row],[TIPO_ASEGURAMIENTO]])</f>
        <v>CONVENIOS ESPECIALES DE TRABAJADORES INDEPENDIENTES</v>
      </c>
      <c r="J4040" t="s">
        <v>29</v>
      </c>
      <c r="K4040" t="s">
        <v>30</v>
      </c>
      <c r="L4040" t="s">
        <v>30</v>
      </c>
      <c r="M4040" t="s">
        <v>31</v>
      </c>
      <c r="N4040">
        <v>29</v>
      </c>
      <c r="O4040">
        <f>IF(moras[[#This Row],[EDAD]]="", '2-Resumen'!$C$7, moras[[#This Row],[EDAD]])</f>
        <v>29</v>
      </c>
      <c r="P4040">
        <f>FLOOR(moras[[#This Row],[EDAD_SIN_NA´S]],10)</f>
        <v>20</v>
      </c>
      <c r="Q4040">
        <f>STANDARDIZE(moras[[#This Row],[EDAD]],'2-Resumen'!$C$2, '2-Resumen'!$C$3)</f>
        <v>-0.91086947421749642</v>
      </c>
      <c r="R4040" t="str">
        <f>IF(ABS(moras[[#This Row],[Z-CORE E]]) &gt; 1.96, "Sí", "No")</f>
        <v>No</v>
      </c>
    </row>
    <row r="4041" spans="1:18">
      <c r="A4041">
        <v>3502</v>
      </c>
      <c r="B4041" t="s">
        <v>27</v>
      </c>
      <c r="C4041">
        <v>278030</v>
      </c>
      <c r="D40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1">
        <f>IF(moras[[#This Row],[SALARIO]]="",'2-Resumen'!$B$7, moras[[#This Row],[SALARIO]])</f>
        <v>278030</v>
      </c>
      <c r="F4041">
        <f>STANDARDIZE(moras[[#This Row],[SALARIO]],'2-Resumen'!$B$2,'2-Resumen'!$B$3)</f>
        <v>-0.37099022987481406</v>
      </c>
      <c r="G4041" t="str">
        <f>IF(ABS(moras[[#This Row],[Z-CORE]])&gt; 1.96,"Sí", "No")</f>
        <v>No</v>
      </c>
      <c r="H4041" t="s">
        <v>37</v>
      </c>
      <c r="I4041" t="str">
        <f>IF(moras[[#This Row],[TIPO_ASEGURAMIENTO]] = "", '2-Resumen'!$F$4, moras[[#This Row],[TIPO_ASEGURAMIENTO]])</f>
        <v>CONVENIOS ESPECIALES DE TRABAJADORES INDEPENDIENTES</v>
      </c>
      <c r="J4041" t="s">
        <v>29</v>
      </c>
      <c r="K4041" t="s">
        <v>30</v>
      </c>
      <c r="L4041" t="s">
        <v>31</v>
      </c>
      <c r="M4041" t="s">
        <v>31</v>
      </c>
      <c r="N4041">
        <v>54</v>
      </c>
      <c r="O4041">
        <f>IF(moras[[#This Row],[EDAD]]="", '2-Resumen'!$C$7, moras[[#This Row],[EDAD]])</f>
        <v>54</v>
      </c>
      <c r="P4041">
        <f>FLOOR(moras[[#This Row],[EDAD_SIN_NA´S]],10)</f>
        <v>50</v>
      </c>
      <c r="Q4041">
        <f>STANDARDIZE(moras[[#This Row],[EDAD]],'2-Resumen'!$C$2, '2-Resumen'!$C$3)</f>
        <v>0.85351377771094117</v>
      </c>
      <c r="R4041" t="str">
        <f>IF(ABS(moras[[#This Row],[Z-CORE E]]) &gt; 1.96, "Sí", "No")</f>
        <v>No</v>
      </c>
    </row>
    <row r="4042" spans="1:18">
      <c r="A4042">
        <v>3516</v>
      </c>
      <c r="B4042" t="s">
        <v>27</v>
      </c>
      <c r="C4042">
        <v>278030</v>
      </c>
      <c r="D40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2">
        <f>IF(moras[[#This Row],[SALARIO]]="",'2-Resumen'!$B$7, moras[[#This Row],[SALARIO]])</f>
        <v>278030</v>
      </c>
      <c r="F4042">
        <f>STANDARDIZE(moras[[#This Row],[SALARIO]],'2-Resumen'!$B$2,'2-Resumen'!$B$3)</f>
        <v>-0.37099022987481406</v>
      </c>
      <c r="G4042" t="str">
        <f>IF(ABS(moras[[#This Row],[Z-CORE]])&gt; 1.96,"Sí", "No")</f>
        <v>No</v>
      </c>
      <c r="H4042" t="s">
        <v>37</v>
      </c>
      <c r="I4042" t="str">
        <f>IF(moras[[#This Row],[TIPO_ASEGURAMIENTO]] = "", '2-Resumen'!$F$4, moras[[#This Row],[TIPO_ASEGURAMIENTO]])</f>
        <v>CONVENIOS ESPECIALES DE TRABAJADORES INDEPENDIENTES</v>
      </c>
      <c r="J4042" t="s">
        <v>29</v>
      </c>
      <c r="K4042" t="s">
        <v>30</v>
      </c>
      <c r="L4042" t="s">
        <v>31</v>
      </c>
      <c r="M4042" t="s">
        <v>31</v>
      </c>
      <c r="N4042">
        <v>69</v>
      </c>
      <c r="O4042">
        <f>IF(moras[[#This Row],[EDAD]]="", '2-Resumen'!$C$7, moras[[#This Row],[EDAD]])</f>
        <v>69</v>
      </c>
      <c r="P4042">
        <f>FLOOR(moras[[#This Row],[EDAD_SIN_NA´S]],10)</f>
        <v>60</v>
      </c>
      <c r="Q4042">
        <f>STANDARDIZE(moras[[#This Row],[EDAD]],'2-Resumen'!$C$2, '2-Resumen'!$C$3)</f>
        <v>1.9121437288680037</v>
      </c>
      <c r="R4042" t="str">
        <f>IF(ABS(moras[[#This Row],[Z-CORE E]]) &gt; 1.96, "Sí", "No")</f>
        <v>No</v>
      </c>
    </row>
    <row r="4043" spans="1:18">
      <c r="A4043">
        <v>3581</v>
      </c>
      <c r="B4043" t="s">
        <v>32</v>
      </c>
      <c r="C4043">
        <v>278030</v>
      </c>
      <c r="D40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3">
        <f>IF(moras[[#This Row],[SALARIO]]="",'2-Resumen'!$B$7, moras[[#This Row],[SALARIO]])</f>
        <v>278030</v>
      </c>
      <c r="F4043">
        <f>STANDARDIZE(moras[[#This Row],[SALARIO]],'2-Resumen'!$B$2,'2-Resumen'!$B$3)</f>
        <v>-0.37099022987481406</v>
      </c>
      <c r="G4043" t="str">
        <f>IF(ABS(moras[[#This Row],[Z-CORE]])&gt; 1.96,"Sí", "No")</f>
        <v>No</v>
      </c>
      <c r="H4043" t="s">
        <v>37</v>
      </c>
      <c r="I4043" t="str">
        <f>IF(moras[[#This Row],[TIPO_ASEGURAMIENTO]] = "", '2-Resumen'!$F$4, moras[[#This Row],[TIPO_ASEGURAMIENTO]])</f>
        <v>CONVENIOS ESPECIALES DE TRABAJADORES INDEPENDIENTES</v>
      </c>
      <c r="J4043" t="s">
        <v>29</v>
      </c>
      <c r="K4043" t="s">
        <v>30</v>
      </c>
      <c r="L4043" t="s">
        <v>31</v>
      </c>
      <c r="M4043" t="s">
        <v>31</v>
      </c>
      <c r="N4043">
        <v>35</v>
      </c>
      <c r="O4043">
        <f>IF(moras[[#This Row],[EDAD]]="", '2-Resumen'!$C$7, moras[[#This Row],[EDAD]])</f>
        <v>35</v>
      </c>
      <c r="P4043">
        <f>FLOOR(moras[[#This Row],[EDAD_SIN_NA´S]],10)</f>
        <v>30</v>
      </c>
      <c r="Q4043">
        <f>STANDARDIZE(moras[[#This Row],[EDAD]],'2-Resumen'!$C$2, '2-Resumen'!$C$3)</f>
        <v>-0.48741749375467142</v>
      </c>
      <c r="R4043" t="str">
        <f>IF(ABS(moras[[#This Row],[Z-CORE E]]) &gt; 1.96, "Sí", "No")</f>
        <v>No</v>
      </c>
    </row>
    <row r="4044" spans="1:18">
      <c r="A4044">
        <v>3589</v>
      </c>
      <c r="B4044" t="s">
        <v>32</v>
      </c>
      <c r="C4044">
        <v>278030</v>
      </c>
      <c r="D40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4">
        <f>IF(moras[[#This Row],[SALARIO]]="",'2-Resumen'!$B$7, moras[[#This Row],[SALARIO]])</f>
        <v>278030</v>
      </c>
      <c r="F4044">
        <f>STANDARDIZE(moras[[#This Row],[SALARIO]],'2-Resumen'!$B$2,'2-Resumen'!$B$3)</f>
        <v>-0.37099022987481406</v>
      </c>
      <c r="G4044" t="str">
        <f>IF(ABS(moras[[#This Row],[Z-CORE]])&gt; 1.96,"Sí", "No")</f>
        <v>No</v>
      </c>
      <c r="H4044" t="s">
        <v>37</v>
      </c>
      <c r="I4044" t="str">
        <f>IF(moras[[#This Row],[TIPO_ASEGURAMIENTO]] = "", '2-Resumen'!$F$4, moras[[#This Row],[TIPO_ASEGURAMIENTO]])</f>
        <v>CONVENIOS ESPECIALES DE TRABAJADORES INDEPENDIENTES</v>
      </c>
      <c r="J4044" t="s">
        <v>29</v>
      </c>
      <c r="K4044" t="s">
        <v>30</v>
      </c>
      <c r="L4044" t="s">
        <v>31</v>
      </c>
      <c r="M4044" t="s">
        <v>31</v>
      </c>
      <c r="N4044">
        <v>50</v>
      </c>
      <c r="O4044">
        <f>IF(moras[[#This Row],[EDAD]]="", '2-Resumen'!$C$7, moras[[#This Row],[EDAD]])</f>
        <v>50</v>
      </c>
      <c r="P4044">
        <f>FLOOR(moras[[#This Row],[EDAD_SIN_NA´S]],10)</f>
        <v>50</v>
      </c>
      <c r="Q4044">
        <f>STANDARDIZE(moras[[#This Row],[EDAD]],'2-Resumen'!$C$2, '2-Resumen'!$C$3)</f>
        <v>0.57121245740239113</v>
      </c>
      <c r="R4044" t="str">
        <f>IF(ABS(moras[[#This Row],[Z-CORE E]]) &gt; 1.96, "Sí", "No")</f>
        <v>No</v>
      </c>
    </row>
    <row r="4045" spans="1:18">
      <c r="A4045">
        <v>3602</v>
      </c>
      <c r="B4045" t="s">
        <v>32</v>
      </c>
      <c r="C4045">
        <v>278030</v>
      </c>
      <c r="D40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5">
        <f>IF(moras[[#This Row],[SALARIO]]="",'2-Resumen'!$B$7, moras[[#This Row],[SALARIO]])</f>
        <v>278030</v>
      </c>
      <c r="F4045">
        <f>STANDARDIZE(moras[[#This Row],[SALARIO]],'2-Resumen'!$B$2,'2-Resumen'!$B$3)</f>
        <v>-0.37099022987481406</v>
      </c>
      <c r="G4045" t="str">
        <f>IF(ABS(moras[[#This Row],[Z-CORE]])&gt; 1.96,"Sí", "No")</f>
        <v>No</v>
      </c>
      <c r="H4045" t="s">
        <v>37</v>
      </c>
      <c r="I4045" t="str">
        <f>IF(moras[[#This Row],[TIPO_ASEGURAMIENTO]] = "", '2-Resumen'!$F$4, moras[[#This Row],[TIPO_ASEGURAMIENTO]])</f>
        <v>CONVENIOS ESPECIALES DE TRABAJADORES INDEPENDIENTES</v>
      </c>
      <c r="J4045" t="s">
        <v>29</v>
      </c>
      <c r="K4045" t="s">
        <v>30</v>
      </c>
      <c r="L4045" t="s">
        <v>31</v>
      </c>
      <c r="M4045" t="s">
        <v>31</v>
      </c>
      <c r="N4045">
        <v>56</v>
      </c>
      <c r="O4045">
        <f>IF(moras[[#This Row],[EDAD]]="", '2-Resumen'!$C$7, moras[[#This Row],[EDAD]])</f>
        <v>56</v>
      </c>
      <c r="P4045">
        <f>FLOOR(moras[[#This Row],[EDAD_SIN_NA´S]],10)</f>
        <v>50</v>
      </c>
      <c r="Q4045">
        <f>STANDARDIZE(moras[[#This Row],[EDAD]],'2-Resumen'!$C$2, '2-Resumen'!$C$3)</f>
        <v>0.99466443786521619</v>
      </c>
      <c r="R4045" t="str">
        <f>IF(ABS(moras[[#This Row],[Z-CORE E]]) &gt; 1.96, "Sí", "No")</f>
        <v>No</v>
      </c>
    </row>
    <row r="4046" spans="1:18">
      <c r="A4046">
        <v>3638</v>
      </c>
      <c r="B4046" t="s">
        <v>27</v>
      </c>
      <c r="C4046">
        <v>278030</v>
      </c>
      <c r="D40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6">
        <f>IF(moras[[#This Row],[SALARIO]]="",'2-Resumen'!$B$7, moras[[#This Row],[SALARIO]])</f>
        <v>278030</v>
      </c>
      <c r="F4046">
        <f>STANDARDIZE(moras[[#This Row],[SALARIO]],'2-Resumen'!$B$2,'2-Resumen'!$B$3)</f>
        <v>-0.37099022987481406</v>
      </c>
      <c r="G4046" t="str">
        <f>IF(ABS(moras[[#This Row],[Z-CORE]])&gt; 1.96,"Sí", "No")</f>
        <v>No</v>
      </c>
      <c r="H4046" t="s">
        <v>37</v>
      </c>
      <c r="I4046" t="str">
        <f>IF(moras[[#This Row],[TIPO_ASEGURAMIENTO]] = "", '2-Resumen'!$F$4, moras[[#This Row],[TIPO_ASEGURAMIENTO]])</f>
        <v>CONVENIOS ESPECIALES DE TRABAJADORES INDEPENDIENTES</v>
      </c>
      <c r="J4046" t="s">
        <v>29</v>
      </c>
      <c r="K4046" t="s">
        <v>30</v>
      </c>
      <c r="L4046" t="s">
        <v>31</v>
      </c>
      <c r="M4046" t="s">
        <v>31</v>
      </c>
      <c r="N4046">
        <v>32</v>
      </c>
      <c r="O4046">
        <f>IF(moras[[#This Row],[EDAD]]="", '2-Resumen'!$C$7, moras[[#This Row],[EDAD]])</f>
        <v>32</v>
      </c>
      <c r="P4046">
        <f>FLOOR(moras[[#This Row],[EDAD_SIN_NA´S]],10)</f>
        <v>30</v>
      </c>
      <c r="Q4046">
        <f>STANDARDIZE(moras[[#This Row],[EDAD]],'2-Resumen'!$C$2, '2-Resumen'!$C$3)</f>
        <v>-0.69914348398608395</v>
      </c>
      <c r="R4046" t="str">
        <f>IF(ABS(moras[[#This Row],[Z-CORE E]]) &gt; 1.96, "Sí", "No")</f>
        <v>No</v>
      </c>
    </row>
    <row r="4047" spans="1:18">
      <c r="A4047">
        <v>3669</v>
      </c>
      <c r="B4047" t="s">
        <v>32</v>
      </c>
      <c r="C4047">
        <v>278030</v>
      </c>
      <c r="D40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7">
        <f>IF(moras[[#This Row],[SALARIO]]="",'2-Resumen'!$B$7, moras[[#This Row],[SALARIO]])</f>
        <v>278030</v>
      </c>
      <c r="F4047">
        <f>STANDARDIZE(moras[[#This Row],[SALARIO]],'2-Resumen'!$B$2,'2-Resumen'!$B$3)</f>
        <v>-0.37099022987481406</v>
      </c>
      <c r="G4047" t="str">
        <f>IF(ABS(moras[[#This Row],[Z-CORE]])&gt; 1.96,"Sí", "No")</f>
        <v>No</v>
      </c>
      <c r="H4047" t="s">
        <v>37</v>
      </c>
      <c r="I4047" t="str">
        <f>IF(moras[[#This Row],[TIPO_ASEGURAMIENTO]] = "", '2-Resumen'!$F$4, moras[[#This Row],[TIPO_ASEGURAMIENTO]])</f>
        <v>CONVENIOS ESPECIALES DE TRABAJADORES INDEPENDIENTES</v>
      </c>
      <c r="J4047" t="s">
        <v>29</v>
      </c>
      <c r="K4047" t="s">
        <v>30</v>
      </c>
      <c r="L4047" t="s">
        <v>31</v>
      </c>
      <c r="M4047" t="s">
        <v>31</v>
      </c>
      <c r="N4047">
        <v>43</v>
      </c>
      <c r="O4047">
        <f>IF(moras[[#This Row],[EDAD]]="", '2-Resumen'!$C$7, moras[[#This Row],[EDAD]])</f>
        <v>43</v>
      </c>
      <c r="P4047">
        <f>FLOOR(moras[[#This Row],[EDAD_SIN_NA´S]],10)</f>
        <v>40</v>
      </c>
      <c r="Q4047">
        <f>STANDARDIZE(moras[[#This Row],[EDAD]],'2-Resumen'!$C$2, '2-Resumen'!$C$3)</f>
        <v>7.7185146862428639E-2</v>
      </c>
      <c r="R4047" t="str">
        <f>IF(ABS(moras[[#This Row],[Z-CORE E]]) &gt; 1.96, "Sí", "No")</f>
        <v>No</v>
      </c>
    </row>
    <row r="4048" spans="1:18">
      <c r="A4048">
        <v>3672</v>
      </c>
      <c r="B4048" t="s">
        <v>32</v>
      </c>
      <c r="C4048">
        <v>278030</v>
      </c>
      <c r="D40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8">
        <f>IF(moras[[#This Row],[SALARIO]]="",'2-Resumen'!$B$7, moras[[#This Row],[SALARIO]])</f>
        <v>278030</v>
      </c>
      <c r="F4048">
        <f>STANDARDIZE(moras[[#This Row],[SALARIO]],'2-Resumen'!$B$2,'2-Resumen'!$B$3)</f>
        <v>-0.37099022987481406</v>
      </c>
      <c r="G4048" t="str">
        <f>IF(ABS(moras[[#This Row],[Z-CORE]])&gt; 1.96,"Sí", "No")</f>
        <v>No</v>
      </c>
      <c r="H4048" t="s">
        <v>37</v>
      </c>
      <c r="I4048" t="str">
        <f>IF(moras[[#This Row],[TIPO_ASEGURAMIENTO]] = "", '2-Resumen'!$F$4, moras[[#This Row],[TIPO_ASEGURAMIENTO]])</f>
        <v>CONVENIOS ESPECIALES DE TRABAJADORES INDEPENDIENTES</v>
      </c>
      <c r="J4048" t="s">
        <v>29</v>
      </c>
      <c r="K4048" t="s">
        <v>30</v>
      </c>
      <c r="L4048" t="s">
        <v>31</v>
      </c>
      <c r="M4048" t="s">
        <v>31</v>
      </c>
      <c r="N4048">
        <v>44</v>
      </c>
      <c r="O4048">
        <f>IF(moras[[#This Row],[EDAD]]="", '2-Resumen'!$C$7, moras[[#This Row],[EDAD]])</f>
        <v>44</v>
      </c>
      <c r="P4048">
        <f>FLOOR(moras[[#This Row],[EDAD_SIN_NA´S]],10)</f>
        <v>40</v>
      </c>
      <c r="Q4048">
        <f>STANDARDIZE(moras[[#This Row],[EDAD]],'2-Resumen'!$C$2, '2-Resumen'!$C$3)</f>
        <v>0.14776047693956615</v>
      </c>
      <c r="R4048" t="str">
        <f>IF(ABS(moras[[#This Row],[Z-CORE E]]) &gt; 1.96, "Sí", "No")</f>
        <v>No</v>
      </c>
    </row>
    <row r="4049" spans="1:18">
      <c r="A4049">
        <v>3680</v>
      </c>
      <c r="B4049" t="s">
        <v>32</v>
      </c>
      <c r="C4049">
        <v>278030</v>
      </c>
      <c r="D40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49">
        <f>IF(moras[[#This Row],[SALARIO]]="",'2-Resumen'!$B$7, moras[[#This Row],[SALARIO]])</f>
        <v>278030</v>
      </c>
      <c r="F4049">
        <f>STANDARDIZE(moras[[#This Row],[SALARIO]],'2-Resumen'!$B$2,'2-Resumen'!$B$3)</f>
        <v>-0.37099022987481406</v>
      </c>
      <c r="G4049" t="str">
        <f>IF(ABS(moras[[#This Row],[Z-CORE]])&gt; 1.96,"Sí", "No")</f>
        <v>No</v>
      </c>
      <c r="H4049" t="s">
        <v>37</v>
      </c>
      <c r="I4049" t="str">
        <f>IF(moras[[#This Row],[TIPO_ASEGURAMIENTO]] = "", '2-Resumen'!$F$4, moras[[#This Row],[TIPO_ASEGURAMIENTO]])</f>
        <v>CONVENIOS ESPECIALES DE TRABAJADORES INDEPENDIENTES</v>
      </c>
      <c r="J4049" t="s">
        <v>29</v>
      </c>
      <c r="K4049" t="s">
        <v>30</v>
      </c>
      <c r="L4049" t="s">
        <v>31</v>
      </c>
      <c r="M4049" t="s">
        <v>31</v>
      </c>
      <c r="N4049">
        <v>53</v>
      </c>
      <c r="O4049">
        <f>IF(moras[[#This Row],[EDAD]]="", '2-Resumen'!$C$7, moras[[#This Row],[EDAD]])</f>
        <v>53</v>
      </c>
      <c r="P4049">
        <f>FLOOR(moras[[#This Row],[EDAD_SIN_NA´S]],10)</f>
        <v>50</v>
      </c>
      <c r="Q4049">
        <f>STANDARDIZE(moras[[#This Row],[EDAD]],'2-Resumen'!$C$2, '2-Resumen'!$C$3)</f>
        <v>0.78293844763380371</v>
      </c>
      <c r="R4049" t="str">
        <f>IF(ABS(moras[[#This Row],[Z-CORE E]]) &gt; 1.96, "Sí", "No")</f>
        <v>No</v>
      </c>
    </row>
    <row r="4050" spans="1:18">
      <c r="A4050">
        <v>3711</v>
      </c>
      <c r="B4050" t="s">
        <v>32</v>
      </c>
      <c r="C4050">
        <v>278030</v>
      </c>
      <c r="D40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50">
        <f>IF(moras[[#This Row],[SALARIO]]="",'2-Resumen'!$B$7, moras[[#This Row],[SALARIO]])</f>
        <v>278030</v>
      </c>
      <c r="F4050">
        <f>STANDARDIZE(moras[[#This Row],[SALARIO]],'2-Resumen'!$B$2,'2-Resumen'!$B$3)</f>
        <v>-0.37099022987481406</v>
      </c>
      <c r="G4050" t="str">
        <f>IF(ABS(moras[[#This Row],[Z-CORE]])&gt; 1.96,"Sí", "No")</f>
        <v>No</v>
      </c>
      <c r="H4050" t="s">
        <v>37</v>
      </c>
      <c r="I4050" t="str">
        <f>IF(moras[[#This Row],[TIPO_ASEGURAMIENTO]] = "", '2-Resumen'!$F$4, moras[[#This Row],[TIPO_ASEGURAMIENTO]])</f>
        <v>CONVENIOS ESPECIALES DE TRABAJADORES INDEPENDIENTES</v>
      </c>
      <c r="J4050" t="s">
        <v>29</v>
      </c>
      <c r="K4050" t="s">
        <v>30</v>
      </c>
      <c r="L4050" t="s">
        <v>31</v>
      </c>
      <c r="M4050" t="s">
        <v>31</v>
      </c>
      <c r="N4050">
        <v>49</v>
      </c>
      <c r="O4050">
        <f>IF(moras[[#This Row],[EDAD]]="", '2-Resumen'!$C$7, moras[[#This Row],[EDAD]])</f>
        <v>49</v>
      </c>
      <c r="P4050">
        <f>FLOOR(moras[[#This Row],[EDAD_SIN_NA´S]],10)</f>
        <v>40</v>
      </c>
      <c r="Q4050">
        <f>STANDARDIZE(moras[[#This Row],[EDAD]],'2-Resumen'!$C$2, '2-Resumen'!$C$3)</f>
        <v>0.50063712732525367</v>
      </c>
      <c r="R4050" t="str">
        <f>IF(ABS(moras[[#This Row],[Z-CORE E]]) &gt; 1.96, "Sí", "No")</f>
        <v>No</v>
      </c>
    </row>
    <row r="4051" spans="1:18">
      <c r="A4051">
        <v>3795</v>
      </c>
      <c r="B4051" t="s">
        <v>27</v>
      </c>
      <c r="C4051">
        <v>29704499</v>
      </c>
      <c r="D40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51">
        <f>IF(moras[[#This Row],[SALARIO]]="",'2-Resumen'!$B$7, moras[[#This Row],[SALARIO]])</f>
        <v>29704499</v>
      </c>
      <c r="F4051">
        <f>STANDARDIZE(moras[[#This Row],[SALARIO]],'2-Resumen'!$B$2,'2-Resumen'!$B$3)</f>
        <v>0.11863798721705679</v>
      </c>
      <c r="G4051" t="str">
        <f>IF(ABS(moras[[#This Row],[Z-CORE]])&gt; 1.96,"Sí", "No")</f>
        <v>No</v>
      </c>
      <c r="H4051" t="s">
        <v>37</v>
      </c>
      <c r="I4051" t="str">
        <f>IF(moras[[#This Row],[TIPO_ASEGURAMIENTO]] = "", '2-Resumen'!$F$4, moras[[#This Row],[TIPO_ASEGURAMIENTO]])</f>
        <v>CONVENIOS ESPECIALES DE TRABAJADORES INDEPENDIENTES</v>
      </c>
      <c r="J4051" t="s">
        <v>29</v>
      </c>
      <c r="K4051" t="s">
        <v>30</v>
      </c>
      <c r="L4051" t="s">
        <v>30</v>
      </c>
      <c r="M4051" t="s">
        <v>31</v>
      </c>
      <c r="N4051">
        <v>56</v>
      </c>
      <c r="O4051">
        <f>IF(moras[[#This Row],[EDAD]]="", '2-Resumen'!$C$7, moras[[#This Row],[EDAD]])</f>
        <v>56</v>
      </c>
      <c r="P4051">
        <f>FLOOR(moras[[#This Row],[EDAD_SIN_NA´S]],10)</f>
        <v>50</v>
      </c>
      <c r="Q4051">
        <f>STANDARDIZE(moras[[#This Row],[EDAD]],'2-Resumen'!$C$2, '2-Resumen'!$C$3)</f>
        <v>0.99466443786521619</v>
      </c>
      <c r="R4051" t="str">
        <f>IF(ABS(moras[[#This Row],[Z-CORE E]]) &gt; 1.96, "Sí", "No")</f>
        <v>No</v>
      </c>
    </row>
    <row r="4052" spans="1:18">
      <c r="A4052">
        <v>3820</v>
      </c>
      <c r="B4052" t="s">
        <v>32</v>
      </c>
      <c r="C4052">
        <v>278030</v>
      </c>
      <c r="D40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52">
        <f>IF(moras[[#This Row],[SALARIO]]="",'2-Resumen'!$B$7, moras[[#This Row],[SALARIO]])</f>
        <v>278030</v>
      </c>
      <c r="F4052">
        <f>STANDARDIZE(moras[[#This Row],[SALARIO]],'2-Resumen'!$B$2,'2-Resumen'!$B$3)</f>
        <v>-0.37099022987481406</v>
      </c>
      <c r="G4052" t="str">
        <f>IF(ABS(moras[[#This Row],[Z-CORE]])&gt; 1.96,"Sí", "No")</f>
        <v>No</v>
      </c>
      <c r="H4052" t="s">
        <v>37</v>
      </c>
      <c r="I4052" t="str">
        <f>IF(moras[[#This Row],[TIPO_ASEGURAMIENTO]] = "", '2-Resumen'!$F$4, moras[[#This Row],[TIPO_ASEGURAMIENTO]])</f>
        <v>CONVENIOS ESPECIALES DE TRABAJADORES INDEPENDIENTES</v>
      </c>
      <c r="J4052" t="s">
        <v>29</v>
      </c>
      <c r="K4052" t="s">
        <v>30</v>
      </c>
      <c r="L4052" t="s">
        <v>31</v>
      </c>
      <c r="M4052" t="s">
        <v>31</v>
      </c>
      <c r="N4052">
        <v>57</v>
      </c>
      <c r="O4052">
        <f>IF(moras[[#This Row],[EDAD]]="", '2-Resumen'!$C$7, moras[[#This Row],[EDAD]])</f>
        <v>57</v>
      </c>
      <c r="P4052">
        <f>FLOOR(moras[[#This Row],[EDAD_SIN_NA´S]],10)</f>
        <v>50</v>
      </c>
      <c r="Q4052">
        <f>STANDARDIZE(moras[[#This Row],[EDAD]],'2-Resumen'!$C$2, '2-Resumen'!$C$3)</f>
        <v>1.0652397679423538</v>
      </c>
      <c r="R4052" t="str">
        <f>IF(ABS(moras[[#This Row],[Z-CORE E]]) &gt; 1.96, "Sí", "No")</f>
        <v>No</v>
      </c>
    </row>
    <row r="4053" spans="1:18">
      <c r="A4053">
        <v>3842</v>
      </c>
      <c r="B4053" t="s">
        <v>32</v>
      </c>
      <c r="C4053">
        <v>278030</v>
      </c>
      <c r="D40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53">
        <f>IF(moras[[#This Row],[SALARIO]]="",'2-Resumen'!$B$7, moras[[#This Row],[SALARIO]])</f>
        <v>278030</v>
      </c>
      <c r="F4053">
        <f>STANDARDIZE(moras[[#This Row],[SALARIO]],'2-Resumen'!$B$2,'2-Resumen'!$B$3)</f>
        <v>-0.37099022987481406</v>
      </c>
      <c r="G4053" t="str">
        <f>IF(ABS(moras[[#This Row],[Z-CORE]])&gt; 1.96,"Sí", "No")</f>
        <v>No</v>
      </c>
      <c r="H4053" t="s">
        <v>37</v>
      </c>
      <c r="I4053" t="str">
        <f>IF(moras[[#This Row],[TIPO_ASEGURAMIENTO]] = "", '2-Resumen'!$F$4, moras[[#This Row],[TIPO_ASEGURAMIENTO]])</f>
        <v>CONVENIOS ESPECIALES DE TRABAJADORES INDEPENDIENTES</v>
      </c>
      <c r="J4053" t="s">
        <v>29</v>
      </c>
      <c r="K4053" t="s">
        <v>30</v>
      </c>
      <c r="L4053" t="s">
        <v>31</v>
      </c>
      <c r="M4053" t="s">
        <v>31</v>
      </c>
      <c r="N4053">
        <v>34</v>
      </c>
      <c r="O4053">
        <f>IF(moras[[#This Row],[EDAD]]="", '2-Resumen'!$C$7, moras[[#This Row],[EDAD]])</f>
        <v>34</v>
      </c>
      <c r="P4053">
        <f>FLOOR(moras[[#This Row],[EDAD_SIN_NA´S]],10)</f>
        <v>30</v>
      </c>
      <c r="Q4053">
        <f>STANDARDIZE(moras[[#This Row],[EDAD]],'2-Resumen'!$C$2, '2-Resumen'!$C$3)</f>
        <v>-0.55799282383180893</v>
      </c>
      <c r="R4053" t="str">
        <f>IF(ABS(moras[[#This Row],[Z-CORE E]]) &gt; 1.96, "Sí", "No")</f>
        <v>No</v>
      </c>
    </row>
    <row r="4054" spans="1:18">
      <c r="A4054">
        <v>3864</v>
      </c>
      <c r="B4054" t="s">
        <v>32</v>
      </c>
      <c r="C4054">
        <v>278030</v>
      </c>
      <c r="D40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54">
        <f>IF(moras[[#This Row],[SALARIO]]="",'2-Resumen'!$B$7, moras[[#This Row],[SALARIO]])</f>
        <v>278030</v>
      </c>
      <c r="F4054">
        <f>STANDARDIZE(moras[[#This Row],[SALARIO]],'2-Resumen'!$B$2,'2-Resumen'!$B$3)</f>
        <v>-0.37099022987481406</v>
      </c>
      <c r="G4054" t="str">
        <f>IF(ABS(moras[[#This Row],[Z-CORE]])&gt; 1.96,"Sí", "No")</f>
        <v>No</v>
      </c>
      <c r="H4054" t="s">
        <v>37</v>
      </c>
      <c r="I4054" t="str">
        <f>IF(moras[[#This Row],[TIPO_ASEGURAMIENTO]] = "", '2-Resumen'!$F$4, moras[[#This Row],[TIPO_ASEGURAMIENTO]])</f>
        <v>CONVENIOS ESPECIALES DE TRABAJADORES INDEPENDIENTES</v>
      </c>
      <c r="J4054" t="s">
        <v>29</v>
      </c>
      <c r="K4054" t="s">
        <v>30</v>
      </c>
      <c r="L4054" t="s">
        <v>31</v>
      </c>
      <c r="M4054" t="s">
        <v>31</v>
      </c>
      <c r="N4054">
        <v>49</v>
      </c>
      <c r="O4054">
        <f>IF(moras[[#This Row],[EDAD]]="", '2-Resumen'!$C$7, moras[[#This Row],[EDAD]])</f>
        <v>49</v>
      </c>
      <c r="P4054">
        <f>FLOOR(moras[[#This Row],[EDAD_SIN_NA´S]],10)</f>
        <v>40</v>
      </c>
      <c r="Q4054">
        <f>STANDARDIZE(moras[[#This Row],[EDAD]],'2-Resumen'!$C$2, '2-Resumen'!$C$3)</f>
        <v>0.50063712732525367</v>
      </c>
      <c r="R4054" t="str">
        <f>IF(ABS(moras[[#This Row],[Z-CORE E]]) &gt; 1.96, "Sí", "No")</f>
        <v>No</v>
      </c>
    </row>
    <row r="4055" spans="1:18">
      <c r="A4055">
        <v>3936</v>
      </c>
      <c r="B4055" t="s">
        <v>32</v>
      </c>
      <c r="C4055">
        <v>278030</v>
      </c>
      <c r="D40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55">
        <f>IF(moras[[#This Row],[SALARIO]]="",'2-Resumen'!$B$7, moras[[#This Row],[SALARIO]])</f>
        <v>278030</v>
      </c>
      <c r="F4055">
        <f>STANDARDIZE(moras[[#This Row],[SALARIO]],'2-Resumen'!$B$2,'2-Resumen'!$B$3)</f>
        <v>-0.37099022987481406</v>
      </c>
      <c r="G4055" t="str">
        <f>IF(ABS(moras[[#This Row],[Z-CORE]])&gt; 1.96,"Sí", "No")</f>
        <v>No</v>
      </c>
      <c r="H4055" t="s">
        <v>37</v>
      </c>
      <c r="I4055" t="str">
        <f>IF(moras[[#This Row],[TIPO_ASEGURAMIENTO]] = "", '2-Resumen'!$F$4, moras[[#This Row],[TIPO_ASEGURAMIENTO]])</f>
        <v>CONVENIOS ESPECIALES DE TRABAJADORES INDEPENDIENTES</v>
      </c>
      <c r="J4055" t="s">
        <v>29</v>
      </c>
      <c r="K4055" t="s">
        <v>30</v>
      </c>
      <c r="L4055" t="s">
        <v>31</v>
      </c>
      <c r="M4055" t="s">
        <v>31</v>
      </c>
      <c r="N4055">
        <v>42</v>
      </c>
      <c r="O4055">
        <f>IF(moras[[#This Row],[EDAD]]="", '2-Resumen'!$C$7, moras[[#This Row],[EDAD]])</f>
        <v>42</v>
      </c>
      <c r="P4055">
        <f>FLOOR(moras[[#This Row],[EDAD_SIN_NA´S]],10)</f>
        <v>40</v>
      </c>
      <c r="Q4055">
        <f>STANDARDIZE(moras[[#This Row],[EDAD]],'2-Resumen'!$C$2, '2-Resumen'!$C$3)</f>
        <v>6.6098167852911317E-3</v>
      </c>
      <c r="R4055" t="str">
        <f>IF(ABS(moras[[#This Row],[Z-CORE E]]) &gt; 1.96, "Sí", "No")</f>
        <v>No</v>
      </c>
    </row>
    <row r="4056" spans="1:18">
      <c r="A4056">
        <v>3945</v>
      </c>
      <c r="B4056" t="s">
        <v>27</v>
      </c>
      <c r="C4056">
        <v>278030</v>
      </c>
      <c r="D40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56">
        <f>IF(moras[[#This Row],[SALARIO]]="",'2-Resumen'!$B$7, moras[[#This Row],[SALARIO]])</f>
        <v>278030</v>
      </c>
      <c r="F4056">
        <f>STANDARDIZE(moras[[#This Row],[SALARIO]],'2-Resumen'!$B$2,'2-Resumen'!$B$3)</f>
        <v>-0.37099022987481406</v>
      </c>
      <c r="G4056" t="str">
        <f>IF(ABS(moras[[#This Row],[Z-CORE]])&gt; 1.96,"Sí", "No")</f>
        <v>No</v>
      </c>
      <c r="H4056" t="s">
        <v>37</v>
      </c>
      <c r="I4056" t="str">
        <f>IF(moras[[#This Row],[TIPO_ASEGURAMIENTO]] = "", '2-Resumen'!$F$4, moras[[#This Row],[TIPO_ASEGURAMIENTO]])</f>
        <v>CONVENIOS ESPECIALES DE TRABAJADORES INDEPENDIENTES</v>
      </c>
      <c r="J4056" t="s">
        <v>29</v>
      </c>
      <c r="K4056" t="s">
        <v>30</v>
      </c>
      <c r="L4056" t="s">
        <v>31</v>
      </c>
      <c r="M4056" t="s">
        <v>31</v>
      </c>
      <c r="N4056">
        <v>24</v>
      </c>
      <c r="O4056">
        <f>IF(moras[[#This Row],[EDAD]]="", '2-Resumen'!$C$7, moras[[#This Row],[EDAD]])</f>
        <v>24</v>
      </c>
      <c r="P4056">
        <f>FLOOR(moras[[#This Row],[EDAD_SIN_NA´S]],10)</f>
        <v>20</v>
      </c>
      <c r="Q4056">
        <f>STANDARDIZE(moras[[#This Row],[EDAD]],'2-Resumen'!$C$2, '2-Resumen'!$C$3)</f>
        <v>-1.263746124603184</v>
      </c>
      <c r="R4056" t="str">
        <f>IF(ABS(moras[[#This Row],[Z-CORE E]]) &gt; 1.96, "Sí", "No")</f>
        <v>No</v>
      </c>
    </row>
    <row r="4057" spans="1:18">
      <c r="A4057">
        <v>3946</v>
      </c>
      <c r="B4057" t="s">
        <v>32</v>
      </c>
      <c r="C4057">
        <v>278030</v>
      </c>
      <c r="D40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57">
        <f>IF(moras[[#This Row],[SALARIO]]="",'2-Resumen'!$B$7, moras[[#This Row],[SALARIO]])</f>
        <v>278030</v>
      </c>
      <c r="F4057">
        <f>STANDARDIZE(moras[[#This Row],[SALARIO]],'2-Resumen'!$B$2,'2-Resumen'!$B$3)</f>
        <v>-0.37099022987481406</v>
      </c>
      <c r="G4057" t="str">
        <f>IF(ABS(moras[[#This Row],[Z-CORE]])&gt; 1.96,"Sí", "No")</f>
        <v>No</v>
      </c>
      <c r="H4057" t="s">
        <v>37</v>
      </c>
      <c r="I4057" t="str">
        <f>IF(moras[[#This Row],[TIPO_ASEGURAMIENTO]] = "", '2-Resumen'!$F$4, moras[[#This Row],[TIPO_ASEGURAMIENTO]])</f>
        <v>CONVENIOS ESPECIALES DE TRABAJADORES INDEPENDIENTES</v>
      </c>
      <c r="J4057" t="s">
        <v>29</v>
      </c>
      <c r="K4057" t="s">
        <v>30</v>
      </c>
      <c r="L4057" t="s">
        <v>31</v>
      </c>
      <c r="M4057" t="s">
        <v>31</v>
      </c>
      <c r="N4057">
        <v>28</v>
      </c>
      <c r="O4057">
        <f>IF(moras[[#This Row],[EDAD]]="", '2-Resumen'!$C$7, moras[[#This Row],[EDAD]])</f>
        <v>28</v>
      </c>
      <c r="P4057">
        <f>FLOOR(moras[[#This Row],[EDAD_SIN_NA´S]],10)</f>
        <v>20</v>
      </c>
      <c r="Q4057">
        <f>STANDARDIZE(moras[[#This Row],[EDAD]],'2-Resumen'!$C$2, '2-Resumen'!$C$3)</f>
        <v>-0.98144480429463388</v>
      </c>
      <c r="R4057" t="str">
        <f>IF(ABS(moras[[#This Row],[Z-CORE E]]) &gt; 1.96, "Sí", "No")</f>
        <v>No</v>
      </c>
    </row>
    <row r="4058" spans="1:18">
      <c r="A4058">
        <v>3969</v>
      </c>
      <c r="B4058" t="s">
        <v>32</v>
      </c>
      <c r="C4058">
        <v>27803099</v>
      </c>
      <c r="D40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58">
        <f>IF(moras[[#This Row],[SALARIO]]="",'2-Resumen'!$B$7, moras[[#This Row],[SALARIO]])</f>
        <v>27803099</v>
      </c>
      <c r="F4058">
        <f>STANDARDIZE(moras[[#This Row],[SALARIO]],'2-Resumen'!$B$2,'2-Resumen'!$B$3)</f>
        <v>8.7000515117414676E-2</v>
      </c>
      <c r="G4058" t="str">
        <f>IF(ABS(moras[[#This Row],[Z-CORE]])&gt; 1.96,"Sí", "No")</f>
        <v>No</v>
      </c>
      <c r="H4058" t="s">
        <v>37</v>
      </c>
      <c r="I4058" t="str">
        <f>IF(moras[[#This Row],[TIPO_ASEGURAMIENTO]] = "", '2-Resumen'!$F$4, moras[[#This Row],[TIPO_ASEGURAMIENTO]])</f>
        <v>CONVENIOS ESPECIALES DE TRABAJADORES INDEPENDIENTES</v>
      </c>
      <c r="J4058" t="s">
        <v>29</v>
      </c>
      <c r="K4058" t="s">
        <v>30</v>
      </c>
      <c r="L4058" t="s">
        <v>31</v>
      </c>
      <c r="M4058" t="s">
        <v>31</v>
      </c>
      <c r="N4058">
        <v>44</v>
      </c>
      <c r="O4058">
        <f>IF(moras[[#This Row],[EDAD]]="", '2-Resumen'!$C$7, moras[[#This Row],[EDAD]])</f>
        <v>44</v>
      </c>
      <c r="P4058">
        <f>FLOOR(moras[[#This Row],[EDAD_SIN_NA´S]],10)</f>
        <v>40</v>
      </c>
      <c r="Q4058">
        <f>STANDARDIZE(moras[[#This Row],[EDAD]],'2-Resumen'!$C$2, '2-Resumen'!$C$3)</f>
        <v>0.14776047693956615</v>
      </c>
      <c r="R4058" t="str">
        <f>IF(ABS(moras[[#This Row],[Z-CORE E]]) &gt; 1.96, "Sí", "No")</f>
        <v>No</v>
      </c>
    </row>
    <row r="4059" spans="1:18">
      <c r="A4059">
        <v>4021</v>
      </c>
      <c r="B4059" t="s">
        <v>32</v>
      </c>
      <c r="C4059">
        <v>278030</v>
      </c>
      <c r="D40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59">
        <f>IF(moras[[#This Row],[SALARIO]]="",'2-Resumen'!$B$7, moras[[#This Row],[SALARIO]])</f>
        <v>278030</v>
      </c>
      <c r="F4059">
        <f>STANDARDIZE(moras[[#This Row],[SALARIO]],'2-Resumen'!$B$2,'2-Resumen'!$B$3)</f>
        <v>-0.37099022987481406</v>
      </c>
      <c r="G4059" t="str">
        <f>IF(ABS(moras[[#This Row],[Z-CORE]])&gt; 1.96,"Sí", "No")</f>
        <v>No</v>
      </c>
      <c r="H4059" t="s">
        <v>37</v>
      </c>
      <c r="I4059" t="str">
        <f>IF(moras[[#This Row],[TIPO_ASEGURAMIENTO]] = "", '2-Resumen'!$F$4, moras[[#This Row],[TIPO_ASEGURAMIENTO]])</f>
        <v>CONVENIOS ESPECIALES DE TRABAJADORES INDEPENDIENTES</v>
      </c>
      <c r="J4059" t="s">
        <v>29</v>
      </c>
      <c r="K4059" t="s">
        <v>30</v>
      </c>
      <c r="L4059" t="s">
        <v>31</v>
      </c>
      <c r="M4059" t="s">
        <v>31</v>
      </c>
      <c r="N4059">
        <v>65</v>
      </c>
      <c r="O4059">
        <f>IF(moras[[#This Row],[EDAD]]="", '2-Resumen'!$C$7, moras[[#This Row],[EDAD]])</f>
        <v>65</v>
      </c>
      <c r="P4059">
        <f>FLOOR(moras[[#This Row],[EDAD_SIN_NA´S]],10)</f>
        <v>60</v>
      </c>
      <c r="Q4059">
        <f>STANDARDIZE(moras[[#This Row],[EDAD]],'2-Resumen'!$C$2, '2-Resumen'!$C$3)</f>
        <v>1.6298424085594538</v>
      </c>
      <c r="R4059" t="str">
        <f>IF(ABS(moras[[#This Row],[Z-CORE E]]) &gt; 1.96, "Sí", "No")</f>
        <v>No</v>
      </c>
    </row>
    <row r="4060" spans="1:18">
      <c r="A4060">
        <v>4052</v>
      </c>
      <c r="B4060" t="s">
        <v>32</v>
      </c>
      <c r="C4060">
        <v>278030</v>
      </c>
      <c r="D40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0">
        <f>IF(moras[[#This Row],[SALARIO]]="",'2-Resumen'!$B$7, moras[[#This Row],[SALARIO]])</f>
        <v>278030</v>
      </c>
      <c r="F4060">
        <f>STANDARDIZE(moras[[#This Row],[SALARIO]],'2-Resumen'!$B$2,'2-Resumen'!$B$3)</f>
        <v>-0.37099022987481406</v>
      </c>
      <c r="G4060" t="str">
        <f>IF(ABS(moras[[#This Row],[Z-CORE]])&gt; 1.96,"Sí", "No")</f>
        <v>No</v>
      </c>
      <c r="H4060" t="s">
        <v>37</v>
      </c>
      <c r="I4060" t="str">
        <f>IF(moras[[#This Row],[TIPO_ASEGURAMIENTO]] = "", '2-Resumen'!$F$4, moras[[#This Row],[TIPO_ASEGURAMIENTO]])</f>
        <v>CONVENIOS ESPECIALES DE TRABAJADORES INDEPENDIENTES</v>
      </c>
      <c r="J4060" t="s">
        <v>29</v>
      </c>
      <c r="K4060" t="s">
        <v>30</v>
      </c>
      <c r="L4060" t="s">
        <v>31</v>
      </c>
      <c r="M4060" t="s">
        <v>31</v>
      </c>
      <c r="N4060">
        <v>57</v>
      </c>
      <c r="O4060">
        <f>IF(moras[[#This Row],[EDAD]]="", '2-Resumen'!$C$7, moras[[#This Row],[EDAD]])</f>
        <v>57</v>
      </c>
      <c r="P4060">
        <f>FLOOR(moras[[#This Row],[EDAD_SIN_NA´S]],10)</f>
        <v>50</v>
      </c>
      <c r="Q4060">
        <f>STANDARDIZE(moras[[#This Row],[EDAD]],'2-Resumen'!$C$2, '2-Resumen'!$C$3)</f>
        <v>1.0652397679423538</v>
      </c>
      <c r="R4060" t="str">
        <f>IF(ABS(moras[[#This Row],[Z-CORE E]]) &gt; 1.96, "Sí", "No")</f>
        <v>No</v>
      </c>
    </row>
    <row r="4061" spans="1:18">
      <c r="A4061">
        <v>4059</v>
      </c>
      <c r="B4061" t="s">
        <v>32</v>
      </c>
      <c r="C4061">
        <v>278030</v>
      </c>
      <c r="D40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1">
        <f>IF(moras[[#This Row],[SALARIO]]="",'2-Resumen'!$B$7, moras[[#This Row],[SALARIO]])</f>
        <v>278030</v>
      </c>
      <c r="F4061">
        <f>STANDARDIZE(moras[[#This Row],[SALARIO]],'2-Resumen'!$B$2,'2-Resumen'!$B$3)</f>
        <v>-0.37099022987481406</v>
      </c>
      <c r="G4061" t="str">
        <f>IF(ABS(moras[[#This Row],[Z-CORE]])&gt; 1.96,"Sí", "No")</f>
        <v>No</v>
      </c>
      <c r="H4061" t="s">
        <v>37</v>
      </c>
      <c r="I4061" t="str">
        <f>IF(moras[[#This Row],[TIPO_ASEGURAMIENTO]] = "", '2-Resumen'!$F$4, moras[[#This Row],[TIPO_ASEGURAMIENTO]])</f>
        <v>CONVENIOS ESPECIALES DE TRABAJADORES INDEPENDIENTES</v>
      </c>
      <c r="J4061" t="s">
        <v>29</v>
      </c>
      <c r="K4061" t="s">
        <v>30</v>
      </c>
      <c r="L4061" t="s">
        <v>31</v>
      </c>
      <c r="M4061" t="s">
        <v>31</v>
      </c>
      <c r="N4061">
        <v>32</v>
      </c>
      <c r="O4061">
        <f>IF(moras[[#This Row],[EDAD]]="", '2-Resumen'!$C$7, moras[[#This Row],[EDAD]])</f>
        <v>32</v>
      </c>
      <c r="P4061">
        <f>FLOOR(moras[[#This Row],[EDAD_SIN_NA´S]],10)</f>
        <v>30</v>
      </c>
      <c r="Q4061">
        <f>STANDARDIZE(moras[[#This Row],[EDAD]],'2-Resumen'!$C$2, '2-Resumen'!$C$3)</f>
        <v>-0.69914348398608395</v>
      </c>
      <c r="R4061" t="str">
        <f>IF(ABS(moras[[#This Row],[Z-CORE E]]) &gt; 1.96, "Sí", "No")</f>
        <v>No</v>
      </c>
    </row>
    <row r="4062" spans="1:18">
      <c r="A4062">
        <v>4074</v>
      </c>
      <c r="B4062" t="s">
        <v>32</v>
      </c>
      <c r="C4062">
        <v>278030</v>
      </c>
      <c r="D40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2">
        <f>IF(moras[[#This Row],[SALARIO]]="",'2-Resumen'!$B$7, moras[[#This Row],[SALARIO]])</f>
        <v>278030</v>
      </c>
      <c r="F4062">
        <f>STANDARDIZE(moras[[#This Row],[SALARIO]],'2-Resumen'!$B$2,'2-Resumen'!$B$3)</f>
        <v>-0.37099022987481406</v>
      </c>
      <c r="G4062" t="str">
        <f>IF(ABS(moras[[#This Row],[Z-CORE]])&gt; 1.96,"Sí", "No")</f>
        <v>No</v>
      </c>
      <c r="H4062" t="s">
        <v>37</v>
      </c>
      <c r="I4062" t="str">
        <f>IF(moras[[#This Row],[TIPO_ASEGURAMIENTO]] = "", '2-Resumen'!$F$4, moras[[#This Row],[TIPO_ASEGURAMIENTO]])</f>
        <v>CONVENIOS ESPECIALES DE TRABAJADORES INDEPENDIENTES</v>
      </c>
      <c r="J4062" t="s">
        <v>29</v>
      </c>
      <c r="K4062" t="s">
        <v>30</v>
      </c>
      <c r="L4062" t="s">
        <v>31</v>
      </c>
      <c r="M4062" t="s">
        <v>31</v>
      </c>
      <c r="N4062">
        <v>62</v>
      </c>
      <c r="O4062">
        <f>IF(moras[[#This Row],[EDAD]]="", '2-Resumen'!$C$7, moras[[#This Row],[EDAD]])</f>
        <v>62</v>
      </c>
      <c r="P4062">
        <f>FLOOR(moras[[#This Row],[EDAD_SIN_NA´S]],10)</f>
        <v>60</v>
      </c>
      <c r="Q4062">
        <f>STANDARDIZE(moras[[#This Row],[EDAD]],'2-Resumen'!$C$2, '2-Resumen'!$C$3)</f>
        <v>1.4181164183280413</v>
      </c>
      <c r="R4062" t="str">
        <f>IF(ABS(moras[[#This Row],[Z-CORE E]]) &gt; 1.96, "Sí", "No")</f>
        <v>No</v>
      </c>
    </row>
    <row r="4063" spans="1:18">
      <c r="A4063">
        <v>4083</v>
      </c>
      <c r="B4063" t="s">
        <v>32</v>
      </c>
      <c r="C4063">
        <v>278030</v>
      </c>
      <c r="D40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3">
        <f>IF(moras[[#This Row],[SALARIO]]="",'2-Resumen'!$B$7, moras[[#This Row],[SALARIO]])</f>
        <v>278030</v>
      </c>
      <c r="F4063">
        <f>STANDARDIZE(moras[[#This Row],[SALARIO]],'2-Resumen'!$B$2,'2-Resumen'!$B$3)</f>
        <v>-0.37099022987481406</v>
      </c>
      <c r="G4063" t="str">
        <f>IF(ABS(moras[[#This Row],[Z-CORE]])&gt; 1.96,"Sí", "No")</f>
        <v>No</v>
      </c>
      <c r="H4063" t="s">
        <v>37</v>
      </c>
      <c r="I4063" t="str">
        <f>IF(moras[[#This Row],[TIPO_ASEGURAMIENTO]] = "", '2-Resumen'!$F$4, moras[[#This Row],[TIPO_ASEGURAMIENTO]])</f>
        <v>CONVENIOS ESPECIALES DE TRABAJADORES INDEPENDIENTES</v>
      </c>
      <c r="J4063" t="s">
        <v>29</v>
      </c>
      <c r="K4063" t="s">
        <v>30</v>
      </c>
      <c r="L4063" t="s">
        <v>31</v>
      </c>
      <c r="M4063" t="s">
        <v>31</v>
      </c>
      <c r="N4063">
        <v>49</v>
      </c>
      <c r="O4063">
        <f>IF(moras[[#This Row],[EDAD]]="", '2-Resumen'!$C$7, moras[[#This Row],[EDAD]])</f>
        <v>49</v>
      </c>
      <c r="P4063">
        <f>FLOOR(moras[[#This Row],[EDAD_SIN_NA´S]],10)</f>
        <v>40</v>
      </c>
      <c r="Q4063">
        <f>STANDARDIZE(moras[[#This Row],[EDAD]],'2-Resumen'!$C$2, '2-Resumen'!$C$3)</f>
        <v>0.50063712732525367</v>
      </c>
      <c r="R4063" t="str">
        <f>IF(ABS(moras[[#This Row],[Z-CORE E]]) &gt; 1.96, "Sí", "No")</f>
        <v>No</v>
      </c>
    </row>
    <row r="4064" spans="1:18">
      <c r="A4064">
        <v>4142</v>
      </c>
      <c r="B4064" t="s">
        <v>27</v>
      </c>
      <c r="C4064">
        <v>278030</v>
      </c>
      <c r="D40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4">
        <f>IF(moras[[#This Row],[SALARIO]]="",'2-Resumen'!$B$7, moras[[#This Row],[SALARIO]])</f>
        <v>278030</v>
      </c>
      <c r="F4064">
        <f>STANDARDIZE(moras[[#This Row],[SALARIO]],'2-Resumen'!$B$2,'2-Resumen'!$B$3)</f>
        <v>-0.37099022987481406</v>
      </c>
      <c r="G4064" t="str">
        <f>IF(ABS(moras[[#This Row],[Z-CORE]])&gt; 1.96,"Sí", "No")</f>
        <v>No</v>
      </c>
      <c r="H4064" t="s">
        <v>37</v>
      </c>
      <c r="I4064" t="str">
        <f>IF(moras[[#This Row],[TIPO_ASEGURAMIENTO]] = "", '2-Resumen'!$F$4, moras[[#This Row],[TIPO_ASEGURAMIENTO]])</f>
        <v>CONVENIOS ESPECIALES DE TRABAJADORES INDEPENDIENTES</v>
      </c>
      <c r="J4064" t="s">
        <v>29</v>
      </c>
      <c r="K4064" t="s">
        <v>30</v>
      </c>
      <c r="L4064" t="s">
        <v>31</v>
      </c>
      <c r="M4064" t="s">
        <v>31</v>
      </c>
      <c r="N4064">
        <v>47</v>
      </c>
      <c r="O4064">
        <f>IF(moras[[#This Row],[EDAD]]="", '2-Resumen'!$C$7, moras[[#This Row],[EDAD]])</f>
        <v>47</v>
      </c>
      <c r="P4064">
        <f>FLOOR(moras[[#This Row],[EDAD_SIN_NA´S]],10)</f>
        <v>40</v>
      </c>
      <c r="Q4064">
        <f>STANDARDIZE(moras[[#This Row],[EDAD]],'2-Resumen'!$C$2, '2-Resumen'!$C$3)</f>
        <v>0.35948646717097865</v>
      </c>
      <c r="R4064" t="str">
        <f>IF(ABS(moras[[#This Row],[Z-CORE E]]) &gt; 1.96, "Sí", "No")</f>
        <v>No</v>
      </c>
    </row>
    <row r="4065" spans="1:18">
      <c r="A4065">
        <v>4193</v>
      </c>
      <c r="B4065" t="s">
        <v>27</v>
      </c>
      <c r="C4065">
        <v>297044</v>
      </c>
      <c r="D40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5">
        <f>IF(moras[[#This Row],[SALARIO]]="",'2-Resumen'!$B$7, moras[[#This Row],[SALARIO]])</f>
        <v>297044</v>
      </c>
      <c r="F4065">
        <f>STANDARDIZE(moras[[#This Row],[SALARIO]],'2-Resumen'!$B$2,'2-Resumen'!$B$3)</f>
        <v>-0.37067385515381768</v>
      </c>
      <c r="G4065" t="str">
        <f>IF(ABS(moras[[#This Row],[Z-CORE]])&gt; 1.96,"Sí", "No")</f>
        <v>No</v>
      </c>
      <c r="H4065" t="s">
        <v>37</v>
      </c>
      <c r="I4065" t="str">
        <f>IF(moras[[#This Row],[TIPO_ASEGURAMIENTO]] = "", '2-Resumen'!$F$4, moras[[#This Row],[TIPO_ASEGURAMIENTO]])</f>
        <v>CONVENIOS ESPECIALES DE TRABAJADORES INDEPENDIENTES</v>
      </c>
      <c r="J4065" t="s">
        <v>29</v>
      </c>
      <c r="K4065" t="s">
        <v>30</v>
      </c>
      <c r="L4065" t="s">
        <v>31</v>
      </c>
      <c r="M4065" t="s">
        <v>31</v>
      </c>
      <c r="N4065">
        <v>55</v>
      </c>
      <c r="O4065">
        <f>IF(moras[[#This Row],[EDAD]]="", '2-Resumen'!$C$7, moras[[#This Row],[EDAD]])</f>
        <v>55</v>
      </c>
      <c r="P4065">
        <f>FLOOR(moras[[#This Row],[EDAD_SIN_NA´S]],10)</f>
        <v>50</v>
      </c>
      <c r="Q4065">
        <f>STANDARDIZE(moras[[#This Row],[EDAD]],'2-Resumen'!$C$2, '2-Resumen'!$C$3)</f>
        <v>0.92408910778807873</v>
      </c>
      <c r="R4065" t="str">
        <f>IF(ABS(moras[[#This Row],[Z-CORE E]]) &gt; 1.96, "Sí", "No")</f>
        <v>No</v>
      </c>
    </row>
    <row r="4066" spans="1:18">
      <c r="A4066">
        <v>4221</v>
      </c>
      <c r="B4066" t="s">
        <v>32</v>
      </c>
      <c r="C4066">
        <v>278030</v>
      </c>
      <c r="D40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6">
        <f>IF(moras[[#This Row],[SALARIO]]="",'2-Resumen'!$B$7, moras[[#This Row],[SALARIO]])</f>
        <v>278030</v>
      </c>
      <c r="F4066">
        <f>STANDARDIZE(moras[[#This Row],[SALARIO]],'2-Resumen'!$B$2,'2-Resumen'!$B$3)</f>
        <v>-0.37099022987481406</v>
      </c>
      <c r="G4066" t="str">
        <f>IF(ABS(moras[[#This Row],[Z-CORE]])&gt; 1.96,"Sí", "No")</f>
        <v>No</v>
      </c>
      <c r="H4066" t="s">
        <v>37</v>
      </c>
      <c r="I4066" t="str">
        <f>IF(moras[[#This Row],[TIPO_ASEGURAMIENTO]] = "", '2-Resumen'!$F$4, moras[[#This Row],[TIPO_ASEGURAMIENTO]])</f>
        <v>CONVENIOS ESPECIALES DE TRABAJADORES INDEPENDIENTES</v>
      </c>
      <c r="J4066" t="s">
        <v>29</v>
      </c>
      <c r="K4066" t="s">
        <v>30</v>
      </c>
      <c r="L4066" t="s">
        <v>31</v>
      </c>
      <c r="M4066" t="s">
        <v>31</v>
      </c>
      <c r="N4066">
        <v>68</v>
      </c>
      <c r="O4066">
        <f>IF(moras[[#This Row],[EDAD]]="", '2-Resumen'!$C$7, moras[[#This Row],[EDAD]])</f>
        <v>68</v>
      </c>
      <c r="P4066">
        <f>FLOOR(moras[[#This Row],[EDAD_SIN_NA´S]],10)</f>
        <v>60</v>
      </c>
      <c r="Q4066">
        <f>STANDARDIZE(moras[[#This Row],[EDAD]],'2-Resumen'!$C$2, '2-Resumen'!$C$3)</f>
        <v>1.8415683987908662</v>
      </c>
      <c r="R4066" t="str">
        <f>IF(ABS(moras[[#This Row],[Z-CORE E]]) &gt; 1.96, "Sí", "No")</f>
        <v>No</v>
      </c>
    </row>
    <row r="4067" spans="1:18">
      <c r="A4067">
        <v>4238</v>
      </c>
      <c r="B4067" t="s">
        <v>32</v>
      </c>
      <c r="C4067">
        <v>278030</v>
      </c>
      <c r="D40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7">
        <f>IF(moras[[#This Row],[SALARIO]]="",'2-Resumen'!$B$7, moras[[#This Row],[SALARIO]])</f>
        <v>278030</v>
      </c>
      <c r="F4067">
        <f>STANDARDIZE(moras[[#This Row],[SALARIO]],'2-Resumen'!$B$2,'2-Resumen'!$B$3)</f>
        <v>-0.37099022987481406</v>
      </c>
      <c r="G4067" t="str">
        <f>IF(ABS(moras[[#This Row],[Z-CORE]])&gt; 1.96,"Sí", "No")</f>
        <v>No</v>
      </c>
      <c r="H4067" t="s">
        <v>37</v>
      </c>
      <c r="I4067" t="str">
        <f>IF(moras[[#This Row],[TIPO_ASEGURAMIENTO]] = "", '2-Resumen'!$F$4, moras[[#This Row],[TIPO_ASEGURAMIENTO]])</f>
        <v>CONVENIOS ESPECIALES DE TRABAJADORES INDEPENDIENTES</v>
      </c>
      <c r="J4067" t="s">
        <v>29</v>
      </c>
      <c r="K4067" t="s">
        <v>30</v>
      </c>
      <c r="L4067" t="s">
        <v>31</v>
      </c>
      <c r="M4067" t="s">
        <v>31</v>
      </c>
      <c r="N4067">
        <v>49</v>
      </c>
      <c r="O4067">
        <f>IF(moras[[#This Row],[EDAD]]="", '2-Resumen'!$C$7, moras[[#This Row],[EDAD]])</f>
        <v>49</v>
      </c>
      <c r="P4067">
        <f>FLOOR(moras[[#This Row],[EDAD_SIN_NA´S]],10)</f>
        <v>40</v>
      </c>
      <c r="Q4067">
        <f>STANDARDIZE(moras[[#This Row],[EDAD]],'2-Resumen'!$C$2, '2-Resumen'!$C$3)</f>
        <v>0.50063712732525367</v>
      </c>
      <c r="R4067" t="str">
        <f>IF(ABS(moras[[#This Row],[Z-CORE E]]) &gt; 1.96, "Sí", "No")</f>
        <v>No</v>
      </c>
    </row>
    <row r="4068" spans="1:18">
      <c r="A4068">
        <v>4300</v>
      </c>
      <c r="B4068" t="s">
        <v>32</v>
      </c>
      <c r="C4068">
        <v>278030</v>
      </c>
      <c r="D40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68">
        <f>IF(moras[[#This Row],[SALARIO]]="",'2-Resumen'!$B$7, moras[[#This Row],[SALARIO]])</f>
        <v>278030</v>
      </c>
      <c r="F4068">
        <f>STANDARDIZE(moras[[#This Row],[SALARIO]],'2-Resumen'!$B$2,'2-Resumen'!$B$3)</f>
        <v>-0.37099022987481406</v>
      </c>
      <c r="G4068" t="str">
        <f>IF(ABS(moras[[#This Row],[Z-CORE]])&gt; 1.96,"Sí", "No")</f>
        <v>No</v>
      </c>
      <c r="H4068" t="s">
        <v>37</v>
      </c>
      <c r="I4068" t="str">
        <f>IF(moras[[#This Row],[TIPO_ASEGURAMIENTO]] = "", '2-Resumen'!$F$4, moras[[#This Row],[TIPO_ASEGURAMIENTO]])</f>
        <v>CONVENIOS ESPECIALES DE TRABAJADORES INDEPENDIENTES</v>
      </c>
      <c r="J4068" t="s">
        <v>29</v>
      </c>
      <c r="K4068" t="s">
        <v>30</v>
      </c>
      <c r="L4068" t="s">
        <v>31</v>
      </c>
      <c r="M4068" t="s">
        <v>31</v>
      </c>
      <c r="N4068">
        <v>50</v>
      </c>
      <c r="O4068">
        <f>IF(moras[[#This Row],[EDAD]]="", '2-Resumen'!$C$7, moras[[#This Row],[EDAD]])</f>
        <v>50</v>
      </c>
      <c r="P4068">
        <f>FLOOR(moras[[#This Row],[EDAD_SIN_NA´S]],10)</f>
        <v>50</v>
      </c>
      <c r="Q4068">
        <f>STANDARDIZE(moras[[#This Row],[EDAD]],'2-Resumen'!$C$2, '2-Resumen'!$C$3)</f>
        <v>0.57121245740239113</v>
      </c>
      <c r="R4068" t="str">
        <f>IF(ABS(moras[[#This Row],[Z-CORE E]]) &gt; 1.96, "Sí", "No")</f>
        <v>No</v>
      </c>
    </row>
    <row r="4069" spans="1:18">
      <c r="A4069">
        <v>4308</v>
      </c>
      <c r="B4069" t="s">
        <v>27</v>
      </c>
      <c r="C4069">
        <v>375988</v>
      </c>
      <c r="D40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069">
        <f>IF(moras[[#This Row],[SALARIO]]="",'2-Resumen'!$B$7, moras[[#This Row],[SALARIO]])</f>
        <v>375988</v>
      </c>
      <c r="F4069">
        <f>STANDARDIZE(moras[[#This Row],[SALARIO]],'2-Resumen'!$B$2,'2-Resumen'!$B$3)</f>
        <v>-0.36936030272011927</v>
      </c>
      <c r="G4069" t="str">
        <f>IF(ABS(moras[[#This Row],[Z-CORE]])&gt; 1.96,"Sí", "No")</f>
        <v>No</v>
      </c>
      <c r="H4069" t="s">
        <v>37</v>
      </c>
      <c r="I4069" t="str">
        <f>IF(moras[[#This Row],[TIPO_ASEGURAMIENTO]] = "", '2-Resumen'!$F$4, moras[[#This Row],[TIPO_ASEGURAMIENTO]])</f>
        <v>CONVENIOS ESPECIALES DE TRABAJADORES INDEPENDIENTES</v>
      </c>
      <c r="J4069" t="s">
        <v>29</v>
      </c>
      <c r="K4069" t="s">
        <v>30</v>
      </c>
      <c r="L4069" t="s">
        <v>31</v>
      </c>
      <c r="M4069" t="s">
        <v>31</v>
      </c>
      <c r="N4069">
        <v>58</v>
      </c>
      <c r="O4069">
        <f>IF(moras[[#This Row],[EDAD]]="", '2-Resumen'!$C$7, moras[[#This Row],[EDAD]])</f>
        <v>58</v>
      </c>
      <c r="P4069">
        <f>FLOOR(moras[[#This Row],[EDAD_SIN_NA´S]],10)</f>
        <v>50</v>
      </c>
      <c r="Q4069">
        <f>STANDARDIZE(moras[[#This Row],[EDAD]],'2-Resumen'!$C$2, '2-Resumen'!$C$3)</f>
        <v>1.1358150980194912</v>
      </c>
      <c r="R4069" t="str">
        <f>IF(ABS(moras[[#This Row],[Z-CORE E]]) &gt; 1.96, "Sí", "No")</f>
        <v>No</v>
      </c>
    </row>
    <row r="4070" spans="1:18">
      <c r="A4070">
        <v>4358</v>
      </c>
      <c r="B4070" t="s">
        <v>32</v>
      </c>
      <c r="C4070">
        <v>301948</v>
      </c>
      <c r="D40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70">
        <f>IF(moras[[#This Row],[SALARIO]]="",'2-Resumen'!$B$7, moras[[#This Row],[SALARIO]])</f>
        <v>301948</v>
      </c>
      <c r="F4070">
        <f>STANDARDIZE(moras[[#This Row],[SALARIO]],'2-Resumen'!$B$2,'2-Resumen'!$B$3)</f>
        <v>-0.37059225729793427</v>
      </c>
      <c r="G4070" t="str">
        <f>IF(ABS(moras[[#This Row],[Z-CORE]])&gt; 1.96,"Sí", "No")</f>
        <v>No</v>
      </c>
      <c r="H4070" t="s">
        <v>37</v>
      </c>
      <c r="I4070" t="str">
        <f>IF(moras[[#This Row],[TIPO_ASEGURAMIENTO]] = "", '2-Resumen'!$F$4, moras[[#This Row],[TIPO_ASEGURAMIENTO]])</f>
        <v>CONVENIOS ESPECIALES DE TRABAJADORES INDEPENDIENTES</v>
      </c>
      <c r="J4070" t="s">
        <v>29</v>
      </c>
      <c r="K4070" t="s">
        <v>30</v>
      </c>
      <c r="L4070" t="s">
        <v>31</v>
      </c>
      <c r="M4070" t="s">
        <v>31</v>
      </c>
      <c r="N4070">
        <v>63</v>
      </c>
      <c r="O4070">
        <f>IF(moras[[#This Row],[EDAD]]="", '2-Resumen'!$C$7, moras[[#This Row],[EDAD]])</f>
        <v>63</v>
      </c>
      <c r="P4070">
        <f>FLOOR(moras[[#This Row],[EDAD_SIN_NA´S]],10)</f>
        <v>60</v>
      </c>
      <c r="Q4070">
        <f>STANDARDIZE(moras[[#This Row],[EDAD]],'2-Resumen'!$C$2, '2-Resumen'!$C$3)</f>
        <v>1.4886917484051787</v>
      </c>
      <c r="R4070" t="str">
        <f>IF(ABS(moras[[#This Row],[Z-CORE E]]) &gt; 1.96, "Sí", "No")</f>
        <v>No</v>
      </c>
    </row>
    <row r="4071" spans="1:18">
      <c r="A4071">
        <v>4393</v>
      </c>
      <c r="B4071" t="s">
        <v>32</v>
      </c>
      <c r="C4071">
        <v>27803099</v>
      </c>
      <c r="D40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71">
        <f>IF(moras[[#This Row],[SALARIO]]="",'2-Resumen'!$B$7, moras[[#This Row],[SALARIO]])</f>
        <v>27803099</v>
      </c>
      <c r="F4071">
        <f>STANDARDIZE(moras[[#This Row],[SALARIO]],'2-Resumen'!$B$2,'2-Resumen'!$B$3)</f>
        <v>8.7000515117414676E-2</v>
      </c>
      <c r="G4071" t="str">
        <f>IF(ABS(moras[[#This Row],[Z-CORE]])&gt; 1.96,"Sí", "No")</f>
        <v>No</v>
      </c>
      <c r="H4071" t="s">
        <v>37</v>
      </c>
      <c r="I4071" t="str">
        <f>IF(moras[[#This Row],[TIPO_ASEGURAMIENTO]] = "", '2-Resumen'!$F$4, moras[[#This Row],[TIPO_ASEGURAMIENTO]])</f>
        <v>CONVENIOS ESPECIALES DE TRABAJADORES INDEPENDIENTES</v>
      </c>
      <c r="J4071" t="s">
        <v>29</v>
      </c>
      <c r="K4071" t="s">
        <v>30</v>
      </c>
      <c r="L4071" t="s">
        <v>31</v>
      </c>
      <c r="M4071" t="s">
        <v>31</v>
      </c>
      <c r="N4071">
        <v>27</v>
      </c>
      <c r="O4071">
        <f>IF(moras[[#This Row],[EDAD]]="", '2-Resumen'!$C$7, moras[[#This Row],[EDAD]])</f>
        <v>27</v>
      </c>
      <c r="P4071">
        <f>FLOOR(moras[[#This Row],[EDAD_SIN_NA´S]],10)</f>
        <v>20</v>
      </c>
      <c r="Q4071">
        <f>STANDARDIZE(moras[[#This Row],[EDAD]],'2-Resumen'!$C$2, '2-Resumen'!$C$3)</f>
        <v>-1.0520201343717714</v>
      </c>
      <c r="R4071" t="str">
        <f>IF(ABS(moras[[#This Row],[Z-CORE E]]) &gt; 1.96, "Sí", "No")</f>
        <v>No</v>
      </c>
    </row>
    <row r="4072" spans="1:18">
      <c r="A4072">
        <v>4436</v>
      </c>
      <c r="B4072" t="s">
        <v>27</v>
      </c>
      <c r="C4072">
        <v>27803099</v>
      </c>
      <c r="D40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72">
        <f>IF(moras[[#This Row],[SALARIO]]="",'2-Resumen'!$B$7, moras[[#This Row],[SALARIO]])</f>
        <v>27803099</v>
      </c>
      <c r="F4072">
        <f>STANDARDIZE(moras[[#This Row],[SALARIO]],'2-Resumen'!$B$2,'2-Resumen'!$B$3)</f>
        <v>8.7000515117414676E-2</v>
      </c>
      <c r="G4072" t="str">
        <f>IF(ABS(moras[[#This Row],[Z-CORE]])&gt; 1.96,"Sí", "No")</f>
        <v>No</v>
      </c>
      <c r="H4072" t="s">
        <v>37</v>
      </c>
      <c r="I4072" t="str">
        <f>IF(moras[[#This Row],[TIPO_ASEGURAMIENTO]] = "", '2-Resumen'!$F$4, moras[[#This Row],[TIPO_ASEGURAMIENTO]])</f>
        <v>CONVENIOS ESPECIALES DE TRABAJADORES INDEPENDIENTES</v>
      </c>
      <c r="J4072" t="s">
        <v>29</v>
      </c>
      <c r="K4072" t="s">
        <v>30</v>
      </c>
      <c r="L4072" t="s">
        <v>31</v>
      </c>
      <c r="M4072" t="s">
        <v>31</v>
      </c>
      <c r="N4072">
        <v>20</v>
      </c>
      <c r="O4072">
        <f>IF(moras[[#This Row],[EDAD]]="", '2-Resumen'!$C$7, moras[[#This Row],[EDAD]])</f>
        <v>20</v>
      </c>
      <c r="P4072">
        <f>FLOOR(moras[[#This Row],[EDAD_SIN_NA´S]],10)</f>
        <v>20</v>
      </c>
      <c r="Q4072">
        <f>STANDARDIZE(moras[[#This Row],[EDAD]],'2-Resumen'!$C$2, '2-Resumen'!$C$3)</f>
        <v>-1.5460474449117341</v>
      </c>
      <c r="R4072" t="str">
        <f>IF(ABS(moras[[#This Row],[Z-CORE E]]) &gt; 1.96, "Sí", "No")</f>
        <v>No</v>
      </c>
    </row>
    <row r="4073" spans="1:18">
      <c r="A4073">
        <v>4441</v>
      </c>
      <c r="B4073" t="s">
        <v>32</v>
      </c>
      <c r="C4073">
        <v>122891985</v>
      </c>
      <c r="D40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73">
        <f>IF(moras[[#This Row],[SALARIO]]="",'2-Resumen'!$B$7, moras[[#This Row],[SALARIO]])</f>
        <v>122891985</v>
      </c>
      <c r="F4073">
        <f>STANDARDIZE(moras[[#This Row],[SALARIO]],'2-Resumen'!$B$2,'2-Resumen'!$B$3)</f>
        <v>1.669188365023299</v>
      </c>
      <c r="G4073" t="str">
        <f>IF(ABS(moras[[#This Row],[Z-CORE]])&gt; 1.96,"Sí", "No")</f>
        <v>No</v>
      </c>
      <c r="H4073" t="s">
        <v>37</v>
      </c>
      <c r="I4073" t="str">
        <f>IF(moras[[#This Row],[TIPO_ASEGURAMIENTO]] = "", '2-Resumen'!$F$4, moras[[#This Row],[TIPO_ASEGURAMIENTO]])</f>
        <v>CONVENIOS ESPECIALES DE TRABAJADORES INDEPENDIENTES</v>
      </c>
      <c r="J4073" t="s">
        <v>29</v>
      </c>
      <c r="K4073" t="s">
        <v>30</v>
      </c>
      <c r="L4073" t="s">
        <v>31</v>
      </c>
      <c r="M4073" t="s">
        <v>31</v>
      </c>
      <c r="N4073">
        <v>53</v>
      </c>
      <c r="O4073">
        <f>IF(moras[[#This Row],[EDAD]]="", '2-Resumen'!$C$7, moras[[#This Row],[EDAD]])</f>
        <v>53</v>
      </c>
      <c r="P4073">
        <f>FLOOR(moras[[#This Row],[EDAD_SIN_NA´S]],10)</f>
        <v>50</v>
      </c>
      <c r="Q4073">
        <f>STANDARDIZE(moras[[#This Row],[EDAD]],'2-Resumen'!$C$2, '2-Resumen'!$C$3)</f>
        <v>0.78293844763380371</v>
      </c>
      <c r="R4073" t="str">
        <f>IF(ABS(moras[[#This Row],[Z-CORE E]]) &gt; 1.96, "Sí", "No")</f>
        <v>No</v>
      </c>
    </row>
    <row r="4074" spans="1:18">
      <c r="A4074">
        <v>4541</v>
      </c>
      <c r="B4074" t="s">
        <v>32</v>
      </c>
      <c r="C4074">
        <v>278030</v>
      </c>
      <c r="D40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74">
        <f>IF(moras[[#This Row],[SALARIO]]="",'2-Resumen'!$B$7, moras[[#This Row],[SALARIO]])</f>
        <v>278030</v>
      </c>
      <c r="F4074">
        <f>STANDARDIZE(moras[[#This Row],[SALARIO]],'2-Resumen'!$B$2,'2-Resumen'!$B$3)</f>
        <v>-0.37099022987481406</v>
      </c>
      <c r="G4074" t="str">
        <f>IF(ABS(moras[[#This Row],[Z-CORE]])&gt; 1.96,"Sí", "No")</f>
        <v>No</v>
      </c>
      <c r="H4074" t="s">
        <v>37</v>
      </c>
      <c r="I4074" t="str">
        <f>IF(moras[[#This Row],[TIPO_ASEGURAMIENTO]] = "", '2-Resumen'!$F$4, moras[[#This Row],[TIPO_ASEGURAMIENTO]])</f>
        <v>CONVENIOS ESPECIALES DE TRABAJADORES INDEPENDIENTES</v>
      </c>
      <c r="J4074" t="s">
        <v>29</v>
      </c>
      <c r="K4074" t="s">
        <v>30</v>
      </c>
      <c r="L4074" t="s">
        <v>31</v>
      </c>
      <c r="M4074" t="s">
        <v>31</v>
      </c>
      <c r="N4074">
        <v>43</v>
      </c>
      <c r="O4074">
        <f>IF(moras[[#This Row],[EDAD]]="", '2-Resumen'!$C$7, moras[[#This Row],[EDAD]])</f>
        <v>43</v>
      </c>
      <c r="P4074">
        <f>FLOOR(moras[[#This Row],[EDAD_SIN_NA´S]],10)</f>
        <v>40</v>
      </c>
      <c r="Q4074">
        <f>STANDARDIZE(moras[[#This Row],[EDAD]],'2-Resumen'!$C$2, '2-Resumen'!$C$3)</f>
        <v>7.7185146862428639E-2</v>
      </c>
      <c r="R4074" t="str">
        <f>IF(ABS(moras[[#This Row],[Z-CORE E]]) &gt; 1.96, "Sí", "No")</f>
        <v>No</v>
      </c>
    </row>
    <row r="4075" spans="1:18">
      <c r="A4075">
        <v>4609</v>
      </c>
      <c r="B4075" t="s">
        <v>32</v>
      </c>
      <c r="C4075">
        <v>278030</v>
      </c>
      <c r="D40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75">
        <f>IF(moras[[#This Row],[SALARIO]]="",'2-Resumen'!$B$7, moras[[#This Row],[SALARIO]])</f>
        <v>278030</v>
      </c>
      <c r="F4075">
        <f>STANDARDIZE(moras[[#This Row],[SALARIO]],'2-Resumen'!$B$2,'2-Resumen'!$B$3)</f>
        <v>-0.37099022987481406</v>
      </c>
      <c r="G4075" t="str">
        <f>IF(ABS(moras[[#This Row],[Z-CORE]])&gt; 1.96,"Sí", "No")</f>
        <v>No</v>
      </c>
      <c r="H4075" t="s">
        <v>37</v>
      </c>
      <c r="I4075" t="str">
        <f>IF(moras[[#This Row],[TIPO_ASEGURAMIENTO]] = "", '2-Resumen'!$F$4, moras[[#This Row],[TIPO_ASEGURAMIENTO]])</f>
        <v>CONVENIOS ESPECIALES DE TRABAJADORES INDEPENDIENTES</v>
      </c>
      <c r="J4075" t="s">
        <v>29</v>
      </c>
      <c r="K4075" t="s">
        <v>30</v>
      </c>
      <c r="L4075" t="s">
        <v>31</v>
      </c>
      <c r="M4075" t="s">
        <v>31</v>
      </c>
      <c r="N4075">
        <v>52</v>
      </c>
      <c r="O4075">
        <f>IF(moras[[#This Row],[EDAD]]="", '2-Resumen'!$C$7, moras[[#This Row],[EDAD]])</f>
        <v>52</v>
      </c>
      <c r="P4075">
        <f>FLOOR(moras[[#This Row],[EDAD_SIN_NA´S]],10)</f>
        <v>50</v>
      </c>
      <c r="Q4075">
        <f>STANDARDIZE(moras[[#This Row],[EDAD]],'2-Resumen'!$C$2, '2-Resumen'!$C$3)</f>
        <v>0.71236311755666615</v>
      </c>
      <c r="R4075" t="str">
        <f>IF(ABS(moras[[#This Row],[Z-CORE E]]) &gt; 1.96, "Sí", "No")</f>
        <v>No</v>
      </c>
    </row>
    <row r="4076" spans="1:18">
      <c r="A4076">
        <v>4681</v>
      </c>
      <c r="B4076" t="s">
        <v>32</v>
      </c>
      <c r="C4076">
        <v>298548</v>
      </c>
      <c r="D40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76">
        <f>IF(moras[[#This Row],[SALARIO]]="",'2-Resumen'!$B$7, moras[[#This Row],[SALARIO]])</f>
        <v>298548</v>
      </c>
      <c r="F4076">
        <f>STANDARDIZE(moras[[#This Row],[SALARIO]],'2-Resumen'!$B$2,'2-Resumen'!$B$3)</f>
        <v>-0.37064883003651572</v>
      </c>
      <c r="G4076" t="str">
        <f>IF(ABS(moras[[#This Row],[Z-CORE]])&gt; 1.96,"Sí", "No")</f>
        <v>No</v>
      </c>
      <c r="H4076" t="s">
        <v>37</v>
      </c>
      <c r="I4076" t="str">
        <f>IF(moras[[#This Row],[TIPO_ASEGURAMIENTO]] = "", '2-Resumen'!$F$4, moras[[#This Row],[TIPO_ASEGURAMIENTO]])</f>
        <v>CONVENIOS ESPECIALES DE TRABAJADORES INDEPENDIENTES</v>
      </c>
      <c r="J4076" t="s">
        <v>29</v>
      </c>
      <c r="K4076" t="s">
        <v>30</v>
      </c>
      <c r="L4076" t="s">
        <v>31</v>
      </c>
      <c r="M4076" t="s">
        <v>31</v>
      </c>
      <c r="N4076">
        <v>60</v>
      </c>
      <c r="O4076">
        <f>IF(moras[[#This Row],[EDAD]]="", '2-Resumen'!$C$7, moras[[#This Row],[EDAD]])</f>
        <v>60</v>
      </c>
      <c r="P4076">
        <f>FLOOR(moras[[#This Row],[EDAD_SIN_NA´S]],10)</f>
        <v>60</v>
      </c>
      <c r="Q4076">
        <f>STANDARDIZE(moras[[#This Row],[EDAD]],'2-Resumen'!$C$2, '2-Resumen'!$C$3)</f>
        <v>1.2769657581737661</v>
      </c>
      <c r="R4076" t="str">
        <f>IF(ABS(moras[[#This Row],[Z-CORE E]]) &gt; 1.96, "Sí", "No")</f>
        <v>No</v>
      </c>
    </row>
    <row r="4077" spans="1:18">
      <c r="A4077">
        <v>4720</v>
      </c>
      <c r="B4077" t="s">
        <v>32</v>
      </c>
      <c r="C4077">
        <v>278030</v>
      </c>
      <c r="D40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77">
        <f>IF(moras[[#This Row],[SALARIO]]="",'2-Resumen'!$B$7, moras[[#This Row],[SALARIO]])</f>
        <v>278030</v>
      </c>
      <c r="F4077">
        <f>STANDARDIZE(moras[[#This Row],[SALARIO]],'2-Resumen'!$B$2,'2-Resumen'!$B$3)</f>
        <v>-0.37099022987481406</v>
      </c>
      <c r="G4077" t="str">
        <f>IF(ABS(moras[[#This Row],[Z-CORE]])&gt; 1.96,"Sí", "No")</f>
        <v>No</v>
      </c>
      <c r="H4077" t="s">
        <v>37</v>
      </c>
      <c r="I4077" t="str">
        <f>IF(moras[[#This Row],[TIPO_ASEGURAMIENTO]] = "", '2-Resumen'!$F$4, moras[[#This Row],[TIPO_ASEGURAMIENTO]])</f>
        <v>CONVENIOS ESPECIALES DE TRABAJADORES INDEPENDIENTES</v>
      </c>
      <c r="J4077" t="s">
        <v>29</v>
      </c>
      <c r="K4077" t="s">
        <v>30</v>
      </c>
      <c r="L4077" t="s">
        <v>31</v>
      </c>
      <c r="M4077" t="s">
        <v>31</v>
      </c>
      <c r="N4077">
        <v>36</v>
      </c>
      <c r="O4077">
        <f>IF(moras[[#This Row],[EDAD]]="", '2-Resumen'!$C$7, moras[[#This Row],[EDAD]])</f>
        <v>36</v>
      </c>
      <c r="P4077">
        <f>FLOOR(moras[[#This Row],[EDAD_SIN_NA´S]],10)</f>
        <v>30</v>
      </c>
      <c r="Q4077">
        <f>STANDARDIZE(moras[[#This Row],[EDAD]],'2-Resumen'!$C$2, '2-Resumen'!$C$3)</f>
        <v>-0.41684216367753391</v>
      </c>
      <c r="R4077" t="str">
        <f>IF(ABS(moras[[#This Row],[Z-CORE E]]) &gt; 1.96, "Sí", "No")</f>
        <v>No</v>
      </c>
    </row>
    <row r="4078" spans="1:18">
      <c r="A4078">
        <v>4761</v>
      </c>
      <c r="B4078" t="s">
        <v>32</v>
      </c>
      <c r="C4078">
        <v>278030</v>
      </c>
      <c r="D40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78">
        <f>IF(moras[[#This Row],[SALARIO]]="",'2-Resumen'!$B$7, moras[[#This Row],[SALARIO]])</f>
        <v>278030</v>
      </c>
      <c r="F4078">
        <f>STANDARDIZE(moras[[#This Row],[SALARIO]],'2-Resumen'!$B$2,'2-Resumen'!$B$3)</f>
        <v>-0.37099022987481406</v>
      </c>
      <c r="G4078" t="str">
        <f>IF(ABS(moras[[#This Row],[Z-CORE]])&gt; 1.96,"Sí", "No")</f>
        <v>No</v>
      </c>
      <c r="H4078" t="s">
        <v>37</v>
      </c>
      <c r="I4078" t="str">
        <f>IF(moras[[#This Row],[TIPO_ASEGURAMIENTO]] = "", '2-Resumen'!$F$4, moras[[#This Row],[TIPO_ASEGURAMIENTO]])</f>
        <v>CONVENIOS ESPECIALES DE TRABAJADORES INDEPENDIENTES</v>
      </c>
      <c r="J4078" t="s">
        <v>29</v>
      </c>
      <c r="K4078" t="s">
        <v>30</v>
      </c>
      <c r="L4078" t="s">
        <v>31</v>
      </c>
      <c r="M4078" t="s">
        <v>31</v>
      </c>
      <c r="N4078">
        <v>55</v>
      </c>
      <c r="O4078">
        <f>IF(moras[[#This Row],[EDAD]]="", '2-Resumen'!$C$7, moras[[#This Row],[EDAD]])</f>
        <v>55</v>
      </c>
      <c r="P4078">
        <f>FLOOR(moras[[#This Row],[EDAD_SIN_NA´S]],10)</f>
        <v>50</v>
      </c>
      <c r="Q4078">
        <f>STANDARDIZE(moras[[#This Row],[EDAD]],'2-Resumen'!$C$2, '2-Resumen'!$C$3)</f>
        <v>0.92408910778807873</v>
      </c>
      <c r="R4078" t="str">
        <f>IF(ABS(moras[[#This Row],[Z-CORE E]]) &gt; 1.96, "Sí", "No")</f>
        <v>No</v>
      </c>
    </row>
    <row r="4079" spans="1:18">
      <c r="A4079">
        <v>4764</v>
      </c>
      <c r="B4079" t="s">
        <v>32</v>
      </c>
      <c r="C4079">
        <v>278030</v>
      </c>
      <c r="D40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79">
        <f>IF(moras[[#This Row],[SALARIO]]="",'2-Resumen'!$B$7, moras[[#This Row],[SALARIO]])</f>
        <v>278030</v>
      </c>
      <c r="F4079">
        <f>STANDARDIZE(moras[[#This Row],[SALARIO]],'2-Resumen'!$B$2,'2-Resumen'!$B$3)</f>
        <v>-0.37099022987481406</v>
      </c>
      <c r="G4079" t="str">
        <f>IF(ABS(moras[[#This Row],[Z-CORE]])&gt; 1.96,"Sí", "No")</f>
        <v>No</v>
      </c>
      <c r="H4079" t="s">
        <v>37</v>
      </c>
      <c r="I4079" t="str">
        <f>IF(moras[[#This Row],[TIPO_ASEGURAMIENTO]] = "", '2-Resumen'!$F$4, moras[[#This Row],[TIPO_ASEGURAMIENTO]])</f>
        <v>CONVENIOS ESPECIALES DE TRABAJADORES INDEPENDIENTES</v>
      </c>
      <c r="J4079" t="s">
        <v>29</v>
      </c>
      <c r="K4079" t="s">
        <v>30</v>
      </c>
      <c r="L4079" t="s">
        <v>31</v>
      </c>
      <c r="M4079" t="s">
        <v>30</v>
      </c>
      <c r="N4079">
        <v>49</v>
      </c>
      <c r="O4079">
        <f>IF(moras[[#This Row],[EDAD]]="", '2-Resumen'!$C$7, moras[[#This Row],[EDAD]])</f>
        <v>49</v>
      </c>
      <c r="P4079">
        <f>FLOOR(moras[[#This Row],[EDAD_SIN_NA´S]],10)</f>
        <v>40</v>
      </c>
      <c r="Q4079">
        <f>STANDARDIZE(moras[[#This Row],[EDAD]],'2-Resumen'!$C$2, '2-Resumen'!$C$3)</f>
        <v>0.50063712732525367</v>
      </c>
      <c r="R4079" t="str">
        <f>IF(ABS(moras[[#This Row],[Z-CORE E]]) &gt; 1.96, "Sí", "No")</f>
        <v>No</v>
      </c>
    </row>
    <row r="4080" spans="1:18">
      <c r="A4080">
        <v>4787</v>
      </c>
      <c r="B4080" t="s">
        <v>27</v>
      </c>
      <c r="C4080">
        <v>278030</v>
      </c>
      <c r="D40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80">
        <f>IF(moras[[#This Row],[SALARIO]]="",'2-Resumen'!$B$7, moras[[#This Row],[SALARIO]])</f>
        <v>278030</v>
      </c>
      <c r="F4080">
        <f>STANDARDIZE(moras[[#This Row],[SALARIO]],'2-Resumen'!$B$2,'2-Resumen'!$B$3)</f>
        <v>-0.37099022987481406</v>
      </c>
      <c r="G4080" t="str">
        <f>IF(ABS(moras[[#This Row],[Z-CORE]])&gt; 1.96,"Sí", "No")</f>
        <v>No</v>
      </c>
      <c r="H4080" t="s">
        <v>37</v>
      </c>
      <c r="I4080" t="str">
        <f>IF(moras[[#This Row],[TIPO_ASEGURAMIENTO]] = "", '2-Resumen'!$F$4, moras[[#This Row],[TIPO_ASEGURAMIENTO]])</f>
        <v>CONVENIOS ESPECIALES DE TRABAJADORES INDEPENDIENTES</v>
      </c>
      <c r="J4080" t="s">
        <v>29</v>
      </c>
      <c r="K4080" t="s">
        <v>30</v>
      </c>
      <c r="L4080" t="s">
        <v>31</v>
      </c>
      <c r="M4080" t="s">
        <v>31</v>
      </c>
      <c r="N4080">
        <v>60</v>
      </c>
      <c r="O4080">
        <f>IF(moras[[#This Row],[EDAD]]="", '2-Resumen'!$C$7, moras[[#This Row],[EDAD]])</f>
        <v>60</v>
      </c>
      <c r="P4080">
        <f>FLOOR(moras[[#This Row],[EDAD_SIN_NA´S]],10)</f>
        <v>60</v>
      </c>
      <c r="Q4080">
        <f>STANDARDIZE(moras[[#This Row],[EDAD]],'2-Resumen'!$C$2, '2-Resumen'!$C$3)</f>
        <v>1.2769657581737661</v>
      </c>
      <c r="R4080" t="str">
        <f>IF(ABS(moras[[#This Row],[Z-CORE E]]) &gt; 1.96, "Sí", "No")</f>
        <v>No</v>
      </c>
    </row>
    <row r="4081" spans="1:18">
      <c r="A4081">
        <v>4800</v>
      </c>
      <c r="B4081" t="s">
        <v>27</v>
      </c>
      <c r="C4081">
        <v>278030</v>
      </c>
      <c r="D40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81">
        <f>IF(moras[[#This Row],[SALARIO]]="",'2-Resumen'!$B$7, moras[[#This Row],[SALARIO]])</f>
        <v>278030</v>
      </c>
      <c r="F4081">
        <f>STANDARDIZE(moras[[#This Row],[SALARIO]],'2-Resumen'!$B$2,'2-Resumen'!$B$3)</f>
        <v>-0.37099022987481406</v>
      </c>
      <c r="G4081" t="str">
        <f>IF(ABS(moras[[#This Row],[Z-CORE]])&gt; 1.96,"Sí", "No")</f>
        <v>No</v>
      </c>
      <c r="H4081" t="s">
        <v>37</v>
      </c>
      <c r="I4081" t="str">
        <f>IF(moras[[#This Row],[TIPO_ASEGURAMIENTO]] = "", '2-Resumen'!$F$4, moras[[#This Row],[TIPO_ASEGURAMIENTO]])</f>
        <v>CONVENIOS ESPECIALES DE TRABAJADORES INDEPENDIENTES</v>
      </c>
      <c r="J4081" t="s">
        <v>29</v>
      </c>
      <c r="K4081" t="s">
        <v>30</v>
      </c>
      <c r="L4081" t="s">
        <v>31</v>
      </c>
      <c r="M4081" t="s">
        <v>31</v>
      </c>
      <c r="N4081">
        <v>55</v>
      </c>
      <c r="O4081">
        <f>IF(moras[[#This Row],[EDAD]]="", '2-Resumen'!$C$7, moras[[#This Row],[EDAD]])</f>
        <v>55</v>
      </c>
      <c r="P4081">
        <f>FLOOR(moras[[#This Row],[EDAD_SIN_NA´S]],10)</f>
        <v>50</v>
      </c>
      <c r="Q4081">
        <f>STANDARDIZE(moras[[#This Row],[EDAD]],'2-Resumen'!$C$2, '2-Resumen'!$C$3)</f>
        <v>0.92408910778807873</v>
      </c>
      <c r="R4081" t="str">
        <f>IF(ABS(moras[[#This Row],[Z-CORE E]]) &gt; 1.96, "Sí", "No")</f>
        <v>No</v>
      </c>
    </row>
    <row r="4082" spans="1:18">
      <c r="A4082">
        <v>4837</v>
      </c>
      <c r="B4082" t="s">
        <v>32</v>
      </c>
      <c r="C4082">
        <v>278030</v>
      </c>
      <c r="D40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82">
        <f>IF(moras[[#This Row],[SALARIO]]="",'2-Resumen'!$B$7, moras[[#This Row],[SALARIO]])</f>
        <v>278030</v>
      </c>
      <c r="F4082">
        <f>STANDARDIZE(moras[[#This Row],[SALARIO]],'2-Resumen'!$B$2,'2-Resumen'!$B$3)</f>
        <v>-0.37099022987481406</v>
      </c>
      <c r="G4082" t="str">
        <f>IF(ABS(moras[[#This Row],[Z-CORE]])&gt; 1.96,"Sí", "No")</f>
        <v>No</v>
      </c>
      <c r="H4082" t="s">
        <v>37</v>
      </c>
      <c r="I4082" t="str">
        <f>IF(moras[[#This Row],[TIPO_ASEGURAMIENTO]] = "", '2-Resumen'!$F$4, moras[[#This Row],[TIPO_ASEGURAMIENTO]])</f>
        <v>CONVENIOS ESPECIALES DE TRABAJADORES INDEPENDIENTES</v>
      </c>
      <c r="J4082" t="s">
        <v>29</v>
      </c>
      <c r="K4082" t="s">
        <v>30</v>
      </c>
      <c r="L4082" t="s">
        <v>31</v>
      </c>
      <c r="M4082" t="s">
        <v>31</v>
      </c>
      <c r="N4082">
        <v>67</v>
      </c>
      <c r="O4082">
        <f>IF(moras[[#This Row],[EDAD]]="", '2-Resumen'!$C$7, moras[[#This Row],[EDAD]])</f>
        <v>67</v>
      </c>
      <c r="P4082">
        <f>FLOOR(moras[[#This Row],[EDAD_SIN_NA´S]],10)</f>
        <v>60</v>
      </c>
      <c r="Q4082">
        <f>STANDARDIZE(moras[[#This Row],[EDAD]],'2-Resumen'!$C$2, '2-Resumen'!$C$3)</f>
        <v>1.7709930687137287</v>
      </c>
      <c r="R4082" t="str">
        <f>IF(ABS(moras[[#This Row],[Z-CORE E]]) &gt; 1.96, "Sí", "No")</f>
        <v>No</v>
      </c>
    </row>
    <row r="4083" spans="1:18">
      <c r="A4083">
        <v>4879</v>
      </c>
      <c r="B4083" t="s">
        <v>27</v>
      </c>
      <c r="C4083">
        <v>278030</v>
      </c>
      <c r="D40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83">
        <f>IF(moras[[#This Row],[SALARIO]]="",'2-Resumen'!$B$7, moras[[#This Row],[SALARIO]])</f>
        <v>278030</v>
      </c>
      <c r="F4083">
        <f>STANDARDIZE(moras[[#This Row],[SALARIO]],'2-Resumen'!$B$2,'2-Resumen'!$B$3)</f>
        <v>-0.37099022987481406</v>
      </c>
      <c r="G4083" t="str">
        <f>IF(ABS(moras[[#This Row],[Z-CORE]])&gt; 1.96,"Sí", "No")</f>
        <v>No</v>
      </c>
      <c r="H4083" t="s">
        <v>37</v>
      </c>
      <c r="I4083" t="str">
        <f>IF(moras[[#This Row],[TIPO_ASEGURAMIENTO]] = "", '2-Resumen'!$F$4, moras[[#This Row],[TIPO_ASEGURAMIENTO]])</f>
        <v>CONVENIOS ESPECIALES DE TRABAJADORES INDEPENDIENTES</v>
      </c>
      <c r="J4083" t="s">
        <v>29</v>
      </c>
      <c r="K4083" t="s">
        <v>30</v>
      </c>
      <c r="L4083" t="s">
        <v>31</v>
      </c>
      <c r="M4083" t="s">
        <v>31</v>
      </c>
      <c r="N4083">
        <v>59</v>
      </c>
      <c r="O4083">
        <f>IF(moras[[#This Row],[EDAD]]="", '2-Resumen'!$C$7, moras[[#This Row],[EDAD]])</f>
        <v>59</v>
      </c>
      <c r="P4083">
        <f>FLOOR(moras[[#This Row],[EDAD_SIN_NA´S]],10)</f>
        <v>50</v>
      </c>
      <c r="Q4083">
        <f>STANDARDIZE(moras[[#This Row],[EDAD]],'2-Resumen'!$C$2, '2-Resumen'!$C$3)</f>
        <v>1.2063904280966287</v>
      </c>
      <c r="R4083" t="str">
        <f>IF(ABS(moras[[#This Row],[Z-CORE E]]) &gt; 1.96, "Sí", "No")</f>
        <v>No</v>
      </c>
    </row>
    <row r="4084" spans="1:18">
      <c r="A4084">
        <v>4885</v>
      </c>
      <c r="B4084" t="s">
        <v>32</v>
      </c>
      <c r="C4084">
        <v>278030</v>
      </c>
      <c r="D40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84">
        <f>IF(moras[[#This Row],[SALARIO]]="",'2-Resumen'!$B$7, moras[[#This Row],[SALARIO]])</f>
        <v>278030</v>
      </c>
      <c r="F4084">
        <f>STANDARDIZE(moras[[#This Row],[SALARIO]],'2-Resumen'!$B$2,'2-Resumen'!$B$3)</f>
        <v>-0.37099022987481406</v>
      </c>
      <c r="G4084" t="str">
        <f>IF(ABS(moras[[#This Row],[Z-CORE]])&gt; 1.96,"Sí", "No")</f>
        <v>No</v>
      </c>
      <c r="H4084" t="s">
        <v>37</v>
      </c>
      <c r="I4084" t="str">
        <f>IF(moras[[#This Row],[TIPO_ASEGURAMIENTO]] = "", '2-Resumen'!$F$4, moras[[#This Row],[TIPO_ASEGURAMIENTO]])</f>
        <v>CONVENIOS ESPECIALES DE TRABAJADORES INDEPENDIENTES</v>
      </c>
      <c r="J4084" t="s">
        <v>29</v>
      </c>
      <c r="K4084" t="s">
        <v>30</v>
      </c>
      <c r="L4084" t="s">
        <v>31</v>
      </c>
      <c r="M4084" t="s">
        <v>31</v>
      </c>
      <c r="N4084">
        <v>49</v>
      </c>
      <c r="O4084">
        <f>IF(moras[[#This Row],[EDAD]]="", '2-Resumen'!$C$7, moras[[#This Row],[EDAD]])</f>
        <v>49</v>
      </c>
      <c r="P4084">
        <f>FLOOR(moras[[#This Row],[EDAD_SIN_NA´S]],10)</f>
        <v>40</v>
      </c>
      <c r="Q4084">
        <f>STANDARDIZE(moras[[#This Row],[EDAD]],'2-Resumen'!$C$2, '2-Resumen'!$C$3)</f>
        <v>0.50063712732525367</v>
      </c>
      <c r="R4084" t="str">
        <f>IF(ABS(moras[[#This Row],[Z-CORE E]]) &gt; 1.96, "Sí", "No")</f>
        <v>No</v>
      </c>
    </row>
    <row r="4085" spans="1:18">
      <c r="A4085">
        <v>4891</v>
      </c>
      <c r="B4085" t="s">
        <v>32</v>
      </c>
      <c r="C4085">
        <v>278030</v>
      </c>
      <c r="D40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85">
        <f>IF(moras[[#This Row],[SALARIO]]="",'2-Resumen'!$B$7, moras[[#This Row],[SALARIO]])</f>
        <v>278030</v>
      </c>
      <c r="F4085">
        <f>STANDARDIZE(moras[[#This Row],[SALARIO]],'2-Resumen'!$B$2,'2-Resumen'!$B$3)</f>
        <v>-0.37099022987481406</v>
      </c>
      <c r="G4085" t="str">
        <f>IF(ABS(moras[[#This Row],[Z-CORE]])&gt; 1.96,"Sí", "No")</f>
        <v>No</v>
      </c>
      <c r="H4085" t="s">
        <v>37</v>
      </c>
      <c r="I4085" t="str">
        <f>IF(moras[[#This Row],[TIPO_ASEGURAMIENTO]] = "", '2-Resumen'!$F$4, moras[[#This Row],[TIPO_ASEGURAMIENTO]])</f>
        <v>CONVENIOS ESPECIALES DE TRABAJADORES INDEPENDIENTES</v>
      </c>
      <c r="J4085" t="s">
        <v>29</v>
      </c>
      <c r="K4085" t="s">
        <v>30</v>
      </c>
      <c r="L4085" t="s">
        <v>31</v>
      </c>
      <c r="M4085" t="s">
        <v>31</v>
      </c>
      <c r="N4085">
        <v>58</v>
      </c>
      <c r="O4085">
        <f>IF(moras[[#This Row],[EDAD]]="", '2-Resumen'!$C$7, moras[[#This Row],[EDAD]])</f>
        <v>58</v>
      </c>
      <c r="P4085">
        <f>FLOOR(moras[[#This Row],[EDAD_SIN_NA´S]],10)</f>
        <v>50</v>
      </c>
      <c r="Q4085">
        <f>STANDARDIZE(moras[[#This Row],[EDAD]],'2-Resumen'!$C$2, '2-Resumen'!$C$3)</f>
        <v>1.1358150980194912</v>
      </c>
      <c r="R4085" t="str">
        <f>IF(ABS(moras[[#This Row],[Z-CORE E]]) &gt; 1.96, "Sí", "No")</f>
        <v>No</v>
      </c>
    </row>
    <row r="4086" spans="1:18">
      <c r="A4086">
        <v>4902</v>
      </c>
      <c r="B4086" t="s">
        <v>32</v>
      </c>
      <c r="C4086">
        <v>278030</v>
      </c>
      <c r="D40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86">
        <f>IF(moras[[#This Row],[SALARIO]]="",'2-Resumen'!$B$7, moras[[#This Row],[SALARIO]])</f>
        <v>278030</v>
      </c>
      <c r="F4086">
        <f>STANDARDIZE(moras[[#This Row],[SALARIO]],'2-Resumen'!$B$2,'2-Resumen'!$B$3)</f>
        <v>-0.37099022987481406</v>
      </c>
      <c r="G4086" t="str">
        <f>IF(ABS(moras[[#This Row],[Z-CORE]])&gt; 1.96,"Sí", "No")</f>
        <v>No</v>
      </c>
      <c r="H4086" t="s">
        <v>37</v>
      </c>
      <c r="I4086" t="str">
        <f>IF(moras[[#This Row],[TIPO_ASEGURAMIENTO]] = "", '2-Resumen'!$F$4, moras[[#This Row],[TIPO_ASEGURAMIENTO]])</f>
        <v>CONVENIOS ESPECIALES DE TRABAJADORES INDEPENDIENTES</v>
      </c>
      <c r="J4086" t="s">
        <v>29</v>
      </c>
      <c r="K4086" t="s">
        <v>30</v>
      </c>
      <c r="L4086" t="s">
        <v>31</v>
      </c>
      <c r="M4086" t="s">
        <v>31</v>
      </c>
      <c r="N4086">
        <v>53</v>
      </c>
      <c r="O4086">
        <f>IF(moras[[#This Row],[EDAD]]="", '2-Resumen'!$C$7, moras[[#This Row],[EDAD]])</f>
        <v>53</v>
      </c>
      <c r="P4086">
        <f>FLOOR(moras[[#This Row],[EDAD_SIN_NA´S]],10)</f>
        <v>50</v>
      </c>
      <c r="Q4086">
        <f>STANDARDIZE(moras[[#This Row],[EDAD]],'2-Resumen'!$C$2, '2-Resumen'!$C$3)</f>
        <v>0.78293844763380371</v>
      </c>
      <c r="R4086" t="str">
        <f>IF(ABS(moras[[#This Row],[Z-CORE E]]) &gt; 1.96, "Sí", "No")</f>
        <v>No</v>
      </c>
    </row>
    <row r="4087" spans="1:18">
      <c r="A4087">
        <v>4923</v>
      </c>
      <c r="B4087" t="s">
        <v>32</v>
      </c>
      <c r="C4087">
        <v>278030</v>
      </c>
      <c r="D40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87">
        <f>IF(moras[[#This Row],[SALARIO]]="",'2-Resumen'!$B$7, moras[[#This Row],[SALARIO]])</f>
        <v>278030</v>
      </c>
      <c r="F4087">
        <f>STANDARDIZE(moras[[#This Row],[SALARIO]],'2-Resumen'!$B$2,'2-Resumen'!$B$3)</f>
        <v>-0.37099022987481406</v>
      </c>
      <c r="G4087" t="str">
        <f>IF(ABS(moras[[#This Row],[Z-CORE]])&gt; 1.96,"Sí", "No")</f>
        <v>No</v>
      </c>
      <c r="H4087" t="s">
        <v>37</v>
      </c>
      <c r="I4087" t="str">
        <f>IF(moras[[#This Row],[TIPO_ASEGURAMIENTO]] = "", '2-Resumen'!$F$4, moras[[#This Row],[TIPO_ASEGURAMIENTO]])</f>
        <v>CONVENIOS ESPECIALES DE TRABAJADORES INDEPENDIENTES</v>
      </c>
      <c r="J4087" t="s">
        <v>29</v>
      </c>
      <c r="K4087" t="s">
        <v>30</v>
      </c>
      <c r="L4087" t="s">
        <v>31</v>
      </c>
      <c r="M4087" t="s">
        <v>31</v>
      </c>
      <c r="N4087">
        <v>69</v>
      </c>
      <c r="O4087">
        <f>IF(moras[[#This Row],[EDAD]]="", '2-Resumen'!$C$7, moras[[#This Row],[EDAD]])</f>
        <v>69</v>
      </c>
      <c r="P4087">
        <f>FLOOR(moras[[#This Row],[EDAD_SIN_NA´S]],10)</f>
        <v>60</v>
      </c>
      <c r="Q4087">
        <f>STANDARDIZE(moras[[#This Row],[EDAD]],'2-Resumen'!$C$2, '2-Resumen'!$C$3)</f>
        <v>1.9121437288680037</v>
      </c>
      <c r="R4087" t="str">
        <f>IF(ABS(moras[[#This Row],[Z-CORE E]]) &gt; 1.96, "Sí", "No")</f>
        <v>No</v>
      </c>
    </row>
    <row r="4088" spans="1:18">
      <c r="A4088">
        <v>4946</v>
      </c>
      <c r="B4088" t="s">
        <v>32</v>
      </c>
      <c r="C4088">
        <v>278030</v>
      </c>
      <c r="D40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088">
        <f>IF(moras[[#This Row],[SALARIO]]="",'2-Resumen'!$B$7, moras[[#This Row],[SALARIO]])</f>
        <v>278030</v>
      </c>
      <c r="F4088">
        <f>STANDARDIZE(moras[[#This Row],[SALARIO]],'2-Resumen'!$B$2,'2-Resumen'!$B$3)</f>
        <v>-0.37099022987481406</v>
      </c>
      <c r="G4088" t="str">
        <f>IF(ABS(moras[[#This Row],[Z-CORE]])&gt; 1.96,"Sí", "No")</f>
        <v>No</v>
      </c>
      <c r="H4088" t="s">
        <v>37</v>
      </c>
      <c r="I4088" t="str">
        <f>IF(moras[[#This Row],[TIPO_ASEGURAMIENTO]] = "", '2-Resumen'!$F$4, moras[[#This Row],[TIPO_ASEGURAMIENTO]])</f>
        <v>CONVENIOS ESPECIALES DE TRABAJADORES INDEPENDIENTES</v>
      </c>
      <c r="J4088" t="s">
        <v>29</v>
      </c>
      <c r="K4088" t="s">
        <v>30</v>
      </c>
      <c r="L4088" t="s">
        <v>31</v>
      </c>
      <c r="M4088" t="s">
        <v>31</v>
      </c>
      <c r="N4088">
        <v>37</v>
      </c>
      <c r="O4088">
        <f>IF(moras[[#This Row],[EDAD]]="", '2-Resumen'!$C$7, moras[[#This Row],[EDAD]])</f>
        <v>37</v>
      </c>
      <c r="P4088">
        <f>FLOOR(moras[[#This Row],[EDAD_SIN_NA´S]],10)</f>
        <v>30</v>
      </c>
      <c r="Q4088">
        <f>STANDARDIZE(moras[[#This Row],[EDAD]],'2-Resumen'!$C$2, '2-Resumen'!$C$3)</f>
        <v>-0.3462668336003964</v>
      </c>
      <c r="R4088" t="str">
        <f>IF(ABS(moras[[#This Row],[Z-CORE E]]) &gt; 1.96, "Sí", "No")</f>
        <v>No</v>
      </c>
    </row>
    <row r="4089" spans="1:18">
      <c r="A4089">
        <v>2</v>
      </c>
      <c r="B4089" t="s">
        <v>32</v>
      </c>
      <c r="C4089">
        <v>3315014</v>
      </c>
      <c r="D40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89">
        <f>IF(moras[[#This Row],[SALARIO]]="",'2-Resumen'!$B$7, moras[[#This Row],[SALARIO]])</f>
        <v>3315014</v>
      </c>
      <c r="F4089">
        <f>STANDARDIZE(moras[[#This Row],[SALARIO]],'2-Resumen'!$B$2,'2-Resumen'!$B$3)</f>
        <v>-0.32045772931361732</v>
      </c>
      <c r="G4089" t="str">
        <f>IF(ABS(moras[[#This Row],[Z-CORE]])&gt; 1.96,"Sí", "No")</f>
        <v>No</v>
      </c>
      <c r="H4089" t="s">
        <v>38</v>
      </c>
      <c r="I4089" t="str">
        <f>IF(moras[[#This Row],[TIPO_ASEGURAMIENTO]] = "", '2-Resumen'!$F$4, moras[[#This Row],[TIPO_ASEGURAMIENTO]])</f>
        <v>PENSIONADOS EN SU PROPIO SISTEMA</v>
      </c>
      <c r="J4089" t="s">
        <v>34</v>
      </c>
      <c r="K4089" t="s">
        <v>30</v>
      </c>
      <c r="L4089" t="s">
        <v>31</v>
      </c>
      <c r="M4089" t="s">
        <v>31</v>
      </c>
      <c r="N4089">
        <v>77</v>
      </c>
      <c r="O4089">
        <f>IF(moras[[#This Row],[EDAD]]="", '2-Resumen'!$C$7, moras[[#This Row],[EDAD]])</f>
        <v>77</v>
      </c>
      <c r="P4089">
        <f>FLOOR(moras[[#This Row],[EDAD_SIN_NA´S]],10)</f>
        <v>70</v>
      </c>
      <c r="Q4089">
        <f>STANDARDIZE(moras[[#This Row],[EDAD]],'2-Resumen'!$C$2, '2-Resumen'!$C$3)</f>
        <v>2.4767463694851037</v>
      </c>
      <c r="R4089" t="str">
        <f>IF(ABS(moras[[#This Row],[Z-CORE E]]) &gt; 1.96, "Sí", "No")</f>
        <v>Sí</v>
      </c>
    </row>
    <row r="4090" spans="1:18">
      <c r="A4090">
        <v>26</v>
      </c>
      <c r="B4090" t="s">
        <v>32</v>
      </c>
      <c r="C4090">
        <v>1451530</v>
      </c>
      <c r="D40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0">
        <f>IF(moras[[#This Row],[SALARIO]]="",'2-Resumen'!$B$7, moras[[#This Row],[SALARIO]])</f>
        <v>1451530</v>
      </c>
      <c r="F4090">
        <f>STANDARDIZE(moras[[#This Row],[SALARIO]],'2-Resumen'!$B$2,'2-Resumen'!$B$3)</f>
        <v>-0.35146431554383162</v>
      </c>
      <c r="G4090" t="str">
        <f>IF(ABS(moras[[#This Row],[Z-CORE]])&gt; 1.96,"Sí", "No")</f>
        <v>No</v>
      </c>
      <c r="H4090" t="s">
        <v>38</v>
      </c>
      <c r="I4090" t="str">
        <f>IF(moras[[#This Row],[TIPO_ASEGURAMIENTO]] = "", '2-Resumen'!$F$4, moras[[#This Row],[TIPO_ASEGURAMIENTO]])</f>
        <v>PENSIONADOS EN SU PROPIO SISTEMA</v>
      </c>
      <c r="J4090" t="s">
        <v>34</v>
      </c>
      <c r="K4090" t="s">
        <v>30</v>
      </c>
      <c r="L4090" t="s">
        <v>31</v>
      </c>
      <c r="M4090" t="s">
        <v>31</v>
      </c>
      <c r="N4090">
        <v>62</v>
      </c>
      <c r="O4090">
        <f>IF(moras[[#This Row],[EDAD]]="", '2-Resumen'!$C$7, moras[[#This Row],[EDAD]])</f>
        <v>62</v>
      </c>
      <c r="P4090">
        <f>FLOOR(moras[[#This Row],[EDAD_SIN_NA´S]],10)</f>
        <v>60</v>
      </c>
      <c r="Q4090">
        <f>STANDARDIZE(moras[[#This Row],[EDAD]],'2-Resumen'!$C$2, '2-Resumen'!$C$3)</f>
        <v>1.4181164183280413</v>
      </c>
      <c r="R4090" t="str">
        <f>IF(ABS(moras[[#This Row],[Z-CORE E]]) &gt; 1.96, "Sí", "No")</f>
        <v>No</v>
      </c>
    </row>
    <row r="4091" spans="1:18">
      <c r="A4091">
        <v>62</v>
      </c>
      <c r="B4091" t="s">
        <v>32</v>
      </c>
      <c r="C4091">
        <v>140172503</v>
      </c>
      <c r="D40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091">
        <f>IF(moras[[#This Row],[SALARIO]]="",'2-Resumen'!$B$7, moras[[#This Row],[SALARIO]])</f>
        <v>140172503</v>
      </c>
      <c r="F4091">
        <f>STANDARDIZE(moras[[#This Row],[SALARIO]],'2-Resumen'!$B$2,'2-Resumen'!$B$3)</f>
        <v>1.9567196083662899</v>
      </c>
      <c r="G4091" t="str">
        <f>IF(ABS(moras[[#This Row],[Z-CORE]])&gt; 1.96,"Sí", "No")</f>
        <v>No</v>
      </c>
      <c r="H4091" t="s">
        <v>38</v>
      </c>
      <c r="I4091" t="str">
        <f>IF(moras[[#This Row],[TIPO_ASEGURAMIENTO]] = "", '2-Resumen'!$F$4, moras[[#This Row],[TIPO_ASEGURAMIENTO]])</f>
        <v>PENSIONADOS EN SU PROPIO SISTEMA</v>
      </c>
      <c r="J4091" t="s">
        <v>34</v>
      </c>
      <c r="K4091" t="s">
        <v>30</v>
      </c>
      <c r="L4091" t="s">
        <v>31</v>
      </c>
      <c r="M4091" t="s">
        <v>31</v>
      </c>
      <c r="N4091">
        <v>85</v>
      </c>
      <c r="O4091">
        <f>IF(moras[[#This Row],[EDAD]]="", '2-Resumen'!$C$7, moras[[#This Row],[EDAD]])</f>
        <v>85</v>
      </c>
      <c r="P4091">
        <f>FLOOR(moras[[#This Row],[EDAD_SIN_NA´S]],10)</f>
        <v>80</v>
      </c>
      <c r="Q4091">
        <f>STANDARDIZE(moras[[#This Row],[EDAD]],'2-Resumen'!$C$2, '2-Resumen'!$C$3)</f>
        <v>3.0413490101022038</v>
      </c>
      <c r="R4091" t="str">
        <f>IF(ABS(moras[[#This Row],[Z-CORE E]]) &gt; 1.96, "Sí", "No")</f>
        <v>Sí</v>
      </c>
    </row>
    <row r="4092" spans="1:18">
      <c r="A4092">
        <v>67</v>
      </c>
      <c r="B4092" t="s">
        <v>32</v>
      </c>
      <c r="C4092">
        <v>13360353</v>
      </c>
      <c r="D40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2">
        <f>IF(moras[[#This Row],[SALARIO]]="",'2-Resumen'!$B$7, moras[[#This Row],[SALARIO]])</f>
        <v>13360353</v>
      </c>
      <c r="F4092">
        <f>STANDARDIZE(moras[[#This Row],[SALARIO]],'2-Resumen'!$B$2,'2-Resumen'!$B$3)</f>
        <v>-0.15331292425211177</v>
      </c>
      <c r="G4092" t="str">
        <f>IF(ABS(moras[[#This Row],[Z-CORE]])&gt; 1.96,"Sí", "No")</f>
        <v>No</v>
      </c>
      <c r="H4092" t="s">
        <v>38</v>
      </c>
      <c r="I4092" t="str">
        <f>IF(moras[[#This Row],[TIPO_ASEGURAMIENTO]] = "", '2-Resumen'!$F$4, moras[[#This Row],[TIPO_ASEGURAMIENTO]])</f>
        <v>PENSIONADOS EN SU PROPIO SISTEMA</v>
      </c>
      <c r="J4092" t="s">
        <v>34</v>
      </c>
      <c r="K4092" t="s">
        <v>30</v>
      </c>
      <c r="L4092" t="s">
        <v>31</v>
      </c>
      <c r="M4092" t="s">
        <v>31</v>
      </c>
      <c r="N4092">
        <v>72</v>
      </c>
      <c r="O4092">
        <f>IF(moras[[#This Row],[EDAD]]="", '2-Resumen'!$C$7, moras[[#This Row],[EDAD]])</f>
        <v>72</v>
      </c>
      <c r="P4092">
        <f>FLOOR(moras[[#This Row],[EDAD_SIN_NA´S]],10)</f>
        <v>70</v>
      </c>
      <c r="Q4092">
        <f>STANDARDIZE(moras[[#This Row],[EDAD]],'2-Resumen'!$C$2, '2-Resumen'!$C$3)</f>
        <v>2.1238697190994165</v>
      </c>
      <c r="R4092" t="str">
        <f>IF(ABS(moras[[#This Row],[Z-CORE E]]) &gt; 1.96, "Sí", "No")</f>
        <v>Sí</v>
      </c>
    </row>
    <row r="4093" spans="1:18">
      <c r="A4093">
        <v>68</v>
      </c>
      <c r="B4093" t="s">
        <v>32</v>
      </c>
      <c r="C4093">
        <v>14043581</v>
      </c>
      <c r="D40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3">
        <f>IF(moras[[#This Row],[SALARIO]]="",'2-Resumen'!$B$7, moras[[#This Row],[SALARIO]])</f>
        <v>14043581</v>
      </c>
      <c r="F4093">
        <f>STANDARDIZE(moras[[#This Row],[SALARIO]],'2-Resumen'!$B$2,'2-Resumen'!$B$3)</f>
        <v>-0.14194466571224942</v>
      </c>
      <c r="G4093" t="str">
        <f>IF(ABS(moras[[#This Row],[Z-CORE]])&gt; 1.96,"Sí", "No")</f>
        <v>No</v>
      </c>
      <c r="H4093" t="s">
        <v>38</v>
      </c>
      <c r="I4093" t="str">
        <f>IF(moras[[#This Row],[TIPO_ASEGURAMIENTO]] = "", '2-Resumen'!$F$4, moras[[#This Row],[TIPO_ASEGURAMIENTO]])</f>
        <v>PENSIONADOS EN SU PROPIO SISTEMA</v>
      </c>
      <c r="J4093" t="s">
        <v>34</v>
      </c>
      <c r="K4093" t="s">
        <v>30</v>
      </c>
      <c r="L4093" t="s">
        <v>31</v>
      </c>
      <c r="M4093" t="s">
        <v>31</v>
      </c>
      <c r="N4093">
        <v>74</v>
      </c>
      <c r="O4093">
        <f>IF(moras[[#This Row],[EDAD]]="", '2-Resumen'!$C$7, moras[[#This Row],[EDAD]])</f>
        <v>74</v>
      </c>
      <c r="P4093">
        <f>FLOOR(moras[[#This Row],[EDAD_SIN_NA´S]],10)</f>
        <v>70</v>
      </c>
      <c r="Q4093">
        <f>STANDARDIZE(moras[[#This Row],[EDAD]],'2-Resumen'!$C$2, '2-Resumen'!$C$3)</f>
        <v>2.2650203792536914</v>
      </c>
      <c r="R4093" t="str">
        <f>IF(ABS(moras[[#This Row],[Z-CORE E]]) &gt; 1.96, "Sí", "No")</f>
        <v>Sí</v>
      </c>
    </row>
    <row r="4094" spans="1:18">
      <c r="A4094">
        <v>148</v>
      </c>
      <c r="B4094" t="s">
        <v>27</v>
      </c>
      <c r="C4094">
        <v>10692898</v>
      </c>
      <c r="D40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4">
        <f>IF(moras[[#This Row],[SALARIO]]="",'2-Resumen'!$B$7, moras[[#This Row],[SALARIO]])</f>
        <v>10692898</v>
      </c>
      <c r="F4094">
        <f>STANDARDIZE(moras[[#This Row],[SALARIO]],'2-Resumen'!$B$2,'2-Resumen'!$B$3)</f>
        <v>-0.19769681672058279</v>
      </c>
      <c r="G4094" t="str">
        <f>IF(ABS(moras[[#This Row],[Z-CORE]])&gt; 1.96,"Sí", "No")</f>
        <v>No</v>
      </c>
      <c r="H4094" t="s">
        <v>38</v>
      </c>
      <c r="I4094" t="str">
        <f>IF(moras[[#This Row],[TIPO_ASEGURAMIENTO]] = "", '2-Resumen'!$F$4, moras[[#This Row],[TIPO_ASEGURAMIENTO]])</f>
        <v>PENSIONADOS EN SU PROPIO SISTEMA</v>
      </c>
      <c r="J4094" t="s">
        <v>34</v>
      </c>
      <c r="K4094" t="s">
        <v>30</v>
      </c>
      <c r="L4094" t="s">
        <v>31</v>
      </c>
      <c r="M4094" t="s">
        <v>31</v>
      </c>
      <c r="N4094">
        <v>86</v>
      </c>
      <c r="O4094">
        <f>IF(moras[[#This Row],[EDAD]]="", '2-Resumen'!$C$7, moras[[#This Row],[EDAD]])</f>
        <v>86</v>
      </c>
      <c r="P4094">
        <f>FLOOR(moras[[#This Row],[EDAD_SIN_NA´S]],10)</f>
        <v>80</v>
      </c>
      <c r="Q4094">
        <f>STANDARDIZE(moras[[#This Row],[EDAD]],'2-Resumen'!$C$2, '2-Resumen'!$C$3)</f>
        <v>3.1119243401793413</v>
      </c>
      <c r="R4094" t="str">
        <f>IF(ABS(moras[[#This Row],[Z-CORE E]]) &gt; 1.96, "Sí", "No")</f>
        <v>Sí</v>
      </c>
    </row>
    <row r="4095" spans="1:18">
      <c r="A4095">
        <v>183</v>
      </c>
      <c r="B4095" t="s">
        <v>27</v>
      </c>
      <c r="C4095">
        <v>1379419</v>
      </c>
      <c r="D40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5">
        <f>IF(moras[[#This Row],[SALARIO]]="",'2-Resumen'!$B$7, moras[[#This Row],[SALARIO]])</f>
        <v>1379419</v>
      </c>
      <c r="F4095">
        <f>STANDARDIZE(moras[[#This Row],[SALARIO]],'2-Resumen'!$B$2,'2-Resumen'!$B$3)</f>
        <v>-0.35266417341202205</v>
      </c>
      <c r="G4095" t="str">
        <f>IF(ABS(moras[[#This Row],[Z-CORE]])&gt; 1.96,"Sí", "No")</f>
        <v>No</v>
      </c>
      <c r="H4095" t="s">
        <v>38</v>
      </c>
      <c r="I4095" t="str">
        <f>IF(moras[[#This Row],[TIPO_ASEGURAMIENTO]] = "", '2-Resumen'!$F$4, moras[[#This Row],[TIPO_ASEGURAMIENTO]])</f>
        <v>PENSIONADOS EN SU PROPIO SISTEMA</v>
      </c>
      <c r="J4095" t="s">
        <v>34</v>
      </c>
      <c r="K4095" t="s">
        <v>30</v>
      </c>
      <c r="L4095" t="s">
        <v>31</v>
      </c>
      <c r="M4095" t="s">
        <v>31</v>
      </c>
      <c r="N4095">
        <v>70</v>
      </c>
      <c r="O4095">
        <f>IF(moras[[#This Row],[EDAD]]="", '2-Resumen'!$C$7, moras[[#This Row],[EDAD]])</f>
        <v>70</v>
      </c>
      <c r="P4095">
        <f>FLOOR(moras[[#This Row],[EDAD_SIN_NA´S]],10)</f>
        <v>70</v>
      </c>
      <c r="Q4095">
        <f>STANDARDIZE(moras[[#This Row],[EDAD]],'2-Resumen'!$C$2, '2-Resumen'!$C$3)</f>
        <v>1.9827190589451413</v>
      </c>
      <c r="R4095" t="str">
        <f>IF(ABS(moras[[#This Row],[Z-CORE E]]) &gt; 1.96, "Sí", "No")</f>
        <v>Sí</v>
      </c>
    </row>
    <row r="4096" spans="1:18">
      <c r="A4096">
        <v>198</v>
      </c>
      <c r="B4096" t="s">
        <v>27</v>
      </c>
      <c r="C4096">
        <v>1476004</v>
      </c>
      <c r="D40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6">
        <f>IF(moras[[#This Row],[SALARIO]]="",'2-Resumen'!$B$7, moras[[#This Row],[SALARIO]])</f>
        <v>1476004</v>
      </c>
      <c r="F4096">
        <f>STANDARDIZE(moras[[#This Row],[SALARIO]],'2-Resumen'!$B$2,'2-Resumen'!$B$3)</f>
        <v>-0.3510570916602897</v>
      </c>
      <c r="G4096" t="str">
        <f>IF(ABS(moras[[#This Row],[Z-CORE]])&gt; 1.96,"Sí", "No")</f>
        <v>No</v>
      </c>
      <c r="H4096" t="s">
        <v>38</v>
      </c>
      <c r="I4096" t="str">
        <f>IF(moras[[#This Row],[TIPO_ASEGURAMIENTO]] = "", '2-Resumen'!$F$4, moras[[#This Row],[TIPO_ASEGURAMIENTO]])</f>
        <v>PENSIONADOS EN SU PROPIO SISTEMA</v>
      </c>
      <c r="J4096" t="s">
        <v>34</v>
      </c>
      <c r="K4096" t="s">
        <v>30</v>
      </c>
      <c r="L4096" t="s">
        <v>31</v>
      </c>
      <c r="M4096" t="s">
        <v>31</v>
      </c>
      <c r="N4096">
        <v>68</v>
      </c>
      <c r="O4096">
        <f>IF(moras[[#This Row],[EDAD]]="", '2-Resumen'!$C$7, moras[[#This Row],[EDAD]])</f>
        <v>68</v>
      </c>
      <c r="P4096">
        <f>FLOOR(moras[[#This Row],[EDAD_SIN_NA´S]],10)</f>
        <v>60</v>
      </c>
      <c r="Q4096">
        <f>STANDARDIZE(moras[[#This Row],[EDAD]],'2-Resumen'!$C$2, '2-Resumen'!$C$3)</f>
        <v>1.8415683987908662</v>
      </c>
      <c r="R4096" t="str">
        <f>IF(ABS(moras[[#This Row],[Z-CORE E]]) &gt; 1.96, "Sí", "No")</f>
        <v>No</v>
      </c>
    </row>
    <row r="4097" spans="1:18">
      <c r="A4097">
        <v>205</v>
      </c>
      <c r="B4097" t="s">
        <v>27</v>
      </c>
      <c r="C4097">
        <v>12683508</v>
      </c>
      <c r="D40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7">
        <f>IF(moras[[#This Row],[SALARIO]]="",'2-Resumen'!$B$7, moras[[#This Row],[SALARIO]])</f>
        <v>12683508</v>
      </c>
      <c r="F4097">
        <f>STANDARDIZE(moras[[#This Row],[SALARIO]],'2-Resumen'!$B$2,'2-Resumen'!$B$3)</f>
        <v>-0.16457497579480782</v>
      </c>
      <c r="G4097" t="str">
        <f>IF(ABS(moras[[#This Row],[Z-CORE]])&gt; 1.96,"Sí", "No")</f>
        <v>No</v>
      </c>
      <c r="H4097" t="s">
        <v>38</v>
      </c>
      <c r="I4097" t="str">
        <f>IF(moras[[#This Row],[TIPO_ASEGURAMIENTO]] = "", '2-Resumen'!$F$4, moras[[#This Row],[TIPO_ASEGURAMIENTO]])</f>
        <v>PENSIONADOS EN SU PROPIO SISTEMA</v>
      </c>
      <c r="J4097" t="s">
        <v>34</v>
      </c>
      <c r="K4097" t="s">
        <v>30</v>
      </c>
      <c r="L4097" t="s">
        <v>31</v>
      </c>
      <c r="M4097" t="s">
        <v>31</v>
      </c>
      <c r="N4097">
        <v>67</v>
      </c>
      <c r="O4097">
        <f>IF(moras[[#This Row],[EDAD]]="", '2-Resumen'!$C$7, moras[[#This Row],[EDAD]])</f>
        <v>67</v>
      </c>
      <c r="P4097">
        <f>FLOOR(moras[[#This Row],[EDAD_SIN_NA´S]],10)</f>
        <v>60</v>
      </c>
      <c r="Q4097">
        <f>STANDARDIZE(moras[[#This Row],[EDAD]],'2-Resumen'!$C$2, '2-Resumen'!$C$3)</f>
        <v>1.7709930687137287</v>
      </c>
      <c r="R4097" t="str">
        <f>IF(ABS(moras[[#This Row],[Z-CORE E]]) &gt; 1.96, "Sí", "No")</f>
        <v>No</v>
      </c>
    </row>
    <row r="4098" spans="1:18">
      <c r="A4098">
        <v>278</v>
      </c>
      <c r="B4098" t="s">
        <v>27</v>
      </c>
      <c r="C4098">
        <v>5278245</v>
      </c>
      <c r="D40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8">
        <f>IF(moras[[#This Row],[SALARIO]]="",'2-Resumen'!$B$7, moras[[#This Row],[SALARIO]])</f>
        <v>5278245</v>
      </c>
      <c r="F4098">
        <f>STANDARDIZE(moras[[#This Row],[SALARIO]],'2-Resumen'!$B$2,'2-Resumen'!$B$3)</f>
        <v>-0.2877914486847899</v>
      </c>
      <c r="G4098" t="str">
        <f>IF(ABS(moras[[#This Row],[Z-CORE]])&gt; 1.96,"Sí", "No")</f>
        <v>No</v>
      </c>
      <c r="H4098" t="s">
        <v>38</v>
      </c>
      <c r="I4098" t="str">
        <f>IF(moras[[#This Row],[TIPO_ASEGURAMIENTO]] = "", '2-Resumen'!$F$4, moras[[#This Row],[TIPO_ASEGURAMIENTO]])</f>
        <v>PENSIONADOS EN SU PROPIO SISTEMA</v>
      </c>
      <c r="J4098" t="s">
        <v>34</v>
      </c>
      <c r="K4098" t="s">
        <v>30</v>
      </c>
      <c r="L4098" t="s">
        <v>31</v>
      </c>
      <c r="M4098" t="s">
        <v>31</v>
      </c>
      <c r="N4098">
        <v>68</v>
      </c>
      <c r="O4098">
        <f>IF(moras[[#This Row],[EDAD]]="", '2-Resumen'!$C$7, moras[[#This Row],[EDAD]])</f>
        <v>68</v>
      </c>
      <c r="P4098">
        <f>FLOOR(moras[[#This Row],[EDAD_SIN_NA´S]],10)</f>
        <v>60</v>
      </c>
      <c r="Q4098">
        <f>STANDARDIZE(moras[[#This Row],[EDAD]],'2-Resumen'!$C$2, '2-Resumen'!$C$3)</f>
        <v>1.8415683987908662</v>
      </c>
      <c r="R4098" t="str">
        <f>IF(ABS(moras[[#This Row],[Z-CORE E]]) &gt; 1.96, "Sí", "No")</f>
        <v>No</v>
      </c>
    </row>
    <row r="4099" spans="1:18">
      <c r="A4099">
        <v>301</v>
      </c>
      <c r="B4099" t="s">
        <v>32</v>
      </c>
      <c r="C4099">
        <v>1819599</v>
      </c>
      <c r="D40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099">
        <f>IF(moras[[#This Row],[SALARIO]]="",'2-Resumen'!$B$7, moras[[#This Row],[SALARIO]])</f>
        <v>1819599</v>
      </c>
      <c r="F4099">
        <f>STANDARDIZE(moras[[#This Row],[SALARIO]],'2-Resumen'!$B$2,'2-Resumen'!$B$3)</f>
        <v>-0.34534000045061447</v>
      </c>
      <c r="G4099" t="str">
        <f>IF(ABS(moras[[#This Row],[Z-CORE]])&gt; 1.96,"Sí", "No")</f>
        <v>No</v>
      </c>
      <c r="H4099" t="s">
        <v>38</v>
      </c>
      <c r="I4099" t="str">
        <f>IF(moras[[#This Row],[TIPO_ASEGURAMIENTO]] = "", '2-Resumen'!$F$4, moras[[#This Row],[TIPO_ASEGURAMIENTO]])</f>
        <v>PENSIONADOS EN SU PROPIO SISTEMA</v>
      </c>
      <c r="J4099" t="s">
        <v>34</v>
      </c>
      <c r="K4099" t="s">
        <v>30</v>
      </c>
      <c r="L4099" t="s">
        <v>31</v>
      </c>
      <c r="M4099" t="s">
        <v>31</v>
      </c>
      <c r="N4099">
        <v>80</v>
      </c>
      <c r="O4099">
        <f>IF(moras[[#This Row],[EDAD]]="", '2-Resumen'!$C$7, moras[[#This Row],[EDAD]])</f>
        <v>80</v>
      </c>
      <c r="P4099">
        <f>FLOOR(moras[[#This Row],[EDAD_SIN_NA´S]],10)</f>
        <v>80</v>
      </c>
      <c r="Q4099">
        <f>STANDARDIZE(moras[[#This Row],[EDAD]],'2-Resumen'!$C$2, '2-Resumen'!$C$3)</f>
        <v>2.6884723597165161</v>
      </c>
      <c r="R4099" t="str">
        <f>IF(ABS(moras[[#This Row],[Z-CORE E]]) &gt; 1.96, "Sí", "No")</f>
        <v>Sí</v>
      </c>
    </row>
    <row r="4100" spans="1:18">
      <c r="A4100">
        <v>305</v>
      </c>
      <c r="B4100" t="s">
        <v>27</v>
      </c>
      <c r="C4100">
        <v>1068785</v>
      </c>
      <c r="D41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00">
        <f>IF(moras[[#This Row],[SALARIO]]="",'2-Resumen'!$B$7, moras[[#This Row],[SALARIO]])</f>
        <v>1068785</v>
      </c>
      <c r="F4100">
        <f>STANDARDIZE(moras[[#This Row],[SALARIO]],'2-Resumen'!$B$2,'2-Resumen'!$B$3)</f>
        <v>-0.3578328251992316</v>
      </c>
      <c r="G4100" t="str">
        <f>IF(ABS(moras[[#This Row],[Z-CORE]])&gt; 1.96,"Sí", "No")</f>
        <v>No</v>
      </c>
      <c r="H4100" t="s">
        <v>38</v>
      </c>
      <c r="I4100" t="str">
        <f>IF(moras[[#This Row],[TIPO_ASEGURAMIENTO]] = "", '2-Resumen'!$F$4, moras[[#This Row],[TIPO_ASEGURAMIENTO]])</f>
        <v>PENSIONADOS EN SU PROPIO SISTEMA</v>
      </c>
      <c r="J4100" t="s">
        <v>34</v>
      </c>
      <c r="K4100" t="s">
        <v>30</v>
      </c>
      <c r="L4100" t="s">
        <v>31</v>
      </c>
      <c r="M4100" t="s">
        <v>31</v>
      </c>
      <c r="N4100">
        <v>63</v>
      </c>
      <c r="O4100">
        <f>IF(moras[[#This Row],[EDAD]]="", '2-Resumen'!$C$7, moras[[#This Row],[EDAD]])</f>
        <v>63</v>
      </c>
      <c r="P4100">
        <f>FLOOR(moras[[#This Row],[EDAD_SIN_NA´S]],10)</f>
        <v>60</v>
      </c>
      <c r="Q4100">
        <f>STANDARDIZE(moras[[#This Row],[EDAD]],'2-Resumen'!$C$2, '2-Resumen'!$C$3)</f>
        <v>1.4886917484051787</v>
      </c>
      <c r="R4100" t="str">
        <f>IF(ABS(moras[[#This Row],[Z-CORE E]]) &gt; 1.96, "Sí", "No")</f>
        <v>No</v>
      </c>
    </row>
    <row r="4101" spans="1:18">
      <c r="A4101">
        <v>327</v>
      </c>
      <c r="B4101" t="s">
        <v>27</v>
      </c>
      <c r="C4101">
        <v>136608912</v>
      </c>
      <c r="D41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01">
        <f>IF(moras[[#This Row],[SALARIO]]="",'2-Resumen'!$B$7, moras[[#This Row],[SALARIO]])</f>
        <v>136608912</v>
      </c>
      <c r="F4101">
        <f>STANDARDIZE(moras[[#This Row],[SALARIO]],'2-Resumen'!$B$2,'2-Resumen'!$B$3)</f>
        <v>1.8974248724679856</v>
      </c>
      <c r="G4101" t="str">
        <f>IF(ABS(moras[[#This Row],[Z-CORE]])&gt; 1.96,"Sí", "No")</f>
        <v>No</v>
      </c>
      <c r="H4101" t="s">
        <v>38</v>
      </c>
      <c r="I4101" t="str">
        <f>IF(moras[[#This Row],[TIPO_ASEGURAMIENTO]] = "", '2-Resumen'!$F$4, moras[[#This Row],[TIPO_ASEGURAMIENTO]])</f>
        <v>PENSIONADOS EN SU PROPIO SISTEMA</v>
      </c>
      <c r="J4101" t="s">
        <v>34</v>
      </c>
      <c r="K4101" t="s">
        <v>30</v>
      </c>
      <c r="L4101" t="s">
        <v>30</v>
      </c>
      <c r="M4101" t="s">
        <v>31</v>
      </c>
      <c r="N4101">
        <v>73</v>
      </c>
      <c r="O4101">
        <f>IF(moras[[#This Row],[EDAD]]="", '2-Resumen'!$C$7, moras[[#This Row],[EDAD]])</f>
        <v>73</v>
      </c>
      <c r="P4101">
        <f>FLOOR(moras[[#This Row],[EDAD_SIN_NA´S]],10)</f>
        <v>70</v>
      </c>
      <c r="Q4101">
        <f>STANDARDIZE(moras[[#This Row],[EDAD]],'2-Resumen'!$C$2, '2-Resumen'!$C$3)</f>
        <v>2.1944450491765539</v>
      </c>
      <c r="R4101" t="str">
        <f>IF(ABS(moras[[#This Row],[Z-CORE E]]) &gt; 1.96, "Sí", "No")</f>
        <v>Sí</v>
      </c>
    </row>
    <row r="4102" spans="1:18">
      <c r="A4102">
        <v>371</v>
      </c>
      <c r="B4102" t="s">
        <v>27</v>
      </c>
      <c r="C4102">
        <v>305324724</v>
      </c>
      <c r="D41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02">
        <f>IF(moras[[#This Row],[SALARIO]]="",'2-Resumen'!$B$7, moras[[#This Row],[SALARIO]])</f>
        <v>305324724</v>
      </c>
      <c r="F4102">
        <f>STANDARDIZE(moras[[#This Row],[SALARIO]],'2-Resumen'!$B$2,'2-Resumen'!$B$3)</f>
        <v>4.7046941450663144</v>
      </c>
      <c r="G4102" t="str">
        <f>IF(ABS(moras[[#This Row],[Z-CORE]])&gt; 1.96,"Sí", "No")</f>
        <v>Sí</v>
      </c>
      <c r="H4102" t="s">
        <v>38</v>
      </c>
      <c r="I4102" t="str">
        <f>IF(moras[[#This Row],[TIPO_ASEGURAMIENTO]] = "", '2-Resumen'!$F$4, moras[[#This Row],[TIPO_ASEGURAMIENTO]])</f>
        <v>PENSIONADOS EN SU PROPIO SISTEMA</v>
      </c>
      <c r="J4102" t="s">
        <v>34</v>
      </c>
      <c r="K4102" t="s">
        <v>30</v>
      </c>
      <c r="L4102" t="s">
        <v>31</v>
      </c>
      <c r="M4102" t="s">
        <v>31</v>
      </c>
      <c r="N4102">
        <v>99</v>
      </c>
      <c r="O4102">
        <f>IF(moras[[#This Row],[EDAD]]="", '2-Resumen'!$C$7, moras[[#This Row],[EDAD]])</f>
        <v>99</v>
      </c>
      <c r="P4102">
        <f>FLOOR(moras[[#This Row],[EDAD_SIN_NA´S]],10)</f>
        <v>90</v>
      </c>
      <c r="Q4102">
        <f>STANDARDIZE(moras[[#This Row],[EDAD]],'2-Resumen'!$C$2, '2-Resumen'!$C$3)</f>
        <v>4.0294036311821291</v>
      </c>
      <c r="R4102" t="str">
        <f>IF(ABS(moras[[#This Row],[Z-CORE E]]) &gt; 1.96, "Sí", "No")</f>
        <v>Sí</v>
      </c>
    </row>
    <row r="4103" spans="1:18">
      <c r="A4103">
        <v>439</v>
      </c>
      <c r="B4103" t="s">
        <v>32</v>
      </c>
      <c r="C4103">
        <v>685221</v>
      </c>
      <c r="D41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03">
        <f>IF(moras[[#This Row],[SALARIO]]="",'2-Resumen'!$B$7, moras[[#This Row],[SALARIO]])</f>
        <v>685221</v>
      </c>
      <c r="F4103">
        <f>STANDARDIZE(moras[[#This Row],[SALARIO]],'2-Resumen'!$B$2,'2-Resumen'!$B$3)</f>
        <v>-0.36421496222901339</v>
      </c>
      <c r="G4103" t="str">
        <f>IF(ABS(moras[[#This Row],[Z-CORE]])&gt; 1.96,"Sí", "No")</f>
        <v>No</v>
      </c>
      <c r="H4103" t="s">
        <v>38</v>
      </c>
      <c r="I4103" t="str">
        <f>IF(moras[[#This Row],[TIPO_ASEGURAMIENTO]] = "", '2-Resumen'!$F$4, moras[[#This Row],[TIPO_ASEGURAMIENTO]])</f>
        <v>PENSIONADOS EN SU PROPIO SISTEMA</v>
      </c>
      <c r="J4103" t="s">
        <v>34</v>
      </c>
      <c r="K4103" t="s">
        <v>30</v>
      </c>
      <c r="L4103" t="s">
        <v>31</v>
      </c>
      <c r="M4103" t="s">
        <v>31</v>
      </c>
      <c r="N4103">
        <v>81</v>
      </c>
      <c r="O4103">
        <f>IF(moras[[#This Row],[EDAD]]="", '2-Resumen'!$C$7, moras[[#This Row],[EDAD]])</f>
        <v>81</v>
      </c>
      <c r="P4103">
        <f>FLOOR(moras[[#This Row],[EDAD_SIN_NA´S]],10)</f>
        <v>80</v>
      </c>
      <c r="Q4103">
        <f>STANDARDIZE(moras[[#This Row],[EDAD]],'2-Resumen'!$C$2, '2-Resumen'!$C$3)</f>
        <v>2.759047689793654</v>
      </c>
      <c r="R4103" t="str">
        <f>IF(ABS(moras[[#This Row],[Z-CORE E]]) &gt; 1.96, "Sí", "No")</f>
        <v>Sí</v>
      </c>
    </row>
    <row r="4104" spans="1:18">
      <c r="A4104">
        <v>459</v>
      </c>
      <c r="B4104" t="s">
        <v>32</v>
      </c>
      <c r="C4104">
        <v>164203778</v>
      </c>
      <c r="D41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04">
        <f>IF(moras[[#This Row],[SALARIO]]="",'2-Resumen'!$B$7, moras[[#This Row],[SALARIO]])</f>
        <v>164203778</v>
      </c>
      <c r="F4104">
        <f>STANDARDIZE(moras[[#This Row],[SALARIO]],'2-Resumen'!$B$2,'2-Resumen'!$B$3)</f>
        <v>2.3565769725880878</v>
      </c>
      <c r="G4104" t="str">
        <f>IF(ABS(moras[[#This Row],[Z-CORE]])&gt; 1.96,"Sí", "No")</f>
        <v>Sí</v>
      </c>
      <c r="H4104" t="s">
        <v>38</v>
      </c>
      <c r="I4104" t="str">
        <f>IF(moras[[#This Row],[TIPO_ASEGURAMIENTO]] = "", '2-Resumen'!$F$4, moras[[#This Row],[TIPO_ASEGURAMIENTO]])</f>
        <v>PENSIONADOS EN SU PROPIO SISTEMA</v>
      </c>
      <c r="J4104" t="s">
        <v>34</v>
      </c>
      <c r="K4104" t="s">
        <v>30</v>
      </c>
      <c r="L4104" t="s">
        <v>31</v>
      </c>
      <c r="M4104" t="s">
        <v>31</v>
      </c>
      <c r="N4104">
        <v>80</v>
      </c>
      <c r="O4104">
        <f>IF(moras[[#This Row],[EDAD]]="", '2-Resumen'!$C$7, moras[[#This Row],[EDAD]])</f>
        <v>80</v>
      </c>
      <c r="P4104">
        <f>FLOOR(moras[[#This Row],[EDAD_SIN_NA´S]],10)</f>
        <v>80</v>
      </c>
      <c r="Q4104">
        <f>STANDARDIZE(moras[[#This Row],[EDAD]],'2-Resumen'!$C$2, '2-Resumen'!$C$3)</f>
        <v>2.6884723597165161</v>
      </c>
      <c r="R4104" t="str">
        <f>IF(ABS(moras[[#This Row],[Z-CORE E]]) &gt; 1.96, "Sí", "No")</f>
        <v>Sí</v>
      </c>
    </row>
    <row r="4105" spans="1:18">
      <c r="A4105">
        <v>465</v>
      </c>
      <c r="B4105" t="s">
        <v>27</v>
      </c>
      <c r="C4105">
        <v>1346033</v>
      </c>
      <c r="D41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05">
        <f>IF(moras[[#This Row],[SALARIO]]="",'2-Resumen'!$B$7, moras[[#This Row],[SALARIO]])</f>
        <v>1346033</v>
      </c>
      <c r="F4105">
        <f>STANDARDIZE(moras[[#This Row],[SALARIO]],'2-Resumen'!$B$2,'2-Resumen'!$B$3)</f>
        <v>-0.35321968442681045</v>
      </c>
      <c r="G4105" t="str">
        <f>IF(ABS(moras[[#This Row],[Z-CORE]])&gt; 1.96,"Sí", "No")</f>
        <v>No</v>
      </c>
      <c r="H4105" t="s">
        <v>38</v>
      </c>
      <c r="I4105" t="str">
        <f>IF(moras[[#This Row],[TIPO_ASEGURAMIENTO]] = "", '2-Resumen'!$F$4, moras[[#This Row],[TIPO_ASEGURAMIENTO]])</f>
        <v>PENSIONADOS EN SU PROPIO SISTEMA</v>
      </c>
      <c r="J4105" t="s">
        <v>34</v>
      </c>
      <c r="K4105" t="s">
        <v>30</v>
      </c>
      <c r="L4105" t="s">
        <v>31</v>
      </c>
      <c r="M4105" t="s">
        <v>31</v>
      </c>
      <c r="N4105">
        <v>55</v>
      </c>
      <c r="O4105">
        <f>IF(moras[[#This Row],[EDAD]]="", '2-Resumen'!$C$7, moras[[#This Row],[EDAD]])</f>
        <v>55</v>
      </c>
      <c r="P4105">
        <f>FLOOR(moras[[#This Row],[EDAD_SIN_NA´S]],10)</f>
        <v>50</v>
      </c>
      <c r="Q4105">
        <f>STANDARDIZE(moras[[#This Row],[EDAD]],'2-Resumen'!$C$2, '2-Resumen'!$C$3)</f>
        <v>0.92408910778807873</v>
      </c>
      <c r="R4105" t="str">
        <f>IF(ABS(moras[[#This Row],[Z-CORE E]]) &gt; 1.96, "Sí", "No")</f>
        <v>No</v>
      </c>
    </row>
    <row r="4106" spans="1:18">
      <c r="A4106">
        <v>521</v>
      </c>
      <c r="B4106" t="s">
        <v>32</v>
      </c>
      <c r="C4106">
        <v>55629612</v>
      </c>
      <c r="D41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06">
        <f>IF(moras[[#This Row],[SALARIO]]="",'2-Resumen'!$B$7, moras[[#This Row],[SALARIO]])</f>
        <v>55629612</v>
      </c>
      <c r="F4106">
        <f>STANDARDIZE(moras[[#This Row],[SALARIO]],'2-Resumen'!$B$2,'2-Resumen'!$B$3)</f>
        <v>0.55000699911227546</v>
      </c>
      <c r="G4106" t="str">
        <f>IF(ABS(moras[[#This Row],[Z-CORE]])&gt; 1.96,"Sí", "No")</f>
        <v>No</v>
      </c>
      <c r="H4106" t="s">
        <v>38</v>
      </c>
      <c r="I4106" t="str">
        <f>IF(moras[[#This Row],[TIPO_ASEGURAMIENTO]] = "", '2-Resumen'!$F$4, moras[[#This Row],[TIPO_ASEGURAMIENTO]])</f>
        <v>PENSIONADOS EN SU PROPIO SISTEMA</v>
      </c>
      <c r="J4106" t="s">
        <v>34</v>
      </c>
      <c r="K4106" t="s">
        <v>30</v>
      </c>
      <c r="L4106" t="s">
        <v>31</v>
      </c>
      <c r="M4106" t="s">
        <v>31</v>
      </c>
      <c r="N4106">
        <v>63</v>
      </c>
      <c r="O4106">
        <f>IF(moras[[#This Row],[EDAD]]="", '2-Resumen'!$C$7, moras[[#This Row],[EDAD]])</f>
        <v>63</v>
      </c>
      <c r="P4106">
        <f>FLOOR(moras[[#This Row],[EDAD_SIN_NA´S]],10)</f>
        <v>60</v>
      </c>
      <c r="Q4106">
        <f>STANDARDIZE(moras[[#This Row],[EDAD]],'2-Resumen'!$C$2, '2-Resumen'!$C$3)</f>
        <v>1.4886917484051787</v>
      </c>
      <c r="R4106" t="str">
        <f>IF(ABS(moras[[#This Row],[Z-CORE E]]) &gt; 1.96, "Sí", "No")</f>
        <v>No</v>
      </c>
    </row>
    <row r="4107" spans="1:18">
      <c r="A4107">
        <v>546</v>
      </c>
      <c r="B4107" t="s">
        <v>32</v>
      </c>
      <c r="C4107">
        <v>1738706</v>
      </c>
      <c r="D41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07">
        <f>IF(moras[[#This Row],[SALARIO]]="",'2-Resumen'!$B$7, moras[[#This Row],[SALARIO]])</f>
        <v>1738706</v>
      </c>
      <c r="F4107">
        <f>STANDARDIZE(moras[[#This Row],[SALARIO]],'2-Resumen'!$B$2,'2-Resumen'!$B$3)</f>
        <v>-0.34668598237475262</v>
      </c>
      <c r="G4107" t="str">
        <f>IF(ABS(moras[[#This Row],[Z-CORE]])&gt; 1.96,"Sí", "No")</f>
        <v>No</v>
      </c>
      <c r="H4107" t="s">
        <v>38</v>
      </c>
      <c r="I4107" t="str">
        <f>IF(moras[[#This Row],[TIPO_ASEGURAMIENTO]] = "", '2-Resumen'!$F$4, moras[[#This Row],[TIPO_ASEGURAMIENTO]])</f>
        <v>PENSIONADOS EN SU PROPIO SISTEMA</v>
      </c>
      <c r="J4107" t="s">
        <v>34</v>
      </c>
      <c r="K4107" t="s">
        <v>30</v>
      </c>
      <c r="L4107" t="s">
        <v>31</v>
      </c>
      <c r="M4107" t="s">
        <v>31</v>
      </c>
      <c r="N4107">
        <v>50</v>
      </c>
      <c r="O4107">
        <f>IF(moras[[#This Row],[EDAD]]="", '2-Resumen'!$C$7, moras[[#This Row],[EDAD]])</f>
        <v>50</v>
      </c>
      <c r="P4107">
        <f>FLOOR(moras[[#This Row],[EDAD_SIN_NA´S]],10)</f>
        <v>50</v>
      </c>
      <c r="Q4107">
        <f>STANDARDIZE(moras[[#This Row],[EDAD]],'2-Resumen'!$C$2, '2-Resumen'!$C$3)</f>
        <v>0.57121245740239113</v>
      </c>
      <c r="R4107" t="str">
        <f>IF(ABS(moras[[#This Row],[Z-CORE E]]) &gt; 1.96, "Sí", "No")</f>
        <v>No</v>
      </c>
    </row>
    <row r="4108" spans="1:18">
      <c r="A4108">
        <v>547</v>
      </c>
      <c r="B4108" t="s">
        <v>32</v>
      </c>
      <c r="C4108">
        <v>48759214</v>
      </c>
      <c r="D41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08">
        <f>IF(moras[[#This Row],[SALARIO]]="",'2-Resumen'!$B$7, moras[[#This Row],[SALARIO]])</f>
        <v>48759214</v>
      </c>
      <c r="F4108">
        <f>STANDARDIZE(moras[[#This Row],[SALARIO]],'2-Resumen'!$B$2,'2-Resumen'!$B$3)</f>
        <v>0.43569016675799077</v>
      </c>
      <c r="G4108" t="str">
        <f>IF(ABS(moras[[#This Row],[Z-CORE]])&gt; 1.96,"Sí", "No")</f>
        <v>No</v>
      </c>
      <c r="H4108" t="s">
        <v>38</v>
      </c>
      <c r="I4108" t="str">
        <f>IF(moras[[#This Row],[TIPO_ASEGURAMIENTO]] = "", '2-Resumen'!$F$4, moras[[#This Row],[TIPO_ASEGURAMIENTO]])</f>
        <v>PENSIONADOS EN SU PROPIO SISTEMA</v>
      </c>
      <c r="J4108" t="s">
        <v>34</v>
      </c>
      <c r="K4108" t="s">
        <v>30</v>
      </c>
      <c r="L4108" t="s">
        <v>31</v>
      </c>
      <c r="M4108" t="s">
        <v>31</v>
      </c>
      <c r="N4108">
        <v>69</v>
      </c>
      <c r="O4108">
        <f>IF(moras[[#This Row],[EDAD]]="", '2-Resumen'!$C$7, moras[[#This Row],[EDAD]])</f>
        <v>69</v>
      </c>
      <c r="P4108">
        <f>FLOOR(moras[[#This Row],[EDAD_SIN_NA´S]],10)</f>
        <v>60</v>
      </c>
      <c r="Q4108">
        <f>STANDARDIZE(moras[[#This Row],[EDAD]],'2-Resumen'!$C$2, '2-Resumen'!$C$3)</f>
        <v>1.9121437288680037</v>
      </c>
      <c r="R4108" t="str">
        <f>IF(ABS(moras[[#This Row],[Z-CORE E]]) &gt; 1.96, "Sí", "No")</f>
        <v>No</v>
      </c>
    </row>
    <row r="4109" spans="1:18">
      <c r="A4109">
        <v>590</v>
      </c>
      <c r="B4109" t="s">
        <v>27</v>
      </c>
      <c r="C4109">
        <v>1422244</v>
      </c>
      <c r="D41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09">
        <f>IF(moras[[#This Row],[SALARIO]]="",'2-Resumen'!$B$7, moras[[#This Row],[SALARIO]])</f>
        <v>1422244</v>
      </c>
      <c r="F4109">
        <f>STANDARDIZE(moras[[#This Row],[SALARIO]],'2-Resumen'!$B$2,'2-Resumen'!$B$3)</f>
        <v>-0.35195160649150709</v>
      </c>
      <c r="G4109" t="str">
        <f>IF(ABS(moras[[#This Row],[Z-CORE]])&gt; 1.96,"Sí", "No")</f>
        <v>No</v>
      </c>
      <c r="H4109" t="s">
        <v>38</v>
      </c>
      <c r="I4109" t="str">
        <f>IF(moras[[#This Row],[TIPO_ASEGURAMIENTO]] = "", '2-Resumen'!$F$4, moras[[#This Row],[TIPO_ASEGURAMIENTO]])</f>
        <v>PENSIONADOS EN SU PROPIO SISTEMA</v>
      </c>
      <c r="J4109" t="s">
        <v>34</v>
      </c>
      <c r="K4109" t="s">
        <v>30</v>
      </c>
      <c r="L4109" t="s">
        <v>31</v>
      </c>
      <c r="M4109" t="s">
        <v>31</v>
      </c>
      <c r="N4109">
        <v>77</v>
      </c>
      <c r="O4109">
        <f>IF(moras[[#This Row],[EDAD]]="", '2-Resumen'!$C$7, moras[[#This Row],[EDAD]])</f>
        <v>77</v>
      </c>
      <c r="P4109">
        <f>FLOOR(moras[[#This Row],[EDAD_SIN_NA´S]],10)</f>
        <v>70</v>
      </c>
      <c r="Q4109">
        <f>STANDARDIZE(moras[[#This Row],[EDAD]],'2-Resumen'!$C$2, '2-Resumen'!$C$3)</f>
        <v>2.4767463694851037</v>
      </c>
      <c r="R4109" t="str">
        <f>IF(ABS(moras[[#This Row],[Z-CORE E]]) &gt; 1.96, "Sí", "No")</f>
        <v>Sí</v>
      </c>
    </row>
    <row r="4110" spans="1:18">
      <c r="A4110">
        <v>606</v>
      </c>
      <c r="B4110" t="s">
        <v>32</v>
      </c>
      <c r="C4110">
        <v>1008778</v>
      </c>
      <c r="D41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10">
        <f>IF(moras[[#This Row],[SALARIO]]="",'2-Resumen'!$B$7, moras[[#This Row],[SALARIO]])</f>
        <v>1008778</v>
      </c>
      <c r="F4110">
        <f>STANDARDIZE(moras[[#This Row],[SALARIO]],'2-Resumen'!$B$2,'2-Resumen'!$B$3)</f>
        <v>-0.35883128411807208</v>
      </c>
      <c r="G4110" t="str">
        <f>IF(ABS(moras[[#This Row],[Z-CORE]])&gt; 1.96,"Sí", "No")</f>
        <v>No</v>
      </c>
      <c r="H4110" t="s">
        <v>38</v>
      </c>
      <c r="I4110" t="str">
        <f>IF(moras[[#This Row],[TIPO_ASEGURAMIENTO]] = "", '2-Resumen'!$F$4, moras[[#This Row],[TIPO_ASEGURAMIENTO]])</f>
        <v>PENSIONADOS EN SU PROPIO SISTEMA</v>
      </c>
      <c r="J4110" t="s">
        <v>34</v>
      </c>
      <c r="K4110" t="s">
        <v>30</v>
      </c>
      <c r="L4110" t="s">
        <v>31</v>
      </c>
      <c r="M4110" t="s">
        <v>31</v>
      </c>
      <c r="N4110">
        <v>75</v>
      </c>
      <c r="O4110">
        <f>IF(moras[[#This Row],[EDAD]]="", '2-Resumen'!$C$7, moras[[#This Row],[EDAD]])</f>
        <v>75</v>
      </c>
      <c r="P4110">
        <f>FLOOR(moras[[#This Row],[EDAD_SIN_NA´S]],10)</f>
        <v>70</v>
      </c>
      <c r="Q4110">
        <f>STANDARDIZE(moras[[#This Row],[EDAD]],'2-Resumen'!$C$2, '2-Resumen'!$C$3)</f>
        <v>2.3355957093308288</v>
      </c>
      <c r="R4110" t="str">
        <f>IF(ABS(moras[[#This Row],[Z-CORE E]]) &gt; 1.96, "Sí", "No")</f>
        <v>Sí</v>
      </c>
    </row>
    <row r="4111" spans="1:18">
      <c r="A4111">
        <v>607</v>
      </c>
      <c r="B4111" t="s">
        <v>32</v>
      </c>
      <c r="C4111">
        <v>58755163</v>
      </c>
      <c r="D41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11">
        <f>IF(moras[[#This Row],[SALARIO]]="",'2-Resumen'!$B$7, moras[[#This Row],[SALARIO]])</f>
        <v>58755163</v>
      </c>
      <c r="F4111">
        <f>STANDARDIZE(moras[[#This Row],[SALARIO]],'2-Resumen'!$B$2,'2-Resumen'!$B$3)</f>
        <v>0.60201316959639684</v>
      </c>
      <c r="G4111" t="str">
        <f>IF(ABS(moras[[#This Row],[Z-CORE]])&gt; 1.96,"Sí", "No")</f>
        <v>No</v>
      </c>
      <c r="H4111" t="s">
        <v>38</v>
      </c>
      <c r="I4111" t="str">
        <f>IF(moras[[#This Row],[TIPO_ASEGURAMIENTO]] = "", '2-Resumen'!$F$4, moras[[#This Row],[TIPO_ASEGURAMIENTO]])</f>
        <v>PENSIONADOS EN SU PROPIO SISTEMA</v>
      </c>
      <c r="J4111" t="s">
        <v>34</v>
      </c>
      <c r="K4111" t="s">
        <v>30</v>
      </c>
      <c r="L4111" t="s">
        <v>31</v>
      </c>
      <c r="M4111" t="s">
        <v>31</v>
      </c>
      <c r="N4111">
        <v>68</v>
      </c>
      <c r="O4111">
        <f>IF(moras[[#This Row],[EDAD]]="", '2-Resumen'!$C$7, moras[[#This Row],[EDAD]])</f>
        <v>68</v>
      </c>
      <c r="P4111">
        <f>FLOOR(moras[[#This Row],[EDAD_SIN_NA´S]],10)</f>
        <v>60</v>
      </c>
      <c r="Q4111">
        <f>STANDARDIZE(moras[[#This Row],[EDAD]],'2-Resumen'!$C$2, '2-Resumen'!$C$3)</f>
        <v>1.8415683987908662</v>
      </c>
      <c r="R4111" t="str">
        <f>IF(ABS(moras[[#This Row],[Z-CORE E]]) &gt; 1.96, "Sí", "No")</f>
        <v>No</v>
      </c>
    </row>
    <row r="4112" spans="1:18">
      <c r="A4112">
        <v>611</v>
      </c>
      <c r="B4112" t="s">
        <v>27</v>
      </c>
      <c r="C4112">
        <v>1173695</v>
      </c>
      <c r="D41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12">
        <f>IF(moras[[#This Row],[SALARIO]]="",'2-Resumen'!$B$7, moras[[#This Row],[SALARIO]])</f>
        <v>1173695</v>
      </c>
      <c r="F4112">
        <f>STANDARDIZE(moras[[#This Row],[SALARIO]],'2-Resumen'!$B$2,'2-Resumen'!$B$3)</f>
        <v>-0.35608722343317845</v>
      </c>
      <c r="G4112" t="str">
        <f>IF(ABS(moras[[#This Row],[Z-CORE]])&gt; 1.96,"Sí", "No")</f>
        <v>No</v>
      </c>
      <c r="H4112" t="s">
        <v>38</v>
      </c>
      <c r="I4112" t="str">
        <f>IF(moras[[#This Row],[TIPO_ASEGURAMIENTO]] = "", '2-Resumen'!$F$4, moras[[#This Row],[TIPO_ASEGURAMIENTO]])</f>
        <v>PENSIONADOS EN SU PROPIO SISTEMA</v>
      </c>
      <c r="J4112" t="s">
        <v>34</v>
      </c>
      <c r="K4112" t="s">
        <v>30</v>
      </c>
      <c r="L4112" t="s">
        <v>31</v>
      </c>
      <c r="M4112" t="s">
        <v>31</v>
      </c>
      <c r="N4112">
        <v>71</v>
      </c>
      <c r="O4112">
        <f>IF(moras[[#This Row],[EDAD]]="", '2-Resumen'!$C$7, moras[[#This Row],[EDAD]])</f>
        <v>71</v>
      </c>
      <c r="P4112">
        <f>FLOOR(moras[[#This Row],[EDAD_SIN_NA´S]],10)</f>
        <v>70</v>
      </c>
      <c r="Q4112">
        <f>STANDARDIZE(moras[[#This Row],[EDAD]],'2-Resumen'!$C$2, '2-Resumen'!$C$3)</f>
        <v>2.0532943890222786</v>
      </c>
      <c r="R4112" t="str">
        <f>IF(ABS(moras[[#This Row],[Z-CORE E]]) &gt; 1.96, "Sí", "No")</f>
        <v>Sí</v>
      </c>
    </row>
    <row r="4113" spans="1:18">
      <c r="A4113">
        <v>614</v>
      </c>
      <c r="B4113" t="s">
        <v>27</v>
      </c>
      <c r="C4113">
        <v>453746</v>
      </c>
      <c r="D41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13">
        <f>IF(moras[[#This Row],[SALARIO]]="",'2-Resumen'!$B$7, moras[[#This Row],[SALARIO]])</f>
        <v>453746</v>
      </c>
      <c r="F4113">
        <f>STANDARDIZE(moras[[#This Row],[SALARIO]],'2-Resumen'!$B$2,'2-Resumen'!$B$3)</f>
        <v>-0.36806648418876131</v>
      </c>
      <c r="G4113" t="str">
        <f>IF(ABS(moras[[#This Row],[Z-CORE]])&gt; 1.96,"Sí", "No")</f>
        <v>No</v>
      </c>
      <c r="H4113" t="s">
        <v>38</v>
      </c>
      <c r="I4113" t="str">
        <f>IF(moras[[#This Row],[TIPO_ASEGURAMIENTO]] = "", '2-Resumen'!$F$4, moras[[#This Row],[TIPO_ASEGURAMIENTO]])</f>
        <v>PENSIONADOS EN SU PROPIO SISTEMA</v>
      </c>
      <c r="J4113" t="s">
        <v>34</v>
      </c>
      <c r="K4113" t="s">
        <v>30</v>
      </c>
      <c r="L4113" t="s">
        <v>31</v>
      </c>
      <c r="M4113" t="s">
        <v>31</v>
      </c>
      <c r="N4113">
        <v>81</v>
      </c>
      <c r="O4113">
        <f>IF(moras[[#This Row],[EDAD]]="", '2-Resumen'!$C$7, moras[[#This Row],[EDAD]])</f>
        <v>81</v>
      </c>
      <c r="P4113">
        <f>FLOOR(moras[[#This Row],[EDAD_SIN_NA´S]],10)</f>
        <v>80</v>
      </c>
      <c r="Q4113">
        <f>STANDARDIZE(moras[[#This Row],[EDAD]],'2-Resumen'!$C$2, '2-Resumen'!$C$3)</f>
        <v>2.759047689793654</v>
      </c>
      <c r="R4113" t="str">
        <f>IF(ABS(moras[[#This Row],[Z-CORE E]]) &gt; 1.96, "Sí", "No")</f>
        <v>Sí</v>
      </c>
    </row>
    <row r="4114" spans="1:18">
      <c r="A4114">
        <v>641</v>
      </c>
      <c r="B4114" t="s">
        <v>27</v>
      </c>
      <c r="C4114">
        <v>697711</v>
      </c>
      <c r="D41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14">
        <f>IF(moras[[#This Row],[SALARIO]]="",'2-Resumen'!$B$7, moras[[#This Row],[SALARIO]])</f>
        <v>697711</v>
      </c>
      <c r="F4114">
        <f>STANDARDIZE(moras[[#This Row],[SALARIO]],'2-Resumen'!$B$2,'2-Resumen'!$B$3)</f>
        <v>-0.36400714060993034</v>
      </c>
      <c r="G4114" t="str">
        <f>IF(ABS(moras[[#This Row],[Z-CORE]])&gt; 1.96,"Sí", "No")</f>
        <v>No</v>
      </c>
      <c r="H4114" t="s">
        <v>38</v>
      </c>
      <c r="I4114" t="str">
        <f>IF(moras[[#This Row],[TIPO_ASEGURAMIENTO]] = "", '2-Resumen'!$F$4, moras[[#This Row],[TIPO_ASEGURAMIENTO]])</f>
        <v>PENSIONADOS EN SU PROPIO SISTEMA</v>
      </c>
      <c r="J4114" t="s">
        <v>34</v>
      </c>
      <c r="K4114" t="s">
        <v>30</v>
      </c>
      <c r="L4114" t="s">
        <v>31</v>
      </c>
      <c r="M4114" t="s">
        <v>31</v>
      </c>
      <c r="N4114">
        <v>76</v>
      </c>
      <c r="O4114">
        <f>IF(moras[[#This Row],[EDAD]]="", '2-Resumen'!$C$7, moras[[#This Row],[EDAD]])</f>
        <v>76</v>
      </c>
      <c r="P4114">
        <f>FLOOR(moras[[#This Row],[EDAD_SIN_NA´S]],10)</f>
        <v>70</v>
      </c>
      <c r="Q4114">
        <f>STANDARDIZE(moras[[#This Row],[EDAD]],'2-Resumen'!$C$2, '2-Resumen'!$C$3)</f>
        <v>2.4061710394079663</v>
      </c>
      <c r="R4114" t="str">
        <f>IF(ABS(moras[[#This Row],[Z-CORE E]]) &gt; 1.96, "Sí", "No")</f>
        <v>Sí</v>
      </c>
    </row>
    <row r="4115" spans="1:18">
      <c r="A4115">
        <v>702</v>
      </c>
      <c r="B4115" t="s">
        <v>32</v>
      </c>
      <c r="C4115">
        <v>112084999</v>
      </c>
      <c r="D41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15">
        <f>IF(moras[[#This Row],[SALARIO]]="",'2-Resumen'!$B$7, moras[[#This Row],[SALARIO]])</f>
        <v>112084999</v>
      </c>
      <c r="F4115">
        <f>STANDARDIZE(moras[[#This Row],[SALARIO]],'2-Resumen'!$B$2,'2-Resumen'!$B$3)</f>
        <v>1.4893704844846312</v>
      </c>
      <c r="G4115" t="str">
        <f>IF(ABS(moras[[#This Row],[Z-CORE]])&gt; 1.96,"Sí", "No")</f>
        <v>No</v>
      </c>
      <c r="H4115" t="s">
        <v>38</v>
      </c>
      <c r="I4115" t="str">
        <f>IF(moras[[#This Row],[TIPO_ASEGURAMIENTO]] = "", '2-Resumen'!$F$4, moras[[#This Row],[TIPO_ASEGURAMIENTO]])</f>
        <v>PENSIONADOS EN SU PROPIO SISTEMA</v>
      </c>
      <c r="J4115" t="s">
        <v>34</v>
      </c>
      <c r="K4115" t="s">
        <v>30</v>
      </c>
      <c r="L4115" t="s">
        <v>31</v>
      </c>
      <c r="M4115" t="s">
        <v>31</v>
      </c>
      <c r="N4115">
        <v>63</v>
      </c>
      <c r="O4115">
        <f>IF(moras[[#This Row],[EDAD]]="", '2-Resumen'!$C$7, moras[[#This Row],[EDAD]])</f>
        <v>63</v>
      </c>
      <c r="P4115">
        <f>FLOOR(moras[[#This Row],[EDAD_SIN_NA´S]],10)</f>
        <v>60</v>
      </c>
      <c r="Q4115">
        <f>STANDARDIZE(moras[[#This Row],[EDAD]],'2-Resumen'!$C$2, '2-Resumen'!$C$3)</f>
        <v>1.4886917484051787</v>
      </c>
      <c r="R4115" t="str">
        <f>IF(ABS(moras[[#This Row],[Z-CORE E]]) &gt; 1.96, "Sí", "No")</f>
        <v>No</v>
      </c>
    </row>
    <row r="4116" spans="1:18">
      <c r="A4116">
        <v>714</v>
      </c>
      <c r="B4116" t="s">
        <v>27</v>
      </c>
      <c r="C4116">
        <v>14150948</v>
      </c>
      <c r="D41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16">
        <f>IF(moras[[#This Row],[SALARIO]]="",'2-Resumen'!$B$7, moras[[#This Row],[SALARIO]])</f>
        <v>14150948</v>
      </c>
      <c r="F4116">
        <f>STANDARDIZE(moras[[#This Row],[SALARIO]],'2-Resumen'!$B$2,'2-Resumen'!$B$3)</f>
        <v>-0.14015818182305079</v>
      </c>
      <c r="G4116" t="str">
        <f>IF(ABS(moras[[#This Row],[Z-CORE]])&gt; 1.96,"Sí", "No")</f>
        <v>No</v>
      </c>
      <c r="H4116" t="s">
        <v>38</v>
      </c>
      <c r="I4116" t="str">
        <f>IF(moras[[#This Row],[TIPO_ASEGURAMIENTO]] = "", '2-Resumen'!$F$4, moras[[#This Row],[TIPO_ASEGURAMIENTO]])</f>
        <v>PENSIONADOS EN SU PROPIO SISTEMA</v>
      </c>
      <c r="J4116" t="s">
        <v>34</v>
      </c>
      <c r="K4116" t="s">
        <v>30</v>
      </c>
      <c r="L4116" t="s">
        <v>31</v>
      </c>
      <c r="M4116" t="s">
        <v>31</v>
      </c>
      <c r="N4116">
        <v>89</v>
      </c>
      <c r="O4116">
        <f>IF(moras[[#This Row],[EDAD]]="", '2-Resumen'!$C$7, moras[[#This Row],[EDAD]])</f>
        <v>89</v>
      </c>
      <c r="P4116">
        <f>FLOOR(moras[[#This Row],[EDAD_SIN_NA´S]],10)</f>
        <v>80</v>
      </c>
      <c r="Q4116">
        <f>STANDARDIZE(moras[[#This Row],[EDAD]],'2-Resumen'!$C$2, '2-Resumen'!$C$3)</f>
        <v>3.3236503304107536</v>
      </c>
      <c r="R4116" t="str">
        <f>IF(ABS(moras[[#This Row],[Z-CORE E]]) &gt; 1.96, "Sí", "No")</f>
        <v>Sí</v>
      </c>
    </row>
    <row r="4117" spans="1:18">
      <c r="A4117">
        <v>720</v>
      </c>
      <c r="B4117" t="s">
        <v>32</v>
      </c>
      <c r="C4117">
        <v>380825</v>
      </c>
      <c r="D41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17">
        <f>IF(moras[[#This Row],[SALARIO]]="",'2-Resumen'!$B$7, moras[[#This Row],[SALARIO]])</f>
        <v>380825</v>
      </c>
      <c r="F4117">
        <f>STANDARDIZE(moras[[#This Row],[SALARIO]],'2-Resumen'!$B$2,'2-Resumen'!$B$3)</f>
        <v>-0.36927981967996676</v>
      </c>
      <c r="G4117" t="str">
        <f>IF(ABS(moras[[#This Row],[Z-CORE]])&gt; 1.96,"Sí", "No")</f>
        <v>No</v>
      </c>
      <c r="H4117" t="s">
        <v>38</v>
      </c>
      <c r="I4117" t="str">
        <f>IF(moras[[#This Row],[TIPO_ASEGURAMIENTO]] = "", '2-Resumen'!$F$4, moras[[#This Row],[TIPO_ASEGURAMIENTO]])</f>
        <v>PENSIONADOS EN SU PROPIO SISTEMA</v>
      </c>
      <c r="J4117" t="s">
        <v>34</v>
      </c>
      <c r="K4117" t="s">
        <v>30</v>
      </c>
      <c r="L4117" t="s">
        <v>31</v>
      </c>
      <c r="M4117" t="s">
        <v>31</v>
      </c>
      <c r="N4117">
        <v>68</v>
      </c>
      <c r="O4117">
        <f>IF(moras[[#This Row],[EDAD]]="", '2-Resumen'!$C$7, moras[[#This Row],[EDAD]])</f>
        <v>68</v>
      </c>
      <c r="P4117">
        <f>FLOOR(moras[[#This Row],[EDAD_SIN_NA´S]],10)</f>
        <v>60</v>
      </c>
      <c r="Q4117">
        <f>STANDARDIZE(moras[[#This Row],[EDAD]],'2-Resumen'!$C$2, '2-Resumen'!$C$3)</f>
        <v>1.8415683987908662</v>
      </c>
      <c r="R4117" t="str">
        <f>IF(ABS(moras[[#This Row],[Z-CORE E]]) &gt; 1.96, "Sí", "No")</f>
        <v>No</v>
      </c>
    </row>
    <row r="4118" spans="1:18">
      <c r="A4118">
        <v>729</v>
      </c>
      <c r="B4118" t="s">
        <v>27</v>
      </c>
      <c r="C4118">
        <v>19587442</v>
      </c>
      <c r="D41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18">
        <f>IF(moras[[#This Row],[SALARIO]]="",'2-Resumen'!$B$7, moras[[#This Row],[SALARIO]])</f>
        <v>19587442</v>
      </c>
      <c r="F4118">
        <f>STANDARDIZE(moras[[#This Row],[SALARIO]],'2-Resumen'!$B$2,'2-Resumen'!$B$3)</f>
        <v>-4.9700136569620842E-2</v>
      </c>
      <c r="G4118" t="str">
        <f>IF(ABS(moras[[#This Row],[Z-CORE]])&gt; 1.96,"Sí", "No")</f>
        <v>No</v>
      </c>
      <c r="H4118" t="s">
        <v>38</v>
      </c>
      <c r="I4118" t="str">
        <f>IF(moras[[#This Row],[TIPO_ASEGURAMIENTO]] = "", '2-Resumen'!$F$4, moras[[#This Row],[TIPO_ASEGURAMIENTO]])</f>
        <v>PENSIONADOS EN SU PROPIO SISTEMA</v>
      </c>
      <c r="J4118" t="s">
        <v>34</v>
      </c>
      <c r="K4118" t="s">
        <v>30</v>
      </c>
      <c r="L4118" t="s">
        <v>31</v>
      </c>
      <c r="M4118" t="s">
        <v>31</v>
      </c>
      <c r="N4118">
        <v>67</v>
      </c>
      <c r="O4118">
        <f>IF(moras[[#This Row],[EDAD]]="", '2-Resumen'!$C$7, moras[[#This Row],[EDAD]])</f>
        <v>67</v>
      </c>
      <c r="P4118">
        <f>FLOOR(moras[[#This Row],[EDAD_SIN_NA´S]],10)</f>
        <v>60</v>
      </c>
      <c r="Q4118">
        <f>STANDARDIZE(moras[[#This Row],[EDAD]],'2-Resumen'!$C$2, '2-Resumen'!$C$3)</f>
        <v>1.7709930687137287</v>
      </c>
      <c r="R4118" t="str">
        <f>IF(ABS(moras[[#This Row],[Z-CORE E]]) &gt; 1.96, "Sí", "No")</f>
        <v>No</v>
      </c>
    </row>
    <row r="4119" spans="1:18">
      <c r="A4119">
        <v>731</v>
      </c>
      <c r="B4119" t="s">
        <v>32</v>
      </c>
      <c r="C4119">
        <v>100543578</v>
      </c>
      <c r="D41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19">
        <f>IF(moras[[#This Row],[SALARIO]]="",'2-Resumen'!$B$7, moras[[#This Row],[SALARIO]])</f>
        <v>100543578</v>
      </c>
      <c r="F4119">
        <f>STANDARDIZE(moras[[#This Row],[SALARIO]],'2-Resumen'!$B$2,'2-Resumen'!$B$3)</f>
        <v>1.2973323100459422</v>
      </c>
      <c r="G4119" t="str">
        <f>IF(ABS(moras[[#This Row],[Z-CORE]])&gt; 1.96,"Sí", "No")</f>
        <v>No</v>
      </c>
      <c r="H4119" t="s">
        <v>38</v>
      </c>
      <c r="I4119" t="str">
        <f>IF(moras[[#This Row],[TIPO_ASEGURAMIENTO]] = "", '2-Resumen'!$F$4, moras[[#This Row],[TIPO_ASEGURAMIENTO]])</f>
        <v>PENSIONADOS EN SU PROPIO SISTEMA</v>
      </c>
      <c r="J4119" t="s">
        <v>34</v>
      </c>
      <c r="K4119" t="s">
        <v>30</v>
      </c>
      <c r="L4119" t="s">
        <v>31</v>
      </c>
      <c r="M4119" t="s">
        <v>31</v>
      </c>
      <c r="N4119">
        <v>60</v>
      </c>
      <c r="O4119">
        <f>IF(moras[[#This Row],[EDAD]]="", '2-Resumen'!$C$7, moras[[#This Row],[EDAD]])</f>
        <v>60</v>
      </c>
      <c r="P4119">
        <f>FLOOR(moras[[#This Row],[EDAD_SIN_NA´S]],10)</f>
        <v>60</v>
      </c>
      <c r="Q4119">
        <f>STANDARDIZE(moras[[#This Row],[EDAD]],'2-Resumen'!$C$2, '2-Resumen'!$C$3)</f>
        <v>1.2769657581737661</v>
      </c>
      <c r="R4119" t="str">
        <f>IF(ABS(moras[[#This Row],[Z-CORE E]]) &gt; 1.96, "Sí", "No")</f>
        <v>No</v>
      </c>
    </row>
    <row r="4120" spans="1:18">
      <c r="A4120">
        <v>751</v>
      </c>
      <c r="B4120" t="s">
        <v>27</v>
      </c>
      <c r="C4120">
        <v>990303</v>
      </c>
      <c r="D41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20">
        <f>IF(moras[[#This Row],[SALARIO]]="",'2-Resumen'!$B$7, moras[[#This Row],[SALARIO]])</f>
        <v>990303</v>
      </c>
      <c r="F4120">
        <f>STANDARDIZE(moras[[#This Row],[SALARIO]],'2-Resumen'!$B$2,'2-Resumen'!$B$3)</f>
        <v>-0.35913869039609925</v>
      </c>
      <c r="G4120" t="str">
        <f>IF(ABS(moras[[#This Row],[Z-CORE]])&gt; 1.96,"Sí", "No")</f>
        <v>No</v>
      </c>
      <c r="H4120" t="s">
        <v>38</v>
      </c>
      <c r="I4120" t="str">
        <f>IF(moras[[#This Row],[TIPO_ASEGURAMIENTO]] = "", '2-Resumen'!$F$4, moras[[#This Row],[TIPO_ASEGURAMIENTO]])</f>
        <v>PENSIONADOS EN SU PROPIO SISTEMA</v>
      </c>
      <c r="J4120" t="s">
        <v>34</v>
      </c>
      <c r="K4120" t="s">
        <v>30</v>
      </c>
      <c r="L4120" t="s">
        <v>31</v>
      </c>
      <c r="M4120" t="s">
        <v>31</v>
      </c>
      <c r="N4120">
        <v>80</v>
      </c>
      <c r="O4120">
        <f>IF(moras[[#This Row],[EDAD]]="", '2-Resumen'!$C$7, moras[[#This Row],[EDAD]])</f>
        <v>80</v>
      </c>
      <c r="P4120">
        <f>FLOOR(moras[[#This Row],[EDAD_SIN_NA´S]],10)</f>
        <v>80</v>
      </c>
      <c r="Q4120">
        <f>STANDARDIZE(moras[[#This Row],[EDAD]],'2-Resumen'!$C$2, '2-Resumen'!$C$3)</f>
        <v>2.6884723597165161</v>
      </c>
      <c r="R4120" t="str">
        <f>IF(ABS(moras[[#This Row],[Z-CORE E]]) &gt; 1.96, "Sí", "No")</f>
        <v>Sí</v>
      </c>
    </row>
    <row r="4121" spans="1:18">
      <c r="A4121">
        <v>781</v>
      </c>
      <c r="B4121" t="s">
        <v>27</v>
      </c>
      <c r="C4121">
        <v>113148765</v>
      </c>
      <c r="D41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21">
        <f>IF(moras[[#This Row],[SALARIO]]="",'2-Resumen'!$B$7, moras[[#This Row],[SALARIO]])</f>
        <v>113148765</v>
      </c>
      <c r="F4121">
        <f>STANDARDIZE(moras[[#This Row],[SALARIO]],'2-Resumen'!$B$2,'2-Resumen'!$B$3)</f>
        <v>1.5070705303169378</v>
      </c>
      <c r="G4121" t="str">
        <f>IF(ABS(moras[[#This Row],[Z-CORE]])&gt; 1.96,"Sí", "No")</f>
        <v>No</v>
      </c>
      <c r="H4121" t="s">
        <v>38</v>
      </c>
      <c r="I4121" t="str">
        <f>IF(moras[[#This Row],[TIPO_ASEGURAMIENTO]] = "", '2-Resumen'!$F$4, moras[[#This Row],[TIPO_ASEGURAMIENTO]])</f>
        <v>PENSIONADOS EN SU PROPIO SISTEMA</v>
      </c>
      <c r="J4121" t="s">
        <v>34</v>
      </c>
      <c r="K4121" t="s">
        <v>30</v>
      </c>
      <c r="L4121" t="s">
        <v>31</v>
      </c>
      <c r="M4121" t="s">
        <v>31</v>
      </c>
      <c r="N4121">
        <v>68</v>
      </c>
      <c r="O4121">
        <f>IF(moras[[#This Row],[EDAD]]="", '2-Resumen'!$C$7, moras[[#This Row],[EDAD]])</f>
        <v>68</v>
      </c>
      <c r="P4121">
        <f>FLOOR(moras[[#This Row],[EDAD_SIN_NA´S]],10)</f>
        <v>60</v>
      </c>
      <c r="Q4121">
        <f>STANDARDIZE(moras[[#This Row],[EDAD]],'2-Resumen'!$C$2, '2-Resumen'!$C$3)</f>
        <v>1.8415683987908662</v>
      </c>
      <c r="R4121" t="str">
        <f>IF(ABS(moras[[#This Row],[Z-CORE E]]) &gt; 1.96, "Sí", "No")</f>
        <v>No</v>
      </c>
    </row>
    <row r="4122" spans="1:18">
      <c r="A4122">
        <v>803</v>
      </c>
      <c r="B4122" t="s">
        <v>27</v>
      </c>
      <c r="C4122">
        <v>938855</v>
      </c>
      <c r="D41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22">
        <f>IF(moras[[#This Row],[SALARIO]]="",'2-Resumen'!$B$7, moras[[#This Row],[SALARIO]])</f>
        <v>938855</v>
      </c>
      <c r="F4122">
        <f>STANDARDIZE(moras[[#This Row],[SALARIO]],'2-Resumen'!$B$2,'2-Resumen'!$B$3)</f>
        <v>-0.35999473576508123</v>
      </c>
      <c r="G4122" t="str">
        <f>IF(ABS(moras[[#This Row],[Z-CORE]])&gt; 1.96,"Sí", "No")</f>
        <v>No</v>
      </c>
      <c r="H4122" t="s">
        <v>38</v>
      </c>
      <c r="I4122" t="str">
        <f>IF(moras[[#This Row],[TIPO_ASEGURAMIENTO]] = "", '2-Resumen'!$F$4, moras[[#This Row],[TIPO_ASEGURAMIENTO]])</f>
        <v>PENSIONADOS EN SU PROPIO SISTEMA</v>
      </c>
      <c r="J4122" t="s">
        <v>34</v>
      </c>
      <c r="K4122" t="s">
        <v>30</v>
      </c>
      <c r="L4122" t="s">
        <v>31</v>
      </c>
      <c r="M4122" t="s">
        <v>31</v>
      </c>
      <c r="N4122">
        <v>73</v>
      </c>
      <c r="O4122">
        <f>IF(moras[[#This Row],[EDAD]]="", '2-Resumen'!$C$7, moras[[#This Row],[EDAD]])</f>
        <v>73</v>
      </c>
      <c r="P4122">
        <f>FLOOR(moras[[#This Row],[EDAD_SIN_NA´S]],10)</f>
        <v>70</v>
      </c>
      <c r="Q4122">
        <f>STANDARDIZE(moras[[#This Row],[EDAD]],'2-Resumen'!$C$2, '2-Resumen'!$C$3)</f>
        <v>2.1944450491765539</v>
      </c>
      <c r="R4122" t="str">
        <f>IF(ABS(moras[[#This Row],[Z-CORE E]]) &gt; 1.96, "Sí", "No")</f>
        <v>Sí</v>
      </c>
    </row>
    <row r="4123" spans="1:18">
      <c r="A4123">
        <v>846</v>
      </c>
      <c r="B4123" t="s">
        <v>27</v>
      </c>
      <c r="C4123">
        <v>3697124</v>
      </c>
      <c r="D41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23">
        <f>IF(moras[[#This Row],[SALARIO]]="",'2-Resumen'!$B$7, moras[[#This Row],[SALARIO]])</f>
        <v>3697124</v>
      </c>
      <c r="F4123">
        <f>STANDARDIZE(moras[[#This Row],[SALARIO]],'2-Resumen'!$B$2,'2-Resumen'!$B$3)</f>
        <v>-0.3140997854490995</v>
      </c>
      <c r="G4123" t="str">
        <f>IF(ABS(moras[[#This Row],[Z-CORE]])&gt; 1.96,"Sí", "No")</f>
        <v>No</v>
      </c>
      <c r="H4123" t="s">
        <v>38</v>
      </c>
      <c r="I4123" t="str">
        <f>IF(moras[[#This Row],[TIPO_ASEGURAMIENTO]] = "", '2-Resumen'!$F$4, moras[[#This Row],[TIPO_ASEGURAMIENTO]])</f>
        <v>PENSIONADOS EN SU PROPIO SISTEMA</v>
      </c>
      <c r="J4123" t="s">
        <v>34</v>
      </c>
      <c r="K4123" t="s">
        <v>30</v>
      </c>
      <c r="L4123" t="s">
        <v>31</v>
      </c>
      <c r="M4123" t="s">
        <v>31</v>
      </c>
      <c r="N4123">
        <v>73</v>
      </c>
      <c r="O4123">
        <f>IF(moras[[#This Row],[EDAD]]="", '2-Resumen'!$C$7, moras[[#This Row],[EDAD]])</f>
        <v>73</v>
      </c>
      <c r="P4123">
        <f>FLOOR(moras[[#This Row],[EDAD_SIN_NA´S]],10)</f>
        <v>70</v>
      </c>
      <c r="Q4123">
        <f>STANDARDIZE(moras[[#This Row],[EDAD]],'2-Resumen'!$C$2, '2-Resumen'!$C$3)</f>
        <v>2.1944450491765539</v>
      </c>
      <c r="R4123" t="str">
        <f>IF(ABS(moras[[#This Row],[Z-CORE E]]) &gt; 1.96, "Sí", "No")</f>
        <v>Sí</v>
      </c>
    </row>
    <row r="4124" spans="1:18">
      <c r="A4124">
        <v>858</v>
      </c>
      <c r="B4124" t="s">
        <v>27</v>
      </c>
      <c r="C4124">
        <v>790070</v>
      </c>
      <c r="D41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24">
        <f>IF(moras[[#This Row],[SALARIO]]="",'2-Resumen'!$B$7, moras[[#This Row],[SALARIO]])</f>
        <v>790070</v>
      </c>
      <c r="F4124">
        <f>STANDARDIZE(moras[[#This Row],[SALARIO]],'2-Resumen'!$B$2,'2-Resumen'!$B$3)</f>
        <v>-0.3624703754444466</v>
      </c>
      <c r="G4124" t="str">
        <f>IF(ABS(moras[[#This Row],[Z-CORE]])&gt; 1.96,"Sí", "No")</f>
        <v>No</v>
      </c>
      <c r="H4124" t="s">
        <v>38</v>
      </c>
      <c r="I4124" t="str">
        <f>IF(moras[[#This Row],[TIPO_ASEGURAMIENTO]] = "", '2-Resumen'!$F$4, moras[[#This Row],[TIPO_ASEGURAMIENTO]])</f>
        <v>PENSIONADOS EN SU PROPIO SISTEMA</v>
      </c>
      <c r="J4124" t="s">
        <v>34</v>
      </c>
      <c r="K4124" t="s">
        <v>30</v>
      </c>
      <c r="L4124" t="s">
        <v>31</v>
      </c>
      <c r="M4124" t="s">
        <v>31</v>
      </c>
      <c r="N4124">
        <v>69</v>
      </c>
      <c r="O4124">
        <f>IF(moras[[#This Row],[EDAD]]="", '2-Resumen'!$C$7, moras[[#This Row],[EDAD]])</f>
        <v>69</v>
      </c>
      <c r="P4124">
        <f>FLOOR(moras[[#This Row],[EDAD_SIN_NA´S]],10)</f>
        <v>60</v>
      </c>
      <c r="Q4124">
        <f>STANDARDIZE(moras[[#This Row],[EDAD]],'2-Resumen'!$C$2, '2-Resumen'!$C$3)</f>
        <v>1.9121437288680037</v>
      </c>
      <c r="R4124" t="str">
        <f>IF(ABS(moras[[#This Row],[Z-CORE E]]) &gt; 1.96, "Sí", "No")</f>
        <v>No</v>
      </c>
    </row>
    <row r="4125" spans="1:18">
      <c r="A4125">
        <v>913</v>
      </c>
      <c r="B4125" t="s">
        <v>32</v>
      </c>
      <c r="C4125">
        <v>289404826</v>
      </c>
      <c r="D41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25">
        <f>IF(moras[[#This Row],[SALARIO]]="",'2-Resumen'!$B$7, moras[[#This Row],[SALARIO]])</f>
        <v>289404826</v>
      </c>
      <c r="F4125">
        <f>STANDARDIZE(moras[[#This Row],[SALARIO]],'2-Resumen'!$B$2,'2-Resumen'!$B$3)</f>
        <v>4.4398023133611773</v>
      </c>
      <c r="G4125" t="str">
        <f>IF(ABS(moras[[#This Row],[Z-CORE]])&gt; 1.96,"Sí", "No")</f>
        <v>Sí</v>
      </c>
      <c r="H4125" t="s">
        <v>38</v>
      </c>
      <c r="I4125" t="str">
        <f>IF(moras[[#This Row],[TIPO_ASEGURAMIENTO]] = "", '2-Resumen'!$F$4, moras[[#This Row],[TIPO_ASEGURAMIENTO]])</f>
        <v>PENSIONADOS EN SU PROPIO SISTEMA</v>
      </c>
      <c r="J4125" t="s">
        <v>34</v>
      </c>
      <c r="K4125" t="s">
        <v>30</v>
      </c>
      <c r="L4125" t="s">
        <v>31</v>
      </c>
      <c r="M4125" t="s">
        <v>31</v>
      </c>
      <c r="N4125">
        <v>63</v>
      </c>
      <c r="O4125">
        <f>IF(moras[[#This Row],[EDAD]]="", '2-Resumen'!$C$7, moras[[#This Row],[EDAD]])</f>
        <v>63</v>
      </c>
      <c r="P4125">
        <f>FLOOR(moras[[#This Row],[EDAD_SIN_NA´S]],10)</f>
        <v>60</v>
      </c>
      <c r="Q4125">
        <f>STANDARDIZE(moras[[#This Row],[EDAD]],'2-Resumen'!$C$2, '2-Resumen'!$C$3)</f>
        <v>1.4886917484051787</v>
      </c>
      <c r="R4125" t="str">
        <f>IF(ABS(moras[[#This Row],[Z-CORE E]]) &gt; 1.96, "Sí", "No")</f>
        <v>No</v>
      </c>
    </row>
    <row r="4126" spans="1:18">
      <c r="A4126">
        <v>932</v>
      </c>
      <c r="B4126" t="s">
        <v>32</v>
      </c>
      <c r="C4126">
        <v>1249086</v>
      </c>
      <c r="D41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26">
        <f>IF(moras[[#This Row],[SALARIO]]="",'2-Resumen'!$B$7, moras[[#This Row],[SALARIO]])</f>
        <v>1249086</v>
      </c>
      <c r="F4126">
        <f>STANDARDIZE(moras[[#This Row],[SALARIO]],'2-Resumen'!$B$2,'2-Resumen'!$B$3)</f>
        <v>-0.35483278951129771</v>
      </c>
      <c r="G4126" t="str">
        <f>IF(ABS(moras[[#This Row],[Z-CORE]])&gt; 1.96,"Sí", "No")</f>
        <v>No</v>
      </c>
      <c r="H4126" t="s">
        <v>38</v>
      </c>
      <c r="I4126" t="str">
        <f>IF(moras[[#This Row],[TIPO_ASEGURAMIENTO]] = "", '2-Resumen'!$F$4, moras[[#This Row],[TIPO_ASEGURAMIENTO]])</f>
        <v>PENSIONADOS EN SU PROPIO SISTEMA</v>
      </c>
      <c r="J4126" t="s">
        <v>34</v>
      </c>
      <c r="K4126" t="s">
        <v>30</v>
      </c>
      <c r="L4126" t="s">
        <v>31</v>
      </c>
      <c r="M4126" t="s">
        <v>31</v>
      </c>
      <c r="N4126">
        <v>73</v>
      </c>
      <c r="O4126">
        <f>IF(moras[[#This Row],[EDAD]]="", '2-Resumen'!$C$7, moras[[#This Row],[EDAD]])</f>
        <v>73</v>
      </c>
      <c r="P4126">
        <f>FLOOR(moras[[#This Row],[EDAD_SIN_NA´S]],10)</f>
        <v>70</v>
      </c>
      <c r="Q4126">
        <f>STANDARDIZE(moras[[#This Row],[EDAD]],'2-Resumen'!$C$2, '2-Resumen'!$C$3)</f>
        <v>2.1944450491765539</v>
      </c>
      <c r="R4126" t="str">
        <f>IF(ABS(moras[[#This Row],[Z-CORE E]]) &gt; 1.96, "Sí", "No")</f>
        <v>Sí</v>
      </c>
    </row>
    <row r="4127" spans="1:18">
      <c r="A4127">
        <v>934</v>
      </c>
      <c r="B4127" t="s">
        <v>32</v>
      </c>
      <c r="C4127">
        <v>2471797</v>
      </c>
      <c r="D41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27">
        <f>IF(moras[[#This Row],[SALARIO]]="",'2-Resumen'!$B$7, moras[[#This Row],[SALARIO]])</f>
        <v>2471797</v>
      </c>
      <c r="F4127">
        <f>STANDARDIZE(moras[[#This Row],[SALARIO]],'2-Resumen'!$B$2,'2-Resumen'!$B$3)</f>
        <v>-0.33448805134551168</v>
      </c>
      <c r="G4127" t="str">
        <f>IF(ABS(moras[[#This Row],[Z-CORE]])&gt; 1.96,"Sí", "No")</f>
        <v>No</v>
      </c>
      <c r="H4127" t="s">
        <v>38</v>
      </c>
      <c r="I4127" t="str">
        <f>IF(moras[[#This Row],[TIPO_ASEGURAMIENTO]] = "", '2-Resumen'!$F$4, moras[[#This Row],[TIPO_ASEGURAMIENTO]])</f>
        <v>PENSIONADOS EN SU PROPIO SISTEMA</v>
      </c>
      <c r="J4127" t="s">
        <v>34</v>
      </c>
      <c r="K4127" t="s">
        <v>30</v>
      </c>
      <c r="L4127" t="s">
        <v>31</v>
      </c>
      <c r="M4127" t="s">
        <v>31</v>
      </c>
      <c r="N4127">
        <v>78</v>
      </c>
      <c r="O4127">
        <f>IF(moras[[#This Row],[EDAD]]="", '2-Resumen'!$C$7, moras[[#This Row],[EDAD]])</f>
        <v>78</v>
      </c>
      <c r="P4127">
        <f>FLOOR(moras[[#This Row],[EDAD_SIN_NA´S]],10)</f>
        <v>70</v>
      </c>
      <c r="Q4127">
        <f>STANDARDIZE(moras[[#This Row],[EDAD]],'2-Resumen'!$C$2, '2-Resumen'!$C$3)</f>
        <v>2.5473216995622412</v>
      </c>
      <c r="R4127" t="str">
        <f>IF(ABS(moras[[#This Row],[Z-CORE E]]) &gt; 1.96, "Sí", "No")</f>
        <v>Sí</v>
      </c>
    </row>
    <row r="4128" spans="1:18">
      <c r="A4128">
        <v>952</v>
      </c>
      <c r="B4128" t="s">
        <v>32</v>
      </c>
      <c r="C4128">
        <v>102737502</v>
      </c>
      <c r="D41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28">
        <f>IF(moras[[#This Row],[SALARIO]]="",'2-Resumen'!$B$7, moras[[#This Row],[SALARIO]])</f>
        <v>102737502</v>
      </c>
      <c r="F4128">
        <f>STANDARDIZE(moras[[#This Row],[SALARIO]],'2-Resumen'!$B$2,'2-Resumen'!$B$3)</f>
        <v>1.3338371009046437</v>
      </c>
      <c r="G4128" t="str">
        <f>IF(ABS(moras[[#This Row],[Z-CORE]])&gt; 1.96,"Sí", "No")</f>
        <v>No</v>
      </c>
      <c r="H4128" t="s">
        <v>38</v>
      </c>
      <c r="I4128" t="str">
        <f>IF(moras[[#This Row],[TIPO_ASEGURAMIENTO]] = "", '2-Resumen'!$F$4, moras[[#This Row],[TIPO_ASEGURAMIENTO]])</f>
        <v>PENSIONADOS EN SU PROPIO SISTEMA</v>
      </c>
      <c r="J4128" t="s">
        <v>34</v>
      </c>
      <c r="K4128" t="s">
        <v>30</v>
      </c>
      <c r="L4128" t="s">
        <v>31</v>
      </c>
      <c r="M4128" t="s">
        <v>31</v>
      </c>
      <c r="N4128">
        <v>65</v>
      </c>
      <c r="O4128">
        <f>IF(moras[[#This Row],[EDAD]]="", '2-Resumen'!$C$7, moras[[#This Row],[EDAD]])</f>
        <v>65</v>
      </c>
      <c r="P4128">
        <f>FLOOR(moras[[#This Row],[EDAD_SIN_NA´S]],10)</f>
        <v>60</v>
      </c>
      <c r="Q4128">
        <f>STANDARDIZE(moras[[#This Row],[EDAD]],'2-Resumen'!$C$2, '2-Resumen'!$C$3)</f>
        <v>1.6298424085594538</v>
      </c>
      <c r="R4128" t="str">
        <f>IF(ABS(moras[[#This Row],[Z-CORE E]]) &gt; 1.96, "Sí", "No")</f>
        <v>No</v>
      </c>
    </row>
    <row r="4129" spans="1:18">
      <c r="A4129">
        <v>964</v>
      </c>
      <c r="B4129" t="s">
        <v>27</v>
      </c>
      <c r="C4129">
        <v>538365</v>
      </c>
      <c r="D41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29">
        <f>IF(moras[[#This Row],[SALARIO]]="",'2-Resumen'!$B$7, moras[[#This Row],[SALARIO]])</f>
        <v>538365</v>
      </c>
      <c r="F4129">
        <f>STANDARDIZE(moras[[#This Row],[SALARIO]],'2-Resumen'!$B$2,'2-Resumen'!$B$3)</f>
        <v>-0.36665850519875415</v>
      </c>
      <c r="G4129" t="str">
        <f>IF(ABS(moras[[#This Row],[Z-CORE]])&gt; 1.96,"Sí", "No")</f>
        <v>No</v>
      </c>
      <c r="H4129" t="s">
        <v>38</v>
      </c>
      <c r="I4129" t="str">
        <f>IF(moras[[#This Row],[TIPO_ASEGURAMIENTO]] = "", '2-Resumen'!$F$4, moras[[#This Row],[TIPO_ASEGURAMIENTO]])</f>
        <v>PENSIONADOS EN SU PROPIO SISTEMA</v>
      </c>
      <c r="J4129" t="s">
        <v>34</v>
      </c>
      <c r="K4129" t="s">
        <v>30</v>
      </c>
      <c r="L4129" t="s">
        <v>31</v>
      </c>
      <c r="M4129" t="s">
        <v>31</v>
      </c>
      <c r="N4129">
        <v>71</v>
      </c>
      <c r="O4129">
        <f>IF(moras[[#This Row],[EDAD]]="", '2-Resumen'!$C$7, moras[[#This Row],[EDAD]])</f>
        <v>71</v>
      </c>
      <c r="P4129">
        <f>FLOOR(moras[[#This Row],[EDAD_SIN_NA´S]],10)</f>
        <v>70</v>
      </c>
      <c r="Q4129">
        <f>STANDARDIZE(moras[[#This Row],[EDAD]],'2-Resumen'!$C$2, '2-Resumen'!$C$3)</f>
        <v>2.0532943890222786</v>
      </c>
      <c r="R4129" t="str">
        <f>IF(ABS(moras[[#This Row],[Z-CORE E]]) &gt; 1.96, "Sí", "No")</f>
        <v>Sí</v>
      </c>
    </row>
    <row r="4130" spans="1:18">
      <c r="A4130">
        <v>978</v>
      </c>
      <c r="B4130" t="s">
        <v>27</v>
      </c>
      <c r="C4130">
        <v>951165</v>
      </c>
      <c r="D41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30">
        <f>IF(moras[[#This Row],[SALARIO]]="",'2-Resumen'!$B$7, moras[[#This Row],[SALARIO]])</f>
        <v>951165</v>
      </c>
      <c r="F4130">
        <f>STANDARDIZE(moras[[#This Row],[SALARIO]],'2-Resumen'!$B$2,'2-Resumen'!$B$3)</f>
        <v>-0.35978990917333487</v>
      </c>
      <c r="G4130" t="str">
        <f>IF(ABS(moras[[#This Row],[Z-CORE]])&gt; 1.96,"Sí", "No")</f>
        <v>No</v>
      </c>
      <c r="H4130" t="s">
        <v>38</v>
      </c>
      <c r="I4130" t="str">
        <f>IF(moras[[#This Row],[TIPO_ASEGURAMIENTO]] = "", '2-Resumen'!$F$4, moras[[#This Row],[TIPO_ASEGURAMIENTO]])</f>
        <v>PENSIONADOS EN SU PROPIO SISTEMA</v>
      </c>
      <c r="J4130" t="s">
        <v>34</v>
      </c>
      <c r="K4130" t="s">
        <v>30</v>
      </c>
      <c r="L4130" t="s">
        <v>31</v>
      </c>
      <c r="M4130" t="s">
        <v>31</v>
      </c>
      <c r="N4130">
        <v>69</v>
      </c>
      <c r="O4130">
        <f>IF(moras[[#This Row],[EDAD]]="", '2-Resumen'!$C$7, moras[[#This Row],[EDAD]])</f>
        <v>69</v>
      </c>
      <c r="P4130">
        <f>FLOOR(moras[[#This Row],[EDAD_SIN_NA´S]],10)</f>
        <v>60</v>
      </c>
      <c r="Q4130">
        <f>STANDARDIZE(moras[[#This Row],[EDAD]],'2-Resumen'!$C$2, '2-Resumen'!$C$3)</f>
        <v>1.9121437288680037</v>
      </c>
      <c r="R4130" t="str">
        <f>IF(ABS(moras[[#This Row],[Z-CORE E]]) &gt; 1.96, "Sí", "No")</f>
        <v>No</v>
      </c>
    </row>
    <row r="4131" spans="1:18">
      <c r="A4131">
        <v>980</v>
      </c>
      <c r="B4131" t="s">
        <v>27</v>
      </c>
      <c r="C4131">
        <v>1713724</v>
      </c>
      <c r="D41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31">
        <f>IF(moras[[#This Row],[SALARIO]]="",'2-Resumen'!$B$7, moras[[#This Row],[SALARIO]])</f>
        <v>1713724</v>
      </c>
      <c r="F4131">
        <f>STANDARDIZE(moras[[#This Row],[SALARIO]],'2-Resumen'!$B$2,'2-Resumen'!$B$3)</f>
        <v>-0.34710165889100025</v>
      </c>
      <c r="G4131" t="str">
        <f>IF(ABS(moras[[#This Row],[Z-CORE]])&gt; 1.96,"Sí", "No")</f>
        <v>No</v>
      </c>
      <c r="H4131" t="s">
        <v>38</v>
      </c>
      <c r="I4131" t="str">
        <f>IF(moras[[#This Row],[TIPO_ASEGURAMIENTO]] = "", '2-Resumen'!$F$4, moras[[#This Row],[TIPO_ASEGURAMIENTO]])</f>
        <v>PENSIONADOS EN SU PROPIO SISTEMA</v>
      </c>
      <c r="J4131" t="s">
        <v>34</v>
      </c>
      <c r="K4131" t="s">
        <v>30</v>
      </c>
      <c r="L4131" t="s">
        <v>31</v>
      </c>
      <c r="M4131" t="s">
        <v>31</v>
      </c>
      <c r="N4131">
        <v>63</v>
      </c>
      <c r="O4131">
        <f>IF(moras[[#This Row],[EDAD]]="", '2-Resumen'!$C$7, moras[[#This Row],[EDAD]])</f>
        <v>63</v>
      </c>
      <c r="P4131">
        <f>FLOOR(moras[[#This Row],[EDAD_SIN_NA´S]],10)</f>
        <v>60</v>
      </c>
      <c r="Q4131">
        <f>STANDARDIZE(moras[[#This Row],[EDAD]],'2-Resumen'!$C$2, '2-Resumen'!$C$3)</f>
        <v>1.4886917484051787</v>
      </c>
      <c r="R4131" t="str">
        <f>IF(ABS(moras[[#This Row],[Z-CORE E]]) &gt; 1.96, "Sí", "No")</f>
        <v>No</v>
      </c>
    </row>
    <row r="4132" spans="1:18">
      <c r="A4132">
        <v>1005</v>
      </c>
      <c r="B4132" t="s">
        <v>27</v>
      </c>
      <c r="C4132">
        <v>17638709</v>
      </c>
      <c r="D41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32">
        <f>IF(moras[[#This Row],[SALARIO]]="",'2-Resumen'!$B$7, moras[[#This Row],[SALARIO]])</f>
        <v>17638709</v>
      </c>
      <c r="F4132">
        <f>STANDARDIZE(moras[[#This Row],[SALARIO]],'2-Resumen'!$B$2,'2-Resumen'!$B$3)</f>
        <v>-8.2125184385520619E-2</v>
      </c>
      <c r="G4132" t="str">
        <f>IF(ABS(moras[[#This Row],[Z-CORE]])&gt; 1.96,"Sí", "No")</f>
        <v>No</v>
      </c>
      <c r="H4132" t="s">
        <v>38</v>
      </c>
      <c r="I4132" t="str">
        <f>IF(moras[[#This Row],[TIPO_ASEGURAMIENTO]] = "", '2-Resumen'!$F$4, moras[[#This Row],[TIPO_ASEGURAMIENTO]])</f>
        <v>PENSIONADOS EN SU PROPIO SISTEMA</v>
      </c>
      <c r="J4132" t="s">
        <v>34</v>
      </c>
      <c r="K4132" t="s">
        <v>30</v>
      </c>
      <c r="L4132" t="s">
        <v>31</v>
      </c>
      <c r="M4132" t="s">
        <v>31</v>
      </c>
      <c r="N4132">
        <v>88</v>
      </c>
      <c r="O4132">
        <f>IF(moras[[#This Row],[EDAD]]="", '2-Resumen'!$C$7, moras[[#This Row],[EDAD]])</f>
        <v>88</v>
      </c>
      <c r="P4132">
        <f>FLOOR(moras[[#This Row],[EDAD_SIN_NA´S]],10)</f>
        <v>80</v>
      </c>
      <c r="Q4132">
        <f>STANDARDIZE(moras[[#This Row],[EDAD]],'2-Resumen'!$C$2, '2-Resumen'!$C$3)</f>
        <v>3.2530750003336162</v>
      </c>
      <c r="R4132" t="str">
        <f>IF(ABS(moras[[#This Row],[Z-CORE E]]) &gt; 1.96, "Sí", "No")</f>
        <v>Sí</v>
      </c>
    </row>
    <row r="4133" spans="1:18">
      <c r="A4133">
        <v>1014</v>
      </c>
      <c r="B4133" t="s">
        <v>27</v>
      </c>
      <c r="C4133">
        <v>514678</v>
      </c>
      <c r="D41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33">
        <f>IF(moras[[#This Row],[SALARIO]]="",'2-Resumen'!$B$7, moras[[#This Row],[SALARIO]])</f>
        <v>514678</v>
      </c>
      <c r="F4133">
        <f>STANDARDIZE(moras[[#This Row],[SALARIO]],'2-Resumen'!$B$2,'2-Resumen'!$B$3)</f>
        <v>-0.36705263415721856</v>
      </c>
      <c r="G4133" t="str">
        <f>IF(ABS(moras[[#This Row],[Z-CORE]])&gt; 1.96,"Sí", "No")</f>
        <v>No</v>
      </c>
      <c r="H4133" t="s">
        <v>38</v>
      </c>
      <c r="I4133" t="str">
        <f>IF(moras[[#This Row],[TIPO_ASEGURAMIENTO]] = "", '2-Resumen'!$F$4, moras[[#This Row],[TIPO_ASEGURAMIENTO]])</f>
        <v>PENSIONADOS EN SU PROPIO SISTEMA</v>
      </c>
      <c r="J4133" t="s">
        <v>34</v>
      </c>
      <c r="K4133" t="s">
        <v>30</v>
      </c>
      <c r="L4133" t="s">
        <v>31</v>
      </c>
      <c r="M4133" t="s">
        <v>31</v>
      </c>
      <c r="N4133">
        <v>73</v>
      </c>
      <c r="O4133">
        <f>IF(moras[[#This Row],[EDAD]]="", '2-Resumen'!$C$7, moras[[#This Row],[EDAD]])</f>
        <v>73</v>
      </c>
      <c r="P4133">
        <f>FLOOR(moras[[#This Row],[EDAD_SIN_NA´S]],10)</f>
        <v>70</v>
      </c>
      <c r="Q4133">
        <f>STANDARDIZE(moras[[#This Row],[EDAD]],'2-Resumen'!$C$2, '2-Resumen'!$C$3)</f>
        <v>2.1944450491765539</v>
      </c>
      <c r="R4133" t="str">
        <f>IF(ABS(moras[[#This Row],[Z-CORE E]]) &gt; 1.96, "Sí", "No")</f>
        <v>Sí</v>
      </c>
    </row>
    <row r="4134" spans="1:18">
      <c r="A4134">
        <v>1020</v>
      </c>
      <c r="B4134" t="s">
        <v>27</v>
      </c>
      <c r="C4134">
        <v>1444541</v>
      </c>
      <c r="D41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34">
        <f>IF(moras[[#This Row],[SALARIO]]="",'2-Resumen'!$B$7, moras[[#This Row],[SALARIO]])</f>
        <v>1444541</v>
      </c>
      <c r="F4134">
        <f>STANDARDIZE(moras[[#This Row],[SALARIO]],'2-Resumen'!$B$2,'2-Resumen'!$B$3)</f>
        <v>-0.35158060579969808</v>
      </c>
      <c r="G4134" t="str">
        <f>IF(ABS(moras[[#This Row],[Z-CORE]])&gt; 1.96,"Sí", "No")</f>
        <v>No</v>
      </c>
      <c r="H4134" t="s">
        <v>38</v>
      </c>
      <c r="I4134" t="str">
        <f>IF(moras[[#This Row],[TIPO_ASEGURAMIENTO]] = "", '2-Resumen'!$F$4, moras[[#This Row],[TIPO_ASEGURAMIENTO]])</f>
        <v>PENSIONADOS EN SU PROPIO SISTEMA</v>
      </c>
      <c r="J4134" t="s">
        <v>34</v>
      </c>
      <c r="K4134" t="s">
        <v>30</v>
      </c>
      <c r="L4134" t="s">
        <v>31</v>
      </c>
      <c r="M4134" t="s">
        <v>31</v>
      </c>
      <c r="N4134">
        <v>69</v>
      </c>
      <c r="O4134">
        <f>IF(moras[[#This Row],[EDAD]]="", '2-Resumen'!$C$7, moras[[#This Row],[EDAD]])</f>
        <v>69</v>
      </c>
      <c r="P4134">
        <f>FLOOR(moras[[#This Row],[EDAD_SIN_NA´S]],10)</f>
        <v>60</v>
      </c>
      <c r="Q4134">
        <f>STANDARDIZE(moras[[#This Row],[EDAD]],'2-Resumen'!$C$2, '2-Resumen'!$C$3)</f>
        <v>1.9121437288680037</v>
      </c>
      <c r="R4134" t="str">
        <f>IF(ABS(moras[[#This Row],[Z-CORE E]]) &gt; 1.96, "Sí", "No")</f>
        <v>No</v>
      </c>
    </row>
    <row r="4135" spans="1:18">
      <c r="A4135">
        <v>1028</v>
      </c>
      <c r="B4135" t="s">
        <v>27</v>
      </c>
      <c r="C4135">
        <v>76657522</v>
      </c>
      <c r="D41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35">
        <f>IF(moras[[#This Row],[SALARIO]]="",'2-Resumen'!$B$7, moras[[#This Row],[SALARIO]])</f>
        <v>76657522</v>
      </c>
      <c r="F4135">
        <f>STANDARDIZE(moras[[#This Row],[SALARIO]],'2-Resumen'!$B$2,'2-Resumen'!$B$3)</f>
        <v>0.89989125068416209</v>
      </c>
      <c r="G4135" t="str">
        <f>IF(ABS(moras[[#This Row],[Z-CORE]])&gt; 1.96,"Sí", "No")</f>
        <v>No</v>
      </c>
      <c r="H4135" t="s">
        <v>38</v>
      </c>
      <c r="I4135" t="str">
        <f>IF(moras[[#This Row],[TIPO_ASEGURAMIENTO]] = "", '2-Resumen'!$F$4, moras[[#This Row],[TIPO_ASEGURAMIENTO]])</f>
        <v>PENSIONADOS EN SU PROPIO SISTEMA</v>
      </c>
      <c r="J4135" t="s">
        <v>34</v>
      </c>
      <c r="K4135" t="s">
        <v>30</v>
      </c>
      <c r="L4135" t="s">
        <v>31</v>
      </c>
      <c r="M4135" t="s">
        <v>31</v>
      </c>
      <c r="N4135">
        <v>71</v>
      </c>
      <c r="O4135">
        <f>IF(moras[[#This Row],[EDAD]]="", '2-Resumen'!$C$7, moras[[#This Row],[EDAD]])</f>
        <v>71</v>
      </c>
      <c r="P4135">
        <f>FLOOR(moras[[#This Row],[EDAD_SIN_NA´S]],10)</f>
        <v>70</v>
      </c>
      <c r="Q4135">
        <f>STANDARDIZE(moras[[#This Row],[EDAD]],'2-Resumen'!$C$2, '2-Resumen'!$C$3)</f>
        <v>2.0532943890222786</v>
      </c>
      <c r="R4135" t="str">
        <f>IF(ABS(moras[[#This Row],[Z-CORE E]]) &gt; 1.96, "Sí", "No")</f>
        <v>Sí</v>
      </c>
    </row>
    <row r="4136" spans="1:18">
      <c r="A4136">
        <v>1054</v>
      </c>
      <c r="B4136" t="s">
        <v>32</v>
      </c>
      <c r="C4136">
        <v>1301239</v>
      </c>
      <c r="D41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36">
        <f>IF(moras[[#This Row],[SALARIO]]="",'2-Resumen'!$B$7, moras[[#This Row],[SALARIO]])</f>
        <v>1301239</v>
      </c>
      <c r="F4136">
        <f>STANDARDIZE(moras[[#This Row],[SALARIO]],'2-Resumen'!$B$2,'2-Resumen'!$B$3)</f>
        <v>-0.3539650136185804</v>
      </c>
      <c r="G4136" t="str">
        <f>IF(ABS(moras[[#This Row],[Z-CORE]])&gt; 1.96,"Sí", "No")</f>
        <v>No</v>
      </c>
      <c r="H4136" t="s">
        <v>38</v>
      </c>
      <c r="I4136" t="str">
        <f>IF(moras[[#This Row],[TIPO_ASEGURAMIENTO]] = "", '2-Resumen'!$F$4, moras[[#This Row],[TIPO_ASEGURAMIENTO]])</f>
        <v>PENSIONADOS EN SU PROPIO SISTEMA</v>
      </c>
      <c r="J4136" t="s">
        <v>34</v>
      </c>
      <c r="K4136" t="s">
        <v>30</v>
      </c>
      <c r="L4136" t="s">
        <v>31</v>
      </c>
      <c r="M4136" t="s">
        <v>31</v>
      </c>
      <c r="N4136">
        <v>76</v>
      </c>
      <c r="O4136">
        <f>IF(moras[[#This Row],[EDAD]]="", '2-Resumen'!$C$7, moras[[#This Row],[EDAD]])</f>
        <v>76</v>
      </c>
      <c r="P4136">
        <f>FLOOR(moras[[#This Row],[EDAD_SIN_NA´S]],10)</f>
        <v>70</v>
      </c>
      <c r="Q4136">
        <f>STANDARDIZE(moras[[#This Row],[EDAD]],'2-Resumen'!$C$2, '2-Resumen'!$C$3)</f>
        <v>2.4061710394079663</v>
      </c>
      <c r="R4136" t="str">
        <f>IF(ABS(moras[[#This Row],[Z-CORE E]]) &gt; 1.96, "Sí", "No")</f>
        <v>Sí</v>
      </c>
    </row>
    <row r="4137" spans="1:18">
      <c r="A4137">
        <v>1063</v>
      </c>
      <c r="B4137" t="s">
        <v>32</v>
      </c>
      <c r="C4137">
        <v>14151022</v>
      </c>
      <c r="D41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37">
        <f>IF(moras[[#This Row],[SALARIO]]="",'2-Resumen'!$B$7, moras[[#This Row],[SALARIO]])</f>
        <v>14151022</v>
      </c>
      <c r="F4137">
        <f>STANDARDIZE(moras[[#This Row],[SALARIO]],'2-Resumen'!$B$2,'2-Resumen'!$B$3)</f>
        <v>-0.1401569505340346</v>
      </c>
      <c r="G4137" t="str">
        <f>IF(ABS(moras[[#This Row],[Z-CORE]])&gt; 1.96,"Sí", "No")</f>
        <v>No</v>
      </c>
      <c r="H4137" t="s">
        <v>38</v>
      </c>
      <c r="I4137" t="str">
        <f>IF(moras[[#This Row],[TIPO_ASEGURAMIENTO]] = "", '2-Resumen'!$F$4, moras[[#This Row],[TIPO_ASEGURAMIENTO]])</f>
        <v>PENSIONADOS EN SU PROPIO SISTEMA</v>
      </c>
      <c r="J4137" t="s">
        <v>34</v>
      </c>
      <c r="K4137" t="s">
        <v>30</v>
      </c>
      <c r="L4137" t="s">
        <v>31</v>
      </c>
      <c r="M4137" t="s">
        <v>31</v>
      </c>
      <c r="N4137">
        <v>90</v>
      </c>
      <c r="O4137">
        <f>IF(moras[[#This Row],[EDAD]]="", '2-Resumen'!$C$7, moras[[#This Row],[EDAD]])</f>
        <v>90</v>
      </c>
      <c r="P4137">
        <f>FLOOR(moras[[#This Row],[EDAD_SIN_NA´S]],10)</f>
        <v>90</v>
      </c>
      <c r="Q4137">
        <f>STANDARDIZE(moras[[#This Row],[EDAD]],'2-Resumen'!$C$2, '2-Resumen'!$C$3)</f>
        <v>3.3942256604878915</v>
      </c>
      <c r="R4137" t="str">
        <f>IF(ABS(moras[[#This Row],[Z-CORE E]]) &gt; 1.96, "Sí", "No")</f>
        <v>Sí</v>
      </c>
    </row>
    <row r="4138" spans="1:18">
      <c r="A4138">
        <v>1121</v>
      </c>
      <c r="B4138" t="s">
        <v>32</v>
      </c>
      <c r="C4138">
        <v>1602501</v>
      </c>
      <c r="D41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38">
        <f>IF(moras[[#This Row],[SALARIO]]="",'2-Resumen'!$B$7, moras[[#This Row],[SALARIO]])</f>
        <v>1602501</v>
      </c>
      <c r="F4138">
        <f>STANDARDIZE(moras[[#This Row],[SALARIO]],'2-Resumen'!$B$2,'2-Resumen'!$B$3)</f>
        <v>-0.34895230292136659</v>
      </c>
      <c r="G4138" t="str">
        <f>IF(ABS(moras[[#This Row],[Z-CORE]])&gt; 1.96,"Sí", "No")</f>
        <v>No</v>
      </c>
      <c r="H4138" t="s">
        <v>38</v>
      </c>
      <c r="I4138" t="str">
        <f>IF(moras[[#This Row],[TIPO_ASEGURAMIENTO]] = "", '2-Resumen'!$F$4, moras[[#This Row],[TIPO_ASEGURAMIENTO]])</f>
        <v>PENSIONADOS EN SU PROPIO SISTEMA</v>
      </c>
      <c r="J4138" t="s">
        <v>34</v>
      </c>
      <c r="K4138" t="s">
        <v>30</v>
      </c>
      <c r="L4138" t="s">
        <v>31</v>
      </c>
      <c r="M4138" t="s">
        <v>31</v>
      </c>
      <c r="N4138">
        <v>60</v>
      </c>
      <c r="O4138">
        <f>IF(moras[[#This Row],[EDAD]]="", '2-Resumen'!$C$7, moras[[#This Row],[EDAD]])</f>
        <v>60</v>
      </c>
      <c r="P4138">
        <f>FLOOR(moras[[#This Row],[EDAD_SIN_NA´S]],10)</f>
        <v>60</v>
      </c>
      <c r="Q4138">
        <f>STANDARDIZE(moras[[#This Row],[EDAD]],'2-Resumen'!$C$2, '2-Resumen'!$C$3)</f>
        <v>1.2769657581737661</v>
      </c>
      <c r="R4138" t="str">
        <f>IF(ABS(moras[[#This Row],[Z-CORE E]]) &gt; 1.96, "Sí", "No")</f>
        <v>No</v>
      </c>
    </row>
    <row r="4139" spans="1:18">
      <c r="A4139">
        <v>1132</v>
      </c>
      <c r="B4139" t="s">
        <v>27</v>
      </c>
      <c r="C4139">
        <v>19825715</v>
      </c>
      <c r="D41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39">
        <f>IF(moras[[#This Row],[SALARIO]]="",'2-Resumen'!$B$7, moras[[#This Row],[SALARIO]])</f>
        <v>19825715</v>
      </c>
      <c r="F4139">
        <f>STANDARDIZE(moras[[#This Row],[SALARIO]],'2-Resumen'!$B$2,'2-Resumen'!$B$3)</f>
        <v>-4.5735502410791544E-2</v>
      </c>
      <c r="G4139" t="str">
        <f>IF(ABS(moras[[#This Row],[Z-CORE]])&gt; 1.96,"Sí", "No")</f>
        <v>No</v>
      </c>
      <c r="H4139" t="s">
        <v>38</v>
      </c>
      <c r="I4139" t="str">
        <f>IF(moras[[#This Row],[TIPO_ASEGURAMIENTO]] = "", '2-Resumen'!$F$4, moras[[#This Row],[TIPO_ASEGURAMIENTO]])</f>
        <v>PENSIONADOS EN SU PROPIO SISTEMA</v>
      </c>
      <c r="J4139" t="s">
        <v>34</v>
      </c>
      <c r="K4139" t="s">
        <v>30</v>
      </c>
      <c r="L4139" t="s">
        <v>31</v>
      </c>
      <c r="M4139" t="s">
        <v>31</v>
      </c>
      <c r="N4139">
        <v>97</v>
      </c>
      <c r="O4139">
        <f>IF(moras[[#This Row],[EDAD]]="", '2-Resumen'!$C$7, moras[[#This Row],[EDAD]])</f>
        <v>97</v>
      </c>
      <c r="P4139">
        <f>FLOOR(moras[[#This Row],[EDAD_SIN_NA´S]],10)</f>
        <v>90</v>
      </c>
      <c r="Q4139">
        <f>STANDARDIZE(moras[[#This Row],[EDAD]],'2-Resumen'!$C$2, '2-Resumen'!$C$3)</f>
        <v>3.8882529710278537</v>
      </c>
      <c r="R4139" t="str">
        <f>IF(ABS(moras[[#This Row],[Z-CORE E]]) &gt; 1.96, "Sí", "No")</f>
        <v>Sí</v>
      </c>
    </row>
    <row r="4140" spans="1:18">
      <c r="A4140">
        <v>1153</v>
      </c>
      <c r="B4140" t="s">
        <v>27</v>
      </c>
      <c r="C4140">
        <v>1122731</v>
      </c>
      <c r="D41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40">
        <f>IF(moras[[#This Row],[SALARIO]]="",'2-Resumen'!$B$7, moras[[#This Row],[SALARIO]])</f>
        <v>1122731</v>
      </c>
      <c r="F4140">
        <f>STANDARDIZE(moras[[#This Row],[SALARIO]],'2-Resumen'!$B$2,'2-Resumen'!$B$3)</f>
        <v>-0.35693521550643298</v>
      </c>
      <c r="G4140" t="str">
        <f>IF(ABS(moras[[#This Row],[Z-CORE]])&gt; 1.96,"Sí", "No")</f>
        <v>No</v>
      </c>
      <c r="H4140" t="s">
        <v>38</v>
      </c>
      <c r="I4140" t="str">
        <f>IF(moras[[#This Row],[TIPO_ASEGURAMIENTO]] = "", '2-Resumen'!$F$4, moras[[#This Row],[TIPO_ASEGURAMIENTO]])</f>
        <v>PENSIONADOS EN SU PROPIO SISTEMA</v>
      </c>
      <c r="J4140" t="s">
        <v>34</v>
      </c>
      <c r="K4140" t="s">
        <v>30</v>
      </c>
      <c r="L4140" t="s">
        <v>31</v>
      </c>
      <c r="M4140" t="s">
        <v>31</v>
      </c>
      <c r="N4140">
        <v>63</v>
      </c>
      <c r="O4140">
        <f>IF(moras[[#This Row],[EDAD]]="", '2-Resumen'!$C$7, moras[[#This Row],[EDAD]])</f>
        <v>63</v>
      </c>
      <c r="P4140">
        <f>FLOOR(moras[[#This Row],[EDAD_SIN_NA´S]],10)</f>
        <v>60</v>
      </c>
      <c r="Q4140">
        <f>STANDARDIZE(moras[[#This Row],[EDAD]],'2-Resumen'!$C$2, '2-Resumen'!$C$3)</f>
        <v>1.4886917484051787</v>
      </c>
      <c r="R4140" t="str">
        <f>IF(ABS(moras[[#This Row],[Z-CORE E]]) &gt; 1.96, "Sí", "No")</f>
        <v>No</v>
      </c>
    </row>
    <row r="4141" spans="1:18">
      <c r="A4141">
        <v>1156</v>
      </c>
      <c r="B4141" t="s">
        <v>27</v>
      </c>
      <c r="C4141">
        <v>1235915</v>
      </c>
      <c r="D41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41">
        <f>IF(moras[[#This Row],[SALARIO]]="",'2-Resumen'!$B$7, moras[[#This Row],[SALARIO]])</f>
        <v>1235915</v>
      </c>
      <c r="F4141">
        <f>STANDARDIZE(moras[[#This Row],[SALARIO]],'2-Resumen'!$B$2,'2-Resumen'!$B$3)</f>
        <v>-0.35505194231713777</v>
      </c>
      <c r="G4141" t="str">
        <f>IF(ABS(moras[[#This Row],[Z-CORE]])&gt; 1.96,"Sí", "No")</f>
        <v>No</v>
      </c>
      <c r="H4141" t="s">
        <v>38</v>
      </c>
      <c r="I4141" t="str">
        <f>IF(moras[[#This Row],[TIPO_ASEGURAMIENTO]] = "", '2-Resumen'!$F$4, moras[[#This Row],[TIPO_ASEGURAMIENTO]])</f>
        <v>PENSIONADOS EN SU PROPIO SISTEMA</v>
      </c>
      <c r="J4141" t="s">
        <v>34</v>
      </c>
      <c r="K4141" t="s">
        <v>30</v>
      </c>
      <c r="L4141" t="s">
        <v>31</v>
      </c>
      <c r="M4141" t="s">
        <v>31</v>
      </c>
      <c r="N4141">
        <v>64</v>
      </c>
      <c r="O4141">
        <f>IF(moras[[#This Row],[EDAD]]="", '2-Resumen'!$C$7, moras[[#This Row],[EDAD]])</f>
        <v>64</v>
      </c>
      <c r="P4141">
        <f>FLOOR(moras[[#This Row],[EDAD_SIN_NA´S]],10)</f>
        <v>60</v>
      </c>
      <c r="Q4141">
        <f>STANDARDIZE(moras[[#This Row],[EDAD]],'2-Resumen'!$C$2, '2-Resumen'!$C$3)</f>
        <v>1.5592670784823162</v>
      </c>
      <c r="R4141" t="str">
        <f>IF(ABS(moras[[#This Row],[Z-CORE E]]) &gt; 1.96, "Sí", "No")</f>
        <v>No</v>
      </c>
    </row>
    <row r="4142" spans="1:18">
      <c r="A4142">
        <v>1171</v>
      </c>
      <c r="B4142" t="s">
        <v>32</v>
      </c>
      <c r="C4142">
        <v>365205272</v>
      </c>
      <c r="D41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42">
        <f>IF(moras[[#This Row],[SALARIO]]="",'2-Resumen'!$B$7, moras[[#This Row],[SALARIO]])</f>
        <v>365205272</v>
      </c>
      <c r="F4142">
        <f>STANDARDIZE(moras[[#This Row],[SALARIO]],'2-Resumen'!$B$2,'2-Resumen'!$B$3)</f>
        <v>5.7010490239246714</v>
      </c>
      <c r="G4142" t="str">
        <f>IF(ABS(moras[[#This Row],[Z-CORE]])&gt; 1.96,"Sí", "No")</f>
        <v>Sí</v>
      </c>
      <c r="H4142" t="s">
        <v>38</v>
      </c>
      <c r="I4142" t="str">
        <f>IF(moras[[#This Row],[TIPO_ASEGURAMIENTO]] = "", '2-Resumen'!$F$4, moras[[#This Row],[TIPO_ASEGURAMIENTO]])</f>
        <v>PENSIONADOS EN SU PROPIO SISTEMA</v>
      </c>
      <c r="J4142" t="s">
        <v>34</v>
      </c>
      <c r="K4142" t="s">
        <v>30</v>
      </c>
      <c r="L4142" t="s">
        <v>31</v>
      </c>
      <c r="M4142" t="s">
        <v>31</v>
      </c>
      <c r="N4142">
        <v>67</v>
      </c>
      <c r="O4142">
        <f>IF(moras[[#This Row],[EDAD]]="", '2-Resumen'!$C$7, moras[[#This Row],[EDAD]])</f>
        <v>67</v>
      </c>
      <c r="P4142">
        <f>FLOOR(moras[[#This Row],[EDAD_SIN_NA´S]],10)</f>
        <v>60</v>
      </c>
      <c r="Q4142">
        <f>STANDARDIZE(moras[[#This Row],[EDAD]],'2-Resumen'!$C$2, '2-Resumen'!$C$3)</f>
        <v>1.7709930687137287</v>
      </c>
      <c r="R4142" t="str">
        <f>IF(ABS(moras[[#This Row],[Z-CORE E]]) &gt; 1.96, "Sí", "No")</f>
        <v>No</v>
      </c>
    </row>
    <row r="4143" spans="1:18">
      <c r="A4143">
        <v>1173</v>
      </c>
      <c r="B4143" t="s">
        <v>32</v>
      </c>
      <c r="C4143">
        <v>27946372</v>
      </c>
      <c r="D41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43">
        <f>IF(moras[[#This Row],[SALARIO]]="",'2-Resumen'!$B$7, moras[[#This Row],[SALARIO]])</f>
        <v>27946372</v>
      </c>
      <c r="F4143">
        <f>STANDARDIZE(moras[[#This Row],[SALARIO]],'2-Resumen'!$B$2,'2-Resumen'!$B$3)</f>
        <v>8.9384440404115015E-2</v>
      </c>
      <c r="G4143" t="str">
        <f>IF(ABS(moras[[#This Row],[Z-CORE]])&gt; 1.96,"Sí", "No")</f>
        <v>No</v>
      </c>
      <c r="H4143" t="s">
        <v>38</v>
      </c>
      <c r="I4143" t="str">
        <f>IF(moras[[#This Row],[TIPO_ASEGURAMIENTO]] = "", '2-Resumen'!$F$4, moras[[#This Row],[TIPO_ASEGURAMIENTO]])</f>
        <v>PENSIONADOS EN SU PROPIO SISTEMA</v>
      </c>
      <c r="J4143" t="s">
        <v>34</v>
      </c>
      <c r="K4143" t="s">
        <v>30</v>
      </c>
      <c r="L4143" t="s">
        <v>31</v>
      </c>
      <c r="M4143" t="s">
        <v>31</v>
      </c>
      <c r="N4143">
        <v>72</v>
      </c>
      <c r="O4143">
        <f>IF(moras[[#This Row],[EDAD]]="", '2-Resumen'!$C$7, moras[[#This Row],[EDAD]])</f>
        <v>72</v>
      </c>
      <c r="P4143">
        <f>FLOOR(moras[[#This Row],[EDAD_SIN_NA´S]],10)</f>
        <v>70</v>
      </c>
      <c r="Q4143">
        <f>STANDARDIZE(moras[[#This Row],[EDAD]],'2-Resumen'!$C$2, '2-Resumen'!$C$3)</f>
        <v>2.1238697190994165</v>
      </c>
      <c r="R4143" t="str">
        <f>IF(ABS(moras[[#This Row],[Z-CORE E]]) &gt; 1.96, "Sí", "No")</f>
        <v>Sí</v>
      </c>
    </row>
    <row r="4144" spans="1:18">
      <c r="A4144">
        <v>1192</v>
      </c>
      <c r="B4144" t="s">
        <v>27</v>
      </c>
      <c r="C4144">
        <v>634764</v>
      </c>
      <c r="D41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44">
        <f>IF(moras[[#This Row],[SALARIO]]="",'2-Resumen'!$B$7, moras[[#This Row],[SALARIO]])</f>
        <v>634764</v>
      </c>
      <c r="F4144">
        <f>STANDARDIZE(moras[[#This Row],[SALARIO]],'2-Resumen'!$B$2,'2-Resumen'!$B$3)</f>
        <v>-0.36505451830860303</v>
      </c>
      <c r="G4144" t="str">
        <f>IF(ABS(moras[[#This Row],[Z-CORE]])&gt; 1.96,"Sí", "No")</f>
        <v>No</v>
      </c>
      <c r="H4144" t="s">
        <v>38</v>
      </c>
      <c r="I4144" t="str">
        <f>IF(moras[[#This Row],[TIPO_ASEGURAMIENTO]] = "", '2-Resumen'!$F$4, moras[[#This Row],[TIPO_ASEGURAMIENTO]])</f>
        <v>PENSIONADOS EN SU PROPIO SISTEMA</v>
      </c>
      <c r="J4144" t="s">
        <v>34</v>
      </c>
      <c r="K4144" t="s">
        <v>30</v>
      </c>
      <c r="L4144" t="s">
        <v>31</v>
      </c>
      <c r="M4144" t="s">
        <v>31</v>
      </c>
      <c r="N4144">
        <v>69</v>
      </c>
      <c r="O4144">
        <f>IF(moras[[#This Row],[EDAD]]="", '2-Resumen'!$C$7, moras[[#This Row],[EDAD]])</f>
        <v>69</v>
      </c>
      <c r="P4144">
        <f>FLOOR(moras[[#This Row],[EDAD_SIN_NA´S]],10)</f>
        <v>60</v>
      </c>
      <c r="Q4144">
        <f>STANDARDIZE(moras[[#This Row],[EDAD]],'2-Resumen'!$C$2, '2-Resumen'!$C$3)</f>
        <v>1.9121437288680037</v>
      </c>
      <c r="R4144" t="str">
        <f>IF(ABS(moras[[#This Row],[Z-CORE E]]) &gt; 1.96, "Sí", "No")</f>
        <v>No</v>
      </c>
    </row>
    <row r="4145" spans="1:18">
      <c r="A4145">
        <v>1193</v>
      </c>
      <c r="B4145" t="s">
        <v>32</v>
      </c>
      <c r="C4145">
        <v>303131</v>
      </c>
      <c r="D41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145">
        <f>IF(moras[[#This Row],[SALARIO]]="",'2-Resumen'!$B$7, moras[[#This Row],[SALARIO]])</f>
        <v>303131</v>
      </c>
      <c r="F4145">
        <f>STANDARDIZE(moras[[#This Row],[SALARIO]],'2-Resumen'!$B$2,'2-Resumen'!$B$3)</f>
        <v>-0.37057257331271609</v>
      </c>
      <c r="G4145" t="str">
        <f>IF(ABS(moras[[#This Row],[Z-CORE]])&gt; 1.96,"Sí", "No")</f>
        <v>No</v>
      </c>
      <c r="H4145" t="s">
        <v>38</v>
      </c>
      <c r="I4145" t="str">
        <f>IF(moras[[#This Row],[TIPO_ASEGURAMIENTO]] = "", '2-Resumen'!$F$4, moras[[#This Row],[TIPO_ASEGURAMIENTO]])</f>
        <v>PENSIONADOS EN SU PROPIO SISTEMA</v>
      </c>
      <c r="J4145" t="s">
        <v>34</v>
      </c>
      <c r="K4145" t="s">
        <v>30</v>
      </c>
      <c r="L4145" t="s">
        <v>31</v>
      </c>
      <c r="M4145" t="s">
        <v>31</v>
      </c>
      <c r="N4145">
        <v>88</v>
      </c>
      <c r="O4145">
        <f>IF(moras[[#This Row],[EDAD]]="", '2-Resumen'!$C$7, moras[[#This Row],[EDAD]])</f>
        <v>88</v>
      </c>
      <c r="P4145">
        <f>FLOOR(moras[[#This Row],[EDAD_SIN_NA´S]],10)</f>
        <v>80</v>
      </c>
      <c r="Q4145">
        <f>STANDARDIZE(moras[[#This Row],[EDAD]],'2-Resumen'!$C$2, '2-Resumen'!$C$3)</f>
        <v>3.2530750003336162</v>
      </c>
      <c r="R4145" t="str">
        <f>IF(ABS(moras[[#This Row],[Z-CORE E]]) &gt; 1.96, "Sí", "No")</f>
        <v>Sí</v>
      </c>
    </row>
    <row r="4146" spans="1:18">
      <c r="A4146">
        <v>1211</v>
      </c>
      <c r="B4146" t="s">
        <v>32</v>
      </c>
      <c r="C4146">
        <v>1177801</v>
      </c>
      <c r="D41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46">
        <f>IF(moras[[#This Row],[SALARIO]]="",'2-Resumen'!$B$7, moras[[#This Row],[SALARIO]])</f>
        <v>1177801</v>
      </c>
      <c r="F4146">
        <f>STANDARDIZE(moras[[#This Row],[SALARIO]],'2-Resumen'!$B$2,'2-Resumen'!$B$3)</f>
        <v>-0.35601890353182097</v>
      </c>
      <c r="G4146" t="str">
        <f>IF(ABS(moras[[#This Row],[Z-CORE]])&gt; 1.96,"Sí", "No")</f>
        <v>No</v>
      </c>
      <c r="H4146" t="s">
        <v>38</v>
      </c>
      <c r="I4146" t="str">
        <f>IF(moras[[#This Row],[TIPO_ASEGURAMIENTO]] = "", '2-Resumen'!$F$4, moras[[#This Row],[TIPO_ASEGURAMIENTO]])</f>
        <v>PENSIONADOS EN SU PROPIO SISTEMA</v>
      </c>
      <c r="J4146" t="s">
        <v>34</v>
      </c>
      <c r="K4146" t="s">
        <v>30</v>
      </c>
      <c r="L4146" t="s">
        <v>31</v>
      </c>
      <c r="M4146" t="s">
        <v>31</v>
      </c>
      <c r="N4146">
        <v>82</v>
      </c>
      <c r="O4146">
        <f>IF(moras[[#This Row],[EDAD]]="", '2-Resumen'!$C$7, moras[[#This Row],[EDAD]])</f>
        <v>82</v>
      </c>
      <c r="P4146">
        <f>FLOOR(moras[[#This Row],[EDAD_SIN_NA´S]],10)</f>
        <v>80</v>
      </c>
      <c r="Q4146">
        <f>STANDARDIZE(moras[[#This Row],[EDAD]],'2-Resumen'!$C$2, '2-Resumen'!$C$3)</f>
        <v>2.8296230198707915</v>
      </c>
      <c r="R4146" t="str">
        <f>IF(ABS(moras[[#This Row],[Z-CORE E]]) &gt; 1.96, "Sí", "No")</f>
        <v>Sí</v>
      </c>
    </row>
    <row r="4147" spans="1:18">
      <c r="A4147">
        <v>1214</v>
      </c>
      <c r="B4147" t="s">
        <v>32</v>
      </c>
      <c r="C4147">
        <v>3580557</v>
      </c>
      <c r="D41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47">
        <f>IF(moras[[#This Row],[SALARIO]]="",'2-Resumen'!$B$7, moras[[#This Row],[SALARIO]])</f>
        <v>3580557</v>
      </c>
      <c r="F4147">
        <f>STANDARDIZE(moras[[#This Row],[SALARIO]],'2-Resumen'!$B$2,'2-Resumen'!$B$3)</f>
        <v>-0.31603934851328325</v>
      </c>
      <c r="G4147" t="str">
        <f>IF(ABS(moras[[#This Row],[Z-CORE]])&gt; 1.96,"Sí", "No")</f>
        <v>No</v>
      </c>
      <c r="H4147" t="s">
        <v>38</v>
      </c>
      <c r="I4147" t="str">
        <f>IF(moras[[#This Row],[TIPO_ASEGURAMIENTO]] = "", '2-Resumen'!$F$4, moras[[#This Row],[TIPO_ASEGURAMIENTO]])</f>
        <v>PENSIONADOS EN SU PROPIO SISTEMA</v>
      </c>
      <c r="J4147" t="s">
        <v>34</v>
      </c>
      <c r="K4147" t="s">
        <v>30</v>
      </c>
      <c r="L4147" t="s">
        <v>31</v>
      </c>
      <c r="M4147" t="s">
        <v>31</v>
      </c>
      <c r="N4147">
        <v>82</v>
      </c>
      <c r="O4147">
        <f>IF(moras[[#This Row],[EDAD]]="", '2-Resumen'!$C$7, moras[[#This Row],[EDAD]])</f>
        <v>82</v>
      </c>
      <c r="P4147">
        <f>FLOOR(moras[[#This Row],[EDAD_SIN_NA´S]],10)</f>
        <v>80</v>
      </c>
      <c r="Q4147">
        <f>STANDARDIZE(moras[[#This Row],[EDAD]],'2-Resumen'!$C$2, '2-Resumen'!$C$3)</f>
        <v>2.8296230198707915</v>
      </c>
      <c r="R4147" t="str">
        <f>IF(ABS(moras[[#This Row],[Z-CORE E]]) &gt; 1.96, "Sí", "No")</f>
        <v>Sí</v>
      </c>
    </row>
    <row r="4148" spans="1:18">
      <c r="A4148">
        <v>1252</v>
      </c>
      <c r="B4148" t="s">
        <v>27</v>
      </c>
      <c r="C4148">
        <v>25107218</v>
      </c>
      <c r="D41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48">
        <f>IF(moras[[#This Row],[SALARIO]]="",'2-Resumen'!$B$7, moras[[#This Row],[SALARIO]])</f>
        <v>25107218</v>
      </c>
      <c r="F4148">
        <f>STANDARDIZE(moras[[#This Row],[SALARIO]],'2-Resumen'!$B$2,'2-Resumen'!$B$3)</f>
        <v>4.2143641276321142E-2</v>
      </c>
      <c r="G4148" t="str">
        <f>IF(ABS(moras[[#This Row],[Z-CORE]])&gt; 1.96,"Sí", "No")</f>
        <v>No</v>
      </c>
      <c r="H4148" t="s">
        <v>38</v>
      </c>
      <c r="I4148" t="str">
        <f>IF(moras[[#This Row],[TIPO_ASEGURAMIENTO]] = "", '2-Resumen'!$F$4, moras[[#This Row],[TIPO_ASEGURAMIENTO]])</f>
        <v>PENSIONADOS EN SU PROPIO SISTEMA</v>
      </c>
      <c r="J4148" t="s">
        <v>34</v>
      </c>
      <c r="K4148" t="s">
        <v>30</v>
      </c>
      <c r="L4148" t="s">
        <v>31</v>
      </c>
      <c r="M4148" t="s">
        <v>31</v>
      </c>
      <c r="N4148">
        <v>14</v>
      </c>
      <c r="O4148">
        <f>IF(moras[[#This Row],[EDAD]]="", '2-Resumen'!$C$7, moras[[#This Row],[EDAD]])</f>
        <v>14</v>
      </c>
      <c r="P4148">
        <f>FLOOR(moras[[#This Row],[EDAD_SIN_NA´S]],10)</f>
        <v>10</v>
      </c>
      <c r="Q4148">
        <f>STANDARDIZE(moras[[#This Row],[EDAD]],'2-Resumen'!$C$2, '2-Resumen'!$C$3)</f>
        <v>-1.969499425374559</v>
      </c>
      <c r="R4148" t="str">
        <f>IF(ABS(moras[[#This Row],[Z-CORE E]]) &gt; 1.96, "Sí", "No")</f>
        <v>Sí</v>
      </c>
    </row>
    <row r="4149" spans="1:18">
      <c r="A4149">
        <v>1315</v>
      </c>
      <c r="B4149" t="s">
        <v>32</v>
      </c>
      <c r="C4149">
        <v>252094998</v>
      </c>
      <c r="D41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49">
        <f>IF(moras[[#This Row],[SALARIO]]="",'2-Resumen'!$B$7, moras[[#This Row],[SALARIO]])</f>
        <v>252094998</v>
      </c>
      <c r="F4149">
        <f>STANDARDIZE(moras[[#This Row],[SALARIO]],'2-Resumen'!$B$2,'2-Resumen'!$B$3)</f>
        <v>3.8190025645484886</v>
      </c>
      <c r="G4149" t="str">
        <f>IF(ABS(moras[[#This Row],[Z-CORE]])&gt; 1.96,"Sí", "No")</f>
        <v>Sí</v>
      </c>
      <c r="H4149" t="s">
        <v>38</v>
      </c>
      <c r="I4149" t="str">
        <f>IF(moras[[#This Row],[TIPO_ASEGURAMIENTO]] = "", '2-Resumen'!$F$4, moras[[#This Row],[TIPO_ASEGURAMIENTO]])</f>
        <v>PENSIONADOS EN SU PROPIO SISTEMA</v>
      </c>
      <c r="J4149" t="s">
        <v>34</v>
      </c>
      <c r="K4149" t="s">
        <v>30</v>
      </c>
      <c r="L4149" t="s">
        <v>31</v>
      </c>
      <c r="M4149" t="s">
        <v>31</v>
      </c>
      <c r="N4149">
        <v>67</v>
      </c>
      <c r="O4149">
        <f>IF(moras[[#This Row],[EDAD]]="", '2-Resumen'!$C$7, moras[[#This Row],[EDAD]])</f>
        <v>67</v>
      </c>
      <c r="P4149">
        <f>FLOOR(moras[[#This Row],[EDAD_SIN_NA´S]],10)</f>
        <v>60</v>
      </c>
      <c r="Q4149">
        <f>STANDARDIZE(moras[[#This Row],[EDAD]],'2-Resumen'!$C$2, '2-Resumen'!$C$3)</f>
        <v>1.7709930687137287</v>
      </c>
      <c r="R4149" t="str">
        <f>IF(ABS(moras[[#This Row],[Z-CORE E]]) &gt; 1.96, "Sí", "No")</f>
        <v>No</v>
      </c>
    </row>
    <row r="4150" spans="1:18">
      <c r="A4150">
        <v>1331</v>
      </c>
      <c r="B4150" t="s">
        <v>27</v>
      </c>
      <c r="C4150">
        <v>2187872</v>
      </c>
      <c r="D41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50">
        <f>IF(moras[[#This Row],[SALARIO]]="",'2-Resumen'!$B$7, moras[[#This Row],[SALARIO]])</f>
        <v>2187872</v>
      </c>
      <c r="F4150">
        <f>STANDARDIZE(moras[[#This Row],[SALARIO]],'2-Resumen'!$B$2,'2-Resumen'!$B$3)</f>
        <v>-0.33921229099308237</v>
      </c>
      <c r="G4150" t="str">
        <f>IF(ABS(moras[[#This Row],[Z-CORE]])&gt; 1.96,"Sí", "No")</f>
        <v>No</v>
      </c>
      <c r="H4150" t="s">
        <v>38</v>
      </c>
      <c r="I4150" t="str">
        <f>IF(moras[[#This Row],[TIPO_ASEGURAMIENTO]] = "", '2-Resumen'!$F$4, moras[[#This Row],[TIPO_ASEGURAMIENTO]])</f>
        <v>PENSIONADOS EN SU PROPIO SISTEMA</v>
      </c>
      <c r="J4150" t="s">
        <v>34</v>
      </c>
      <c r="K4150" t="s">
        <v>30</v>
      </c>
      <c r="L4150" t="s">
        <v>31</v>
      </c>
      <c r="M4150" t="s">
        <v>31</v>
      </c>
      <c r="N4150">
        <v>68</v>
      </c>
      <c r="O4150">
        <f>IF(moras[[#This Row],[EDAD]]="", '2-Resumen'!$C$7, moras[[#This Row],[EDAD]])</f>
        <v>68</v>
      </c>
      <c r="P4150">
        <f>FLOOR(moras[[#This Row],[EDAD_SIN_NA´S]],10)</f>
        <v>60</v>
      </c>
      <c r="Q4150">
        <f>STANDARDIZE(moras[[#This Row],[EDAD]],'2-Resumen'!$C$2, '2-Resumen'!$C$3)</f>
        <v>1.8415683987908662</v>
      </c>
      <c r="R4150" t="str">
        <f>IF(ABS(moras[[#This Row],[Z-CORE E]]) &gt; 1.96, "Sí", "No")</f>
        <v>No</v>
      </c>
    </row>
    <row r="4151" spans="1:18">
      <c r="A4151">
        <v>1350</v>
      </c>
      <c r="B4151" t="s">
        <v>27</v>
      </c>
      <c r="C4151">
        <v>759928</v>
      </c>
      <c r="D41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51">
        <f>IF(moras[[#This Row],[SALARIO]]="",'2-Resumen'!$B$7, moras[[#This Row],[SALARIO]])</f>
        <v>759928</v>
      </c>
      <c r="F4151">
        <f>STANDARDIZE(moras[[#This Row],[SALARIO]],'2-Resumen'!$B$2,'2-Resumen'!$B$3)</f>
        <v>-0.36297190941101198</v>
      </c>
      <c r="G4151" t="str">
        <f>IF(ABS(moras[[#This Row],[Z-CORE]])&gt; 1.96,"Sí", "No")</f>
        <v>No</v>
      </c>
      <c r="H4151" t="s">
        <v>38</v>
      </c>
      <c r="I4151" t="str">
        <f>IF(moras[[#This Row],[TIPO_ASEGURAMIENTO]] = "", '2-Resumen'!$F$4, moras[[#This Row],[TIPO_ASEGURAMIENTO]])</f>
        <v>PENSIONADOS EN SU PROPIO SISTEMA</v>
      </c>
      <c r="J4151" t="s">
        <v>34</v>
      </c>
      <c r="K4151" t="s">
        <v>30</v>
      </c>
      <c r="L4151" t="s">
        <v>31</v>
      </c>
      <c r="M4151" t="s">
        <v>31</v>
      </c>
      <c r="N4151">
        <v>78</v>
      </c>
      <c r="O4151">
        <f>IF(moras[[#This Row],[EDAD]]="", '2-Resumen'!$C$7, moras[[#This Row],[EDAD]])</f>
        <v>78</v>
      </c>
      <c r="P4151">
        <f>FLOOR(moras[[#This Row],[EDAD_SIN_NA´S]],10)</f>
        <v>70</v>
      </c>
      <c r="Q4151">
        <f>STANDARDIZE(moras[[#This Row],[EDAD]],'2-Resumen'!$C$2, '2-Resumen'!$C$3)</f>
        <v>2.5473216995622412</v>
      </c>
      <c r="R4151" t="str">
        <f>IF(ABS(moras[[#This Row],[Z-CORE E]]) &gt; 1.96, "Sí", "No")</f>
        <v>Sí</v>
      </c>
    </row>
    <row r="4152" spans="1:18">
      <c r="A4152">
        <v>1373</v>
      </c>
      <c r="B4152" t="s">
        <v>32</v>
      </c>
      <c r="C4152">
        <v>365490892</v>
      </c>
      <c r="D41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52">
        <f>IF(moras[[#This Row],[SALARIO]]="",'2-Resumen'!$B$7, moras[[#This Row],[SALARIO]])</f>
        <v>365490892</v>
      </c>
      <c r="F4152">
        <f>STANDARDIZE(moras[[#This Row],[SALARIO]],'2-Resumen'!$B$2,'2-Resumen'!$B$3)</f>
        <v>5.7058014667463288</v>
      </c>
      <c r="G4152" t="str">
        <f>IF(ABS(moras[[#This Row],[Z-CORE]])&gt; 1.96,"Sí", "No")</f>
        <v>Sí</v>
      </c>
      <c r="H4152" t="s">
        <v>38</v>
      </c>
      <c r="I4152" t="str">
        <f>IF(moras[[#This Row],[TIPO_ASEGURAMIENTO]] = "", '2-Resumen'!$F$4, moras[[#This Row],[TIPO_ASEGURAMIENTO]])</f>
        <v>PENSIONADOS EN SU PROPIO SISTEMA</v>
      </c>
      <c r="J4152" t="s">
        <v>34</v>
      </c>
      <c r="K4152" t="s">
        <v>30</v>
      </c>
      <c r="L4152" t="s">
        <v>31</v>
      </c>
      <c r="M4152" t="s">
        <v>31</v>
      </c>
      <c r="N4152">
        <v>62</v>
      </c>
      <c r="O4152">
        <f>IF(moras[[#This Row],[EDAD]]="", '2-Resumen'!$C$7, moras[[#This Row],[EDAD]])</f>
        <v>62</v>
      </c>
      <c r="P4152">
        <f>FLOOR(moras[[#This Row],[EDAD_SIN_NA´S]],10)</f>
        <v>60</v>
      </c>
      <c r="Q4152">
        <f>STANDARDIZE(moras[[#This Row],[EDAD]],'2-Resumen'!$C$2, '2-Resumen'!$C$3)</f>
        <v>1.4181164183280413</v>
      </c>
      <c r="R4152" t="str">
        <f>IF(ABS(moras[[#This Row],[Z-CORE E]]) &gt; 1.96, "Sí", "No")</f>
        <v>No</v>
      </c>
    </row>
    <row r="4153" spans="1:18">
      <c r="A4153">
        <v>1394</v>
      </c>
      <c r="B4153" t="s">
        <v>27</v>
      </c>
      <c r="C4153">
        <v>2408909</v>
      </c>
      <c r="D41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53">
        <f>IF(moras[[#This Row],[SALARIO]]="",'2-Resumen'!$B$7, moras[[#This Row],[SALARIO]])</f>
        <v>2408909</v>
      </c>
      <c r="F4153">
        <f>STANDARDIZE(moras[[#This Row],[SALARIO]],'2-Resumen'!$B$2,'2-Resumen'!$B$3)</f>
        <v>-0.33553444734077953</v>
      </c>
      <c r="G4153" t="str">
        <f>IF(ABS(moras[[#This Row],[Z-CORE]])&gt; 1.96,"Sí", "No")</f>
        <v>No</v>
      </c>
      <c r="H4153" t="s">
        <v>38</v>
      </c>
      <c r="I4153" t="str">
        <f>IF(moras[[#This Row],[TIPO_ASEGURAMIENTO]] = "", '2-Resumen'!$F$4, moras[[#This Row],[TIPO_ASEGURAMIENTO]])</f>
        <v>PENSIONADOS EN SU PROPIO SISTEMA</v>
      </c>
      <c r="J4153" t="s">
        <v>34</v>
      </c>
      <c r="K4153" t="s">
        <v>30</v>
      </c>
      <c r="L4153" t="s">
        <v>31</v>
      </c>
      <c r="M4153" t="s">
        <v>31</v>
      </c>
      <c r="N4153">
        <v>83</v>
      </c>
      <c r="O4153">
        <f>IF(moras[[#This Row],[EDAD]]="", '2-Resumen'!$C$7, moras[[#This Row],[EDAD]])</f>
        <v>83</v>
      </c>
      <c r="P4153">
        <f>FLOOR(moras[[#This Row],[EDAD_SIN_NA´S]],10)</f>
        <v>80</v>
      </c>
      <c r="Q4153">
        <f>STANDARDIZE(moras[[#This Row],[EDAD]],'2-Resumen'!$C$2, '2-Resumen'!$C$3)</f>
        <v>2.9001983499479289</v>
      </c>
      <c r="R4153" t="str">
        <f>IF(ABS(moras[[#This Row],[Z-CORE E]]) &gt; 1.96, "Sí", "No")</f>
        <v>Sí</v>
      </c>
    </row>
    <row r="4154" spans="1:18">
      <c r="A4154">
        <v>1404</v>
      </c>
      <c r="B4154" t="s">
        <v>27</v>
      </c>
      <c r="C4154">
        <v>760842</v>
      </c>
      <c r="D41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54">
        <f>IF(moras[[#This Row],[SALARIO]]="",'2-Resumen'!$B$7, moras[[#This Row],[SALARIO]])</f>
        <v>760842</v>
      </c>
      <c r="F4154">
        <f>STANDARDIZE(moras[[#This Row],[SALARIO]],'2-Resumen'!$B$2,'2-Resumen'!$B$3)</f>
        <v>-0.36295670132775804</v>
      </c>
      <c r="G4154" t="str">
        <f>IF(ABS(moras[[#This Row],[Z-CORE]])&gt; 1.96,"Sí", "No")</f>
        <v>No</v>
      </c>
      <c r="H4154" t="s">
        <v>38</v>
      </c>
      <c r="I4154" t="str">
        <f>IF(moras[[#This Row],[TIPO_ASEGURAMIENTO]] = "", '2-Resumen'!$F$4, moras[[#This Row],[TIPO_ASEGURAMIENTO]])</f>
        <v>PENSIONADOS EN SU PROPIO SISTEMA</v>
      </c>
      <c r="J4154" t="s">
        <v>34</v>
      </c>
      <c r="K4154" t="s">
        <v>30</v>
      </c>
      <c r="L4154" t="s">
        <v>31</v>
      </c>
      <c r="M4154" t="s">
        <v>31</v>
      </c>
      <c r="N4154">
        <v>75</v>
      </c>
      <c r="O4154">
        <f>IF(moras[[#This Row],[EDAD]]="", '2-Resumen'!$C$7, moras[[#This Row],[EDAD]])</f>
        <v>75</v>
      </c>
      <c r="P4154">
        <f>FLOOR(moras[[#This Row],[EDAD_SIN_NA´S]],10)</f>
        <v>70</v>
      </c>
      <c r="Q4154">
        <f>STANDARDIZE(moras[[#This Row],[EDAD]],'2-Resumen'!$C$2, '2-Resumen'!$C$3)</f>
        <v>2.3355957093308288</v>
      </c>
      <c r="R4154" t="str">
        <f>IF(ABS(moras[[#This Row],[Z-CORE E]]) &gt; 1.96, "Sí", "No")</f>
        <v>Sí</v>
      </c>
    </row>
    <row r="4155" spans="1:18">
      <c r="A4155">
        <v>1425</v>
      </c>
      <c r="B4155" t="s">
        <v>27</v>
      </c>
      <c r="C4155">
        <v>2072167</v>
      </c>
      <c r="D41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55">
        <f>IF(moras[[#This Row],[SALARIO]]="",'2-Resumen'!$B$7, moras[[#This Row],[SALARIO]])</f>
        <v>2072167</v>
      </c>
      <c r="F4155">
        <f>STANDARDIZE(moras[[#This Row],[SALARIO]],'2-Resumen'!$B$2,'2-Resumen'!$B$3)</f>
        <v>-0.34113751120413166</v>
      </c>
      <c r="G4155" t="str">
        <f>IF(ABS(moras[[#This Row],[Z-CORE]])&gt; 1.96,"Sí", "No")</f>
        <v>No</v>
      </c>
      <c r="H4155" t="s">
        <v>38</v>
      </c>
      <c r="I4155" t="str">
        <f>IF(moras[[#This Row],[TIPO_ASEGURAMIENTO]] = "", '2-Resumen'!$F$4, moras[[#This Row],[TIPO_ASEGURAMIENTO]])</f>
        <v>PENSIONADOS EN SU PROPIO SISTEMA</v>
      </c>
      <c r="J4155" t="s">
        <v>34</v>
      </c>
      <c r="K4155" t="s">
        <v>30</v>
      </c>
      <c r="L4155" t="s">
        <v>31</v>
      </c>
      <c r="M4155" t="s">
        <v>31</v>
      </c>
      <c r="N4155">
        <v>67</v>
      </c>
      <c r="O4155">
        <f>IF(moras[[#This Row],[EDAD]]="", '2-Resumen'!$C$7, moras[[#This Row],[EDAD]])</f>
        <v>67</v>
      </c>
      <c r="P4155">
        <f>FLOOR(moras[[#This Row],[EDAD_SIN_NA´S]],10)</f>
        <v>60</v>
      </c>
      <c r="Q4155">
        <f>STANDARDIZE(moras[[#This Row],[EDAD]],'2-Resumen'!$C$2, '2-Resumen'!$C$3)</f>
        <v>1.7709930687137287</v>
      </c>
      <c r="R4155" t="str">
        <f>IF(ABS(moras[[#This Row],[Z-CORE E]]) &gt; 1.96, "Sí", "No")</f>
        <v>No</v>
      </c>
    </row>
    <row r="4156" spans="1:18">
      <c r="A4156">
        <v>1455</v>
      </c>
      <c r="B4156" t="s">
        <v>27</v>
      </c>
      <c r="C4156">
        <v>19682239</v>
      </c>
      <c r="D41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56">
        <f>IF(moras[[#This Row],[SALARIO]]="",'2-Resumen'!$B$7, moras[[#This Row],[SALARIO]])</f>
        <v>19682239</v>
      </c>
      <c r="F4156">
        <f>STANDARDIZE(moras[[#This Row],[SALARIO]],'2-Resumen'!$B$2,'2-Resumen'!$B$3)</f>
        <v>-4.8122805422766007E-2</v>
      </c>
      <c r="G4156" t="str">
        <f>IF(ABS(moras[[#This Row],[Z-CORE]])&gt; 1.96,"Sí", "No")</f>
        <v>No</v>
      </c>
      <c r="H4156" t="s">
        <v>38</v>
      </c>
      <c r="I4156" t="str">
        <f>IF(moras[[#This Row],[TIPO_ASEGURAMIENTO]] = "", '2-Resumen'!$F$4, moras[[#This Row],[TIPO_ASEGURAMIENTO]])</f>
        <v>PENSIONADOS EN SU PROPIO SISTEMA</v>
      </c>
      <c r="J4156" t="s">
        <v>34</v>
      </c>
      <c r="K4156" t="s">
        <v>30</v>
      </c>
      <c r="L4156" t="s">
        <v>31</v>
      </c>
      <c r="M4156" t="s">
        <v>31</v>
      </c>
      <c r="N4156">
        <v>94</v>
      </c>
      <c r="O4156">
        <f>IF(moras[[#This Row],[EDAD]]="", '2-Resumen'!$C$7, moras[[#This Row],[EDAD]])</f>
        <v>94</v>
      </c>
      <c r="P4156">
        <f>FLOOR(moras[[#This Row],[EDAD_SIN_NA´S]],10)</f>
        <v>90</v>
      </c>
      <c r="Q4156">
        <f>STANDARDIZE(moras[[#This Row],[EDAD]],'2-Resumen'!$C$2, '2-Resumen'!$C$3)</f>
        <v>3.6765269807964414</v>
      </c>
      <c r="R4156" t="str">
        <f>IF(ABS(moras[[#This Row],[Z-CORE E]]) &gt; 1.96, "Sí", "No")</f>
        <v>Sí</v>
      </c>
    </row>
    <row r="4157" spans="1:18">
      <c r="A4157">
        <v>1472</v>
      </c>
      <c r="B4157" t="s">
        <v>27</v>
      </c>
      <c r="C4157">
        <v>1104062</v>
      </c>
      <c r="D41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57">
        <f>IF(moras[[#This Row],[SALARIO]]="",'2-Resumen'!$B$7, moras[[#This Row],[SALARIO]])</f>
        <v>1104062</v>
      </c>
      <c r="F4157">
        <f>STANDARDIZE(moras[[#This Row],[SALARIO]],'2-Resumen'!$B$2,'2-Resumen'!$B$3)</f>
        <v>-0.35724584975836748</v>
      </c>
      <c r="G4157" t="str">
        <f>IF(ABS(moras[[#This Row],[Z-CORE]])&gt; 1.96,"Sí", "No")</f>
        <v>No</v>
      </c>
      <c r="H4157" t="s">
        <v>38</v>
      </c>
      <c r="I4157" t="str">
        <f>IF(moras[[#This Row],[TIPO_ASEGURAMIENTO]] = "", '2-Resumen'!$F$4, moras[[#This Row],[TIPO_ASEGURAMIENTO]])</f>
        <v>PENSIONADOS EN SU PROPIO SISTEMA</v>
      </c>
      <c r="J4157" t="s">
        <v>34</v>
      </c>
      <c r="K4157" t="s">
        <v>30</v>
      </c>
      <c r="L4157" t="s">
        <v>31</v>
      </c>
      <c r="M4157" t="s">
        <v>31</v>
      </c>
      <c r="N4157">
        <v>91</v>
      </c>
      <c r="O4157">
        <f>IF(moras[[#This Row],[EDAD]]="", '2-Resumen'!$C$7, moras[[#This Row],[EDAD]])</f>
        <v>91</v>
      </c>
      <c r="P4157">
        <f>FLOOR(moras[[#This Row],[EDAD_SIN_NA´S]],10)</f>
        <v>90</v>
      </c>
      <c r="Q4157">
        <f>STANDARDIZE(moras[[#This Row],[EDAD]],'2-Resumen'!$C$2, '2-Resumen'!$C$3)</f>
        <v>3.464800990565029</v>
      </c>
      <c r="R4157" t="str">
        <f>IF(ABS(moras[[#This Row],[Z-CORE E]]) &gt; 1.96, "Sí", "No")</f>
        <v>Sí</v>
      </c>
    </row>
    <row r="4158" spans="1:18">
      <c r="A4158">
        <v>1478</v>
      </c>
      <c r="B4158" t="s">
        <v>27</v>
      </c>
      <c r="C4158">
        <v>432363</v>
      </c>
      <c r="D41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58">
        <f>IF(moras[[#This Row],[SALARIO]]="",'2-Resumen'!$B$7, moras[[#This Row],[SALARIO]])</f>
        <v>432363</v>
      </c>
      <c r="F4158">
        <f>STANDARDIZE(moras[[#This Row],[SALARIO]],'2-Resumen'!$B$2,'2-Resumen'!$B$3)</f>
        <v>-0.36842227679731643</v>
      </c>
      <c r="G4158" t="str">
        <f>IF(ABS(moras[[#This Row],[Z-CORE]])&gt; 1.96,"Sí", "No")</f>
        <v>No</v>
      </c>
      <c r="H4158" t="s">
        <v>38</v>
      </c>
      <c r="I4158" t="str">
        <f>IF(moras[[#This Row],[TIPO_ASEGURAMIENTO]] = "", '2-Resumen'!$F$4, moras[[#This Row],[TIPO_ASEGURAMIENTO]])</f>
        <v>PENSIONADOS EN SU PROPIO SISTEMA</v>
      </c>
      <c r="J4158" t="s">
        <v>34</v>
      </c>
      <c r="K4158" t="s">
        <v>30</v>
      </c>
      <c r="L4158" t="s">
        <v>31</v>
      </c>
      <c r="M4158" t="s">
        <v>31</v>
      </c>
      <c r="N4158">
        <v>80</v>
      </c>
      <c r="O4158">
        <f>IF(moras[[#This Row],[EDAD]]="", '2-Resumen'!$C$7, moras[[#This Row],[EDAD]])</f>
        <v>80</v>
      </c>
      <c r="P4158">
        <f>FLOOR(moras[[#This Row],[EDAD_SIN_NA´S]],10)</f>
        <v>80</v>
      </c>
      <c r="Q4158">
        <f>STANDARDIZE(moras[[#This Row],[EDAD]],'2-Resumen'!$C$2, '2-Resumen'!$C$3)</f>
        <v>2.6884723597165161</v>
      </c>
      <c r="R4158" t="str">
        <f>IF(ABS(moras[[#This Row],[Z-CORE E]]) &gt; 1.96, "Sí", "No")</f>
        <v>Sí</v>
      </c>
    </row>
    <row r="4159" spans="1:18">
      <c r="A4159">
        <v>1485</v>
      </c>
      <c r="B4159" t="s">
        <v>27</v>
      </c>
      <c r="C4159">
        <v>1139623</v>
      </c>
      <c r="D41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59">
        <f>IF(moras[[#This Row],[SALARIO]]="",'2-Resumen'!$B$7, moras[[#This Row],[SALARIO]])</f>
        <v>1139623</v>
      </c>
      <c r="F4159">
        <f>STANDARDIZE(moras[[#This Row],[SALARIO]],'2-Resumen'!$B$2,'2-Resumen'!$B$3)</f>
        <v>-0.35665414882992769</v>
      </c>
      <c r="G4159" t="str">
        <f>IF(ABS(moras[[#This Row],[Z-CORE]])&gt; 1.96,"Sí", "No")</f>
        <v>No</v>
      </c>
      <c r="H4159" t="s">
        <v>38</v>
      </c>
      <c r="I4159" t="str">
        <f>IF(moras[[#This Row],[TIPO_ASEGURAMIENTO]] = "", '2-Resumen'!$F$4, moras[[#This Row],[TIPO_ASEGURAMIENTO]])</f>
        <v>PENSIONADOS EN SU PROPIO SISTEMA</v>
      </c>
      <c r="J4159" t="s">
        <v>34</v>
      </c>
      <c r="K4159" t="s">
        <v>30</v>
      </c>
      <c r="L4159" t="s">
        <v>31</v>
      </c>
      <c r="M4159" t="s">
        <v>31</v>
      </c>
      <c r="N4159">
        <v>78</v>
      </c>
      <c r="O4159">
        <f>IF(moras[[#This Row],[EDAD]]="", '2-Resumen'!$C$7, moras[[#This Row],[EDAD]])</f>
        <v>78</v>
      </c>
      <c r="P4159">
        <f>FLOOR(moras[[#This Row],[EDAD_SIN_NA´S]],10)</f>
        <v>70</v>
      </c>
      <c r="Q4159">
        <f>STANDARDIZE(moras[[#This Row],[EDAD]],'2-Resumen'!$C$2, '2-Resumen'!$C$3)</f>
        <v>2.5473216995622412</v>
      </c>
      <c r="R4159" t="str">
        <f>IF(ABS(moras[[#This Row],[Z-CORE E]]) &gt; 1.96, "Sí", "No")</f>
        <v>Sí</v>
      </c>
    </row>
    <row r="4160" spans="1:18">
      <c r="A4160">
        <v>1525</v>
      </c>
      <c r="B4160" t="s">
        <v>32</v>
      </c>
      <c r="C4160">
        <v>61103644</v>
      </c>
      <c r="D41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60">
        <f>IF(moras[[#This Row],[SALARIO]]="",'2-Resumen'!$B$7, moras[[#This Row],[SALARIO]])</f>
        <v>61103644</v>
      </c>
      <c r="F4160">
        <f>STANDARDIZE(moras[[#This Row],[SALARIO]],'2-Resumen'!$B$2,'2-Resumen'!$B$3)</f>
        <v>0.64108964067772622</v>
      </c>
      <c r="G4160" t="str">
        <f>IF(ABS(moras[[#This Row],[Z-CORE]])&gt; 1.96,"Sí", "No")</f>
        <v>No</v>
      </c>
      <c r="H4160" t="s">
        <v>38</v>
      </c>
      <c r="I4160" t="str">
        <f>IF(moras[[#This Row],[TIPO_ASEGURAMIENTO]] = "", '2-Resumen'!$F$4, moras[[#This Row],[TIPO_ASEGURAMIENTO]])</f>
        <v>PENSIONADOS EN SU PROPIO SISTEMA</v>
      </c>
      <c r="J4160" t="s">
        <v>34</v>
      </c>
      <c r="K4160" t="s">
        <v>30</v>
      </c>
      <c r="L4160" t="s">
        <v>31</v>
      </c>
      <c r="M4160" t="s">
        <v>31</v>
      </c>
      <c r="N4160">
        <v>93</v>
      </c>
      <c r="O4160">
        <f>IF(moras[[#This Row],[EDAD]]="", '2-Resumen'!$C$7, moras[[#This Row],[EDAD]])</f>
        <v>93</v>
      </c>
      <c r="P4160">
        <f>FLOOR(moras[[#This Row],[EDAD_SIN_NA´S]],10)</f>
        <v>90</v>
      </c>
      <c r="Q4160">
        <f>STANDARDIZE(moras[[#This Row],[EDAD]],'2-Resumen'!$C$2, '2-Resumen'!$C$3)</f>
        <v>3.6059516507193039</v>
      </c>
      <c r="R4160" t="str">
        <f>IF(ABS(moras[[#This Row],[Z-CORE E]]) &gt; 1.96, "Sí", "No")</f>
        <v>Sí</v>
      </c>
    </row>
    <row r="4161" spans="1:18">
      <c r="A4161">
        <v>1555</v>
      </c>
      <c r="B4161" t="s">
        <v>27</v>
      </c>
      <c r="C4161">
        <v>26347309</v>
      </c>
      <c r="D41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61">
        <f>IF(moras[[#This Row],[SALARIO]]="",'2-Resumen'!$B$7, moras[[#This Row],[SALARIO]])</f>
        <v>26347309</v>
      </c>
      <c r="F4161">
        <f>STANDARDIZE(moras[[#This Row],[SALARIO]],'2-Resumen'!$B$2,'2-Resumen'!$B$3)</f>
        <v>6.2777565970502949E-2</v>
      </c>
      <c r="G4161" t="str">
        <f>IF(ABS(moras[[#This Row],[Z-CORE]])&gt; 1.96,"Sí", "No")</f>
        <v>No</v>
      </c>
      <c r="H4161" t="s">
        <v>38</v>
      </c>
      <c r="I4161" t="str">
        <f>IF(moras[[#This Row],[TIPO_ASEGURAMIENTO]] = "", '2-Resumen'!$F$4, moras[[#This Row],[TIPO_ASEGURAMIENTO]])</f>
        <v>PENSIONADOS EN SU PROPIO SISTEMA</v>
      </c>
      <c r="J4161" t="s">
        <v>34</v>
      </c>
      <c r="K4161" t="s">
        <v>30</v>
      </c>
      <c r="L4161" t="s">
        <v>31</v>
      </c>
      <c r="M4161" t="s">
        <v>31</v>
      </c>
      <c r="N4161">
        <v>73</v>
      </c>
      <c r="O4161">
        <f>IF(moras[[#This Row],[EDAD]]="", '2-Resumen'!$C$7, moras[[#This Row],[EDAD]])</f>
        <v>73</v>
      </c>
      <c r="P4161">
        <f>FLOOR(moras[[#This Row],[EDAD_SIN_NA´S]],10)</f>
        <v>70</v>
      </c>
      <c r="Q4161">
        <f>STANDARDIZE(moras[[#This Row],[EDAD]],'2-Resumen'!$C$2, '2-Resumen'!$C$3)</f>
        <v>2.1944450491765539</v>
      </c>
      <c r="R4161" t="str">
        <f>IF(ABS(moras[[#This Row],[Z-CORE E]]) &gt; 1.96, "Sí", "No")</f>
        <v>Sí</v>
      </c>
    </row>
    <row r="4162" spans="1:18">
      <c r="A4162">
        <v>1583</v>
      </c>
      <c r="B4162" t="s">
        <v>32</v>
      </c>
      <c r="C4162">
        <v>8113059</v>
      </c>
      <c r="D41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62">
        <f>IF(moras[[#This Row],[SALARIO]]="",'2-Resumen'!$B$7, moras[[#This Row],[SALARIO]])</f>
        <v>8113059</v>
      </c>
      <c r="F4162">
        <f>STANDARDIZE(moras[[#This Row],[SALARIO]],'2-Resumen'!$B$2,'2-Resumen'!$B$3)</f>
        <v>-0.24062286299389118</v>
      </c>
      <c r="G4162" t="str">
        <f>IF(ABS(moras[[#This Row],[Z-CORE]])&gt; 1.96,"Sí", "No")</f>
        <v>No</v>
      </c>
      <c r="H4162" t="s">
        <v>38</v>
      </c>
      <c r="I4162" t="str">
        <f>IF(moras[[#This Row],[TIPO_ASEGURAMIENTO]] = "", '2-Resumen'!$F$4, moras[[#This Row],[TIPO_ASEGURAMIENTO]])</f>
        <v>PENSIONADOS EN SU PROPIO SISTEMA</v>
      </c>
      <c r="J4162" t="s">
        <v>34</v>
      </c>
      <c r="K4162" t="s">
        <v>30</v>
      </c>
      <c r="L4162" t="s">
        <v>31</v>
      </c>
      <c r="M4162" t="s">
        <v>31</v>
      </c>
      <c r="N4162">
        <v>83</v>
      </c>
      <c r="O4162">
        <f>IF(moras[[#This Row],[EDAD]]="", '2-Resumen'!$C$7, moras[[#This Row],[EDAD]])</f>
        <v>83</v>
      </c>
      <c r="P4162">
        <f>FLOOR(moras[[#This Row],[EDAD_SIN_NA´S]],10)</f>
        <v>80</v>
      </c>
      <c r="Q4162">
        <f>STANDARDIZE(moras[[#This Row],[EDAD]],'2-Resumen'!$C$2, '2-Resumen'!$C$3)</f>
        <v>2.9001983499479289</v>
      </c>
      <c r="R4162" t="str">
        <f>IF(ABS(moras[[#This Row],[Z-CORE E]]) &gt; 1.96, "Sí", "No")</f>
        <v>Sí</v>
      </c>
    </row>
    <row r="4163" spans="1:18">
      <c r="A4163">
        <v>1591</v>
      </c>
      <c r="B4163" t="s">
        <v>32</v>
      </c>
      <c r="C4163">
        <v>4107395</v>
      </c>
      <c r="D41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63">
        <f>IF(moras[[#This Row],[SALARIO]]="",'2-Resumen'!$B$7, moras[[#This Row],[SALARIO]])</f>
        <v>4107395</v>
      </c>
      <c r="F4163">
        <f>STANDARDIZE(moras[[#This Row],[SALARIO]],'2-Resumen'!$B$2,'2-Resumen'!$B$3)</f>
        <v>-0.30727326955776035</v>
      </c>
      <c r="G4163" t="str">
        <f>IF(ABS(moras[[#This Row],[Z-CORE]])&gt; 1.96,"Sí", "No")</f>
        <v>No</v>
      </c>
      <c r="H4163" t="s">
        <v>38</v>
      </c>
      <c r="I4163" t="str">
        <f>IF(moras[[#This Row],[TIPO_ASEGURAMIENTO]] = "", '2-Resumen'!$F$4, moras[[#This Row],[TIPO_ASEGURAMIENTO]])</f>
        <v>PENSIONADOS EN SU PROPIO SISTEMA</v>
      </c>
      <c r="J4163" t="s">
        <v>34</v>
      </c>
      <c r="K4163" t="s">
        <v>30</v>
      </c>
      <c r="L4163" t="s">
        <v>31</v>
      </c>
      <c r="M4163" t="s">
        <v>31</v>
      </c>
      <c r="N4163">
        <v>80</v>
      </c>
      <c r="O4163">
        <f>IF(moras[[#This Row],[EDAD]]="", '2-Resumen'!$C$7, moras[[#This Row],[EDAD]])</f>
        <v>80</v>
      </c>
      <c r="P4163">
        <f>FLOOR(moras[[#This Row],[EDAD_SIN_NA´S]],10)</f>
        <v>80</v>
      </c>
      <c r="Q4163">
        <f>STANDARDIZE(moras[[#This Row],[EDAD]],'2-Resumen'!$C$2, '2-Resumen'!$C$3)</f>
        <v>2.6884723597165161</v>
      </c>
      <c r="R4163" t="str">
        <f>IF(ABS(moras[[#This Row],[Z-CORE E]]) &gt; 1.96, "Sí", "No")</f>
        <v>Sí</v>
      </c>
    </row>
    <row r="4164" spans="1:18">
      <c r="A4164">
        <v>1643</v>
      </c>
      <c r="B4164" t="s">
        <v>27</v>
      </c>
      <c r="C4164">
        <v>8824375</v>
      </c>
      <c r="D41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64">
        <f>IF(moras[[#This Row],[SALARIO]]="",'2-Resumen'!$B$7, moras[[#This Row],[SALARIO]])</f>
        <v>8824375</v>
      </c>
      <c r="F4164">
        <f>STANDARDIZE(moras[[#This Row],[SALARIO]],'2-Resumen'!$B$2,'2-Resumen'!$B$3)</f>
        <v>-0.22878724707718295</v>
      </c>
      <c r="G4164" t="str">
        <f>IF(ABS(moras[[#This Row],[Z-CORE]])&gt; 1.96,"Sí", "No")</f>
        <v>No</v>
      </c>
      <c r="H4164" t="s">
        <v>38</v>
      </c>
      <c r="I4164" t="str">
        <f>IF(moras[[#This Row],[TIPO_ASEGURAMIENTO]] = "", '2-Resumen'!$F$4, moras[[#This Row],[TIPO_ASEGURAMIENTO]])</f>
        <v>PENSIONADOS EN SU PROPIO SISTEMA</v>
      </c>
      <c r="J4164" t="s">
        <v>34</v>
      </c>
      <c r="K4164" t="s">
        <v>30</v>
      </c>
      <c r="L4164" t="s">
        <v>31</v>
      </c>
      <c r="M4164" t="s">
        <v>31</v>
      </c>
      <c r="N4164">
        <v>92</v>
      </c>
      <c r="O4164">
        <f>IF(moras[[#This Row],[EDAD]]="", '2-Resumen'!$C$7, moras[[#This Row],[EDAD]])</f>
        <v>92</v>
      </c>
      <c r="P4164">
        <f>FLOOR(moras[[#This Row],[EDAD_SIN_NA´S]],10)</f>
        <v>90</v>
      </c>
      <c r="Q4164">
        <f>STANDARDIZE(moras[[#This Row],[EDAD]],'2-Resumen'!$C$2, '2-Resumen'!$C$3)</f>
        <v>3.5353763206421664</v>
      </c>
      <c r="R4164" t="str">
        <f>IF(ABS(moras[[#This Row],[Z-CORE E]]) &gt; 1.96, "Sí", "No")</f>
        <v>Sí</v>
      </c>
    </row>
    <row r="4165" spans="1:18">
      <c r="A4165">
        <v>1668</v>
      </c>
      <c r="B4165" t="s">
        <v>27</v>
      </c>
      <c r="C4165">
        <v>3812113</v>
      </c>
      <c r="D41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65">
        <f>IF(moras[[#This Row],[SALARIO]]="",'2-Resumen'!$B$7, moras[[#This Row],[SALARIO]])</f>
        <v>3812113</v>
      </c>
      <c r="F4165">
        <f>STANDARDIZE(moras[[#This Row],[SALARIO]],'2-Resumen'!$B$2,'2-Resumen'!$B$3)</f>
        <v>-0.31218647879123385</v>
      </c>
      <c r="G4165" t="str">
        <f>IF(ABS(moras[[#This Row],[Z-CORE]])&gt; 1.96,"Sí", "No")</f>
        <v>No</v>
      </c>
      <c r="H4165" t="s">
        <v>38</v>
      </c>
      <c r="I4165" t="str">
        <f>IF(moras[[#This Row],[TIPO_ASEGURAMIENTO]] = "", '2-Resumen'!$F$4, moras[[#This Row],[TIPO_ASEGURAMIENTO]])</f>
        <v>PENSIONADOS EN SU PROPIO SISTEMA</v>
      </c>
      <c r="J4165" t="s">
        <v>34</v>
      </c>
      <c r="K4165" t="s">
        <v>30</v>
      </c>
      <c r="L4165" t="s">
        <v>31</v>
      </c>
      <c r="M4165" t="s">
        <v>31</v>
      </c>
      <c r="N4165">
        <v>66</v>
      </c>
      <c r="O4165">
        <f>IF(moras[[#This Row],[EDAD]]="", '2-Resumen'!$C$7, moras[[#This Row],[EDAD]])</f>
        <v>66</v>
      </c>
      <c r="P4165">
        <f>FLOOR(moras[[#This Row],[EDAD_SIN_NA´S]],10)</f>
        <v>60</v>
      </c>
      <c r="Q4165">
        <f>STANDARDIZE(moras[[#This Row],[EDAD]],'2-Resumen'!$C$2, '2-Resumen'!$C$3)</f>
        <v>1.7004177386365913</v>
      </c>
      <c r="R4165" t="str">
        <f>IF(ABS(moras[[#This Row],[Z-CORE E]]) &gt; 1.96, "Sí", "No")</f>
        <v>No</v>
      </c>
    </row>
    <row r="4166" spans="1:18">
      <c r="A4166">
        <v>1705</v>
      </c>
      <c r="B4166" t="s">
        <v>27</v>
      </c>
      <c r="C4166">
        <v>4842678</v>
      </c>
      <c r="D41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66">
        <f>IF(moras[[#This Row],[SALARIO]]="",'2-Resumen'!$B$7, moras[[#This Row],[SALARIO]])</f>
        <v>4842678</v>
      </c>
      <c r="F4166">
        <f>STANDARDIZE(moras[[#This Row],[SALARIO]],'2-Resumen'!$B$2,'2-Resumen'!$B$3)</f>
        <v>-0.29503886575117511</v>
      </c>
      <c r="G4166" t="str">
        <f>IF(ABS(moras[[#This Row],[Z-CORE]])&gt; 1.96,"Sí", "No")</f>
        <v>No</v>
      </c>
      <c r="H4166" t="s">
        <v>38</v>
      </c>
      <c r="I4166" t="str">
        <f>IF(moras[[#This Row],[TIPO_ASEGURAMIENTO]] = "", '2-Resumen'!$F$4, moras[[#This Row],[TIPO_ASEGURAMIENTO]])</f>
        <v>PENSIONADOS EN SU PROPIO SISTEMA</v>
      </c>
      <c r="J4166" t="s">
        <v>34</v>
      </c>
      <c r="K4166" t="s">
        <v>30</v>
      </c>
      <c r="L4166" t="s">
        <v>31</v>
      </c>
      <c r="M4166" t="s">
        <v>31</v>
      </c>
      <c r="N4166">
        <v>84</v>
      </c>
      <c r="O4166">
        <f>IF(moras[[#This Row],[EDAD]]="", '2-Resumen'!$C$7, moras[[#This Row],[EDAD]])</f>
        <v>84</v>
      </c>
      <c r="P4166">
        <f>FLOOR(moras[[#This Row],[EDAD_SIN_NA´S]],10)</f>
        <v>80</v>
      </c>
      <c r="Q4166">
        <f>STANDARDIZE(moras[[#This Row],[EDAD]],'2-Resumen'!$C$2, '2-Resumen'!$C$3)</f>
        <v>2.9707736800250664</v>
      </c>
      <c r="R4166" t="str">
        <f>IF(ABS(moras[[#This Row],[Z-CORE E]]) &gt; 1.96, "Sí", "No")</f>
        <v>Sí</v>
      </c>
    </row>
    <row r="4167" spans="1:18">
      <c r="A4167">
        <v>1711</v>
      </c>
      <c r="B4167" t="s">
        <v>27</v>
      </c>
      <c r="C4167">
        <v>37496622</v>
      </c>
      <c r="D41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67">
        <f>IF(moras[[#This Row],[SALARIO]]="",'2-Resumen'!$B$7, moras[[#This Row],[SALARIO]])</f>
        <v>37496622</v>
      </c>
      <c r="F4167">
        <f>STANDARDIZE(moras[[#This Row],[SALARIO]],'2-Resumen'!$B$2,'2-Resumen'!$B$3)</f>
        <v>0.24829143941516318</v>
      </c>
      <c r="G4167" t="str">
        <f>IF(ABS(moras[[#This Row],[Z-CORE]])&gt; 1.96,"Sí", "No")</f>
        <v>No</v>
      </c>
      <c r="H4167" t="s">
        <v>38</v>
      </c>
      <c r="I4167" t="str">
        <f>IF(moras[[#This Row],[TIPO_ASEGURAMIENTO]] = "", '2-Resumen'!$F$4, moras[[#This Row],[TIPO_ASEGURAMIENTO]])</f>
        <v>PENSIONADOS EN SU PROPIO SISTEMA</v>
      </c>
      <c r="J4167" t="s">
        <v>34</v>
      </c>
      <c r="K4167" t="s">
        <v>30</v>
      </c>
      <c r="L4167" t="s">
        <v>31</v>
      </c>
      <c r="M4167" t="s">
        <v>31</v>
      </c>
      <c r="N4167">
        <v>85</v>
      </c>
      <c r="O4167">
        <f>IF(moras[[#This Row],[EDAD]]="", '2-Resumen'!$C$7, moras[[#This Row],[EDAD]])</f>
        <v>85</v>
      </c>
      <c r="P4167">
        <f>FLOOR(moras[[#This Row],[EDAD_SIN_NA´S]],10)</f>
        <v>80</v>
      </c>
      <c r="Q4167">
        <f>STANDARDIZE(moras[[#This Row],[EDAD]],'2-Resumen'!$C$2, '2-Resumen'!$C$3)</f>
        <v>3.0413490101022038</v>
      </c>
      <c r="R4167" t="str">
        <f>IF(ABS(moras[[#This Row],[Z-CORE E]]) &gt; 1.96, "Sí", "No")</f>
        <v>Sí</v>
      </c>
    </row>
    <row r="4168" spans="1:18">
      <c r="A4168">
        <v>1716</v>
      </c>
      <c r="B4168" t="s">
        <v>32</v>
      </c>
      <c r="C4168">
        <v>703205</v>
      </c>
      <c r="D41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68">
        <f>IF(moras[[#This Row],[SALARIO]]="",'2-Resumen'!$B$7, moras[[#This Row],[SALARIO]])</f>
        <v>703205</v>
      </c>
      <c r="F4168">
        <f>STANDARDIZE(moras[[#This Row],[SALARIO]],'2-Resumen'!$B$2,'2-Resumen'!$B$3)</f>
        <v>-0.36391572571999903</v>
      </c>
      <c r="G4168" t="str">
        <f>IF(ABS(moras[[#This Row],[Z-CORE]])&gt; 1.96,"Sí", "No")</f>
        <v>No</v>
      </c>
      <c r="H4168" t="s">
        <v>38</v>
      </c>
      <c r="I4168" t="str">
        <f>IF(moras[[#This Row],[TIPO_ASEGURAMIENTO]] = "", '2-Resumen'!$F$4, moras[[#This Row],[TIPO_ASEGURAMIENTO]])</f>
        <v>PENSIONADOS EN SU PROPIO SISTEMA</v>
      </c>
      <c r="J4168" t="s">
        <v>34</v>
      </c>
      <c r="K4168" t="s">
        <v>30</v>
      </c>
      <c r="L4168" t="s">
        <v>31</v>
      </c>
      <c r="M4168" t="s">
        <v>31</v>
      </c>
      <c r="N4168">
        <v>81</v>
      </c>
      <c r="O4168">
        <f>IF(moras[[#This Row],[EDAD]]="", '2-Resumen'!$C$7, moras[[#This Row],[EDAD]])</f>
        <v>81</v>
      </c>
      <c r="P4168">
        <f>FLOOR(moras[[#This Row],[EDAD_SIN_NA´S]],10)</f>
        <v>80</v>
      </c>
      <c r="Q4168">
        <f>STANDARDIZE(moras[[#This Row],[EDAD]],'2-Resumen'!$C$2, '2-Resumen'!$C$3)</f>
        <v>2.759047689793654</v>
      </c>
      <c r="R4168" t="str">
        <f>IF(ABS(moras[[#This Row],[Z-CORE E]]) &gt; 1.96, "Sí", "No")</f>
        <v>Sí</v>
      </c>
    </row>
    <row r="4169" spans="1:18">
      <c r="A4169">
        <v>1722</v>
      </c>
      <c r="B4169" t="s">
        <v>27</v>
      </c>
      <c r="C4169">
        <v>1268597</v>
      </c>
      <c r="D41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69">
        <f>IF(moras[[#This Row],[SALARIO]]="",'2-Resumen'!$B$7, moras[[#This Row],[SALARIO]])</f>
        <v>1268597</v>
      </c>
      <c r="F4169">
        <f>STANDARDIZE(moras[[#This Row],[SALARIO]],'2-Resumen'!$B$2,'2-Resumen'!$B$3)</f>
        <v>-0.35450814518704393</v>
      </c>
      <c r="G4169" t="str">
        <f>IF(ABS(moras[[#This Row],[Z-CORE]])&gt; 1.96,"Sí", "No")</f>
        <v>No</v>
      </c>
      <c r="H4169" t="s">
        <v>38</v>
      </c>
      <c r="I4169" t="str">
        <f>IF(moras[[#This Row],[TIPO_ASEGURAMIENTO]] = "", '2-Resumen'!$F$4, moras[[#This Row],[TIPO_ASEGURAMIENTO]])</f>
        <v>PENSIONADOS EN SU PROPIO SISTEMA</v>
      </c>
      <c r="J4169" t="s">
        <v>34</v>
      </c>
      <c r="K4169" t="s">
        <v>30</v>
      </c>
      <c r="L4169" t="s">
        <v>31</v>
      </c>
      <c r="M4169" t="s">
        <v>31</v>
      </c>
      <c r="N4169">
        <v>58</v>
      </c>
      <c r="O4169">
        <f>IF(moras[[#This Row],[EDAD]]="", '2-Resumen'!$C$7, moras[[#This Row],[EDAD]])</f>
        <v>58</v>
      </c>
      <c r="P4169">
        <f>FLOOR(moras[[#This Row],[EDAD_SIN_NA´S]],10)</f>
        <v>50</v>
      </c>
      <c r="Q4169">
        <f>STANDARDIZE(moras[[#This Row],[EDAD]],'2-Resumen'!$C$2, '2-Resumen'!$C$3)</f>
        <v>1.1358150980194912</v>
      </c>
      <c r="R4169" t="str">
        <f>IF(ABS(moras[[#This Row],[Z-CORE E]]) &gt; 1.96, "Sí", "No")</f>
        <v>No</v>
      </c>
    </row>
    <row r="4170" spans="1:18">
      <c r="A4170">
        <v>1724</v>
      </c>
      <c r="B4170" t="s">
        <v>27</v>
      </c>
      <c r="C4170">
        <v>736729</v>
      </c>
      <c r="D41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70">
        <f>IF(moras[[#This Row],[SALARIO]]="",'2-Resumen'!$B$7, moras[[#This Row],[SALARIO]])</f>
        <v>736729</v>
      </c>
      <c r="F4170">
        <f>STANDARDIZE(moras[[#This Row],[SALARIO]],'2-Resumen'!$B$2,'2-Resumen'!$B$3)</f>
        <v>-0.36335791851758587</v>
      </c>
      <c r="G4170" t="str">
        <f>IF(ABS(moras[[#This Row],[Z-CORE]])&gt; 1.96,"Sí", "No")</f>
        <v>No</v>
      </c>
      <c r="H4170" t="s">
        <v>38</v>
      </c>
      <c r="I4170" t="str">
        <f>IF(moras[[#This Row],[TIPO_ASEGURAMIENTO]] = "", '2-Resumen'!$F$4, moras[[#This Row],[TIPO_ASEGURAMIENTO]])</f>
        <v>PENSIONADOS EN SU PROPIO SISTEMA</v>
      </c>
      <c r="J4170" t="s">
        <v>34</v>
      </c>
      <c r="K4170" t="s">
        <v>30</v>
      </c>
      <c r="L4170" t="s">
        <v>31</v>
      </c>
      <c r="M4170" t="s">
        <v>31</v>
      </c>
      <c r="N4170">
        <v>61</v>
      </c>
      <c r="O4170">
        <f>IF(moras[[#This Row],[EDAD]]="", '2-Resumen'!$C$7, moras[[#This Row],[EDAD]])</f>
        <v>61</v>
      </c>
      <c r="P4170">
        <f>FLOOR(moras[[#This Row],[EDAD_SIN_NA´S]],10)</f>
        <v>60</v>
      </c>
      <c r="Q4170">
        <f>STANDARDIZE(moras[[#This Row],[EDAD]],'2-Resumen'!$C$2, '2-Resumen'!$C$3)</f>
        <v>1.3475410882509038</v>
      </c>
      <c r="R4170" t="str">
        <f>IF(ABS(moras[[#This Row],[Z-CORE E]]) &gt; 1.96, "Sí", "No")</f>
        <v>No</v>
      </c>
    </row>
    <row r="4171" spans="1:18">
      <c r="A4171">
        <v>1726</v>
      </c>
      <c r="B4171" t="s">
        <v>32</v>
      </c>
      <c r="C4171">
        <v>7308463</v>
      </c>
      <c r="D41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71">
        <f>IF(moras[[#This Row],[SALARIO]]="",'2-Resumen'!$B$7, moras[[#This Row],[SALARIO]])</f>
        <v>7308463</v>
      </c>
      <c r="F4171">
        <f>STANDARDIZE(moras[[#This Row],[SALARIO]],'2-Resumen'!$B$2,'2-Resumen'!$B$3)</f>
        <v>-0.25401056863262245</v>
      </c>
      <c r="G4171" t="str">
        <f>IF(ABS(moras[[#This Row],[Z-CORE]])&gt; 1.96,"Sí", "No")</f>
        <v>No</v>
      </c>
      <c r="H4171" t="s">
        <v>38</v>
      </c>
      <c r="I4171" t="str">
        <f>IF(moras[[#This Row],[TIPO_ASEGURAMIENTO]] = "", '2-Resumen'!$F$4, moras[[#This Row],[TIPO_ASEGURAMIENTO]])</f>
        <v>PENSIONADOS EN SU PROPIO SISTEMA</v>
      </c>
      <c r="J4171" t="s">
        <v>34</v>
      </c>
      <c r="K4171" t="s">
        <v>30</v>
      </c>
      <c r="L4171" t="s">
        <v>31</v>
      </c>
      <c r="M4171" t="s">
        <v>31</v>
      </c>
      <c r="N4171">
        <v>73</v>
      </c>
      <c r="O4171">
        <f>IF(moras[[#This Row],[EDAD]]="", '2-Resumen'!$C$7, moras[[#This Row],[EDAD]])</f>
        <v>73</v>
      </c>
      <c r="P4171">
        <f>FLOOR(moras[[#This Row],[EDAD_SIN_NA´S]],10)</f>
        <v>70</v>
      </c>
      <c r="Q4171">
        <f>STANDARDIZE(moras[[#This Row],[EDAD]],'2-Resumen'!$C$2, '2-Resumen'!$C$3)</f>
        <v>2.1944450491765539</v>
      </c>
      <c r="R4171" t="str">
        <f>IF(ABS(moras[[#This Row],[Z-CORE E]]) &gt; 1.96, "Sí", "No")</f>
        <v>Sí</v>
      </c>
    </row>
    <row r="4172" spans="1:18">
      <c r="A4172">
        <v>1879</v>
      </c>
      <c r="B4172" t="s">
        <v>32</v>
      </c>
      <c r="C4172">
        <v>95275345</v>
      </c>
      <c r="D41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72">
        <f>IF(moras[[#This Row],[SALARIO]]="",'2-Resumen'!$B$7, moras[[#This Row],[SALARIO]])</f>
        <v>95275345</v>
      </c>
      <c r="F4172">
        <f>STANDARDIZE(moras[[#This Row],[SALARIO]],'2-Resumen'!$B$2,'2-Resumen'!$B$3)</f>
        <v>1.2096739664297047</v>
      </c>
      <c r="G4172" t="str">
        <f>IF(ABS(moras[[#This Row],[Z-CORE]])&gt; 1.96,"Sí", "No")</f>
        <v>No</v>
      </c>
      <c r="H4172" t="s">
        <v>38</v>
      </c>
      <c r="I4172" t="str">
        <f>IF(moras[[#This Row],[TIPO_ASEGURAMIENTO]] = "", '2-Resumen'!$F$4, moras[[#This Row],[TIPO_ASEGURAMIENTO]])</f>
        <v>PENSIONADOS EN SU PROPIO SISTEMA</v>
      </c>
      <c r="J4172" t="s">
        <v>34</v>
      </c>
      <c r="K4172" t="s">
        <v>30</v>
      </c>
      <c r="L4172" t="s">
        <v>31</v>
      </c>
      <c r="M4172" t="s">
        <v>31</v>
      </c>
      <c r="N4172">
        <v>86</v>
      </c>
      <c r="O4172">
        <f>IF(moras[[#This Row],[EDAD]]="", '2-Resumen'!$C$7, moras[[#This Row],[EDAD]])</f>
        <v>86</v>
      </c>
      <c r="P4172">
        <f>FLOOR(moras[[#This Row],[EDAD_SIN_NA´S]],10)</f>
        <v>80</v>
      </c>
      <c r="Q4172">
        <f>STANDARDIZE(moras[[#This Row],[EDAD]],'2-Resumen'!$C$2, '2-Resumen'!$C$3)</f>
        <v>3.1119243401793413</v>
      </c>
      <c r="R4172" t="str">
        <f>IF(ABS(moras[[#This Row],[Z-CORE E]]) &gt; 1.96, "Sí", "No")</f>
        <v>Sí</v>
      </c>
    </row>
    <row r="4173" spans="1:18">
      <c r="A4173">
        <v>1925</v>
      </c>
      <c r="B4173" t="s">
        <v>32</v>
      </c>
      <c r="C4173">
        <v>1257384</v>
      </c>
      <c r="D41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73">
        <f>IF(moras[[#This Row],[SALARIO]]="",'2-Resumen'!$B$7, moras[[#This Row],[SALARIO]])</f>
        <v>1257384</v>
      </c>
      <c r="F4173">
        <f>STANDARDIZE(moras[[#This Row],[SALARIO]],'2-Resumen'!$B$2,'2-Resumen'!$B$3)</f>
        <v>-0.35469471875107739</v>
      </c>
      <c r="G4173" t="str">
        <f>IF(ABS(moras[[#This Row],[Z-CORE]])&gt; 1.96,"Sí", "No")</f>
        <v>No</v>
      </c>
      <c r="H4173" t="s">
        <v>38</v>
      </c>
      <c r="I4173" t="str">
        <f>IF(moras[[#This Row],[TIPO_ASEGURAMIENTO]] = "", '2-Resumen'!$F$4, moras[[#This Row],[TIPO_ASEGURAMIENTO]])</f>
        <v>PENSIONADOS EN SU PROPIO SISTEMA</v>
      </c>
      <c r="J4173" t="s">
        <v>34</v>
      </c>
      <c r="K4173" t="s">
        <v>30</v>
      </c>
      <c r="L4173" t="s">
        <v>31</v>
      </c>
      <c r="M4173" t="s">
        <v>31</v>
      </c>
      <c r="N4173">
        <v>68</v>
      </c>
      <c r="O4173">
        <f>IF(moras[[#This Row],[EDAD]]="", '2-Resumen'!$C$7, moras[[#This Row],[EDAD]])</f>
        <v>68</v>
      </c>
      <c r="P4173">
        <f>FLOOR(moras[[#This Row],[EDAD_SIN_NA´S]],10)</f>
        <v>60</v>
      </c>
      <c r="Q4173">
        <f>STANDARDIZE(moras[[#This Row],[EDAD]],'2-Resumen'!$C$2, '2-Resumen'!$C$3)</f>
        <v>1.8415683987908662</v>
      </c>
      <c r="R4173" t="str">
        <f>IF(ABS(moras[[#This Row],[Z-CORE E]]) &gt; 1.96, "Sí", "No")</f>
        <v>No</v>
      </c>
    </row>
    <row r="4174" spans="1:18">
      <c r="A4174">
        <v>1956</v>
      </c>
      <c r="B4174" t="s">
        <v>32</v>
      </c>
      <c r="C4174">
        <v>10947276</v>
      </c>
      <c r="D41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74">
        <f>IF(moras[[#This Row],[SALARIO]]="",'2-Resumen'!$B$7, moras[[#This Row],[SALARIO]])</f>
        <v>10947276</v>
      </c>
      <c r="F4174">
        <f>STANDARDIZE(moras[[#This Row],[SALARIO]],'2-Resumen'!$B$2,'2-Resumen'!$B$3)</f>
        <v>-0.19346421081032575</v>
      </c>
      <c r="G4174" t="str">
        <f>IF(ABS(moras[[#This Row],[Z-CORE]])&gt; 1.96,"Sí", "No")</f>
        <v>No</v>
      </c>
      <c r="H4174" t="s">
        <v>38</v>
      </c>
      <c r="I4174" t="str">
        <f>IF(moras[[#This Row],[TIPO_ASEGURAMIENTO]] = "", '2-Resumen'!$F$4, moras[[#This Row],[TIPO_ASEGURAMIENTO]])</f>
        <v>PENSIONADOS EN SU PROPIO SISTEMA</v>
      </c>
      <c r="J4174" t="s">
        <v>34</v>
      </c>
      <c r="K4174" t="s">
        <v>30</v>
      </c>
      <c r="L4174" t="s">
        <v>31</v>
      </c>
      <c r="M4174" t="s">
        <v>31</v>
      </c>
      <c r="N4174">
        <v>70</v>
      </c>
      <c r="O4174">
        <f>IF(moras[[#This Row],[EDAD]]="", '2-Resumen'!$C$7, moras[[#This Row],[EDAD]])</f>
        <v>70</v>
      </c>
      <c r="P4174">
        <f>FLOOR(moras[[#This Row],[EDAD_SIN_NA´S]],10)</f>
        <v>70</v>
      </c>
      <c r="Q4174">
        <f>STANDARDIZE(moras[[#This Row],[EDAD]],'2-Resumen'!$C$2, '2-Resumen'!$C$3)</f>
        <v>1.9827190589451413</v>
      </c>
      <c r="R4174" t="str">
        <f>IF(ABS(moras[[#This Row],[Z-CORE E]]) &gt; 1.96, "Sí", "No")</f>
        <v>Sí</v>
      </c>
    </row>
    <row r="4175" spans="1:18">
      <c r="A4175">
        <v>1974</v>
      </c>
      <c r="B4175" t="s">
        <v>32</v>
      </c>
      <c r="C4175">
        <v>4340894</v>
      </c>
      <c r="D41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75">
        <f>IF(moras[[#This Row],[SALARIO]]="",'2-Resumen'!$B$7, moras[[#This Row],[SALARIO]])</f>
        <v>4340894</v>
      </c>
      <c r="F4175">
        <f>STANDARDIZE(moras[[#This Row],[SALARIO]],'2-Resumen'!$B$2,'2-Resumen'!$B$3)</f>
        <v>-0.30338807017951569</v>
      </c>
      <c r="G4175" t="str">
        <f>IF(ABS(moras[[#This Row],[Z-CORE]])&gt; 1.96,"Sí", "No")</f>
        <v>No</v>
      </c>
      <c r="H4175" t="s">
        <v>38</v>
      </c>
      <c r="I4175" t="str">
        <f>IF(moras[[#This Row],[TIPO_ASEGURAMIENTO]] = "", '2-Resumen'!$F$4, moras[[#This Row],[TIPO_ASEGURAMIENTO]])</f>
        <v>PENSIONADOS EN SU PROPIO SISTEMA</v>
      </c>
      <c r="J4175" t="s">
        <v>34</v>
      </c>
      <c r="K4175" t="s">
        <v>30</v>
      </c>
      <c r="L4175" t="s">
        <v>31</v>
      </c>
      <c r="M4175" t="s">
        <v>31</v>
      </c>
      <c r="N4175">
        <v>54</v>
      </c>
      <c r="O4175">
        <f>IF(moras[[#This Row],[EDAD]]="", '2-Resumen'!$C$7, moras[[#This Row],[EDAD]])</f>
        <v>54</v>
      </c>
      <c r="P4175">
        <f>FLOOR(moras[[#This Row],[EDAD_SIN_NA´S]],10)</f>
        <v>50</v>
      </c>
      <c r="Q4175">
        <f>STANDARDIZE(moras[[#This Row],[EDAD]],'2-Resumen'!$C$2, '2-Resumen'!$C$3)</f>
        <v>0.85351377771094117</v>
      </c>
      <c r="R4175" t="str">
        <f>IF(ABS(moras[[#This Row],[Z-CORE E]]) &gt; 1.96, "Sí", "No")</f>
        <v>No</v>
      </c>
    </row>
    <row r="4176" spans="1:18">
      <c r="A4176">
        <v>1975</v>
      </c>
      <c r="B4176" t="s">
        <v>27</v>
      </c>
      <c r="C4176">
        <v>300056</v>
      </c>
      <c r="D41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176">
        <f>IF(moras[[#This Row],[SALARIO]]="",'2-Resumen'!$B$7, moras[[#This Row],[SALARIO]])</f>
        <v>300056</v>
      </c>
      <c r="F4176">
        <f>STANDARDIZE(moras[[#This Row],[SALARIO]],'2-Resumen'!$B$2,'2-Resumen'!$B$3)</f>
        <v>-0.37062373836305079</v>
      </c>
      <c r="G4176" t="str">
        <f>IF(ABS(moras[[#This Row],[Z-CORE]])&gt; 1.96,"Sí", "No")</f>
        <v>No</v>
      </c>
      <c r="H4176" t="s">
        <v>38</v>
      </c>
      <c r="I4176" t="str">
        <f>IF(moras[[#This Row],[TIPO_ASEGURAMIENTO]] = "", '2-Resumen'!$F$4, moras[[#This Row],[TIPO_ASEGURAMIENTO]])</f>
        <v>PENSIONADOS EN SU PROPIO SISTEMA</v>
      </c>
      <c r="J4176" t="s">
        <v>34</v>
      </c>
      <c r="K4176" t="s">
        <v>30</v>
      </c>
      <c r="L4176" t="s">
        <v>31</v>
      </c>
      <c r="M4176" t="s">
        <v>31</v>
      </c>
      <c r="N4176">
        <v>60</v>
      </c>
      <c r="O4176">
        <f>IF(moras[[#This Row],[EDAD]]="", '2-Resumen'!$C$7, moras[[#This Row],[EDAD]])</f>
        <v>60</v>
      </c>
      <c r="P4176">
        <f>FLOOR(moras[[#This Row],[EDAD_SIN_NA´S]],10)</f>
        <v>60</v>
      </c>
      <c r="Q4176">
        <f>STANDARDIZE(moras[[#This Row],[EDAD]],'2-Resumen'!$C$2, '2-Resumen'!$C$3)</f>
        <v>1.2769657581737661</v>
      </c>
      <c r="R4176" t="str">
        <f>IF(ABS(moras[[#This Row],[Z-CORE E]]) &gt; 1.96, "Sí", "No")</f>
        <v>No</v>
      </c>
    </row>
    <row r="4177" spans="1:18">
      <c r="A4177">
        <v>1991</v>
      </c>
      <c r="B4177" t="s">
        <v>27</v>
      </c>
      <c r="C4177">
        <v>1708013</v>
      </c>
      <c r="D41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77">
        <f>IF(moras[[#This Row],[SALARIO]]="",'2-Resumen'!$B$7, moras[[#This Row],[SALARIO]])</f>
        <v>1708013</v>
      </c>
      <c r="F4177">
        <f>STANDARDIZE(moras[[#This Row],[SALARIO]],'2-Resumen'!$B$2,'2-Resumen'!$B$3)</f>
        <v>-0.34719668445277635</v>
      </c>
      <c r="G4177" t="str">
        <f>IF(ABS(moras[[#This Row],[Z-CORE]])&gt; 1.96,"Sí", "No")</f>
        <v>No</v>
      </c>
      <c r="H4177" t="s">
        <v>38</v>
      </c>
      <c r="I4177" t="str">
        <f>IF(moras[[#This Row],[TIPO_ASEGURAMIENTO]] = "", '2-Resumen'!$F$4, moras[[#This Row],[TIPO_ASEGURAMIENTO]])</f>
        <v>PENSIONADOS EN SU PROPIO SISTEMA</v>
      </c>
      <c r="J4177" t="s">
        <v>34</v>
      </c>
      <c r="K4177" t="s">
        <v>30</v>
      </c>
      <c r="L4177" t="s">
        <v>31</v>
      </c>
      <c r="M4177" t="s">
        <v>31</v>
      </c>
      <c r="N4177">
        <v>57</v>
      </c>
      <c r="O4177">
        <f>IF(moras[[#This Row],[EDAD]]="", '2-Resumen'!$C$7, moras[[#This Row],[EDAD]])</f>
        <v>57</v>
      </c>
      <c r="P4177">
        <f>FLOOR(moras[[#This Row],[EDAD_SIN_NA´S]],10)</f>
        <v>50</v>
      </c>
      <c r="Q4177">
        <f>STANDARDIZE(moras[[#This Row],[EDAD]],'2-Resumen'!$C$2, '2-Resumen'!$C$3)</f>
        <v>1.0652397679423538</v>
      </c>
      <c r="R4177" t="str">
        <f>IF(ABS(moras[[#This Row],[Z-CORE E]]) &gt; 1.96, "Sí", "No")</f>
        <v>No</v>
      </c>
    </row>
    <row r="4178" spans="1:18">
      <c r="A4178">
        <v>1997</v>
      </c>
      <c r="B4178" t="s">
        <v>27</v>
      </c>
      <c r="C4178">
        <v>14150948</v>
      </c>
      <c r="D41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78">
        <f>IF(moras[[#This Row],[SALARIO]]="",'2-Resumen'!$B$7, moras[[#This Row],[SALARIO]])</f>
        <v>14150948</v>
      </c>
      <c r="F4178">
        <f>STANDARDIZE(moras[[#This Row],[SALARIO]],'2-Resumen'!$B$2,'2-Resumen'!$B$3)</f>
        <v>-0.14015818182305079</v>
      </c>
      <c r="G4178" t="str">
        <f>IF(ABS(moras[[#This Row],[Z-CORE]])&gt; 1.96,"Sí", "No")</f>
        <v>No</v>
      </c>
      <c r="H4178" t="s">
        <v>38</v>
      </c>
      <c r="I4178" t="str">
        <f>IF(moras[[#This Row],[TIPO_ASEGURAMIENTO]] = "", '2-Resumen'!$F$4, moras[[#This Row],[TIPO_ASEGURAMIENTO]])</f>
        <v>PENSIONADOS EN SU PROPIO SISTEMA</v>
      </c>
      <c r="J4178" t="s">
        <v>34</v>
      </c>
      <c r="K4178" t="s">
        <v>30</v>
      </c>
      <c r="L4178" t="s">
        <v>31</v>
      </c>
      <c r="M4178" t="s">
        <v>31</v>
      </c>
      <c r="N4178">
        <v>91</v>
      </c>
      <c r="O4178">
        <f>IF(moras[[#This Row],[EDAD]]="", '2-Resumen'!$C$7, moras[[#This Row],[EDAD]])</f>
        <v>91</v>
      </c>
      <c r="P4178">
        <f>FLOOR(moras[[#This Row],[EDAD_SIN_NA´S]],10)</f>
        <v>90</v>
      </c>
      <c r="Q4178">
        <f>STANDARDIZE(moras[[#This Row],[EDAD]],'2-Resumen'!$C$2, '2-Resumen'!$C$3)</f>
        <v>3.464800990565029</v>
      </c>
      <c r="R4178" t="str">
        <f>IF(ABS(moras[[#This Row],[Z-CORE E]]) &gt; 1.96, "Sí", "No")</f>
        <v>Sí</v>
      </c>
    </row>
    <row r="4179" spans="1:18">
      <c r="A4179">
        <v>2014</v>
      </c>
      <c r="B4179" t="s">
        <v>32</v>
      </c>
      <c r="C4179">
        <v>76511168</v>
      </c>
      <c r="D41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79">
        <f>IF(moras[[#This Row],[SALARIO]]="",'2-Resumen'!$B$7, moras[[#This Row],[SALARIO]])</f>
        <v>76511168</v>
      </c>
      <c r="F4179">
        <f>STANDARDIZE(moras[[#This Row],[SALARIO]],'2-Resumen'!$B$2,'2-Resumen'!$B$3)</f>
        <v>0.8974560605128824</v>
      </c>
      <c r="G4179" t="str">
        <f>IF(ABS(moras[[#This Row],[Z-CORE]])&gt; 1.96,"Sí", "No")</f>
        <v>No</v>
      </c>
      <c r="H4179" t="s">
        <v>38</v>
      </c>
      <c r="I4179" t="str">
        <f>IF(moras[[#This Row],[TIPO_ASEGURAMIENTO]] = "", '2-Resumen'!$F$4, moras[[#This Row],[TIPO_ASEGURAMIENTO]])</f>
        <v>PENSIONADOS EN SU PROPIO SISTEMA</v>
      </c>
      <c r="J4179" t="s">
        <v>34</v>
      </c>
      <c r="K4179" t="s">
        <v>30</v>
      </c>
      <c r="L4179" t="s">
        <v>31</v>
      </c>
      <c r="M4179" t="s">
        <v>31</v>
      </c>
      <c r="N4179">
        <v>62</v>
      </c>
      <c r="O4179">
        <f>IF(moras[[#This Row],[EDAD]]="", '2-Resumen'!$C$7, moras[[#This Row],[EDAD]])</f>
        <v>62</v>
      </c>
      <c r="P4179">
        <f>FLOOR(moras[[#This Row],[EDAD_SIN_NA´S]],10)</f>
        <v>60</v>
      </c>
      <c r="Q4179">
        <f>STANDARDIZE(moras[[#This Row],[EDAD]],'2-Resumen'!$C$2, '2-Resumen'!$C$3)</f>
        <v>1.4181164183280413</v>
      </c>
      <c r="R4179" t="str">
        <f>IF(ABS(moras[[#This Row],[Z-CORE E]]) &gt; 1.96, "Sí", "No")</f>
        <v>No</v>
      </c>
    </row>
    <row r="4180" spans="1:18">
      <c r="A4180">
        <v>2038</v>
      </c>
      <c r="B4180" t="s">
        <v>27</v>
      </c>
      <c r="C4180">
        <v>1511481</v>
      </c>
      <c r="D41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80">
        <f>IF(moras[[#This Row],[SALARIO]]="",'2-Resumen'!$B$7, moras[[#This Row],[SALARIO]])</f>
        <v>1511481</v>
      </c>
      <c r="F4180">
        <f>STANDARDIZE(moras[[#This Row],[SALARIO]],'2-Resumen'!$B$2,'2-Resumen'!$B$3)</f>
        <v>-0.35046678841127371</v>
      </c>
      <c r="G4180" t="str">
        <f>IF(ABS(moras[[#This Row],[Z-CORE]])&gt; 1.96,"Sí", "No")</f>
        <v>No</v>
      </c>
      <c r="H4180" t="s">
        <v>38</v>
      </c>
      <c r="I4180" t="str">
        <f>IF(moras[[#This Row],[TIPO_ASEGURAMIENTO]] = "", '2-Resumen'!$F$4, moras[[#This Row],[TIPO_ASEGURAMIENTO]])</f>
        <v>PENSIONADOS EN SU PROPIO SISTEMA</v>
      </c>
      <c r="J4180" t="s">
        <v>34</v>
      </c>
      <c r="K4180" t="s">
        <v>30</v>
      </c>
      <c r="L4180" t="s">
        <v>31</v>
      </c>
      <c r="M4180" t="s">
        <v>31</v>
      </c>
      <c r="N4180">
        <v>69</v>
      </c>
      <c r="O4180">
        <f>IF(moras[[#This Row],[EDAD]]="", '2-Resumen'!$C$7, moras[[#This Row],[EDAD]])</f>
        <v>69</v>
      </c>
      <c r="P4180">
        <f>FLOOR(moras[[#This Row],[EDAD_SIN_NA´S]],10)</f>
        <v>60</v>
      </c>
      <c r="Q4180">
        <f>STANDARDIZE(moras[[#This Row],[EDAD]],'2-Resumen'!$C$2, '2-Resumen'!$C$3)</f>
        <v>1.9121437288680037</v>
      </c>
      <c r="R4180" t="str">
        <f>IF(ABS(moras[[#This Row],[Z-CORE E]]) &gt; 1.96, "Sí", "No")</f>
        <v>No</v>
      </c>
    </row>
    <row r="4181" spans="1:18">
      <c r="A4181">
        <v>2052</v>
      </c>
      <c r="B4181" t="s">
        <v>27</v>
      </c>
      <c r="C4181">
        <v>11206894</v>
      </c>
      <c r="D41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81">
        <f>IF(moras[[#This Row],[SALARIO]]="",'2-Resumen'!$B$7, moras[[#This Row],[SALARIO]])</f>
        <v>11206894</v>
      </c>
      <c r="F4181">
        <f>STANDARDIZE(moras[[#This Row],[SALARIO]],'2-Resumen'!$B$2,'2-Resumen'!$B$3)</f>
        <v>-0.18914441632649021</v>
      </c>
      <c r="G4181" t="str">
        <f>IF(ABS(moras[[#This Row],[Z-CORE]])&gt; 1.96,"Sí", "No")</f>
        <v>No</v>
      </c>
      <c r="H4181" t="s">
        <v>38</v>
      </c>
      <c r="I4181" t="str">
        <f>IF(moras[[#This Row],[TIPO_ASEGURAMIENTO]] = "", '2-Resumen'!$F$4, moras[[#This Row],[TIPO_ASEGURAMIENTO]])</f>
        <v>PENSIONADOS EN SU PROPIO SISTEMA</v>
      </c>
      <c r="J4181" t="s">
        <v>34</v>
      </c>
      <c r="K4181" t="s">
        <v>30</v>
      </c>
      <c r="L4181" t="s">
        <v>31</v>
      </c>
      <c r="M4181" t="s">
        <v>31</v>
      </c>
      <c r="N4181">
        <v>68</v>
      </c>
      <c r="O4181">
        <f>IF(moras[[#This Row],[EDAD]]="", '2-Resumen'!$C$7, moras[[#This Row],[EDAD]])</f>
        <v>68</v>
      </c>
      <c r="P4181">
        <f>FLOOR(moras[[#This Row],[EDAD_SIN_NA´S]],10)</f>
        <v>60</v>
      </c>
      <c r="Q4181">
        <f>STANDARDIZE(moras[[#This Row],[EDAD]],'2-Resumen'!$C$2, '2-Resumen'!$C$3)</f>
        <v>1.8415683987908662</v>
      </c>
      <c r="R4181" t="str">
        <f>IF(ABS(moras[[#This Row],[Z-CORE E]]) &gt; 1.96, "Sí", "No")</f>
        <v>No</v>
      </c>
    </row>
    <row r="4182" spans="1:18">
      <c r="A4182">
        <v>2073</v>
      </c>
      <c r="B4182" t="s">
        <v>27</v>
      </c>
      <c r="C4182">
        <v>1314059</v>
      </c>
      <c r="D41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82">
        <f>IF(moras[[#This Row],[SALARIO]]="",'2-Resumen'!$B$7, moras[[#This Row],[SALARIO]])</f>
        <v>1314059</v>
      </c>
      <c r="F4182">
        <f>STANDARDIZE(moras[[#This Row],[SALARIO]],'2-Resumen'!$B$2,'2-Resumen'!$B$3)</f>
        <v>-0.35375170111604681</v>
      </c>
      <c r="G4182" t="str">
        <f>IF(ABS(moras[[#This Row],[Z-CORE]])&gt; 1.96,"Sí", "No")</f>
        <v>No</v>
      </c>
      <c r="H4182" t="s">
        <v>38</v>
      </c>
      <c r="I4182" t="str">
        <f>IF(moras[[#This Row],[TIPO_ASEGURAMIENTO]] = "", '2-Resumen'!$F$4, moras[[#This Row],[TIPO_ASEGURAMIENTO]])</f>
        <v>PENSIONADOS EN SU PROPIO SISTEMA</v>
      </c>
      <c r="J4182" t="s">
        <v>34</v>
      </c>
      <c r="K4182" t="s">
        <v>30</v>
      </c>
      <c r="L4182" t="s">
        <v>31</v>
      </c>
      <c r="M4182" t="s">
        <v>31</v>
      </c>
      <c r="N4182">
        <v>67</v>
      </c>
      <c r="O4182">
        <f>IF(moras[[#This Row],[EDAD]]="", '2-Resumen'!$C$7, moras[[#This Row],[EDAD]])</f>
        <v>67</v>
      </c>
      <c r="P4182">
        <f>FLOOR(moras[[#This Row],[EDAD_SIN_NA´S]],10)</f>
        <v>60</v>
      </c>
      <c r="Q4182">
        <f>STANDARDIZE(moras[[#This Row],[EDAD]],'2-Resumen'!$C$2, '2-Resumen'!$C$3)</f>
        <v>1.7709930687137287</v>
      </c>
      <c r="R4182" t="str">
        <f>IF(ABS(moras[[#This Row],[Z-CORE E]]) &gt; 1.96, "Sí", "No")</f>
        <v>No</v>
      </c>
    </row>
    <row r="4183" spans="1:18">
      <c r="A4183">
        <v>2085</v>
      </c>
      <c r="B4183" t="s">
        <v>32</v>
      </c>
      <c r="C4183">
        <v>3983343</v>
      </c>
      <c r="D41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83">
        <f>IF(moras[[#This Row],[SALARIO]]="",'2-Resumen'!$B$7, moras[[#This Row],[SALARIO]])</f>
        <v>3983343</v>
      </c>
      <c r="F4183">
        <f>STANDARDIZE(moras[[#This Row],[SALARIO]],'2-Resumen'!$B$2,'2-Resumen'!$B$3)</f>
        <v>-0.30933737584202708</v>
      </c>
      <c r="G4183" t="str">
        <f>IF(ABS(moras[[#This Row],[Z-CORE]])&gt; 1.96,"Sí", "No")</f>
        <v>No</v>
      </c>
      <c r="H4183" t="s">
        <v>38</v>
      </c>
      <c r="I4183" t="str">
        <f>IF(moras[[#This Row],[TIPO_ASEGURAMIENTO]] = "", '2-Resumen'!$F$4, moras[[#This Row],[TIPO_ASEGURAMIENTO]])</f>
        <v>PENSIONADOS EN SU PROPIO SISTEMA</v>
      </c>
      <c r="J4183" t="s">
        <v>34</v>
      </c>
      <c r="K4183" t="s">
        <v>30</v>
      </c>
      <c r="L4183" t="s">
        <v>31</v>
      </c>
      <c r="M4183" t="s">
        <v>31</v>
      </c>
      <c r="N4183">
        <v>69</v>
      </c>
      <c r="O4183">
        <f>IF(moras[[#This Row],[EDAD]]="", '2-Resumen'!$C$7, moras[[#This Row],[EDAD]])</f>
        <v>69</v>
      </c>
      <c r="P4183">
        <f>FLOOR(moras[[#This Row],[EDAD_SIN_NA´S]],10)</f>
        <v>60</v>
      </c>
      <c r="Q4183">
        <f>STANDARDIZE(moras[[#This Row],[EDAD]],'2-Resumen'!$C$2, '2-Resumen'!$C$3)</f>
        <v>1.9121437288680037</v>
      </c>
      <c r="R4183" t="str">
        <f>IF(ABS(moras[[#This Row],[Z-CORE E]]) &gt; 1.96, "Sí", "No")</f>
        <v>No</v>
      </c>
    </row>
    <row r="4184" spans="1:18">
      <c r="A4184">
        <v>2122</v>
      </c>
      <c r="B4184" t="s">
        <v>27</v>
      </c>
      <c r="C4184">
        <v>1436096</v>
      </c>
      <c r="D41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84">
        <f>IF(moras[[#This Row],[SALARIO]]="",'2-Resumen'!$B$7, moras[[#This Row],[SALARIO]])</f>
        <v>1436096</v>
      </c>
      <c r="F4184">
        <f>STANDARDIZE(moras[[#This Row],[SALARIO]],'2-Resumen'!$B$2,'2-Resumen'!$B$3)</f>
        <v>-0.35172112249890991</v>
      </c>
      <c r="G4184" t="str">
        <f>IF(ABS(moras[[#This Row],[Z-CORE]])&gt; 1.96,"Sí", "No")</f>
        <v>No</v>
      </c>
      <c r="H4184" t="s">
        <v>38</v>
      </c>
      <c r="I4184" t="str">
        <f>IF(moras[[#This Row],[TIPO_ASEGURAMIENTO]] = "", '2-Resumen'!$F$4, moras[[#This Row],[TIPO_ASEGURAMIENTO]])</f>
        <v>PENSIONADOS EN SU PROPIO SISTEMA</v>
      </c>
      <c r="J4184" t="s">
        <v>34</v>
      </c>
      <c r="K4184" t="s">
        <v>30</v>
      </c>
      <c r="L4184" t="s">
        <v>31</v>
      </c>
      <c r="M4184" t="s">
        <v>31</v>
      </c>
      <c r="N4184">
        <v>60</v>
      </c>
      <c r="O4184">
        <f>IF(moras[[#This Row],[EDAD]]="", '2-Resumen'!$C$7, moras[[#This Row],[EDAD]])</f>
        <v>60</v>
      </c>
      <c r="P4184">
        <f>FLOOR(moras[[#This Row],[EDAD_SIN_NA´S]],10)</f>
        <v>60</v>
      </c>
      <c r="Q4184">
        <f>STANDARDIZE(moras[[#This Row],[EDAD]],'2-Resumen'!$C$2, '2-Resumen'!$C$3)</f>
        <v>1.2769657581737661</v>
      </c>
      <c r="R4184" t="str">
        <f>IF(ABS(moras[[#This Row],[Z-CORE E]]) &gt; 1.96, "Sí", "No")</f>
        <v>No</v>
      </c>
    </row>
    <row r="4185" spans="1:18">
      <c r="A4185">
        <v>2139</v>
      </c>
      <c r="B4185" t="s">
        <v>27</v>
      </c>
      <c r="C4185">
        <v>1160116</v>
      </c>
      <c r="D41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85">
        <f>IF(moras[[#This Row],[SALARIO]]="",'2-Resumen'!$B$7, moras[[#This Row],[SALARIO]])</f>
        <v>1160116</v>
      </c>
      <c r="F4185">
        <f>STANDARDIZE(moras[[#This Row],[SALARIO]],'2-Resumen'!$B$2,'2-Resumen'!$B$3)</f>
        <v>-0.35631316496764837</v>
      </c>
      <c r="G4185" t="str">
        <f>IF(ABS(moras[[#This Row],[Z-CORE]])&gt; 1.96,"Sí", "No")</f>
        <v>No</v>
      </c>
      <c r="H4185" t="s">
        <v>38</v>
      </c>
      <c r="I4185" t="str">
        <f>IF(moras[[#This Row],[TIPO_ASEGURAMIENTO]] = "", '2-Resumen'!$F$4, moras[[#This Row],[TIPO_ASEGURAMIENTO]])</f>
        <v>PENSIONADOS EN SU PROPIO SISTEMA</v>
      </c>
      <c r="J4185" t="s">
        <v>34</v>
      </c>
      <c r="K4185" t="s">
        <v>30</v>
      </c>
      <c r="L4185" t="s">
        <v>31</v>
      </c>
      <c r="M4185" t="s">
        <v>31</v>
      </c>
      <c r="N4185">
        <v>66</v>
      </c>
      <c r="O4185">
        <f>IF(moras[[#This Row],[EDAD]]="", '2-Resumen'!$C$7, moras[[#This Row],[EDAD]])</f>
        <v>66</v>
      </c>
      <c r="P4185">
        <f>FLOOR(moras[[#This Row],[EDAD_SIN_NA´S]],10)</f>
        <v>60</v>
      </c>
      <c r="Q4185">
        <f>STANDARDIZE(moras[[#This Row],[EDAD]],'2-Resumen'!$C$2, '2-Resumen'!$C$3)</f>
        <v>1.7004177386365913</v>
      </c>
      <c r="R4185" t="str">
        <f>IF(ABS(moras[[#This Row],[Z-CORE E]]) &gt; 1.96, "Sí", "No")</f>
        <v>No</v>
      </c>
    </row>
    <row r="4186" spans="1:18">
      <c r="A4186">
        <v>2147</v>
      </c>
      <c r="B4186" t="s">
        <v>27</v>
      </c>
      <c r="C4186">
        <v>15040917</v>
      </c>
      <c r="D41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86">
        <f>IF(moras[[#This Row],[SALARIO]]="",'2-Resumen'!$B$7, moras[[#This Row],[SALARIO]])</f>
        <v>15040917</v>
      </c>
      <c r="F4186">
        <f>STANDARDIZE(moras[[#This Row],[SALARIO]],'2-Resumen'!$B$2,'2-Resumen'!$B$3)</f>
        <v>-0.12534995135757987</v>
      </c>
      <c r="G4186" t="str">
        <f>IF(ABS(moras[[#This Row],[Z-CORE]])&gt; 1.96,"Sí", "No")</f>
        <v>No</v>
      </c>
      <c r="H4186" t="s">
        <v>38</v>
      </c>
      <c r="I4186" t="str">
        <f>IF(moras[[#This Row],[TIPO_ASEGURAMIENTO]] = "", '2-Resumen'!$F$4, moras[[#This Row],[TIPO_ASEGURAMIENTO]])</f>
        <v>PENSIONADOS EN SU PROPIO SISTEMA</v>
      </c>
      <c r="J4186" t="s">
        <v>34</v>
      </c>
      <c r="K4186" t="s">
        <v>30</v>
      </c>
      <c r="L4186" t="s">
        <v>31</v>
      </c>
      <c r="M4186" t="s">
        <v>31</v>
      </c>
      <c r="N4186">
        <v>86</v>
      </c>
      <c r="O4186">
        <f>IF(moras[[#This Row],[EDAD]]="", '2-Resumen'!$C$7, moras[[#This Row],[EDAD]])</f>
        <v>86</v>
      </c>
      <c r="P4186">
        <f>FLOOR(moras[[#This Row],[EDAD_SIN_NA´S]],10)</f>
        <v>80</v>
      </c>
      <c r="Q4186">
        <f>STANDARDIZE(moras[[#This Row],[EDAD]],'2-Resumen'!$C$2, '2-Resumen'!$C$3)</f>
        <v>3.1119243401793413</v>
      </c>
      <c r="R4186" t="str">
        <f>IF(ABS(moras[[#This Row],[Z-CORE E]]) &gt; 1.96, "Sí", "No")</f>
        <v>Sí</v>
      </c>
    </row>
    <row r="4187" spans="1:18">
      <c r="A4187">
        <v>2154</v>
      </c>
      <c r="B4187" t="s">
        <v>27</v>
      </c>
      <c r="C4187">
        <v>585854</v>
      </c>
      <c r="D41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87">
        <f>IF(moras[[#This Row],[SALARIO]]="",'2-Resumen'!$B$7, moras[[#This Row],[SALARIO]])</f>
        <v>585854</v>
      </c>
      <c r="F4187">
        <f>STANDARDIZE(moras[[#This Row],[SALARIO]],'2-Resumen'!$B$2,'2-Resumen'!$B$3)</f>
        <v>-0.36586833379213801</v>
      </c>
      <c r="G4187" t="str">
        <f>IF(ABS(moras[[#This Row],[Z-CORE]])&gt; 1.96,"Sí", "No")</f>
        <v>No</v>
      </c>
      <c r="H4187" t="s">
        <v>38</v>
      </c>
      <c r="I4187" t="str">
        <f>IF(moras[[#This Row],[TIPO_ASEGURAMIENTO]] = "", '2-Resumen'!$F$4, moras[[#This Row],[TIPO_ASEGURAMIENTO]])</f>
        <v>PENSIONADOS EN SU PROPIO SISTEMA</v>
      </c>
      <c r="J4187" t="s">
        <v>34</v>
      </c>
      <c r="K4187" t="s">
        <v>30</v>
      </c>
      <c r="L4187" t="s">
        <v>31</v>
      </c>
      <c r="M4187" t="s">
        <v>31</v>
      </c>
      <c r="N4187">
        <v>76</v>
      </c>
      <c r="O4187">
        <f>IF(moras[[#This Row],[EDAD]]="", '2-Resumen'!$C$7, moras[[#This Row],[EDAD]])</f>
        <v>76</v>
      </c>
      <c r="P4187">
        <f>FLOOR(moras[[#This Row],[EDAD_SIN_NA´S]],10)</f>
        <v>70</v>
      </c>
      <c r="Q4187">
        <f>STANDARDIZE(moras[[#This Row],[EDAD]],'2-Resumen'!$C$2, '2-Resumen'!$C$3)</f>
        <v>2.4061710394079663</v>
      </c>
      <c r="R4187" t="str">
        <f>IF(ABS(moras[[#This Row],[Z-CORE E]]) &gt; 1.96, "Sí", "No")</f>
        <v>Sí</v>
      </c>
    </row>
    <row r="4188" spans="1:18">
      <c r="A4188">
        <v>2158</v>
      </c>
      <c r="B4188" t="s">
        <v>27</v>
      </c>
      <c r="C4188">
        <v>124162795</v>
      </c>
      <c r="D41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88">
        <f>IF(moras[[#This Row],[SALARIO]]="",'2-Resumen'!$B$7, moras[[#This Row],[SALARIO]])</f>
        <v>124162795</v>
      </c>
      <c r="F4188">
        <f>STANDARDIZE(moras[[#This Row],[SALARIO]],'2-Resumen'!$B$2,'2-Resumen'!$B$3)</f>
        <v>1.6903334244105641</v>
      </c>
      <c r="G4188" t="str">
        <f>IF(ABS(moras[[#This Row],[Z-CORE]])&gt; 1.96,"Sí", "No")</f>
        <v>No</v>
      </c>
      <c r="H4188" t="s">
        <v>38</v>
      </c>
      <c r="I4188" t="str">
        <f>IF(moras[[#This Row],[TIPO_ASEGURAMIENTO]] = "", '2-Resumen'!$F$4, moras[[#This Row],[TIPO_ASEGURAMIENTO]])</f>
        <v>PENSIONADOS EN SU PROPIO SISTEMA</v>
      </c>
      <c r="J4188" t="s">
        <v>34</v>
      </c>
      <c r="K4188" t="s">
        <v>30</v>
      </c>
      <c r="L4188" t="s">
        <v>31</v>
      </c>
      <c r="M4188" t="s">
        <v>31</v>
      </c>
      <c r="N4188">
        <v>63</v>
      </c>
      <c r="O4188">
        <f>IF(moras[[#This Row],[EDAD]]="", '2-Resumen'!$C$7, moras[[#This Row],[EDAD]])</f>
        <v>63</v>
      </c>
      <c r="P4188">
        <f>FLOOR(moras[[#This Row],[EDAD_SIN_NA´S]],10)</f>
        <v>60</v>
      </c>
      <c r="Q4188">
        <f>STANDARDIZE(moras[[#This Row],[EDAD]],'2-Resumen'!$C$2, '2-Resumen'!$C$3)</f>
        <v>1.4886917484051787</v>
      </c>
      <c r="R4188" t="str">
        <f>IF(ABS(moras[[#This Row],[Z-CORE E]]) &gt; 1.96, "Sí", "No")</f>
        <v>No</v>
      </c>
    </row>
    <row r="4189" spans="1:18">
      <c r="A4189">
        <v>2187</v>
      </c>
      <c r="B4189" t="s">
        <v>32</v>
      </c>
      <c r="C4189">
        <v>3551482</v>
      </c>
      <c r="D41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89">
        <f>IF(moras[[#This Row],[SALARIO]]="",'2-Resumen'!$B$7, moras[[#This Row],[SALARIO]])</f>
        <v>3551482</v>
      </c>
      <c r="F4189">
        <f>STANDARDIZE(moras[[#This Row],[SALARIO]],'2-Resumen'!$B$2,'2-Resumen'!$B$3)</f>
        <v>-0.31652312862335852</v>
      </c>
      <c r="G4189" t="str">
        <f>IF(ABS(moras[[#This Row],[Z-CORE]])&gt; 1.96,"Sí", "No")</f>
        <v>No</v>
      </c>
      <c r="H4189" t="s">
        <v>38</v>
      </c>
      <c r="I4189" t="str">
        <f>IF(moras[[#This Row],[TIPO_ASEGURAMIENTO]] = "", '2-Resumen'!$F$4, moras[[#This Row],[TIPO_ASEGURAMIENTO]])</f>
        <v>PENSIONADOS EN SU PROPIO SISTEMA</v>
      </c>
      <c r="J4189" t="s">
        <v>34</v>
      </c>
      <c r="K4189" t="s">
        <v>30</v>
      </c>
      <c r="L4189" t="s">
        <v>31</v>
      </c>
      <c r="M4189" t="s">
        <v>31</v>
      </c>
      <c r="N4189">
        <v>64</v>
      </c>
      <c r="O4189">
        <f>IF(moras[[#This Row],[EDAD]]="", '2-Resumen'!$C$7, moras[[#This Row],[EDAD]])</f>
        <v>64</v>
      </c>
      <c r="P4189">
        <f>FLOOR(moras[[#This Row],[EDAD_SIN_NA´S]],10)</f>
        <v>60</v>
      </c>
      <c r="Q4189">
        <f>STANDARDIZE(moras[[#This Row],[EDAD]],'2-Resumen'!$C$2, '2-Resumen'!$C$3)</f>
        <v>1.5592670784823162</v>
      </c>
      <c r="R4189" t="str">
        <f>IF(ABS(moras[[#This Row],[Z-CORE E]]) &gt; 1.96, "Sí", "No")</f>
        <v>No</v>
      </c>
    </row>
    <row r="4190" spans="1:18">
      <c r="A4190">
        <v>2196</v>
      </c>
      <c r="B4190" t="s">
        <v>27</v>
      </c>
      <c r="C4190">
        <v>1002612</v>
      </c>
      <c r="D41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90">
        <f>IF(moras[[#This Row],[SALARIO]]="",'2-Resumen'!$B$7, moras[[#This Row],[SALARIO]])</f>
        <v>1002612</v>
      </c>
      <c r="F4190">
        <f>STANDARDIZE(moras[[#This Row],[SALARIO]],'2-Resumen'!$B$2,'2-Resumen'!$B$3)</f>
        <v>-0.35893388044339358</v>
      </c>
      <c r="G4190" t="str">
        <f>IF(ABS(moras[[#This Row],[Z-CORE]])&gt; 1.96,"Sí", "No")</f>
        <v>No</v>
      </c>
      <c r="H4190" t="s">
        <v>38</v>
      </c>
      <c r="I4190" t="str">
        <f>IF(moras[[#This Row],[TIPO_ASEGURAMIENTO]] = "", '2-Resumen'!$F$4, moras[[#This Row],[TIPO_ASEGURAMIENTO]])</f>
        <v>PENSIONADOS EN SU PROPIO SISTEMA</v>
      </c>
      <c r="J4190" t="s">
        <v>34</v>
      </c>
      <c r="K4190" t="s">
        <v>30</v>
      </c>
      <c r="L4190" t="s">
        <v>31</v>
      </c>
      <c r="M4190" t="s">
        <v>31</v>
      </c>
      <c r="N4190">
        <v>63</v>
      </c>
      <c r="O4190">
        <f>IF(moras[[#This Row],[EDAD]]="", '2-Resumen'!$C$7, moras[[#This Row],[EDAD]])</f>
        <v>63</v>
      </c>
      <c r="P4190">
        <f>FLOOR(moras[[#This Row],[EDAD_SIN_NA´S]],10)</f>
        <v>60</v>
      </c>
      <c r="Q4190">
        <f>STANDARDIZE(moras[[#This Row],[EDAD]],'2-Resumen'!$C$2, '2-Resumen'!$C$3)</f>
        <v>1.4886917484051787</v>
      </c>
      <c r="R4190" t="str">
        <f>IF(ABS(moras[[#This Row],[Z-CORE E]]) &gt; 1.96, "Sí", "No")</f>
        <v>No</v>
      </c>
    </row>
    <row r="4191" spans="1:18">
      <c r="A4191">
        <v>2206</v>
      </c>
      <c r="B4191" t="s">
        <v>27</v>
      </c>
      <c r="C4191">
        <v>7192718</v>
      </c>
      <c r="D41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91">
        <f>IF(moras[[#This Row],[SALARIO]]="",'2-Resumen'!$B$7, moras[[#This Row],[SALARIO]])</f>
        <v>7192718</v>
      </c>
      <c r="F4191">
        <f>STANDARDIZE(moras[[#This Row],[SALARIO]],'2-Resumen'!$B$2,'2-Resumen'!$B$3)</f>
        <v>-0.25593645440530211</v>
      </c>
      <c r="G4191" t="str">
        <f>IF(ABS(moras[[#This Row],[Z-CORE]])&gt; 1.96,"Sí", "No")</f>
        <v>No</v>
      </c>
      <c r="H4191" t="s">
        <v>38</v>
      </c>
      <c r="I4191" t="str">
        <f>IF(moras[[#This Row],[TIPO_ASEGURAMIENTO]] = "", '2-Resumen'!$F$4, moras[[#This Row],[TIPO_ASEGURAMIENTO]])</f>
        <v>PENSIONADOS EN SU PROPIO SISTEMA</v>
      </c>
      <c r="J4191" t="s">
        <v>34</v>
      </c>
      <c r="K4191" t="s">
        <v>30</v>
      </c>
      <c r="L4191" t="s">
        <v>31</v>
      </c>
      <c r="M4191" t="s">
        <v>31</v>
      </c>
      <c r="N4191">
        <v>81</v>
      </c>
      <c r="O4191">
        <f>IF(moras[[#This Row],[EDAD]]="", '2-Resumen'!$C$7, moras[[#This Row],[EDAD]])</f>
        <v>81</v>
      </c>
      <c r="P4191">
        <f>FLOOR(moras[[#This Row],[EDAD_SIN_NA´S]],10)</f>
        <v>80</v>
      </c>
      <c r="Q4191">
        <f>STANDARDIZE(moras[[#This Row],[EDAD]],'2-Resumen'!$C$2, '2-Resumen'!$C$3)</f>
        <v>2.759047689793654</v>
      </c>
      <c r="R4191" t="str">
        <f>IF(ABS(moras[[#This Row],[Z-CORE E]]) &gt; 1.96, "Sí", "No")</f>
        <v>Sí</v>
      </c>
    </row>
    <row r="4192" spans="1:18">
      <c r="A4192">
        <v>2237</v>
      </c>
      <c r="B4192" t="s">
        <v>27</v>
      </c>
      <c r="C4192">
        <v>6358274</v>
      </c>
      <c r="D41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92">
        <f>IF(moras[[#This Row],[SALARIO]]="",'2-Resumen'!$B$7, moras[[#This Row],[SALARIO]])</f>
        <v>6358274</v>
      </c>
      <c r="F4192">
        <f>STANDARDIZE(moras[[#This Row],[SALARIO]],'2-Resumen'!$B$2,'2-Resumen'!$B$3)</f>
        <v>-0.26982080213261556</v>
      </c>
      <c r="G4192" t="str">
        <f>IF(ABS(moras[[#This Row],[Z-CORE]])&gt; 1.96,"Sí", "No")</f>
        <v>No</v>
      </c>
      <c r="H4192" t="s">
        <v>38</v>
      </c>
      <c r="I4192" t="str">
        <f>IF(moras[[#This Row],[TIPO_ASEGURAMIENTO]] = "", '2-Resumen'!$F$4, moras[[#This Row],[TIPO_ASEGURAMIENTO]])</f>
        <v>PENSIONADOS EN SU PROPIO SISTEMA</v>
      </c>
      <c r="J4192" t="s">
        <v>34</v>
      </c>
      <c r="K4192" t="s">
        <v>30</v>
      </c>
      <c r="L4192" t="s">
        <v>31</v>
      </c>
      <c r="M4192" t="s">
        <v>31</v>
      </c>
      <c r="N4192">
        <v>64</v>
      </c>
      <c r="O4192">
        <f>IF(moras[[#This Row],[EDAD]]="", '2-Resumen'!$C$7, moras[[#This Row],[EDAD]])</f>
        <v>64</v>
      </c>
      <c r="P4192">
        <f>FLOOR(moras[[#This Row],[EDAD_SIN_NA´S]],10)</f>
        <v>60</v>
      </c>
      <c r="Q4192">
        <f>STANDARDIZE(moras[[#This Row],[EDAD]],'2-Resumen'!$C$2, '2-Resumen'!$C$3)</f>
        <v>1.5592670784823162</v>
      </c>
      <c r="R4192" t="str">
        <f>IF(ABS(moras[[#This Row],[Z-CORE E]]) &gt; 1.96, "Sí", "No")</f>
        <v>No</v>
      </c>
    </row>
    <row r="4193" spans="1:18">
      <c r="A4193">
        <v>2274</v>
      </c>
      <c r="B4193" t="s">
        <v>27</v>
      </c>
      <c r="C4193">
        <v>430993</v>
      </c>
      <c r="D41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93">
        <f>IF(moras[[#This Row],[SALARIO]]="",'2-Resumen'!$B$7, moras[[#This Row],[SALARIO]])</f>
        <v>430993</v>
      </c>
      <c r="F4193">
        <f>STANDARDIZE(moras[[#This Row],[SALARIO]],'2-Resumen'!$B$2,'2-Resumen'!$B$3)</f>
        <v>-0.36844507228315659</v>
      </c>
      <c r="G4193" t="str">
        <f>IF(ABS(moras[[#This Row],[Z-CORE]])&gt; 1.96,"Sí", "No")</f>
        <v>No</v>
      </c>
      <c r="H4193" t="s">
        <v>38</v>
      </c>
      <c r="I4193" t="str">
        <f>IF(moras[[#This Row],[TIPO_ASEGURAMIENTO]] = "", '2-Resumen'!$F$4, moras[[#This Row],[TIPO_ASEGURAMIENTO]])</f>
        <v>PENSIONADOS EN SU PROPIO SISTEMA</v>
      </c>
      <c r="J4193" t="s">
        <v>34</v>
      </c>
      <c r="K4193" t="s">
        <v>30</v>
      </c>
      <c r="L4193" t="s">
        <v>31</v>
      </c>
      <c r="M4193" t="s">
        <v>31</v>
      </c>
      <c r="N4193">
        <v>64</v>
      </c>
      <c r="O4193">
        <f>IF(moras[[#This Row],[EDAD]]="", '2-Resumen'!$C$7, moras[[#This Row],[EDAD]])</f>
        <v>64</v>
      </c>
      <c r="P4193">
        <f>FLOOR(moras[[#This Row],[EDAD_SIN_NA´S]],10)</f>
        <v>60</v>
      </c>
      <c r="Q4193">
        <f>STANDARDIZE(moras[[#This Row],[EDAD]],'2-Resumen'!$C$2, '2-Resumen'!$C$3)</f>
        <v>1.5592670784823162</v>
      </c>
      <c r="R4193" t="str">
        <f>IF(ABS(moras[[#This Row],[Z-CORE E]]) &gt; 1.96, "Sí", "No")</f>
        <v>No</v>
      </c>
    </row>
    <row r="4194" spans="1:18">
      <c r="A4194">
        <v>2280</v>
      </c>
      <c r="B4194" t="s">
        <v>27</v>
      </c>
      <c r="C4194">
        <v>33916462</v>
      </c>
      <c r="D41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194">
        <f>IF(moras[[#This Row],[SALARIO]]="",'2-Resumen'!$B$7, moras[[#This Row],[SALARIO]])</f>
        <v>33916462</v>
      </c>
      <c r="F4194">
        <f>STANDARDIZE(moras[[#This Row],[SALARIO]],'2-Resumen'!$B$2,'2-Resumen'!$B$3)</f>
        <v>0.18872101125051891</v>
      </c>
      <c r="G4194" t="str">
        <f>IF(ABS(moras[[#This Row],[Z-CORE]])&gt; 1.96,"Sí", "No")</f>
        <v>No</v>
      </c>
      <c r="H4194" t="s">
        <v>38</v>
      </c>
      <c r="I4194" t="str">
        <f>IF(moras[[#This Row],[TIPO_ASEGURAMIENTO]] = "", '2-Resumen'!$F$4, moras[[#This Row],[TIPO_ASEGURAMIENTO]])</f>
        <v>PENSIONADOS EN SU PROPIO SISTEMA</v>
      </c>
      <c r="J4194" t="s">
        <v>34</v>
      </c>
      <c r="K4194" t="s">
        <v>30</v>
      </c>
      <c r="L4194" t="s">
        <v>31</v>
      </c>
      <c r="M4194" t="s">
        <v>31</v>
      </c>
      <c r="N4194">
        <v>70</v>
      </c>
      <c r="O4194">
        <f>IF(moras[[#This Row],[EDAD]]="", '2-Resumen'!$C$7, moras[[#This Row],[EDAD]])</f>
        <v>70</v>
      </c>
      <c r="P4194">
        <f>FLOOR(moras[[#This Row],[EDAD_SIN_NA´S]],10)</f>
        <v>70</v>
      </c>
      <c r="Q4194">
        <f>STANDARDIZE(moras[[#This Row],[EDAD]],'2-Resumen'!$C$2, '2-Resumen'!$C$3)</f>
        <v>1.9827190589451413</v>
      </c>
      <c r="R4194" t="str">
        <f>IF(ABS(moras[[#This Row],[Z-CORE E]]) &gt; 1.96, "Sí", "No")</f>
        <v>Sí</v>
      </c>
    </row>
    <row r="4195" spans="1:18">
      <c r="A4195">
        <v>2305</v>
      </c>
      <c r="B4195" t="s">
        <v>32</v>
      </c>
      <c r="C4195">
        <v>4839767</v>
      </c>
      <c r="D41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95">
        <f>IF(moras[[#This Row],[SALARIO]]="",'2-Resumen'!$B$7, moras[[#This Row],[SALARIO]])</f>
        <v>4839767</v>
      </c>
      <c r="F4195">
        <f>STANDARDIZE(moras[[#This Row],[SALARIO]],'2-Resumen'!$B$2,'2-Resumen'!$B$3)</f>
        <v>-0.29508730199882527</v>
      </c>
      <c r="G4195" t="str">
        <f>IF(ABS(moras[[#This Row],[Z-CORE]])&gt; 1.96,"Sí", "No")</f>
        <v>No</v>
      </c>
      <c r="H4195" t="s">
        <v>38</v>
      </c>
      <c r="I4195" t="str">
        <f>IF(moras[[#This Row],[TIPO_ASEGURAMIENTO]] = "", '2-Resumen'!$F$4, moras[[#This Row],[TIPO_ASEGURAMIENTO]])</f>
        <v>PENSIONADOS EN SU PROPIO SISTEMA</v>
      </c>
      <c r="J4195" t="s">
        <v>34</v>
      </c>
      <c r="K4195" t="s">
        <v>30</v>
      </c>
      <c r="L4195" t="s">
        <v>31</v>
      </c>
      <c r="M4195" t="s">
        <v>31</v>
      </c>
      <c r="N4195">
        <v>72</v>
      </c>
      <c r="O4195">
        <f>IF(moras[[#This Row],[EDAD]]="", '2-Resumen'!$C$7, moras[[#This Row],[EDAD]])</f>
        <v>72</v>
      </c>
      <c r="P4195">
        <f>FLOOR(moras[[#This Row],[EDAD_SIN_NA´S]],10)</f>
        <v>70</v>
      </c>
      <c r="Q4195">
        <f>STANDARDIZE(moras[[#This Row],[EDAD]],'2-Resumen'!$C$2, '2-Resumen'!$C$3)</f>
        <v>2.1238697190994165</v>
      </c>
      <c r="R4195" t="str">
        <f>IF(ABS(moras[[#This Row],[Z-CORE E]]) &gt; 1.96, "Sí", "No")</f>
        <v>Sí</v>
      </c>
    </row>
    <row r="4196" spans="1:18">
      <c r="A4196">
        <v>2318</v>
      </c>
      <c r="B4196" t="s">
        <v>27</v>
      </c>
      <c r="C4196">
        <v>453432</v>
      </c>
      <c r="D41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196">
        <f>IF(moras[[#This Row],[SALARIO]]="",'2-Resumen'!$B$7, moras[[#This Row],[SALARIO]])</f>
        <v>453432</v>
      </c>
      <c r="F4196">
        <f>STANDARDIZE(moras[[#This Row],[SALARIO]],'2-Resumen'!$B$2,'2-Resumen'!$B$3)</f>
        <v>-0.36807170884755974</v>
      </c>
      <c r="G4196" t="str">
        <f>IF(ABS(moras[[#This Row],[Z-CORE]])&gt; 1.96,"Sí", "No")</f>
        <v>No</v>
      </c>
      <c r="H4196" t="s">
        <v>38</v>
      </c>
      <c r="I4196" t="str">
        <f>IF(moras[[#This Row],[TIPO_ASEGURAMIENTO]] = "", '2-Resumen'!$F$4, moras[[#This Row],[TIPO_ASEGURAMIENTO]])</f>
        <v>PENSIONADOS EN SU PROPIO SISTEMA</v>
      </c>
      <c r="J4196" t="s">
        <v>34</v>
      </c>
      <c r="K4196" t="s">
        <v>30</v>
      </c>
      <c r="L4196" t="s">
        <v>31</v>
      </c>
      <c r="M4196" t="s">
        <v>31</v>
      </c>
      <c r="N4196">
        <v>67</v>
      </c>
      <c r="O4196">
        <f>IF(moras[[#This Row],[EDAD]]="", '2-Resumen'!$C$7, moras[[#This Row],[EDAD]])</f>
        <v>67</v>
      </c>
      <c r="P4196">
        <f>FLOOR(moras[[#This Row],[EDAD_SIN_NA´S]],10)</f>
        <v>60</v>
      </c>
      <c r="Q4196">
        <f>STANDARDIZE(moras[[#This Row],[EDAD]],'2-Resumen'!$C$2, '2-Resumen'!$C$3)</f>
        <v>1.7709930687137287</v>
      </c>
      <c r="R4196" t="str">
        <f>IF(ABS(moras[[#This Row],[Z-CORE E]]) &gt; 1.96, "Sí", "No")</f>
        <v>No</v>
      </c>
    </row>
    <row r="4197" spans="1:18">
      <c r="A4197">
        <v>2321</v>
      </c>
      <c r="B4197" t="s">
        <v>27</v>
      </c>
      <c r="C4197">
        <v>1584930</v>
      </c>
      <c r="D41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97">
        <f>IF(moras[[#This Row],[SALARIO]]="",'2-Resumen'!$B$7, moras[[#This Row],[SALARIO]])</f>
        <v>1584930</v>
      </c>
      <c r="F4197">
        <f>STANDARDIZE(moras[[#This Row],[SALARIO]],'2-Resumen'!$B$2,'2-Resumen'!$B$3)</f>
        <v>-0.34924466750654737</v>
      </c>
      <c r="G4197" t="str">
        <f>IF(ABS(moras[[#This Row],[Z-CORE]])&gt; 1.96,"Sí", "No")</f>
        <v>No</v>
      </c>
      <c r="H4197" t="s">
        <v>38</v>
      </c>
      <c r="I4197" t="str">
        <f>IF(moras[[#This Row],[TIPO_ASEGURAMIENTO]] = "", '2-Resumen'!$F$4, moras[[#This Row],[TIPO_ASEGURAMIENTO]])</f>
        <v>PENSIONADOS EN SU PROPIO SISTEMA</v>
      </c>
      <c r="J4197" t="s">
        <v>34</v>
      </c>
      <c r="K4197" t="s">
        <v>30</v>
      </c>
      <c r="L4197" t="s">
        <v>31</v>
      </c>
      <c r="M4197" t="s">
        <v>31</v>
      </c>
      <c r="N4197">
        <v>71</v>
      </c>
      <c r="O4197">
        <f>IF(moras[[#This Row],[EDAD]]="", '2-Resumen'!$C$7, moras[[#This Row],[EDAD]])</f>
        <v>71</v>
      </c>
      <c r="P4197">
        <f>FLOOR(moras[[#This Row],[EDAD_SIN_NA´S]],10)</f>
        <v>70</v>
      </c>
      <c r="Q4197">
        <f>STANDARDIZE(moras[[#This Row],[EDAD]],'2-Resumen'!$C$2, '2-Resumen'!$C$3)</f>
        <v>2.0532943890222786</v>
      </c>
      <c r="R4197" t="str">
        <f>IF(ABS(moras[[#This Row],[Z-CORE E]]) &gt; 1.96, "Sí", "No")</f>
        <v>Sí</v>
      </c>
    </row>
    <row r="4198" spans="1:18">
      <c r="A4198">
        <v>2331</v>
      </c>
      <c r="B4198" t="s">
        <v>27</v>
      </c>
      <c r="C4198">
        <v>11921991</v>
      </c>
      <c r="D41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98">
        <f>IF(moras[[#This Row],[SALARIO]]="",'2-Resumen'!$B$7, moras[[#This Row],[SALARIO]])</f>
        <v>11921991</v>
      </c>
      <c r="F4198">
        <f>STANDARDIZE(moras[[#This Row],[SALARIO]],'2-Resumen'!$B$2,'2-Resumen'!$B$3)</f>
        <v>-0.17724588819667125</v>
      </c>
      <c r="G4198" t="str">
        <f>IF(ABS(moras[[#This Row],[Z-CORE]])&gt; 1.96,"Sí", "No")</f>
        <v>No</v>
      </c>
      <c r="H4198" t="s">
        <v>38</v>
      </c>
      <c r="I4198" t="str">
        <f>IF(moras[[#This Row],[TIPO_ASEGURAMIENTO]] = "", '2-Resumen'!$F$4, moras[[#This Row],[TIPO_ASEGURAMIENTO]])</f>
        <v>PENSIONADOS EN SU PROPIO SISTEMA</v>
      </c>
      <c r="J4198" t="s">
        <v>34</v>
      </c>
      <c r="K4198" t="s">
        <v>30</v>
      </c>
      <c r="L4198" t="s">
        <v>31</v>
      </c>
      <c r="M4198" t="s">
        <v>31</v>
      </c>
      <c r="N4198">
        <v>59</v>
      </c>
      <c r="O4198">
        <f>IF(moras[[#This Row],[EDAD]]="", '2-Resumen'!$C$7, moras[[#This Row],[EDAD]])</f>
        <v>59</v>
      </c>
      <c r="P4198">
        <f>FLOOR(moras[[#This Row],[EDAD_SIN_NA´S]],10)</f>
        <v>50</v>
      </c>
      <c r="Q4198">
        <f>STANDARDIZE(moras[[#This Row],[EDAD]],'2-Resumen'!$C$2, '2-Resumen'!$C$3)</f>
        <v>1.2063904280966287</v>
      </c>
      <c r="R4198" t="str">
        <f>IF(ABS(moras[[#This Row],[Z-CORE E]]) &gt; 1.96, "Sí", "No")</f>
        <v>No</v>
      </c>
    </row>
    <row r="4199" spans="1:18">
      <c r="A4199">
        <v>2336</v>
      </c>
      <c r="B4199" t="s">
        <v>32</v>
      </c>
      <c r="C4199">
        <v>2133715</v>
      </c>
      <c r="D41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199">
        <f>IF(moras[[#This Row],[SALARIO]]="",'2-Resumen'!$B$7, moras[[#This Row],[SALARIO]])</f>
        <v>2133715</v>
      </c>
      <c r="F4199">
        <f>STANDARDIZE(moras[[#This Row],[SALARIO]],'2-Resumen'!$B$2,'2-Resumen'!$B$3)</f>
        <v>-0.34011341152348118</v>
      </c>
      <c r="G4199" t="str">
        <f>IF(ABS(moras[[#This Row],[Z-CORE]])&gt; 1.96,"Sí", "No")</f>
        <v>No</v>
      </c>
      <c r="H4199" t="s">
        <v>38</v>
      </c>
      <c r="I4199" t="str">
        <f>IF(moras[[#This Row],[TIPO_ASEGURAMIENTO]] = "", '2-Resumen'!$F$4, moras[[#This Row],[TIPO_ASEGURAMIENTO]])</f>
        <v>PENSIONADOS EN SU PROPIO SISTEMA</v>
      </c>
      <c r="J4199" t="s">
        <v>34</v>
      </c>
      <c r="K4199" t="s">
        <v>30</v>
      </c>
      <c r="L4199" t="s">
        <v>31</v>
      </c>
      <c r="M4199" t="s">
        <v>31</v>
      </c>
      <c r="N4199">
        <v>83</v>
      </c>
      <c r="O4199">
        <f>IF(moras[[#This Row],[EDAD]]="", '2-Resumen'!$C$7, moras[[#This Row],[EDAD]])</f>
        <v>83</v>
      </c>
      <c r="P4199">
        <f>FLOOR(moras[[#This Row],[EDAD_SIN_NA´S]],10)</f>
        <v>80</v>
      </c>
      <c r="Q4199">
        <f>STANDARDIZE(moras[[#This Row],[EDAD]],'2-Resumen'!$C$2, '2-Resumen'!$C$3)</f>
        <v>2.9001983499479289</v>
      </c>
      <c r="R4199" t="str">
        <f>IF(ABS(moras[[#This Row],[Z-CORE E]]) &gt; 1.96, "Sí", "No")</f>
        <v>Sí</v>
      </c>
    </row>
    <row r="4200" spans="1:18">
      <c r="A4200">
        <v>2407</v>
      </c>
      <c r="B4200" t="s">
        <v>32</v>
      </c>
      <c r="C4200">
        <v>253571</v>
      </c>
      <c r="D42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200">
        <f>IF(moras[[#This Row],[SALARIO]]="",'2-Resumen'!$B$7, moras[[#This Row],[SALARIO]])</f>
        <v>253571</v>
      </c>
      <c r="F4200">
        <f>STANDARDIZE(moras[[#This Row],[SALARIO]],'2-Resumen'!$B$2,'2-Resumen'!$B$3)</f>
        <v>-0.37139720417274463</v>
      </c>
      <c r="G4200" t="str">
        <f>IF(ABS(moras[[#This Row],[Z-CORE]])&gt; 1.96,"Sí", "No")</f>
        <v>No</v>
      </c>
      <c r="H4200" t="s">
        <v>38</v>
      </c>
      <c r="I4200" t="str">
        <f>IF(moras[[#This Row],[TIPO_ASEGURAMIENTO]] = "", '2-Resumen'!$F$4, moras[[#This Row],[TIPO_ASEGURAMIENTO]])</f>
        <v>PENSIONADOS EN SU PROPIO SISTEMA</v>
      </c>
      <c r="J4200" t="s">
        <v>34</v>
      </c>
      <c r="K4200" t="s">
        <v>30</v>
      </c>
      <c r="L4200" t="s">
        <v>31</v>
      </c>
      <c r="M4200" t="s">
        <v>31</v>
      </c>
      <c r="N4200">
        <v>56</v>
      </c>
      <c r="O4200">
        <f>IF(moras[[#This Row],[EDAD]]="", '2-Resumen'!$C$7, moras[[#This Row],[EDAD]])</f>
        <v>56</v>
      </c>
      <c r="P4200">
        <f>FLOOR(moras[[#This Row],[EDAD_SIN_NA´S]],10)</f>
        <v>50</v>
      </c>
      <c r="Q4200">
        <f>STANDARDIZE(moras[[#This Row],[EDAD]],'2-Resumen'!$C$2, '2-Resumen'!$C$3)</f>
        <v>0.99466443786521619</v>
      </c>
      <c r="R4200" t="str">
        <f>IF(ABS(moras[[#This Row],[Z-CORE E]]) &gt; 1.96, "Sí", "No")</f>
        <v>No</v>
      </c>
    </row>
    <row r="4201" spans="1:18">
      <c r="A4201">
        <v>2415</v>
      </c>
      <c r="B4201" t="s">
        <v>27</v>
      </c>
      <c r="C4201">
        <v>1332081</v>
      </c>
      <c r="D42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01">
        <f>IF(moras[[#This Row],[SALARIO]]="",'2-Resumen'!$B$7, moras[[#This Row],[SALARIO]])</f>
        <v>1332081</v>
      </c>
      <c r="F4201">
        <f>STANDARDIZE(moras[[#This Row],[SALARIO]],'2-Resumen'!$B$2,'2-Resumen'!$B$3)</f>
        <v>-0.35345183232348354</v>
      </c>
      <c r="G4201" t="str">
        <f>IF(ABS(moras[[#This Row],[Z-CORE]])&gt; 1.96,"Sí", "No")</f>
        <v>No</v>
      </c>
      <c r="H4201" t="s">
        <v>38</v>
      </c>
      <c r="I4201" t="str">
        <f>IF(moras[[#This Row],[TIPO_ASEGURAMIENTO]] = "", '2-Resumen'!$F$4, moras[[#This Row],[TIPO_ASEGURAMIENTO]])</f>
        <v>PENSIONADOS EN SU PROPIO SISTEMA</v>
      </c>
      <c r="J4201" t="s">
        <v>34</v>
      </c>
      <c r="K4201" t="s">
        <v>30</v>
      </c>
      <c r="L4201" t="s">
        <v>31</v>
      </c>
      <c r="M4201" t="s">
        <v>31</v>
      </c>
      <c r="N4201">
        <v>65</v>
      </c>
      <c r="O4201">
        <f>IF(moras[[#This Row],[EDAD]]="", '2-Resumen'!$C$7, moras[[#This Row],[EDAD]])</f>
        <v>65</v>
      </c>
      <c r="P4201">
        <f>FLOOR(moras[[#This Row],[EDAD_SIN_NA´S]],10)</f>
        <v>60</v>
      </c>
      <c r="Q4201">
        <f>STANDARDIZE(moras[[#This Row],[EDAD]],'2-Resumen'!$C$2, '2-Resumen'!$C$3)</f>
        <v>1.6298424085594538</v>
      </c>
      <c r="R4201" t="str">
        <f>IF(ABS(moras[[#This Row],[Z-CORE E]]) &gt; 1.96, "Sí", "No")</f>
        <v>No</v>
      </c>
    </row>
    <row r="4202" spans="1:18">
      <c r="A4202">
        <v>2435</v>
      </c>
      <c r="B4202" t="s">
        <v>27</v>
      </c>
      <c r="C4202">
        <v>147669345</v>
      </c>
      <c r="D42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02">
        <f>IF(moras[[#This Row],[SALARIO]]="",'2-Resumen'!$B$7, moras[[#This Row],[SALARIO]])</f>
        <v>147669345</v>
      </c>
      <c r="F4202">
        <f>STANDARDIZE(moras[[#This Row],[SALARIO]],'2-Resumen'!$B$2,'2-Resumen'!$B$3)</f>
        <v>2.0814598679699636</v>
      </c>
      <c r="G4202" t="str">
        <f>IF(ABS(moras[[#This Row],[Z-CORE]])&gt; 1.96,"Sí", "No")</f>
        <v>Sí</v>
      </c>
      <c r="H4202" t="s">
        <v>38</v>
      </c>
      <c r="I4202" t="str">
        <f>IF(moras[[#This Row],[TIPO_ASEGURAMIENTO]] = "", '2-Resumen'!$F$4, moras[[#This Row],[TIPO_ASEGURAMIENTO]])</f>
        <v>PENSIONADOS EN SU PROPIO SISTEMA</v>
      </c>
      <c r="J4202" t="s">
        <v>34</v>
      </c>
      <c r="K4202" t="s">
        <v>30</v>
      </c>
      <c r="L4202" t="s">
        <v>31</v>
      </c>
      <c r="M4202" t="s">
        <v>31</v>
      </c>
      <c r="N4202">
        <v>62</v>
      </c>
      <c r="O4202">
        <f>IF(moras[[#This Row],[EDAD]]="", '2-Resumen'!$C$7, moras[[#This Row],[EDAD]])</f>
        <v>62</v>
      </c>
      <c r="P4202">
        <f>FLOOR(moras[[#This Row],[EDAD_SIN_NA´S]],10)</f>
        <v>60</v>
      </c>
      <c r="Q4202">
        <f>STANDARDIZE(moras[[#This Row],[EDAD]],'2-Resumen'!$C$2, '2-Resumen'!$C$3)</f>
        <v>1.4181164183280413</v>
      </c>
      <c r="R4202" t="str">
        <f>IF(ABS(moras[[#This Row],[Z-CORE E]]) &gt; 1.96, "Sí", "No")</f>
        <v>No</v>
      </c>
    </row>
    <row r="4203" spans="1:18">
      <c r="A4203">
        <v>2441</v>
      </c>
      <c r="B4203" t="s">
        <v>27</v>
      </c>
      <c r="C4203">
        <v>436419</v>
      </c>
      <c r="D42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03">
        <f>IF(moras[[#This Row],[SALARIO]]="",'2-Resumen'!$B$7, moras[[#This Row],[SALARIO]])</f>
        <v>436419</v>
      </c>
      <c r="F4203">
        <f>STANDARDIZE(moras[[#This Row],[SALARIO]],'2-Resumen'!$B$2,'2-Resumen'!$B$3)</f>
        <v>-0.36835478884799688</v>
      </c>
      <c r="G4203" t="str">
        <f>IF(ABS(moras[[#This Row],[Z-CORE]])&gt; 1.96,"Sí", "No")</f>
        <v>No</v>
      </c>
      <c r="H4203" t="s">
        <v>38</v>
      </c>
      <c r="I4203" t="str">
        <f>IF(moras[[#This Row],[TIPO_ASEGURAMIENTO]] = "", '2-Resumen'!$F$4, moras[[#This Row],[TIPO_ASEGURAMIENTO]])</f>
        <v>PENSIONADOS EN SU PROPIO SISTEMA</v>
      </c>
      <c r="J4203" t="s">
        <v>34</v>
      </c>
      <c r="K4203" t="s">
        <v>30</v>
      </c>
      <c r="L4203" t="s">
        <v>31</v>
      </c>
      <c r="M4203" t="s">
        <v>31</v>
      </c>
      <c r="N4203">
        <v>79</v>
      </c>
      <c r="O4203">
        <f>IF(moras[[#This Row],[EDAD]]="", '2-Resumen'!$C$7, moras[[#This Row],[EDAD]])</f>
        <v>79</v>
      </c>
      <c r="P4203">
        <f>FLOOR(moras[[#This Row],[EDAD_SIN_NA´S]],10)</f>
        <v>70</v>
      </c>
      <c r="Q4203">
        <f>STANDARDIZE(moras[[#This Row],[EDAD]],'2-Resumen'!$C$2, '2-Resumen'!$C$3)</f>
        <v>2.6178970296393786</v>
      </c>
      <c r="R4203" t="str">
        <f>IF(ABS(moras[[#This Row],[Z-CORE E]]) &gt; 1.96, "Sí", "No")</f>
        <v>Sí</v>
      </c>
    </row>
    <row r="4204" spans="1:18">
      <c r="A4204">
        <v>2472</v>
      </c>
      <c r="B4204" t="s">
        <v>32</v>
      </c>
      <c r="C4204">
        <v>300056</v>
      </c>
      <c r="D42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204">
        <f>IF(moras[[#This Row],[SALARIO]]="",'2-Resumen'!$B$7, moras[[#This Row],[SALARIO]])</f>
        <v>300056</v>
      </c>
      <c r="F4204">
        <f>STANDARDIZE(moras[[#This Row],[SALARIO]],'2-Resumen'!$B$2,'2-Resumen'!$B$3)</f>
        <v>-0.37062373836305079</v>
      </c>
      <c r="G4204" t="str">
        <f>IF(ABS(moras[[#This Row],[Z-CORE]])&gt; 1.96,"Sí", "No")</f>
        <v>No</v>
      </c>
      <c r="H4204" t="s">
        <v>38</v>
      </c>
      <c r="I4204" t="str">
        <f>IF(moras[[#This Row],[TIPO_ASEGURAMIENTO]] = "", '2-Resumen'!$F$4, moras[[#This Row],[TIPO_ASEGURAMIENTO]])</f>
        <v>PENSIONADOS EN SU PROPIO SISTEMA</v>
      </c>
      <c r="J4204" t="s">
        <v>34</v>
      </c>
      <c r="K4204" t="s">
        <v>30</v>
      </c>
      <c r="L4204" t="s">
        <v>31</v>
      </c>
      <c r="M4204" t="s">
        <v>31</v>
      </c>
      <c r="N4204">
        <v>75</v>
      </c>
      <c r="O4204">
        <f>IF(moras[[#This Row],[EDAD]]="", '2-Resumen'!$C$7, moras[[#This Row],[EDAD]])</f>
        <v>75</v>
      </c>
      <c r="P4204">
        <f>FLOOR(moras[[#This Row],[EDAD_SIN_NA´S]],10)</f>
        <v>70</v>
      </c>
      <c r="Q4204">
        <f>STANDARDIZE(moras[[#This Row],[EDAD]],'2-Resumen'!$C$2, '2-Resumen'!$C$3)</f>
        <v>2.3355957093308288</v>
      </c>
      <c r="R4204" t="str">
        <f>IF(ABS(moras[[#This Row],[Z-CORE E]]) &gt; 1.96, "Sí", "No")</f>
        <v>Sí</v>
      </c>
    </row>
    <row r="4205" spans="1:18">
      <c r="A4205">
        <v>2479</v>
      </c>
      <c r="B4205" t="s">
        <v>27</v>
      </c>
      <c r="C4205">
        <v>1298980</v>
      </c>
      <c r="D42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05">
        <f>IF(moras[[#This Row],[SALARIO]]="",'2-Resumen'!$B$7, moras[[#This Row],[SALARIO]])</f>
        <v>1298980</v>
      </c>
      <c r="F4205">
        <f>STANDARDIZE(moras[[#This Row],[SALARIO]],'2-Resumen'!$B$2,'2-Resumen'!$B$3)</f>
        <v>-0.35400260121165555</v>
      </c>
      <c r="G4205" t="str">
        <f>IF(ABS(moras[[#This Row],[Z-CORE]])&gt; 1.96,"Sí", "No")</f>
        <v>No</v>
      </c>
      <c r="H4205" t="s">
        <v>38</v>
      </c>
      <c r="I4205" t="str">
        <f>IF(moras[[#This Row],[TIPO_ASEGURAMIENTO]] = "", '2-Resumen'!$F$4, moras[[#This Row],[TIPO_ASEGURAMIENTO]])</f>
        <v>PENSIONADOS EN SU PROPIO SISTEMA</v>
      </c>
      <c r="J4205" t="s">
        <v>34</v>
      </c>
      <c r="K4205" t="s">
        <v>30</v>
      </c>
      <c r="L4205" t="s">
        <v>31</v>
      </c>
      <c r="M4205" t="s">
        <v>31</v>
      </c>
      <c r="N4205">
        <v>59</v>
      </c>
      <c r="O4205">
        <f>IF(moras[[#This Row],[EDAD]]="", '2-Resumen'!$C$7, moras[[#This Row],[EDAD]])</f>
        <v>59</v>
      </c>
      <c r="P4205">
        <f>FLOOR(moras[[#This Row],[EDAD_SIN_NA´S]],10)</f>
        <v>50</v>
      </c>
      <c r="Q4205">
        <f>STANDARDIZE(moras[[#This Row],[EDAD]],'2-Resumen'!$C$2, '2-Resumen'!$C$3)</f>
        <v>1.2063904280966287</v>
      </c>
      <c r="R4205" t="str">
        <f>IF(ABS(moras[[#This Row],[Z-CORE E]]) &gt; 1.96, "Sí", "No")</f>
        <v>No</v>
      </c>
    </row>
    <row r="4206" spans="1:18">
      <c r="A4206">
        <v>2480</v>
      </c>
      <c r="B4206" t="s">
        <v>27</v>
      </c>
      <c r="C4206">
        <v>14151016</v>
      </c>
      <c r="D42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06">
        <f>IF(moras[[#This Row],[SALARIO]]="",'2-Resumen'!$B$7, moras[[#This Row],[SALARIO]])</f>
        <v>14151016</v>
      </c>
      <c r="F4206">
        <f>STANDARDIZE(moras[[#This Row],[SALARIO]],'2-Resumen'!$B$2,'2-Resumen'!$B$3)</f>
        <v>-0.14015705036827916</v>
      </c>
      <c r="G4206" t="str">
        <f>IF(ABS(moras[[#This Row],[Z-CORE]])&gt; 1.96,"Sí", "No")</f>
        <v>No</v>
      </c>
      <c r="H4206" t="s">
        <v>38</v>
      </c>
      <c r="I4206" t="str">
        <f>IF(moras[[#This Row],[TIPO_ASEGURAMIENTO]] = "", '2-Resumen'!$F$4, moras[[#This Row],[TIPO_ASEGURAMIENTO]])</f>
        <v>PENSIONADOS EN SU PROPIO SISTEMA</v>
      </c>
      <c r="J4206" t="s">
        <v>34</v>
      </c>
      <c r="K4206" t="s">
        <v>30</v>
      </c>
      <c r="L4206" t="s">
        <v>31</v>
      </c>
      <c r="M4206" t="s">
        <v>31</v>
      </c>
      <c r="N4206">
        <v>85</v>
      </c>
      <c r="O4206">
        <f>IF(moras[[#This Row],[EDAD]]="", '2-Resumen'!$C$7, moras[[#This Row],[EDAD]])</f>
        <v>85</v>
      </c>
      <c r="P4206">
        <f>FLOOR(moras[[#This Row],[EDAD_SIN_NA´S]],10)</f>
        <v>80</v>
      </c>
      <c r="Q4206">
        <f>STANDARDIZE(moras[[#This Row],[EDAD]],'2-Resumen'!$C$2, '2-Resumen'!$C$3)</f>
        <v>3.0413490101022038</v>
      </c>
      <c r="R4206" t="str">
        <f>IF(ABS(moras[[#This Row],[Z-CORE E]]) &gt; 1.96, "Sí", "No")</f>
        <v>Sí</v>
      </c>
    </row>
    <row r="4207" spans="1:18">
      <c r="A4207">
        <v>2496</v>
      </c>
      <c r="B4207" t="s">
        <v>27</v>
      </c>
      <c r="C4207">
        <v>323111456</v>
      </c>
      <c r="D42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07">
        <f>IF(moras[[#This Row],[SALARIO]]="",'2-Resumen'!$B$7, moras[[#This Row],[SALARIO]])</f>
        <v>323111456</v>
      </c>
      <c r="F4207">
        <f>STANDARDIZE(moras[[#This Row],[SALARIO]],'2-Resumen'!$B$2,'2-Resumen'!$B$3)</f>
        <v>5.0006483037882097</v>
      </c>
      <c r="G4207" t="str">
        <f>IF(ABS(moras[[#This Row],[Z-CORE]])&gt; 1.96,"Sí", "No")</f>
        <v>Sí</v>
      </c>
      <c r="H4207" t="s">
        <v>38</v>
      </c>
      <c r="I4207" t="str">
        <f>IF(moras[[#This Row],[TIPO_ASEGURAMIENTO]] = "", '2-Resumen'!$F$4, moras[[#This Row],[TIPO_ASEGURAMIENTO]])</f>
        <v>PENSIONADOS EN SU PROPIO SISTEMA</v>
      </c>
      <c r="J4207" t="s">
        <v>34</v>
      </c>
      <c r="K4207" t="s">
        <v>30</v>
      </c>
      <c r="L4207" t="s">
        <v>31</v>
      </c>
      <c r="M4207" t="s">
        <v>31</v>
      </c>
      <c r="N4207">
        <v>75</v>
      </c>
      <c r="O4207">
        <f>IF(moras[[#This Row],[EDAD]]="", '2-Resumen'!$C$7, moras[[#This Row],[EDAD]])</f>
        <v>75</v>
      </c>
      <c r="P4207">
        <f>FLOOR(moras[[#This Row],[EDAD_SIN_NA´S]],10)</f>
        <v>70</v>
      </c>
      <c r="Q4207">
        <f>STANDARDIZE(moras[[#This Row],[EDAD]],'2-Resumen'!$C$2, '2-Resumen'!$C$3)</f>
        <v>2.3355957093308288</v>
      </c>
      <c r="R4207" t="str">
        <f>IF(ABS(moras[[#This Row],[Z-CORE E]]) &gt; 1.96, "Sí", "No")</f>
        <v>Sí</v>
      </c>
    </row>
    <row r="4208" spans="1:18">
      <c r="A4208">
        <v>2570</v>
      </c>
      <c r="B4208" t="s">
        <v>32</v>
      </c>
      <c r="C4208">
        <v>634623</v>
      </c>
      <c r="D42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08">
        <f>IF(moras[[#This Row],[SALARIO]]="",'2-Resumen'!$B$7, moras[[#This Row],[SALARIO]])</f>
        <v>634623</v>
      </c>
      <c r="F4208">
        <f>STANDARDIZE(moras[[#This Row],[SALARIO]],'2-Resumen'!$B$2,'2-Resumen'!$B$3)</f>
        <v>-0.36505686441335006</v>
      </c>
      <c r="G4208" t="str">
        <f>IF(ABS(moras[[#This Row],[Z-CORE]])&gt; 1.96,"Sí", "No")</f>
        <v>No</v>
      </c>
      <c r="H4208" t="s">
        <v>38</v>
      </c>
      <c r="I4208" t="str">
        <f>IF(moras[[#This Row],[TIPO_ASEGURAMIENTO]] = "", '2-Resumen'!$F$4, moras[[#This Row],[TIPO_ASEGURAMIENTO]])</f>
        <v>PENSIONADOS EN SU PROPIO SISTEMA</v>
      </c>
      <c r="J4208" t="s">
        <v>34</v>
      </c>
      <c r="K4208" t="s">
        <v>30</v>
      </c>
      <c r="L4208" t="s">
        <v>31</v>
      </c>
      <c r="M4208" t="s">
        <v>31</v>
      </c>
      <c r="N4208">
        <v>56</v>
      </c>
      <c r="O4208">
        <f>IF(moras[[#This Row],[EDAD]]="", '2-Resumen'!$C$7, moras[[#This Row],[EDAD]])</f>
        <v>56</v>
      </c>
      <c r="P4208">
        <f>FLOOR(moras[[#This Row],[EDAD_SIN_NA´S]],10)</f>
        <v>50</v>
      </c>
      <c r="Q4208">
        <f>STANDARDIZE(moras[[#This Row],[EDAD]],'2-Resumen'!$C$2, '2-Resumen'!$C$3)</f>
        <v>0.99466443786521619</v>
      </c>
      <c r="R4208" t="str">
        <f>IF(ABS(moras[[#This Row],[Z-CORE E]]) &gt; 1.96, "Sí", "No")</f>
        <v>No</v>
      </c>
    </row>
    <row r="4209" spans="1:18">
      <c r="A4209">
        <v>2584</v>
      </c>
      <c r="B4209" t="s">
        <v>27</v>
      </c>
      <c r="C4209">
        <v>1172054</v>
      </c>
      <c r="D42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09">
        <f>IF(moras[[#This Row],[SALARIO]]="",'2-Resumen'!$B$7, moras[[#This Row],[SALARIO]])</f>
        <v>1172054</v>
      </c>
      <c r="F4209">
        <f>STANDARDIZE(moras[[#This Row],[SALARIO]],'2-Resumen'!$B$2,'2-Resumen'!$B$3)</f>
        <v>-0.35611452809906441</v>
      </c>
      <c r="G4209" t="str">
        <f>IF(ABS(moras[[#This Row],[Z-CORE]])&gt; 1.96,"Sí", "No")</f>
        <v>No</v>
      </c>
      <c r="H4209" t="s">
        <v>38</v>
      </c>
      <c r="I4209" t="str">
        <f>IF(moras[[#This Row],[TIPO_ASEGURAMIENTO]] = "", '2-Resumen'!$F$4, moras[[#This Row],[TIPO_ASEGURAMIENTO]])</f>
        <v>PENSIONADOS EN SU PROPIO SISTEMA</v>
      </c>
      <c r="J4209" t="s">
        <v>34</v>
      </c>
      <c r="K4209" t="s">
        <v>30</v>
      </c>
      <c r="L4209" t="s">
        <v>31</v>
      </c>
      <c r="M4209" t="s">
        <v>31</v>
      </c>
      <c r="N4209">
        <v>64</v>
      </c>
      <c r="O4209">
        <f>IF(moras[[#This Row],[EDAD]]="", '2-Resumen'!$C$7, moras[[#This Row],[EDAD]])</f>
        <v>64</v>
      </c>
      <c r="P4209">
        <f>FLOOR(moras[[#This Row],[EDAD_SIN_NA´S]],10)</f>
        <v>60</v>
      </c>
      <c r="Q4209">
        <f>STANDARDIZE(moras[[#This Row],[EDAD]],'2-Resumen'!$C$2, '2-Resumen'!$C$3)</f>
        <v>1.5592670784823162</v>
      </c>
      <c r="R4209" t="str">
        <f>IF(ABS(moras[[#This Row],[Z-CORE E]]) &gt; 1.96, "Sí", "No")</f>
        <v>No</v>
      </c>
    </row>
    <row r="4210" spans="1:18">
      <c r="A4210">
        <v>2605</v>
      </c>
      <c r="B4210" t="s">
        <v>32</v>
      </c>
      <c r="C4210">
        <v>1614177</v>
      </c>
      <c r="D42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10">
        <f>IF(moras[[#This Row],[SALARIO]]="",'2-Resumen'!$B$7, moras[[#This Row],[SALARIO]])</f>
        <v>1614177</v>
      </c>
      <c r="F4210">
        <f>STANDARDIZE(moras[[#This Row],[SALARIO]],'2-Resumen'!$B$2,'2-Resumen'!$B$3)</f>
        <v>-0.34875802548146156</v>
      </c>
      <c r="G4210" t="str">
        <f>IF(ABS(moras[[#This Row],[Z-CORE]])&gt; 1.96,"Sí", "No")</f>
        <v>No</v>
      </c>
      <c r="H4210" t="s">
        <v>38</v>
      </c>
      <c r="I4210" t="str">
        <f>IF(moras[[#This Row],[TIPO_ASEGURAMIENTO]] = "", '2-Resumen'!$F$4, moras[[#This Row],[TIPO_ASEGURAMIENTO]])</f>
        <v>PENSIONADOS EN SU PROPIO SISTEMA</v>
      </c>
      <c r="J4210" t="s">
        <v>34</v>
      </c>
      <c r="K4210" t="s">
        <v>30</v>
      </c>
      <c r="L4210" t="s">
        <v>31</v>
      </c>
      <c r="M4210" t="s">
        <v>31</v>
      </c>
      <c r="N4210">
        <v>56</v>
      </c>
      <c r="O4210">
        <f>IF(moras[[#This Row],[EDAD]]="", '2-Resumen'!$C$7, moras[[#This Row],[EDAD]])</f>
        <v>56</v>
      </c>
      <c r="P4210">
        <f>FLOOR(moras[[#This Row],[EDAD_SIN_NA´S]],10)</f>
        <v>50</v>
      </c>
      <c r="Q4210">
        <f>STANDARDIZE(moras[[#This Row],[EDAD]],'2-Resumen'!$C$2, '2-Resumen'!$C$3)</f>
        <v>0.99466443786521619</v>
      </c>
      <c r="R4210" t="str">
        <f>IF(ABS(moras[[#This Row],[Z-CORE E]]) &gt; 1.96, "Sí", "No")</f>
        <v>No</v>
      </c>
    </row>
    <row r="4211" spans="1:18">
      <c r="A4211">
        <v>2648</v>
      </c>
      <c r="B4211" t="s">
        <v>27</v>
      </c>
      <c r="C4211">
        <v>2029604</v>
      </c>
      <c r="D42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11">
        <f>IF(moras[[#This Row],[SALARIO]]="",'2-Resumen'!$B$7, moras[[#This Row],[SALARIO]])</f>
        <v>2029604</v>
      </c>
      <c r="F4211">
        <f>STANDARDIZE(moras[[#This Row],[SALARIO]],'2-Resumen'!$B$2,'2-Resumen'!$B$3)</f>
        <v>-0.34184571869596769</v>
      </c>
      <c r="G4211" t="str">
        <f>IF(ABS(moras[[#This Row],[Z-CORE]])&gt; 1.96,"Sí", "No")</f>
        <v>No</v>
      </c>
      <c r="H4211" t="s">
        <v>38</v>
      </c>
      <c r="I4211" t="str">
        <f>IF(moras[[#This Row],[TIPO_ASEGURAMIENTO]] = "", '2-Resumen'!$F$4, moras[[#This Row],[TIPO_ASEGURAMIENTO]])</f>
        <v>PENSIONADOS EN SU PROPIO SISTEMA</v>
      </c>
      <c r="J4211" t="s">
        <v>34</v>
      </c>
      <c r="K4211" t="s">
        <v>30</v>
      </c>
      <c r="L4211" t="s">
        <v>31</v>
      </c>
      <c r="M4211" t="s">
        <v>31</v>
      </c>
      <c r="N4211">
        <v>72</v>
      </c>
      <c r="O4211">
        <f>IF(moras[[#This Row],[EDAD]]="", '2-Resumen'!$C$7, moras[[#This Row],[EDAD]])</f>
        <v>72</v>
      </c>
      <c r="P4211">
        <f>FLOOR(moras[[#This Row],[EDAD_SIN_NA´S]],10)</f>
        <v>70</v>
      </c>
      <c r="Q4211">
        <f>STANDARDIZE(moras[[#This Row],[EDAD]],'2-Resumen'!$C$2, '2-Resumen'!$C$3)</f>
        <v>2.1238697190994165</v>
      </c>
      <c r="R4211" t="str">
        <f>IF(ABS(moras[[#This Row],[Z-CORE E]]) &gt; 1.96, "Sí", "No")</f>
        <v>Sí</v>
      </c>
    </row>
    <row r="4212" spans="1:18">
      <c r="A4212">
        <v>2675</v>
      </c>
      <c r="B4212" t="s">
        <v>27</v>
      </c>
      <c r="C4212">
        <v>35482298</v>
      </c>
      <c r="D42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12">
        <f>IF(moras[[#This Row],[SALARIO]]="",'2-Resumen'!$B$7, moras[[#This Row],[SALARIO]])</f>
        <v>35482298</v>
      </c>
      <c r="F4212">
        <f>STANDARDIZE(moras[[#This Row],[SALARIO]],'2-Resumen'!$B$2,'2-Resumen'!$B$3)</f>
        <v>0.2147750202768233</v>
      </c>
      <c r="G4212" t="str">
        <f>IF(ABS(moras[[#This Row],[Z-CORE]])&gt; 1.96,"Sí", "No")</f>
        <v>No</v>
      </c>
      <c r="H4212" t="s">
        <v>38</v>
      </c>
      <c r="I4212" t="str">
        <f>IF(moras[[#This Row],[TIPO_ASEGURAMIENTO]] = "", '2-Resumen'!$F$4, moras[[#This Row],[TIPO_ASEGURAMIENTO]])</f>
        <v>PENSIONADOS EN SU PROPIO SISTEMA</v>
      </c>
      <c r="J4212" t="s">
        <v>34</v>
      </c>
      <c r="K4212" t="s">
        <v>30</v>
      </c>
      <c r="L4212" t="s">
        <v>31</v>
      </c>
      <c r="M4212" t="s">
        <v>31</v>
      </c>
      <c r="N4212">
        <v>75</v>
      </c>
      <c r="O4212">
        <f>IF(moras[[#This Row],[EDAD]]="", '2-Resumen'!$C$7, moras[[#This Row],[EDAD]])</f>
        <v>75</v>
      </c>
      <c r="P4212">
        <f>FLOOR(moras[[#This Row],[EDAD_SIN_NA´S]],10)</f>
        <v>70</v>
      </c>
      <c r="Q4212">
        <f>STANDARDIZE(moras[[#This Row],[EDAD]],'2-Resumen'!$C$2, '2-Resumen'!$C$3)</f>
        <v>2.3355957093308288</v>
      </c>
      <c r="R4212" t="str">
        <f>IF(ABS(moras[[#This Row],[Z-CORE E]]) &gt; 1.96, "Sí", "No")</f>
        <v>Sí</v>
      </c>
    </row>
    <row r="4213" spans="1:18">
      <c r="A4213">
        <v>2702</v>
      </c>
      <c r="B4213" t="s">
        <v>27</v>
      </c>
      <c r="C4213">
        <v>1452304</v>
      </c>
      <c r="D42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13">
        <f>IF(moras[[#This Row],[SALARIO]]="",'2-Resumen'!$B$7, moras[[#This Row],[SALARIO]])</f>
        <v>1452304</v>
      </c>
      <c r="F4213">
        <f>STANDARDIZE(moras[[#This Row],[SALARIO]],'2-Resumen'!$B$2,'2-Resumen'!$B$3)</f>
        <v>-0.351451436926284</v>
      </c>
      <c r="G4213" t="str">
        <f>IF(ABS(moras[[#This Row],[Z-CORE]])&gt; 1.96,"Sí", "No")</f>
        <v>No</v>
      </c>
      <c r="H4213" t="s">
        <v>38</v>
      </c>
      <c r="I4213" t="str">
        <f>IF(moras[[#This Row],[TIPO_ASEGURAMIENTO]] = "", '2-Resumen'!$F$4, moras[[#This Row],[TIPO_ASEGURAMIENTO]])</f>
        <v>PENSIONADOS EN SU PROPIO SISTEMA</v>
      </c>
      <c r="J4213" t="s">
        <v>34</v>
      </c>
      <c r="K4213" t="s">
        <v>30</v>
      </c>
      <c r="L4213" t="s">
        <v>31</v>
      </c>
      <c r="M4213" t="s">
        <v>31</v>
      </c>
      <c r="N4213">
        <v>60</v>
      </c>
      <c r="O4213">
        <f>IF(moras[[#This Row],[EDAD]]="", '2-Resumen'!$C$7, moras[[#This Row],[EDAD]])</f>
        <v>60</v>
      </c>
      <c r="P4213">
        <f>FLOOR(moras[[#This Row],[EDAD_SIN_NA´S]],10)</f>
        <v>60</v>
      </c>
      <c r="Q4213">
        <f>STANDARDIZE(moras[[#This Row],[EDAD]],'2-Resumen'!$C$2, '2-Resumen'!$C$3)</f>
        <v>1.2769657581737661</v>
      </c>
      <c r="R4213" t="str">
        <f>IF(ABS(moras[[#This Row],[Z-CORE E]]) &gt; 1.96, "Sí", "No")</f>
        <v>No</v>
      </c>
    </row>
    <row r="4214" spans="1:18">
      <c r="A4214">
        <v>2739</v>
      </c>
      <c r="B4214" t="s">
        <v>27</v>
      </c>
      <c r="C4214">
        <v>14151017</v>
      </c>
      <c r="D42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14">
        <f>IF(moras[[#This Row],[SALARIO]]="",'2-Resumen'!$B$7, moras[[#This Row],[SALARIO]])</f>
        <v>14151017</v>
      </c>
      <c r="F4214">
        <f>STANDARDIZE(moras[[#This Row],[SALARIO]],'2-Resumen'!$B$2,'2-Resumen'!$B$3)</f>
        <v>-0.14015703372923841</v>
      </c>
      <c r="G4214" t="str">
        <f>IF(ABS(moras[[#This Row],[Z-CORE]])&gt; 1.96,"Sí", "No")</f>
        <v>No</v>
      </c>
      <c r="H4214" t="s">
        <v>38</v>
      </c>
      <c r="I4214" t="str">
        <f>IF(moras[[#This Row],[TIPO_ASEGURAMIENTO]] = "", '2-Resumen'!$F$4, moras[[#This Row],[TIPO_ASEGURAMIENTO]])</f>
        <v>PENSIONADOS EN SU PROPIO SISTEMA</v>
      </c>
      <c r="J4214" t="s">
        <v>34</v>
      </c>
      <c r="K4214" t="s">
        <v>30</v>
      </c>
      <c r="L4214" t="s">
        <v>31</v>
      </c>
      <c r="M4214" t="s">
        <v>31</v>
      </c>
      <c r="N4214">
        <v>85</v>
      </c>
      <c r="O4214">
        <f>IF(moras[[#This Row],[EDAD]]="", '2-Resumen'!$C$7, moras[[#This Row],[EDAD]])</f>
        <v>85</v>
      </c>
      <c r="P4214">
        <f>FLOOR(moras[[#This Row],[EDAD_SIN_NA´S]],10)</f>
        <v>80</v>
      </c>
      <c r="Q4214">
        <f>STANDARDIZE(moras[[#This Row],[EDAD]],'2-Resumen'!$C$2, '2-Resumen'!$C$3)</f>
        <v>3.0413490101022038</v>
      </c>
      <c r="R4214" t="str">
        <f>IF(ABS(moras[[#This Row],[Z-CORE E]]) &gt; 1.96, "Sí", "No")</f>
        <v>Sí</v>
      </c>
    </row>
    <row r="4215" spans="1:18">
      <c r="A4215">
        <v>2806</v>
      </c>
      <c r="B4215" t="s">
        <v>27</v>
      </c>
      <c r="C4215">
        <v>385886</v>
      </c>
      <c r="D42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15">
        <f>IF(moras[[#This Row],[SALARIO]]="",'2-Resumen'!$B$7, moras[[#This Row],[SALARIO]])</f>
        <v>385886</v>
      </c>
      <c r="F4215">
        <f>STANDARDIZE(moras[[#This Row],[SALARIO]],'2-Resumen'!$B$2,'2-Resumen'!$B$3)</f>
        <v>-0.36919560949468416</v>
      </c>
      <c r="G4215" t="str">
        <f>IF(ABS(moras[[#This Row],[Z-CORE]])&gt; 1.96,"Sí", "No")</f>
        <v>No</v>
      </c>
      <c r="H4215" t="s">
        <v>38</v>
      </c>
      <c r="I4215" t="str">
        <f>IF(moras[[#This Row],[TIPO_ASEGURAMIENTO]] = "", '2-Resumen'!$F$4, moras[[#This Row],[TIPO_ASEGURAMIENTO]])</f>
        <v>PENSIONADOS EN SU PROPIO SISTEMA</v>
      </c>
      <c r="J4215" t="s">
        <v>34</v>
      </c>
      <c r="K4215" t="s">
        <v>30</v>
      </c>
      <c r="L4215" t="s">
        <v>31</v>
      </c>
      <c r="M4215" t="s">
        <v>31</v>
      </c>
      <c r="N4215">
        <v>73</v>
      </c>
      <c r="O4215">
        <f>IF(moras[[#This Row],[EDAD]]="", '2-Resumen'!$C$7, moras[[#This Row],[EDAD]])</f>
        <v>73</v>
      </c>
      <c r="P4215">
        <f>FLOOR(moras[[#This Row],[EDAD_SIN_NA´S]],10)</f>
        <v>70</v>
      </c>
      <c r="Q4215">
        <f>STANDARDIZE(moras[[#This Row],[EDAD]],'2-Resumen'!$C$2, '2-Resumen'!$C$3)</f>
        <v>2.1944450491765539</v>
      </c>
      <c r="R4215" t="str">
        <f>IF(ABS(moras[[#This Row],[Z-CORE E]]) &gt; 1.96, "Sí", "No")</f>
        <v>Sí</v>
      </c>
    </row>
    <row r="4216" spans="1:18">
      <c r="A4216">
        <v>2820</v>
      </c>
      <c r="B4216" t="s">
        <v>27</v>
      </c>
      <c r="C4216">
        <v>18812081</v>
      </c>
      <c r="D42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16">
        <f>IF(moras[[#This Row],[SALARIO]]="",'2-Resumen'!$B$7, moras[[#This Row],[SALARIO]])</f>
        <v>18812081</v>
      </c>
      <c r="F4216">
        <f>STANDARDIZE(moras[[#This Row],[SALARIO]],'2-Resumen'!$B$2,'2-Resumen'!$B$3)</f>
        <v>-6.2601399851755377E-2</v>
      </c>
      <c r="G4216" t="str">
        <f>IF(ABS(moras[[#This Row],[Z-CORE]])&gt; 1.96,"Sí", "No")</f>
        <v>No</v>
      </c>
      <c r="H4216" t="s">
        <v>38</v>
      </c>
      <c r="I4216" t="str">
        <f>IF(moras[[#This Row],[TIPO_ASEGURAMIENTO]] = "", '2-Resumen'!$F$4, moras[[#This Row],[TIPO_ASEGURAMIENTO]])</f>
        <v>PENSIONADOS EN SU PROPIO SISTEMA</v>
      </c>
      <c r="J4216" t="s">
        <v>34</v>
      </c>
      <c r="K4216" t="s">
        <v>30</v>
      </c>
      <c r="L4216" t="s">
        <v>31</v>
      </c>
      <c r="M4216" t="s">
        <v>31</v>
      </c>
      <c r="N4216">
        <v>75</v>
      </c>
      <c r="O4216">
        <f>IF(moras[[#This Row],[EDAD]]="", '2-Resumen'!$C$7, moras[[#This Row],[EDAD]])</f>
        <v>75</v>
      </c>
      <c r="P4216">
        <f>FLOOR(moras[[#This Row],[EDAD_SIN_NA´S]],10)</f>
        <v>70</v>
      </c>
      <c r="Q4216">
        <f>STANDARDIZE(moras[[#This Row],[EDAD]],'2-Resumen'!$C$2, '2-Resumen'!$C$3)</f>
        <v>2.3355957093308288</v>
      </c>
      <c r="R4216" t="str">
        <f>IF(ABS(moras[[#This Row],[Z-CORE E]]) &gt; 1.96, "Sí", "No")</f>
        <v>Sí</v>
      </c>
    </row>
    <row r="4217" spans="1:18">
      <c r="A4217">
        <v>2837</v>
      </c>
      <c r="B4217" t="s">
        <v>32</v>
      </c>
      <c r="C4217">
        <v>300056</v>
      </c>
      <c r="D42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217">
        <f>IF(moras[[#This Row],[SALARIO]]="",'2-Resumen'!$B$7, moras[[#This Row],[SALARIO]])</f>
        <v>300056</v>
      </c>
      <c r="F4217">
        <f>STANDARDIZE(moras[[#This Row],[SALARIO]],'2-Resumen'!$B$2,'2-Resumen'!$B$3)</f>
        <v>-0.37062373836305079</v>
      </c>
      <c r="G4217" t="str">
        <f>IF(ABS(moras[[#This Row],[Z-CORE]])&gt; 1.96,"Sí", "No")</f>
        <v>No</v>
      </c>
      <c r="H4217" t="s">
        <v>38</v>
      </c>
      <c r="I4217" t="str">
        <f>IF(moras[[#This Row],[TIPO_ASEGURAMIENTO]] = "", '2-Resumen'!$F$4, moras[[#This Row],[TIPO_ASEGURAMIENTO]])</f>
        <v>PENSIONADOS EN SU PROPIO SISTEMA</v>
      </c>
      <c r="J4217" t="s">
        <v>34</v>
      </c>
      <c r="K4217" t="s">
        <v>30</v>
      </c>
      <c r="L4217" t="s">
        <v>31</v>
      </c>
      <c r="M4217" t="s">
        <v>31</v>
      </c>
      <c r="N4217">
        <v>61</v>
      </c>
      <c r="O4217">
        <f>IF(moras[[#This Row],[EDAD]]="", '2-Resumen'!$C$7, moras[[#This Row],[EDAD]])</f>
        <v>61</v>
      </c>
      <c r="P4217">
        <f>FLOOR(moras[[#This Row],[EDAD_SIN_NA´S]],10)</f>
        <v>60</v>
      </c>
      <c r="Q4217">
        <f>STANDARDIZE(moras[[#This Row],[EDAD]],'2-Resumen'!$C$2, '2-Resumen'!$C$3)</f>
        <v>1.3475410882509038</v>
      </c>
      <c r="R4217" t="str">
        <f>IF(ABS(moras[[#This Row],[Z-CORE E]]) &gt; 1.96, "Sí", "No")</f>
        <v>No</v>
      </c>
    </row>
    <row r="4218" spans="1:18">
      <c r="A4218">
        <v>2870</v>
      </c>
      <c r="B4218" t="s">
        <v>27</v>
      </c>
      <c r="C4218">
        <v>2688750</v>
      </c>
      <c r="D42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18">
        <f>IF(moras[[#This Row],[SALARIO]]="",'2-Resumen'!$B$7, moras[[#This Row],[SALARIO]])</f>
        <v>2688750</v>
      </c>
      <c r="F4218">
        <f>STANDARDIZE(moras[[#This Row],[SALARIO]],'2-Resumen'!$B$2,'2-Resumen'!$B$3)</f>
        <v>-0.33087816153566962</v>
      </c>
      <c r="G4218" t="str">
        <f>IF(ABS(moras[[#This Row],[Z-CORE]])&gt; 1.96,"Sí", "No")</f>
        <v>No</v>
      </c>
      <c r="H4218" t="s">
        <v>38</v>
      </c>
      <c r="I4218" t="str">
        <f>IF(moras[[#This Row],[TIPO_ASEGURAMIENTO]] = "", '2-Resumen'!$F$4, moras[[#This Row],[TIPO_ASEGURAMIENTO]])</f>
        <v>PENSIONADOS EN SU PROPIO SISTEMA</v>
      </c>
      <c r="J4218" t="s">
        <v>34</v>
      </c>
      <c r="K4218" t="s">
        <v>30</v>
      </c>
      <c r="L4218" t="s">
        <v>31</v>
      </c>
      <c r="M4218" t="s">
        <v>31</v>
      </c>
      <c r="N4218">
        <v>80</v>
      </c>
      <c r="O4218">
        <f>IF(moras[[#This Row],[EDAD]]="", '2-Resumen'!$C$7, moras[[#This Row],[EDAD]])</f>
        <v>80</v>
      </c>
      <c r="P4218">
        <f>FLOOR(moras[[#This Row],[EDAD_SIN_NA´S]],10)</f>
        <v>80</v>
      </c>
      <c r="Q4218">
        <f>STANDARDIZE(moras[[#This Row],[EDAD]],'2-Resumen'!$C$2, '2-Resumen'!$C$3)</f>
        <v>2.6884723597165161</v>
      </c>
      <c r="R4218" t="str">
        <f>IF(ABS(moras[[#This Row],[Z-CORE E]]) &gt; 1.96, "Sí", "No")</f>
        <v>Sí</v>
      </c>
    </row>
    <row r="4219" spans="1:18">
      <c r="A4219">
        <v>2890</v>
      </c>
      <c r="B4219" t="s">
        <v>32</v>
      </c>
      <c r="C4219">
        <v>337811</v>
      </c>
      <c r="D42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19">
        <f>IF(moras[[#This Row],[SALARIO]]="",'2-Resumen'!$B$7, moras[[#This Row],[SALARIO]])</f>
        <v>337811</v>
      </c>
      <c r="F4219">
        <f>STANDARDIZE(moras[[#This Row],[SALARIO]],'2-Resumen'!$B$2,'2-Resumen'!$B$3)</f>
        <v>-0.36999553137918523</v>
      </c>
      <c r="G4219" t="str">
        <f>IF(ABS(moras[[#This Row],[Z-CORE]])&gt; 1.96,"Sí", "No")</f>
        <v>No</v>
      </c>
      <c r="H4219" t="s">
        <v>38</v>
      </c>
      <c r="I4219" t="str">
        <f>IF(moras[[#This Row],[TIPO_ASEGURAMIENTO]] = "", '2-Resumen'!$F$4, moras[[#This Row],[TIPO_ASEGURAMIENTO]])</f>
        <v>PENSIONADOS EN SU PROPIO SISTEMA</v>
      </c>
      <c r="J4219" t="s">
        <v>34</v>
      </c>
      <c r="K4219" t="s">
        <v>30</v>
      </c>
      <c r="L4219" t="s">
        <v>31</v>
      </c>
      <c r="M4219" t="s">
        <v>31</v>
      </c>
      <c r="N4219">
        <v>81</v>
      </c>
      <c r="O4219">
        <f>IF(moras[[#This Row],[EDAD]]="", '2-Resumen'!$C$7, moras[[#This Row],[EDAD]])</f>
        <v>81</v>
      </c>
      <c r="P4219">
        <f>FLOOR(moras[[#This Row],[EDAD_SIN_NA´S]],10)</f>
        <v>80</v>
      </c>
      <c r="Q4219">
        <f>STANDARDIZE(moras[[#This Row],[EDAD]],'2-Resumen'!$C$2, '2-Resumen'!$C$3)</f>
        <v>2.759047689793654</v>
      </c>
      <c r="R4219" t="str">
        <f>IF(ABS(moras[[#This Row],[Z-CORE E]]) &gt; 1.96, "Sí", "No")</f>
        <v>Sí</v>
      </c>
    </row>
    <row r="4220" spans="1:18">
      <c r="A4220">
        <v>2932</v>
      </c>
      <c r="B4220" t="s">
        <v>32</v>
      </c>
      <c r="C4220">
        <v>3217274</v>
      </c>
      <c r="D42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20">
        <f>IF(moras[[#This Row],[SALARIO]]="",'2-Resumen'!$B$7, moras[[#This Row],[SALARIO]])</f>
        <v>3217274</v>
      </c>
      <c r="F4220">
        <f>STANDARDIZE(moras[[#This Row],[SALARIO]],'2-Resumen'!$B$2,'2-Resumen'!$B$3)</f>
        <v>-0.32208402915742662</v>
      </c>
      <c r="G4220" t="str">
        <f>IF(ABS(moras[[#This Row],[Z-CORE]])&gt; 1.96,"Sí", "No")</f>
        <v>No</v>
      </c>
      <c r="H4220" t="s">
        <v>38</v>
      </c>
      <c r="I4220" t="str">
        <f>IF(moras[[#This Row],[TIPO_ASEGURAMIENTO]] = "", '2-Resumen'!$F$4, moras[[#This Row],[TIPO_ASEGURAMIENTO]])</f>
        <v>PENSIONADOS EN SU PROPIO SISTEMA</v>
      </c>
      <c r="J4220" t="s">
        <v>34</v>
      </c>
      <c r="K4220" t="s">
        <v>30</v>
      </c>
      <c r="L4220" t="s">
        <v>31</v>
      </c>
      <c r="M4220" t="s">
        <v>31</v>
      </c>
      <c r="N4220">
        <v>80</v>
      </c>
      <c r="O4220">
        <f>IF(moras[[#This Row],[EDAD]]="", '2-Resumen'!$C$7, moras[[#This Row],[EDAD]])</f>
        <v>80</v>
      </c>
      <c r="P4220">
        <f>FLOOR(moras[[#This Row],[EDAD_SIN_NA´S]],10)</f>
        <v>80</v>
      </c>
      <c r="Q4220">
        <f>STANDARDIZE(moras[[#This Row],[EDAD]],'2-Resumen'!$C$2, '2-Resumen'!$C$3)</f>
        <v>2.6884723597165161</v>
      </c>
      <c r="R4220" t="str">
        <f>IF(ABS(moras[[#This Row],[Z-CORE E]]) &gt; 1.96, "Sí", "No")</f>
        <v>Sí</v>
      </c>
    </row>
    <row r="4221" spans="1:18">
      <c r="A4221">
        <v>2941</v>
      </c>
      <c r="B4221" t="s">
        <v>32</v>
      </c>
      <c r="C4221">
        <v>1889038</v>
      </c>
      <c r="D42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21">
        <f>IF(moras[[#This Row],[SALARIO]]="",'2-Resumen'!$B$7, moras[[#This Row],[SALARIO]])</f>
        <v>1889038</v>
      </c>
      <c r="F4221">
        <f>STANDARDIZE(moras[[#This Row],[SALARIO]],'2-Resumen'!$B$2,'2-Resumen'!$B$3)</f>
        <v>-0.34418460209933271</v>
      </c>
      <c r="G4221" t="str">
        <f>IF(ABS(moras[[#This Row],[Z-CORE]])&gt; 1.96,"Sí", "No")</f>
        <v>No</v>
      </c>
      <c r="H4221" t="s">
        <v>38</v>
      </c>
      <c r="I4221" t="str">
        <f>IF(moras[[#This Row],[TIPO_ASEGURAMIENTO]] = "", '2-Resumen'!$F$4, moras[[#This Row],[TIPO_ASEGURAMIENTO]])</f>
        <v>PENSIONADOS EN SU PROPIO SISTEMA</v>
      </c>
      <c r="J4221" t="s">
        <v>34</v>
      </c>
      <c r="K4221" t="s">
        <v>30</v>
      </c>
      <c r="L4221" t="s">
        <v>31</v>
      </c>
      <c r="M4221" t="s">
        <v>31</v>
      </c>
      <c r="N4221">
        <v>67</v>
      </c>
      <c r="O4221">
        <f>IF(moras[[#This Row],[EDAD]]="", '2-Resumen'!$C$7, moras[[#This Row],[EDAD]])</f>
        <v>67</v>
      </c>
      <c r="P4221">
        <f>FLOOR(moras[[#This Row],[EDAD_SIN_NA´S]],10)</f>
        <v>60</v>
      </c>
      <c r="Q4221">
        <f>STANDARDIZE(moras[[#This Row],[EDAD]],'2-Resumen'!$C$2, '2-Resumen'!$C$3)</f>
        <v>1.7709930687137287</v>
      </c>
      <c r="R4221" t="str">
        <f>IF(ABS(moras[[#This Row],[Z-CORE E]]) &gt; 1.96, "Sí", "No")</f>
        <v>No</v>
      </c>
    </row>
    <row r="4222" spans="1:18">
      <c r="A4222">
        <v>2942</v>
      </c>
      <c r="B4222" t="s">
        <v>27</v>
      </c>
      <c r="C4222">
        <v>1675853</v>
      </c>
      <c r="D42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22">
        <f>IF(moras[[#This Row],[SALARIO]]="",'2-Resumen'!$B$7, moras[[#This Row],[SALARIO]])</f>
        <v>1675853</v>
      </c>
      <c r="F4222">
        <f>STANDARDIZE(moras[[#This Row],[SALARIO]],'2-Resumen'!$B$2,'2-Resumen'!$B$3)</f>
        <v>-0.34773179600359388</v>
      </c>
      <c r="G4222" t="str">
        <f>IF(ABS(moras[[#This Row],[Z-CORE]])&gt; 1.96,"Sí", "No")</f>
        <v>No</v>
      </c>
      <c r="H4222" t="s">
        <v>38</v>
      </c>
      <c r="I4222" t="str">
        <f>IF(moras[[#This Row],[TIPO_ASEGURAMIENTO]] = "", '2-Resumen'!$F$4, moras[[#This Row],[TIPO_ASEGURAMIENTO]])</f>
        <v>PENSIONADOS EN SU PROPIO SISTEMA</v>
      </c>
      <c r="J4222" t="s">
        <v>34</v>
      </c>
      <c r="K4222" t="s">
        <v>30</v>
      </c>
      <c r="L4222" t="s">
        <v>31</v>
      </c>
      <c r="M4222" t="s">
        <v>31</v>
      </c>
      <c r="N4222">
        <v>55</v>
      </c>
      <c r="O4222">
        <f>IF(moras[[#This Row],[EDAD]]="", '2-Resumen'!$C$7, moras[[#This Row],[EDAD]])</f>
        <v>55</v>
      </c>
      <c r="P4222">
        <f>FLOOR(moras[[#This Row],[EDAD_SIN_NA´S]],10)</f>
        <v>50</v>
      </c>
      <c r="Q4222">
        <f>STANDARDIZE(moras[[#This Row],[EDAD]],'2-Resumen'!$C$2, '2-Resumen'!$C$3)</f>
        <v>0.92408910778807873</v>
      </c>
      <c r="R4222" t="str">
        <f>IF(ABS(moras[[#This Row],[Z-CORE E]]) &gt; 1.96, "Sí", "No")</f>
        <v>No</v>
      </c>
    </row>
    <row r="4223" spans="1:18">
      <c r="A4223">
        <v>3017</v>
      </c>
      <c r="B4223" t="s">
        <v>32</v>
      </c>
      <c r="C4223">
        <v>146562744</v>
      </c>
      <c r="D42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23">
        <f>IF(moras[[#This Row],[SALARIO]]="",'2-Resumen'!$B$7, moras[[#This Row],[SALARIO]])</f>
        <v>146562744</v>
      </c>
      <c r="F4223">
        <f>STANDARDIZE(moras[[#This Row],[SALARIO]],'2-Resumen'!$B$2,'2-Resumen'!$B$3)</f>
        <v>2.0630470888267345</v>
      </c>
      <c r="G4223" t="str">
        <f>IF(ABS(moras[[#This Row],[Z-CORE]])&gt; 1.96,"Sí", "No")</f>
        <v>Sí</v>
      </c>
      <c r="H4223" t="s">
        <v>38</v>
      </c>
      <c r="I4223" t="str">
        <f>IF(moras[[#This Row],[TIPO_ASEGURAMIENTO]] = "", '2-Resumen'!$F$4, moras[[#This Row],[TIPO_ASEGURAMIENTO]])</f>
        <v>PENSIONADOS EN SU PROPIO SISTEMA</v>
      </c>
      <c r="J4223" t="s">
        <v>34</v>
      </c>
      <c r="K4223" t="s">
        <v>30</v>
      </c>
      <c r="L4223" t="s">
        <v>31</v>
      </c>
      <c r="M4223" t="s">
        <v>31</v>
      </c>
      <c r="N4223">
        <v>61</v>
      </c>
      <c r="O4223">
        <f>IF(moras[[#This Row],[EDAD]]="", '2-Resumen'!$C$7, moras[[#This Row],[EDAD]])</f>
        <v>61</v>
      </c>
      <c r="P4223">
        <f>FLOOR(moras[[#This Row],[EDAD_SIN_NA´S]],10)</f>
        <v>60</v>
      </c>
      <c r="Q4223">
        <f>STANDARDIZE(moras[[#This Row],[EDAD]],'2-Resumen'!$C$2, '2-Resumen'!$C$3)</f>
        <v>1.3475410882509038</v>
      </c>
      <c r="R4223" t="str">
        <f>IF(ABS(moras[[#This Row],[Z-CORE E]]) &gt; 1.96, "Sí", "No")</f>
        <v>No</v>
      </c>
    </row>
    <row r="4224" spans="1:18">
      <c r="A4224">
        <v>3030</v>
      </c>
      <c r="B4224" t="s">
        <v>32</v>
      </c>
      <c r="C4224">
        <v>1566315</v>
      </c>
      <c r="D42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24">
        <f>IF(moras[[#This Row],[SALARIO]]="",'2-Resumen'!$B$7, moras[[#This Row],[SALARIO]])</f>
        <v>1566315</v>
      </c>
      <c r="F4224">
        <f>STANDARDIZE(moras[[#This Row],[SALARIO]],'2-Resumen'!$B$2,'2-Resumen'!$B$3)</f>
        <v>-0.34955440325028087</v>
      </c>
      <c r="G4224" t="str">
        <f>IF(ABS(moras[[#This Row],[Z-CORE]])&gt; 1.96,"Sí", "No")</f>
        <v>No</v>
      </c>
      <c r="H4224" t="s">
        <v>38</v>
      </c>
      <c r="I4224" t="str">
        <f>IF(moras[[#This Row],[TIPO_ASEGURAMIENTO]] = "", '2-Resumen'!$F$4, moras[[#This Row],[TIPO_ASEGURAMIENTO]])</f>
        <v>PENSIONADOS EN SU PROPIO SISTEMA</v>
      </c>
      <c r="J4224" t="s">
        <v>34</v>
      </c>
      <c r="K4224" t="s">
        <v>30</v>
      </c>
      <c r="L4224" t="s">
        <v>31</v>
      </c>
      <c r="M4224" t="s">
        <v>31</v>
      </c>
      <c r="N4224">
        <v>91</v>
      </c>
      <c r="O4224">
        <f>IF(moras[[#This Row],[EDAD]]="", '2-Resumen'!$C$7, moras[[#This Row],[EDAD]])</f>
        <v>91</v>
      </c>
      <c r="P4224">
        <f>FLOOR(moras[[#This Row],[EDAD_SIN_NA´S]],10)</f>
        <v>90</v>
      </c>
      <c r="Q4224">
        <f>STANDARDIZE(moras[[#This Row],[EDAD]],'2-Resumen'!$C$2, '2-Resumen'!$C$3)</f>
        <v>3.464800990565029</v>
      </c>
      <c r="R4224" t="str">
        <f>IF(ABS(moras[[#This Row],[Z-CORE E]]) &gt; 1.96, "Sí", "No")</f>
        <v>Sí</v>
      </c>
    </row>
    <row r="4225" spans="1:18">
      <c r="A4225">
        <v>3051</v>
      </c>
      <c r="B4225" t="s">
        <v>32</v>
      </c>
      <c r="C4225">
        <v>3042998</v>
      </c>
      <c r="D42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25">
        <f>IF(moras[[#This Row],[SALARIO]]="",'2-Resumen'!$B$7, moras[[#This Row],[SALARIO]])</f>
        <v>3042998</v>
      </c>
      <c r="F4225">
        <f>STANDARDIZE(moras[[#This Row],[SALARIO]],'2-Resumen'!$B$2,'2-Resumen'!$B$3)</f>
        <v>-0.32498381462478609</v>
      </c>
      <c r="G4225" t="str">
        <f>IF(ABS(moras[[#This Row],[Z-CORE]])&gt; 1.96,"Sí", "No")</f>
        <v>No</v>
      </c>
      <c r="H4225" t="s">
        <v>38</v>
      </c>
      <c r="I4225" t="str">
        <f>IF(moras[[#This Row],[TIPO_ASEGURAMIENTO]] = "", '2-Resumen'!$F$4, moras[[#This Row],[TIPO_ASEGURAMIENTO]])</f>
        <v>PENSIONADOS EN SU PROPIO SISTEMA</v>
      </c>
      <c r="J4225" t="s">
        <v>34</v>
      </c>
      <c r="K4225" t="s">
        <v>30</v>
      </c>
      <c r="L4225" t="s">
        <v>31</v>
      </c>
      <c r="M4225" t="s">
        <v>31</v>
      </c>
      <c r="N4225">
        <v>55</v>
      </c>
      <c r="O4225">
        <f>IF(moras[[#This Row],[EDAD]]="", '2-Resumen'!$C$7, moras[[#This Row],[EDAD]])</f>
        <v>55</v>
      </c>
      <c r="P4225">
        <f>FLOOR(moras[[#This Row],[EDAD_SIN_NA´S]],10)</f>
        <v>50</v>
      </c>
      <c r="Q4225">
        <f>STANDARDIZE(moras[[#This Row],[EDAD]],'2-Resumen'!$C$2, '2-Resumen'!$C$3)</f>
        <v>0.92408910778807873</v>
      </c>
      <c r="R4225" t="str">
        <f>IF(ABS(moras[[#This Row],[Z-CORE E]]) &gt; 1.96, "Sí", "No")</f>
        <v>No</v>
      </c>
    </row>
    <row r="4226" spans="1:18">
      <c r="A4226">
        <v>3069</v>
      </c>
      <c r="B4226" t="s">
        <v>27</v>
      </c>
      <c r="C4226">
        <v>390655</v>
      </c>
      <c r="D42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26">
        <f>IF(moras[[#This Row],[SALARIO]]="",'2-Resumen'!$B$7, moras[[#This Row],[SALARIO]])</f>
        <v>390655</v>
      </c>
      <c r="F4226">
        <f>STANDARDIZE(moras[[#This Row],[SALARIO]],'2-Resumen'!$B$2,'2-Resumen'!$B$3)</f>
        <v>-0.3691162579093033</v>
      </c>
      <c r="G4226" t="str">
        <f>IF(ABS(moras[[#This Row],[Z-CORE]])&gt; 1.96,"Sí", "No")</f>
        <v>No</v>
      </c>
      <c r="H4226" t="s">
        <v>38</v>
      </c>
      <c r="I4226" t="str">
        <f>IF(moras[[#This Row],[TIPO_ASEGURAMIENTO]] = "", '2-Resumen'!$F$4, moras[[#This Row],[TIPO_ASEGURAMIENTO]])</f>
        <v>PENSIONADOS EN SU PROPIO SISTEMA</v>
      </c>
      <c r="J4226" t="s">
        <v>34</v>
      </c>
      <c r="K4226" t="s">
        <v>30</v>
      </c>
      <c r="L4226" t="s">
        <v>31</v>
      </c>
      <c r="M4226" t="s">
        <v>31</v>
      </c>
      <c r="N4226">
        <v>57</v>
      </c>
      <c r="O4226">
        <f>IF(moras[[#This Row],[EDAD]]="", '2-Resumen'!$C$7, moras[[#This Row],[EDAD]])</f>
        <v>57</v>
      </c>
      <c r="P4226">
        <f>FLOOR(moras[[#This Row],[EDAD_SIN_NA´S]],10)</f>
        <v>50</v>
      </c>
      <c r="Q4226">
        <f>STANDARDIZE(moras[[#This Row],[EDAD]],'2-Resumen'!$C$2, '2-Resumen'!$C$3)</f>
        <v>1.0652397679423538</v>
      </c>
      <c r="R4226" t="str">
        <f>IF(ABS(moras[[#This Row],[Z-CORE E]]) &gt; 1.96, "Sí", "No")</f>
        <v>No</v>
      </c>
    </row>
    <row r="4227" spans="1:18">
      <c r="A4227">
        <v>3104</v>
      </c>
      <c r="B4227" t="s">
        <v>32</v>
      </c>
      <c r="C4227">
        <v>744238</v>
      </c>
      <c r="D42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27">
        <f>IF(moras[[#This Row],[SALARIO]]="",'2-Resumen'!$B$7, moras[[#This Row],[SALARIO]])</f>
        <v>744238</v>
      </c>
      <c r="F4227">
        <f>STANDARDIZE(moras[[#This Row],[SALARIO]],'2-Resumen'!$B$2,'2-Resumen'!$B$3)</f>
        <v>-0.36323297596052462</v>
      </c>
      <c r="G4227" t="str">
        <f>IF(ABS(moras[[#This Row],[Z-CORE]])&gt; 1.96,"Sí", "No")</f>
        <v>No</v>
      </c>
      <c r="H4227" t="s">
        <v>38</v>
      </c>
      <c r="I4227" t="str">
        <f>IF(moras[[#This Row],[TIPO_ASEGURAMIENTO]] = "", '2-Resumen'!$F$4, moras[[#This Row],[TIPO_ASEGURAMIENTO]])</f>
        <v>PENSIONADOS EN SU PROPIO SISTEMA</v>
      </c>
      <c r="J4227" t="s">
        <v>34</v>
      </c>
      <c r="K4227" t="s">
        <v>30</v>
      </c>
      <c r="L4227" t="s">
        <v>31</v>
      </c>
      <c r="M4227" t="s">
        <v>31</v>
      </c>
      <c r="N4227">
        <v>56</v>
      </c>
      <c r="O4227">
        <f>IF(moras[[#This Row],[EDAD]]="", '2-Resumen'!$C$7, moras[[#This Row],[EDAD]])</f>
        <v>56</v>
      </c>
      <c r="P4227">
        <f>FLOOR(moras[[#This Row],[EDAD_SIN_NA´S]],10)</f>
        <v>50</v>
      </c>
      <c r="Q4227">
        <f>STANDARDIZE(moras[[#This Row],[EDAD]],'2-Resumen'!$C$2, '2-Resumen'!$C$3)</f>
        <v>0.99466443786521619</v>
      </c>
      <c r="R4227" t="str">
        <f>IF(ABS(moras[[#This Row],[Z-CORE E]]) &gt; 1.96, "Sí", "No")</f>
        <v>No</v>
      </c>
    </row>
    <row r="4228" spans="1:18">
      <c r="A4228">
        <v>3122</v>
      </c>
      <c r="B4228" t="s">
        <v>32</v>
      </c>
      <c r="C4228">
        <v>1326601</v>
      </c>
      <c r="D42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28">
        <f>IF(moras[[#This Row],[SALARIO]]="",'2-Resumen'!$B$7, moras[[#This Row],[SALARIO]])</f>
        <v>1326601</v>
      </c>
      <c r="F4228">
        <f>STANDARDIZE(moras[[#This Row],[SALARIO]],'2-Resumen'!$B$2,'2-Resumen'!$B$3)</f>
        <v>-0.35354301426684426</v>
      </c>
      <c r="G4228" t="str">
        <f>IF(ABS(moras[[#This Row],[Z-CORE]])&gt; 1.96,"Sí", "No")</f>
        <v>No</v>
      </c>
      <c r="H4228" t="s">
        <v>38</v>
      </c>
      <c r="I4228" t="str">
        <f>IF(moras[[#This Row],[TIPO_ASEGURAMIENTO]] = "", '2-Resumen'!$F$4, moras[[#This Row],[TIPO_ASEGURAMIENTO]])</f>
        <v>PENSIONADOS EN SU PROPIO SISTEMA</v>
      </c>
      <c r="J4228" t="s">
        <v>34</v>
      </c>
      <c r="K4228" t="s">
        <v>30</v>
      </c>
      <c r="L4228" t="s">
        <v>31</v>
      </c>
      <c r="M4228" t="s">
        <v>31</v>
      </c>
      <c r="N4228">
        <v>72</v>
      </c>
      <c r="O4228">
        <f>IF(moras[[#This Row],[EDAD]]="", '2-Resumen'!$C$7, moras[[#This Row],[EDAD]])</f>
        <v>72</v>
      </c>
      <c r="P4228">
        <f>FLOOR(moras[[#This Row],[EDAD_SIN_NA´S]],10)</f>
        <v>70</v>
      </c>
      <c r="Q4228">
        <f>STANDARDIZE(moras[[#This Row],[EDAD]],'2-Resumen'!$C$2, '2-Resumen'!$C$3)</f>
        <v>2.1238697190994165</v>
      </c>
      <c r="R4228" t="str">
        <f>IF(ABS(moras[[#This Row],[Z-CORE E]]) &gt; 1.96, "Sí", "No")</f>
        <v>Sí</v>
      </c>
    </row>
    <row r="4229" spans="1:18">
      <c r="A4229">
        <v>3150</v>
      </c>
      <c r="B4229" t="s">
        <v>27</v>
      </c>
      <c r="C4229">
        <v>456605</v>
      </c>
      <c r="D42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29">
        <f>IF(moras[[#This Row],[SALARIO]]="",'2-Resumen'!$B$7, moras[[#This Row],[SALARIO]])</f>
        <v>456605</v>
      </c>
      <c r="F4229">
        <f>STANDARDIZE(moras[[#This Row],[SALARIO]],'2-Resumen'!$B$2,'2-Resumen'!$B$3)</f>
        <v>-0.36801891317123059</v>
      </c>
      <c r="G4229" t="str">
        <f>IF(ABS(moras[[#This Row],[Z-CORE]])&gt; 1.96,"Sí", "No")</f>
        <v>No</v>
      </c>
      <c r="H4229" t="s">
        <v>38</v>
      </c>
      <c r="I4229" t="str">
        <f>IF(moras[[#This Row],[TIPO_ASEGURAMIENTO]] = "", '2-Resumen'!$F$4, moras[[#This Row],[TIPO_ASEGURAMIENTO]])</f>
        <v>PENSIONADOS EN SU PROPIO SISTEMA</v>
      </c>
      <c r="J4229" t="s">
        <v>34</v>
      </c>
      <c r="K4229" t="s">
        <v>30</v>
      </c>
      <c r="L4229" t="s">
        <v>31</v>
      </c>
      <c r="M4229" t="s">
        <v>31</v>
      </c>
      <c r="N4229">
        <v>67</v>
      </c>
      <c r="O4229">
        <f>IF(moras[[#This Row],[EDAD]]="", '2-Resumen'!$C$7, moras[[#This Row],[EDAD]])</f>
        <v>67</v>
      </c>
      <c r="P4229">
        <f>FLOOR(moras[[#This Row],[EDAD_SIN_NA´S]],10)</f>
        <v>60</v>
      </c>
      <c r="Q4229">
        <f>STANDARDIZE(moras[[#This Row],[EDAD]],'2-Resumen'!$C$2, '2-Resumen'!$C$3)</f>
        <v>1.7709930687137287</v>
      </c>
      <c r="R4229" t="str">
        <f>IF(ABS(moras[[#This Row],[Z-CORE E]]) &gt; 1.96, "Sí", "No")</f>
        <v>No</v>
      </c>
    </row>
    <row r="4230" spans="1:18">
      <c r="A4230">
        <v>3165</v>
      </c>
      <c r="B4230" t="s">
        <v>27</v>
      </c>
      <c r="C4230">
        <v>12572704</v>
      </c>
      <c r="D42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30">
        <f>IF(moras[[#This Row],[SALARIO]]="",'2-Resumen'!$B$7, moras[[#This Row],[SALARIO]])</f>
        <v>12572704</v>
      </c>
      <c r="F4230">
        <f>STANDARDIZE(moras[[#This Row],[SALARIO]],'2-Resumen'!$B$2,'2-Resumen'!$B$3)</f>
        <v>-0.166418648067096</v>
      </c>
      <c r="G4230" t="str">
        <f>IF(ABS(moras[[#This Row],[Z-CORE]])&gt; 1.96,"Sí", "No")</f>
        <v>No</v>
      </c>
      <c r="H4230" t="s">
        <v>38</v>
      </c>
      <c r="I4230" t="str">
        <f>IF(moras[[#This Row],[TIPO_ASEGURAMIENTO]] = "", '2-Resumen'!$F$4, moras[[#This Row],[TIPO_ASEGURAMIENTO]])</f>
        <v>PENSIONADOS EN SU PROPIO SISTEMA</v>
      </c>
      <c r="J4230" t="s">
        <v>34</v>
      </c>
      <c r="K4230" t="s">
        <v>30</v>
      </c>
      <c r="L4230" t="s">
        <v>31</v>
      </c>
      <c r="M4230" t="s">
        <v>31</v>
      </c>
      <c r="N4230">
        <v>73</v>
      </c>
      <c r="O4230">
        <f>IF(moras[[#This Row],[EDAD]]="", '2-Resumen'!$C$7, moras[[#This Row],[EDAD]])</f>
        <v>73</v>
      </c>
      <c r="P4230">
        <f>FLOOR(moras[[#This Row],[EDAD_SIN_NA´S]],10)</f>
        <v>70</v>
      </c>
      <c r="Q4230">
        <f>STANDARDIZE(moras[[#This Row],[EDAD]],'2-Resumen'!$C$2, '2-Resumen'!$C$3)</f>
        <v>2.1944450491765539</v>
      </c>
      <c r="R4230" t="str">
        <f>IF(ABS(moras[[#This Row],[Z-CORE E]]) &gt; 1.96, "Sí", "No")</f>
        <v>Sí</v>
      </c>
    </row>
    <row r="4231" spans="1:18">
      <c r="A4231">
        <v>3228</v>
      </c>
      <c r="B4231" t="s">
        <v>32</v>
      </c>
      <c r="C4231">
        <v>100002521</v>
      </c>
      <c r="D42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31">
        <f>IF(moras[[#This Row],[SALARIO]]="",'2-Resumen'!$B$7, moras[[#This Row],[SALARIO]])</f>
        <v>100002521</v>
      </c>
      <c r="F4231">
        <f>STANDARDIZE(moras[[#This Row],[SALARIO]],'2-Resumen'!$B$2,'2-Resumen'!$B$3)</f>
        <v>1.2883296405698634</v>
      </c>
      <c r="G4231" t="str">
        <f>IF(ABS(moras[[#This Row],[Z-CORE]])&gt; 1.96,"Sí", "No")</f>
        <v>No</v>
      </c>
      <c r="H4231" t="s">
        <v>38</v>
      </c>
      <c r="I4231" t="str">
        <f>IF(moras[[#This Row],[TIPO_ASEGURAMIENTO]] = "", '2-Resumen'!$F$4, moras[[#This Row],[TIPO_ASEGURAMIENTO]])</f>
        <v>PENSIONADOS EN SU PROPIO SISTEMA</v>
      </c>
      <c r="J4231" t="s">
        <v>34</v>
      </c>
      <c r="K4231" t="s">
        <v>30</v>
      </c>
      <c r="L4231" t="s">
        <v>31</v>
      </c>
      <c r="M4231" t="s">
        <v>31</v>
      </c>
      <c r="N4231">
        <v>67</v>
      </c>
      <c r="O4231">
        <f>IF(moras[[#This Row],[EDAD]]="", '2-Resumen'!$C$7, moras[[#This Row],[EDAD]])</f>
        <v>67</v>
      </c>
      <c r="P4231">
        <f>FLOOR(moras[[#This Row],[EDAD_SIN_NA´S]],10)</f>
        <v>60</v>
      </c>
      <c r="Q4231">
        <f>STANDARDIZE(moras[[#This Row],[EDAD]],'2-Resumen'!$C$2, '2-Resumen'!$C$3)</f>
        <v>1.7709930687137287</v>
      </c>
      <c r="R4231" t="str">
        <f>IF(ABS(moras[[#This Row],[Z-CORE E]]) &gt; 1.96, "Sí", "No")</f>
        <v>No</v>
      </c>
    </row>
    <row r="4232" spans="1:18">
      <c r="A4232">
        <v>3249</v>
      </c>
      <c r="B4232" t="s">
        <v>32</v>
      </c>
      <c r="C4232">
        <v>60631331</v>
      </c>
      <c r="D42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32">
        <f>IF(moras[[#This Row],[SALARIO]]="",'2-Resumen'!$B$7, moras[[#This Row],[SALARIO]])</f>
        <v>60631331</v>
      </c>
      <c r="F4232">
        <f>STANDARDIZE(moras[[#This Row],[SALARIO]],'2-Resumen'!$B$2,'2-Resumen'!$B$3)</f>
        <v>0.63323080541960153</v>
      </c>
      <c r="G4232" t="str">
        <f>IF(ABS(moras[[#This Row],[Z-CORE]])&gt; 1.96,"Sí", "No")</f>
        <v>No</v>
      </c>
      <c r="H4232" t="s">
        <v>38</v>
      </c>
      <c r="I4232" t="str">
        <f>IF(moras[[#This Row],[TIPO_ASEGURAMIENTO]] = "", '2-Resumen'!$F$4, moras[[#This Row],[TIPO_ASEGURAMIENTO]])</f>
        <v>PENSIONADOS EN SU PROPIO SISTEMA</v>
      </c>
      <c r="J4232" t="s">
        <v>34</v>
      </c>
      <c r="K4232" t="s">
        <v>30</v>
      </c>
      <c r="L4232" t="s">
        <v>31</v>
      </c>
      <c r="M4232" t="s">
        <v>31</v>
      </c>
      <c r="N4232">
        <v>62</v>
      </c>
      <c r="O4232">
        <f>IF(moras[[#This Row],[EDAD]]="", '2-Resumen'!$C$7, moras[[#This Row],[EDAD]])</f>
        <v>62</v>
      </c>
      <c r="P4232">
        <f>FLOOR(moras[[#This Row],[EDAD_SIN_NA´S]],10)</f>
        <v>60</v>
      </c>
      <c r="Q4232">
        <f>STANDARDIZE(moras[[#This Row],[EDAD]],'2-Resumen'!$C$2, '2-Resumen'!$C$3)</f>
        <v>1.4181164183280413</v>
      </c>
      <c r="R4232" t="str">
        <f>IF(ABS(moras[[#This Row],[Z-CORE E]]) &gt; 1.96, "Sí", "No")</f>
        <v>No</v>
      </c>
    </row>
    <row r="4233" spans="1:18">
      <c r="A4233">
        <v>3270</v>
      </c>
      <c r="B4233" t="s">
        <v>32</v>
      </c>
      <c r="C4233">
        <v>678863</v>
      </c>
      <c r="D42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33">
        <f>IF(moras[[#This Row],[SALARIO]]="",'2-Resumen'!$B$7, moras[[#This Row],[SALARIO]])</f>
        <v>678863</v>
      </c>
      <c r="F4233">
        <f>STANDARDIZE(moras[[#This Row],[SALARIO]],'2-Resumen'!$B$2,'2-Resumen'!$B$3)</f>
        <v>-0.36432075325016072</v>
      </c>
      <c r="G4233" t="str">
        <f>IF(ABS(moras[[#This Row],[Z-CORE]])&gt; 1.96,"Sí", "No")</f>
        <v>No</v>
      </c>
      <c r="H4233" t="s">
        <v>38</v>
      </c>
      <c r="I4233" t="str">
        <f>IF(moras[[#This Row],[TIPO_ASEGURAMIENTO]] = "", '2-Resumen'!$F$4, moras[[#This Row],[TIPO_ASEGURAMIENTO]])</f>
        <v>PENSIONADOS EN SU PROPIO SISTEMA</v>
      </c>
      <c r="J4233" t="s">
        <v>34</v>
      </c>
      <c r="K4233" t="s">
        <v>30</v>
      </c>
      <c r="L4233" t="s">
        <v>31</v>
      </c>
      <c r="M4233" t="s">
        <v>31</v>
      </c>
      <c r="N4233">
        <v>79</v>
      </c>
      <c r="O4233">
        <f>IF(moras[[#This Row],[EDAD]]="", '2-Resumen'!$C$7, moras[[#This Row],[EDAD]])</f>
        <v>79</v>
      </c>
      <c r="P4233">
        <f>FLOOR(moras[[#This Row],[EDAD_SIN_NA´S]],10)</f>
        <v>70</v>
      </c>
      <c r="Q4233">
        <f>STANDARDIZE(moras[[#This Row],[EDAD]],'2-Resumen'!$C$2, '2-Resumen'!$C$3)</f>
        <v>2.6178970296393786</v>
      </c>
      <c r="R4233" t="str">
        <f>IF(ABS(moras[[#This Row],[Z-CORE E]]) &gt; 1.96, "Sí", "No")</f>
        <v>Sí</v>
      </c>
    </row>
    <row r="4234" spans="1:18">
      <c r="A4234">
        <v>3274</v>
      </c>
      <c r="B4234" t="s">
        <v>27</v>
      </c>
      <c r="C4234">
        <v>1160614</v>
      </c>
      <c r="D42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34">
        <f>IF(moras[[#This Row],[SALARIO]]="",'2-Resumen'!$B$7, moras[[#This Row],[SALARIO]])</f>
        <v>1160614</v>
      </c>
      <c r="F4234">
        <f>STANDARDIZE(moras[[#This Row],[SALARIO]],'2-Resumen'!$B$2,'2-Resumen'!$B$3)</f>
        <v>-0.35630487872535027</v>
      </c>
      <c r="G4234" t="str">
        <f>IF(ABS(moras[[#This Row],[Z-CORE]])&gt; 1.96,"Sí", "No")</f>
        <v>No</v>
      </c>
      <c r="H4234" t="s">
        <v>38</v>
      </c>
      <c r="I4234" t="str">
        <f>IF(moras[[#This Row],[TIPO_ASEGURAMIENTO]] = "", '2-Resumen'!$F$4, moras[[#This Row],[TIPO_ASEGURAMIENTO]])</f>
        <v>PENSIONADOS EN SU PROPIO SISTEMA</v>
      </c>
      <c r="J4234" t="s">
        <v>34</v>
      </c>
      <c r="K4234" t="s">
        <v>30</v>
      </c>
      <c r="L4234" t="s">
        <v>31</v>
      </c>
      <c r="M4234" t="s">
        <v>31</v>
      </c>
      <c r="N4234">
        <v>65</v>
      </c>
      <c r="O4234">
        <f>IF(moras[[#This Row],[EDAD]]="", '2-Resumen'!$C$7, moras[[#This Row],[EDAD]])</f>
        <v>65</v>
      </c>
      <c r="P4234">
        <f>FLOOR(moras[[#This Row],[EDAD_SIN_NA´S]],10)</f>
        <v>60</v>
      </c>
      <c r="Q4234">
        <f>STANDARDIZE(moras[[#This Row],[EDAD]],'2-Resumen'!$C$2, '2-Resumen'!$C$3)</f>
        <v>1.6298424085594538</v>
      </c>
      <c r="R4234" t="str">
        <f>IF(ABS(moras[[#This Row],[Z-CORE E]]) &gt; 1.96, "Sí", "No")</f>
        <v>No</v>
      </c>
    </row>
    <row r="4235" spans="1:18">
      <c r="A4235">
        <v>3302</v>
      </c>
      <c r="B4235" t="s">
        <v>32</v>
      </c>
      <c r="C4235">
        <v>1309556</v>
      </c>
      <c r="D42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35">
        <f>IF(moras[[#This Row],[SALARIO]]="",'2-Resumen'!$B$7, moras[[#This Row],[SALARIO]])</f>
        <v>1309556</v>
      </c>
      <c r="F4235">
        <f>STANDARDIZE(moras[[#This Row],[SALARIO]],'2-Resumen'!$B$2,'2-Resumen'!$B$3)</f>
        <v>-0.35382662671658571</v>
      </c>
      <c r="G4235" t="str">
        <f>IF(ABS(moras[[#This Row],[Z-CORE]])&gt; 1.96,"Sí", "No")</f>
        <v>No</v>
      </c>
      <c r="H4235" t="s">
        <v>38</v>
      </c>
      <c r="I4235" t="str">
        <f>IF(moras[[#This Row],[TIPO_ASEGURAMIENTO]] = "", '2-Resumen'!$F$4, moras[[#This Row],[TIPO_ASEGURAMIENTO]])</f>
        <v>PENSIONADOS EN SU PROPIO SISTEMA</v>
      </c>
      <c r="J4235" t="s">
        <v>34</v>
      </c>
      <c r="K4235" t="s">
        <v>30</v>
      </c>
      <c r="L4235" t="s">
        <v>31</v>
      </c>
      <c r="M4235" t="s">
        <v>31</v>
      </c>
      <c r="N4235">
        <v>55</v>
      </c>
      <c r="O4235">
        <f>IF(moras[[#This Row],[EDAD]]="", '2-Resumen'!$C$7, moras[[#This Row],[EDAD]])</f>
        <v>55</v>
      </c>
      <c r="P4235">
        <f>FLOOR(moras[[#This Row],[EDAD_SIN_NA´S]],10)</f>
        <v>50</v>
      </c>
      <c r="Q4235">
        <f>STANDARDIZE(moras[[#This Row],[EDAD]],'2-Resumen'!$C$2, '2-Resumen'!$C$3)</f>
        <v>0.92408910778807873</v>
      </c>
      <c r="R4235" t="str">
        <f>IF(ABS(moras[[#This Row],[Z-CORE E]]) &gt; 1.96, "Sí", "No")</f>
        <v>No</v>
      </c>
    </row>
    <row r="4236" spans="1:18">
      <c r="A4236">
        <v>3313</v>
      </c>
      <c r="B4236" t="s">
        <v>27</v>
      </c>
      <c r="C4236">
        <v>643308</v>
      </c>
      <c r="D42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36">
        <f>IF(moras[[#This Row],[SALARIO]]="",'2-Resumen'!$B$7, moras[[#This Row],[SALARIO]])</f>
        <v>643308</v>
      </c>
      <c r="F4236">
        <f>STANDARDIZE(moras[[#This Row],[SALARIO]],'2-Resumen'!$B$2,'2-Resumen'!$B$3)</f>
        <v>-0.36491235434435593</v>
      </c>
      <c r="G4236" t="str">
        <f>IF(ABS(moras[[#This Row],[Z-CORE]])&gt; 1.96,"Sí", "No")</f>
        <v>No</v>
      </c>
      <c r="H4236" t="s">
        <v>38</v>
      </c>
      <c r="I4236" t="str">
        <f>IF(moras[[#This Row],[TIPO_ASEGURAMIENTO]] = "", '2-Resumen'!$F$4, moras[[#This Row],[TIPO_ASEGURAMIENTO]])</f>
        <v>PENSIONADOS EN SU PROPIO SISTEMA</v>
      </c>
      <c r="J4236" t="s">
        <v>34</v>
      </c>
      <c r="K4236" t="s">
        <v>30</v>
      </c>
      <c r="L4236" t="s">
        <v>31</v>
      </c>
      <c r="M4236" t="s">
        <v>31</v>
      </c>
      <c r="N4236">
        <v>74</v>
      </c>
      <c r="O4236">
        <f>IF(moras[[#This Row],[EDAD]]="", '2-Resumen'!$C$7, moras[[#This Row],[EDAD]])</f>
        <v>74</v>
      </c>
      <c r="P4236">
        <f>FLOOR(moras[[#This Row],[EDAD_SIN_NA´S]],10)</f>
        <v>70</v>
      </c>
      <c r="Q4236">
        <f>STANDARDIZE(moras[[#This Row],[EDAD]],'2-Resumen'!$C$2, '2-Resumen'!$C$3)</f>
        <v>2.2650203792536914</v>
      </c>
      <c r="R4236" t="str">
        <f>IF(ABS(moras[[#This Row],[Z-CORE E]]) &gt; 1.96, "Sí", "No")</f>
        <v>Sí</v>
      </c>
    </row>
    <row r="4237" spans="1:18">
      <c r="A4237">
        <v>3372</v>
      </c>
      <c r="B4237" t="s">
        <v>32</v>
      </c>
      <c r="C4237">
        <v>1486779</v>
      </c>
      <c r="D42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37">
        <f>IF(moras[[#This Row],[SALARIO]]="",'2-Resumen'!$B$7, moras[[#This Row],[SALARIO]])</f>
        <v>1486779</v>
      </c>
      <c r="F4237">
        <f>STANDARDIZE(moras[[#This Row],[SALARIO]],'2-Resumen'!$B$2,'2-Resumen'!$B$3)</f>
        <v>-0.35087780599610874</v>
      </c>
      <c r="G4237" t="str">
        <f>IF(ABS(moras[[#This Row],[Z-CORE]])&gt; 1.96,"Sí", "No")</f>
        <v>No</v>
      </c>
      <c r="H4237" t="s">
        <v>38</v>
      </c>
      <c r="I4237" t="str">
        <f>IF(moras[[#This Row],[TIPO_ASEGURAMIENTO]] = "", '2-Resumen'!$F$4, moras[[#This Row],[TIPO_ASEGURAMIENTO]])</f>
        <v>PENSIONADOS EN SU PROPIO SISTEMA</v>
      </c>
      <c r="J4237" t="s">
        <v>34</v>
      </c>
      <c r="K4237" t="s">
        <v>30</v>
      </c>
      <c r="L4237" t="s">
        <v>31</v>
      </c>
      <c r="M4237" t="s">
        <v>31</v>
      </c>
      <c r="N4237">
        <v>60</v>
      </c>
      <c r="O4237">
        <f>IF(moras[[#This Row],[EDAD]]="", '2-Resumen'!$C$7, moras[[#This Row],[EDAD]])</f>
        <v>60</v>
      </c>
      <c r="P4237">
        <f>FLOOR(moras[[#This Row],[EDAD_SIN_NA´S]],10)</f>
        <v>60</v>
      </c>
      <c r="Q4237">
        <f>STANDARDIZE(moras[[#This Row],[EDAD]],'2-Resumen'!$C$2, '2-Resumen'!$C$3)</f>
        <v>1.2769657581737661</v>
      </c>
      <c r="R4237" t="str">
        <f>IF(ABS(moras[[#This Row],[Z-CORE E]]) &gt; 1.96, "Sí", "No")</f>
        <v>No</v>
      </c>
    </row>
    <row r="4238" spans="1:18">
      <c r="A4238">
        <v>3419</v>
      </c>
      <c r="B4238" t="s">
        <v>27</v>
      </c>
      <c r="C4238">
        <v>1038075</v>
      </c>
      <c r="D42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38">
        <f>IF(moras[[#This Row],[SALARIO]]="",'2-Resumen'!$B$7, moras[[#This Row],[SALARIO]])</f>
        <v>1038075</v>
      </c>
      <c r="F4238">
        <f>STANDARDIZE(moras[[#This Row],[SALARIO]],'2-Resumen'!$B$2,'2-Resumen'!$B$3)</f>
        <v>-0.35834381014094824</v>
      </c>
      <c r="G4238" t="str">
        <f>IF(ABS(moras[[#This Row],[Z-CORE]])&gt; 1.96,"Sí", "No")</f>
        <v>No</v>
      </c>
      <c r="H4238" t="s">
        <v>38</v>
      </c>
      <c r="I4238" t="str">
        <f>IF(moras[[#This Row],[TIPO_ASEGURAMIENTO]] = "", '2-Resumen'!$F$4, moras[[#This Row],[TIPO_ASEGURAMIENTO]])</f>
        <v>PENSIONADOS EN SU PROPIO SISTEMA</v>
      </c>
      <c r="J4238" t="s">
        <v>34</v>
      </c>
      <c r="K4238" t="s">
        <v>30</v>
      </c>
      <c r="L4238" t="s">
        <v>31</v>
      </c>
      <c r="M4238" t="s">
        <v>31</v>
      </c>
      <c r="N4238">
        <v>62</v>
      </c>
      <c r="O4238">
        <f>IF(moras[[#This Row],[EDAD]]="", '2-Resumen'!$C$7, moras[[#This Row],[EDAD]])</f>
        <v>62</v>
      </c>
      <c r="P4238">
        <f>FLOOR(moras[[#This Row],[EDAD_SIN_NA´S]],10)</f>
        <v>60</v>
      </c>
      <c r="Q4238">
        <f>STANDARDIZE(moras[[#This Row],[EDAD]],'2-Resumen'!$C$2, '2-Resumen'!$C$3)</f>
        <v>1.4181164183280413</v>
      </c>
      <c r="R4238" t="str">
        <f>IF(ABS(moras[[#This Row],[Z-CORE E]]) &gt; 1.96, "Sí", "No")</f>
        <v>No</v>
      </c>
    </row>
    <row r="4239" spans="1:18">
      <c r="A4239">
        <v>3457</v>
      </c>
      <c r="B4239" t="s">
        <v>27</v>
      </c>
      <c r="C4239">
        <v>92532723</v>
      </c>
      <c r="D42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39">
        <f>IF(moras[[#This Row],[SALARIO]]="",'2-Resumen'!$B$7, moras[[#This Row],[SALARIO]])</f>
        <v>92532723</v>
      </c>
      <c r="F4239">
        <f>STANDARDIZE(moras[[#This Row],[SALARIO]],'2-Resumen'!$B$2,'2-Resumen'!$B$3)</f>
        <v>1.1640393671844829</v>
      </c>
      <c r="G4239" t="str">
        <f>IF(ABS(moras[[#This Row],[Z-CORE]])&gt; 1.96,"Sí", "No")</f>
        <v>No</v>
      </c>
      <c r="H4239" t="s">
        <v>38</v>
      </c>
      <c r="I4239" t="str">
        <f>IF(moras[[#This Row],[TIPO_ASEGURAMIENTO]] = "", '2-Resumen'!$F$4, moras[[#This Row],[TIPO_ASEGURAMIENTO]])</f>
        <v>PENSIONADOS EN SU PROPIO SISTEMA</v>
      </c>
      <c r="J4239" t="s">
        <v>34</v>
      </c>
      <c r="K4239" t="s">
        <v>30</v>
      </c>
      <c r="L4239" t="s">
        <v>31</v>
      </c>
      <c r="M4239" t="s">
        <v>31</v>
      </c>
      <c r="N4239">
        <v>86</v>
      </c>
      <c r="O4239">
        <f>IF(moras[[#This Row],[EDAD]]="", '2-Resumen'!$C$7, moras[[#This Row],[EDAD]])</f>
        <v>86</v>
      </c>
      <c r="P4239">
        <f>FLOOR(moras[[#This Row],[EDAD_SIN_NA´S]],10)</f>
        <v>80</v>
      </c>
      <c r="Q4239">
        <f>STANDARDIZE(moras[[#This Row],[EDAD]],'2-Resumen'!$C$2, '2-Resumen'!$C$3)</f>
        <v>3.1119243401793413</v>
      </c>
      <c r="R4239" t="str">
        <f>IF(ABS(moras[[#This Row],[Z-CORE E]]) &gt; 1.96, "Sí", "No")</f>
        <v>Sí</v>
      </c>
    </row>
    <row r="4240" spans="1:18">
      <c r="A4240">
        <v>3478</v>
      </c>
      <c r="B4240" t="s">
        <v>32</v>
      </c>
      <c r="C4240">
        <v>14173194</v>
      </c>
      <c r="D42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40">
        <f>IF(moras[[#This Row],[SALARIO]]="",'2-Resumen'!$B$7, moras[[#This Row],[SALARIO]])</f>
        <v>14173194</v>
      </c>
      <c r="F4240">
        <f>STANDARDIZE(moras[[#This Row],[SALARIO]],'2-Resumen'!$B$2,'2-Resumen'!$B$3)</f>
        <v>-0.13978802972232046</v>
      </c>
      <c r="G4240" t="str">
        <f>IF(ABS(moras[[#This Row],[Z-CORE]])&gt; 1.96,"Sí", "No")</f>
        <v>No</v>
      </c>
      <c r="H4240" t="s">
        <v>38</v>
      </c>
      <c r="I4240" t="str">
        <f>IF(moras[[#This Row],[TIPO_ASEGURAMIENTO]] = "", '2-Resumen'!$F$4, moras[[#This Row],[TIPO_ASEGURAMIENTO]])</f>
        <v>PENSIONADOS EN SU PROPIO SISTEMA</v>
      </c>
      <c r="J4240" t="s">
        <v>34</v>
      </c>
      <c r="K4240" t="s">
        <v>30</v>
      </c>
      <c r="L4240" t="s">
        <v>31</v>
      </c>
      <c r="M4240" t="s">
        <v>31</v>
      </c>
      <c r="N4240">
        <v>73</v>
      </c>
      <c r="O4240">
        <f>IF(moras[[#This Row],[EDAD]]="", '2-Resumen'!$C$7, moras[[#This Row],[EDAD]])</f>
        <v>73</v>
      </c>
      <c r="P4240">
        <f>FLOOR(moras[[#This Row],[EDAD_SIN_NA´S]],10)</f>
        <v>70</v>
      </c>
      <c r="Q4240">
        <f>STANDARDIZE(moras[[#This Row],[EDAD]],'2-Resumen'!$C$2, '2-Resumen'!$C$3)</f>
        <v>2.1944450491765539</v>
      </c>
      <c r="R4240" t="str">
        <f>IF(ABS(moras[[#This Row],[Z-CORE E]]) &gt; 1.96, "Sí", "No")</f>
        <v>Sí</v>
      </c>
    </row>
    <row r="4241" spans="1:18">
      <c r="A4241">
        <v>3513</v>
      </c>
      <c r="B4241" t="s">
        <v>32</v>
      </c>
      <c r="C4241">
        <v>39994597</v>
      </c>
      <c r="D42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41">
        <f>IF(moras[[#This Row],[SALARIO]]="",'2-Resumen'!$B$7, moras[[#This Row],[SALARIO]])</f>
        <v>39994597</v>
      </c>
      <c r="F4241">
        <f>STANDARDIZE(moras[[#This Row],[SALARIO]],'2-Resumen'!$B$2,'2-Resumen'!$B$3)</f>
        <v>0.28985534725575618</v>
      </c>
      <c r="G4241" t="str">
        <f>IF(ABS(moras[[#This Row],[Z-CORE]])&gt; 1.96,"Sí", "No")</f>
        <v>No</v>
      </c>
      <c r="H4241" t="s">
        <v>38</v>
      </c>
      <c r="I4241" t="str">
        <f>IF(moras[[#This Row],[TIPO_ASEGURAMIENTO]] = "", '2-Resumen'!$F$4, moras[[#This Row],[TIPO_ASEGURAMIENTO]])</f>
        <v>PENSIONADOS EN SU PROPIO SISTEMA</v>
      </c>
      <c r="J4241" t="s">
        <v>34</v>
      </c>
      <c r="K4241" t="s">
        <v>30</v>
      </c>
      <c r="L4241" t="s">
        <v>31</v>
      </c>
      <c r="M4241" t="s">
        <v>31</v>
      </c>
      <c r="N4241">
        <v>92</v>
      </c>
      <c r="O4241">
        <f>IF(moras[[#This Row],[EDAD]]="", '2-Resumen'!$C$7, moras[[#This Row],[EDAD]])</f>
        <v>92</v>
      </c>
      <c r="P4241">
        <f>FLOOR(moras[[#This Row],[EDAD_SIN_NA´S]],10)</f>
        <v>90</v>
      </c>
      <c r="Q4241">
        <f>STANDARDIZE(moras[[#This Row],[EDAD]],'2-Resumen'!$C$2, '2-Resumen'!$C$3)</f>
        <v>3.5353763206421664</v>
      </c>
      <c r="R4241" t="str">
        <f>IF(ABS(moras[[#This Row],[Z-CORE E]]) &gt; 1.96, "Sí", "No")</f>
        <v>Sí</v>
      </c>
    </row>
    <row r="4242" spans="1:18">
      <c r="A4242">
        <v>3533</v>
      </c>
      <c r="B4242" t="s">
        <v>32</v>
      </c>
      <c r="C4242">
        <v>24281162</v>
      </c>
      <c r="D42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42">
        <f>IF(moras[[#This Row],[SALARIO]]="",'2-Resumen'!$B$7, moras[[#This Row],[SALARIO]])</f>
        <v>24281162</v>
      </c>
      <c r="F4242">
        <f>STANDARDIZE(moras[[#This Row],[SALARIO]],'2-Resumen'!$B$2,'2-Resumen'!$B$3)</f>
        <v>2.8398861822896321E-2</v>
      </c>
      <c r="G4242" t="str">
        <f>IF(ABS(moras[[#This Row],[Z-CORE]])&gt; 1.96,"Sí", "No")</f>
        <v>No</v>
      </c>
      <c r="H4242" t="s">
        <v>38</v>
      </c>
      <c r="I4242" t="str">
        <f>IF(moras[[#This Row],[TIPO_ASEGURAMIENTO]] = "", '2-Resumen'!$F$4, moras[[#This Row],[TIPO_ASEGURAMIENTO]])</f>
        <v>PENSIONADOS EN SU PROPIO SISTEMA</v>
      </c>
      <c r="J4242" t="s">
        <v>34</v>
      </c>
      <c r="K4242" t="s">
        <v>30</v>
      </c>
      <c r="L4242" t="s">
        <v>31</v>
      </c>
      <c r="M4242" t="s">
        <v>31</v>
      </c>
      <c r="N4242">
        <v>67</v>
      </c>
      <c r="O4242">
        <f>IF(moras[[#This Row],[EDAD]]="", '2-Resumen'!$C$7, moras[[#This Row],[EDAD]])</f>
        <v>67</v>
      </c>
      <c r="P4242">
        <f>FLOOR(moras[[#This Row],[EDAD_SIN_NA´S]],10)</f>
        <v>60</v>
      </c>
      <c r="Q4242">
        <f>STANDARDIZE(moras[[#This Row],[EDAD]],'2-Resumen'!$C$2, '2-Resumen'!$C$3)</f>
        <v>1.7709930687137287</v>
      </c>
      <c r="R4242" t="str">
        <f>IF(ABS(moras[[#This Row],[Z-CORE E]]) &gt; 1.96, "Sí", "No")</f>
        <v>No</v>
      </c>
    </row>
    <row r="4243" spans="1:18">
      <c r="A4243">
        <v>3547</v>
      </c>
      <c r="B4243" t="s">
        <v>27</v>
      </c>
      <c r="C4243">
        <v>1414474</v>
      </c>
      <c r="D42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43">
        <f>IF(moras[[#This Row],[SALARIO]]="",'2-Resumen'!$B$7, moras[[#This Row],[SALARIO]])</f>
        <v>1414474</v>
      </c>
      <c r="F4243">
        <f>STANDARDIZE(moras[[#This Row],[SALARIO]],'2-Resumen'!$B$2,'2-Resumen'!$B$3)</f>
        <v>-0.35208089183820651</v>
      </c>
      <c r="G4243" t="str">
        <f>IF(ABS(moras[[#This Row],[Z-CORE]])&gt; 1.96,"Sí", "No")</f>
        <v>No</v>
      </c>
      <c r="H4243" t="s">
        <v>38</v>
      </c>
      <c r="I4243" t="str">
        <f>IF(moras[[#This Row],[TIPO_ASEGURAMIENTO]] = "", '2-Resumen'!$F$4, moras[[#This Row],[TIPO_ASEGURAMIENTO]])</f>
        <v>PENSIONADOS EN SU PROPIO SISTEMA</v>
      </c>
      <c r="J4243" t="s">
        <v>34</v>
      </c>
      <c r="K4243" t="s">
        <v>30</v>
      </c>
      <c r="L4243" t="s">
        <v>31</v>
      </c>
      <c r="M4243" t="s">
        <v>31</v>
      </c>
      <c r="N4243">
        <v>56</v>
      </c>
      <c r="O4243">
        <f>IF(moras[[#This Row],[EDAD]]="", '2-Resumen'!$C$7, moras[[#This Row],[EDAD]])</f>
        <v>56</v>
      </c>
      <c r="P4243">
        <f>FLOOR(moras[[#This Row],[EDAD_SIN_NA´S]],10)</f>
        <v>50</v>
      </c>
      <c r="Q4243">
        <f>STANDARDIZE(moras[[#This Row],[EDAD]],'2-Resumen'!$C$2, '2-Resumen'!$C$3)</f>
        <v>0.99466443786521619</v>
      </c>
      <c r="R4243" t="str">
        <f>IF(ABS(moras[[#This Row],[Z-CORE E]]) &gt; 1.96, "Sí", "No")</f>
        <v>No</v>
      </c>
    </row>
    <row r="4244" spans="1:18">
      <c r="A4244">
        <v>3579</v>
      </c>
      <c r="B4244" t="s">
        <v>27</v>
      </c>
      <c r="C4244">
        <v>1642647</v>
      </c>
      <c r="D42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44">
        <f>IF(moras[[#This Row],[SALARIO]]="",'2-Resumen'!$B$7, moras[[#This Row],[SALARIO]])</f>
        <v>1642647</v>
      </c>
      <c r="F4244">
        <f>STANDARDIZE(moras[[#This Row],[SALARIO]],'2-Resumen'!$B$2,'2-Resumen'!$B$3)</f>
        <v>-0.34828431199104565</v>
      </c>
      <c r="G4244" t="str">
        <f>IF(ABS(moras[[#This Row],[Z-CORE]])&gt; 1.96,"Sí", "No")</f>
        <v>No</v>
      </c>
      <c r="H4244" t="s">
        <v>38</v>
      </c>
      <c r="I4244" t="str">
        <f>IF(moras[[#This Row],[TIPO_ASEGURAMIENTO]] = "", '2-Resumen'!$F$4, moras[[#This Row],[TIPO_ASEGURAMIENTO]])</f>
        <v>PENSIONADOS EN SU PROPIO SISTEMA</v>
      </c>
      <c r="J4244" t="s">
        <v>34</v>
      </c>
      <c r="K4244" t="s">
        <v>30</v>
      </c>
      <c r="L4244" t="s">
        <v>31</v>
      </c>
      <c r="M4244" t="s">
        <v>31</v>
      </c>
      <c r="N4244">
        <v>59</v>
      </c>
      <c r="O4244">
        <f>IF(moras[[#This Row],[EDAD]]="", '2-Resumen'!$C$7, moras[[#This Row],[EDAD]])</f>
        <v>59</v>
      </c>
      <c r="P4244">
        <f>FLOOR(moras[[#This Row],[EDAD_SIN_NA´S]],10)</f>
        <v>50</v>
      </c>
      <c r="Q4244">
        <f>STANDARDIZE(moras[[#This Row],[EDAD]],'2-Resumen'!$C$2, '2-Resumen'!$C$3)</f>
        <v>1.2063904280966287</v>
      </c>
      <c r="R4244" t="str">
        <f>IF(ABS(moras[[#This Row],[Z-CORE E]]) &gt; 1.96, "Sí", "No")</f>
        <v>No</v>
      </c>
    </row>
    <row r="4245" spans="1:18">
      <c r="A4245">
        <v>3673</v>
      </c>
      <c r="B4245" t="s">
        <v>27</v>
      </c>
      <c r="C4245">
        <v>630173</v>
      </c>
      <c r="D42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45">
        <f>IF(moras[[#This Row],[SALARIO]]="",'2-Resumen'!$B$7, moras[[#This Row],[SALARIO]])</f>
        <v>630173</v>
      </c>
      <c r="F4245">
        <f>STANDARDIZE(moras[[#This Row],[SALARIO]],'2-Resumen'!$B$2,'2-Resumen'!$B$3)</f>
        <v>-0.36513090814472871</v>
      </c>
      <c r="G4245" t="str">
        <f>IF(ABS(moras[[#This Row],[Z-CORE]])&gt; 1.96,"Sí", "No")</f>
        <v>No</v>
      </c>
      <c r="H4245" t="s">
        <v>38</v>
      </c>
      <c r="I4245" t="str">
        <f>IF(moras[[#This Row],[TIPO_ASEGURAMIENTO]] = "", '2-Resumen'!$F$4, moras[[#This Row],[TIPO_ASEGURAMIENTO]])</f>
        <v>PENSIONADOS EN SU PROPIO SISTEMA</v>
      </c>
      <c r="J4245" t="s">
        <v>34</v>
      </c>
      <c r="K4245" t="s">
        <v>30</v>
      </c>
      <c r="L4245" t="s">
        <v>31</v>
      </c>
      <c r="M4245" t="s">
        <v>31</v>
      </c>
      <c r="N4245">
        <v>75</v>
      </c>
      <c r="O4245">
        <f>IF(moras[[#This Row],[EDAD]]="", '2-Resumen'!$C$7, moras[[#This Row],[EDAD]])</f>
        <v>75</v>
      </c>
      <c r="P4245">
        <f>FLOOR(moras[[#This Row],[EDAD_SIN_NA´S]],10)</f>
        <v>70</v>
      </c>
      <c r="Q4245">
        <f>STANDARDIZE(moras[[#This Row],[EDAD]],'2-Resumen'!$C$2, '2-Resumen'!$C$3)</f>
        <v>2.3355957093308288</v>
      </c>
      <c r="R4245" t="str">
        <f>IF(ABS(moras[[#This Row],[Z-CORE E]]) &gt; 1.96, "Sí", "No")</f>
        <v>Sí</v>
      </c>
    </row>
    <row r="4246" spans="1:18">
      <c r="A4246">
        <v>3738</v>
      </c>
      <c r="B4246" t="s">
        <v>27</v>
      </c>
      <c r="C4246">
        <v>1326562</v>
      </c>
      <c r="D42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46">
        <f>IF(moras[[#This Row],[SALARIO]]="",'2-Resumen'!$B$7, moras[[#This Row],[SALARIO]])</f>
        <v>1326562</v>
      </c>
      <c r="F4246">
        <f>STANDARDIZE(moras[[#This Row],[SALARIO]],'2-Resumen'!$B$2,'2-Resumen'!$B$3)</f>
        <v>-0.35354366318943387</v>
      </c>
      <c r="G4246" t="str">
        <f>IF(ABS(moras[[#This Row],[Z-CORE]])&gt; 1.96,"Sí", "No")</f>
        <v>No</v>
      </c>
      <c r="H4246" t="s">
        <v>38</v>
      </c>
      <c r="I4246" t="str">
        <f>IF(moras[[#This Row],[TIPO_ASEGURAMIENTO]] = "", '2-Resumen'!$F$4, moras[[#This Row],[TIPO_ASEGURAMIENTO]])</f>
        <v>PENSIONADOS EN SU PROPIO SISTEMA</v>
      </c>
      <c r="J4246" t="s">
        <v>34</v>
      </c>
      <c r="K4246" t="s">
        <v>30</v>
      </c>
      <c r="L4246" t="s">
        <v>31</v>
      </c>
      <c r="M4246" t="s">
        <v>31</v>
      </c>
      <c r="N4246">
        <v>59</v>
      </c>
      <c r="O4246">
        <f>IF(moras[[#This Row],[EDAD]]="", '2-Resumen'!$C$7, moras[[#This Row],[EDAD]])</f>
        <v>59</v>
      </c>
      <c r="P4246">
        <f>FLOOR(moras[[#This Row],[EDAD_SIN_NA´S]],10)</f>
        <v>50</v>
      </c>
      <c r="Q4246">
        <f>STANDARDIZE(moras[[#This Row],[EDAD]],'2-Resumen'!$C$2, '2-Resumen'!$C$3)</f>
        <v>1.2063904280966287</v>
      </c>
      <c r="R4246" t="str">
        <f>IF(ABS(moras[[#This Row],[Z-CORE E]]) &gt; 1.96, "Sí", "No")</f>
        <v>No</v>
      </c>
    </row>
    <row r="4247" spans="1:18">
      <c r="A4247">
        <v>3789</v>
      </c>
      <c r="B4247" t="s">
        <v>32</v>
      </c>
      <c r="C4247">
        <v>4591017</v>
      </c>
      <c r="D42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47">
        <f>IF(moras[[#This Row],[SALARIO]]="",'2-Resumen'!$B$7, moras[[#This Row],[SALARIO]])</f>
        <v>4591017</v>
      </c>
      <c r="F4247">
        <f>STANDARDIZE(moras[[#This Row],[SALARIO]],'2-Resumen'!$B$2,'2-Resumen'!$B$3)</f>
        <v>-0.29922626338768926</v>
      </c>
      <c r="G4247" t="str">
        <f>IF(ABS(moras[[#This Row],[Z-CORE]])&gt; 1.96,"Sí", "No")</f>
        <v>No</v>
      </c>
      <c r="H4247" t="s">
        <v>38</v>
      </c>
      <c r="I4247" t="str">
        <f>IF(moras[[#This Row],[TIPO_ASEGURAMIENTO]] = "", '2-Resumen'!$F$4, moras[[#This Row],[TIPO_ASEGURAMIENTO]])</f>
        <v>PENSIONADOS EN SU PROPIO SISTEMA</v>
      </c>
      <c r="J4247" t="s">
        <v>34</v>
      </c>
      <c r="K4247" t="s">
        <v>30</v>
      </c>
      <c r="L4247" t="s">
        <v>31</v>
      </c>
      <c r="M4247" t="s">
        <v>31</v>
      </c>
      <c r="N4247">
        <v>65</v>
      </c>
      <c r="O4247">
        <f>IF(moras[[#This Row],[EDAD]]="", '2-Resumen'!$C$7, moras[[#This Row],[EDAD]])</f>
        <v>65</v>
      </c>
      <c r="P4247">
        <f>FLOOR(moras[[#This Row],[EDAD_SIN_NA´S]],10)</f>
        <v>60</v>
      </c>
      <c r="Q4247">
        <f>STANDARDIZE(moras[[#This Row],[EDAD]],'2-Resumen'!$C$2, '2-Resumen'!$C$3)</f>
        <v>1.6298424085594538</v>
      </c>
      <c r="R4247" t="str">
        <f>IF(ABS(moras[[#This Row],[Z-CORE E]]) &gt; 1.96, "Sí", "No")</f>
        <v>No</v>
      </c>
    </row>
    <row r="4248" spans="1:18">
      <c r="A4248">
        <v>3793</v>
      </c>
      <c r="B4248" t="s">
        <v>27</v>
      </c>
      <c r="C4248">
        <v>1927866</v>
      </c>
      <c r="D42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48">
        <f>IF(moras[[#This Row],[SALARIO]]="",'2-Resumen'!$B$7, moras[[#This Row],[SALARIO]])</f>
        <v>1927866</v>
      </c>
      <c r="F4248">
        <f>STANDARDIZE(moras[[#This Row],[SALARIO]],'2-Resumen'!$B$2,'2-Resumen'!$B$3)</f>
        <v>-0.3435385414247325</v>
      </c>
      <c r="G4248" t="str">
        <f>IF(ABS(moras[[#This Row],[Z-CORE]])&gt; 1.96,"Sí", "No")</f>
        <v>No</v>
      </c>
      <c r="H4248" t="s">
        <v>38</v>
      </c>
      <c r="I4248" t="str">
        <f>IF(moras[[#This Row],[TIPO_ASEGURAMIENTO]] = "", '2-Resumen'!$F$4, moras[[#This Row],[TIPO_ASEGURAMIENTO]])</f>
        <v>PENSIONADOS EN SU PROPIO SISTEMA</v>
      </c>
      <c r="J4248" t="s">
        <v>34</v>
      </c>
      <c r="K4248" t="s">
        <v>30</v>
      </c>
      <c r="L4248" t="s">
        <v>31</v>
      </c>
      <c r="M4248" t="s">
        <v>31</v>
      </c>
      <c r="N4248">
        <v>70</v>
      </c>
      <c r="O4248">
        <f>IF(moras[[#This Row],[EDAD]]="", '2-Resumen'!$C$7, moras[[#This Row],[EDAD]])</f>
        <v>70</v>
      </c>
      <c r="P4248">
        <f>FLOOR(moras[[#This Row],[EDAD_SIN_NA´S]],10)</f>
        <v>70</v>
      </c>
      <c r="Q4248">
        <f>STANDARDIZE(moras[[#This Row],[EDAD]],'2-Resumen'!$C$2, '2-Resumen'!$C$3)</f>
        <v>1.9827190589451413</v>
      </c>
      <c r="R4248" t="str">
        <f>IF(ABS(moras[[#This Row],[Z-CORE E]]) &gt; 1.96, "Sí", "No")</f>
        <v>Sí</v>
      </c>
    </row>
    <row r="4249" spans="1:18">
      <c r="A4249">
        <v>3817</v>
      </c>
      <c r="B4249" t="s">
        <v>32</v>
      </c>
      <c r="C4249">
        <v>1725596</v>
      </c>
      <c r="D42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49">
        <f>IF(moras[[#This Row],[SALARIO]]="",'2-Resumen'!$B$7, moras[[#This Row],[SALARIO]])</f>
        <v>1725596</v>
      </c>
      <c r="F4249">
        <f>STANDARDIZE(moras[[#This Row],[SALARIO]],'2-Resumen'!$B$2,'2-Resumen'!$B$3)</f>
        <v>-0.34690412019910644</v>
      </c>
      <c r="G4249" t="str">
        <f>IF(ABS(moras[[#This Row],[Z-CORE]])&gt; 1.96,"Sí", "No")</f>
        <v>No</v>
      </c>
      <c r="H4249" t="s">
        <v>38</v>
      </c>
      <c r="I4249" t="str">
        <f>IF(moras[[#This Row],[TIPO_ASEGURAMIENTO]] = "", '2-Resumen'!$F$4, moras[[#This Row],[TIPO_ASEGURAMIENTO]])</f>
        <v>PENSIONADOS EN SU PROPIO SISTEMA</v>
      </c>
      <c r="J4249" t="s">
        <v>34</v>
      </c>
      <c r="K4249" t="s">
        <v>30</v>
      </c>
      <c r="L4249" t="s">
        <v>31</v>
      </c>
      <c r="M4249" t="s">
        <v>31</v>
      </c>
      <c r="N4249">
        <v>59</v>
      </c>
      <c r="O4249">
        <f>IF(moras[[#This Row],[EDAD]]="", '2-Resumen'!$C$7, moras[[#This Row],[EDAD]])</f>
        <v>59</v>
      </c>
      <c r="P4249">
        <f>FLOOR(moras[[#This Row],[EDAD_SIN_NA´S]],10)</f>
        <v>50</v>
      </c>
      <c r="Q4249">
        <f>STANDARDIZE(moras[[#This Row],[EDAD]],'2-Resumen'!$C$2, '2-Resumen'!$C$3)</f>
        <v>1.2063904280966287</v>
      </c>
      <c r="R4249" t="str">
        <f>IF(ABS(moras[[#This Row],[Z-CORE E]]) &gt; 1.96, "Sí", "No")</f>
        <v>No</v>
      </c>
    </row>
    <row r="4250" spans="1:18">
      <c r="A4250">
        <v>3821</v>
      </c>
      <c r="B4250" t="s">
        <v>27</v>
      </c>
      <c r="C4250">
        <v>427677</v>
      </c>
      <c r="D42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50">
        <f>IF(moras[[#This Row],[SALARIO]]="",'2-Resumen'!$B$7, moras[[#This Row],[SALARIO]])</f>
        <v>427677</v>
      </c>
      <c r="F4250">
        <f>STANDARDIZE(moras[[#This Row],[SALARIO]],'2-Resumen'!$B$2,'2-Resumen'!$B$3)</f>
        <v>-0.36850024734231424</v>
      </c>
      <c r="G4250" t="str">
        <f>IF(ABS(moras[[#This Row],[Z-CORE]])&gt; 1.96,"Sí", "No")</f>
        <v>No</v>
      </c>
      <c r="H4250" t="s">
        <v>38</v>
      </c>
      <c r="I4250" t="str">
        <f>IF(moras[[#This Row],[TIPO_ASEGURAMIENTO]] = "", '2-Resumen'!$F$4, moras[[#This Row],[TIPO_ASEGURAMIENTO]])</f>
        <v>PENSIONADOS EN SU PROPIO SISTEMA</v>
      </c>
      <c r="J4250" t="s">
        <v>34</v>
      </c>
      <c r="K4250" t="s">
        <v>30</v>
      </c>
      <c r="L4250" t="s">
        <v>31</v>
      </c>
      <c r="M4250" t="s">
        <v>31</v>
      </c>
      <c r="N4250">
        <v>78</v>
      </c>
      <c r="O4250">
        <f>IF(moras[[#This Row],[EDAD]]="", '2-Resumen'!$C$7, moras[[#This Row],[EDAD]])</f>
        <v>78</v>
      </c>
      <c r="P4250">
        <f>FLOOR(moras[[#This Row],[EDAD_SIN_NA´S]],10)</f>
        <v>70</v>
      </c>
      <c r="Q4250">
        <f>STANDARDIZE(moras[[#This Row],[EDAD]],'2-Resumen'!$C$2, '2-Resumen'!$C$3)</f>
        <v>2.5473216995622412</v>
      </c>
      <c r="R4250" t="str">
        <f>IF(ABS(moras[[#This Row],[Z-CORE E]]) &gt; 1.96, "Sí", "No")</f>
        <v>Sí</v>
      </c>
    </row>
    <row r="4251" spans="1:18">
      <c r="A4251">
        <v>3826</v>
      </c>
      <c r="B4251" t="s">
        <v>27</v>
      </c>
      <c r="C4251">
        <v>56482148</v>
      </c>
      <c r="D42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51">
        <f>IF(moras[[#This Row],[SALARIO]]="",'2-Resumen'!$B$7, moras[[#This Row],[SALARIO]])</f>
        <v>56482148</v>
      </c>
      <c r="F4251">
        <f>STANDARDIZE(moras[[#This Row],[SALARIO]],'2-Resumen'!$B$2,'2-Resumen'!$B$3)</f>
        <v>0.5641923803650053</v>
      </c>
      <c r="G4251" t="str">
        <f>IF(ABS(moras[[#This Row],[Z-CORE]])&gt; 1.96,"Sí", "No")</f>
        <v>No</v>
      </c>
      <c r="H4251" t="s">
        <v>38</v>
      </c>
      <c r="I4251" t="str">
        <f>IF(moras[[#This Row],[TIPO_ASEGURAMIENTO]] = "", '2-Resumen'!$F$4, moras[[#This Row],[TIPO_ASEGURAMIENTO]])</f>
        <v>PENSIONADOS EN SU PROPIO SISTEMA</v>
      </c>
      <c r="J4251" t="s">
        <v>34</v>
      </c>
      <c r="K4251" t="s">
        <v>30</v>
      </c>
      <c r="L4251" t="s">
        <v>31</v>
      </c>
      <c r="M4251" t="s">
        <v>31</v>
      </c>
      <c r="N4251">
        <v>58</v>
      </c>
      <c r="O4251">
        <f>IF(moras[[#This Row],[EDAD]]="", '2-Resumen'!$C$7, moras[[#This Row],[EDAD]])</f>
        <v>58</v>
      </c>
      <c r="P4251">
        <f>FLOOR(moras[[#This Row],[EDAD_SIN_NA´S]],10)</f>
        <v>50</v>
      </c>
      <c r="Q4251">
        <f>STANDARDIZE(moras[[#This Row],[EDAD]],'2-Resumen'!$C$2, '2-Resumen'!$C$3)</f>
        <v>1.1358150980194912</v>
      </c>
      <c r="R4251" t="str">
        <f>IF(ABS(moras[[#This Row],[Z-CORE E]]) &gt; 1.96, "Sí", "No")</f>
        <v>No</v>
      </c>
    </row>
    <row r="4252" spans="1:18">
      <c r="A4252">
        <v>3843</v>
      </c>
      <c r="B4252" t="s">
        <v>27</v>
      </c>
      <c r="C4252">
        <v>1192788</v>
      </c>
      <c r="D42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52">
        <f>IF(moras[[#This Row],[SALARIO]]="",'2-Resumen'!$B$7, moras[[#This Row],[SALARIO]])</f>
        <v>1192788</v>
      </c>
      <c r="F4252">
        <f>STANDARDIZE(moras[[#This Row],[SALARIO]],'2-Resumen'!$B$2,'2-Resumen'!$B$3)</f>
        <v>-0.35576953422796209</v>
      </c>
      <c r="G4252" t="str">
        <f>IF(ABS(moras[[#This Row],[Z-CORE]])&gt; 1.96,"Sí", "No")</f>
        <v>No</v>
      </c>
      <c r="H4252" t="s">
        <v>38</v>
      </c>
      <c r="I4252" t="str">
        <f>IF(moras[[#This Row],[TIPO_ASEGURAMIENTO]] = "", '2-Resumen'!$F$4, moras[[#This Row],[TIPO_ASEGURAMIENTO]])</f>
        <v>PENSIONADOS EN SU PROPIO SISTEMA</v>
      </c>
      <c r="J4252" t="s">
        <v>34</v>
      </c>
      <c r="K4252" t="s">
        <v>30</v>
      </c>
      <c r="L4252" t="s">
        <v>31</v>
      </c>
      <c r="M4252" t="s">
        <v>31</v>
      </c>
      <c r="N4252">
        <v>71</v>
      </c>
      <c r="O4252">
        <f>IF(moras[[#This Row],[EDAD]]="", '2-Resumen'!$C$7, moras[[#This Row],[EDAD]])</f>
        <v>71</v>
      </c>
      <c r="P4252">
        <f>FLOOR(moras[[#This Row],[EDAD_SIN_NA´S]],10)</f>
        <v>70</v>
      </c>
      <c r="Q4252">
        <f>STANDARDIZE(moras[[#This Row],[EDAD]],'2-Resumen'!$C$2, '2-Resumen'!$C$3)</f>
        <v>2.0532943890222786</v>
      </c>
      <c r="R4252" t="str">
        <f>IF(ABS(moras[[#This Row],[Z-CORE E]]) &gt; 1.96, "Sí", "No")</f>
        <v>Sí</v>
      </c>
    </row>
    <row r="4253" spans="1:18">
      <c r="A4253">
        <v>3855</v>
      </c>
      <c r="B4253" t="s">
        <v>27</v>
      </c>
      <c r="C4253">
        <v>1386388</v>
      </c>
      <c r="D42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53">
        <f>IF(moras[[#This Row],[SALARIO]]="",'2-Resumen'!$B$7, moras[[#This Row],[SALARIO]])</f>
        <v>1386388</v>
      </c>
      <c r="F4253">
        <f>STANDARDIZE(moras[[#This Row],[SALARIO]],'2-Resumen'!$B$2,'2-Resumen'!$B$3)</f>
        <v>-0.35254821593697083</v>
      </c>
      <c r="G4253" t="str">
        <f>IF(ABS(moras[[#This Row],[Z-CORE]])&gt; 1.96,"Sí", "No")</f>
        <v>No</v>
      </c>
      <c r="H4253" t="s">
        <v>38</v>
      </c>
      <c r="I4253" t="str">
        <f>IF(moras[[#This Row],[TIPO_ASEGURAMIENTO]] = "", '2-Resumen'!$F$4, moras[[#This Row],[TIPO_ASEGURAMIENTO]])</f>
        <v>PENSIONADOS EN SU PROPIO SISTEMA</v>
      </c>
      <c r="J4253" t="s">
        <v>34</v>
      </c>
      <c r="K4253" t="s">
        <v>30</v>
      </c>
      <c r="L4253" t="s">
        <v>31</v>
      </c>
      <c r="M4253" t="s">
        <v>31</v>
      </c>
      <c r="N4253">
        <v>75</v>
      </c>
      <c r="O4253">
        <f>IF(moras[[#This Row],[EDAD]]="", '2-Resumen'!$C$7, moras[[#This Row],[EDAD]])</f>
        <v>75</v>
      </c>
      <c r="P4253">
        <f>FLOOR(moras[[#This Row],[EDAD_SIN_NA´S]],10)</f>
        <v>70</v>
      </c>
      <c r="Q4253">
        <f>STANDARDIZE(moras[[#This Row],[EDAD]],'2-Resumen'!$C$2, '2-Resumen'!$C$3)</f>
        <v>2.3355957093308288</v>
      </c>
      <c r="R4253" t="str">
        <f>IF(ABS(moras[[#This Row],[Z-CORE E]]) &gt; 1.96, "Sí", "No")</f>
        <v>Sí</v>
      </c>
    </row>
    <row r="4254" spans="1:18">
      <c r="A4254">
        <v>3887</v>
      </c>
      <c r="B4254" t="s">
        <v>27</v>
      </c>
      <c r="C4254">
        <v>1461535</v>
      </c>
      <c r="D42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54">
        <f>IF(moras[[#This Row],[SALARIO]]="",'2-Resumen'!$B$7, moras[[#This Row],[SALARIO]])</f>
        <v>1461535</v>
      </c>
      <c r="F4254">
        <f>STANDARDIZE(moras[[#This Row],[SALARIO]],'2-Resumen'!$B$2,'2-Resumen'!$B$3)</f>
        <v>-0.3512978419410353</v>
      </c>
      <c r="G4254" t="str">
        <f>IF(ABS(moras[[#This Row],[Z-CORE]])&gt; 1.96,"Sí", "No")</f>
        <v>No</v>
      </c>
      <c r="H4254" t="s">
        <v>38</v>
      </c>
      <c r="I4254" t="str">
        <f>IF(moras[[#This Row],[TIPO_ASEGURAMIENTO]] = "", '2-Resumen'!$F$4, moras[[#This Row],[TIPO_ASEGURAMIENTO]])</f>
        <v>PENSIONADOS EN SU PROPIO SISTEMA</v>
      </c>
      <c r="J4254" t="s">
        <v>34</v>
      </c>
      <c r="K4254" t="s">
        <v>30</v>
      </c>
      <c r="L4254" t="s">
        <v>31</v>
      </c>
      <c r="M4254" t="s">
        <v>31</v>
      </c>
      <c r="N4254">
        <v>55</v>
      </c>
      <c r="O4254">
        <f>IF(moras[[#This Row],[EDAD]]="", '2-Resumen'!$C$7, moras[[#This Row],[EDAD]])</f>
        <v>55</v>
      </c>
      <c r="P4254">
        <f>FLOOR(moras[[#This Row],[EDAD_SIN_NA´S]],10)</f>
        <v>50</v>
      </c>
      <c r="Q4254">
        <f>STANDARDIZE(moras[[#This Row],[EDAD]],'2-Resumen'!$C$2, '2-Resumen'!$C$3)</f>
        <v>0.92408910778807873</v>
      </c>
      <c r="R4254" t="str">
        <f>IF(ABS(moras[[#This Row],[Z-CORE E]]) &gt; 1.96, "Sí", "No")</f>
        <v>No</v>
      </c>
    </row>
    <row r="4255" spans="1:18">
      <c r="A4255">
        <v>3911</v>
      </c>
      <c r="B4255" t="s">
        <v>27</v>
      </c>
      <c r="C4255">
        <v>1341939</v>
      </c>
      <c r="D42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55">
        <f>IF(moras[[#This Row],[SALARIO]]="",'2-Resumen'!$B$7, moras[[#This Row],[SALARIO]])</f>
        <v>1341939</v>
      </c>
      <c r="F4255">
        <f>STANDARDIZE(moras[[#This Row],[SALARIO]],'2-Resumen'!$B$2,'2-Resumen'!$B$3)</f>
        <v>-0.35328780465967885</v>
      </c>
      <c r="G4255" t="str">
        <f>IF(ABS(moras[[#This Row],[Z-CORE]])&gt; 1.96,"Sí", "No")</f>
        <v>No</v>
      </c>
      <c r="H4255" t="s">
        <v>38</v>
      </c>
      <c r="I4255" t="str">
        <f>IF(moras[[#This Row],[TIPO_ASEGURAMIENTO]] = "", '2-Resumen'!$F$4, moras[[#This Row],[TIPO_ASEGURAMIENTO]])</f>
        <v>PENSIONADOS EN SU PROPIO SISTEMA</v>
      </c>
      <c r="J4255" t="s">
        <v>34</v>
      </c>
      <c r="K4255" t="s">
        <v>30</v>
      </c>
      <c r="L4255" t="s">
        <v>31</v>
      </c>
      <c r="M4255" t="s">
        <v>31</v>
      </c>
      <c r="N4255">
        <v>76</v>
      </c>
      <c r="O4255">
        <f>IF(moras[[#This Row],[EDAD]]="", '2-Resumen'!$C$7, moras[[#This Row],[EDAD]])</f>
        <v>76</v>
      </c>
      <c r="P4255">
        <f>FLOOR(moras[[#This Row],[EDAD_SIN_NA´S]],10)</f>
        <v>70</v>
      </c>
      <c r="Q4255">
        <f>STANDARDIZE(moras[[#This Row],[EDAD]],'2-Resumen'!$C$2, '2-Resumen'!$C$3)</f>
        <v>2.4061710394079663</v>
      </c>
      <c r="R4255" t="str">
        <f>IF(ABS(moras[[#This Row],[Z-CORE E]]) &gt; 1.96, "Sí", "No")</f>
        <v>Sí</v>
      </c>
    </row>
    <row r="4256" spans="1:18">
      <c r="A4256">
        <v>3941</v>
      </c>
      <c r="B4256" t="s">
        <v>27</v>
      </c>
      <c r="C4256">
        <v>1787275</v>
      </c>
      <c r="D42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56">
        <f>IF(moras[[#This Row],[SALARIO]]="",'2-Resumen'!$B$7, moras[[#This Row],[SALARIO]])</f>
        <v>1787275</v>
      </c>
      <c r="F4256">
        <f>STANDARDIZE(moras[[#This Row],[SALARIO]],'2-Resumen'!$B$2,'2-Resumen'!$B$3)</f>
        <v>-0.34587784080411649</v>
      </c>
      <c r="G4256" t="str">
        <f>IF(ABS(moras[[#This Row],[Z-CORE]])&gt; 1.96,"Sí", "No")</f>
        <v>No</v>
      </c>
      <c r="H4256" t="s">
        <v>38</v>
      </c>
      <c r="I4256" t="str">
        <f>IF(moras[[#This Row],[TIPO_ASEGURAMIENTO]] = "", '2-Resumen'!$F$4, moras[[#This Row],[TIPO_ASEGURAMIENTO]])</f>
        <v>PENSIONADOS EN SU PROPIO SISTEMA</v>
      </c>
      <c r="J4256" t="s">
        <v>34</v>
      </c>
      <c r="K4256" t="s">
        <v>30</v>
      </c>
      <c r="L4256" t="s">
        <v>31</v>
      </c>
      <c r="M4256" t="s">
        <v>31</v>
      </c>
      <c r="N4256">
        <v>67</v>
      </c>
      <c r="O4256">
        <f>IF(moras[[#This Row],[EDAD]]="", '2-Resumen'!$C$7, moras[[#This Row],[EDAD]])</f>
        <v>67</v>
      </c>
      <c r="P4256">
        <f>FLOOR(moras[[#This Row],[EDAD_SIN_NA´S]],10)</f>
        <v>60</v>
      </c>
      <c r="Q4256">
        <f>STANDARDIZE(moras[[#This Row],[EDAD]],'2-Resumen'!$C$2, '2-Resumen'!$C$3)</f>
        <v>1.7709930687137287</v>
      </c>
      <c r="R4256" t="str">
        <f>IF(ABS(moras[[#This Row],[Z-CORE E]]) &gt; 1.96, "Sí", "No")</f>
        <v>No</v>
      </c>
    </row>
    <row r="4257" spans="1:18">
      <c r="A4257">
        <v>3962</v>
      </c>
      <c r="B4257" t="s">
        <v>32</v>
      </c>
      <c r="C4257">
        <v>61253244</v>
      </c>
      <c r="D42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57">
        <f>IF(moras[[#This Row],[SALARIO]]="",'2-Resumen'!$B$7, moras[[#This Row],[SALARIO]])</f>
        <v>61253244</v>
      </c>
      <c r="F4257">
        <f>STANDARDIZE(moras[[#This Row],[SALARIO]],'2-Resumen'!$B$2,'2-Resumen'!$B$3)</f>
        <v>0.64357884117531028</v>
      </c>
      <c r="G4257" t="str">
        <f>IF(ABS(moras[[#This Row],[Z-CORE]])&gt; 1.96,"Sí", "No")</f>
        <v>No</v>
      </c>
      <c r="H4257" t="s">
        <v>38</v>
      </c>
      <c r="I4257" t="str">
        <f>IF(moras[[#This Row],[TIPO_ASEGURAMIENTO]] = "", '2-Resumen'!$F$4, moras[[#This Row],[TIPO_ASEGURAMIENTO]])</f>
        <v>PENSIONADOS EN SU PROPIO SISTEMA</v>
      </c>
      <c r="J4257" t="s">
        <v>34</v>
      </c>
      <c r="K4257" t="s">
        <v>30</v>
      </c>
      <c r="L4257" t="s">
        <v>31</v>
      </c>
      <c r="M4257" t="s">
        <v>31</v>
      </c>
      <c r="N4257">
        <v>67</v>
      </c>
      <c r="O4257">
        <f>IF(moras[[#This Row],[EDAD]]="", '2-Resumen'!$C$7, moras[[#This Row],[EDAD]])</f>
        <v>67</v>
      </c>
      <c r="P4257">
        <f>FLOOR(moras[[#This Row],[EDAD_SIN_NA´S]],10)</f>
        <v>60</v>
      </c>
      <c r="Q4257">
        <f>STANDARDIZE(moras[[#This Row],[EDAD]],'2-Resumen'!$C$2, '2-Resumen'!$C$3)</f>
        <v>1.7709930687137287</v>
      </c>
      <c r="R4257" t="str">
        <f>IF(ABS(moras[[#This Row],[Z-CORE E]]) &gt; 1.96, "Sí", "No")</f>
        <v>No</v>
      </c>
    </row>
    <row r="4258" spans="1:18">
      <c r="A4258">
        <v>4009</v>
      </c>
      <c r="B4258" t="s">
        <v>32</v>
      </c>
      <c r="C4258">
        <v>2005186</v>
      </c>
      <c r="D42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58">
        <f>IF(moras[[#This Row],[SALARIO]]="",'2-Resumen'!$B$7, moras[[#This Row],[SALARIO]])</f>
        <v>2005186</v>
      </c>
      <c r="F4258">
        <f>STANDARDIZE(moras[[#This Row],[SALARIO]],'2-Resumen'!$B$2,'2-Resumen'!$B$3)</f>
        <v>-0.34225201079322709</v>
      </c>
      <c r="G4258" t="str">
        <f>IF(ABS(moras[[#This Row],[Z-CORE]])&gt; 1.96,"Sí", "No")</f>
        <v>No</v>
      </c>
      <c r="H4258" t="s">
        <v>38</v>
      </c>
      <c r="I4258" t="str">
        <f>IF(moras[[#This Row],[TIPO_ASEGURAMIENTO]] = "", '2-Resumen'!$F$4, moras[[#This Row],[TIPO_ASEGURAMIENTO]])</f>
        <v>PENSIONADOS EN SU PROPIO SISTEMA</v>
      </c>
      <c r="J4258" t="s">
        <v>34</v>
      </c>
      <c r="K4258" t="s">
        <v>30</v>
      </c>
      <c r="L4258" t="s">
        <v>31</v>
      </c>
      <c r="M4258" t="s">
        <v>31</v>
      </c>
      <c r="N4258">
        <v>40</v>
      </c>
      <c r="O4258">
        <f>IF(moras[[#This Row],[EDAD]]="", '2-Resumen'!$C$7, moras[[#This Row],[EDAD]])</f>
        <v>40</v>
      </c>
      <c r="P4258">
        <f>FLOOR(moras[[#This Row],[EDAD_SIN_NA´S]],10)</f>
        <v>40</v>
      </c>
      <c r="Q4258">
        <f>STANDARDIZE(moras[[#This Row],[EDAD]],'2-Resumen'!$C$2, '2-Resumen'!$C$3)</f>
        <v>-0.13454084336898386</v>
      </c>
      <c r="R4258" t="str">
        <f>IF(ABS(moras[[#This Row],[Z-CORE E]]) &gt; 1.96, "Sí", "No")</f>
        <v>No</v>
      </c>
    </row>
    <row r="4259" spans="1:18">
      <c r="A4259">
        <v>4016</v>
      </c>
      <c r="B4259" t="s">
        <v>27</v>
      </c>
      <c r="C4259">
        <v>979284</v>
      </c>
      <c r="D42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59">
        <f>IF(moras[[#This Row],[SALARIO]]="",'2-Resumen'!$B$7, moras[[#This Row],[SALARIO]])</f>
        <v>979284</v>
      </c>
      <c r="F4259">
        <f>STANDARDIZE(moras[[#This Row],[SALARIO]],'2-Resumen'!$B$2,'2-Resumen'!$B$3)</f>
        <v>-0.35932203598622542</v>
      </c>
      <c r="G4259" t="str">
        <f>IF(ABS(moras[[#This Row],[Z-CORE]])&gt; 1.96,"Sí", "No")</f>
        <v>No</v>
      </c>
      <c r="H4259" t="s">
        <v>38</v>
      </c>
      <c r="I4259" t="str">
        <f>IF(moras[[#This Row],[TIPO_ASEGURAMIENTO]] = "", '2-Resumen'!$F$4, moras[[#This Row],[TIPO_ASEGURAMIENTO]])</f>
        <v>PENSIONADOS EN SU PROPIO SISTEMA</v>
      </c>
      <c r="J4259" t="s">
        <v>34</v>
      </c>
      <c r="K4259" t="s">
        <v>30</v>
      </c>
      <c r="L4259" t="s">
        <v>31</v>
      </c>
      <c r="M4259" t="s">
        <v>31</v>
      </c>
      <c r="N4259">
        <v>63</v>
      </c>
      <c r="O4259">
        <f>IF(moras[[#This Row],[EDAD]]="", '2-Resumen'!$C$7, moras[[#This Row],[EDAD]])</f>
        <v>63</v>
      </c>
      <c r="P4259">
        <f>FLOOR(moras[[#This Row],[EDAD_SIN_NA´S]],10)</f>
        <v>60</v>
      </c>
      <c r="Q4259">
        <f>STANDARDIZE(moras[[#This Row],[EDAD]],'2-Resumen'!$C$2, '2-Resumen'!$C$3)</f>
        <v>1.4886917484051787</v>
      </c>
      <c r="R4259" t="str">
        <f>IF(ABS(moras[[#This Row],[Z-CORE E]]) &gt; 1.96, "Sí", "No")</f>
        <v>No</v>
      </c>
    </row>
    <row r="4260" spans="1:18">
      <c r="A4260">
        <v>4019</v>
      </c>
      <c r="B4260" t="s">
        <v>32</v>
      </c>
      <c r="C4260">
        <v>378297</v>
      </c>
      <c r="D42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60">
        <f>IF(moras[[#This Row],[SALARIO]]="",'2-Resumen'!$B$7, moras[[#This Row],[SALARIO]])</f>
        <v>378297</v>
      </c>
      <c r="F4260">
        <f>STANDARDIZE(moras[[#This Row],[SALARIO]],'2-Resumen'!$B$2,'2-Resumen'!$B$3)</f>
        <v>-0.36932188317500614</v>
      </c>
      <c r="G4260" t="str">
        <f>IF(ABS(moras[[#This Row],[Z-CORE]])&gt; 1.96,"Sí", "No")</f>
        <v>No</v>
      </c>
      <c r="H4260" t="s">
        <v>38</v>
      </c>
      <c r="I4260" t="str">
        <f>IF(moras[[#This Row],[TIPO_ASEGURAMIENTO]] = "", '2-Resumen'!$F$4, moras[[#This Row],[TIPO_ASEGURAMIENTO]])</f>
        <v>PENSIONADOS EN SU PROPIO SISTEMA</v>
      </c>
      <c r="J4260" t="s">
        <v>34</v>
      </c>
      <c r="K4260" t="s">
        <v>30</v>
      </c>
      <c r="L4260" t="s">
        <v>31</v>
      </c>
      <c r="M4260" t="s">
        <v>31</v>
      </c>
      <c r="N4260">
        <v>71</v>
      </c>
      <c r="O4260">
        <f>IF(moras[[#This Row],[EDAD]]="", '2-Resumen'!$C$7, moras[[#This Row],[EDAD]])</f>
        <v>71</v>
      </c>
      <c r="P4260">
        <f>FLOOR(moras[[#This Row],[EDAD_SIN_NA´S]],10)</f>
        <v>70</v>
      </c>
      <c r="Q4260">
        <f>STANDARDIZE(moras[[#This Row],[EDAD]],'2-Resumen'!$C$2, '2-Resumen'!$C$3)</f>
        <v>2.0532943890222786</v>
      </c>
      <c r="R4260" t="str">
        <f>IF(ABS(moras[[#This Row],[Z-CORE E]]) &gt; 1.96, "Sí", "No")</f>
        <v>Sí</v>
      </c>
    </row>
    <row r="4261" spans="1:18">
      <c r="A4261">
        <v>4057</v>
      </c>
      <c r="B4261" t="s">
        <v>32</v>
      </c>
      <c r="C4261">
        <v>81807521</v>
      </c>
      <c r="D42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61">
        <f>IF(moras[[#This Row],[SALARIO]]="",'2-Resumen'!$B$7, moras[[#This Row],[SALARIO]])</f>
        <v>81807521</v>
      </c>
      <c r="F4261">
        <f>STANDARDIZE(moras[[#This Row],[SALARIO]],'2-Resumen'!$B$2,'2-Resumen'!$B$3)</f>
        <v>0.98558229395527008</v>
      </c>
      <c r="G4261" t="str">
        <f>IF(ABS(moras[[#This Row],[Z-CORE]])&gt; 1.96,"Sí", "No")</f>
        <v>No</v>
      </c>
      <c r="H4261" t="s">
        <v>38</v>
      </c>
      <c r="I4261" t="str">
        <f>IF(moras[[#This Row],[TIPO_ASEGURAMIENTO]] = "", '2-Resumen'!$F$4, moras[[#This Row],[TIPO_ASEGURAMIENTO]])</f>
        <v>PENSIONADOS EN SU PROPIO SISTEMA</v>
      </c>
      <c r="J4261" t="s">
        <v>34</v>
      </c>
      <c r="K4261" t="s">
        <v>30</v>
      </c>
      <c r="L4261" t="s">
        <v>31</v>
      </c>
      <c r="M4261" t="s">
        <v>31</v>
      </c>
      <c r="N4261">
        <v>81</v>
      </c>
      <c r="O4261">
        <f>IF(moras[[#This Row],[EDAD]]="", '2-Resumen'!$C$7, moras[[#This Row],[EDAD]])</f>
        <v>81</v>
      </c>
      <c r="P4261">
        <f>FLOOR(moras[[#This Row],[EDAD_SIN_NA´S]],10)</f>
        <v>80</v>
      </c>
      <c r="Q4261">
        <f>STANDARDIZE(moras[[#This Row],[EDAD]],'2-Resumen'!$C$2, '2-Resumen'!$C$3)</f>
        <v>2.759047689793654</v>
      </c>
      <c r="R4261" t="str">
        <f>IF(ABS(moras[[#This Row],[Z-CORE E]]) &gt; 1.96, "Sí", "No")</f>
        <v>Sí</v>
      </c>
    </row>
    <row r="4262" spans="1:18">
      <c r="A4262">
        <v>4076</v>
      </c>
      <c r="B4262" t="s">
        <v>27</v>
      </c>
      <c r="C4262">
        <v>438521</v>
      </c>
      <c r="D42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62">
        <f>IF(moras[[#This Row],[SALARIO]]="",'2-Resumen'!$B$7, moras[[#This Row],[SALARIO]])</f>
        <v>438521</v>
      </c>
      <c r="F4262">
        <f>STANDARDIZE(moras[[#This Row],[SALARIO]],'2-Resumen'!$B$2,'2-Resumen'!$B$3)</f>
        <v>-0.36831981358432092</v>
      </c>
      <c r="G4262" t="str">
        <f>IF(ABS(moras[[#This Row],[Z-CORE]])&gt; 1.96,"Sí", "No")</f>
        <v>No</v>
      </c>
      <c r="H4262" t="s">
        <v>38</v>
      </c>
      <c r="I4262" t="str">
        <f>IF(moras[[#This Row],[TIPO_ASEGURAMIENTO]] = "", '2-Resumen'!$F$4, moras[[#This Row],[TIPO_ASEGURAMIENTO]])</f>
        <v>PENSIONADOS EN SU PROPIO SISTEMA</v>
      </c>
      <c r="J4262" t="s">
        <v>34</v>
      </c>
      <c r="K4262" t="s">
        <v>30</v>
      </c>
      <c r="L4262" t="s">
        <v>31</v>
      </c>
      <c r="M4262" t="s">
        <v>31</v>
      </c>
      <c r="N4262">
        <v>86</v>
      </c>
      <c r="O4262">
        <f>IF(moras[[#This Row],[EDAD]]="", '2-Resumen'!$C$7, moras[[#This Row],[EDAD]])</f>
        <v>86</v>
      </c>
      <c r="P4262">
        <f>FLOOR(moras[[#This Row],[EDAD_SIN_NA´S]],10)</f>
        <v>80</v>
      </c>
      <c r="Q4262">
        <f>STANDARDIZE(moras[[#This Row],[EDAD]],'2-Resumen'!$C$2, '2-Resumen'!$C$3)</f>
        <v>3.1119243401793413</v>
      </c>
      <c r="R4262" t="str">
        <f>IF(ABS(moras[[#This Row],[Z-CORE E]]) &gt; 1.96, "Sí", "No")</f>
        <v>Sí</v>
      </c>
    </row>
    <row r="4263" spans="1:18">
      <c r="A4263">
        <v>4085</v>
      </c>
      <c r="B4263" t="s">
        <v>27</v>
      </c>
      <c r="C4263">
        <v>586357</v>
      </c>
      <c r="D42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63">
        <f>IF(moras[[#This Row],[SALARIO]]="",'2-Resumen'!$B$7, moras[[#This Row],[SALARIO]])</f>
        <v>586357</v>
      </c>
      <c r="F4263">
        <f>STANDARDIZE(moras[[#This Row],[SALARIO]],'2-Resumen'!$B$2,'2-Resumen'!$B$3)</f>
        <v>-0.36585996435463614</v>
      </c>
      <c r="G4263" t="str">
        <f>IF(ABS(moras[[#This Row],[Z-CORE]])&gt; 1.96,"Sí", "No")</f>
        <v>No</v>
      </c>
      <c r="H4263" t="s">
        <v>38</v>
      </c>
      <c r="I4263" t="str">
        <f>IF(moras[[#This Row],[TIPO_ASEGURAMIENTO]] = "", '2-Resumen'!$F$4, moras[[#This Row],[TIPO_ASEGURAMIENTO]])</f>
        <v>PENSIONADOS EN SU PROPIO SISTEMA</v>
      </c>
      <c r="J4263" t="s">
        <v>34</v>
      </c>
      <c r="K4263" t="s">
        <v>30</v>
      </c>
      <c r="L4263" t="s">
        <v>31</v>
      </c>
      <c r="M4263" t="s">
        <v>31</v>
      </c>
      <c r="N4263">
        <v>87</v>
      </c>
      <c r="O4263">
        <f>IF(moras[[#This Row],[EDAD]]="", '2-Resumen'!$C$7, moras[[#This Row],[EDAD]])</f>
        <v>87</v>
      </c>
      <c r="P4263">
        <f>FLOOR(moras[[#This Row],[EDAD_SIN_NA´S]],10)</f>
        <v>80</v>
      </c>
      <c r="Q4263">
        <f>STANDARDIZE(moras[[#This Row],[EDAD]],'2-Resumen'!$C$2, '2-Resumen'!$C$3)</f>
        <v>3.1824996702564787</v>
      </c>
      <c r="R4263" t="str">
        <f>IF(ABS(moras[[#This Row],[Z-CORE E]]) &gt; 1.96, "Sí", "No")</f>
        <v>Sí</v>
      </c>
    </row>
    <row r="4264" spans="1:18">
      <c r="A4264">
        <v>4101</v>
      </c>
      <c r="B4264" t="s">
        <v>27</v>
      </c>
      <c r="C4264">
        <v>23896429</v>
      </c>
      <c r="D42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64">
        <f>IF(moras[[#This Row],[SALARIO]]="",'2-Resumen'!$B$7, moras[[#This Row],[SALARIO]])</f>
        <v>23896429</v>
      </c>
      <c r="F4264">
        <f>STANDARDIZE(moras[[#This Row],[SALARIO]],'2-Resumen'!$B$2,'2-Resumen'!$B$3)</f>
        <v>2.1997273754466952E-2</v>
      </c>
      <c r="G4264" t="str">
        <f>IF(ABS(moras[[#This Row],[Z-CORE]])&gt; 1.96,"Sí", "No")</f>
        <v>No</v>
      </c>
      <c r="H4264" t="s">
        <v>38</v>
      </c>
      <c r="I4264" t="str">
        <f>IF(moras[[#This Row],[TIPO_ASEGURAMIENTO]] = "", '2-Resumen'!$F$4, moras[[#This Row],[TIPO_ASEGURAMIENTO]])</f>
        <v>PENSIONADOS EN SU PROPIO SISTEMA</v>
      </c>
      <c r="J4264" t="s">
        <v>34</v>
      </c>
      <c r="K4264" t="s">
        <v>30</v>
      </c>
      <c r="L4264" t="s">
        <v>31</v>
      </c>
      <c r="M4264" t="s">
        <v>31</v>
      </c>
      <c r="N4264">
        <v>85</v>
      </c>
      <c r="O4264">
        <f>IF(moras[[#This Row],[EDAD]]="", '2-Resumen'!$C$7, moras[[#This Row],[EDAD]])</f>
        <v>85</v>
      </c>
      <c r="P4264">
        <f>FLOOR(moras[[#This Row],[EDAD_SIN_NA´S]],10)</f>
        <v>80</v>
      </c>
      <c r="Q4264">
        <f>STANDARDIZE(moras[[#This Row],[EDAD]],'2-Resumen'!$C$2, '2-Resumen'!$C$3)</f>
        <v>3.0413490101022038</v>
      </c>
      <c r="R4264" t="str">
        <f>IF(ABS(moras[[#This Row],[Z-CORE E]]) &gt; 1.96, "Sí", "No")</f>
        <v>Sí</v>
      </c>
    </row>
    <row r="4265" spans="1:18">
      <c r="A4265">
        <v>4127</v>
      </c>
      <c r="B4265" t="s">
        <v>27</v>
      </c>
      <c r="C4265">
        <v>399967</v>
      </c>
      <c r="D42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65">
        <f>IF(moras[[#This Row],[SALARIO]]="",'2-Resumen'!$B$7, moras[[#This Row],[SALARIO]])</f>
        <v>399967</v>
      </c>
      <c r="F4265">
        <f>STANDARDIZE(moras[[#This Row],[SALARIO]],'2-Resumen'!$B$2,'2-Resumen'!$B$3)</f>
        <v>-0.36896131516175312</v>
      </c>
      <c r="G4265" t="str">
        <f>IF(ABS(moras[[#This Row],[Z-CORE]])&gt; 1.96,"Sí", "No")</f>
        <v>No</v>
      </c>
      <c r="H4265" t="s">
        <v>38</v>
      </c>
      <c r="I4265" t="str">
        <f>IF(moras[[#This Row],[TIPO_ASEGURAMIENTO]] = "", '2-Resumen'!$F$4, moras[[#This Row],[TIPO_ASEGURAMIENTO]])</f>
        <v>PENSIONADOS EN SU PROPIO SISTEMA</v>
      </c>
      <c r="J4265" t="s">
        <v>34</v>
      </c>
      <c r="K4265" t="s">
        <v>30</v>
      </c>
      <c r="L4265" t="s">
        <v>31</v>
      </c>
      <c r="M4265" t="s">
        <v>31</v>
      </c>
      <c r="N4265">
        <v>82</v>
      </c>
      <c r="O4265">
        <f>IF(moras[[#This Row],[EDAD]]="", '2-Resumen'!$C$7, moras[[#This Row],[EDAD]])</f>
        <v>82</v>
      </c>
      <c r="P4265">
        <f>FLOOR(moras[[#This Row],[EDAD_SIN_NA´S]],10)</f>
        <v>80</v>
      </c>
      <c r="Q4265">
        <f>STANDARDIZE(moras[[#This Row],[EDAD]],'2-Resumen'!$C$2, '2-Resumen'!$C$3)</f>
        <v>2.8296230198707915</v>
      </c>
      <c r="R4265" t="str">
        <f>IF(ABS(moras[[#This Row],[Z-CORE E]]) &gt; 1.96, "Sí", "No")</f>
        <v>Sí</v>
      </c>
    </row>
    <row r="4266" spans="1:18">
      <c r="A4266">
        <v>4144</v>
      </c>
      <c r="B4266" t="s">
        <v>27</v>
      </c>
      <c r="C4266">
        <v>1416053</v>
      </c>
      <c r="D42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66">
        <f>IF(moras[[#This Row],[SALARIO]]="",'2-Resumen'!$B$7, moras[[#This Row],[SALARIO]])</f>
        <v>1416053</v>
      </c>
      <c r="F4266">
        <f>STANDARDIZE(moras[[#This Row],[SALARIO]],'2-Resumen'!$B$2,'2-Resumen'!$B$3)</f>
        <v>-0.35205461879284761</v>
      </c>
      <c r="G4266" t="str">
        <f>IF(ABS(moras[[#This Row],[Z-CORE]])&gt; 1.96,"Sí", "No")</f>
        <v>No</v>
      </c>
      <c r="H4266" t="s">
        <v>38</v>
      </c>
      <c r="I4266" t="str">
        <f>IF(moras[[#This Row],[TIPO_ASEGURAMIENTO]] = "", '2-Resumen'!$F$4, moras[[#This Row],[TIPO_ASEGURAMIENTO]])</f>
        <v>PENSIONADOS EN SU PROPIO SISTEMA</v>
      </c>
      <c r="J4266" t="s">
        <v>34</v>
      </c>
      <c r="K4266" t="s">
        <v>30</v>
      </c>
      <c r="L4266" t="s">
        <v>31</v>
      </c>
      <c r="M4266" t="s">
        <v>31</v>
      </c>
      <c r="N4266">
        <v>50</v>
      </c>
      <c r="O4266">
        <f>IF(moras[[#This Row],[EDAD]]="", '2-Resumen'!$C$7, moras[[#This Row],[EDAD]])</f>
        <v>50</v>
      </c>
      <c r="P4266">
        <f>FLOOR(moras[[#This Row],[EDAD_SIN_NA´S]],10)</f>
        <v>50</v>
      </c>
      <c r="Q4266">
        <f>STANDARDIZE(moras[[#This Row],[EDAD]],'2-Resumen'!$C$2, '2-Resumen'!$C$3)</f>
        <v>0.57121245740239113</v>
      </c>
      <c r="R4266" t="str">
        <f>IF(ABS(moras[[#This Row],[Z-CORE E]]) &gt; 1.96, "Sí", "No")</f>
        <v>No</v>
      </c>
    </row>
    <row r="4267" spans="1:18">
      <c r="A4267">
        <v>4166</v>
      </c>
      <c r="B4267" t="s">
        <v>32</v>
      </c>
      <c r="C4267">
        <v>326035</v>
      </c>
      <c r="D42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67">
        <f>IF(moras[[#This Row],[SALARIO]]="",'2-Resumen'!$B$7, moras[[#This Row],[SALARIO]])</f>
        <v>326035</v>
      </c>
      <c r="F4267">
        <f>STANDARDIZE(moras[[#This Row],[SALARIO]],'2-Resumen'!$B$2,'2-Resumen'!$B$3)</f>
        <v>-0.37019147272316616</v>
      </c>
      <c r="G4267" t="str">
        <f>IF(ABS(moras[[#This Row],[Z-CORE]])&gt; 1.96,"Sí", "No")</f>
        <v>No</v>
      </c>
      <c r="H4267" t="s">
        <v>38</v>
      </c>
      <c r="I4267" t="str">
        <f>IF(moras[[#This Row],[TIPO_ASEGURAMIENTO]] = "", '2-Resumen'!$F$4, moras[[#This Row],[TIPO_ASEGURAMIENTO]])</f>
        <v>PENSIONADOS EN SU PROPIO SISTEMA</v>
      </c>
      <c r="J4267" t="s">
        <v>34</v>
      </c>
      <c r="K4267" t="s">
        <v>30</v>
      </c>
      <c r="L4267" t="s">
        <v>31</v>
      </c>
      <c r="M4267" t="s">
        <v>31</v>
      </c>
      <c r="N4267">
        <v>67</v>
      </c>
      <c r="O4267">
        <f>IF(moras[[#This Row],[EDAD]]="", '2-Resumen'!$C$7, moras[[#This Row],[EDAD]])</f>
        <v>67</v>
      </c>
      <c r="P4267">
        <f>FLOOR(moras[[#This Row],[EDAD_SIN_NA´S]],10)</f>
        <v>60</v>
      </c>
      <c r="Q4267">
        <f>STANDARDIZE(moras[[#This Row],[EDAD]],'2-Resumen'!$C$2, '2-Resumen'!$C$3)</f>
        <v>1.7709930687137287</v>
      </c>
      <c r="R4267" t="str">
        <f>IF(ABS(moras[[#This Row],[Z-CORE E]]) &gt; 1.96, "Sí", "No")</f>
        <v>No</v>
      </c>
    </row>
    <row r="4268" spans="1:18">
      <c r="A4268">
        <v>4172</v>
      </c>
      <c r="B4268" t="s">
        <v>27</v>
      </c>
      <c r="C4268">
        <v>5228071</v>
      </c>
      <c r="D42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68">
        <f>IF(moras[[#This Row],[SALARIO]]="",'2-Resumen'!$B$7, moras[[#This Row],[SALARIO]])</f>
        <v>5228071</v>
      </c>
      <c r="F4268">
        <f>STANDARDIZE(moras[[#This Row],[SALARIO]],'2-Resumen'!$B$2,'2-Resumen'!$B$3)</f>
        <v>-0.28862629591584466</v>
      </c>
      <c r="G4268" t="str">
        <f>IF(ABS(moras[[#This Row],[Z-CORE]])&gt; 1.96,"Sí", "No")</f>
        <v>No</v>
      </c>
      <c r="H4268" t="s">
        <v>38</v>
      </c>
      <c r="I4268" t="str">
        <f>IF(moras[[#This Row],[TIPO_ASEGURAMIENTO]] = "", '2-Resumen'!$F$4, moras[[#This Row],[TIPO_ASEGURAMIENTO]])</f>
        <v>PENSIONADOS EN SU PROPIO SISTEMA</v>
      </c>
      <c r="J4268" t="s">
        <v>34</v>
      </c>
      <c r="K4268" t="s">
        <v>30</v>
      </c>
      <c r="L4268" t="s">
        <v>31</v>
      </c>
      <c r="M4268" t="s">
        <v>31</v>
      </c>
      <c r="N4268">
        <v>70</v>
      </c>
      <c r="O4268">
        <f>IF(moras[[#This Row],[EDAD]]="", '2-Resumen'!$C$7, moras[[#This Row],[EDAD]])</f>
        <v>70</v>
      </c>
      <c r="P4268">
        <f>FLOOR(moras[[#This Row],[EDAD_SIN_NA´S]],10)</f>
        <v>70</v>
      </c>
      <c r="Q4268">
        <f>STANDARDIZE(moras[[#This Row],[EDAD]],'2-Resumen'!$C$2, '2-Resumen'!$C$3)</f>
        <v>1.9827190589451413</v>
      </c>
      <c r="R4268" t="str">
        <f>IF(ABS(moras[[#This Row],[Z-CORE E]]) &gt; 1.96, "Sí", "No")</f>
        <v>Sí</v>
      </c>
    </row>
    <row r="4269" spans="1:18">
      <c r="A4269">
        <v>4178</v>
      </c>
      <c r="B4269" t="s">
        <v>32</v>
      </c>
      <c r="C4269">
        <v>14150948</v>
      </c>
      <c r="D42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69">
        <f>IF(moras[[#This Row],[SALARIO]]="",'2-Resumen'!$B$7, moras[[#This Row],[SALARIO]])</f>
        <v>14150948</v>
      </c>
      <c r="F4269">
        <f>STANDARDIZE(moras[[#This Row],[SALARIO]],'2-Resumen'!$B$2,'2-Resumen'!$B$3)</f>
        <v>-0.14015818182305079</v>
      </c>
      <c r="G4269" t="str">
        <f>IF(ABS(moras[[#This Row],[Z-CORE]])&gt; 1.96,"Sí", "No")</f>
        <v>No</v>
      </c>
      <c r="H4269" t="s">
        <v>38</v>
      </c>
      <c r="I4269" t="str">
        <f>IF(moras[[#This Row],[TIPO_ASEGURAMIENTO]] = "", '2-Resumen'!$F$4, moras[[#This Row],[TIPO_ASEGURAMIENTO]])</f>
        <v>PENSIONADOS EN SU PROPIO SISTEMA</v>
      </c>
      <c r="J4269" t="s">
        <v>34</v>
      </c>
      <c r="K4269" t="s">
        <v>30</v>
      </c>
      <c r="L4269" t="s">
        <v>31</v>
      </c>
      <c r="M4269" t="s">
        <v>31</v>
      </c>
      <c r="N4269">
        <v>93</v>
      </c>
      <c r="O4269">
        <f>IF(moras[[#This Row],[EDAD]]="", '2-Resumen'!$C$7, moras[[#This Row],[EDAD]])</f>
        <v>93</v>
      </c>
      <c r="P4269">
        <f>FLOOR(moras[[#This Row],[EDAD_SIN_NA´S]],10)</f>
        <v>90</v>
      </c>
      <c r="Q4269">
        <f>STANDARDIZE(moras[[#This Row],[EDAD]],'2-Resumen'!$C$2, '2-Resumen'!$C$3)</f>
        <v>3.6059516507193039</v>
      </c>
      <c r="R4269" t="str">
        <f>IF(ABS(moras[[#This Row],[Z-CORE E]]) &gt; 1.96, "Sí", "No")</f>
        <v>Sí</v>
      </c>
    </row>
    <row r="4270" spans="1:18">
      <c r="A4270">
        <v>4190</v>
      </c>
      <c r="B4270" t="s">
        <v>27</v>
      </c>
      <c r="C4270">
        <v>48303791</v>
      </c>
      <c r="D42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70">
        <f>IF(moras[[#This Row],[SALARIO]]="",'2-Resumen'!$B$7, moras[[#This Row],[SALARIO]])</f>
        <v>48303791</v>
      </c>
      <c r="F4270">
        <f>STANDARDIZE(moras[[#This Row],[SALARIO]],'2-Resumen'!$B$2,'2-Resumen'!$B$3)</f>
        <v>0.42811236489828985</v>
      </c>
      <c r="G4270" t="str">
        <f>IF(ABS(moras[[#This Row],[Z-CORE]])&gt; 1.96,"Sí", "No")</f>
        <v>No</v>
      </c>
      <c r="H4270" t="s">
        <v>38</v>
      </c>
      <c r="I4270" t="str">
        <f>IF(moras[[#This Row],[TIPO_ASEGURAMIENTO]] = "", '2-Resumen'!$F$4, moras[[#This Row],[TIPO_ASEGURAMIENTO]])</f>
        <v>PENSIONADOS EN SU PROPIO SISTEMA</v>
      </c>
      <c r="J4270" t="s">
        <v>34</v>
      </c>
      <c r="K4270" t="s">
        <v>30</v>
      </c>
      <c r="L4270" t="s">
        <v>31</v>
      </c>
      <c r="M4270" t="s">
        <v>31</v>
      </c>
      <c r="N4270">
        <v>84</v>
      </c>
      <c r="O4270">
        <f>IF(moras[[#This Row],[EDAD]]="", '2-Resumen'!$C$7, moras[[#This Row],[EDAD]])</f>
        <v>84</v>
      </c>
      <c r="P4270">
        <f>FLOOR(moras[[#This Row],[EDAD_SIN_NA´S]],10)</f>
        <v>80</v>
      </c>
      <c r="Q4270">
        <f>STANDARDIZE(moras[[#This Row],[EDAD]],'2-Resumen'!$C$2, '2-Resumen'!$C$3)</f>
        <v>2.9707736800250664</v>
      </c>
      <c r="R4270" t="str">
        <f>IF(ABS(moras[[#This Row],[Z-CORE E]]) &gt; 1.96, "Sí", "No")</f>
        <v>Sí</v>
      </c>
    </row>
    <row r="4271" spans="1:18">
      <c r="A4271">
        <v>4226</v>
      </c>
      <c r="B4271" t="s">
        <v>27</v>
      </c>
      <c r="C4271">
        <v>4770580</v>
      </c>
      <c r="D42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71">
        <f>IF(moras[[#This Row],[SALARIO]]="",'2-Resumen'!$B$7, moras[[#This Row],[SALARIO]])</f>
        <v>4770580</v>
      </c>
      <c r="F4271">
        <f>STANDARDIZE(moras[[#This Row],[SALARIO]],'2-Resumen'!$B$2,'2-Resumen'!$B$3)</f>
        <v>-0.29623850731183565</v>
      </c>
      <c r="G4271" t="str">
        <f>IF(ABS(moras[[#This Row],[Z-CORE]])&gt; 1.96,"Sí", "No")</f>
        <v>No</v>
      </c>
      <c r="H4271" t="s">
        <v>38</v>
      </c>
      <c r="I4271" t="str">
        <f>IF(moras[[#This Row],[TIPO_ASEGURAMIENTO]] = "", '2-Resumen'!$F$4, moras[[#This Row],[TIPO_ASEGURAMIENTO]])</f>
        <v>PENSIONADOS EN SU PROPIO SISTEMA</v>
      </c>
      <c r="J4271" t="s">
        <v>34</v>
      </c>
      <c r="K4271" t="s">
        <v>30</v>
      </c>
      <c r="L4271" t="s">
        <v>31</v>
      </c>
      <c r="M4271" t="s">
        <v>31</v>
      </c>
      <c r="N4271">
        <v>82</v>
      </c>
      <c r="O4271">
        <f>IF(moras[[#This Row],[EDAD]]="", '2-Resumen'!$C$7, moras[[#This Row],[EDAD]])</f>
        <v>82</v>
      </c>
      <c r="P4271">
        <f>FLOOR(moras[[#This Row],[EDAD_SIN_NA´S]],10)</f>
        <v>80</v>
      </c>
      <c r="Q4271">
        <f>STANDARDIZE(moras[[#This Row],[EDAD]],'2-Resumen'!$C$2, '2-Resumen'!$C$3)</f>
        <v>2.8296230198707915</v>
      </c>
      <c r="R4271" t="str">
        <f>IF(ABS(moras[[#This Row],[Z-CORE E]]) &gt; 1.96, "Sí", "No")</f>
        <v>Sí</v>
      </c>
    </row>
    <row r="4272" spans="1:18">
      <c r="A4272">
        <v>4233</v>
      </c>
      <c r="B4272" t="s">
        <v>27</v>
      </c>
      <c r="C4272">
        <v>875386</v>
      </c>
      <c r="D42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72">
        <f>IF(moras[[#This Row],[SALARIO]]="",'2-Resumen'!$B$7, moras[[#This Row],[SALARIO]])</f>
        <v>875386</v>
      </c>
      <c r="F4272">
        <f>STANDARDIZE(moras[[#This Row],[SALARIO]],'2-Resumen'!$B$2,'2-Resumen'!$B$3)</f>
        <v>-0.36105079904303022</v>
      </c>
      <c r="G4272" t="str">
        <f>IF(ABS(moras[[#This Row],[Z-CORE]])&gt; 1.96,"Sí", "No")</f>
        <v>No</v>
      </c>
      <c r="H4272" t="s">
        <v>38</v>
      </c>
      <c r="I4272" t="str">
        <f>IF(moras[[#This Row],[TIPO_ASEGURAMIENTO]] = "", '2-Resumen'!$F$4, moras[[#This Row],[TIPO_ASEGURAMIENTO]])</f>
        <v>PENSIONADOS EN SU PROPIO SISTEMA</v>
      </c>
      <c r="J4272" t="s">
        <v>34</v>
      </c>
      <c r="K4272" t="s">
        <v>30</v>
      </c>
      <c r="L4272" t="s">
        <v>31</v>
      </c>
      <c r="M4272" t="s">
        <v>31</v>
      </c>
      <c r="N4272">
        <v>70</v>
      </c>
      <c r="O4272">
        <f>IF(moras[[#This Row],[EDAD]]="", '2-Resumen'!$C$7, moras[[#This Row],[EDAD]])</f>
        <v>70</v>
      </c>
      <c r="P4272">
        <f>FLOOR(moras[[#This Row],[EDAD_SIN_NA´S]],10)</f>
        <v>70</v>
      </c>
      <c r="Q4272">
        <f>STANDARDIZE(moras[[#This Row],[EDAD]],'2-Resumen'!$C$2, '2-Resumen'!$C$3)</f>
        <v>1.9827190589451413</v>
      </c>
      <c r="R4272" t="str">
        <f>IF(ABS(moras[[#This Row],[Z-CORE E]]) &gt; 1.96, "Sí", "No")</f>
        <v>Sí</v>
      </c>
    </row>
    <row r="4273" spans="1:18">
      <c r="A4273">
        <v>4299</v>
      </c>
      <c r="B4273" t="s">
        <v>27</v>
      </c>
      <c r="C4273">
        <v>1478656</v>
      </c>
      <c r="D42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73">
        <f>IF(moras[[#This Row],[SALARIO]]="",'2-Resumen'!$B$7, moras[[#This Row],[SALARIO]])</f>
        <v>1478656</v>
      </c>
      <c r="F4273">
        <f>STANDARDIZE(moras[[#This Row],[SALARIO]],'2-Resumen'!$B$2,'2-Resumen'!$B$3)</f>
        <v>-0.35101296492419615</v>
      </c>
      <c r="G4273" t="str">
        <f>IF(ABS(moras[[#This Row],[Z-CORE]])&gt; 1.96,"Sí", "No")</f>
        <v>No</v>
      </c>
      <c r="H4273" t="s">
        <v>38</v>
      </c>
      <c r="I4273" t="str">
        <f>IF(moras[[#This Row],[TIPO_ASEGURAMIENTO]] = "", '2-Resumen'!$F$4, moras[[#This Row],[TIPO_ASEGURAMIENTO]])</f>
        <v>PENSIONADOS EN SU PROPIO SISTEMA</v>
      </c>
      <c r="J4273" t="s">
        <v>34</v>
      </c>
      <c r="K4273" t="s">
        <v>30</v>
      </c>
      <c r="L4273" t="s">
        <v>31</v>
      </c>
      <c r="M4273" t="s">
        <v>31</v>
      </c>
      <c r="N4273">
        <v>64</v>
      </c>
      <c r="O4273">
        <f>IF(moras[[#This Row],[EDAD]]="", '2-Resumen'!$C$7, moras[[#This Row],[EDAD]])</f>
        <v>64</v>
      </c>
      <c r="P4273">
        <f>FLOOR(moras[[#This Row],[EDAD_SIN_NA´S]],10)</f>
        <v>60</v>
      </c>
      <c r="Q4273">
        <f>STANDARDIZE(moras[[#This Row],[EDAD]],'2-Resumen'!$C$2, '2-Resumen'!$C$3)</f>
        <v>1.5592670784823162</v>
      </c>
      <c r="R4273" t="str">
        <f>IF(ABS(moras[[#This Row],[Z-CORE E]]) &gt; 1.96, "Sí", "No")</f>
        <v>No</v>
      </c>
    </row>
    <row r="4274" spans="1:18">
      <c r="A4274">
        <v>4312</v>
      </c>
      <c r="B4274" t="s">
        <v>27</v>
      </c>
      <c r="C4274">
        <v>490637</v>
      </c>
      <c r="D42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74">
        <f>IF(moras[[#This Row],[SALARIO]]="",'2-Resumen'!$B$7, moras[[#This Row],[SALARIO]])</f>
        <v>490637</v>
      </c>
      <c r="F4274">
        <f>STANDARDIZE(moras[[#This Row],[SALARIO]],'2-Resumen'!$B$2,'2-Resumen'!$B$3)</f>
        <v>-0.36745265333611177</v>
      </c>
      <c r="G4274" t="str">
        <f>IF(ABS(moras[[#This Row],[Z-CORE]])&gt; 1.96,"Sí", "No")</f>
        <v>No</v>
      </c>
      <c r="H4274" t="s">
        <v>38</v>
      </c>
      <c r="I4274" t="str">
        <f>IF(moras[[#This Row],[TIPO_ASEGURAMIENTO]] = "", '2-Resumen'!$F$4, moras[[#This Row],[TIPO_ASEGURAMIENTO]])</f>
        <v>PENSIONADOS EN SU PROPIO SISTEMA</v>
      </c>
      <c r="J4274" t="s">
        <v>34</v>
      </c>
      <c r="K4274" t="s">
        <v>30</v>
      </c>
      <c r="L4274" t="s">
        <v>31</v>
      </c>
      <c r="M4274" t="s">
        <v>31</v>
      </c>
      <c r="N4274">
        <v>71</v>
      </c>
      <c r="O4274">
        <f>IF(moras[[#This Row],[EDAD]]="", '2-Resumen'!$C$7, moras[[#This Row],[EDAD]])</f>
        <v>71</v>
      </c>
      <c r="P4274">
        <f>FLOOR(moras[[#This Row],[EDAD_SIN_NA´S]],10)</f>
        <v>70</v>
      </c>
      <c r="Q4274">
        <f>STANDARDIZE(moras[[#This Row],[EDAD]],'2-Resumen'!$C$2, '2-Resumen'!$C$3)</f>
        <v>2.0532943890222786</v>
      </c>
      <c r="R4274" t="str">
        <f>IF(ABS(moras[[#This Row],[Z-CORE E]]) &gt; 1.96, "Sí", "No")</f>
        <v>Sí</v>
      </c>
    </row>
    <row r="4275" spans="1:18">
      <c r="A4275">
        <v>4322</v>
      </c>
      <c r="B4275" t="s">
        <v>27</v>
      </c>
      <c r="C4275">
        <v>1155329</v>
      </c>
      <c r="D42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75">
        <f>IF(moras[[#This Row],[SALARIO]]="",'2-Resumen'!$B$7, moras[[#This Row],[SALARIO]])</f>
        <v>1155329</v>
      </c>
      <c r="F4275">
        <f>STANDARDIZE(moras[[#This Row],[SALARIO]],'2-Resumen'!$B$2,'2-Resumen'!$B$3)</f>
        <v>-0.3563928160557629</v>
      </c>
      <c r="G4275" t="str">
        <f>IF(ABS(moras[[#This Row],[Z-CORE]])&gt; 1.96,"Sí", "No")</f>
        <v>No</v>
      </c>
      <c r="H4275" t="s">
        <v>38</v>
      </c>
      <c r="I4275" t="str">
        <f>IF(moras[[#This Row],[TIPO_ASEGURAMIENTO]] = "", '2-Resumen'!$F$4, moras[[#This Row],[TIPO_ASEGURAMIENTO]])</f>
        <v>PENSIONADOS EN SU PROPIO SISTEMA</v>
      </c>
      <c r="J4275" t="s">
        <v>34</v>
      </c>
      <c r="K4275" t="s">
        <v>30</v>
      </c>
      <c r="L4275" t="s">
        <v>31</v>
      </c>
      <c r="M4275" t="s">
        <v>31</v>
      </c>
      <c r="N4275">
        <v>68</v>
      </c>
      <c r="O4275">
        <f>IF(moras[[#This Row],[EDAD]]="", '2-Resumen'!$C$7, moras[[#This Row],[EDAD]])</f>
        <v>68</v>
      </c>
      <c r="P4275">
        <f>FLOOR(moras[[#This Row],[EDAD_SIN_NA´S]],10)</f>
        <v>60</v>
      </c>
      <c r="Q4275">
        <f>STANDARDIZE(moras[[#This Row],[EDAD]],'2-Resumen'!$C$2, '2-Resumen'!$C$3)</f>
        <v>1.8415683987908662</v>
      </c>
      <c r="R4275" t="str">
        <f>IF(ABS(moras[[#This Row],[Z-CORE E]]) &gt; 1.96, "Sí", "No")</f>
        <v>No</v>
      </c>
    </row>
    <row r="4276" spans="1:18">
      <c r="A4276">
        <v>4333</v>
      </c>
      <c r="B4276" t="s">
        <v>32</v>
      </c>
      <c r="C4276">
        <v>378261</v>
      </c>
      <c r="D42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76">
        <f>IF(moras[[#This Row],[SALARIO]]="",'2-Resumen'!$B$7, moras[[#This Row],[SALARIO]])</f>
        <v>378261</v>
      </c>
      <c r="F4276">
        <f>STANDARDIZE(moras[[#This Row],[SALARIO]],'2-Resumen'!$B$2,'2-Resumen'!$B$3)</f>
        <v>-0.36932248218047348</v>
      </c>
      <c r="G4276" t="str">
        <f>IF(ABS(moras[[#This Row],[Z-CORE]])&gt; 1.96,"Sí", "No")</f>
        <v>No</v>
      </c>
      <c r="H4276" t="s">
        <v>38</v>
      </c>
      <c r="I4276" t="str">
        <f>IF(moras[[#This Row],[TIPO_ASEGURAMIENTO]] = "", '2-Resumen'!$F$4, moras[[#This Row],[TIPO_ASEGURAMIENTO]])</f>
        <v>PENSIONADOS EN SU PROPIO SISTEMA</v>
      </c>
      <c r="J4276" t="s">
        <v>34</v>
      </c>
      <c r="K4276" t="s">
        <v>30</v>
      </c>
      <c r="L4276" t="s">
        <v>31</v>
      </c>
      <c r="M4276" t="s">
        <v>31</v>
      </c>
      <c r="N4276">
        <v>21</v>
      </c>
      <c r="O4276">
        <f>IF(moras[[#This Row],[EDAD]]="", '2-Resumen'!$C$7, moras[[#This Row],[EDAD]])</f>
        <v>21</v>
      </c>
      <c r="P4276">
        <f>FLOOR(moras[[#This Row],[EDAD_SIN_NA´S]],10)</f>
        <v>20</v>
      </c>
      <c r="Q4276">
        <f>STANDARDIZE(moras[[#This Row],[EDAD]],'2-Resumen'!$C$2, '2-Resumen'!$C$3)</f>
        <v>-1.4754721148345964</v>
      </c>
      <c r="R4276" t="str">
        <f>IF(ABS(moras[[#This Row],[Z-CORE E]]) &gt; 1.96, "Sí", "No")</f>
        <v>No</v>
      </c>
    </row>
    <row r="4277" spans="1:18">
      <c r="A4277">
        <v>4356</v>
      </c>
      <c r="B4277" t="s">
        <v>27</v>
      </c>
      <c r="C4277">
        <v>587278</v>
      </c>
      <c r="D42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77">
        <f>IF(moras[[#This Row],[SALARIO]]="",'2-Resumen'!$B$7, moras[[#This Row],[SALARIO]])</f>
        <v>587278</v>
      </c>
      <c r="F4277">
        <f>STANDARDIZE(moras[[#This Row],[SALARIO]],'2-Resumen'!$B$2,'2-Resumen'!$B$3)</f>
        <v>-0.36584463979809684</v>
      </c>
      <c r="G4277" t="str">
        <f>IF(ABS(moras[[#This Row],[Z-CORE]])&gt; 1.96,"Sí", "No")</f>
        <v>No</v>
      </c>
      <c r="H4277" t="s">
        <v>38</v>
      </c>
      <c r="I4277" t="str">
        <f>IF(moras[[#This Row],[TIPO_ASEGURAMIENTO]] = "", '2-Resumen'!$F$4, moras[[#This Row],[TIPO_ASEGURAMIENTO]])</f>
        <v>PENSIONADOS EN SU PROPIO SISTEMA</v>
      </c>
      <c r="J4277" t="s">
        <v>34</v>
      </c>
      <c r="K4277" t="s">
        <v>30</v>
      </c>
      <c r="L4277" t="s">
        <v>31</v>
      </c>
      <c r="M4277" t="s">
        <v>31</v>
      </c>
      <c r="N4277">
        <v>68</v>
      </c>
      <c r="O4277">
        <f>IF(moras[[#This Row],[EDAD]]="", '2-Resumen'!$C$7, moras[[#This Row],[EDAD]])</f>
        <v>68</v>
      </c>
      <c r="P4277">
        <f>FLOOR(moras[[#This Row],[EDAD_SIN_NA´S]],10)</f>
        <v>60</v>
      </c>
      <c r="Q4277">
        <f>STANDARDIZE(moras[[#This Row],[EDAD]],'2-Resumen'!$C$2, '2-Resumen'!$C$3)</f>
        <v>1.8415683987908662</v>
      </c>
      <c r="R4277" t="str">
        <f>IF(ABS(moras[[#This Row],[Z-CORE E]]) &gt; 1.96, "Sí", "No")</f>
        <v>No</v>
      </c>
    </row>
    <row r="4278" spans="1:18">
      <c r="A4278">
        <v>4368</v>
      </c>
      <c r="B4278" t="s">
        <v>32</v>
      </c>
      <c r="C4278">
        <v>12733561</v>
      </c>
      <c r="D42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78">
        <f>IF(moras[[#This Row],[SALARIO]]="",'2-Resumen'!$B$7, moras[[#This Row],[SALARIO]])</f>
        <v>12733561</v>
      </c>
      <c r="F4278">
        <f>STANDARDIZE(moras[[#This Row],[SALARIO]],'2-Resumen'!$B$2,'2-Resumen'!$B$3)</f>
        <v>-0.16374214188768496</v>
      </c>
      <c r="G4278" t="str">
        <f>IF(ABS(moras[[#This Row],[Z-CORE]])&gt; 1.96,"Sí", "No")</f>
        <v>No</v>
      </c>
      <c r="H4278" t="s">
        <v>38</v>
      </c>
      <c r="I4278" t="str">
        <f>IF(moras[[#This Row],[TIPO_ASEGURAMIENTO]] = "", '2-Resumen'!$F$4, moras[[#This Row],[TIPO_ASEGURAMIENTO]])</f>
        <v>PENSIONADOS EN SU PROPIO SISTEMA</v>
      </c>
      <c r="J4278" t="s">
        <v>34</v>
      </c>
      <c r="K4278" t="s">
        <v>30</v>
      </c>
      <c r="L4278" t="s">
        <v>31</v>
      </c>
      <c r="M4278" t="s">
        <v>31</v>
      </c>
      <c r="N4278">
        <v>70</v>
      </c>
      <c r="O4278">
        <f>IF(moras[[#This Row],[EDAD]]="", '2-Resumen'!$C$7, moras[[#This Row],[EDAD]])</f>
        <v>70</v>
      </c>
      <c r="P4278">
        <f>FLOOR(moras[[#This Row],[EDAD_SIN_NA´S]],10)</f>
        <v>70</v>
      </c>
      <c r="Q4278">
        <f>STANDARDIZE(moras[[#This Row],[EDAD]],'2-Resumen'!$C$2, '2-Resumen'!$C$3)</f>
        <v>1.9827190589451413</v>
      </c>
      <c r="R4278" t="str">
        <f>IF(ABS(moras[[#This Row],[Z-CORE E]]) &gt; 1.96, "Sí", "No")</f>
        <v>Sí</v>
      </c>
    </row>
    <row r="4279" spans="1:18">
      <c r="A4279">
        <v>4369</v>
      </c>
      <c r="B4279" t="s">
        <v>27</v>
      </c>
      <c r="C4279">
        <v>35589918</v>
      </c>
      <c r="D42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79">
        <f>IF(moras[[#This Row],[SALARIO]]="",'2-Resumen'!$B$7, moras[[#This Row],[SALARIO]])</f>
        <v>35589918</v>
      </c>
      <c r="F4279">
        <f>STANDARDIZE(moras[[#This Row],[SALARIO]],'2-Resumen'!$B$2,'2-Resumen'!$B$3)</f>
        <v>0.21656571384333401</v>
      </c>
      <c r="G4279" t="str">
        <f>IF(ABS(moras[[#This Row],[Z-CORE]])&gt; 1.96,"Sí", "No")</f>
        <v>No</v>
      </c>
      <c r="H4279" t="s">
        <v>38</v>
      </c>
      <c r="I4279" t="str">
        <f>IF(moras[[#This Row],[TIPO_ASEGURAMIENTO]] = "", '2-Resumen'!$F$4, moras[[#This Row],[TIPO_ASEGURAMIENTO]])</f>
        <v>PENSIONADOS EN SU PROPIO SISTEMA</v>
      </c>
      <c r="J4279" t="s">
        <v>34</v>
      </c>
      <c r="K4279" t="s">
        <v>30</v>
      </c>
      <c r="L4279" t="s">
        <v>31</v>
      </c>
      <c r="M4279" t="s">
        <v>31</v>
      </c>
      <c r="N4279">
        <v>17</v>
      </c>
      <c r="O4279">
        <f>IF(moras[[#This Row],[EDAD]]="", '2-Resumen'!$C$7, moras[[#This Row],[EDAD]])</f>
        <v>17</v>
      </c>
      <c r="P4279">
        <f>FLOOR(moras[[#This Row],[EDAD_SIN_NA´S]],10)</f>
        <v>10</v>
      </c>
      <c r="Q4279">
        <f>STANDARDIZE(moras[[#This Row],[EDAD]],'2-Resumen'!$C$2, '2-Resumen'!$C$3)</f>
        <v>-1.7577734351431464</v>
      </c>
      <c r="R4279" t="str">
        <f>IF(ABS(moras[[#This Row],[Z-CORE E]]) &gt; 1.96, "Sí", "No")</f>
        <v>No</v>
      </c>
    </row>
    <row r="4280" spans="1:18">
      <c r="A4280">
        <v>4413</v>
      </c>
      <c r="B4280" t="s">
        <v>27</v>
      </c>
      <c r="C4280">
        <v>3772487</v>
      </c>
      <c r="D42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80">
        <f>IF(moras[[#This Row],[SALARIO]]="",'2-Resumen'!$B$7, moras[[#This Row],[SALARIO]])</f>
        <v>3772487</v>
      </c>
      <c r="F4280">
        <f>STANDARDIZE(moras[[#This Row],[SALARIO]],'2-Resumen'!$B$2,'2-Resumen'!$B$3)</f>
        <v>-0.31284581742035994</v>
      </c>
      <c r="G4280" t="str">
        <f>IF(ABS(moras[[#This Row],[Z-CORE]])&gt; 1.96,"Sí", "No")</f>
        <v>No</v>
      </c>
      <c r="H4280" t="s">
        <v>38</v>
      </c>
      <c r="I4280" t="str">
        <f>IF(moras[[#This Row],[TIPO_ASEGURAMIENTO]] = "", '2-Resumen'!$F$4, moras[[#This Row],[TIPO_ASEGURAMIENTO]])</f>
        <v>PENSIONADOS EN SU PROPIO SISTEMA</v>
      </c>
      <c r="J4280" t="s">
        <v>34</v>
      </c>
      <c r="K4280" t="s">
        <v>30</v>
      </c>
      <c r="L4280" t="s">
        <v>31</v>
      </c>
      <c r="M4280" t="s">
        <v>31</v>
      </c>
      <c r="N4280">
        <v>83</v>
      </c>
      <c r="O4280">
        <f>IF(moras[[#This Row],[EDAD]]="", '2-Resumen'!$C$7, moras[[#This Row],[EDAD]])</f>
        <v>83</v>
      </c>
      <c r="P4280">
        <f>FLOOR(moras[[#This Row],[EDAD_SIN_NA´S]],10)</f>
        <v>80</v>
      </c>
      <c r="Q4280">
        <f>STANDARDIZE(moras[[#This Row],[EDAD]],'2-Resumen'!$C$2, '2-Resumen'!$C$3)</f>
        <v>2.9001983499479289</v>
      </c>
      <c r="R4280" t="str">
        <f>IF(ABS(moras[[#This Row],[Z-CORE E]]) &gt; 1.96, "Sí", "No")</f>
        <v>Sí</v>
      </c>
    </row>
    <row r="4281" spans="1:18">
      <c r="A4281">
        <v>4454</v>
      </c>
      <c r="B4281" t="s">
        <v>27</v>
      </c>
      <c r="C4281">
        <v>142800229</v>
      </c>
      <c r="D42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81">
        <f>IF(moras[[#This Row],[SALARIO]]="",'2-Resumen'!$B$7, moras[[#This Row],[SALARIO]])</f>
        <v>142800229</v>
      </c>
      <c r="F4281">
        <f>STANDARDIZE(moras[[#This Row],[SALARIO]],'2-Resumen'!$B$2,'2-Resumen'!$B$3)</f>
        <v>2.0004424483844367</v>
      </c>
      <c r="G4281" t="str">
        <f>IF(ABS(moras[[#This Row],[Z-CORE]])&gt; 1.96,"Sí", "No")</f>
        <v>Sí</v>
      </c>
      <c r="H4281" t="s">
        <v>38</v>
      </c>
      <c r="I4281" t="str">
        <f>IF(moras[[#This Row],[TIPO_ASEGURAMIENTO]] = "", '2-Resumen'!$F$4, moras[[#This Row],[TIPO_ASEGURAMIENTO]])</f>
        <v>PENSIONADOS EN SU PROPIO SISTEMA</v>
      </c>
      <c r="J4281" t="s">
        <v>34</v>
      </c>
      <c r="K4281" t="s">
        <v>30</v>
      </c>
      <c r="L4281" t="s">
        <v>31</v>
      </c>
      <c r="M4281" t="s">
        <v>31</v>
      </c>
      <c r="N4281">
        <v>69</v>
      </c>
      <c r="O4281">
        <f>IF(moras[[#This Row],[EDAD]]="", '2-Resumen'!$C$7, moras[[#This Row],[EDAD]])</f>
        <v>69</v>
      </c>
      <c r="P4281">
        <f>FLOOR(moras[[#This Row],[EDAD_SIN_NA´S]],10)</f>
        <v>60</v>
      </c>
      <c r="Q4281">
        <f>STANDARDIZE(moras[[#This Row],[EDAD]],'2-Resumen'!$C$2, '2-Resumen'!$C$3)</f>
        <v>1.9121437288680037</v>
      </c>
      <c r="R4281" t="str">
        <f>IF(ABS(moras[[#This Row],[Z-CORE E]]) &gt; 1.96, "Sí", "No")</f>
        <v>No</v>
      </c>
    </row>
    <row r="4282" spans="1:18">
      <c r="A4282">
        <v>4457</v>
      </c>
      <c r="B4282" t="s">
        <v>27</v>
      </c>
      <c r="C4282">
        <v>76483791</v>
      </c>
      <c r="D42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82">
        <f>IF(moras[[#This Row],[SALARIO]]="",'2-Resumen'!$B$7, moras[[#This Row],[SALARIO]])</f>
        <v>76483791</v>
      </c>
      <c r="F4282">
        <f>STANDARDIZE(moras[[#This Row],[SALARIO]],'2-Resumen'!$B$2,'2-Resumen'!$B$3)</f>
        <v>0.89700053349401643</v>
      </c>
      <c r="G4282" t="str">
        <f>IF(ABS(moras[[#This Row],[Z-CORE]])&gt; 1.96,"Sí", "No")</f>
        <v>No</v>
      </c>
      <c r="H4282" t="s">
        <v>38</v>
      </c>
      <c r="I4282" t="str">
        <f>IF(moras[[#This Row],[TIPO_ASEGURAMIENTO]] = "", '2-Resumen'!$F$4, moras[[#This Row],[TIPO_ASEGURAMIENTO]])</f>
        <v>PENSIONADOS EN SU PROPIO SISTEMA</v>
      </c>
      <c r="J4282" t="s">
        <v>34</v>
      </c>
      <c r="K4282" t="s">
        <v>30</v>
      </c>
      <c r="L4282" t="s">
        <v>31</v>
      </c>
      <c r="M4282" t="s">
        <v>31</v>
      </c>
      <c r="N4282">
        <v>82</v>
      </c>
      <c r="O4282">
        <f>IF(moras[[#This Row],[EDAD]]="", '2-Resumen'!$C$7, moras[[#This Row],[EDAD]])</f>
        <v>82</v>
      </c>
      <c r="P4282">
        <f>FLOOR(moras[[#This Row],[EDAD_SIN_NA´S]],10)</f>
        <v>80</v>
      </c>
      <c r="Q4282">
        <f>STANDARDIZE(moras[[#This Row],[EDAD]],'2-Resumen'!$C$2, '2-Resumen'!$C$3)</f>
        <v>2.8296230198707915</v>
      </c>
      <c r="R4282" t="str">
        <f>IF(ABS(moras[[#This Row],[Z-CORE E]]) &gt; 1.96, "Sí", "No")</f>
        <v>Sí</v>
      </c>
    </row>
    <row r="4283" spans="1:18">
      <c r="A4283">
        <v>4562</v>
      </c>
      <c r="B4283" t="s">
        <v>32</v>
      </c>
      <c r="C4283">
        <v>54209532</v>
      </c>
      <c r="D42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83">
        <f>IF(moras[[#This Row],[SALARIO]]="",'2-Resumen'!$B$7, moras[[#This Row],[SALARIO]])</f>
        <v>54209532</v>
      </c>
      <c r="F4283">
        <f>STANDARDIZE(moras[[#This Row],[SALARIO]],'2-Resumen'!$B$2,'2-Resumen'!$B$3)</f>
        <v>0.52637823011087659</v>
      </c>
      <c r="G4283" t="str">
        <f>IF(ABS(moras[[#This Row],[Z-CORE]])&gt; 1.96,"Sí", "No")</f>
        <v>No</v>
      </c>
      <c r="H4283" t="s">
        <v>38</v>
      </c>
      <c r="I4283" t="str">
        <f>IF(moras[[#This Row],[TIPO_ASEGURAMIENTO]] = "", '2-Resumen'!$F$4, moras[[#This Row],[TIPO_ASEGURAMIENTO]])</f>
        <v>PENSIONADOS EN SU PROPIO SISTEMA</v>
      </c>
      <c r="J4283" t="s">
        <v>34</v>
      </c>
      <c r="K4283" t="s">
        <v>30</v>
      </c>
      <c r="L4283" t="s">
        <v>31</v>
      </c>
      <c r="M4283" t="s">
        <v>31</v>
      </c>
      <c r="N4283">
        <v>64</v>
      </c>
      <c r="O4283">
        <f>IF(moras[[#This Row],[EDAD]]="", '2-Resumen'!$C$7, moras[[#This Row],[EDAD]])</f>
        <v>64</v>
      </c>
      <c r="P4283">
        <f>FLOOR(moras[[#This Row],[EDAD_SIN_NA´S]],10)</f>
        <v>60</v>
      </c>
      <c r="Q4283">
        <f>STANDARDIZE(moras[[#This Row],[EDAD]],'2-Resumen'!$C$2, '2-Resumen'!$C$3)</f>
        <v>1.5592670784823162</v>
      </c>
      <c r="R4283" t="str">
        <f>IF(ABS(moras[[#This Row],[Z-CORE E]]) &gt; 1.96, "Sí", "No")</f>
        <v>No</v>
      </c>
    </row>
    <row r="4284" spans="1:18">
      <c r="A4284">
        <v>4595</v>
      </c>
      <c r="B4284" t="s">
        <v>27</v>
      </c>
      <c r="C4284">
        <v>56098756</v>
      </c>
      <c r="D42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84">
        <f>IF(moras[[#This Row],[SALARIO]]="",'2-Resumen'!$B$7, moras[[#This Row],[SALARIO]])</f>
        <v>56098756</v>
      </c>
      <c r="F4284">
        <f>STANDARDIZE(moras[[#This Row],[SALARIO]],'2-Resumen'!$B$2,'2-Resumen'!$B$3)</f>
        <v>0.55781310525023409</v>
      </c>
      <c r="G4284" t="str">
        <f>IF(ABS(moras[[#This Row],[Z-CORE]])&gt; 1.96,"Sí", "No")</f>
        <v>No</v>
      </c>
      <c r="H4284" t="s">
        <v>38</v>
      </c>
      <c r="I4284" t="str">
        <f>IF(moras[[#This Row],[TIPO_ASEGURAMIENTO]] = "", '2-Resumen'!$F$4, moras[[#This Row],[TIPO_ASEGURAMIENTO]])</f>
        <v>PENSIONADOS EN SU PROPIO SISTEMA</v>
      </c>
      <c r="J4284" t="s">
        <v>34</v>
      </c>
      <c r="K4284" t="s">
        <v>30</v>
      </c>
      <c r="L4284" t="s">
        <v>31</v>
      </c>
      <c r="M4284" t="s">
        <v>31</v>
      </c>
      <c r="N4284">
        <v>69</v>
      </c>
      <c r="O4284">
        <f>IF(moras[[#This Row],[EDAD]]="", '2-Resumen'!$C$7, moras[[#This Row],[EDAD]])</f>
        <v>69</v>
      </c>
      <c r="P4284">
        <f>FLOOR(moras[[#This Row],[EDAD_SIN_NA´S]],10)</f>
        <v>60</v>
      </c>
      <c r="Q4284">
        <f>STANDARDIZE(moras[[#This Row],[EDAD]],'2-Resumen'!$C$2, '2-Resumen'!$C$3)</f>
        <v>1.9121437288680037</v>
      </c>
      <c r="R4284" t="str">
        <f>IF(ABS(moras[[#This Row],[Z-CORE E]]) &gt; 1.96, "Sí", "No")</f>
        <v>No</v>
      </c>
    </row>
    <row r="4285" spans="1:18">
      <c r="A4285">
        <v>4602</v>
      </c>
      <c r="B4285" t="s">
        <v>27</v>
      </c>
      <c r="C4285">
        <v>736259</v>
      </c>
      <c r="D42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85">
        <f>IF(moras[[#This Row],[SALARIO]]="",'2-Resumen'!$B$7, moras[[#This Row],[SALARIO]])</f>
        <v>736259</v>
      </c>
      <c r="F4285">
        <f>STANDARDIZE(moras[[#This Row],[SALARIO]],'2-Resumen'!$B$2,'2-Resumen'!$B$3)</f>
        <v>-0.36336573886674273</v>
      </c>
      <c r="G4285" t="str">
        <f>IF(ABS(moras[[#This Row],[Z-CORE]])&gt; 1.96,"Sí", "No")</f>
        <v>No</v>
      </c>
      <c r="H4285" t="s">
        <v>38</v>
      </c>
      <c r="I4285" t="str">
        <f>IF(moras[[#This Row],[TIPO_ASEGURAMIENTO]] = "", '2-Resumen'!$F$4, moras[[#This Row],[TIPO_ASEGURAMIENTO]])</f>
        <v>PENSIONADOS EN SU PROPIO SISTEMA</v>
      </c>
      <c r="J4285" t="s">
        <v>34</v>
      </c>
      <c r="K4285" t="s">
        <v>30</v>
      </c>
      <c r="L4285" t="s">
        <v>31</v>
      </c>
      <c r="M4285" t="s">
        <v>31</v>
      </c>
      <c r="N4285">
        <v>82</v>
      </c>
      <c r="O4285">
        <f>IF(moras[[#This Row],[EDAD]]="", '2-Resumen'!$C$7, moras[[#This Row],[EDAD]])</f>
        <v>82</v>
      </c>
      <c r="P4285">
        <f>FLOOR(moras[[#This Row],[EDAD_SIN_NA´S]],10)</f>
        <v>80</v>
      </c>
      <c r="Q4285">
        <f>STANDARDIZE(moras[[#This Row],[EDAD]],'2-Resumen'!$C$2, '2-Resumen'!$C$3)</f>
        <v>2.8296230198707915</v>
      </c>
      <c r="R4285" t="str">
        <f>IF(ABS(moras[[#This Row],[Z-CORE E]]) &gt; 1.96, "Sí", "No")</f>
        <v>Sí</v>
      </c>
    </row>
    <row r="4286" spans="1:18">
      <c r="A4286">
        <v>4635</v>
      </c>
      <c r="B4286" t="s">
        <v>27</v>
      </c>
      <c r="C4286">
        <v>1717983</v>
      </c>
      <c r="D42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86">
        <f>IF(moras[[#This Row],[SALARIO]]="",'2-Resumen'!$B$7, moras[[#This Row],[SALARIO]])</f>
        <v>1717983</v>
      </c>
      <c r="F4286">
        <f>STANDARDIZE(moras[[#This Row],[SALARIO]],'2-Resumen'!$B$2,'2-Resumen'!$B$3)</f>
        <v>-0.34703079321640662</v>
      </c>
      <c r="G4286" t="str">
        <f>IF(ABS(moras[[#This Row],[Z-CORE]])&gt; 1.96,"Sí", "No")</f>
        <v>No</v>
      </c>
      <c r="H4286" t="s">
        <v>38</v>
      </c>
      <c r="I4286" t="str">
        <f>IF(moras[[#This Row],[TIPO_ASEGURAMIENTO]] = "", '2-Resumen'!$F$4, moras[[#This Row],[TIPO_ASEGURAMIENTO]])</f>
        <v>PENSIONADOS EN SU PROPIO SISTEMA</v>
      </c>
      <c r="J4286" t="s">
        <v>34</v>
      </c>
      <c r="K4286" t="s">
        <v>30</v>
      </c>
      <c r="L4286" t="s">
        <v>31</v>
      </c>
      <c r="M4286" t="s">
        <v>31</v>
      </c>
      <c r="N4286">
        <v>68</v>
      </c>
      <c r="O4286">
        <f>IF(moras[[#This Row],[EDAD]]="", '2-Resumen'!$C$7, moras[[#This Row],[EDAD]])</f>
        <v>68</v>
      </c>
      <c r="P4286">
        <f>FLOOR(moras[[#This Row],[EDAD_SIN_NA´S]],10)</f>
        <v>60</v>
      </c>
      <c r="Q4286">
        <f>STANDARDIZE(moras[[#This Row],[EDAD]],'2-Resumen'!$C$2, '2-Resumen'!$C$3)</f>
        <v>1.8415683987908662</v>
      </c>
      <c r="R4286" t="str">
        <f>IF(ABS(moras[[#This Row],[Z-CORE E]]) &gt; 1.96, "Sí", "No")</f>
        <v>No</v>
      </c>
    </row>
    <row r="4287" spans="1:18">
      <c r="A4287">
        <v>4664</v>
      </c>
      <c r="B4287" t="s">
        <v>32</v>
      </c>
      <c r="C4287">
        <v>9627571</v>
      </c>
      <c r="D42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87">
        <f>IF(moras[[#This Row],[SALARIO]]="",'2-Resumen'!$B$7, moras[[#This Row],[SALARIO]])</f>
        <v>9627571</v>
      </c>
      <c r="F4287">
        <f>STANDARDIZE(moras[[#This Row],[SALARIO]],'2-Resumen'!$B$2,'2-Resumen'!$B$3)</f>
        <v>-0.21542283609551466</v>
      </c>
      <c r="G4287" t="str">
        <f>IF(ABS(moras[[#This Row],[Z-CORE]])&gt; 1.96,"Sí", "No")</f>
        <v>No</v>
      </c>
      <c r="H4287" t="s">
        <v>38</v>
      </c>
      <c r="I4287" t="str">
        <f>IF(moras[[#This Row],[TIPO_ASEGURAMIENTO]] = "", '2-Resumen'!$F$4, moras[[#This Row],[TIPO_ASEGURAMIENTO]])</f>
        <v>PENSIONADOS EN SU PROPIO SISTEMA</v>
      </c>
      <c r="J4287" t="s">
        <v>34</v>
      </c>
      <c r="K4287" t="s">
        <v>30</v>
      </c>
      <c r="L4287" t="s">
        <v>31</v>
      </c>
      <c r="M4287" t="s">
        <v>31</v>
      </c>
      <c r="N4287">
        <v>63</v>
      </c>
      <c r="O4287">
        <f>IF(moras[[#This Row],[EDAD]]="", '2-Resumen'!$C$7, moras[[#This Row],[EDAD]])</f>
        <v>63</v>
      </c>
      <c r="P4287">
        <f>FLOOR(moras[[#This Row],[EDAD_SIN_NA´S]],10)</f>
        <v>60</v>
      </c>
      <c r="Q4287">
        <f>STANDARDIZE(moras[[#This Row],[EDAD]],'2-Resumen'!$C$2, '2-Resumen'!$C$3)</f>
        <v>1.4886917484051787</v>
      </c>
      <c r="R4287" t="str">
        <f>IF(ABS(moras[[#This Row],[Z-CORE E]]) &gt; 1.96, "Sí", "No")</f>
        <v>No</v>
      </c>
    </row>
    <row r="4288" spans="1:18">
      <c r="A4288">
        <v>4665</v>
      </c>
      <c r="B4288" t="s">
        <v>32</v>
      </c>
      <c r="C4288">
        <v>1453308</v>
      </c>
      <c r="D42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88">
        <f>IF(moras[[#This Row],[SALARIO]]="",'2-Resumen'!$B$7, moras[[#This Row],[SALARIO]])</f>
        <v>1453308</v>
      </c>
      <c r="F4288">
        <f>STANDARDIZE(moras[[#This Row],[SALARIO]],'2-Resumen'!$B$2,'2-Resumen'!$B$3)</f>
        <v>-0.3514347313293617</v>
      </c>
      <c r="G4288" t="str">
        <f>IF(ABS(moras[[#This Row],[Z-CORE]])&gt; 1.96,"Sí", "No")</f>
        <v>No</v>
      </c>
      <c r="H4288" t="s">
        <v>38</v>
      </c>
      <c r="I4288" t="str">
        <f>IF(moras[[#This Row],[TIPO_ASEGURAMIENTO]] = "", '2-Resumen'!$F$4, moras[[#This Row],[TIPO_ASEGURAMIENTO]])</f>
        <v>PENSIONADOS EN SU PROPIO SISTEMA</v>
      </c>
      <c r="J4288" t="s">
        <v>34</v>
      </c>
      <c r="K4288" t="s">
        <v>30</v>
      </c>
      <c r="L4288" t="s">
        <v>31</v>
      </c>
      <c r="M4288" t="s">
        <v>31</v>
      </c>
      <c r="N4288">
        <v>70</v>
      </c>
      <c r="O4288">
        <f>IF(moras[[#This Row],[EDAD]]="", '2-Resumen'!$C$7, moras[[#This Row],[EDAD]])</f>
        <v>70</v>
      </c>
      <c r="P4288">
        <f>FLOOR(moras[[#This Row],[EDAD_SIN_NA´S]],10)</f>
        <v>70</v>
      </c>
      <c r="Q4288">
        <f>STANDARDIZE(moras[[#This Row],[EDAD]],'2-Resumen'!$C$2, '2-Resumen'!$C$3)</f>
        <v>1.9827190589451413</v>
      </c>
      <c r="R4288" t="str">
        <f>IF(ABS(moras[[#This Row],[Z-CORE E]]) &gt; 1.96, "Sí", "No")</f>
        <v>Sí</v>
      </c>
    </row>
    <row r="4289" spans="1:18">
      <c r="A4289">
        <v>4670</v>
      </c>
      <c r="B4289" t="s">
        <v>27</v>
      </c>
      <c r="C4289">
        <v>348148</v>
      </c>
      <c r="D42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89">
        <f>IF(moras[[#This Row],[SALARIO]]="",'2-Resumen'!$B$7, moras[[#This Row],[SALARIO]])</f>
        <v>348148</v>
      </c>
      <c r="F4289">
        <f>STANDARDIZE(moras[[#This Row],[SALARIO]],'2-Resumen'!$B$2,'2-Resumen'!$B$3)</f>
        <v>-0.36982353361485681</v>
      </c>
      <c r="G4289" t="str">
        <f>IF(ABS(moras[[#This Row],[Z-CORE]])&gt; 1.96,"Sí", "No")</f>
        <v>No</v>
      </c>
      <c r="H4289" t="s">
        <v>38</v>
      </c>
      <c r="I4289" t="str">
        <f>IF(moras[[#This Row],[TIPO_ASEGURAMIENTO]] = "", '2-Resumen'!$F$4, moras[[#This Row],[TIPO_ASEGURAMIENTO]])</f>
        <v>PENSIONADOS EN SU PROPIO SISTEMA</v>
      </c>
      <c r="J4289" t="s">
        <v>34</v>
      </c>
      <c r="K4289" t="s">
        <v>30</v>
      </c>
      <c r="L4289" t="s">
        <v>31</v>
      </c>
      <c r="M4289" t="s">
        <v>31</v>
      </c>
      <c r="N4289">
        <v>83</v>
      </c>
      <c r="O4289">
        <f>IF(moras[[#This Row],[EDAD]]="", '2-Resumen'!$C$7, moras[[#This Row],[EDAD]])</f>
        <v>83</v>
      </c>
      <c r="P4289">
        <f>FLOOR(moras[[#This Row],[EDAD_SIN_NA´S]],10)</f>
        <v>80</v>
      </c>
      <c r="Q4289">
        <f>STANDARDIZE(moras[[#This Row],[EDAD]],'2-Resumen'!$C$2, '2-Resumen'!$C$3)</f>
        <v>2.9001983499479289</v>
      </c>
      <c r="R4289" t="str">
        <f>IF(ABS(moras[[#This Row],[Z-CORE E]]) &gt; 1.96, "Sí", "No")</f>
        <v>Sí</v>
      </c>
    </row>
    <row r="4290" spans="1:18">
      <c r="A4290">
        <v>4694</v>
      </c>
      <c r="B4290" t="s">
        <v>32</v>
      </c>
      <c r="C4290">
        <v>8962309</v>
      </c>
      <c r="D42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90">
        <f>IF(moras[[#This Row],[SALARIO]]="",'2-Resumen'!$B$7, moras[[#This Row],[SALARIO]])</f>
        <v>8962309</v>
      </c>
      <c r="F4290">
        <f>STANDARDIZE(moras[[#This Row],[SALARIO]],'2-Resumen'!$B$2,'2-Resumen'!$B$3)</f>
        <v>-0.22649215762909627</v>
      </c>
      <c r="G4290" t="str">
        <f>IF(ABS(moras[[#This Row],[Z-CORE]])&gt; 1.96,"Sí", "No")</f>
        <v>No</v>
      </c>
      <c r="H4290" t="s">
        <v>38</v>
      </c>
      <c r="I4290" t="str">
        <f>IF(moras[[#This Row],[TIPO_ASEGURAMIENTO]] = "", '2-Resumen'!$F$4, moras[[#This Row],[TIPO_ASEGURAMIENTO]])</f>
        <v>PENSIONADOS EN SU PROPIO SISTEMA</v>
      </c>
      <c r="J4290" t="s">
        <v>34</v>
      </c>
      <c r="K4290" t="s">
        <v>30</v>
      </c>
      <c r="L4290" t="s">
        <v>31</v>
      </c>
      <c r="M4290" t="s">
        <v>31</v>
      </c>
      <c r="N4290">
        <v>68</v>
      </c>
      <c r="O4290">
        <f>IF(moras[[#This Row],[EDAD]]="", '2-Resumen'!$C$7, moras[[#This Row],[EDAD]])</f>
        <v>68</v>
      </c>
      <c r="P4290">
        <f>FLOOR(moras[[#This Row],[EDAD_SIN_NA´S]],10)</f>
        <v>60</v>
      </c>
      <c r="Q4290">
        <f>STANDARDIZE(moras[[#This Row],[EDAD]],'2-Resumen'!$C$2, '2-Resumen'!$C$3)</f>
        <v>1.8415683987908662</v>
      </c>
      <c r="R4290" t="str">
        <f>IF(ABS(moras[[#This Row],[Z-CORE E]]) &gt; 1.96, "Sí", "No")</f>
        <v>No</v>
      </c>
    </row>
    <row r="4291" spans="1:18">
      <c r="A4291">
        <v>4805</v>
      </c>
      <c r="B4291" t="s">
        <v>32</v>
      </c>
      <c r="C4291">
        <v>10554283</v>
      </c>
      <c r="D42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91">
        <f>IF(moras[[#This Row],[SALARIO]]="",'2-Resumen'!$B$7, moras[[#This Row],[SALARIO]])</f>
        <v>10554283</v>
      </c>
      <c r="F4291">
        <f>STANDARDIZE(moras[[#This Row],[SALARIO]],'2-Resumen'!$B$2,'2-Resumen'!$B$3)</f>
        <v>-0.20000323735542655</v>
      </c>
      <c r="G4291" t="str">
        <f>IF(ABS(moras[[#This Row],[Z-CORE]])&gt; 1.96,"Sí", "No")</f>
        <v>No</v>
      </c>
      <c r="H4291" t="s">
        <v>38</v>
      </c>
      <c r="I4291" t="str">
        <f>IF(moras[[#This Row],[TIPO_ASEGURAMIENTO]] = "", '2-Resumen'!$F$4, moras[[#This Row],[TIPO_ASEGURAMIENTO]])</f>
        <v>PENSIONADOS EN SU PROPIO SISTEMA</v>
      </c>
      <c r="J4291" t="s">
        <v>34</v>
      </c>
      <c r="K4291" t="s">
        <v>30</v>
      </c>
      <c r="L4291" t="s">
        <v>31</v>
      </c>
      <c r="M4291" t="s">
        <v>31</v>
      </c>
      <c r="N4291">
        <v>69</v>
      </c>
      <c r="O4291">
        <f>IF(moras[[#This Row],[EDAD]]="", '2-Resumen'!$C$7, moras[[#This Row],[EDAD]])</f>
        <v>69</v>
      </c>
      <c r="P4291">
        <f>FLOOR(moras[[#This Row],[EDAD_SIN_NA´S]],10)</f>
        <v>60</v>
      </c>
      <c r="Q4291">
        <f>STANDARDIZE(moras[[#This Row],[EDAD]],'2-Resumen'!$C$2, '2-Resumen'!$C$3)</f>
        <v>1.9121437288680037</v>
      </c>
      <c r="R4291" t="str">
        <f>IF(ABS(moras[[#This Row],[Z-CORE E]]) &gt; 1.96, "Sí", "No")</f>
        <v>No</v>
      </c>
    </row>
    <row r="4292" spans="1:18">
      <c r="A4292">
        <v>4814</v>
      </c>
      <c r="B4292" t="s">
        <v>32</v>
      </c>
      <c r="C4292">
        <v>14150948</v>
      </c>
      <c r="D42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92">
        <f>IF(moras[[#This Row],[SALARIO]]="",'2-Resumen'!$B$7, moras[[#This Row],[SALARIO]])</f>
        <v>14150948</v>
      </c>
      <c r="F4292">
        <f>STANDARDIZE(moras[[#This Row],[SALARIO]],'2-Resumen'!$B$2,'2-Resumen'!$B$3)</f>
        <v>-0.14015818182305079</v>
      </c>
      <c r="G4292" t="str">
        <f>IF(ABS(moras[[#This Row],[Z-CORE]])&gt; 1.96,"Sí", "No")</f>
        <v>No</v>
      </c>
      <c r="H4292" t="s">
        <v>38</v>
      </c>
      <c r="I4292" t="str">
        <f>IF(moras[[#This Row],[TIPO_ASEGURAMIENTO]] = "", '2-Resumen'!$F$4, moras[[#This Row],[TIPO_ASEGURAMIENTO]])</f>
        <v>PENSIONADOS EN SU PROPIO SISTEMA</v>
      </c>
      <c r="J4292" t="s">
        <v>34</v>
      </c>
      <c r="K4292" t="s">
        <v>30</v>
      </c>
      <c r="L4292" t="s">
        <v>31</v>
      </c>
      <c r="M4292" t="s">
        <v>31</v>
      </c>
      <c r="N4292">
        <v>82</v>
      </c>
      <c r="O4292">
        <f>IF(moras[[#This Row],[EDAD]]="", '2-Resumen'!$C$7, moras[[#This Row],[EDAD]])</f>
        <v>82</v>
      </c>
      <c r="P4292">
        <f>FLOOR(moras[[#This Row],[EDAD_SIN_NA´S]],10)</f>
        <v>80</v>
      </c>
      <c r="Q4292">
        <f>STANDARDIZE(moras[[#This Row],[EDAD]],'2-Resumen'!$C$2, '2-Resumen'!$C$3)</f>
        <v>2.8296230198707915</v>
      </c>
      <c r="R4292" t="str">
        <f>IF(ABS(moras[[#This Row],[Z-CORE E]]) &gt; 1.96, "Sí", "No")</f>
        <v>Sí</v>
      </c>
    </row>
    <row r="4293" spans="1:18">
      <c r="A4293">
        <v>4819</v>
      </c>
      <c r="B4293" t="s">
        <v>27</v>
      </c>
      <c r="C4293">
        <v>1399635</v>
      </c>
      <c r="D42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93">
        <f>IF(moras[[#This Row],[SALARIO]]="",'2-Resumen'!$B$7, moras[[#This Row],[SALARIO]])</f>
        <v>1399635</v>
      </c>
      <c r="F4293">
        <f>STANDARDIZE(moras[[#This Row],[SALARIO]],'2-Resumen'!$B$2,'2-Resumen'!$B$3)</f>
        <v>-0.35232779856403301</v>
      </c>
      <c r="G4293" t="str">
        <f>IF(ABS(moras[[#This Row],[Z-CORE]])&gt; 1.96,"Sí", "No")</f>
        <v>No</v>
      </c>
      <c r="H4293" t="s">
        <v>38</v>
      </c>
      <c r="I4293" t="str">
        <f>IF(moras[[#This Row],[TIPO_ASEGURAMIENTO]] = "", '2-Resumen'!$F$4, moras[[#This Row],[TIPO_ASEGURAMIENTO]])</f>
        <v>PENSIONADOS EN SU PROPIO SISTEMA</v>
      </c>
      <c r="J4293" t="s">
        <v>34</v>
      </c>
      <c r="K4293" t="s">
        <v>30</v>
      </c>
      <c r="L4293" t="s">
        <v>31</v>
      </c>
      <c r="M4293" t="s">
        <v>31</v>
      </c>
      <c r="N4293">
        <v>66</v>
      </c>
      <c r="O4293">
        <f>IF(moras[[#This Row],[EDAD]]="", '2-Resumen'!$C$7, moras[[#This Row],[EDAD]])</f>
        <v>66</v>
      </c>
      <c r="P4293">
        <f>FLOOR(moras[[#This Row],[EDAD_SIN_NA´S]],10)</f>
        <v>60</v>
      </c>
      <c r="Q4293">
        <f>STANDARDIZE(moras[[#This Row],[EDAD]],'2-Resumen'!$C$2, '2-Resumen'!$C$3)</f>
        <v>1.7004177386365913</v>
      </c>
      <c r="R4293" t="str">
        <f>IF(ABS(moras[[#This Row],[Z-CORE E]]) &gt; 1.96, "Sí", "No")</f>
        <v>No</v>
      </c>
    </row>
    <row r="4294" spans="1:18">
      <c r="A4294">
        <v>4858</v>
      </c>
      <c r="B4294" t="s">
        <v>32</v>
      </c>
      <c r="C4294">
        <v>491840</v>
      </c>
      <c r="D42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94">
        <f>IF(moras[[#This Row],[SALARIO]]="",'2-Resumen'!$B$7, moras[[#This Row],[SALARIO]])</f>
        <v>491840</v>
      </c>
      <c r="F4294">
        <f>STANDARDIZE(moras[[#This Row],[SALARIO]],'2-Resumen'!$B$2,'2-Resumen'!$B$3)</f>
        <v>-0.36743263657007835</v>
      </c>
      <c r="G4294" t="str">
        <f>IF(ABS(moras[[#This Row],[Z-CORE]])&gt; 1.96,"Sí", "No")</f>
        <v>No</v>
      </c>
      <c r="H4294" t="s">
        <v>38</v>
      </c>
      <c r="I4294" t="str">
        <f>IF(moras[[#This Row],[TIPO_ASEGURAMIENTO]] = "", '2-Resumen'!$F$4, moras[[#This Row],[TIPO_ASEGURAMIENTO]])</f>
        <v>PENSIONADOS EN SU PROPIO SISTEMA</v>
      </c>
      <c r="J4294" t="s">
        <v>34</v>
      </c>
      <c r="K4294" t="s">
        <v>30</v>
      </c>
      <c r="L4294" t="s">
        <v>31</v>
      </c>
      <c r="M4294" t="s">
        <v>31</v>
      </c>
      <c r="N4294">
        <v>72</v>
      </c>
      <c r="O4294">
        <f>IF(moras[[#This Row],[EDAD]]="", '2-Resumen'!$C$7, moras[[#This Row],[EDAD]])</f>
        <v>72</v>
      </c>
      <c r="P4294">
        <f>FLOOR(moras[[#This Row],[EDAD_SIN_NA´S]],10)</f>
        <v>70</v>
      </c>
      <c r="Q4294">
        <f>STANDARDIZE(moras[[#This Row],[EDAD]],'2-Resumen'!$C$2, '2-Resumen'!$C$3)</f>
        <v>2.1238697190994165</v>
      </c>
      <c r="R4294" t="str">
        <f>IF(ABS(moras[[#This Row],[Z-CORE E]]) &gt; 1.96, "Sí", "No")</f>
        <v>Sí</v>
      </c>
    </row>
    <row r="4295" spans="1:18">
      <c r="A4295">
        <v>4878</v>
      </c>
      <c r="B4295" t="s">
        <v>27</v>
      </c>
      <c r="C4295">
        <v>63508035</v>
      </c>
      <c r="D42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295">
        <f>IF(moras[[#This Row],[SALARIO]]="",'2-Resumen'!$B$7, moras[[#This Row],[SALARIO]])</f>
        <v>63508035</v>
      </c>
      <c r="F4295">
        <f>STANDARDIZE(moras[[#This Row],[SALARIO]],'2-Resumen'!$B$2,'2-Resumen'!$B$3)</f>
        <v>0.68109640052790532</v>
      </c>
      <c r="G4295" t="str">
        <f>IF(ABS(moras[[#This Row],[Z-CORE]])&gt; 1.96,"Sí", "No")</f>
        <v>No</v>
      </c>
      <c r="H4295" t="s">
        <v>38</v>
      </c>
      <c r="I4295" t="str">
        <f>IF(moras[[#This Row],[TIPO_ASEGURAMIENTO]] = "", '2-Resumen'!$F$4, moras[[#This Row],[TIPO_ASEGURAMIENTO]])</f>
        <v>PENSIONADOS EN SU PROPIO SISTEMA</v>
      </c>
      <c r="J4295" t="s">
        <v>34</v>
      </c>
      <c r="K4295" t="s">
        <v>30</v>
      </c>
      <c r="L4295" t="s">
        <v>31</v>
      </c>
      <c r="M4295" t="s">
        <v>31</v>
      </c>
      <c r="N4295">
        <v>65</v>
      </c>
      <c r="O4295">
        <f>IF(moras[[#This Row],[EDAD]]="", '2-Resumen'!$C$7, moras[[#This Row],[EDAD]])</f>
        <v>65</v>
      </c>
      <c r="P4295">
        <f>FLOOR(moras[[#This Row],[EDAD_SIN_NA´S]],10)</f>
        <v>60</v>
      </c>
      <c r="Q4295">
        <f>STANDARDIZE(moras[[#This Row],[EDAD]],'2-Resumen'!$C$2, '2-Resumen'!$C$3)</f>
        <v>1.6298424085594538</v>
      </c>
      <c r="R4295" t="str">
        <f>IF(ABS(moras[[#This Row],[Z-CORE E]]) &gt; 1.96, "Sí", "No")</f>
        <v>No</v>
      </c>
    </row>
    <row r="4296" spans="1:18">
      <c r="A4296">
        <v>4893</v>
      </c>
      <c r="B4296" t="s">
        <v>32</v>
      </c>
      <c r="C4296">
        <v>586357</v>
      </c>
      <c r="D42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296">
        <f>IF(moras[[#This Row],[SALARIO]]="",'2-Resumen'!$B$7, moras[[#This Row],[SALARIO]])</f>
        <v>586357</v>
      </c>
      <c r="F4296">
        <f>STANDARDIZE(moras[[#This Row],[SALARIO]],'2-Resumen'!$B$2,'2-Resumen'!$B$3)</f>
        <v>-0.36585996435463614</v>
      </c>
      <c r="G4296" t="str">
        <f>IF(ABS(moras[[#This Row],[Z-CORE]])&gt; 1.96,"Sí", "No")</f>
        <v>No</v>
      </c>
      <c r="H4296" t="s">
        <v>38</v>
      </c>
      <c r="I4296" t="str">
        <f>IF(moras[[#This Row],[TIPO_ASEGURAMIENTO]] = "", '2-Resumen'!$F$4, moras[[#This Row],[TIPO_ASEGURAMIENTO]])</f>
        <v>PENSIONADOS EN SU PROPIO SISTEMA</v>
      </c>
      <c r="J4296" t="s">
        <v>34</v>
      </c>
      <c r="K4296" t="s">
        <v>30</v>
      </c>
      <c r="L4296" t="s">
        <v>31</v>
      </c>
      <c r="M4296" t="s">
        <v>31</v>
      </c>
      <c r="N4296">
        <v>91</v>
      </c>
      <c r="O4296">
        <f>IF(moras[[#This Row],[EDAD]]="", '2-Resumen'!$C$7, moras[[#This Row],[EDAD]])</f>
        <v>91</v>
      </c>
      <c r="P4296">
        <f>FLOOR(moras[[#This Row],[EDAD_SIN_NA´S]],10)</f>
        <v>90</v>
      </c>
      <c r="Q4296">
        <f>STANDARDIZE(moras[[#This Row],[EDAD]],'2-Resumen'!$C$2, '2-Resumen'!$C$3)</f>
        <v>3.464800990565029</v>
      </c>
      <c r="R4296" t="str">
        <f>IF(ABS(moras[[#This Row],[Z-CORE E]]) &gt; 1.96, "Sí", "No")</f>
        <v>Sí</v>
      </c>
    </row>
    <row r="4297" spans="1:18">
      <c r="A4297">
        <v>4896</v>
      </c>
      <c r="B4297" t="s">
        <v>27</v>
      </c>
      <c r="C4297">
        <v>787199</v>
      </c>
      <c r="D42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97">
        <f>IF(moras[[#This Row],[SALARIO]]="",'2-Resumen'!$B$7, moras[[#This Row],[SALARIO]])</f>
        <v>787199</v>
      </c>
      <c r="F4297">
        <f>STANDARDIZE(moras[[#This Row],[SALARIO]],'2-Resumen'!$B$2,'2-Resumen'!$B$3)</f>
        <v>-0.3625181461304664</v>
      </c>
      <c r="G4297" t="str">
        <f>IF(ABS(moras[[#This Row],[Z-CORE]])&gt; 1.96,"Sí", "No")</f>
        <v>No</v>
      </c>
      <c r="H4297" t="s">
        <v>38</v>
      </c>
      <c r="I4297" t="str">
        <f>IF(moras[[#This Row],[TIPO_ASEGURAMIENTO]] = "", '2-Resumen'!$F$4, moras[[#This Row],[TIPO_ASEGURAMIENTO]])</f>
        <v>PENSIONADOS EN SU PROPIO SISTEMA</v>
      </c>
      <c r="J4297" t="s">
        <v>34</v>
      </c>
      <c r="K4297" t="s">
        <v>30</v>
      </c>
      <c r="L4297" t="s">
        <v>31</v>
      </c>
      <c r="M4297" t="s">
        <v>31</v>
      </c>
      <c r="N4297">
        <v>78</v>
      </c>
      <c r="O4297">
        <f>IF(moras[[#This Row],[EDAD]]="", '2-Resumen'!$C$7, moras[[#This Row],[EDAD]])</f>
        <v>78</v>
      </c>
      <c r="P4297">
        <f>FLOOR(moras[[#This Row],[EDAD_SIN_NA´S]],10)</f>
        <v>70</v>
      </c>
      <c r="Q4297">
        <f>STANDARDIZE(moras[[#This Row],[EDAD]],'2-Resumen'!$C$2, '2-Resumen'!$C$3)</f>
        <v>2.5473216995622412</v>
      </c>
      <c r="R4297" t="str">
        <f>IF(ABS(moras[[#This Row],[Z-CORE E]]) &gt; 1.96, "Sí", "No")</f>
        <v>Sí</v>
      </c>
    </row>
    <row r="4298" spans="1:18">
      <c r="A4298">
        <v>4933</v>
      </c>
      <c r="B4298" t="s">
        <v>27</v>
      </c>
      <c r="C4298">
        <v>953508</v>
      </c>
      <c r="D42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98">
        <f>IF(moras[[#This Row],[SALARIO]]="",'2-Resumen'!$B$7, moras[[#This Row],[SALARIO]])</f>
        <v>953508</v>
      </c>
      <c r="F4298">
        <f>STANDARDIZE(moras[[#This Row],[SALARIO]],'2-Resumen'!$B$2,'2-Resumen'!$B$3)</f>
        <v>-0.35975092390083591</v>
      </c>
      <c r="G4298" t="str">
        <f>IF(ABS(moras[[#This Row],[Z-CORE]])&gt; 1.96,"Sí", "No")</f>
        <v>No</v>
      </c>
      <c r="H4298" t="s">
        <v>38</v>
      </c>
      <c r="I4298" t="str">
        <f>IF(moras[[#This Row],[TIPO_ASEGURAMIENTO]] = "", '2-Resumen'!$F$4, moras[[#This Row],[TIPO_ASEGURAMIENTO]])</f>
        <v>PENSIONADOS EN SU PROPIO SISTEMA</v>
      </c>
      <c r="J4298" t="s">
        <v>34</v>
      </c>
      <c r="K4298" t="s">
        <v>30</v>
      </c>
      <c r="L4298" t="s">
        <v>31</v>
      </c>
      <c r="M4298" t="s">
        <v>31</v>
      </c>
      <c r="N4298">
        <v>70</v>
      </c>
      <c r="O4298">
        <f>IF(moras[[#This Row],[EDAD]]="", '2-Resumen'!$C$7, moras[[#This Row],[EDAD]])</f>
        <v>70</v>
      </c>
      <c r="P4298">
        <f>FLOOR(moras[[#This Row],[EDAD_SIN_NA´S]],10)</f>
        <v>70</v>
      </c>
      <c r="Q4298">
        <f>STANDARDIZE(moras[[#This Row],[EDAD]],'2-Resumen'!$C$2, '2-Resumen'!$C$3)</f>
        <v>1.9827190589451413</v>
      </c>
      <c r="R4298" t="str">
        <f>IF(ABS(moras[[#This Row],[Z-CORE E]]) &gt; 1.96, "Sí", "No")</f>
        <v>Sí</v>
      </c>
    </row>
    <row r="4299" spans="1:18">
      <c r="A4299">
        <v>4949</v>
      </c>
      <c r="B4299" t="s">
        <v>32</v>
      </c>
      <c r="C4299">
        <v>1376386</v>
      </c>
      <c r="D42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299">
        <f>IF(moras[[#This Row],[SALARIO]]="",'2-Resumen'!$B$7, moras[[#This Row],[SALARIO]])</f>
        <v>1376386</v>
      </c>
      <c r="F4299">
        <f>STANDARDIZE(moras[[#This Row],[SALARIO]],'2-Resumen'!$B$2,'2-Resumen'!$B$3)</f>
        <v>-0.35271463962264488</v>
      </c>
      <c r="G4299" t="str">
        <f>IF(ABS(moras[[#This Row],[Z-CORE]])&gt; 1.96,"Sí", "No")</f>
        <v>No</v>
      </c>
      <c r="H4299" t="s">
        <v>38</v>
      </c>
      <c r="I4299" t="str">
        <f>IF(moras[[#This Row],[TIPO_ASEGURAMIENTO]] = "", '2-Resumen'!$F$4, moras[[#This Row],[TIPO_ASEGURAMIENTO]])</f>
        <v>PENSIONADOS EN SU PROPIO SISTEMA</v>
      </c>
      <c r="J4299" t="s">
        <v>34</v>
      </c>
      <c r="K4299" t="s">
        <v>30</v>
      </c>
      <c r="L4299" t="s">
        <v>31</v>
      </c>
      <c r="M4299" t="s">
        <v>31</v>
      </c>
      <c r="N4299">
        <v>67</v>
      </c>
      <c r="O4299">
        <f>IF(moras[[#This Row],[EDAD]]="", '2-Resumen'!$C$7, moras[[#This Row],[EDAD]])</f>
        <v>67</v>
      </c>
      <c r="P4299">
        <f>FLOOR(moras[[#This Row],[EDAD_SIN_NA´S]],10)</f>
        <v>60</v>
      </c>
      <c r="Q4299">
        <f>STANDARDIZE(moras[[#This Row],[EDAD]],'2-Resumen'!$C$2, '2-Resumen'!$C$3)</f>
        <v>1.7709930687137287</v>
      </c>
      <c r="R4299" t="str">
        <f>IF(ABS(moras[[#This Row],[Z-CORE E]]) &gt; 1.96, "Sí", "No")</f>
        <v>No</v>
      </c>
    </row>
    <row r="4300" spans="1:18">
      <c r="A4300">
        <v>4975</v>
      </c>
      <c r="B4300" t="s">
        <v>27</v>
      </c>
      <c r="C4300">
        <v>415284</v>
      </c>
      <c r="D43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00">
        <f>IF(moras[[#This Row],[SALARIO]]="",'2-Resumen'!$B$7, moras[[#This Row],[SALARIO]])</f>
        <v>415284</v>
      </c>
      <c r="F4300">
        <f>STANDARDIZE(moras[[#This Row],[SALARIO]],'2-Resumen'!$B$2,'2-Resumen'!$B$3)</f>
        <v>-0.36870645497444365</v>
      </c>
      <c r="G4300" t="str">
        <f>IF(ABS(moras[[#This Row],[Z-CORE]])&gt; 1.96,"Sí", "No")</f>
        <v>No</v>
      </c>
      <c r="H4300" t="s">
        <v>38</v>
      </c>
      <c r="I4300" t="str">
        <f>IF(moras[[#This Row],[TIPO_ASEGURAMIENTO]] = "", '2-Resumen'!$F$4, moras[[#This Row],[TIPO_ASEGURAMIENTO]])</f>
        <v>PENSIONADOS EN SU PROPIO SISTEMA</v>
      </c>
      <c r="J4300" t="s">
        <v>34</v>
      </c>
      <c r="K4300" t="s">
        <v>30</v>
      </c>
      <c r="L4300" t="s">
        <v>31</v>
      </c>
      <c r="M4300" t="s">
        <v>31</v>
      </c>
      <c r="N4300">
        <v>66</v>
      </c>
      <c r="O4300">
        <f>IF(moras[[#This Row],[EDAD]]="", '2-Resumen'!$C$7, moras[[#This Row],[EDAD]])</f>
        <v>66</v>
      </c>
      <c r="P4300">
        <f>FLOOR(moras[[#This Row],[EDAD_SIN_NA´S]],10)</f>
        <v>60</v>
      </c>
      <c r="Q4300">
        <f>STANDARDIZE(moras[[#This Row],[EDAD]],'2-Resumen'!$C$2, '2-Resumen'!$C$3)</f>
        <v>1.7004177386365913</v>
      </c>
      <c r="R4300" t="str">
        <f>IF(ABS(moras[[#This Row],[Z-CORE E]]) &gt; 1.96, "Sí", "No")</f>
        <v>No</v>
      </c>
    </row>
    <row r="4301" spans="1:18">
      <c r="A4301">
        <v>15</v>
      </c>
      <c r="B4301" t="s">
        <v>27</v>
      </c>
      <c r="C4301">
        <v>34339086</v>
      </c>
      <c r="D43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301">
        <f>IF(moras[[#This Row],[SALARIO]]="",'2-Resumen'!$B$7, moras[[#This Row],[SALARIO]])</f>
        <v>34339086</v>
      </c>
      <c r="F4301">
        <f>STANDARDIZE(moras[[#This Row],[SALARIO]],'2-Resumen'!$B$2,'2-Resumen'!$B$3)</f>
        <v>0.19575306921235708</v>
      </c>
      <c r="G4301" t="str">
        <f>IF(ABS(moras[[#This Row],[Z-CORE]])&gt; 1.96,"Sí", "No")</f>
        <v>No</v>
      </c>
      <c r="H4301" t="s">
        <v>39</v>
      </c>
      <c r="I4301" t="str">
        <f>IF(moras[[#This Row],[TIPO_ASEGURAMIENTO]] = "", '2-Resumen'!$F$4, moras[[#This Row],[TIPO_ASEGURAMIENTO]])</f>
        <v>TRABAJADOR INDEPENDIENTE</v>
      </c>
      <c r="J4301" t="s">
        <v>29</v>
      </c>
      <c r="K4301" t="s">
        <v>30</v>
      </c>
      <c r="L4301" t="s">
        <v>31</v>
      </c>
      <c r="M4301" t="s">
        <v>31</v>
      </c>
      <c r="N4301">
        <v>59</v>
      </c>
      <c r="O4301">
        <f>IF(moras[[#This Row],[EDAD]]="", '2-Resumen'!$C$7, moras[[#This Row],[EDAD]])</f>
        <v>59</v>
      </c>
      <c r="P4301">
        <f>FLOOR(moras[[#This Row],[EDAD_SIN_NA´S]],10)</f>
        <v>50</v>
      </c>
      <c r="Q4301">
        <f>STANDARDIZE(moras[[#This Row],[EDAD]],'2-Resumen'!$C$2, '2-Resumen'!$C$3)</f>
        <v>1.2063904280966287</v>
      </c>
      <c r="R4301" t="str">
        <f>IF(ABS(moras[[#This Row],[Z-CORE E]]) &gt; 1.96, "Sí", "No")</f>
        <v>No</v>
      </c>
    </row>
    <row r="4302" spans="1:18">
      <c r="A4302">
        <v>32</v>
      </c>
      <c r="B4302" t="s">
        <v>32</v>
      </c>
      <c r="C4302">
        <v>360420</v>
      </c>
      <c r="D43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02">
        <f>IF(moras[[#This Row],[SALARIO]]="",'2-Resumen'!$B$7, moras[[#This Row],[SALARIO]])</f>
        <v>360420</v>
      </c>
      <c r="F4302">
        <f>STANDARDIZE(moras[[#This Row],[SALARIO]],'2-Resumen'!$B$2,'2-Resumen'!$B$3)</f>
        <v>-0.3696193393066593</v>
      </c>
      <c r="G4302" t="str">
        <f>IF(ABS(moras[[#This Row],[Z-CORE]])&gt; 1.96,"Sí", "No")</f>
        <v>No</v>
      </c>
      <c r="H4302" t="s">
        <v>39</v>
      </c>
      <c r="I4302" t="str">
        <f>IF(moras[[#This Row],[TIPO_ASEGURAMIENTO]] = "", '2-Resumen'!$F$4, moras[[#This Row],[TIPO_ASEGURAMIENTO]])</f>
        <v>TRABAJADOR INDEPENDIENTE</v>
      </c>
      <c r="J4302" t="s">
        <v>29</v>
      </c>
      <c r="K4302" t="s">
        <v>30</v>
      </c>
      <c r="L4302" t="s">
        <v>31</v>
      </c>
      <c r="M4302" t="s">
        <v>30</v>
      </c>
      <c r="N4302">
        <v>53</v>
      </c>
      <c r="O4302">
        <f>IF(moras[[#This Row],[EDAD]]="", '2-Resumen'!$C$7, moras[[#This Row],[EDAD]])</f>
        <v>53</v>
      </c>
      <c r="P4302">
        <f>FLOOR(moras[[#This Row],[EDAD_SIN_NA´S]],10)</f>
        <v>50</v>
      </c>
      <c r="Q4302">
        <f>STANDARDIZE(moras[[#This Row],[EDAD]],'2-Resumen'!$C$2, '2-Resumen'!$C$3)</f>
        <v>0.78293844763380371</v>
      </c>
      <c r="R4302" t="str">
        <f>IF(ABS(moras[[#This Row],[Z-CORE E]]) &gt; 1.96, "Sí", "No")</f>
        <v>No</v>
      </c>
    </row>
    <row r="4303" spans="1:18">
      <c r="A4303">
        <v>51</v>
      </c>
      <c r="B4303" t="s">
        <v>32</v>
      </c>
      <c r="C4303">
        <v>29704499</v>
      </c>
      <c r="D43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303">
        <f>IF(moras[[#This Row],[SALARIO]]="",'2-Resumen'!$B$7, moras[[#This Row],[SALARIO]])</f>
        <v>29704499</v>
      </c>
      <c r="F4303">
        <f>STANDARDIZE(moras[[#This Row],[SALARIO]],'2-Resumen'!$B$2,'2-Resumen'!$B$3)</f>
        <v>0.11863798721705679</v>
      </c>
      <c r="G4303" t="str">
        <f>IF(ABS(moras[[#This Row],[Z-CORE]])&gt; 1.96,"Sí", "No")</f>
        <v>No</v>
      </c>
      <c r="H4303" t="s">
        <v>39</v>
      </c>
      <c r="I4303" t="str">
        <f>IF(moras[[#This Row],[TIPO_ASEGURAMIENTO]] = "", '2-Resumen'!$F$4, moras[[#This Row],[TIPO_ASEGURAMIENTO]])</f>
        <v>TRABAJADOR INDEPENDIENTE</v>
      </c>
      <c r="J4303" t="s">
        <v>29</v>
      </c>
      <c r="K4303" t="s">
        <v>30</v>
      </c>
      <c r="L4303" t="s">
        <v>31</v>
      </c>
      <c r="M4303" t="s">
        <v>31</v>
      </c>
      <c r="N4303">
        <v>66</v>
      </c>
      <c r="O4303">
        <f>IF(moras[[#This Row],[EDAD]]="", '2-Resumen'!$C$7, moras[[#This Row],[EDAD]])</f>
        <v>66</v>
      </c>
      <c r="P4303">
        <f>FLOOR(moras[[#This Row],[EDAD_SIN_NA´S]],10)</f>
        <v>60</v>
      </c>
      <c r="Q4303">
        <f>STANDARDIZE(moras[[#This Row],[EDAD]],'2-Resumen'!$C$2, '2-Resumen'!$C$3)</f>
        <v>1.7004177386365913</v>
      </c>
      <c r="R4303" t="str">
        <f>IF(ABS(moras[[#This Row],[Z-CORE E]]) &gt; 1.96, "Sí", "No")</f>
        <v>No</v>
      </c>
    </row>
    <row r="4304" spans="1:18">
      <c r="A4304">
        <v>54</v>
      </c>
      <c r="B4304" t="s">
        <v>32</v>
      </c>
      <c r="C4304">
        <v>379422</v>
      </c>
      <c r="D43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04">
        <f>IF(moras[[#This Row],[SALARIO]]="",'2-Resumen'!$B$7, moras[[#This Row],[SALARIO]])</f>
        <v>379422</v>
      </c>
      <c r="F4304">
        <f>STANDARDIZE(moras[[#This Row],[SALARIO]],'2-Resumen'!$B$2,'2-Resumen'!$B$3)</f>
        <v>-0.36930316425415199</v>
      </c>
      <c r="G4304" t="str">
        <f>IF(ABS(moras[[#This Row],[Z-CORE]])&gt; 1.96,"Sí", "No")</f>
        <v>No</v>
      </c>
      <c r="H4304" t="s">
        <v>39</v>
      </c>
      <c r="I4304" t="str">
        <f>IF(moras[[#This Row],[TIPO_ASEGURAMIENTO]] = "", '2-Resumen'!$F$4, moras[[#This Row],[TIPO_ASEGURAMIENTO]])</f>
        <v>TRABAJADOR INDEPENDIENTE</v>
      </c>
      <c r="J4304" t="s">
        <v>29</v>
      </c>
      <c r="K4304" t="s">
        <v>30</v>
      </c>
      <c r="L4304" t="s">
        <v>31</v>
      </c>
      <c r="M4304" t="s">
        <v>31</v>
      </c>
      <c r="N4304">
        <v>43</v>
      </c>
      <c r="O4304">
        <f>IF(moras[[#This Row],[EDAD]]="", '2-Resumen'!$C$7, moras[[#This Row],[EDAD]])</f>
        <v>43</v>
      </c>
      <c r="P4304">
        <f>FLOOR(moras[[#This Row],[EDAD_SIN_NA´S]],10)</f>
        <v>40</v>
      </c>
      <c r="Q4304">
        <f>STANDARDIZE(moras[[#This Row],[EDAD]],'2-Resumen'!$C$2, '2-Resumen'!$C$3)</f>
        <v>7.7185146862428639E-2</v>
      </c>
      <c r="R4304" t="str">
        <f>IF(ABS(moras[[#This Row],[Z-CORE E]]) &gt; 1.96, "Sí", "No")</f>
        <v>No</v>
      </c>
    </row>
    <row r="4305" spans="1:18">
      <c r="A4305">
        <v>59</v>
      </c>
      <c r="B4305" t="s">
        <v>32</v>
      </c>
      <c r="C4305">
        <v>386161</v>
      </c>
      <c r="D43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05">
        <f>IF(moras[[#This Row],[SALARIO]]="",'2-Resumen'!$B$7, moras[[#This Row],[SALARIO]])</f>
        <v>386161</v>
      </c>
      <c r="F4305">
        <f>STANDARDIZE(moras[[#This Row],[SALARIO]],'2-Resumen'!$B$2,'2-Resumen'!$B$3)</f>
        <v>-0.3691910337584754</v>
      </c>
      <c r="G4305" t="str">
        <f>IF(ABS(moras[[#This Row],[Z-CORE]])&gt; 1.96,"Sí", "No")</f>
        <v>No</v>
      </c>
      <c r="H4305" t="s">
        <v>39</v>
      </c>
      <c r="I4305" t="str">
        <f>IF(moras[[#This Row],[TIPO_ASEGURAMIENTO]] = "", '2-Resumen'!$F$4, moras[[#This Row],[TIPO_ASEGURAMIENTO]])</f>
        <v>TRABAJADOR INDEPENDIENTE</v>
      </c>
      <c r="J4305" t="s">
        <v>29</v>
      </c>
      <c r="K4305" t="s">
        <v>30</v>
      </c>
      <c r="L4305" t="s">
        <v>31</v>
      </c>
      <c r="M4305" t="s">
        <v>30</v>
      </c>
      <c r="N4305">
        <v>45</v>
      </c>
      <c r="O4305">
        <f>IF(moras[[#This Row],[EDAD]]="", '2-Resumen'!$C$7, moras[[#This Row],[EDAD]])</f>
        <v>45</v>
      </c>
      <c r="P4305">
        <f>FLOOR(moras[[#This Row],[EDAD_SIN_NA´S]],10)</f>
        <v>40</v>
      </c>
      <c r="Q4305">
        <f>STANDARDIZE(moras[[#This Row],[EDAD]],'2-Resumen'!$C$2, '2-Resumen'!$C$3)</f>
        <v>0.21833580701670366</v>
      </c>
      <c r="R4305" t="str">
        <f>IF(ABS(moras[[#This Row],[Z-CORE E]]) &gt; 1.96, "Sí", "No")</f>
        <v>No</v>
      </c>
    </row>
    <row r="4306" spans="1:18">
      <c r="A4306">
        <v>64</v>
      </c>
      <c r="B4306" t="s">
        <v>27</v>
      </c>
      <c r="C4306">
        <v>411794</v>
      </c>
      <c r="D43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06">
        <f>IF(moras[[#This Row],[SALARIO]]="",'2-Resumen'!$B$7, moras[[#This Row],[SALARIO]])</f>
        <v>411794</v>
      </c>
      <c r="F4306">
        <f>STANDARDIZE(moras[[#This Row],[SALARIO]],'2-Resumen'!$B$2,'2-Resumen'!$B$3)</f>
        <v>-0.36876452522669345</v>
      </c>
      <c r="G4306" t="str">
        <f>IF(ABS(moras[[#This Row],[Z-CORE]])&gt; 1.96,"Sí", "No")</f>
        <v>No</v>
      </c>
      <c r="H4306" t="s">
        <v>39</v>
      </c>
      <c r="I4306" t="str">
        <f>IF(moras[[#This Row],[TIPO_ASEGURAMIENTO]] = "", '2-Resumen'!$F$4, moras[[#This Row],[TIPO_ASEGURAMIENTO]])</f>
        <v>TRABAJADOR INDEPENDIENTE</v>
      </c>
      <c r="J4306" t="s">
        <v>29</v>
      </c>
      <c r="K4306" t="s">
        <v>30</v>
      </c>
      <c r="L4306" t="s">
        <v>31</v>
      </c>
      <c r="M4306" t="s">
        <v>31</v>
      </c>
      <c r="N4306">
        <v>53</v>
      </c>
      <c r="O4306">
        <f>IF(moras[[#This Row],[EDAD]]="", '2-Resumen'!$C$7, moras[[#This Row],[EDAD]])</f>
        <v>53</v>
      </c>
      <c r="P4306">
        <f>FLOOR(moras[[#This Row],[EDAD_SIN_NA´S]],10)</f>
        <v>50</v>
      </c>
      <c r="Q4306">
        <f>STANDARDIZE(moras[[#This Row],[EDAD]],'2-Resumen'!$C$2, '2-Resumen'!$C$3)</f>
        <v>0.78293844763380371</v>
      </c>
      <c r="R4306" t="str">
        <f>IF(ABS(moras[[#This Row],[Z-CORE E]]) &gt; 1.96, "Sí", "No")</f>
        <v>No</v>
      </c>
    </row>
    <row r="4307" spans="1:18">
      <c r="A4307">
        <v>76</v>
      </c>
      <c r="B4307" t="s">
        <v>27</v>
      </c>
      <c r="C4307">
        <v>278035</v>
      </c>
      <c r="D43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07">
        <f>IF(moras[[#This Row],[SALARIO]]="",'2-Resumen'!$B$7, moras[[#This Row],[SALARIO]])</f>
        <v>278035</v>
      </c>
      <c r="F4307">
        <f>STANDARDIZE(moras[[#This Row],[SALARIO]],'2-Resumen'!$B$2,'2-Resumen'!$B$3)</f>
        <v>-0.37099014667961028</v>
      </c>
      <c r="G4307" t="str">
        <f>IF(ABS(moras[[#This Row],[Z-CORE]])&gt; 1.96,"Sí", "No")</f>
        <v>No</v>
      </c>
      <c r="H4307" t="s">
        <v>39</v>
      </c>
      <c r="I4307" t="str">
        <f>IF(moras[[#This Row],[TIPO_ASEGURAMIENTO]] = "", '2-Resumen'!$F$4, moras[[#This Row],[TIPO_ASEGURAMIENTO]])</f>
        <v>TRABAJADOR INDEPENDIENTE</v>
      </c>
      <c r="J4307" t="s">
        <v>29</v>
      </c>
      <c r="K4307" t="s">
        <v>30</v>
      </c>
      <c r="L4307" t="s">
        <v>31</v>
      </c>
      <c r="M4307" t="s">
        <v>30</v>
      </c>
      <c r="N4307">
        <v>27</v>
      </c>
      <c r="O4307">
        <f>IF(moras[[#This Row],[EDAD]]="", '2-Resumen'!$C$7, moras[[#This Row],[EDAD]])</f>
        <v>27</v>
      </c>
      <c r="P4307">
        <f>FLOOR(moras[[#This Row],[EDAD_SIN_NA´S]],10)</f>
        <v>20</v>
      </c>
      <c r="Q4307">
        <f>STANDARDIZE(moras[[#This Row],[EDAD]],'2-Resumen'!$C$2, '2-Resumen'!$C$3)</f>
        <v>-1.0520201343717714</v>
      </c>
      <c r="R4307" t="str">
        <f>IF(ABS(moras[[#This Row],[Z-CORE E]]) &gt; 1.96, "Sí", "No")</f>
        <v>No</v>
      </c>
    </row>
    <row r="4308" spans="1:18">
      <c r="A4308">
        <v>83</v>
      </c>
      <c r="B4308" t="s">
        <v>32</v>
      </c>
      <c r="C4308">
        <v>415861</v>
      </c>
      <c r="D43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08">
        <f>IF(moras[[#This Row],[SALARIO]]="",'2-Resumen'!$B$7, moras[[#This Row],[SALARIO]])</f>
        <v>415861</v>
      </c>
      <c r="F4308">
        <f>STANDARDIZE(moras[[#This Row],[SALARIO]],'2-Resumen'!$B$2,'2-Resumen'!$B$3)</f>
        <v>-0.36869685424792559</v>
      </c>
      <c r="G4308" t="str">
        <f>IF(ABS(moras[[#This Row],[Z-CORE]])&gt; 1.96,"Sí", "No")</f>
        <v>No</v>
      </c>
      <c r="H4308" t="s">
        <v>39</v>
      </c>
      <c r="I4308" t="str">
        <f>IF(moras[[#This Row],[TIPO_ASEGURAMIENTO]] = "", '2-Resumen'!$F$4, moras[[#This Row],[TIPO_ASEGURAMIENTO]])</f>
        <v>TRABAJADOR INDEPENDIENTE</v>
      </c>
      <c r="J4308" t="s">
        <v>29</v>
      </c>
      <c r="K4308" t="s">
        <v>30</v>
      </c>
      <c r="L4308" t="s">
        <v>31</v>
      </c>
      <c r="M4308" t="s">
        <v>30</v>
      </c>
      <c r="N4308">
        <v>34</v>
      </c>
      <c r="O4308">
        <f>IF(moras[[#This Row],[EDAD]]="", '2-Resumen'!$C$7, moras[[#This Row],[EDAD]])</f>
        <v>34</v>
      </c>
      <c r="P4308">
        <f>FLOOR(moras[[#This Row],[EDAD_SIN_NA´S]],10)</f>
        <v>30</v>
      </c>
      <c r="Q4308">
        <f>STANDARDIZE(moras[[#This Row],[EDAD]],'2-Resumen'!$C$2, '2-Resumen'!$C$3)</f>
        <v>-0.55799282383180893</v>
      </c>
      <c r="R4308" t="str">
        <f>IF(ABS(moras[[#This Row],[Z-CORE E]]) &gt; 1.96, "Sí", "No")</f>
        <v>No</v>
      </c>
    </row>
    <row r="4309" spans="1:18">
      <c r="A4309">
        <v>89</v>
      </c>
      <c r="B4309" t="s">
        <v>32</v>
      </c>
      <c r="C4309">
        <v>419292</v>
      </c>
      <c r="D43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09">
        <f>IF(moras[[#This Row],[SALARIO]]="",'2-Resumen'!$B$7, moras[[#This Row],[SALARIO]])</f>
        <v>419292</v>
      </c>
      <c r="F4309">
        <f>STANDARDIZE(moras[[#This Row],[SALARIO]],'2-Resumen'!$B$2,'2-Resumen'!$B$3)</f>
        <v>-0.36863976569908058</v>
      </c>
      <c r="G4309" t="str">
        <f>IF(ABS(moras[[#This Row],[Z-CORE]])&gt; 1.96,"Sí", "No")</f>
        <v>No</v>
      </c>
      <c r="H4309" t="s">
        <v>39</v>
      </c>
      <c r="I4309" t="str">
        <f>IF(moras[[#This Row],[TIPO_ASEGURAMIENTO]] = "", '2-Resumen'!$F$4, moras[[#This Row],[TIPO_ASEGURAMIENTO]])</f>
        <v>TRABAJADOR INDEPENDIENTE</v>
      </c>
      <c r="J4309" t="s">
        <v>29</v>
      </c>
      <c r="K4309" t="s">
        <v>30</v>
      </c>
      <c r="L4309" t="s">
        <v>30</v>
      </c>
      <c r="M4309" t="s">
        <v>31</v>
      </c>
      <c r="N4309">
        <v>36</v>
      </c>
      <c r="O4309">
        <f>IF(moras[[#This Row],[EDAD]]="", '2-Resumen'!$C$7, moras[[#This Row],[EDAD]])</f>
        <v>36</v>
      </c>
      <c r="P4309">
        <f>FLOOR(moras[[#This Row],[EDAD_SIN_NA´S]],10)</f>
        <v>30</v>
      </c>
      <c r="Q4309">
        <f>STANDARDIZE(moras[[#This Row],[EDAD]],'2-Resumen'!$C$2, '2-Resumen'!$C$3)</f>
        <v>-0.41684216367753391</v>
      </c>
      <c r="R4309" t="str">
        <f>IF(ABS(moras[[#This Row],[Z-CORE E]]) &gt; 1.96, "Sí", "No")</f>
        <v>No</v>
      </c>
    </row>
    <row r="4310" spans="1:18">
      <c r="A4310">
        <v>108</v>
      </c>
      <c r="B4310" t="s">
        <v>32</v>
      </c>
      <c r="C4310">
        <v>505145</v>
      </c>
      <c r="D43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10">
        <f>IF(moras[[#This Row],[SALARIO]]="",'2-Resumen'!$B$7, moras[[#This Row],[SALARIO]])</f>
        <v>505145</v>
      </c>
      <c r="F4310">
        <f>STANDARDIZE(moras[[#This Row],[SALARIO]],'2-Resumen'!$B$2,'2-Resumen'!$B$3)</f>
        <v>-0.3672112541327765</v>
      </c>
      <c r="G4310" t="str">
        <f>IF(ABS(moras[[#This Row],[Z-CORE]])&gt; 1.96,"Sí", "No")</f>
        <v>No</v>
      </c>
      <c r="H4310" t="s">
        <v>39</v>
      </c>
      <c r="I4310" t="str">
        <f>IF(moras[[#This Row],[TIPO_ASEGURAMIENTO]] = "", '2-Resumen'!$F$4, moras[[#This Row],[TIPO_ASEGURAMIENTO]])</f>
        <v>TRABAJADOR INDEPENDIENTE</v>
      </c>
      <c r="J4310" t="s">
        <v>29</v>
      </c>
      <c r="K4310" t="s">
        <v>30</v>
      </c>
      <c r="L4310" t="s">
        <v>30</v>
      </c>
      <c r="M4310" t="s">
        <v>30</v>
      </c>
      <c r="N4310">
        <v>30</v>
      </c>
      <c r="O4310">
        <f>IF(moras[[#This Row],[EDAD]]="", '2-Resumen'!$C$7, moras[[#This Row],[EDAD]])</f>
        <v>30</v>
      </c>
      <c r="P4310">
        <f>FLOOR(moras[[#This Row],[EDAD_SIN_NA´S]],10)</f>
        <v>30</v>
      </c>
      <c r="Q4310">
        <f>STANDARDIZE(moras[[#This Row],[EDAD]],'2-Resumen'!$C$2, '2-Resumen'!$C$3)</f>
        <v>-0.84029414414035897</v>
      </c>
      <c r="R4310" t="str">
        <f>IF(ABS(moras[[#This Row],[Z-CORE E]]) &gt; 1.96, "Sí", "No")</f>
        <v>No</v>
      </c>
    </row>
    <row r="4311" spans="1:18">
      <c r="A4311">
        <v>109</v>
      </c>
      <c r="B4311" t="s">
        <v>32</v>
      </c>
      <c r="C4311">
        <v>386161</v>
      </c>
      <c r="D43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11">
        <f>IF(moras[[#This Row],[SALARIO]]="",'2-Resumen'!$B$7, moras[[#This Row],[SALARIO]])</f>
        <v>386161</v>
      </c>
      <c r="F4311">
        <f>STANDARDIZE(moras[[#This Row],[SALARIO]],'2-Resumen'!$B$2,'2-Resumen'!$B$3)</f>
        <v>-0.3691910337584754</v>
      </c>
      <c r="G4311" t="str">
        <f>IF(ABS(moras[[#This Row],[Z-CORE]])&gt; 1.96,"Sí", "No")</f>
        <v>No</v>
      </c>
      <c r="H4311" t="s">
        <v>39</v>
      </c>
      <c r="I4311" t="str">
        <f>IF(moras[[#This Row],[TIPO_ASEGURAMIENTO]] = "", '2-Resumen'!$F$4, moras[[#This Row],[TIPO_ASEGURAMIENTO]])</f>
        <v>TRABAJADOR INDEPENDIENTE</v>
      </c>
      <c r="J4311" t="s">
        <v>29</v>
      </c>
      <c r="K4311" t="s">
        <v>30</v>
      </c>
      <c r="L4311" t="s">
        <v>31</v>
      </c>
      <c r="M4311" t="s">
        <v>30</v>
      </c>
      <c r="N4311">
        <v>44</v>
      </c>
      <c r="O4311">
        <f>IF(moras[[#This Row],[EDAD]]="", '2-Resumen'!$C$7, moras[[#This Row],[EDAD]])</f>
        <v>44</v>
      </c>
      <c r="P4311">
        <f>FLOOR(moras[[#This Row],[EDAD_SIN_NA´S]],10)</f>
        <v>40</v>
      </c>
      <c r="Q4311">
        <f>STANDARDIZE(moras[[#This Row],[EDAD]],'2-Resumen'!$C$2, '2-Resumen'!$C$3)</f>
        <v>0.14776047693956615</v>
      </c>
      <c r="R4311" t="str">
        <f>IF(ABS(moras[[#This Row],[Z-CORE E]]) &gt; 1.96, "Sí", "No")</f>
        <v>No</v>
      </c>
    </row>
    <row r="4312" spans="1:18">
      <c r="A4312">
        <v>129</v>
      </c>
      <c r="B4312" t="s">
        <v>32</v>
      </c>
      <c r="C4312">
        <v>300018</v>
      </c>
      <c r="D43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12">
        <f>IF(moras[[#This Row],[SALARIO]]="",'2-Resumen'!$B$7, moras[[#This Row],[SALARIO]])</f>
        <v>300018</v>
      </c>
      <c r="F4312">
        <f>STANDARDIZE(moras[[#This Row],[SALARIO]],'2-Resumen'!$B$2,'2-Resumen'!$B$3)</f>
        <v>-0.37062437064659964</v>
      </c>
      <c r="G4312" t="str">
        <f>IF(ABS(moras[[#This Row],[Z-CORE]])&gt; 1.96,"Sí", "No")</f>
        <v>No</v>
      </c>
      <c r="H4312" t="s">
        <v>39</v>
      </c>
      <c r="I4312" t="str">
        <f>IF(moras[[#This Row],[TIPO_ASEGURAMIENTO]] = "", '2-Resumen'!$F$4, moras[[#This Row],[TIPO_ASEGURAMIENTO]])</f>
        <v>TRABAJADOR INDEPENDIENTE</v>
      </c>
      <c r="J4312" t="s">
        <v>29</v>
      </c>
      <c r="K4312" t="s">
        <v>30</v>
      </c>
      <c r="L4312" t="s">
        <v>31</v>
      </c>
      <c r="M4312" t="s">
        <v>31</v>
      </c>
      <c r="N4312">
        <v>58</v>
      </c>
      <c r="O4312">
        <f>IF(moras[[#This Row],[EDAD]]="", '2-Resumen'!$C$7, moras[[#This Row],[EDAD]])</f>
        <v>58</v>
      </c>
      <c r="P4312">
        <f>FLOOR(moras[[#This Row],[EDAD_SIN_NA´S]],10)</f>
        <v>50</v>
      </c>
      <c r="Q4312">
        <f>STANDARDIZE(moras[[#This Row],[EDAD]],'2-Resumen'!$C$2, '2-Resumen'!$C$3)</f>
        <v>1.1358150980194912</v>
      </c>
      <c r="R4312" t="str">
        <f>IF(ABS(moras[[#This Row],[Z-CORE E]]) &gt; 1.96, "Sí", "No")</f>
        <v>No</v>
      </c>
    </row>
    <row r="4313" spans="1:18">
      <c r="A4313">
        <v>141</v>
      </c>
      <c r="B4313" t="s">
        <v>27</v>
      </c>
      <c r="C4313">
        <v>297046</v>
      </c>
      <c r="D43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13">
        <f>IF(moras[[#This Row],[SALARIO]]="",'2-Resumen'!$B$7, moras[[#This Row],[SALARIO]])</f>
        <v>297046</v>
      </c>
      <c r="F4313">
        <f>STANDARDIZE(moras[[#This Row],[SALARIO]],'2-Resumen'!$B$2,'2-Resumen'!$B$3)</f>
        <v>-0.37067382187573611</v>
      </c>
      <c r="G4313" t="str">
        <f>IF(ABS(moras[[#This Row],[Z-CORE]])&gt; 1.96,"Sí", "No")</f>
        <v>No</v>
      </c>
      <c r="H4313" t="s">
        <v>39</v>
      </c>
      <c r="I4313" t="str">
        <f>IF(moras[[#This Row],[TIPO_ASEGURAMIENTO]] = "", '2-Resumen'!$F$4, moras[[#This Row],[TIPO_ASEGURAMIENTO]])</f>
        <v>TRABAJADOR INDEPENDIENTE</v>
      </c>
      <c r="J4313" t="s">
        <v>29</v>
      </c>
      <c r="K4313" t="s">
        <v>30</v>
      </c>
      <c r="L4313" t="s">
        <v>31</v>
      </c>
      <c r="M4313" t="s">
        <v>31</v>
      </c>
      <c r="N4313">
        <v>65</v>
      </c>
      <c r="O4313">
        <f>IF(moras[[#This Row],[EDAD]]="", '2-Resumen'!$C$7, moras[[#This Row],[EDAD]])</f>
        <v>65</v>
      </c>
      <c r="P4313">
        <f>FLOOR(moras[[#This Row],[EDAD_SIN_NA´S]],10)</f>
        <v>60</v>
      </c>
      <c r="Q4313">
        <f>STANDARDIZE(moras[[#This Row],[EDAD]],'2-Resumen'!$C$2, '2-Resumen'!$C$3)</f>
        <v>1.6298424085594538</v>
      </c>
      <c r="R4313" t="str">
        <f>IF(ABS(moras[[#This Row],[Z-CORE E]]) &gt; 1.96, "Sí", "No")</f>
        <v>No</v>
      </c>
    </row>
    <row r="4314" spans="1:18">
      <c r="A4314">
        <v>161</v>
      </c>
      <c r="B4314" t="s">
        <v>32</v>
      </c>
      <c r="C4314">
        <v>299441</v>
      </c>
      <c r="D43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14">
        <f>IF(moras[[#This Row],[SALARIO]]="",'2-Resumen'!$B$7, moras[[#This Row],[SALARIO]])</f>
        <v>299441</v>
      </c>
      <c r="F4314">
        <f>STANDARDIZE(moras[[#This Row],[SALARIO]],'2-Resumen'!$B$2,'2-Resumen'!$B$3)</f>
        <v>-0.37063397137311771</v>
      </c>
      <c r="G4314" t="str">
        <f>IF(ABS(moras[[#This Row],[Z-CORE]])&gt; 1.96,"Sí", "No")</f>
        <v>No</v>
      </c>
      <c r="H4314" t="s">
        <v>39</v>
      </c>
      <c r="I4314" t="str">
        <f>IF(moras[[#This Row],[TIPO_ASEGURAMIENTO]] = "", '2-Resumen'!$F$4, moras[[#This Row],[TIPO_ASEGURAMIENTO]])</f>
        <v>TRABAJADOR INDEPENDIENTE</v>
      </c>
      <c r="J4314" t="s">
        <v>29</v>
      </c>
      <c r="K4314" t="s">
        <v>30</v>
      </c>
      <c r="L4314" t="s">
        <v>31</v>
      </c>
      <c r="M4314" t="s">
        <v>31</v>
      </c>
      <c r="N4314">
        <v>54</v>
      </c>
      <c r="O4314">
        <f>IF(moras[[#This Row],[EDAD]]="", '2-Resumen'!$C$7, moras[[#This Row],[EDAD]])</f>
        <v>54</v>
      </c>
      <c r="P4314">
        <f>FLOOR(moras[[#This Row],[EDAD_SIN_NA´S]],10)</f>
        <v>50</v>
      </c>
      <c r="Q4314">
        <f>STANDARDIZE(moras[[#This Row],[EDAD]],'2-Resumen'!$C$2, '2-Resumen'!$C$3)</f>
        <v>0.85351377771094117</v>
      </c>
      <c r="R4314" t="str">
        <f>IF(ABS(moras[[#This Row],[Z-CORE E]]) &gt; 1.96, "Sí", "No")</f>
        <v>No</v>
      </c>
    </row>
    <row r="4315" spans="1:18">
      <c r="A4315">
        <v>163</v>
      </c>
      <c r="B4315" t="s">
        <v>32</v>
      </c>
      <c r="C4315">
        <v>297050</v>
      </c>
      <c r="D43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15">
        <f>IF(moras[[#This Row],[SALARIO]]="",'2-Resumen'!$B$7, moras[[#This Row],[SALARIO]])</f>
        <v>297050</v>
      </c>
      <c r="F4315">
        <f>STANDARDIZE(moras[[#This Row],[SALARIO]],'2-Resumen'!$B$2,'2-Resumen'!$B$3)</f>
        <v>-0.37067375531957308</v>
      </c>
      <c r="G4315" t="str">
        <f>IF(ABS(moras[[#This Row],[Z-CORE]])&gt; 1.96,"Sí", "No")</f>
        <v>No</v>
      </c>
      <c r="H4315" t="s">
        <v>39</v>
      </c>
      <c r="I4315" t="str">
        <f>IF(moras[[#This Row],[TIPO_ASEGURAMIENTO]] = "", '2-Resumen'!$F$4, moras[[#This Row],[TIPO_ASEGURAMIENTO]])</f>
        <v>TRABAJADOR INDEPENDIENTE</v>
      </c>
      <c r="J4315" t="s">
        <v>29</v>
      </c>
      <c r="K4315" t="s">
        <v>30</v>
      </c>
      <c r="L4315" t="s">
        <v>31</v>
      </c>
      <c r="M4315" t="s">
        <v>31</v>
      </c>
      <c r="N4315">
        <v>46</v>
      </c>
      <c r="O4315">
        <f>IF(moras[[#This Row],[EDAD]]="", '2-Resumen'!$C$7, moras[[#This Row],[EDAD]])</f>
        <v>46</v>
      </c>
      <c r="P4315">
        <f>FLOOR(moras[[#This Row],[EDAD_SIN_NA´S]],10)</f>
        <v>40</v>
      </c>
      <c r="Q4315">
        <f>STANDARDIZE(moras[[#This Row],[EDAD]],'2-Resumen'!$C$2, '2-Resumen'!$C$3)</f>
        <v>0.28891113709384114</v>
      </c>
      <c r="R4315" t="str">
        <f>IF(ABS(moras[[#This Row],[Z-CORE E]]) &gt; 1.96, "Sí", "No")</f>
        <v>No</v>
      </c>
    </row>
    <row r="4316" spans="1:18">
      <c r="A4316">
        <v>168</v>
      </c>
      <c r="B4316" t="s">
        <v>32</v>
      </c>
      <c r="C4316">
        <v>371304</v>
      </c>
      <c r="D43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16">
        <f>IF(moras[[#This Row],[SALARIO]]="",'2-Resumen'!$B$7, moras[[#This Row],[SALARIO]])</f>
        <v>371304</v>
      </c>
      <c r="F4316">
        <f>STANDARDIZE(moras[[#This Row],[SALARIO]],'2-Resumen'!$B$2,'2-Resumen'!$B$3)</f>
        <v>-0.36943823998703557</v>
      </c>
      <c r="G4316" t="str">
        <f>IF(ABS(moras[[#This Row],[Z-CORE]])&gt; 1.96,"Sí", "No")</f>
        <v>No</v>
      </c>
      <c r="H4316" t="s">
        <v>39</v>
      </c>
      <c r="I4316" t="str">
        <f>IF(moras[[#This Row],[TIPO_ASEGURAMIENTO]] = "", '2-Resumen'!$F$4, moras[[#This Row],[TIPO_ASEGURAMIENTO]])</f>
        <v>TRABAJADOR INDEPENDIENTE</v>
      </c>
      <c r="J4316" t="s">
        <v>29</v>
      </c>
      <c r="K4316" t="s">
        <v>30</v>
      </c>
      <c r="L4316" t="s">
        <v>31</v>
      </c>
      <c r="M4316" t="s">
        <v>30</v>
      </c>
      <c r="N4316">
        <v>46</v>
      </c>
      <c r="O4316">
        <f>IF(moras[[#This Row],[EDAD]]="", '2-Resumen'!$C$7, moras[[#This Row],[EDAD]])</f>
        <v>46</v>
      </c>
      <c r="P4316">
        <f>FLOOR(moras[[#This Row],[EDAD_SIN_NA´S]],10)</f>
        <v>40</v>
      </c>
      <c r="Q4316">
        <f>STANDARDIZE(moras[[#This Row],[EDAD]],'2-Resumen'!$C$2, '2-Resumen'!$C$3)</f>
        <v>0.28891113709384114</v>
      </c>
      <c r="R4316" t="str">
        <f>IF(ABS(moras[[#This Row],[Z-CORE E]]) &gt; 1.96, "Sí", "No")</f>
        <v>No</v>
      </c>
    </row>
    <row r="4317" spans="1:18">
      <c r="A4317">
        <v>170</v>
      </c>
      <c r="B4317" t="s">
        <v>32</v>
      </c>
      <c r="C4317">
        <v>475269</v>
      </c>
      <c r="D43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17">
        <f>IF(moras[[#This Row],[SALARIO]]="",'2-Resumen'!$B$7, moras[[#This Row],[SALARIO]])</f>
        <v>475269</v>
      </c>
      <c r="F4317">
        <f>STANDARDIZE(moras[[#This Row],[SALARIO]],'2-Resumen'!$B$2,'2-Resumen'!$B$3)</f>
        <v>-0.36770836211449992</v>
      </c>
      <c r="G4317" t="str">
        <f>IF(ABS(moras[[#This Row],[Z-CORE]])&gt; 1.96,"Sí", "No")</f>
        <v>No</v>
      </c>
      <c r="H4317" t="s">
        <v>39</v>
      </c>
      <c r="I4317" t="str">
        <f>IF(moras[[#This Row],[TIPO_ASEGURAMIENTO]] = "", '2-Resumen'!$F$4, moras[[#This Row],[TIPO_ASEGURAMIENTO]])</f>
        <v>TRABAJADOR INDEPENDIENTE</v>
      </c>
      <c r="J4317" t="s">
        <v>29</v>
      </c>
      <c r="K4317" t="s">
        <v>30</v>
      </c>
      <c r="L4317" t="s">
        <v>31</v>
      </c>
      <c r="M4317" t="s">
        <v>30</v>
      </c>
      <c r="N4317">
        <v>63</v>
      </c>
      <c r="O4317">
        <f>IF(moras[[#This Row],[EDAD]]="", '2-Resumen'!$C$7, moras[[#This Row],[EDAD]])</f>
        <v>63</v>
      </c>
      <c r="P4317">
        <f>FLOOR(moras[[#This Row],[EDAD_SIN_NA´S]],10)</f>
        <v>60</v>
      </c>
      <c r="Q4317">
        <f>STANDARDIZE(moras[[#This Row],[EDAD]],'2-Resumen'!$C$2, '2-Resumen'!$C$3)</f>
        <v>1.4886917484051787</v>
      </c>
      <c r="R4317" t="str">
        <f>IF(ABS(moras[[#This Row],[Z-CORE E]]) &gt; 1.96, "Sí", "No")</f>
        <v>No</v>
      </c>
    </row>
    <row r="4318" spans="1:18">
      <c r="A4318">
        <v>171</v>
      </c>
      <c r="B4318" t="s">
        <v>32</v>
      </c>
      <c r="C4318">
        <v>360420</v>
      </c>
      <c r="D43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18">
        <f>IF(moras[[#This Row],[SALARIO]]="",'2-Resumen'!$B$7, moras[[#This Row],[SALARIO]])</f>
        <v>360420</v>
      </c>
      <c r="F4318">
        <f>STANDARDIZE(moras[[#This Row],[SALARIO]],'2-Resumen'!$B$2,'2-Resumen'!$B$3)</f>
        <v>-0.3696193393066593</v>
      </c>
      <c r="G4318" t="str">
        <f>IF(ABS(moras[[#This Row],[Z-CORE]])&gt; 1.96,"Sí", "No")</f>
        <v>No</v>
      </c>
      <c r="H4318" t="s">
        <v>39</v>
      </c>
      <c r="I4318" t="str">
        <f>IF(moras[[#This Row],[TIPO_ASEGURAMIENTO]] = "", '2-Resumen'!$F$4, moras[[#This Row],[TIPO_ASEGURAMIENTO]])</f>
        <v>TRABAJADOR INDEPENDIENTE</v>
      </c>
      <c r="J4318" t="s">
        <v>29</v>
      </c>
      <c r="K4318" t="s">
        <v>30</v>
      </c>
      <c r="L4318" t="s">
        <v>31</v>
      </c>
      <c r="M4318" t="s">
        <v>30</v>
      </c>
      <c r="N4318">
        <v>33</v>
      </c>
      <c r="O4318">
        <f>IF(moras[[#This Row],[EDAD]]="", '2-Resumen'!$C$7, moras[[#This Row],[EDAD]])</f>
        <v>33</v>
      </c>
      <c r="P4318">
        <f>FLOOR(moras[[#This Row],[EDAD_SIN_NA´S]],10)</f>
        <v>30</v>
      </c>
      <c r="Q4318">
        <f>STANDARDIZE(moras[[#This Row],[EDAD]],'2-Resumen'!$C$2, '2-Resumen'!$C$3)</f>
        <v>-0.62856815390894638</v>
      </c>
      <c r="R4318" t="str">
        <f>IF(ABS(moras[[#This Row],[Z-CORE E]]) &gt; 1.96, "Sí", "No")</f>
        <v>No</v>
      </c>
    </row>
    <row r="4319" spans="1:18">
      <c r="A4319">
        <v>179</v>
      </c>
      <c r="B4319" t="s">
        <v>32</v>
      </c>
      <c r="C4319">
        <v>413497</v>
      </c>
      <c r="D43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19">
        <f>IF(moras[[#This Row],[SALARIO]]="",'2-Resumen'!$B$7, moras[[#This Row],[SALARIO]])</f>
        <v>413497</v>
      </c>
      <c r="F4319">
        <f>STANDARDIZE(moras[[#This Row],[SALARIO]],'2-Resumen'!$B$2,'2-Resumen'!$B$3)</f>
        <v>-0.36873618894028048</v>
      </c>
      <c r="G4319" t="str">
        <f>IF(ABS(moras[[#This Row],[Z-CORE]])&gt; 1.96,"Sí", "No")</f>
        <v>No</v>
      </c>
      <c r="H4319" t="s">
        <v>39</v>
      </c>
      <c r="I4319" t="str">
        <f>IF(moras[[#This Row],[TIPO_ASEGURAMIENTO]] = "", '2-Resumen'!$F$4, moras[[#This Row],[TIPO_ASEGURAMIENTO]])</f>
        <v>TRABAJADOR INDEPENDIENTE</v>
      </c>
      <c r="J4319" t="s">
        <v>29</v>
      </c>
      <c r="K4319" t="s">
        <v>30</v>
      </c>
      <c r="L4319" t="s">
        <v>31</v>
      </c>
      <c r="M4319" t="s">
        <v>30</v>
      </c>
      <c r="N4319">
        <v>54</v>
      </c>
      <c r="O4319">
        <f>IF(moras[[#This Row],[EDAD]]="", '2-Resumen'!$C$7, moras[[#This Row],[EDAD]])</f>
        <v>54</v>
      </c>
      <c r="P4319">
        <f>FLOOR(moras[[#This Row],[EDAD_SIN_NA´S]],10)</f>
        <v>50</v>
      </c>
      <c r="Q4319">
        <f>STANDARDIZE(moras[[#This Row],[EDAD]],'2-Resumen'!$C$2, '2-Resumen'!$C$3)</f>
        <v>0.85351377771094117</v>
      </c>
      <c r="R4319" t="str">
        <f>IF(ABS(moras[[#This Row],[Z-CORE E]]) &gt; 1.96, "Sí", "No")</f>
        <v>No</v>
      </c>
    </row>
    <row r="4320" spans="1:18">
      <c r="A4320">
        <v>189</v>
      </c>
      <c r="B4320" t="s">
        <v>27</v>
      </c>
      <c r="C4320">
        <v>297045</v>
      </c>
      <c r="D43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20">
        <f>IF(moras[[#This Row],[SALARIO]]="",'2-Resumen'!$B$7, moras[[#This Row],[SALARIO]])</f>
        <v>297045</v>
      </c>
      <c r="F4320">
        <f>STANDARDIZE(moras[[#This Row],[SALARIO]],'2-Resumen'!$B$2,'2-Resumen'!$B$3)</f>
        <v>-0.37067383851477692</v>
      </c>
      <c r="G4320" t="str">
        <f>IF(ABS(moras[[#This Row],[Z-CORE]])&gt; 1.96,"Sí", "No")</f>
        <v>No</v>
      </c>
      <c r="H4320" t="s">
        <v>39</v>
      </c>
      <c r="I4320" t="str">
        <f>IF(moras[[#This Row],[TIPO_ASEGURAMIENTO]] = "", '2-Resumen'!$F$4, moras[[#This Row],[TIPO_ASEGURAMIENTO]])</f>
        <v>TRABAJADOR INDEPENDIENTE</v>
      </c>
      <c r="J4320" t="s">
        <v>29</v>
      </c>
      <c r="K4320" t="s">
        <v>30</v>
      </c>
      <c r="L4320" t="s">
        <v>31</v>
      </c>
      <c r="M4320" t="s">
        <v>30</v>
      </c>
      <c r="N4320">
        <v>38</v>
      </c>
      <c r="O4320">
        <f>IF(moras[[#This Row],[EDAD]]="", '2-Resumen'!$C$7, moras[[#This Row],[EDAD]])</f>
        <v>38</v>
      </c>
      <c r="P4320">
        <f>FLOOR(moras[[#This Row],[EDAD_SIN_NA´S]],10)</f>
        <v>30</v>
      </c>
      <c r="Q4320">
        <f>STANDARDIZE(moras[[#This Row],[EDAD]],'2-Resumen'!$C$2, '2-Resumen'!$C$3)</f>
        <v>-0.27569150352325889</v>
      </c>
      <c r="R4320" t="str">
        <f>IF(ABS(moras[[#This Row],[Z-CORE E]]) &gt; 1.96, "Sí", "No")</f>
        <v>No</v>
      </c>
    </row>
    <row r="4321" spans="1:18">
      <c r="A4321">
        <v>190</v>
      </c>
      <c r="B4321" t="s">
        <v>27</v>
      </c>
      <c r="C4321">
        <v>297045</v>
      </c>
      <c r="D43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21">
        <f>IF(moras[[#This Row],[SALARIO]]="",'2-Resumen'!$B$7, moras[[#This Row],[SALARIO]])</f>
        <v>297045</v>
      </c>
      <c r="F4321">
        <f>STANDARDIZE(moras[[#This Row],[SALARIO]],'2-Resumen'!$B$2,'2-Resumen'!$B$3)</f>
        <v>-0.37067383851477692</v>
      </c>
      <c r="G4321" t="str">
        <f>IF(ABS(moras[[#This Row],[Z-CORE]])&gt; 1.96,"Sí", "No")</f>
        <v>No</v>
      </c>
      <c r="H4321" t="s">
        <v>39</v>
      </c>
      <c r="I4321" t="str">
        <f>IF(moras[[#This Row],[TIPO_ASEGURAMIENTO]] = "", '2-Resumen'!$F$4, moras[[#This Row],[TIPO_ASEGURAMIENTO]])</f>
        <v>TRABAJADOR INDEPENDIENTE</v>
      </c>
      <c r="J4321" t="s">
        <v>29</v>
      </c>
      <c r="K4321" t="s">
        <v>31</v>
      </c>
      <c r="L4321" t="s">
        <v>31</v>
      </c>
      <c r="M4321" t="s">
        <v>30</v>
      </c>
      <c r="N4321">
        <v>42</v>
      </c>
      <c r="O4321">
        <f>IF(moras[[#This Row],[EDAD]]="", '2-Resumen'!$C$7, moras[[#This Row],[EDAD]])</f>
        <v>42</v>
      </c>
      <c r="P4321">
        <f>FLOOR(moras[[#This Row],[EDAD_SIN_NA´S]],10)</f>
        <v>40</v>
      </c>
      <c r="Q4321">
        <f>STANDARDIZE(moras[[#This Row],[EDAD]],'2-Resumen'!$C$2, '2-Resumen'!$C$3)</f>
        <v>6.6098167852911317E-3</v>
      </c>
      <c r="R4321" t="str">
        <f>IF(ABS(moras[[#This Row],[Z-CORE E]]) &gt; 1.96, "Sí", "No")</f>
        <v>No</v>
      </c>
    </row>
    <row r="4322" spans="1:18">
      <c r="A4322">
        <v>191</v>
      </c>
      <c r="B4322" t="s">
        <v>27</v>
      </c>
      <c r="C4322">
        <v>405063</v>
      </c>
      <c r="D43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22">
        <f>IF(moras[[#This Row],[SALARIO]]="",'2-Resumen'!$B$7, moras[[#This Row],[SALARIO]])</f>
        <v>405063</v>
      </c>
      <c r="F4322">
        <f>STANDARDIZE(moras[[#This Row],[SALARIO]],'2-Resumen'!$B$2,'2-Resumen'!$B$3)</f>
        <v>-0.368876522610044</v>
      </c>
      <c r="G4322" t="str">
        <f>IF(ABS(moras[[#This Row],[Z-CORE]])&gt; 1.96,"Sí", "No")</f>
        <v>No</v>
      </c>
      <c r="H4322" t="s">
        <v>39</v>
      </c>
      <c r="I4322" t="str">
        <f>IF(moras[[#This Row],[TIPO_ASEGURAMIENTO]] = "", '2-Resumen'!$F$4, moras[[#This Row],[TIPO_ASEGURAMIENTO]])</f>
        <v>TRABAJADOR INDEPENDIENTE</v>
      </c>
      <c r="J4322" t="s">
        <v>29</v>
      </c>
      <c r="K4322" t="s">
        <v>30</v>
      </c>
      <c r="L4322" t="s">
        <v>31</v>
      </c>
      <c r="M4322" t="s">
        <v>30</v>
      </c>
      <c r="N4322">
        <v>69</v>
      </c>
      <c r="O4322">
        <f>IF(moras[[#This Row],[EDAD]]="", '2-Resumen'!$C$7, moras[[#This Row],[EDAD]])</f>
        <v>69</v>
      </c>
      <c r="P4322">
        <f>FLOOR(moras[[#This Row],[EDAD_SIN_NA´S]],10)</f>
        <v>60</v>
      </c>
      <c r="Q4322">
        <f>STANDARDIZE(moras[[#This Row],[EDAD]],'2-Resumen'!$C$2, '2-Resumen'!$C$3)</f>
        <v>1.9121437288680037</v>
      </c>
      <c r="R4322" t="str">
        <f>IF(ABS(moras[[#This Row],[Z-CORE E]]) &gt; 1.96, "Sí", "No")</f>
        <v>No</v>
      </c>
    </row>
    <row r="4323" spans="1:18">
      <c r="A4323">
        <v>195</v>
      </c>
      <c r="B4323" t="s">
        <v>27</v>
      </c>
      <c r="C4323">
        <v>278030</v>
      </c>
      <c r="D43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23">
        <f>IF(moras[[#This Row],[SALARIO]]="",'2-Resumen'!$B$7, moras[[#This Row],[SALARIO]])</f>
        <v>278030</v>
      </c>
      <c r="F4323">
        <f>STANDARDIZE(moras[[#This Row],[SALARIO]],'2-Resumen'!$B$2,'2-Resumen'!$B$3)</f>
        <v>-0.37099022987481406</v>
      </c>
      <c r="G4323" t="str">
        <f>IF(ABS(moras[[#This Row],[Z-CORE]])&gt; 1.96,"Sí", "No")</f>
        <v>No</v>
      </c>
      <c r="H4323" t="s">
        <v>39</v>
      </c>
      <c r="I4323" t="str">
        <f>IF(moras[[#This Row],[TIPO_ASEGURAMIENTO]] = "", '2-Resumen'!$F$4, moras[[#This Row],[TIPO_ASEGURAMIENTO]])</f>
        <v>TRABAJADOR INDEPENDIENTE</v>
      </c>
      <c r="J4323" t="s">
        <v>29</v>
      </c>
      <c r="K4323" t="s">
        <v>30</v>
      </c>
      <c r="L4323" t="s">
        <v>31</v>
      </c>
      <c r="M4323" t="s">
        <v>30</v>
      </c>
      <c r="N4323">
        <v>56</v>
      </c>
      <c r="O4323">
        <f>IF(moras[[#This Row],[EDAD]]="", '2-Resumen'!$C$7, moras[[#This Row],[EDAD]])</f>
        <v>56</v>
      </c>
      <c r="P4323">
        <f>FLOOR(moras[[#This Row],[EDAD_SIN_NA´S]],10)</f>
        <v>50</v>
      </c>
      <c r="Q4323">
        <f>STANDARDIZE(moras[[#This Row],[EDAD]],'2-Resumen'!$C$2, '2-Resumen'!$C$3)</f>
        <v>0.99466443786521619</v>
      </c>
      <c r="R4323" t="str">
        <f>IF(ABS(moras[[#This Row],[Z-CORE E]]) &gt; 1.96, "Sí", "No")</f>
        <v>No</v>
      </c>
    </row>
    <row r="4324" spans="1:18">
      <c r="A4324">
        <v>197</v>
      </c>
      <c r="B4324" t="s">
        <v>32</v>
      </c>
      <c r="C4324">
        <v>300018</v>
      </c>
      <c r="D43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24">
        <f>IF(moras[[#This Row],[SALARIO]]="",'2-Resumen'!$B$7, moras[[#This Row],[SALARIO]])</f>
        <v>300018</v>
      </c>
      <c r="F4324">
        <f>STANDARDIZE(moras[[#This Row],[SALARIO]],'2-Resumen'!$B$2,'2-Resumen'!$B$3)</f>
        <v>-0.37062437064659964</v>
      </c>
      <c r="G4324" t="str">
        <f>IF(ABS(moras[[#This Row],[Z-CORE]])&gt; 1.96,"Sí", "No")</f>
        <v>No</v>
      </c>
      <c r="H4324" t="s">
        <v>39</v>
      </c>
      <c r="I4324" t="str">
        <f>IF(moras[[#This Row],[TIPO_ASEGURAMIENTO]] = "", '2-Resumen'!$F$4, moras[[#This Row],[TIPO_ASEGURAMIENTO]])</f>
        <v>TRABAJADOR INDEPENDIENTE</v>
      </c>
      <c r="J4324" t="s">
        <v>29</v>
      </c>
      <c r="K4324" t="s">
        <v>30</v>
      </c>
      <c r="L4324" t="s">
        <v>31</v>
      </c>
      <c r="M4324" t="s">
        <v>31</v>
      </c>
      <c r="N4324">
        <v>32</v>
      </c>
      <c r="O4324">
        <f>IF(moras[[#This Row],[EDAD]]="", '2-Resumen'!$C$7, moras[[#This Row],[EDAD]])</f>
        <v>32</v>
      </c>
      <c r="P4324">
        <f>FLOOR(moras[[#This Row],[EDAD_SIN_NA´S]],10)</f>
        <v>30</v>
      </c>
      <c r="Q4324">
        <f>STANDARDIZE(moras[[#This Row],[EDAD]],'2-Resumen'!$C$2, '2-Resumen'!$C$3)</f>
        <v>-0.69914348398608395</v>
      </c>
      <c r="R4324" t="str">
        <f>IF(ABS(moras[[#This Row],[Z-CORE E]]) &gt; 1.96, "Sí", "No")</f>
        <v>No</v>
      </c>
    </row>
    <row r="4325" spans="1:18">
      <c r="A4325">
        <v>201</v>
      </c>
      <c r="B4325" t="s">
        <v>32</v>
      </c>
      <c r="C4325">
        <v>563607</v>
      </c>
      <c r="D43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25">
        <f>IF(moras[[#This Row],[SALARIO]]="",'2-Resumen'!$B$7, moras[[#This Row],[SALARIO]])</f>
        <v>563607</v>
      </c>
      <c r="F4325">
        <f>STANDARDIZE(moras[[#This Row],[SALARIO]],'2-Resumen'!$B$2,'2-Resumen'!$B$3)</f>
        <v>-0.36623850253190909</v>
      </c>
      <c r="G4325" t="str">
        <f>IF(ABS(moras[[#This Row],[Z-CORE]])&gt; 1.96,"Sí", "No")</f>
        <v>No</v>
      </c>
      <c r="H4325" t="s">
        <v>39</v>
      </c>
      <c r="I4325" t="str">
        <f>IF(moras[[#This Row],[TIPO_ASEGURAMIENTO]] = "", '2-Resumen'!$F$4, moras[[#This Row],[TIPO_ASEGURAMIENTO]])</f>
        <v>TRABAJADOR INDEPENDIENTE</v>
      </c>
      <c r="J4325" t="s">
        <v>29</v>
      </c>
      <c r="K4325" t="s">
        <v>30</v>
      </c>
      <c r="L4325" t="s">
        <v>31</v>
      </c>
      <c r="M4325" t="s">
        <v>30</v>
      </c>
      <c r="N4325">
        <v>72</v>
      </c>
      <c r="O4325">
        <f>IF(moras[[#This Row],[EDAD]]="", '2-Resumen'!$C$7, moras[[#This Row],[EDAD]])</f>
        <v>72</v>
      </c>
      <c r="P4325">
        <f>FLOOR(moras[[#This Row],[EDAD_SIN_NA´S]],10)</f>
        <v>70</v>
      </c>
      <c r="Q4325">
        <f>STANDARDIZE(moras[[#This Row],[EDAD]],'2-Resumen'!$C$2, '2-Resumen'!$C$3)</f>
        <v>2.1238697190994165</v>
      </c>
      <c r="R4325" t="str">
        <f>IF(ABS(moras[[#This Row],[Z-CORE E]]) &gt; 1.96, "Sí", "No")</f>
        <v>Sí</v>
      </c>
    </row>
    <row r="4326" spans="1:18">
      <c r="A4326">
        <v>203</v>
      </c>
      <c r="B4326" t="s">
        <v>32</v>
      </c>
      <c r="C4326">
        <v>378684</v>
      </c>
      <c r="D43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26">
        <f>IF(moras[[#This Row],[SALARIO]]="",'2-Resumen'!$B$7, moras[[#This Row],[SALARIO]])</f>
        <v>378684</v>
      </c>
      <c r="F4326">
        <f>STANDARDIZE(moras[[#This Row],[SALARIO]],'2-Resumen'!$B$2,'2-Resumen'!$B$3)</f>
        <v>-0.36931544386623233</v>
      </c>
      <c r="G4326" t="str">
        <f>IF(ABS(moras[[#This Row],[Z-CORE]])&gt; 1.96,"Sí", "No")</f>
        <v>No</v>
      </c>
      <c r="H4326" t="s">
        <v>39</v>
      </c>
      <c r="I4326" t="str">
        <f>IF(moras[[#This Row],[TIPO_ASEGURAMIENTO]] = "", '2-Resumen'!$F$4, moras[[#This Row],[TIPO_ASEGURAMIENTO]])</f>
        <v>TRABAJADOR INDEPENDIENTE</v>
      </c>
      <c r="J4326" t="s">
        <v>29</v>
      </c>
      <c r="K4326" t="s">
        <v>30</v>
      </c>
      <c r="L4326" t="s">
        <v>31</v>
      </c>
      <c r="M4326" t="s">
        <v>30</v>
      </c>
      <c r="N4326">
        <v>38</v>
      </c>
      <c r="O4326">
        <f>IF(moras[[#This Row],[EDAD]]="", '2-Resumen'!$C$7, moras[[#This Row],[EDAD]])</f>
        <v>38</v>
      </c>
      <c r="P4326">
        <f>FLOOR(moras[[#This Row],[EDAD_SIN_NA´S]],10)</f>
        <v>30</v>
      </c>
      <c r="Q4326">
        <f>STANDARDIZE(moras[[#This Row],[EDAD]],'2-Resumen'!$C$2, '2-Resumen'!$C$3)</f>
        <v>-0.27569150352325889</v>
      </c>
      <c r="R4326" t="str">
        <f>IF(ABS(moras[[#This Row],[Z-CORE E]]) &gt; 1.96, "Sí", "No")</f>
        <v>No</v>
      </c>
    </row>
    <row r="4327" spans="1:18">
      <c r="A4327">
        <v>216</v>
      </c>
      <c r="B4327" t="s">
        <v>32</v>
      </c>
      <c r="C4327">
        <v>462831</v>
      </c>
      <c r="D43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27">
        <f>IF(moras[[#This Row],[SALARIO]]="",'2-Resumen'!$B$7, moras[[#This Row],[SALARIO]])</f>
        <v>462831</v>
      </c>
      <c r="F4327">
        <f>STANDARDIZE(moras[[#This Row],[SALARIO]],'2-Resumen'!$B$2,'2-Resumen'!$B$3)</f>
        <v>-0.36791531850346348</v>
      </c>
      <c r="G4327" t="str">
        <f>IF(ABS(moras[[#This Row],[Z-CORE]])&gt; 1.96,"Sí", "No")</f>
        <v>No</v>
      </c>
      <c r="H4327" t="s">
        <v>39</v>
      </c>
      <c r="I4327" t="str">
        <f>IF(moras[[#This Row],[TIPO_ASEGURAMIENTO]] = "", '2-Resumen'!$F$4, moras[[#This Row],[TIPO_ASEGURAMIENTO]])</f>
        <v>TRABAJADOR INDEPENDIENTE</v>
      </c>
      <c r="J4327" t="s">
        <v>29</v>
      </c>
      <c r="K4327" t="s">
        <v>30</v>
      </c>
      <c r="L4327" t="s">
        <v>31</v>
      </c>
      <c r="M4327" t="s">
        <v>31</v>
      </c>
      <c r="N4327">
        <v>32</v>
      </c>
      <c r="O4327">
        <f>IF(moras[[#This Row],[EDAD]]="", '2-Resumen'!$C$7, moras[[#This Row],[EDAD]])</f>
        <v>32</v>
      </c>
      <c r="P4327">
        <f>FLOOR(moras[[#This Row],[EDAD_SIN_NA´S]],10)</f>
        <v>30</v>
      </c>
      <c r="Q4327">
        <f>STANDARDIZE(moras[[#This Row],[EDAD]],'2-Resumen'!$C$2, '2-Resumen'!$C$3)</f>
        <v>-0.69914348398608395</v>
      </c>
      <c r="R4327" t="str">
        <f>IF(ABS(moras[[#This Row],[Z-CORE E]]) &gt; 1.96, "Sí", "No")</f>
        <v>No</v>
      </c>
    </row>
    <row r="4328" spans="1:18">
      <c r="A4328">
        <v>217</v>
      </c>
      <c r="B4328" t="s">
        <v>32</v>
      </c>
      <c r="C4328">
        <v>639148</v>
      </c>
      <c r="D43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28">
        <f>IF(moras[[#This Row],[SALARIO]]="",'2-Resumen'!$B$7, moras[[#This Row],[SALARIO]])</f>
        <v>639148</v>
      </c>
      <c r="F4328">
        <f>STANDARDIZE(moras[[#This Row],[SALARIO]],'2-Resumen'!$B$2,'2-Resumen'!$B$3)</f>
        <v>-0.36498157275391446</v>
      </c>
      <c r="G4328" t="str">
        <f>IF(ABS(moras[[#This Row],[Z-CORE]])&gt; 1.96,"Sí", "No")</f>
        <v>No</v>
      </c>
      <c r="H4328" t="s">
        <v>39</v>
      </c>
      <c r="I4328" t="str">
        <f>IF(moras[[#This Row],[TIPO_ASEGURAMIENTO]] = "", '2-Resumen'!$F$4, moras[[#This Row],[TIPO_ASEGURAMIENTO]])</f>
        <v>TRABAJADOR INDEPENDIENTE</v>
      </c>
      <c r="J4328" t="s">
        <v>29</v>
      </c>
      <c r="K4328" t="s">
        <v>30</v>
      </c>
      <c r="L4328" t="s">
        <v>31</v>
      </c>
      <c r="M4328" t="s">
        <v>30</v>
      </c>
      <c r="N4328">
        <v>41</v>
      </c>
      <c r="O4328">
        <f>IF(moras[[#This Row],[EDAD]]="", '2-Resumen'!$C$7, moras[[#This Row],[EDAD]])</f>
        <v>41</v>
      </c>
      <c r="P4328">
        <f>FLOOR(moras[[#This Row],[EDAD_SIN_NA´S]],10)</f>
        <v>40</v>
      </c>
      <c r="Q4328">
        <f>STANDARDIZE(moras[[#This Row],[EDAD]],'2-Resumen'!$C$2, '2-Resumen'!$C$3)</f>
        <v>-6.3965513291846368E-2</v>
      </c>
      <c r="R4328" t="str">
        <f>IF(ABS(moras[[#This Row],[Z-CORE E]]) &gt; 1.96, "Sí", "No")</f>
        <v>No</v>
      </c>
    </row>
    <row r="4329" spans="1:18">
      <c r="A4329">
        <v>218</v>
      </c>
      <c r="B4329" t="s">
        <v>32</v>
      </c>
      <c r="C4329">
        <v>310124</v>
      </c>
      <c r="D43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29">
        <f>IF(moras[[#This Row],[SALARIO]]="",'2-Resumen'!$B$7, moras[[#This Row],[SALARIO]])</f>
        <v>310124</v>
      </c>
      <c r="F4329">
        <f>STANDARDIZE(moras[[#This Row],[SALARIO]],'2-Resumen'!$B$2,'2-Resumen'!$B$3)</f>
        <v>-0.37045621650068661</v>
      </c>
      <c r="G4329" t="str">
        <f>IF(ABS(moras[[#This Row],[Z-CORE]])&gt; 1.96,"Sí", "No")</f>
        <v>No</v>
      </c>
      <c r="H4329" t="s">
        <v>39</v>
      </c>
      <c r="I4329" t="str">
        <f>IF(moras[[#This Row],[TIPO_ASEGURAMIENTO]] = "", '2-Resumen'!$F$4, moras[[#This Row],[TIPO_ASEGURAMIENTO]])</f>
        <v>TRABAJADOR INDEPENDIENTE</v>
      </c>
      <c r="J4329" t="s">
        <v>29</v>
      </c>
      <c r="K4329" t="s">
        <v>30</v>
      </c>
      <c r="L4329" t="s">
        <v>31</v>
      </c>
      <c r="M4329" t="s">
        <v>31</v>
      </c>
      <c r="N4329">
        <v>34</v>
      </c>
      <c r="O4329">
        <f>IF(moras[[#This Row],[EDAD]]="", '2-Resumen'!$C$7, moras[[#This Row],[EDAD]])</f>
        <v>34</v>
      </c>
      <c r="P4329">
        <f>FLOOR(moras[[#This Row],[EDAD_SIN_NA´S]],10)</f>
        <v>30</v>
      </c>
      <c r="Q4329">
        <f>STANDARDIZE(moras[[#This Row],[EDAD]],'2-Resumen'!$C$2, '2-Resumen'!$C$3)</f>
        <v>-0.55799282383180893</v>
      </c>
      <c r="R4329" t="str">
        <f>IF(ABS(moras[[#This Row],[Z-CORE E]]) &gt; 1.96, "Sí", "No")</f>
        <v>No</v>
      </c>
    </row>
    <row r="4330" spans="1:18">
      <c r="A4330">
        <v>227</v>
      </c>
      <c r="B4330" t="s">
        <v>32</v>
      </c>
      <c r="C4330">
        <v>505464</v>
      </c>
      <c r="D43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30">
        <f>IF(moras[[#This Row],[SALARIO]]="",'2-Resumen'!$B$7, moras[[#This Row],[SALARIO]])</f>
        <v>505464</v>
      </c>
      <c r="F4330">
        <f>STANDARDIZE(moras[[#This Row],[SALARIO]],'2-Resumen'!$B$2,'2-Resumen'!$B$3)</f>
        <v>-0.36720594627877429</v>
      </c>
      <c r="G4330" t="str">
        <f>IF(ABS(moras[[#This Row],[Z-CORE]])&gt; 1.96,"Sí", "No")</f>
        <v>No</v>
      </c>
      <c r="H4330" t="s">
        <v>39</v>
      </c>
      <c r="I4330" t="str">
        <f>IF(moras[[#This Row],[TIPO_ASEGURAMIENTO]] = "", '2-Resumen'!$F$4, moras[[#This Row],[TIPO_ASEGURAMIENTO]])</f>
        <v>TRABAJADOR INDEPENDIENTE</v>
      </c>
      <c r="J4330" t="s">
        <v>29</v>
      </c>
      <c r="K4330" t="s">
        <v>30</v>
      </c>
      <c r="L4330" t="s">
        <v>31</v>
      </c>
      <c r="M4330" t="s">
        <v>31</v>
      </c>
      <c r="N4330">
        <v>42</v>
      </c>
      <c r="O4330">
        <f>IF(moras[[#This Row],[EDAD]]="", '2-Resumen'!$C$7, moras[[#This Row],[EDAD]])</f>
        <v>42</v>
      </c>
      <c r="P4330">
        <f>FLOOR(moras[[#This Row],[EDAD_SIN_NA´S]],10)</f>
        <v>40</v>
      </c>
      <c r="Q4330">
        <f>STANDARDIZE(moras[[#This Row],[EDAD]],'2-Resumen'!$C$2, '2-Resumen'!$C$3)</f>
        <v>6.6098167852911317E-3</v>
      </c>
      <c r="R4330" t="str">
        <f>IF(ABS(moras[[#This Row],[Z-CORE E]]) &gt; 1.96, "Sí", "No")</f>
        <v>No</v>
      </c>
    </row>
    <row r="4331" spans="1:18">
      <c r="A4331">
        <v>229</v>
      </c>
      <c r="B4331" t="s">
        <v>27</v>
      </c>
      <c r="C4331">
        <v>450680</v>
      </c>
      <c r="D43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31">
        <f>IF(moras[[#This Row],[SALARIO]]="",'2-Resumen'!$B$7, moras[[#This Row],[SALARIO]])</f>
        <v>450680</v>
      </c>
      <c r="F4331">
        <f>STANDARDIZE(moras[[#This Row],[SALARIO]],'2-Resumen'!$B$2,'2-Resumen'!$B$3)</f>
        <v>-0.36811749948772921</v>
      </c>
      <c r="G4331" t="str">
        <f>IF(ABS(moras[[#This Row],[Z-CORE]])&gt; 1.96,"Sí", "No")</f>
        <v>No</v>
      </c>
      <c r="H4331" t="s">
        <v>39</v>
      </c>
      <c r="I4331" t="str">
        <f>IF(moras[[#This Row],[TIPO_ASEGURAMIENTO]] = "", '2-Resumen'!$F$4, moras[[#This Row],[TIPO_ASEGURAMIENTO]])</f>
        <v>TRABAJADOR INDEPENDIENTE</v>
      </c>
      <c r="J4331" t="s">
        <v>29</v>
      </c>
      <c r="K4331" t="s">
        <v>30</v>
      </c>
      <c r="L4331" t="s">
        <v>31</v>
      </c>
      <c r="M4331" t="s">
        <v>30</v>
      </c>
      <c r="N4331">
        <v>28</v>
      </c>
      <c r="O4331">
        <f>IF(moras[[#This Row],[EDAD]]="", '2-Resumen'!$C$7, moras[[#This Row],[EDAD]])</f>
        <v>28</v>
      </c>
      <c r="P4331">
        <f>FLOOR(moras[[#This Row],[EDAD_SIN_NA´S]],10)</f>
        <v>20</v>
      </c>
      <c r="Q4331">
        <f>STANDARDIZE(moras[[#This Row],[EDAD]],'2-Resumen'!$C$2, '2-Resumen'!$C$3)</f>
        <v>-0.98144480429463388</v>
      </c>
      <c r="R4331" t="str">
        <f>IF(ABS(moras[[#This Row],[Z-CORE E]]) &gt; 1.96, "Sí", "No")</f>
        <v>No</v>
      </c>
    </row>
    <row r="4332" spans="1:18">
      <c r="A4332">
        <v>243</v>
      </c>
      <c r="B4332" t="s">
        <v>27</v>
      </c>
      <c r="C4332">
        <v>411069</v>
      </c>
      <c r="D43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32">
        <f>IF(moras[[#This Row],[SALARIO]]="",'2-Resumen'!$B$7, moras[[#This Row],[SALARIO]])</f>
        <v>411069</v>
      </c>
      <c r="F4332">
        <f>STANDARDIZE(moras[[#This Row],[SALARIO]],'2-Resumen'!$B$2,'2-Resumen'!$B$3)</f>
        <v>-0.3687765885312439</v>
      </c>
      <c r="G4332" t="str">
        <f>IF(ABS(moras[[#This Row],[Z-CORE]])&gt; 1.96,"Sí", "No")</f>
        <v>No</v>
      </c>
      <c r="H4332" t="s">
        <v>39</v>
      </c>
      <c r="I4332" t="str">
        <f>IF(moras[[#This Row],[TIPO_ASEGURAMIENTO]] = "", '2-Resumen'!$F$4, moras[[#This Row],[TIPO_ASEGURAMIENTO]])</f>
        <v>TRABAJADOR INDEPENDIENTE</v>
      </c>
      <c r="J4332" t="s">
        <v>29</v>
      </c>
      <c r="K4332" t="s">
        <v>30</v>
      </c>
      <c r="L4332" t="s">
        <v>31</v>
      </c>
      <c r="M4332" t="s">
        <v>30</v>
      </c>
      <c r="N4332">
        <v>56</v>
      </c>
      <c r="O4332">
        <f>IF(moras[[#This Row],[EDAD]]="", '2-Resumen'!$C$7, moras[[#This Row],[EDAD]])</f>
        <v>56</v>
      </c>
      <c r="P4332">
        <f>FLOOR(moras[[#This Row],[EDAD_SIN_NA´S]],10)</f>
        <v>50</v>
      </c>
      <c r="Q4332">
        <f>STANDARDIZE(moras[[#This Row],[EDAD]],'2-Resumen'!$C$2, '2-Resumen'!$C$3)</f>
        <v>0.99466443786521619</v>
      </c>
      <c r="R4332" t="str">
        <f>IF(ABS(moras[[#This Row],[Z-CORE E]]) &gt; 1.96, "Sí", "No")</f>
        <v>No</v>
      </c>
    </row>
    <row r="4333" spans="1:18">
      <c r="A4333">
        <v>263</v>
      </c>
      <c r="B4333" t="s">
        <v>32</v>
      </c>
      <c r="C4333">
        <v>331181</v>
      </c>
      <c r="D43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33">
        <f>IF(moras[[#This Row],[SALARIO]]="",'2-Resumen'!$B$7, moras[[#This Row],[SALARIO]])</f>
        <v>331181</v>
      </c>
      <c r="F4333">
        <f>STANDARDIZE(moras[[#This Row],[SALARIO]],'2-Resumen'!$B$2,'2-Resumen'!$B$3)</f>
        <v>-0.37010584821941905</v>
      </c>
      <c r="G4333" t="str">
        <f>IF(ABS(moras[[#This Row],[Z-CORE]])&gt; 1.96,"Sí", "No")</f>
        <v>No</v>
      </c>
      <c r="H4333" t="s">
        <v>39</v>
      </c>
      <c r="I4333" t="str">
        <f>IF(moras[[#This Row],[TIPO_ASEGURAMIENTO]] = "", '2-Resumen'!$F$4, moras[[#This Row],[TIPO_ASEGURAMIENTO]])</f>
        <v>TRABAJADOR INDEPENDIENTE</v>
      </c>
      <c r="J4333" t="s">
        <v>29</v>
      </c>
      <c r="K4333" t="s">
        <v>30</v>
      </c>
      <c r="L4333" t="s">
        <v>31</v>
      </c>
      <c r="M4333" t="s">
        <v>30</v>
      </c>
      <c r="N4333">
        <v>62</v>
      </c>
      <c r="O4333">
        <f>IF(moras[[#This Row],[EDAD]]="", '2-Resumen'!$C$7, moras[[#This Row],[EDAD]])</f>
        <v>62</v>
      </c>
      <c r="P4333">
        <f>FLOOR(moras[[#This Row],[EDAD_SIN_NA´S]],10)</f>
        <v>60</v>
      </c>
      <c r="Q4333">
        <f>STANDARDIZE(moras[[#This Row],[EDAD]],'2-Resumen'!$C$2, '2-Resumen'!$C$3)</f>
        <v>1.4181164183280413</v>
      </c>
      <c r="R4333" t="str">
        <f>IF(ABS(moras[[#This Row],[Z-CORE E]]) &gt; 1.96, "Sí", "No")</f>
        <v>No</v>
      </c>
    </row>
    <row r="4334" spans="1:18">
      <c r="A4334">
        <v>264</v>
      </c>
      <c r="B4334" t="s">
        <v>32</v>
      </c>
      <c r="C4334">
        <v>509509</v>
      </c>
      <c r="D43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34">
        <f>IF(moras[[#This Row],[SALARIO]]="",'2-Resumen'!$B$7, moras[[#This Row],[SALARIO]])</f>
        <v>509509</v>
      </c>
      <c r="F4334">
        <f>STANDARDIZE(moras[[#This Row],[SALARIO]],'2-Resumen'!$B$2,'2-Resumen'!$B$3)</f>
        <v>-0.36713864135890312</v>
      </c>
      <c r="G4334" t="str">
        <f>IF(ABS(moras[[#This Row],[Z-CORE]])&gt; 1.96,"Sí", "No")</f>
        <v>No</v>
      </c>
      <c r="H4334" t="s">
        <v>39</v>
      </c>
      <c r="I4334" t="str">
        <f>IF(moras[[#This Row],[TIPO_ASEGURAMIENTO]] = "", '2-Resumen'!$F$4, moras[[#This Row],[TIPO_ASEGURAMIENTO]])</f>
        <v>TRABAJADOR INDEPENDIENTE</v>
      </c>
      <c r="J4334" t="s">
        <v>29</v>
      </c>
      <c r="K4334" t="s">
        <v>30</v>
      </c>
      <c r="L4334" t="s">
        <v>31</v>
      </c>
      <c r="M4334" t="s">
        <v>31</v>
      </c>
      <c r="N4334">
        <v>42</v>
      </c>
      <c r="O4334">
        <f>IF(moras[[#This Row],[EDAD]]="", '2-Resumen'!$C$7, moras[[#This Row],[EDAD]])</f>
        <v>42</v>
      </c>
      <c r="P4334">
        <f>FLOOR(moras[[#This Row],[EDAD_SIN_NA´S]],10)</f>
        <v>40</v>
      </c>
      <c r="Q4334">
        <f>STANDARDIZE(moras[[#This Row],[EDAD]],'2-Resumen'!$C$2, '2-Resumen'!$C$3)</f>
        <v>6.6098167852911317E-3</v>
      </c>
      <c r="R4334" t="str">
        <f>IF(ABS(moras[[#This Row],[Z-CORE E]]) &gt; 1.96, "Sí", "No")</f>
        <v>No</v>
      </c>
    </row>
    <row r="4335" spans="1:18">
      <c r="A4335">
        <v>273</v>
      </c>
      <c r="B4335" t="s">
        <v>27</v>
      </c>
      <c r="C4335">
        <v>403983</v>
      </c>
      <c r="D43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35">
        <f>IF(moras[[#This Row],[SALARIO]]="",'2-Resumen'!$B$7, moras[[#This Row],[SALARIO]])</f>
        <v>403983</v>
      </c>
      <c r="F4335">
        <f>STANDARDIZE(moras[[#This Row],[SALARIO]],'2-Resumen'!$B$2,'2-Resumen'!$B$3)</f>
        <v>-0.368894492774064</v>
      </c>
      <c r="G4335" t="str">
        <f>IF(ABS(moras[[#This Row],[Z-CORE]])&gt; 1.96,"Sí", "No")</f>
        <v>No</v>
      </c>
      <c r="H4335" t="s">
        <v>39</v>
      </c>
      <c r="I4335" t="str">
        <f>IF(moras[[#This Row],[TIPO_ASEGURAMIENTO]] = "", '2-Resumen'!$F$4, moras[[#This Row],[TIPO_ASEGURAMIENTO]])</f>
        <v>TRABAJADOR INDEPENDIENTE</v>
      </c>
      <c r="J4335" t="s">
        <v>29</v>
      </c>
      <c r="K4335" t="s">
        <v>30</v>
      </c>
      <c r="L4335" t="s">
        <v>31</v>
      </c>
      <c r="M4335" t="s">
        <v>30</v>
      </c>
      <c r="N4335">
        <v>41</v>
      </c>
      <c r="O4335">
        <f>IF(moras[[#This Row],[EDAD]]="", '2-Resumen'!$C$7, moras[[#This Row],[EDAD]])</f>
        <v>41</v>
      </c>
      <c r="P4335">
        <f>FLOOR(moras[[#This Row],[EDAD_SIN_NA´S]],10)</f>
        <v>40</v>
      </c>
      <c r="Q4335">
        <f>STANDARDIZE(moras[[#This Row],[EDAD]],'2-Resumen'!$C$2, '2-Resumen'!$C$3)</f>
        <v>-6.3965513291846368E-2</v>
      </c>
      <c r="R4335" t="str">
        <f>IF(ABS(moras[[#This Row],[Z-CORE E]]) &gt; 1.96, "Sí", "No")</f>
        <v>No</v>
      </c>
    </row>
    <row r="4336" spans="1:18">
      <c r="A4336">
        <v>282</v>
      </c>
      <c r="B4336" t="s">
        <v>27</v>
      </c>
      <c r="C4336">
        <v>297062</v>
      </c>
      <c r="D43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36">
        <f>IF(moras[[#This Row],[SALARIO]]="",'2-Resumen'!$B$7, moras[[#This Row],[SALARIO]])</f>
        <v>297062</v>
      </c>
      <c r="F4336">
        <f>STANDARDIZE(moras[[#This Row],[SALARIO]],'2-Resumen'!$B$2,'2-Resumen'!$B$3)</f>
        <v>-0.37067355565108401</v>
      </c>
      <c r="G4336" t="str">
        <f>IF(ABS(moras[[#This Row],[Z-CORE]])&gt; 1.96,"Sí", "No")</f>
        <v>No</v>
      </c>
      <c r="H4336" t="s">
        <v>39</v>
      </c>
      <c r="I4336" t="str">
        <f>IF(moras[[#This Row],[TIPO_ASEGURAMIENTO]] = "", '2-Resumen'!$F$4, moras[[#This Row],[TIPO_ASEGURAMIENTO]])</f>
        <v>TRABAJADOR INDEPENDIENTE</v>
      </c>
      <c r="J4336" t="s">
        <v>29</v>
      </c>
      <c r="K4336" t="s">
        <v>30</v>
      </c>
      <c r="L4336" t="s">
        <v>31</v>
      </c>
      <c r="M4336" t="s">
        <v>30</v>
      </c>
      <c r="N4336">
        <v>40</v>
      </c>
      <c r="O4336">
        <f>IF(moras[[#This Row],[EDAD]]="", '2-Resumen'!$C$7, moras[[#This Row],[EDAD]])</f>
        <v>40</v>
      </c>
      <c r="P4336">
        <f>FLOOR(moras[[#This Row],[EDAD_SIN_NA´S]],10)</f>
        <v>40</v>
      </c>
      <c r="Q4336">
        <f>STANDARDIZE(moras[[#This Row],[EDAD]],'2-Resumen'!$C$2, '2-Resumen'!$C$3)</f>
        <v>-0.13454084336898386</v>
      </c>
      <c r="R4336" t="str">
        <f>IF(ABS(moras[[#This Row],[Z-CORE E]]) &gt; 1.96, "Sí", "No")</f>
        <v>No</v>
      </c>
    </row>
    <row r="4337" spans="1:18">
      <c r="A4337">
        <v>285</v>
      </c>
      <c r="B4337" t="s">
        <v>27</v>
      </c>
      <c r="C4337">
        <v>342332</v>
      </c>
      <c r="D43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37">
        <f>IF(moras[[#This Row],[SALARIO]]="",'2-Resumen'!$B$7, moras[[#This Row],[SALARIO]])</f>
        <v>342332</v>
      </c>
      <c r="F4337">
        <f>STANDARDIZE(moras[[#This Row],[SALARIO]],'2-Resumen'!$B$2,'2-Resumen'!$B$3)</f>
        <v>-0.36992030627591266</v>
      </c>
      <c r="G4337" t="str">
        <f>IF(ABS(moras[[#This Row],[Z-CORE]])&gt; 1.96,"Sí", "No")</f>
        <v>No</v>
      </c>
      <c r="H4337" t="s">
        <v>39</v>
      </c>
      <c r="I4337" t="str">
        <f>IF(moras[[#This Row],[TIPO_ASEGURAMIENTO]] = "", '2-Resumen'!$F$4, moras[[#This Row],[TIPO_ASEGURAMIENTO]])</f>
        <v>TRABAJADOR INDEPENDIENTE</v>
      </c>
      <c r="J4337" t="s">
        <v>29</v>
      </c>
      <c r="K4337" t="s">
        <v>30</v>
      </c>
      <c r="L4337" t="s">
        <v>31</v>
      </c>
      <c r="M4337" t="s">
        <v>31</v>
      </c>
      <c r="N4337">
        <v>61</v>
      </c>
      <c r="O4337">
        <f>IF(moras[[#This Row],[EDAD]]="", '2-Resumen'!$C$7, moras[[#This Row],[EDAD]])</f>
        <v>61</v>
      </c>
      <c r="P4337">
        <f>FLOOR(moras[[#This Row],[EDAD_SIN_NA´S]],10)</f>
        <v>60</v>
      </c>
      <c r="Q4337">
        <f>STANDARDIZE(moras[[#This Row],[EDAD]],'2-Resumen'!$C$2, '2-Resumen'!$C$3)</f>
        <v>1.3475410882509038</v>
      </c>
      <c r="R4337" t="str">
        <f>IF(ABS(moras[[#This Row],[Z-CORE E]]) &gt; 1.96, "Sí", "No")</f>
        <v>No</v>
      </c>
    </row>
    <row r="4338" spans="1:18">
      <c r="A4338">
        <v>290</v>
      </c>
      <c r="B4338" t="s">
        <v>32</v>
      </c>
      <c r="C4338">
        <v>351055</v>
      </c>
      <c r="D43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38">
        <f>IF(moras[[#This Row],[SALARIO]]="",'2-Resumen'!$B$7, moras[[#This Row],[SALARIO]])</f>
        <v>351055</v>
      </c>
      <c r="F4338">
        <f>STANDARDIZE(moras[[#This Row],[SALARIO]],'2-Resumen'!$B$2,'2-Resumen'!$B$3)</f>
        <v>-0.36977516392336968</v>
      </c>
      <c r="G4338" t="str">
        <f>IF(ABS(moras[[#This Row],[Z-CORE]])&gt; 1.96,"Sí", "No")</f>
        <v>No</v>
      </c>
      <c r="H4338" t="s">
        <v>39</v>
      </c>
      <c r="I4338" t="str">
        <f>IF(moras[[#This Row],[TIPO_ASEGURAMIENTO]] = "", '2-Resumen'!$F$4, moras[[#This Row],[TIPO_ASEGURAMIENTO]])</f>
        <v>TRABAJADOR INDEPENDIENTE</v>
      </c>
      <c r="J4338" t="s">
        <v>29</v>
      </c>
      <c r="K4338" t="s">
        <v>30</v>
      </c>
      <c r="L4338" t="s">
        <v>31</v>
      </c>
      <c r="M4338" t="s">
        <v>30</v>
      </c>
      <c r="N4338">
        <v>51</v>
      </c>
      <c r="O4338">
        <f>IF(moras[[#This Row],[EDAD]]="", '2-Resumen'!$C$7, moras[[#This Row],[EDAD]])</f>
        <v>51</v>
      </c>
      <c r="P4338">
        <f>FLOOR(moras[[#This Row],[EDAD_SIN_NA´S]],10)</f>
        <v>50</v>
      </c>
      <c r="Q4338">
        <f>STANDARDIZE(moras[[#This Row],[EDAD]],'2-Resumen'!$C$2, '2-Resumen'!$C$3)</f>
        <v>0.64178778747952869</v>
      </c>
      <c r="R4338" t="str">
        <f>IF(ABS(moras[[#This Row],[Z-CORE E]]) &gt; 1.96, "Sí", "No")</f>
        <v>No</v>
      </c>
    </row>
    <row r="4339" spans="1:18">
      <c r="A4339">
        <v>293</v>
      </c>
      <c r="B4339" t="s">
        <v>27</v>
      </c>
      <c r="C4339">
        <v>297045</v>
      </c>
      <c r="D43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39">
        <f>IF(moras[[#This Row],[SALARIO]]="",'2-Resumen'!$B$7, moras[[#This Row],[SALARIO]])</f>
        <v>297045</v>
      </c>
      <c r="F4339">
        <f>STANDARDIZE(moras[[#This Row],[SALARIO]],'2-Resumen'!$B$2,'2-Resumen'!$B$3)</f>
        <v>-0.37067383851477692</v>
      </c>
      <c r="G4339" t="str">
        <f>IF(ABS(moras[[#This Row],[Z-CORE]])&gt; 1.96,"Sí", "No")</f>
        <v>No</v>
      </c>
      <c r="H4339" t="s">
        <v>39</v>
      </c>
      <c r="I4339" t="str">
        <f>IF(moras[[#This Row],[TIPO_ASEGURAMIENTO]] = "", '2-Resumen'!$F$4, moras[[#This Row],[TIPO_ASEGURAMIENTO]])</f>
        <v>TRABAJADOR INDEPENDIENTE</v>
      </c>
      <c r="J4339" t="s">
        <v>29</v>
      </c>
      <c r="K4339" t="s">
        <v>30</v>
      </c>
      <c r="L4339" t="s">
        <v>31</v>
      </c>
      <c r="M4339" t="s">
        <v>30</v>
      </c>
      <c r="N4339">
        <v>62</v>
      </c>
      <c r="O4339">
        <f>IF(moras[[#This Row],[EDAD]]="", '2-Resumen'!$C$7, moras[[#This Row],[EDAD]])</f>
        <v>62</v>
      </c>
      <c r="P4339">
        <f>FLOOR(moras[[#This Row],[EDAD_SIN_NA´S]],10)</f>
        <v>60</v>
      </c>
      <c r="Q4339">
        <f>STANDARDIZE(moras[[#This Row],[EDAD]],'2-Resumen'!$C$2, '2-Resumen'!$C$3)</f>
        <v>1.4181164183280413</v>
      </c>
      <c r="R4339" t="str">
        <f>IF(ABS(moras[[#This Row],[Z-CORE E]]) &gt; 1.96, "Sí", "No")</f>
        <v>No</v>
      </c>
    </row>
    <row r="4340" spans="1:18">
      <c r="A4340">
        <v>295</v>
      </c>
      <c r="B4340" t="s">
        <v>32</v>
      </c>
      <c r="C4340">
        <v>328192</v>
      </c>
      <c r="D43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40">
        <f>IF(moras[[#This Row],[SALARIO]]="",'2-Resumen'!$B$7, moras[[#This Row],[SALARIO]])</f>
        <v>328192</v>
      </c>
      <c r="F4340">
        <f>STANDARDIZE(moras[[#This Row],[SALARIO]],'2-Resumen'!$B$2,'2-Resumen'!$B$3)</f>
        <v>-0.37015558231224849</v>
      </c>
      <c r="G4340" t="str">
        <f>IF(ABS(moras[[#This Row],[Z-CORE]])&gt; 1.96,"Sí", "No")</f>
        <v>No</v>
      </c>
      <c r="H4340" t="s">
        <v>39</v>
      </c>
      <c r="I4340" t="str">
        <f>IF(moras[[#This Row],[TIPO_ASEGURAMIENTO]] = "", '2-Resumen'!$F$4, moras[[#This Row],[TIPO_ASEGURAMIENTO]])</f>
        <v>TRABAJADOR INDEPENDIENTE</v>
      </c>
      <c r="J4340" t="s">
        <v>29</v>
      </c>
      <c r="K4340" t="s">
        <v>30</v>
      </c>
      <c r="L4340" t="s">
        <v>30</v>
      </c>
      <c r="M4340" t="s">
        <v>30</v>
      </c>
      <c r="N4340">
        <v>32</v>
      </c>
      <c r="O4340">
        <f>IF(moras[[#This Row],[EDAD]]="", '2-Resumen'!$C$7, moras[[#This Row],[EDAD]])</f>
        <v>32</v>
      </c>
      <c r="P4340">
        <f>FLOOR(moras[[#This Row],[EDAD_SIN_NA´S]],10)</f>
        <v>30</v>
      </c>
      <c r="Q4340">
        <f>STANDARDIZE(moras[[#This Row],[EDAD]],'2-Resumen'!$C$2, '2-Resumen'!$C$3)</f>
        <v>-0.69914348398608395</v>
      </c>
      <c r="R4340" t="str">
        <f>IF(ABS(moras[[#This Row],[Z-CORE E]]) &gt; 1.96, "Sí", "No")</f>
        <v>No</v>
      </c>
    </row>
    <row r="4341" spans="1:18">
      <c r="A4341">
        <v>296</v>
      </c>
      <c r="B4341" t="s">
        <v>27</v>
      </c>
      <c r="C4341">
        <v>478452</v>
      </c>
      <c r="D43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41">
        <f>IF(moras[[#This Row],[SALARIO]]="",'2-Resumen'!$B$7, moras[[#This Row],[SALARIO]])</f>
        <v>478452</v>
      </c>
      <c r="F4341">
        <f>STANDARDIZE(moras[[#This Row],[SALARIO]],'2-Resumen'!$B$2,'2-Resumen'!$B$3)</f>
        <v>-0.36765540004776326</v>
      </c>
      <c r="G4341" t="str">
        <f>IF(ABS(moras[[#This Row],[Z-CORE]])&gt; 1.96,"Sí", "No")</f>
        <v>No</v>
      </c>
      <c r="H4341" t="s">
        <v>39</v>
      </c>
      <c r="I4341" t="str">
        <f>IF(moras[[#This Row],[TIPO_ASEGURAMIENTO]] = "", '2-Resumen'!$F$4, moras[[#This Row],[TIPO_ASEGURAMIENTO]])</f>
        <v>TRABAJADOR INDEPENDIENTE</v>
      </c>
      <c r="J4341" t="s">
        <v>29</v>
      </c>
      <c r="K4341" t="s">
        <v>30</v>
      </c>
      <c r="L4341" t="s">
        <v>31</v>
      </c>
      <c r="M4341" t="s">
        <v>30</v>
      </c>
      <c r="N4341">
        <v>58</v>
      </c>
      <c r="O4341">
        <f>IF(moras[[#This Row],[EDAD]]="", '2-Resumen'!$C$7, moras[[#This Row],[EDAD]])</f>
        <v>58</v>
      </c>
      <c r="P4341">
        <f>FLOOR(moras[[#This Row],[EDAD_SIN_NA´S]],10)</f>
        <v>50</v>
      </c>
      <c r="Q4341">
        <f>STANDARDIZE(moras[[#This Row],[EDAD]],'2-Resumen'!$C$2, '2-Resumen'!$C$3)</f>
        <v>1.1358150980194912</v>
      </c>
      <c r="R4341" t="str">
        <f>IF(ABS(moras[[#This Row],[Z-CORE E]]) &gt; 1.96, "Sí", "No")</f>
        <v>No</v>
      </c>
    </row>
    <row r="4342" spans="1:18">
      <c r="A4342">
        <v>297</v>
      </c>
      <c r="B4342" t="s">
        <v>32</v>
      </c>
      <c r="C4342">
        <v>299647</v>
      </c>
      <c r="D43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42">
        <f>IF(moras[[#This Row],[SALARIO]]="",'2-Resumen'!$B$7, moras[[#This Row],[SALARIO]])</f>
        <v>299647</v>
      </c>
      <c r="F4342">
        <f>STANDARDIZE(moras[[#This Row],[SALARIO]],'2-Resumen'!$B$2,'2-Resumen'!$B$3)</f>
        <v>-0.3706305437307213</v>
      </c>
      <c r="G4342" t="str">
        <f>IF(ABS(moras[[#This Row],[Z-CORE]])&gt; 1.96,"Sí", "No")</f>
        <v>No</v>
      </c>
      <c r="H4342" t="s">
        <v>39</v>
      </c>
      <c r="I4342" t="str">
        <f>IF(moras[[#This Row],[TIPO_ASEGURAMIENTO]] = "", '2-Resumen'!$F$4, moras[[#This Row],[TIPO_ASEGURAMIENTO]])</f>
        <v>TRABAJADOR INDEPENDIENTE</v>
      </c>
      <c r="J4342" t="s">
        <v>29</v>
      </c>
      <c r="K4342" t="s">
        <v>30</v>
      </c>
      <c r="L4342" t="s">
        <v>31</v>
      </c>
      <c r="M4342" t="s">
        <v>30</v>
      </c>
      <c r="N4342">
        <v>57</v>
      </c>
      <c r="O4342">
        <f>IF(moras[[#This Row],[EDAD]]="", '2-Resumen'!$C$7, moras[[#This Row],[EDAD]])</f>
        <v>57</v>
      </c>
      <c r="P4342">
        <f>FLOOR(moras[[#This Row],[EDAD_SIN_NA´S]],10)</f>
        <v>50</v>
      </c>
      <c r="Q4342">
        <f>STANDARDIZE(moras[[#This Row],[EDAD]],'2-Resumen'!$C$2, '2-Resumen'!$C$3)</f>
        <v>1.0652397679423538</v>
      </c>
      <c r="R4342" t="str">
        <f>IF(ABS(moras[[#This Row],[Z-CORE E]]) &gt; 1.96, "Sí", "No")</f>
        <v>No</v>
      </c>
    </row>
    <row r="4343" spans="1:18">
      <c r="A4343">
        <v>319</v>
      </c>
      <c r="B4343" t="s">
        <v>27</v>
      </c>
      <c r="C4343">
        <v>382136</v>
      </c>
      <c r="D43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43">
        <f>IF(moras[[#This Row],[SALARIO]]="",'2-Resumen'!$B$7, moras[[#This Row],[SALARIO]])</f>
        <v>382136</v>
      </c>
      <c r="F4343">
        <f>STANDARDIZE(moras[[#This Row],[SALARIO]],'2-Resumen'!$B$2,'2-Resumen'!$B$3)</f>
        <v>-0.36925800589753138</v>
      </c>
      <c r="G4343" t="str">
        <f>IF(ABS(moras[[#This Row],[Z-CORE]])&gt; 1.96,"Sí", "No")</f>
        <v>No</v>
      </c>
      <c r="H4343" t="s">
        <v>39</v>
      </c>
      <c r="I4343" t="str">
        <f>IF(moras[[#This Row],[TIPO_ASEGURAMIENTO]] = "", '2-Resumen'!$F$4, moras[[#This Row],[TIPO_ASEGURAMIENTO]])</f>
        <v>TRABAJADOR INDEPENDIENTE</v>
      </c>
      <c r="J4343" t="s">
        <v>29</v>
      </c>
      <c r="K4343" t="s">
        <v>30</v>
      </c>
      <c r="L4343" t="s">
        <v>31</v>
      </c>
      <c r="M4343" t="s">
        <v>30</v>
      </c>
      <c r="N4343">
        <v>42</v>
      </c>
      <c r="O4343">
        <f>IF(moras[[#This Row],[EDAD]]="", '2-Resumen'!$C$7, moras[[#This Row],[EDAD]])</f>
        <v>42</v>
      </c>
      <c r="P4343">
        <f>FLOOR(moras[[#This Row],[EDAD_SIN_NA´S]],10)</f>
        <v>40</v>
      </c>
      <c r="Q4343">
        <f>STANDARDIZE(moras[[#This Row],[EDAD]],'2-Resumen'!$C$2, '2-Resumen'!$C$3)</f>
        <v>6.6098167852911317E-3</v>
      </c>
      <c r="R4343" t="str">
        <f>IF(ABS(moras[[#This Row],[Z-CORE E]]) &gt; 1.96, "Sí", "No")</f>
        <v>No</v>
      </c>
    </row>
    <row r="4344" spans="1:18">
      <c r="A4344">
        <v>320</v>
      </c>
      <c r="B4344" t="s">
        <v>32</v>
      </c>
      <c r="C4344">
        <v>297046</v>
      </c>
      <c r="D43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44">
        <f>IF(moras[[#This Row],[SALARIO]]="",'2-Resumen'!$B$7, moras[[#This Row],[SALARIO]])</f>
        <v>297046</v>
      </c>
      <c r="F4344">
        <f>STANDARDIZE(moras[[#This Row],[SALARIO]],'2-Resumen'!$B$2,'2-Resumen'!$B$3)</f>
        <v>-0.37067382187573611</v>
      </c>
      <c r="G4344" t="str">
        <f>IF(ABS(moras[[#This Row],[Z-CORE]])&gt; 1.96,"Sí", "No")</f>
        <v>No</v>
      </c>
      <c r="H4344" t="s">
        <v>39</v>
      </c>
      <c r="I4344" t="str">
        <f>IF(moras[[#This Row],[TIPO_ASEGURAMIENTO]] = "", '2-Resumen'!$F$4, moras[[#This Row],[TIPO_ASEGURAMIENTO]])</f>
        <v>TRABAJADOR INDEPENDIENTE</v>
      </c>
      <c r="J4344" t="s">
        <v>29</v>
      </c>
      <c r="K4344" t="s">
        <v>30</v>
      </c>
      <c r="L4344" t="s">
        <v>31</v>
      </c>
      <c r="M4344" t="s">
        <v>31</v>
      </c>
      <c r="N4344">
        <v>50</v>
      </c>
      <c r="O4344">
        <f>IF(moras[[#This Row],[EDAD]]="", '2-Resumen'!$C$7, moras[[#This Row],[EDAD]])</f>
        <v>50</v>
      </c>
      <c r="P4344">
        <f>FLOOR(moras[[#This Row],[EDAD_SIN_NA´S]],10)</f>
        <v>50</v>
      </c>
      <c r="Q4344">
        <f>STANDARDIZE(moras[[#This Row],[EDAD]],'2-Resumen'!$C$2, '2-Resumen'!$C$3)</f>
        <v>0.57121245740239113</v>
      </c>
      <c r="R4344" t="str">
        <f>IF(ABS(moras[[#This Row],[Z-CORE E]]) &gt; 1.96, "Sí", "No")</f>
        <v>No</v>
      </c>
    </row>
    <row r="4345" spans="1:18">
      <c r="A4345">
        <v>328</v>
      </c>
      <c r="B4345" t="s">
        <v>32</v>
      </c>
      <c r="C4345">
        <v>298155</v>
      </c>
      <c r="D43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45">
        <f>IF(moras[[#This Row],[SALARIO]]="",'2-Resumen'!$B$7, moras[[#This Row],[SALARIO]])</f>
        <v>298155</v>
      </c>
      <c r="F4345">
        <f>STANDARDIZE(moras[[#This Row],[SALARIO]],'2-Resumen'!$B$2,'2-Resumen'!$B$3)</f>
        <v>-0.37065536917953412</v>
      </c>
      <c r="G4345" t="str">
        <f>IF(ABS(moras[[#This Row],[Z-CORE]])&gt; 1.96,"Sí", "No")</f>
        <v>No</v>
      </c>
      <c r="H4345" t="s">
        <v>39</v>
      </c>
      <c r="I4345" t="str">
        <f>IF(moras[[#This Row],[TIPO_ASEGURAMIENTO]] = "", '2-Resumen'!$F$4, moras[[#This Row],[TIPO_ASEGURAMIENTO]])</f>
        <v>TRABAJADOR INDEPENDIENTE</v>
      </c>
      <c r="J4345" t="s">
        <v>29</v>
      </c>
      <c r="K4345" t="s">
        <v>30</v>
      </c>
      <c r="L4345" t="s">
        <v>31</v>
      </c>
      <c r="M4345" t="s">
        <v>30</v>
      </c>
      <c r="N4345">
        <v>39</v>
      </c>
      <c r="O4345">
        <f>IF(moras[[#This Row],[EDAD]]="", '2-Resumen'!$C$7, moras[[#This Row],[EDAD]])</f>
        <v>39</v>
      </c>
      <c r="P4345">
        <f>FLOOR(moras[[#This Row],[EDAD_SIN_NA´S]],10)</f>
        <v>30</v>
      </c>
      <c r="Q4345">
        <f>STANDARDIZE(moras[[#This Row],[EDAD]],'2-Resumen'!$C$2, '2-Resumen'!$C$3)</f>
        <v>-0.20511617344612137</v>
      </c>
      <c r="R4345" t="str">
        <f>IF(ABS(moras[[#This Row],[Z-CORE E]]) &gt; 1.96, "Sí", "No")</f>
        <v>No</v>
      </c>
    </row>
    <row r="4346" spans="1:18">
      <c r="A4346">
        <v>334</v>
      </c>
      <c r="B4346" t="s">
        <v>32</v>
      </c>
      <c r="C4346">
        <v>509509</v>
      </c>
      <c r="D43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46">
        <f>IF(moras[[#This Row],[SALARIO]]="",'2-Resumen'!$B$7, moras[[#This Row],[SALARIO]])</f>
        <v>509509</v>
      </c>
      <c r="F4346">
        <f>STANDARDIZE(moras[[#This Row],[SALARIO]],'2-Resumen'!$B$2,'2-Resumen'!$B$3)</f>
        <v>-0.36713864135890312</v>
      </c>
      <c r="G4346" t="str">
        <f>IF(ABS(moras[[#This Row],[Z-CORE]])&gt; 1.96,"Sí", "No")</f>
        <v>No</v>
      </c>
      <c r="H4346" t="s">
        <v>39</v>
      </c>
      <c r="I4346" t="str">
        <f>IF(moras[[#This Row],[TIPO_ASEGURAMIENTO]] = "", '2-Resumen'!$F$4, moras[[#This Row],[TIPO_ASEGURAMIENTO]])</f>
        <v>TRABAJADOR INDEPENDIENTE</v>
      </c>
      <c r="J4346" t="s">
        <v>29</v>
      </c>
      <c r="K4346" t="s">
        <v>30</v>
      </c>
      <c r="L4346" t="s">
        <v>31</v>
      </c>
      <c r="M4346" t="s">
        <v>30</v>
      </c>
      <c r="N4346">
        <v>35</v>
      </c>
      <c r="O4346">
        <f>IF(moras[[#This Row],[EDAD]]="", '2-Resumen'!$C$7, moras[[#This Row],[EDAD]])</f>
        <v>35</v>
      </c>
      <c r="P4346">
        <f>FLOOR(moras[[#This Row],[EDAD_SIN_NA´S]],10)</f>
        <v>30</v>
      </c>
      <c r="Q4346">
        <f>STANDARDIZE(moras[[#This Row],[EDAD]],'2-Resumen'!$C$2, '2-Resumen'!$C$3)</f>
        <v>-0.48741749375467142</v>
      </c>
      <c r="R4346" t="str">
        <f>IF(ABS(moras[[#This Row],[Z-CORE E]]) &gt; 1.96, "Sí", "No")</f>
        <v>No</v>
      </c>
    </row>
    <row r="4347" spans="1:18">
      <c r="A4347">
        <v>344</v>
      </c>
      <c r="B4347" t="s">
        <v>27</v>
      </c>
      <c r="C4347">
        <v>403983</v>
      </c>
      <c r="D43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47">
        <f>IF(moras[[#This Row],[SALARIO]]="",'2-Resumen'!$B$7, moras[[#This Row],[SALARIO]])</f>
        <v>403983</v>
      </c>
      <c r="F4347">
        <f>STANDARDIZE(moras[[#This Row],[SALARIO]],'2-Resumen'!$B$2,'2-Resumen'!$B$3)</f>
        <v>-0.368894492774064</v>
      </c>
      <c r="G4347" t="str">
        <f>IF(ABS(moras[[#This Row],[Z-CORE]])&gt; 1.96,"Sí", "No")</f>
        <v>No</v>
      </c>
      <c r="H4347" t="s">
        <v>39</v>
      </c>
      <c r="I4347" t="str">
        <f>IF(moras[[#This Row],[TIPO_ASEGURAMIENTO]] = "", '2-Resumen'!$F$4, moras[[#This Row],[TIPO_ASEGURAMIENTO]])</f>
        <v>TRABAJADOR INDEPENDIENTE</v>
      </c>
      <c r="J4347" t="s">
        <v>29</v>
      </c>
      <c r="K4347" t="s">
        <v>30</v>
      </c>
      <c r="L4347" t="s">
        <v>31</v>
      </c>
      <c r="M4347" t="s">
        <v>30</v>
      </c>
      <c r="N4347">
        <v>67</v>
      </c>
      <c r="O4347">
        <f>IF(moras[[#This Row],[EDAD]]="", '2-Resumen'!$C$7, moras[[#This Row],[EDAD]])</f>
        <v>67</v>
      </c>
      <c r="P4347">
        <f>FLOOR(moras[[#This Row],[EDAD_SIN_NA´S]],10)</f>
        <v>60</v>
      </c>
      <c r="Q4347">
        <f>STANDARDIZE(moras[[#This Row],[EDAD]],'2-Resumen'!$C$2, '2-Resumen'!$C$3)</f>
        <v>1.7709930687137287</v>
      </c>
      <c r="R4347" t="str">
        <f>IF(ABS(moras[[#This Row],[Z-CORE E]]) &gt; 1.96, "Sí", "No")</f>
        <v>No</v>
      </c>
    </row>
    <row r="4348" spans="1:18">
      <c r="A4348">
        <v>346</v>
      </c>
      <c r="B4348" t="s">
        <v>32</v>
      </c>
      <c r="C4348">
        <v>328196</v>
      </c>
      <c r="D43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48">
        <f>IF(moras[[#This Row],[SALARIO]]="",'2-Resumen'!$B$7, moras[[#This Row],[SALARIO]])</f>
        <v>328196</v>
      </c>
      <c r="F4348">
        <f>STANDARDIZE(moras[[#This Row],[SALARIO]],'2-Resumen'!$B$2,'2-Resumen'!$B$3)</f>
        <v>-0.37015551575608541</v>
      </c>
      <c r="G4348" t="str">
        <f>IF(ABS(moras[[#This Row],[Z-CORE]])&gt; 1.96,"Sí", "No")</f>
        <v>No</v>
      </c>
      <c r="H4348" t="s">
        <v>39</v>
      </c>
      <c r="I4348" t="str">
        <f>IF(moras[[#This Row],[TIPO_ASEGURAMIENTO]] = "", '2-Resumen'!$F$4, moras[[#This Row],[TIPO_ASEGURAMIENTO]])</f>
        <v>TRABAJADOR INDEPENDIENTE</v>
      </c>
      <c r="J4348" t="s">
        <v>29</v>
      </c>
      <c r="K4348" t="s">
        <v>30</v>
      </c>
      <c r="L4348" t="s">
        <v>30</v>
      </c>
      <c r="M4348" t="s">
        <v>30</v>
      </c>
      <c r="N4348">
        <v>27</v>
      </c>
      <c r="O4348">
        <f>IF(moras[[#This Row],[EDAD]]="", '2-Resumen'!$C$7, moras[[#This Row],[EDAD]])</f>
        <v>27</v>
      </c>
      <c r="P4348">
        <f>FLOOR(moras[[#This Row],[EDAD_SIN_NA´S]],10)</f>
        <v>20</v>
      </c>
      <c r="Q4348">
        <f>STANDARDIZE(moras[[#This Row],[EDAD]],'2-Resumen'!$C$2, '2-Resumen'!$C$3)</f>
        <v>-1.0520201343717714</v>
      </c>
      <c r="R4348" t="str">
        <f>IF(ABS(moras[[#This Row],[Z-CORE E]]) &gt; 1.96, "Sí", "No")</f>
        <v>No</v>
      </c>
    </row>
    <row r="4349" spans="1:18">
      <c r="A4349">
        <v>349</v>
      </c>
      <c r="B4349" t="s">
        <v>32</v>
      </c>
      <c r="C4349">
        <v>356455</v>
      </c>
      <c r="D43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49">
        <f>IF(moras[[#This Row],[SALARIO]]="",'2-Resumen'!$B$7, moras[[#This Row],[SALARIO]])</f>
        <v>356455</v>
      </c>
      <c r="F4349">
        <f>STANDARDIZE(moras[[#This Row],[SALARIO]],'2-Resumen'!$B$2,'2-Resumen'!$B$3)</f>
        <v>-0.36968531310326974</v>
      </c>
      <c r="G4349" t="str">
        <f>IF(ABS(moras[[#This Row],[Z-CORE]])&gt; 1.96,"Sí", "No")</f>
        <v>No</v>
      </c>
      <c r="H4349" t="s">
        <v>39</v>
      </c>
      <c r="I4349" t="str">
        <f>IF(moras[[#This Row],[TIPO_ASEGURAMIENTO]] = "", '2-Resumen'!$F$4, moras[[#This Row],[TIPO_ASEGURAMIENTO]])</f>
        <v>TRABAJADOR INDEPENDIENTE</v>
      </c>
      <c r="J4349" t="s">
        <v>29</v>
      </c>
      <c r="K4349" t="s">
        <v>30</v>
      </c>
      <c r="L4349" t="s">
        <v>31</v>
      </c>
      <c r="M4349" t="s">
        <v>30</v>
      </c>
      <c r="N4349">
        <v>40</v>
      </c>
      <c r="O4349">
        <f>IF(moras[[#This Row],[EDAD]]="", '2-Resumen'!$C$7, moras[[#This Row],[EDAD]])</f>
        <v>40</v>
      </c>
      <c r="P4349">
        <f>FLOOR(moras[[#This Row],[EDAD_SIN_NA´S]],10)</f>
        <v>40</v>
      </c>
      <c r="Q4349">
        <f>STANDARDIZE(moras[[#This Row],[EDAD]],'2-Resumen'!$C$2, '2-Resumen'!$C$3)</f>
        <v>-0.13454084336898386</v>
      </c>
      <c r="R4349" t="str">
        <f>IF(ABS(moras[[#This Row],[Z-CORE E]]) &gt; 1.96, "Sí", "No")</f>
        <v>No</v>
      </c>
    </row>
    <row r="4350" spans="1:18">
      <c r="A4350">
        <v>350</v>
      </c>
      <c r="B4350" t="s">
        <v>32</v>
      </c>
      <c r="C4350">
        <v>297046</v>
      </c>
      <c r="D43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50">
        <f>IF(moras[[#This Row],[SALARIO]]="",'2-Resumen'!$B$7, moras[[#This Row],[SALARIO]])</f>
        <v>297046</v>
      </c>
      <c r="F4350">
        <f>STANDARDIZE(moras[[#This Row],[SALARIO]],'2-Resumen'!$B$2,'2-Resumen'!$B$3)</f>
        <v>-0.37067382187573611</v>
      </c>
      <c r="G4350" t="str">
        <f>IF(ABS(moras[[#This Row],[Z-CORE]])&gt; 1.96,"Sí", "No")</f>
        <v>No</v>
      </c>
      <c r="H4350" t="s">
        <v>39</v>
      </c>
      <c r="I4350" t="str">
        <f>IF(moras[[#This Row],[TIPO_ASEGURAMIENTO]] = "", '2-Resumen'!$F$4, moras[[#This Row],[TIPO_ASEGURAMIENTO]])</f>
        <v>TRABAJADOR INDEPENDIENTE</v>
      </c>
      <c r="J4350" t="s">
        <v>29</v>
      </c>
      <c r="K4350" t="s">
        <v>30</v>
      </c>
      <c r="L4350" t="s">
        <v>31</v>
      </c>
      <c r="M4350" t="s">
        <v>31</v>
      </c>
      <c r="N4350">
        <v>42</v>
      </c>
      <c r="O4350">
        <f>IF(moras[[#This Row],[EDAD]]="", '2-Resumen'!$C$7, moras[[#This Row],[EDAD]])</f>
        <v>42</v>
      </c>
      <c r="P4350">
        <f>FLOOR(moras[[#This Row],[EDAD_SIN_NA´S]],10)</f>
        <v>40</v>
      </c>
      <c r="Q4350">
        <f>STANDARDIZE(moras[[#This Row],[EDAD]],'2-Resumen'!$C$2, '2-Resumen'!$C$3)</f>
        <v>6.6098167852911317E-3</v>
      </c>
      <c r="R4350" t="str">
        <f>IF(ABS(moras[[#This Row],[Z-CORE E]]) &gt; 1.96, "Sí", "No")</f>
        <v>No</v>
      </c>
    </row>
    <row r="4351" spans="1:18">
      <c r="A4351">
        <v>354</v>
      </c>
      <c r="B4351" t="s">
        <v>27</v>
      </c>
      <c r="C4351">
        <v>419608</v>
      </c>
      <c r="D43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51">
        <f>IF(moras[[#This Row],[SALARIO]]="",'2-Resumen'!$B$7, moras[[#This Row],[SALARIO]])</f>
        <v>419608</v>
      </c>
      <c r="F4351">
        <f>STANDARDIZE(moras[[#This Row],[SALARIO]],'2-Resumen'!$B$2,'2-Resumen'!$B$3)</f>
        <v>-0.36863450776220069</v>
      </c>
      <c r="G4351" t="str">
        <f>IF(ABS(moras[[#This Row],[Z-CORE]])&gt; 1.96,"Sí", "No")</f>
        <v>No</v>
      </c>
      <c r="H4351" t="s">
        <v>39</v>
      </c>
      <c r="I4351" t="str">
        <f>IF(moras[[#This Row],[TIPO_ASEGURAMIENTO]] = "", '2-Resumen'!$F$4, moras[[#This Row],[TIPO_ASEGURAMIENTO]])</f>
        <v>TRABAJADOR INDEPENDIENTE</v>
      </c>
      <c r="J4351" t="s">
        <v>29</v>
      </c>
      <c r="K4351" t="s">
        <v>30</v>
      </c>
      <c r="L4351" t="s">
        <v>31</v>
      </c>
      <c r="M4351" t="s">
        <v>31</v>
      </c>
      <c r="N4351">
        <v>43</v>
      </c>
      <c r="O4351">
        <f>IF(moras[[#This Row],[EDAD]]="", '2-Resumen'!$C$7, moras[[#This Row],[EDAD]])</f>
        <v>43</v>
      </c>
      <c r="P4351">
        <f>FLOOR(moras[[#This Row],[EDAD_SIN_NA´S]],10)</f>
        <v>40</v>
      </c>
      <c r="Q4351">
        <f>STANDARDIZE(moras[[#This Row],[EDAD]],'2-Resumen'!$C$2, '2-Resumen'!$C$3)</f>
        <v>7.7185146862428639E-2</v>
      </c>
      <c r="R4351" t="str">
        <f>IF(ABS(moras[[#This Row],[Z-CORE E]]) &gt; 1.96, "Sí", "No")</f>
        <v>No</v>
      </c>
    </row>
    <row r="4352" spans="1:18">
      <c r="A4352">
        <v>355</v>
      </c>
      <c r="B4352" t="s">
        <v>27</v>
      </c>
      <c r="C4352">
        <v>297046</v>
      </c>
      <c r="D43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52">
        <f>IF(moras[[#This Row],[SALARIO]]="",'2-Resumen'!$B$7, moras[[#This Row],[SALARIO]])</f>
        <v>297046</v>
      </c>
      <c r="F4352">
        <f>STANDARDIZE(moras[[#This Row],[SALARIO]],'2-Resumen'!$B$2,'2-Resumen'!$B$3)</f>
        <v>-0.37067382187573611</v>
      </c>
      <c r="G4352" t="str">
        <f>IF(ABS(moras[[#This Row],[Z-CORE]])&gt; 1.96,"Sí", "No")</f>
        <v>No</v>
      </c>
      <c r="H4352" t="s">
        <v>39</v>
      </c>
      <c r="I4352" t="str">
        <f>IF(moras[[#This Row],[TIPO_ASEGURAMIENTO]] = "", '2-Resumen'!$F$4, moras[[#This Row],[TIPO_ASEGURAMIENTO]])</f>
        <v>TRABAJADOR INDEPENDIENTE</v>
      </c>
      <c r="J4352" t="s">
        <v>29</v>
      </c>
      <c r="K4352" t="s">
        <v>30</v>
      </c>
      <c r="L4352" t="s">
        <v>31</v>
      </c>
      <c r="M4352" t="s">
        <v>30</v>
      </c>
      <c r="N4352">
        <v>28</v>
      </c>
      <c r="O4352">
        <f>IF(moras[[#This Row],[EDAD]]="", '2-Resumen'!$C$7, moras[[#This Row],[EDAD]])</f>
        <v>28</v>
      </c>
      <c r="P4352">
        <f>FLOOR(moras[[#This Row],[EDAD_SIN_NA´S]],10)</f>
        <v>20</v>
      </c>
      <c r="Q4352">
        <f>STANDARDIZE(moras[[#This Row],[EDAD]],'2-Resumen'!$C$2, '2-Resumen'!$C$3)</f>
        <v>-0.98144480429463388</v>
      </c>
      <c r="R4352" t="str">
        <f>IF(ABS(moras[[#This Row],[Z-CORE E]]) &gt; 1.96, "Sí", "No")</f>
        <v>No</v>
      </c>
    </row>
    <row r="4353" spans="1:18">
      <c r="A4353">
        <v>356</v>
      </c>
      <c r="B4353" t="s">
        <v>32</v>
      </c>
      <c r="C4353">
        <v>297046</v>
      </c>
      <c r="D43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53">
        <f>IF(moras[[#This Row],[SALARIO]]="",'2-Resumen'!$B$7, moras[[#This Row],[SALARIO]])</f>
        <v>297046</v>
      </c>
      <c r="F4353">
        <f>STANDARDIZE(moras[[#This Row],[SALARIO]],'2-Resumen'!$B$2,'2-Resumen'!$B$3)</f>
        <v>-0.37067382187573611</v>
      </c>
      <c r="G4353" t="str">
        <f>IF(ABS(moras[[#This Row],[Z-CORE]])&gt; 1.96,"Sí", "No")</f>
        <v>No</v>
      </c>
      <c r="H4353" t="s">
        <v>39</v>
      </c>
      <c r="I4353" t="str">
        <f>IF(moras[[#This Row],[TIPO_ASEGURAMIENTO]] = "", '2-Resumen'!$F$4, moras[[#This Row],[TIPO_ASEGURAMIENTO]])</f>
        <v>TRABAJADOR INDEPENDIENTE</v>
      </c>
      <c r="J4353" t="s">
        <v>29</v>
      </c>
      <c r="K4353" t="s">
        <v>30</v>
      </c>
      <c r="L4353" t="s">
        <v>31</v>
      </c>
      <c r="M4353" t="s">
        <v>30</v>
      </c>
      <c r="N4353">
        <v>39</v>
      </c>
      <c r="O4353">
        <f>IF(moras[[#This Row],[EDAD]]="", '2-Resumen'!$C$7, moras[[#This Row],[EDAD]])</f>
        <v>39</v>
      </c>
      <c r="P4353">
        <f>FLOOR(moras[[#This Row],[EDAD_SIN_NA´S]],10)</f>
        <v>30</v>
      </c>
      <c r="Q4353">
        <f>STANDARDIZE(moras[[#This Row],[EDAD]],'2-Resumen'!$C$2, '2-Resumen'!$C$3)</f>
        <v>-0.20511617344612137</v>
      </c>
      <c r="R4353" t="str">
        <f>IF(ABS(moras[[#This Row],[Z-CORE E]]) &gt; 1.96, "Sí", "No")</f>
        <v>No</v>
      </c>
    </row>
    <row r="4354" spans="1:18">
      <c r="A4354">
        <v>359</v>
      </c>
      <c r="B4354" t="s">
        <v>32</v>
      </c>
      <c r="C4354">
        <v>400353</v>
      </c>
      <c r="D43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54">
        <f>IF(moras[[#This Row],[SALARIO]]="",'2-Resumen'!$B$7, moras[[#This Row],[SALARIO]])</f>
        <v>400353</v>
      </c>
      <c r="F4354">
        <f>STANDARDIZE(moras[[#This Row],[SALARIO]],'2-Resumen'!$B$2,'2-Resumen'!$B$3)</f>
        <v>-0.36895489249202007</v>
      </c>
      <c r="G4354" t="str">
        <f>IF(ABS(moras[[#This Row],[Z-CORE]])&gt; 1.96,"Sí", "No")</f>
        <v>No</v>
      </c>
      <c r="H4354" t="s">
        <v>39</v>
      </c>
      <c r="I4354" t="str">
        <f>IF(moras[[#This Row],[TIPO_ASEGURAMIENTO]] = "", '2-Resumen'!$F$4, moras[[#This Row],[TIPO_ASEGURAMIENTO]])</f>
        <v>TRABAJADOR INDEPENDIENTE</v>
      </c>
      <c r="J4354" t="s">
        <v>29</v>
      </c>
      <c r="K4354" t="s">
        <v>30</v>
      </c>
      <c r="L4354" t="s">
        <v>31</v>
      </c>
      <c r="M4354" t="s">
        <v>31</v>
      </c>
      <c r="N4354">
        <v>30</v>
      </c>
      <c r="O4354">
        <f>IF(moras[[#This Row],[EDAD]]="", '2-Resumen'!$C$7, moras[[#This Row],[EDAD]])</f>
        <v>30</v>
      </c>
      <c r="P4354">
        <f>FLOOR(moras[[#This Row],[EDAD_SIN_NA´S]],10)</f>
        <v>30</v>
      </c>
      <c r="Q4354">
        <f>STANDARDIZE(moras[[#This Row],[EDAD]],'2-Resumen'!$C$2, '2-Resumen'!$C$3)</f>
        <v>-0.84029414414035897</v>
      </c>
      <c r="R4354" t="str">
        <f>IF(ABS(moras[[#This Row],[Z-CORE E]]) &gt; 1.96, "Sí", "No")</f>
        <v>No</v>
      </c>
    </row>
    <row r="4355" spans="1:18">
      <c r="A4355">
        <v>360</v>
      </c>
      <c r="B4355" t="s">
        <v>32</v>
      </c>
      <c r="C4355">
        <v>323296</v>
      </c>
      <c r="D43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55">
        <f>IF(moras[[#This Row],[SALARIO]]="",'2-Resumen'!$B$7, moras[[#This Row],[SALARIO]])</f>
        <v>323296</v>
      </c>
      <c r="F4355">
        <f>STANDARDIZE(moras[[#This Row],[SALARIO]],'2-Resumen'!$B$2,'2-Resumen'!$B$3)</f>
        <v>-0.37023704705580579</v>
      </c>
      <c r="G4355" t="str">
        <f>IF(ABS(moras[[#This Row],[Z-CORE]])&gt; 1.96,"Sí", "No")</f>
        <v>No</v>
      </c>
      <c r="H4355" t="s">
        <v>39</v>
      </c>
      <c r="I4355" t="str">
        <f>IF(moras[[#This Row],[TIPO_ASEGURAMIENTO]] = "", '2-Resumen'!$F$4, moras[[#This Row],[TIPO_ASEGURAMIENTO]])</f>
        <v>TRABAJADOR INDEPENDIENTE</v>
      </c>
      <c r="J4355" t="s">
        <v>29</v>
      </c>
      <c r="K4355" t="s">
        <v>30</v>
      </c>
      <c r="L4355" t="s">
        <v>30</v>
      </c>
      <c r="M4355" t="s">
        <v>30</v>
      </c>
      <c r="N4355">
        <v>67</v>
      </c>
      <c r="O4355">
        <f>IF(moras[[#This Row],[EDAD]]="", '2-Resumen'!$C$7, moras[[#This Row],[EDAD]])</f>
        <v>67</v>
      </c>
      <c r="P4355">
        <f>FLOOR(moras[[#This Row],[EDAD_SIN_NA´S]],10)</f>
        <v>60</v>
      </c>
      <c r="Q4355">
        <f>STANDARDIZE(moras[[#This Row],[EDAD]],'2-Resumen'!$C$2, '2-Resumen'!$C$3)</f>
        <v>1.7709930687137287</v>
      </c>
      <c r="R4355" t="str">
        <f>IF(ABS(moras[[#This Row],[Z-CORE E]]) &gt; 1.96, "Sí", "No")</f>
        <v>No</v>
      </c>
    </row>
    <row r="4356" spans="1:18">
      <c r="A4356">
        <v>365</v>
      </c>
      <c r="B4356" t="s">
        <v>32</v>
      </c>
      <c r="C4356">
        <v>445567</v>
      </c>
      <c r="D43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56">
        <f>IF(moras[[#This Row],[SALARIO]]="",'2-Resumen'!$B$7, moras[[#This Row],[SALARIO]])</f>
        <v>445567</v>
      </c>
      <c r="F4356">
        <f>STANDARDIZE(moras[[#This Row],[SALARIO]],'2-Resumen'!$B$2,'2-Resumen'!$B$3)</f>
        <v>-0.36820257490313124</v>
      </c>
      <c r="G4356" t="str">
        <f>IF(ABS(moras[[#This Row],[Z-CORE]])&gt; 1.96,"Sí", "No")</f>
        <v>No</v>
      </c>
      <c r="H4356" t="s">
        <v>39</v>
      </c>
      <c r="I4356" t="str">
        <f>IF(moras[[#This Row],[TIPO_ASEGURAMIENTO]] = "", '2-Resumen'!$F$4, moras[[#This Row],[TIPO_ASEGURAMIENTO]])</f>
        <v>TRABAJADOR INDEPENDIENTE</v>
      </c>
      <c r="J4356" t="s">
        <v>29</v>
      </c>
      <c r="K4356" t="s">
        <v>30</v>
      </c>
      <c r="L4356" t="s">
        <v>31</v>
      </c>
      <c r="M4356" t="s">
        <v>30</v>
      </c>
      <c r="N4356">
        <v>74</v>
      </c>
      <c r="O4356">
        <f>IF(moras[[#This Row],[EDAD]]="", '2-Resumen'!$C$7, moras[[#This Row],[EDAD]])</f>
        <v>74</v>
      </c>
      <c r="P4356">
        <f>FLOOR(moras[[#This Row],[EDAD_SIN_NA´S]],10)</f>
        <v>70</v>
      </c>
      <c r="Q4356">
        <f>STANDARDIZE(moras[[#This Row],[EDAD]],'2-Resumen'!$C$2, '2-Resumen'!$C$3)</f>
        <v>2.2650203792536914</v>
      </c>
      <c r="R4356" t="str">
        <f>IF(ABS(moras[[#This Row],[Z-CORE E]]) &gt; 1.96, "Sí", "No")</f>
        <v>Sí</v>
      </c>
    </row>
    <row r="4357" spans="1:18">
      <c r="A4357">
        <v>374</v>
      </c>
      <c r="B4357" t="s">
        <v>32</v>
      </c>
      <c r="C4357">
        <v>297000</v>
      </c>
      <c r="D43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57">
        <f>IF(moras[[#This Row],[SALARIO]]="",'2-Resumen'!$B$7, moras[[#This Row],[SALARIO]])</f>
        <v>297000</v>
      </c>
      <c r="F4357">
        <f>STANDARDIZE(moras[[#This Row],[SALARIO]],'2-Resumen'!$B$2,'2-Resumen'!$B$3)</f>
        <v>-0.37067458727161107</v>
      </c>
      <c r="G4357" t="str">
        <f>IF(ABS(moras[[#This Row],[Z-CORE]])&gt; 1.96,"Sí", "No")</f>
        <v>No</v>
      </c>
      <c r="H4357" t="s">
        <v>39</v>
      </c>
      <c r="I4357" t="str">
        <f>IF(moras[[#This Row],[TIPO_ASEGURAMIENTO]] = "", '2-Resumen'!$F$4, moras[[#This Row],[TIPO_ASEGURAMIENTO]])</f>
        <v>TRABAJADOR INDEPENDIENTE</v>
      </c>
      <c r="J4357" t="s">
        <v>29</v>
      </c>
      <c r="K4357" t="s">
        <v>30</v>
      </c>
      <c r="L4357" t="s">
        <v>31</v>
      </c>
      <c r="M4357" t="s">
        <v>31</v>
      </c>
      <c r="N4357">
        <v>21</v>
      </c>
      <c r="O4357">
        <f>IF(moras[[#This Row],[EDAD]]="", '2-Resumen'!$C$7, moras[[#This Row],[EDAD]])</f>
        <v>21</v>
      </c>
      <c r="P4357">
        <f>FLOOR(moras[[#This Row],[EDAD_SIN_NA´S]],10)</f>
        <v>20</v>
      </c>
      <c r="Q4357">
        <f>STANDARDIZE(moras[[#This Row],[EDAD]],'2-Resumen'!$C$2, '2-Resumen'!$C$3)</f>
        <v>-1.4754721148345964</v>
      </c>
      <c r="R4357" t="str">
        <f>IF(ABS(moras[[#This Row],[Z-CORE E]]) &gt; 1.96, "Sí", "No")</f>
        <v>No</v>
      </c>
    </row>
    <row r="4358" spans="1:18">
      <c r="A4358">
        <v>377</v>
      </c>
      <c r="B4358" t="s">
        <v>27</v>
      </c>
      <c r="C4358">
        <v>300018</v>
      </c>
      <c r="D43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58">
        <f>IF(moras[[#This Row],[SALARIO]]="",'2-Resumen'!$B$7, moras[[#This Row],[SALARIO]])</f>
        <v>300018</v>
      </c>
      <c r="F4358">
        <f>STANDARDIZE(moras[[#This Row],[SALARIO]],'2-Resumen'!$B$2,'2-Resumen'!$B$3)</f>
        <v>-0.37062437064659964</v>
      </c>
      <c r="G4358" t="str">
        <f>IF(ABS(moras[[#This Row],[Z-CORE]])&gt; 1.96,"Sí", "No")</f>
        <v>No</v>
      </c>
      <c r="H4358" t="s">
        <v>39</v>
      </c>
      <c r="I4358" t="str">
        <f>IF(moras[[#This Row],[TIPO_ASEGURAMIENTO]] = "", '2-Resumen'!$F$4, moras[[#This Row],[TIPO_ASEGURAMIENTO]])</f>
        <v>TRABAJADOR INDEPENDIENTE</v>
      </c>
      <c r="J4358" t="s">
        <v>29</v>
      </c>
      <c r="K4358" t="s">
        <v>30</v>
      </c>
      <c r="L4358" t="s">
        <v>31</v>
      </c>
      <c r="M4358" t="s">
        <v>31</v>
      </c>
      <c r="N4358">
        <v>55</v>
      </c>
      <c r="O4358">
        <f>IF(moras[[#This Row],[EDAD]]="", '2-Resumen'!$C$7, moras[[#This Row],[EDAD]])</f>
        <v>55</v>
      </c>
      <c r="P4358">
        <f>FLOOR(moras[[#This Row],[EDAD_SIN_NA´S]],10)</f>
        <v>50</v>
      </c>
      <c r="Q4358">
        <f>STANDARDIZE(moras[[#This Row],[EDAD]],'2-Resumen'!$C$2, '2-Resumen'!$C$3)</f>
        <v>0.92408910778807873</v>
      </c>
      <c r="R4358" t="str">
        <f>IF(ABS(moras[[#This Row],[Z-CORE E]]) &gt; 1.96, "Sí", "No")</f>
        <v>No</v>
      </c>
    </row>
    <row r="4359" spans="1:18">
      <c r="A4359">
        <v>378</v>
      </c>
      <c r="B4359" t="s">
        <v>32</v>
      </c>
      <c r="C4359">
        <v>594092</v>
      </c>
      <c r="D43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59">
        <f>IF(moras[[#This Row],[SALARIO]]="",'2-Resumen'!$B$7, moras[[#This Row],[SALARIO]])</f>
        <v>594092</v>
      </c>
      <c r="F4359">
        <f>STANDARDIZE(moras[[#This Row],[SALARIO]],'2-Resumen'!$B$2,'2-Resumen'!$B$3)</f>
        <v>-0.36573126137436329</v>
      </c>
      <c r="G4359" t="str">
        <f>IF(ABS(moras[[#This Row],[Z-CORE]])&gt; 1.96,"Sí", "No")</f>
        <v>No</v>
      </c>
      <c r="H4359" t="s">
        <v>39</v>
      </c>
      <c r="I4359" t="str">
        <f>IF(moras[[#This Row],[TIPO_ASEGURAMIENTO]] = "", '2-Resumen'!$F$4, moras[[#This Row],[TIPO_ASEGURAMIENTO]])</f>
        <v>TRABAJADOR INDEPENDIENTE</v>
      </c>
      <c r="J4359" t="s">
        <v>29</v>
      </c>
      <c r="K4359" t="s">
        <v>30</v>
      </c>
      <c r="L4359" t="s">
        <v>31</v>
      </c>
      <c r="M4359" t="s">
        <v>30</v>
      </c>
      <c r="N4359">
        <v>53</v>
      </c>
      <c r="O4359">
        <f>IF(moras[[#This Row],[EDAD]]="", '2-Resumen'!$C$7, moras[[#This Row],[EDAD]])</f>
        <v>53</v>
      </c>
      <c r="P4359">
        <f>FLOOR(moras[[#This Row],[EDAD_SIN_NA´S]],10)</f>
        <v>50</v>
      </c>
      <c r="Q4359">
        <f>STANDARDIZE(moras[[#This Row],[EDAD]],'2-Resumen'!$C$2, '2-Resumen'!$C$3)</f>
        <v>0.78293844763380371</v>
      </c>
      <c r="R4359" t="str">
        <f>IF(ABS(moras[[#This Row],[Z-CORE E]]) &gt; 1.96, "Sí", "No")</f>
        <v>No</v>
      </c>
    </row>
    <row r="4360" spans="1:18">
      <c r="A4360">
        <v>382</v>
      </c>
      <c r="B4360" t="s">
        <v>27</v>
      </c>
      <c r="C4360">
        <v>300018</v>
      </c>
      <c r="D43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60">
        <f>IF(moras[[#This Row],[SALARIO]]="",'2-Resumen'!$B$7, moras[[#This Row],[SALARIO]])</f>
        <v>300018</v>
      </c>
      <c r="F4360">
        <f>STANDARDIZE(moras[[#This Row],[SALARIO]],'2-Resumen'!$B$2,'2-Resumen'!$B$3)</f>
        <v>-0.37062437064659964</v>
      </c>
      <c r="G4360" t="str">
        <f>IF(ABS(moras[[#This Row],[Z-CORE]])&gt; 1.96,"Sí", "No")</f>
        <v>No</v>
      </c>
      <c r="H4360" t="s">
        <v>39</v>
      </c>
      <c r="I4360" t="str">
        <f>IF(moras[[#This Row],[TIPO_ASEGURAMIENTO]] = "", '2-Resumen'!$F$4, moras[[#This Row],[TIPO_ASEGURAMIENTO]])</f>
        <v>TRABAJADOR INDEPENDIENTE</v>
      </c>
      <c r="J4360" t="s">
        <v>29</v>
      </c>
      <c r="K4360" t="s">
        <v>30</v>
      </c>
      <c r="L4360" t="s">
        <v>31</v>
      </c>
      <c r="M4360" t="s">
        <v>30</v>
      </c>
      <c r="N4360">
        <v>32</v>
      </c>
      <c r="O4360">
        <f>IF(moras[[#This Row],[EDAD]]="", '2-Resumen'!$C$7, moras[[#This Row],[EDAD]])</f>
        <v>32</v>
      </c>
      <c r="P4360">
        <f>FLOOR(moras[[#This Row],[EDAD_SIN_NA´S]],10)</f>
        <v>30</v>
      </c>
      <c r="Q4360">
        <f>STANDARDIZE(moras[[#This Row],[EDAD]],'2-Resumen'!$C$2, '2-Resumen'!$C$3)</f>
        <v>-0.69914348398608395</v>
      </c>
      <c r="R4360" t="str">
        <f>IF(ABS(moras[[#This Row],[Z-CORE E]]) &gt; 1.96, "Sí", "No")</f>
        <v>No</v>
      </c>
    </row>
    <row r="4361" spans="1:18">
      <c r="A4361">
        <v>384</v>
      </c>
      <c r="B4361" t="s">
        <v>32</v>
      </c>
      <c r="C4361">
        <v>343811</v>
      </c>
      <c r="D43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61">
        <f>IF(moras[[#This Row],[SALARIO]]="",'2-Resumen'!$B$7, moras[[#This Row],[SALARIO]])</f>
        <v>343811</v>
      </c>
      <c r="F4361">
        <f>STANDARDIZE(moras[[#This Row],[SALARIO]],'2-Resumen'!$B$2,'2-Resumen'!$B$3)</f>
        <v>-0.36989569713462972</v>
      </c>
      <c r="G4361" t="str">
        <f>IF(ABS(moras[[#This Row],[Z-CORE]])&gt; 1.96,"Sí", "No")</f>
        <v>No</v>
      </c>
      <c r="H4361" t="s">
        <v>39</v>
      </c>
      <c r="I4361" t="str">
        <f>IF(moras[[#This Row],[TIPO_ASEGURAMIENTO]] = "", '2-Resumen'!$F$4, moras[[#This Row],[TIPO_ASEGURAMIENTO]])</f>
        <v>TRABAJADOR INDEPENDIENTE</v>
      </c>
      <c r="J4361" t="s">
        <v>29</v>
      </c>
      <c r="K4361" t="s">
        <v>30</v>
      </c>
      <c r="L4361" t="s">
        <v>31</v>
      </c>
      <c r="M4361" t="s">
        <v>31</v>
      </c>
      <c r="N4361">
        <v>64</v>
      </c>
      <c r="O4361">
        <f>IF(moras[[#This Row],[EDAD]]="", '2-Resumen'!$C$7, moras[[#This Row],[EDAD]])</f>
        <v>64</v>
      </c>
      <c r="P4361">
        <f>FLOOR(moras[[#This Row],[EDAD_SIN_NA´S]],10)</f>
        <v>60</v>
      </c>
      <c r="Q4361">
        <f>STANDARDIZE(moras[[#This Row],[EDAD]],'2-Resumen'!$C$2, '2-Resumen'!$C$3)</f>
        <v>1.5592670784823162</v>
      </c>
      <c r="R4361" t="str">
        <f>IF(ABS(moras[[#This Row],[Z-CORE E]]) &gt; 1.96, "Sí", "No")</f>
        <v>No</v>
      </c>
    </row>
    <row r="4362" spans="1:18">
      <c r="A4362">
        <v>385</v>
      </c>
      <c r="B4362" t="s">
        <v>32</v>
      </c>
      <c r="C4362">
        <v>356858</v>
      </c>
      <c r="D43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62">
        <f>IF(moras[[#This Row],[SALARIO]]="",'2-Resumen'!$B$7, moras[[#This Row],[SALARIO]])</f>
        <v>356858</v>
      </c>
      <c r="F4362">
        <f>STANDARDIZE(moras[[#This Row],[SALARIO]],'2-Resumen'!$B$2,'2-Resumen'!$B$3)</f>
        <v>-0.36967860756984372</v>
      </c>
      <c r="G4362" t="str">
        <f>IF(ABS(moras[[#This Row],[Z-CORE]])&gt; 1.96,"Sí", "No")</f>
        <v>No</v>
      </c>
      <c r="H4362" t="s">
        <v>39</v>
      </c>
      <c r="I4362" t="str">
        <f>IF(moras[[#This Row],[TIPO_ASEGURAMIENTO]] = "", '2-Resumen'!$F$4, moras[[#This Row],[TIPO_ASEGURAMIENTO]])</f>
        <v>TRABAJADOR INDEPENDIENTE</v>
      </c>
      <c r="J4362" t="s">
        <v>29</v>
      </c>
      <c r="K4362" t="s">
        <v>30</v>
      </c>
      <c r="L4362" t="s">
        <v>31</v>
      </c>
      <c r="M4362" t="s">
        <v>31</v>
      </c>
      <c r="N4362">
        <v>57</v>
      </c>
      <c r="O4362">
        <f>IF(moras[[#This Row],[EDAD]]="", '2-Resumen'!$C$7, moras[[#This Row],[EDAD]])</f>
        <v>57</v>
      </c>
      <c r="P4362">
        <f>FLOOR(moras[[#This Row],[EDAD_SIN_NA´S]],10)</f>
        <v>50</v>
      </c>
      <c r="Q4362">
        <f>STANDARDIZE(moras[[#This Row],[EDAD]],'2-Resumen'!$C$2, '2-Resumen'!$C$3)</f>
        <v>1.0652397679423538</v>
      </c>
      <c r="R4362" t="str">
        <f>IF(ABS(moras[[#This Row],[Z-CORE E]]) &gt; 1.96, "Sí", "No")</f>
        <v>No</v>
      </c>
    </row>
    <row r="4363" spans="1:18">
      <c r="A4363">
        <v>391</v>
      </c>
      <c r="B4363" t="s">
        <v>32</v>
      </c>
      <c r="C4363">
        <v>610513</v>
      </c>
      <c r="D43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63">
        <f>IF(moras[[#This Row],[SALARIO]]="",'2-Resumen'!$B$7, moras[[#This Row],[SALARIO]])</f>
        <v>610513</v>
      </c>
      <c r="F4363">
        <f>STANDARDIZE(moras[[#This Row],[SALARIO]],'2-Resumen'!$B$2,'2-Resumen'!$B$3)</f>
        <v>-0.36545803168605562</v>
      </c>
      <c r="G4363" t="str">
        <f>IF(ABS(moras[[#This Row],[Z-CORE]])&gt; 1.96,"Sí", "No")</f>
        <v>No</v>
      </c>
      <c r="H4363" t="s">
        <v>39</v>
      </c>
      <c r="I4363" t="str">
        <f>IF(moras[[#This Row],[TIPO_ASEGURAMIENTO]] = "", '2-Resumen'!$F$4, moras[[#This Row],[TIPO_ASEGURAMIENTO]])</f>
        <v>TRABAJADOR INDEPENDIENTE</v>
      </c>
      <c r="J4363" t="s">
        <v>29</v>
      </c>
      <c r="K4363" t="s">
        <v>30</v>
      </c>
      <c r="L4363" t="s">
        <v>31</v>
      </c>
      <c r="M4363" t="s">
        <v>30</v>
      </c>
      <c r="N4363">
        <v>34</v>
      </c>
      <c r="O4363">
        <f>IF(moras[[#This Row],[EDAD]]="", '2-Resumen'!$C$7, moras[[#This Row],[EDAD]])</f>
        <v>34</v>
      </c>
      <c r="P4363">
        <f>FLOOR(moras[[#This Row],[EDAD_SIN_NA´S]],10)</f>
        <v>30</v>
      </c>
      <c r="Q4363">
        <f>STANDARDIZE(moras[[#This Row],[EDAD]],'2-Resumen'!$C$2, '2-Resumen'!$C$3)</f>
        <v>-0.55799282383180893</v>
      </c>
      <c r="R4363" t="str">
        <f>IF(ABS(moras[[#This Row],[Z-CORE E]]) &gt; 1.96, "Sí", "No")</f>
        <v>No</v>
      </c>
    </row>
    <row r="4364" spans="1:18">
      <c r="A4364">
        <v>397</v>
      </c>
      <c r="B4364" t="s">
        <v>32</v>
      </c>
      <c r="C4364">
        <v>289448</v>
      </c>
      <c r="D43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64">
        <f>IF(moras[[#This Row],[SALARIO]]="",'2-Resumen'!$B$7, moras[[#This Row],[SALARIO]])</f>
        <v>289448</v>
      </c>
      <c r="F4364">
        <f>STANDARDIZE(moras[[#This Row],[SALARIO]],'2-Resumen'!$B$2,'2-Resumen'!$B$3)</f>
        <v>-0.37080024530742495</v>
      </c>
      <c r="G4364" t="str">
        <f>IF(ABS(moras[[#This Row],[Z-CORE]])&gt; 1.96,"Sí", "No")</f>
        <v>No</v>
      </c>
      <c r="H4364" t="s">
        <v>39</v>
      </c>
      <c r="I4364" t="str">
        <f>IF(moras[[#This Row],[TIPO_ASEGURAMIENTO]] = "", '2-Resumen'!$F$4, moras[[#This Row],[TIPO_ASEGURAMIENTO]])</f>
        <v>TRABAJADOR INDEPENDIENTE</v>
      </c>
      <c r="J4364" t="s">
        <v>29</v>
      </c>
      <c r="K4364" t="s">
        <v>30</v>
      </c>
      <c r="L4364" t="s">
        <v>31</v>
      </c>
      <c r="M4364" t="s">
        <v>31</v>
      </c>
      <c r="N4364">
        <v>52</v>
      </c>
      <c r="O4364">
        <f>IF(moras[[#This Row],[EDAD]]="", '2-Resumen'!$C$7, moras[[#This Row],[EDAD]])</f>
        <v>52</v>
      </c>
      <c r="P4364">
        <f>FLOOR(moras[[#This Row],[EDAD_SIN_NA´S]],10)</f>
        <v>50</v>
      </c>
      <c r="Q4364">
        <f>STANDARDIZE(moras[[#This Row],[EDAD]],'2-Resumen'!$C$2, '2-Resumen'!$C$3)</f>
        <v>0.71236311755666615</v>
      </c>
      <c r="R4364" t="str">
        <f>IF(ABS(moras[[#This Row],[Z-CORE E]]) &gt; 1.96, "Sí", "No")</f>
        <v>No</v>
      </c>
    </row>
    <row r="4365" spans="1:18">
      <c r="A4365">
        <v>411</v>
      </c>
      <c r="B4365" t="s">
        <v>27</v>
      </c>
      <c r="C4365">
        <v>594092</v>
      </c>
      <c r="D43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65">
        <f>IF(moras[[#This Row],[SALARIO]]="",'2-Resumen'!$B$7, moras[[#This Row],[SALARIO]])</f>
        <v>594092</v>
      </c>
      <c r="F4365">
        <f>STANDARDIZE(moras[[#This Row],[SALARIO]],'2-Resumen'!$B$2,'2-Resumen'!$B$3)</f>
        <v>-0.36573126137436329</v>
      </c>
      <c r="G4365" t="str">
        <f>IF(ABS(moras[[#This Row],[Z-CORE]])&gt; 1.96,"Sí", "No")</f>
        <v>No</v>
      </c>
      <c r="H4365" t="s">
        <v>39</v>
      </c>
      <c r="I4365" t="str">
        <f>IF(moras[[#This Row],[TIPO_ASEGURAMIENTO]] = "", '2-Resumen'!$F$4, moras[[#This Row],[TIPO_ASEGURAMIENTO]])</f>
        <v>TRABAJADOR INDEPENDIENTE</v>
      </c>
      <c r="J4365" t="s">
        <v>29</v>
      </c>
      <c r="K4365" t="s">
        <v>30</v>
      </c>
      <c r="L4365" t="s">
        <v>31</v>
      </c>
      <c r="M4365" t="s">
        <v>31</v>
      </c>
      <c r="N4365">
        <v>55</v>
      </c>
      <c r="O4365">
        <f>IF(moras[[#This Row],[EDAD]]="", '2-Resumen'!$C$7, moras[[#This Row],[EDAD]])</f>
        <v>55</v>
      </c>
      <c r="P4365">
        <f>FLOOR(moras[[#This Row],[EDAD_SIN_NA´S]],10)</f>
        <v>50</v>
      </c>
      <c r="Q4365">
        <f>STANDARDIZE(moras[[#This Row],[EDAD]],'2-Resumen'!$C$2, '2-Resumen'!$C$3)</f>
        <v>0.92408910778807873</v>
      </c>
      <c r="R4365" t="str">
        <f>IF(ABS(moras[[#This Row],[Z-CORE E]]) &gt; 1.96, "Sí", "No")</f>
        <v>No</v>
      </c>
    </row>
    <row r="4366" spans="1:18">
      <c r="A4366">
        <v>412</v>
      </c>
      <c r="B4366" t="s">
        <v>32</v>
      </c>
      <c r="C4366">
        <v>639148</v>
      </c>
      <c r="D43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66">
        <f>IF(moras[[#This Row],[SALARIO]]="",'2-Resumen'!$B$7, moras[[#This Row],[SALARIO]])</f>
        <v>639148</v>
      </c>
      <c r="F4366">
        <f>STANDARDIZE(moras[[#This Row],[SALARIO]],'2-Resumen'!$B$2,'2-Resumen'!$B$3)</f>
        <v>-0.36498157275391446</v>
      </c>
      <c r="G4366" t="str">
        <f>IF(ABS(moras[[#This Row],[Z-CORE]])&gt; 1.96,"Sí", "No")</f>
        <v>No</v>
      </c>
      <c r="H4366" t="s">
        <v>39</v>
      </c>
      <c r="I4366" t="str">
        <f>IF(moras[[#This Row],[TIPO_ASEGURAMIENTO]] = "", '2-Resumen'!$F$4, moras[[#This Row],[TIPO_ASEGURAMIENTO]])</f>
        <v>TRABAJADOR INDEPENDIENTE</v>
      </c>
      <c r="J4366" t="s">
        <v>29</v>
      </c>
      <c r="K4366" t="s">
        <v>30</v>
      </c>
      <c r="L4366" t="s">
        <v>30</v>
      </c>
      <c r="M4366" t="s">
        <v>30</v>
      </c>
      <c r="N4366">
        <v>49</v>
      </c>
      <c r="O4366">
        <f>IF(moras[[#This Row],[EDAD]]="", '2-Resumen'!$C$7, moras[[#This Row],[EDAD]])</f>
        <v>49</v>
      </c>
      <c r="P4366">
        <f>FLOOR(moras[[#This Row],[EDAD_SIN_NA´S]],10)</f>
        <v>40</v>
      </c>
      <c r="Q4366">
        <f>STANDARDIZE(moras[[#This Row],[EDAD]],'2-Resumen'!$C$2, '2-Resumen'!$C$3)</f>
        <v>0.50063712732525367</v>
      </c>
      <c r="R4366" t="str">
        <f>IF(ABS(moras[[#This Row],[Z-CORE E]]) &gt; 1.96, "Sí", "No")</f>
        <v>No</v>
      </c>
    </row>
    <row r="4367" spans="1:18">
      <c r="A4367">
        <v>413</v>
      </c>
      <c r="B4367" t="s">
        <v>32</v>
      </c>
      <c r="C4367">
        <v>415861</v>
      </c>
      <c r="D43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67">
        <f>IF(moras[[#This Row],[SALARIO]]="",'2-Resumen'!$B$7, moras[[#This Row],[SALARIO]])</f>
        <v>415861</v>
      </c>
      <c r="F4367">
        <f>STANDARDIZE(moras[[#This Row],[SALARIO]],'2-Resumen'!$B$2,'2-Resumen'!$B$3)</f>
        <v>-0.36869685424792559</v>
      </c>
      <c r="G4367" t="str">
        <f>IF(ABS(moras[[#This Row],[Z-CORE]])&gt; 1.96,"Sí", "No")</f>
        <v>No</v>
      </c>
      <c r="H4367" t="s">
        <v>39</v>
      </c>
      <c r="I4367" t="str">
        <f>IF(moras[[#This Row],[TIPO_ASEGURAMIENTO]] = "", '2-Resumen'!$F$4, moras[[#This Row],[TIPO_ASEGURAMIENTO]])</f>
        <v>TRABAJADOR INDEPENDIENTE</v>
      </c>
      <c r="J4367" t="s">
        <v>29</v>
      </c>
      <c r="K4367" t="s">
        <v>30</v>
      </c>
      <c r="L4367" t="s">
        <v>30</v>
      </c>
      <c r="M4367" t="s">
        <v>30</v>
      </c>
      <c r="N4367">
        <v>45</v>
      </c>
      <c r="O4367">
        <f>IF(moras[[#This Row],[EDAD]]="", '2-Resumen'!$C$7, moras[[#This Row],[EDAD]])</f>
        <v>45</v>
      </c>
      <c r="P4367">
        <f>FLOOR(moras[[#This Row],[EDAD_SIN_NA´S]],10)</f>
        <v>40</v>
      </c>
      <c r="Q4367">
        <f>STANDARDIZE(moras[[#This Row],[EDAD]],'2-Resumen'!$C$2, '2-Resumen'!$C$3)</f>
        <v>0.21833580701670366</v>
      </c>
      <c r="R4367" t="str">
        <f>IF(ABS(moras[[#This Row],[Z-CORE E]]) &gt; 1.96, "Sí", "No")</f>
        <v>No</v>
      </c>
    </row>
    <row r="4368" spans="1:18">
      <c r="A4368">
        <v>423</v>
      </c>
      <c r="B4368" t="s">
        <v>32</v>
      </c>
      <c r="C4368">
        <v>1189549</v>
      </c>
      <c r="D43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368">
        <f>IF(moras[[#This Row],[SALARIO]]="",'2-Resumen'!$B$7, moras[[#This Row],[SALARIO]])</f>
        <v>1189549</v>
      </c>
      <c r="F4368">
        <f>STANDARDIZE(moras[[#This Row],[SALARIO]],'2-Resumen'!$B$2,'2-Resumen'!$B$3)</f>
        <v>-0.35582342808098127</v>
      </c>
      <c r="G4368" t="str">
        <f>IF(ABS(moras[[#This Row],[Z-CORE]])&gt; 1.96,"Sí", "No")</f>
        <v>No</v>
      </c>
      <c r="H4368" t="s">
        <v>39</v>
      </c>
      <c r="I4368" t="str">
        <f>IF(moras[[#This Row],[TIPO_ASEGURAMIENTO]] = "", '2-Resumen'!$F$4, moras[[#This Row],[TIPO_ASEGURAMIENTO]])</f>
        <v>TRABAJADOR INDEPENDIENTE</v>
      </c>
      <c r="J4368" t="s">
        <v>29</v>
      </c>
      <c r="K4368" t="s">
        <v>30</v>
      </c>
      <c r="L4368" t="s">
        <v>31</v>
      </c>
      <c r="M4368" t="s">
        <v>31</v>
      </c>
      <c r="N4368">
        <v>50</v>
      </c>
      <c r="O4368">
        <f>IF(moras[[#This Row],[EDAD]]="", '2-Resumen'!$C$7, moras[[#This Row],[EDAD]])</f>
        <v>50</v>
      </c>
      <c r="P4368">
        <f>FLOOR(moras[[#This Row],[EDAD_SIN_NA´S]],10)</f>
        <v>50</v>
      </c>
      <c r="Q4368">
        <f>STANDARDIZE(moras[[#This Row],[EDAD]],'2-Resumen'!$C$2, '2-Resumen'!$C$3)</f>
        <v>0.57121245740239113</v>
      </c>
      <c r="R4368" t="str">
        <f>IF(ABS(moras[[#This Row],[Z-CORE E]]) &gt; 1.96, "Sí", "No")</f>
        <v>No</v>
      </c>
    </row>
    <row r="4369" spans="1:18">
      <c r="A4369">
        <v>426</v>
      </c>
      <c r="B4369" t="s">
        <v>32</v>
      </c>
      <c r="C4369">
        <v>425737</v>
      </c>
      <c r="D43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69">
        <f>IF(moras[[#This Row],[SALARIO]]="",'2-Resumen'!$B$7, moras[[#This Row],[SALARIO]])</f>
        <v>425737</v>
      </c>
      <c r="F4369">
        <f>STANDARDIZE(moras[[#This Row],[SALARIO]],'2-Resumen'!$B$2,'2-Resumen'!$B$3)</f>
        <v>-0.36853252708138723</v>
      </c>
      <c r="G4369" t="str">
        <f>IF(ABS(moras[[#This Row],[Z-CORE]])&gt; 1.96,"Sí", "No")</f>
        <v>No</v>
      </c>
      <c r="H4369" t="s">
        <v>39</v>
      </c>
      <c r="I4369" t="str">
        <f>IF(moras[[#This Row],[TIPO_ASEGURAMIENTO]] = "", '2-Resumen'!$F$4, moras[[#This Row],[TIPO_ASEGURAMIENTO]])</f>
        <v>TRABAJADOR INDEPENDIENTE</v>
      </c>
      <c r="J4369" t="s">
        <v>29</v>
      </c>
      <c r="K4369" t="s">
        <v>30</v>
      </c>
      <c r="L4369" t="s">
        <v>31</v>
      </c>
      <c r="M4369" t="s">
        <v>30</v>
      </c>
      <c r="N4369">
        <v>52</v>
      </c>
      <c r="O4369">
        <f>IF(moras[[#This Row],[EDAD]]="", '2-Resumen'!$C$7, moras[[#This Row],[EDAD]])</f>
        <v>52</v>
      </c>
      <c r="P4369">
        <f>FLOOR(moras[[#This Row],[EDAD_SIN_NA´S]],10)</f>
        <v>50</v>
      </c>
      <c r="Q4369">
        <f>STANDARDIZE(moras[[#This Row],[EDAD]],'2-Resumen'!$C$2, '2-Resumen'!$C$3)</f>
        <v>0.71236311755666615</v>
      </c>
      <c r="R4369" t="str">
        <f>IF(ABS(moras[[#This Row],[Z-CORE E]]) &gt; 1.96, "Sí", "No")</f>
        <v>No</v>
      </c>
    </row>
    <row r="4370" spans="1:18">
      <c r="A4370">
        <v>428</v>
      </c>
      <c r="B4370" t="s">
        <v>27</v>
      </c>
      <c r="C4370">
        <v>519825</v>
      </c>
      <c r="D43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70">
        <f>IF(moras[[#This Row],[SALARIO]]="",'2-Resumen'!$B$7, moras[[#This Row],[SALARIO]])</f>
        <v>519825</v>
      </c>
      <c r="F4370">
        <f>STANDARDIZE(moras[[#This Row],[SALARIO]],'2-Resumen'!$B$2,'2-Resumen'!$B$3)</f>
        <v>-0.3669669930144307</v>
      </c>
      <c r="G4370" t="str">
        <f>IF(ABS(moras[[#This Row],[Z-CORE]])&gt; 1.96,"Sí", "No")</f>
        <v>No</v>
      </c>
      <c r="H4370" t="s">
        <v>39</v>
      </c>
      <c r="I4370" t="str">
        <f>IF(moras[[#This Row],[TIPO_ASEGURAMIENTO]] = "", '2-Resumen'!$F$4, moras[[#This Row],[TIPO_ASEGURAMIENTO]])</f>
        <v>TRABAJADOR INDEPENDIENTE</v>
      </c>
      <c r="J4370" t="s">
        <v>29</v>
      </c>
      <c r="K4370" t="s">
        <v>30</v>
      </c>
      <c r="L4370" t="s">
        <v>31</v>
      </c>
      <c r="M4370" t="s">
        <v>30</v>
      </c>
      <c r="N4370">
        <v>52</v>
      </c>
      <c r="O4370">
        <f>IF(moras[[#This Row],[EDAD]]="", '2-Resumen'!$C$7, moras[[#This Row],[EDAD]])</f>
        <v>52</v>
      </c>
      <c r="P4370">
        <f>FLOOR(moras[[#This Row],[EDAD_SIN_NA´S]],10)</f>
        <v>50</v>
      </c>
      <c r="Q4370">
        <f>STANDARDIZE(moras[[#This Row],[EDAD]],'2-Resumen'!$C$2, '2-Resumen'!$C$3)</f>
        <v>0.71236311755666615</v>
      </c>
      <c r="R4370" t="str">
        <f>IF(ABS(moras[[#This Row],[Z-CORE E]]) &gt; 1.96, "Sí", "No")</f>
        <v>No</v>
      </c>
    </row>
    <row r="4371" spans="1:18">
      <c r="A4371">
        <v>442</v>
      </c>
      <c r="B4371" t="s">
        <v>27</v>
      </c>
      <c r="C4371">
        <v>567930</v>
      </c>
      <c r="D43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71">
        <f>IF(moras[[#This Row],[SALARIO]]="",'2-Resumen'!$B$7, moras[[#This Row],[SALARIO]])</f>
        <v>567930</v>
      </c>
      <c r="F4371">
        <f>STANDARDIZE(moras[[#This Row],[SALARIO]],'2-Resumen'!$B$2,'2-Resumen'!$B$3)</f>
        <v>-0.36616657195870689</v>
      </c>
      <c r="G4371" t="str">
        <f>IF(ABS(moras[[#This Row],[Z-CORE]])&gt; 1.96,"Sí", "No")</f>
        <v>No</v>
      </c>
      <c r="H4371" t="s">
        <v>39</v>
      </c>
      <c r="I4371" t="str">
        <f>IF(moras[[#This Row],[TIPO_ASEGURAMIENTO]] = "", '2-Resumen'!$F$4, moras[[#This Row],[TIPO_ASEGURAMIENTO]])</f>
        <v>TRABAJADOR INDEPENDIENTE</v>
      </c>
      <c r="J4371" t="s">
        <v>29</v>
      </c>
      <c r="K4371" t="s">
        <v>30</v>
      </c>
      <c r="L4371" t="s">
        <v>31</v>
      </c>
      <c r="M4371" t="s">
        <v>30</v>
      </c>
      <c r="N4371">
        <v>74</v>
      </c>
      <c r="O4371">
        <f>IF(moras[[#This Row],[EDAD]]="", '2-Resumen'!$C$7, moras[[#This Row],[EDAD]])</f>
        <v>74</v>
      </c>
      <c r="P4371">
        <f>FLOOR(moras[[#This Row],[EDAD_SIN_NA´S]],10)</f>
        <v>70</v>
      </c>
      <c r="Q4371">
        <f>STANDARDIZE(moras[[#This Row],[EDAD]],'2-Resumen'!$C$2, '2-Resumen'!$C$3)</f>
        <v>2.2650203792536914</v>
      </c>
      <c r="R4371" t="str">
        <f>IF(ABS(moras[[#This Row],[Z-CORE E]]) &gt; 1.96, "Sí", "No")</f>
        <v>Sí</v>
      </c>
    </row>
    <row r="4372" spans="1:18">
      <c r="A4372">
        <v>449</v>
      </c>
      <c r="B4372" t="s">
        <v>27</v>
      </c>
      <c r="C4372">
        <v>404463</v>
      </c>
      <c r="D43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72">
        <f>IF(moras[[#This Row],[SALARIO]]="",'2-Resumen'!$B$7, moras[[#This Row],[SALARIO]])</f>
        <v>404463</v>
      </c>
      <c r="F4372">
        <f>STANDARDIZE(moras[[#This Row],[SALARIO]],'2-Resumen'!$B$2,'2-Resumen'!$B$3)</f>
        <v>-0.36888650603449952</v>
      </c>
      <c r="G4372" t="str">
        <f>IF(ABS(moras[[#This Row],[Z-CORE]])&gt; 1.96,"Sí", "No")</f>
        <v>No</v>
      </c>
      <c r="H4372" t="s">
        <v>39</v>
      </c>
      <c r="I4372" t="str">
        <f>IF(moras[[#This Row],[TIPO_ASEGURAMIENTO]] = "", '2-Resumen'!$F$4, moras[[#This Row],[TIPO_ASEGURAMIENTO]])</f>
        <v>TRABAJADOR INDEPENDIENTE</v>
      </c>
      <c r="J4372" t="s">
        <v>29</v>
      </c>
      <c r="K4372" t="s">
        <v>30</v>
      </c>
      <c r="L4372" t="s">
        <v>31</v>
      </c>
      <c r="M4372" t="s">
        <v>30</v>
      </c>
      <c r="N4372">
        <v>38</v>
      </c>
      <c r="O4372">
        <f>IF(moras[[#This Row],[EDAD]]="", '2-Resumen'!$C$7, moras[[#This Row],[EDAD]])</f>
        <v>38</v>
      </c>
      <c r="P4372">
        <f>FLOOR(moras[[#This Row],[EDAD_SIN_NA´S]],10)</f>
        <v>30</v>
      </c>
      <c r="Q4372">
        <f>STANDARDIZE(moras[[#This Row],[EDAD]],'2-Resumen'!$C$2, '2-Resumen'!$C$3)</f>
        <v>-0.27569150352325889</v>
      </c>
      <c r="R4372" t="str">
        <f>IF(ABS(moras[[#This Row],[Z-CORE E]]) &gt; 1.96, "Sí", "No")</f>
        <v>No</v>
      </c>
    </row>
    <row r="4373" spans="1:18">
      <c r="A4373">
        <v>457</v>
      </c>
      <c r="B4373" t="s">
        <v>27</v>
      </c>
      <c r="C4373">
        <v>300018</v>
      </c>
      <c r="D43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73">
        <f>IF(moras[[#This Row],[SALARIO]]="",'2-Resumen'!$B$7, moras[[#This Row],[SALARIO]])</f>
        <v>300018</v>
      </c>
      <c r="F4373">
        <f>STANDARDIZE(moras[[#This Row],[SALARIO]],'2-Resumen'!$B$2,'2-Resumen'!$B$3)</f>
        <v>-0.37062437064659964</v>
      </c>
      <c r="G4373" t="str">
        <f>IF(ABS(moras[[#This Row],[Z-CORE]])&gt; 1.96,"Sí", "No")</f>
        <v>No</v>
      </c>
      <c r="H4373" t="s">
        <v>39</v>
      </c>
      <c r="I4373" t="str">
        <f>IF(moras[[#This Row],[TIPO_ASEGURAMIENTO]] = "", '2-Resumen'!$F$4, moras[[#This Row],[TIPO_ASEGURAMIENTO]])</f>
        <v>TRABAJADOR INDEPENDIENTE</v>
      </c>
      <c r="J4373" t="s">
        <v>29</v>
      </c>
      <c r="K4373" t="s">
        <v>30</v>
      </c>
      <c r="L4373" t="s">
        <v>31</v>
      </c>
      <c r="M4373" t="s">
        <v>31</v>
      </c>
      <c r="N4373">
        <v>56</v>
      </c>
      <c r="O4373">
        <f>IF(moras[[#This Row],[EDAD]]="", '2-Resumen'!$C$7, moras[[#This Row],[EDAD]])</f>
        <v>56</v>
      </c>
      <c r="P4373">
        <f>FLOOR(moras[[#This Row],[EDAD_SIN_NA´S]],10)</f>
        <v>50</v>
      </c>
      <c r="Q4373">
        <f>STANDARDIZE(moras[[#This Row],[EDAD]],'2-Resumen'!$C$2, '2-Resumen'!$C$3)</f>
        <v>0.99466443786521619</v>
      </c>
      <c r="R4373" t="str">
        <f>IF(ABS(moras[[#This Row],[Z-CORE E]]) &gt; 1.96, "Sí", "No")</f>
        <v>No</v>
      </c>
    </row>
    <row r="4374" spans="1:18">
      <c r="A4374">
        <v>461</v>
      </c>
      <c r="B4374" t="s">
        <v>27</v>
      </c>
      <c r="C4374">
        <v>639148</v>
      </c>
      <c r="D43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74">
        <f>IF(moras[[#This Row],[SALARIO]]="",'2-Resumen'!$B$7, moras[[#This Row],[SALARIO]])</f>
        <v>639148</v>
      </c>
      <c r="F4374">
        <f>STANDARDIZE(moras[[#This Row],[SALARIO]],'2-Resumen'!$B$2,'2-Resumen'!$B$3)</f>
        <v>-0.36498157275391446</v>
      </c>
      <c r="G4374" t="str">
        <f>IF(ABS(moras[[#This Row],[Z-CORE]])&gt; 1.96,"Sí", "No")</f>
        <v>No</v>
      </c>
      <c r="H4374" t="s">
        <v>39</v>
      </c>
      <c r="I4374" t="str">
        <f>IF(moras[[#This Row],[TIPO_ASEGURAMIENTO]] = "", '2-Resumen'!$F$4, moras[[#This Row],[TIPO_ASEGURAMIENTO]])</f>
        <v>TRABAJADOR INDEPENDIENTE</v>
      </c>
      <c r="J4374" t="s">
        <v>29</v>
      </c>
      <c r="K4374" t="s">
        <v>30</v>
      </c>
      <c r="L4374" t="s">
        <v>30</v>
      </c>
      <c r="M4374" t="s">
        <v>31</v>
      </c>
      <c r="N4374">
        <v>44</v>
      </c>
      <c r="O4374">
        <f>IF(moras[[#This Row],[EDAD]]="", '2-Resumen'!$C$7, moras[[#This Row],[EDAD]])</f>
        <v>44</v>
      </c>
      <c r="P4374">
        <f>FLOOR(moras[[#This Row],[EDAD_SIN_NA´S]],10)</f>
        <v>40</v>
      </c>
      <c r="Q4374">
        <f>STANDARDIZE(moras[[#This Row],[EDAD]],'2-Resumen'!$C$2, '2-Resumen'!$C$3)</f>
        <v>0.14776047693956615</v>
      </c>
      <c r="R4374" t="str">
        <f>IF(ABS(moras[[#This Row],[Z-CORE E]]) &gt; 1.96, "Sí", "No")</f>
        <v>No</v>
      </c>
    </row>
    <row r="4375" spans="1:18">
      <c r="A4375">
        <v>472</v>
      </c>
      <c r="B4375" t="s">
        <v>27</v>
      </c>
      <c r="C4375">
        <v>300000</v>
      </c>
      <c r="D43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75">
        <f>IF(moras[[#This Row],[SALARIO]]="",'2-Resumen'!$B$7, moras[[#This Row],[SALARIO]])</f>
        <v>300000</v>
      </c>
      <c r="F4375">
        <f>STANDARDIZE(moras[[#This Row],[SALARIO]],'2-Resumen'!$B$2,'2-Resumen'!$B$3)</f>
        <v>-0.37062467014933331</v>
      </c>
      <c r="G4375" t="str">
        <f>IF(ABS(moras[[#This Row],[Z-CORE]])&gt; 1.96,"Sí", "No")</f>
        <v>No</v>
      </c>
      <c r="H4375" t="s">
        <v>39</v>
      </c>
      <c r="I4375" t="str">
        <f>IF(moras[[#This Row],[TIPO_ASEGURAMIENTO]] = "", '2-Resumen'!$F$4, moras[[#This Row],[TIPO_ASEGURAMIENTO]])</f>
        <v>TRABAJADOR INDEPENDIENTE</v>
      </c>
      <c r="J4375" t="s">
        <v>29</v>
      </c>
      <c r="K4375" t="s">
        <v>30</v>
      </c>
      <c r="L4375" t="s">
        <v>31</v>
      </c>
      <c r="M4375" t="s">
        <v>31</v>
      </c>
      <c r="N4375">
        <v>41</v>
      </c>
      <c r="O4375">
        <f>IF(moras[[#This Row],[EDAD]]="", '2-Resumen'!$C$7, moras[[#This Row],[EDAD]])</f>
        <v>41</v>
      </c>
      <c r="P4375">
        <f>FLOOR(moras[[#This Row],[EDAD_SIN_NA´S]],10)</f>
        <v>40</v>
      </c>
      <c r="Q4375">
        <f>STANDARDIZE(moras[[#This Row],[EDAD]],'2-Resumen'!$C$2, '2-Resumen'!$C$3)</f>
        <v>-6.3965513291846368E-2</v>
      </c>
      <c r="R4375" t="str">
        <f>IF(ABS(moras[[#This Row],[Z-CORE E]]) &gt; 1.96, "Sí", "No")</f>
        <v>No</v>
      </c>
    </row>
    <row r="4376" spans="1:18">
      <c r="A4376">
        <v>476</v>
      </c>
      <c r="B4376" t="s">
        <v>32</v>
      </c>
      <c r="C4376">
        <v>298195</v>
      </c>
      <c r="D43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76">
        <f>IF(moras[[#This Row],[SALARIO]]="",'2-Resumen'!$B$7, moras[[#This Row],[SALARIO]])</f>
        <v>298195</v>
      </c>
      <c r="F4376">
        <f>STANDARDIZE(moras[[#This Row],[SALARIO]],'2-Resumen'!$B$2,'2-Resumen'!$B$3)</f>
        <v>-0.37065470361790376</v>
      </c>
      <c r="G4376" t="str">
        <f>IF(ABS(moras[[#This Row],[Z-CORE]])&gt; 1.96,"Sí", "No")</f>
        <v>No</v>
      </c>
      <c r="H4376" t="s">
        <v>39</v>
      </c>
      <c r="I4376" t="str">
        <f>IF(moras[[#This Row],[TIPO_ASEGURAMIENTO]] = "", '2-Resumen'!$F$4, moras[[#This Row],[TIPO_ASEGURAMIENTO]])</f>
        <v>TRABAJADOR INDEPENDIENTE</v>
      </c>
      <c r="J4376" t="s">
        <v>29</v>
      </c>
      <c r="K4376" t="s">
        <v>30</v>
      </c>
      <c r="L4376" t="s">
        <v>31</v>
      </c>
      <c r="M4376" t="s">
        <v>30</v>
      </c>
      <c r="N4376">
        <v>40</v>
      </c>
      <c r="O4376">
        <f>IF(moras[[#This Row],[EDAD]]="", '2-Resumen'!$C$7, moras[[#This Row],[EDAD]])</f>
        <v>40</v>
      </c>
      <c r="P4376">
        <f>FLOOR(moras[[#This Row],[EDAD_SIN_NA´S]],10)</f>
        <v>40</v>
      </c>
      <c r="Q4376">
        <f>STANDARDIZE(moras[[#This Row],[EDAD]],'2-Resumen'!$C$2, '2-Resumen'!$C$3)</f>
        <v>-0.13454084336898386</v>
      </c>
      <c r="R4376" t="str">
        <f>IF(ABS(moras[[#This Row],[Z-CORE E]]) &gt; 1.96, "Sí", "No")</f>
        <v>No</v>
      </c>
    </row>
    <row r="4377" spans="1:18">
      <c r="A4377">
        <v>480</v>
      </c>
      <c r="B4377" t="s">
        <v>32</v>
      </c>
      <c r="C4377">
        <v>575846</v>
      </c>
      <c r="D43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77">
        <f>IF(moras[[#This Row],[SALARIO]]="",'2-Resumen'!$B$7, moras[[#This Row],[SALARIO]])</f>
        <v>575846</v>
      </c>
      <c r="F4377">
        <f>STANDARDIZE(moras[[#This Row],[SALARIO]],'2-Resumen'!$B$2,'2-Resumen'!$B$3)</f>
        <v>-0.36603485731205665</v>
      </c>
      <c r="G4377" t="str">
        <f>IF(ABS(moras[[#This Row],[Z-CORE]])&gt; 1.96,"Sí", "No")</f>
        <v>No</v>
      </c>
      <c r="H4377" t="s">
        <v>39</v>
      </c>
      <c r="I4377" t="str">
        <f>IF(moras[[#This Row],[TIPO_ASEGURAMIENTO]] = "", '2-Resumen'!$F$4, moras[[#This Row],[TIPO_ASEGURAMIENTO]])</f>
        <v>TRABAJADOR INDEPENDIENTE</v>
      </c>
      <c r="J4377" t="s">
        <v>29</v>
      </c>
      <c r="K4377" t="s">
        <v>30</v>
      </c>
      <c r="L4377" t="s">
        <v>30</v>
      </c>
      <c r="M4377" t="s">
        <v>30</v>
      </c>
      <c r="N4377">
        <v>46</v>
      </c>
      <c r="O4377">
        <f>IF(moras[[#This Row],[EDAD]]="", '2-Resumen'!$C$7, moras[[#This Row],[EDAD]])</f>
        <v>46</v>
      </c>
      <c r="P4377">
        <f>FLOOR(moras[[#This Row],[EDAD_SIN_NA´S]],10)</f>
        <v>40</v>
      </c>
      <c r="Q4377">
        <f>STANDARDIZE(moras[[#This Row],[EDAD]],'2-Resumen'!$C$2, '2-Resumen'!$C$3)</f>
        <v>0.28891113709384114</v>
      </c>
      <c r="R4377" t="str">
        <f>IF(ABS(moras[[#This Row],[Z-CORE E]]) &gt; 1.96, "Sí", "No")</f>
        <v>No</v>
      </c>
    </row>
    <row r="4378" spans="1:18">
      <c r="A4378">
        <v>481</v>
      </c>
      <c r="B4378" t="s">
        <v>32</v>
      </c>
      <c r="C4378">
        <v>458557</v>
      </c>
      <c r="D43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78">
        <f>IF(moras[[#This Row],[SALARIO]]="",'2-Resumen'!$B$7, moras[[#This Row],[SALARIO]])</f>
        <v>458557</v>
      </c>
      <c r="F4378">
        <f>STANDARDIZE(moras[[#This Row],[SALARIO]],'2-Resumen'!$B$2,'2-Resumen'!$B$3)</f>
        <v>-0.36798643376366857</v>
      </c>
      <c r="G4378" t="str">
        <f>IF(ABS(moras[[#This Row],[Z-CORE]])&gt; 1.96,"Sí", "No")</f>
        <v>No</v>
      </c>
      <c r="H4378" t="s">
        <v>39</v>
      </c>
      <c r="I4378" t="str">
        <f>IF(moras[[#This Row],[TIPO_ASEGURAMIENTO]] = "", '2-Resumen'!$F$4, moras[[#This Row],[TIPO_ASEGURAMIENTO]])</f>
        <v>TRABAJADOR INDEPENDIENTE</v>
      </c>
      <c r="J4378" t="s">
        <v>29</v>
      </c>
      <c r="K4378" t="s">
        <v>30</v>
      </c>
      <c r="L4378" t="s">
        <v>31</v>
      </c>
      <c r="M4378" t="s">
        <v>30</v>
      </c>
      <c r="N4378">
        <v>49</v>
      </c>
      <c r="O4378">
        <f>IF(moras[[#This Row],[EDAD]]="", '2-Resumen'!$C$7, moras[[#This Row],[EDAD]])</f>
        <v>49</v>
      </c>
      <c r="P4378">
        <f>FLOOR(moras[[#This Row],[EDAD_SIN_NA´S]],10)</f>
        <v>40</v>
      </c>
      <c r="Q4378">
        <f>STANDARDIZE(moras[[#This Row],[EDAD]],'2-Resumen'!$C$2, '2-Resumen'!$C$3)</f>
        <v>0.50063712732525367</v>
      </c>
      <c r="R4378" t="str">
        <f>IF(ABS(moras[[#This Row],[Z-CORE E]]) &gt; 1.96, "Sí", "No")</f>
        <v>No</v>
      </c>
    </row>
    <row r="4379" spans="1:18">
      <c r="A4379">
        <v>492</v>
      </c>
      <c r="B4379" t="s">
        <v>32</v>
      </c>
      <c r="C4379">
        <v>450886</v>
      </c>
      <c r="D43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79">
        <f>IF(moras[[#This Row],[SALARIO]]="",'2-Resumen'!$B$7, moras[[#This Row],[SALARIO]])</f>
        <v>450886</v>
      </c>
      <c r="F4379">
        <f>STANDARDIZE(moras[[#This Row],[SALARIO]],'2-Resumen'!$B$2,'2-Resumen'!$B$3)</f>
        <v>-0.36811407184533279</v>
      </c>
      <c r="G4379" t="str">
        <f>IF(ABS(moras[[#This Row],[Z-CORE]])&gt; 1.96,"Sí", "No")</f>
        <v>No</v>
      </c>
      <c r="H4379" t="s">
        <v>39</v>
      </c>
      <c r="I4379" t="str">
        <f>IF(moras[[#This Row],[TIPO_ASEGURAMIENTO]] = "", '2-Resumen'!$F$4, moras[[#This Row],[TIPO_ASEGURAMIENTO]])</f>
        <v>TRABAJADOR INDEPENDIENTE</v>
      </c>
      <c r="J4379" t="s">
        <v>29</v>
      </c>
      <c r="K4379" t="s">
        <v>30</v>
      </c>
      <c r="L4379" t="s">
        <v>31</v>
      </c>
      <c r="M4379" t="s">
        <v>31</v>
      </c>
      <c r="N4379">
        <v>42</v>
      </c>
      <c r="O4379">
        <f>IF(moras[[#This Row],[EDAD]]="", '2-Resumen'!$C$7, moras[[#This Row],[EDAD]])</f>
        <v>42</v>
      </c>
      <c r="P4379">
        <f>FLOOR(moras[[#This Row],[EDAD_SIN_NA´S]],10)</f>
        <v>40</v>
      </c>
      <c r="Q4379">
        <f>STANDARDIZE(moras[[#This Row],[EDAD]],'2-Resumen'!$C$2, '2-Resumen'!$C$3)</f>
        <v>6.6098167852911317E-3</v>
      </c>
      <c r="R4379" t="str">
        <f>IF(ABS(moras[[#This Row],[Z-CORE E]]) &gt; 1.96, "Sí", "No")</f>
        <v>No</v>
      </c>
    </row>
    <row r="4380" spans="1:18">
      <c r="A4380">
        <v>493</v>
      </c>
      <c r="B4380" t="s">
        <v>32</v>
      </c>
      <c r="C4380">
        <v>911309</v>
      </c>
      <c r="D43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380">
        <f>IF(moras[[#This Row],[SALARIO]]="",'2-Resumen'!$B$7, moras[[#This Row],[SALARIO]])</f>
        <v>911309</v>
      </c>
      <c r="F4380">
        <f>STANDARDIZE(moras[[#This Row],[SALARIO]],'2-Resumen'!$B$2,'2-Resumen'!$B$3)</f>
        <v>-0.36045307478183564</v>
      </c>
      <c r="G4380" t="str">
        <f>IF(ABS(moras[[#This Row],[Z-CORE]])&gt; 1.96,"Sí", "No")</f>
        <v>No</v>
      </c>
      <c r="H4380" t="s">
        <v>39</v>
      </c>
      <c r="I4380" t="str">
        <f>IF(moras[[#This Row],[TIPO_ASEGURAMIENTO]] = "", '2-Resumen'!$F$4, moras[[#This Row],[TIPO_ASEGURAMIENTO]])</f>
        <v>TRABAJADOR INDEPENDIENTE</v>
      </c>
      <c r="J4380" t="s">
        <v>29</v>
      </c>
      <c r="K4380" t="s">
        <v>30</v>
      </c>
      <c r="L4380" t="s">
        <v>31</v>
      </c>
      <c r="M4380" t="s">
        <v>31</v>
      </c>
      <c r="N4380">
        <v>51</v>
      </c>
      <c r="O4380">
        <f>IF(moras[[#This Row],[EDAD]]="", '2-Resumen'!$C$7, moras[[#This Row],[EDAD]])</f>
        <v>51</v>
      </c>
      <c r="P4380">
        <f>FLOOR(moras[[#This Row],[EDAD_SIN_NA´S]],10)</f>
        <v>50</v>
      </c>
      <c r="Q4380">
        <f>STANDARDIZE(moras[[#This Row],[EDAD]],'2-Resumen'!$C$2, '2-Resumen'!$C$3)</f>
        <v>0.64178778747952869</v>
      </c>
      <c r="R4380" t="str">
        <f>IF(ABS(moras[[#This Row],[Z-CORE E]]) &gt; 1.96, "Sí", "No")</f>
        <v>No</v>
      </c>
    </row>
    <row r="4381" spans="1:18">
      <c r="A4381">
        <v>499</v>
      </c>
      <c r="B4381" t="s">
        <v>32</v>
      </c>
      <c r="C4381">
        <v>447826</v>
      </c>
      <c r="D43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81">
        <f>IF(moras[[#This Row],[SALARIO]]="",'2-Resumen'!$B$7, moras[[#This Row],[SALARIO]])</f>
        <v>447826</v>
      </c>
      <c r="F4381">
        <f>STANDARDIZE(moras[[#This Row],[SALARIO]],'2-Resumen'!$B$2,'2-Resumen'!$B$3)</f>
        <v>-0.36816498731005609</v>
      </c>
      <c r="G4381" t="str">
        <f>IF(ABS(moras[[#This Row],[Z-CORE]])&gt; 1.96,"Sí", "No")</f>
        <v>No</v>
      </c>
      <c r="H4381" t="s">
        <v>39</v>
      </c>
      <c r="I4381" t="str">
        <f>IF(moras[[#This Row],[TIPO_ASEGURAMIENTO]] = "", '2-Resumen'!$F$4, moras[[#This Row],[TIPO_ASEGURAMIENTO]])</f>
        <v>TRABAJADOR INDEPENDIENTE</v>
      </c>
      <c r="J4381" t="s">
        <v>29</v>
      </c>
      <c r="K4381" t="s">
        <v>30</v>
      </c>
      <c r="L4381" t="s">
        <v>31</v>
      </c>
      <c r="M4381" t="s">
        <v>30</v>
      </c>
      <c r="N4381">
        <v>56</v>
      </c>
      <c r="O4381">
        <f>IF(moras[[#This Row],[EDAD]]="", '2-Resumen'!$C$7, moras[[#This Row],[EDAD]])</f>
        <v>56</v>
      </c>
      <c r="P4381">
        <f>FLOOR(moras[[#This Row],[EDAD_SIN_NA´S]],10)</f>
        <v>50</v>
      </c>
      <c r="Q4381">
        <f>STANDARDIZE(moras[[#This Row],[EDAD]],'2-Resumen'!$C$2, '2-Resumen'!$C$3)</f>
        <v>0.99466443786521619</v>
      </c>
      <c r="R4381" t="str">
        <f>IF(ABS(moras[[#This Row],[Z-CORE E]]) &gt; 1.96, "Sí", "No")</f>
        <v>No</v>
      </c>
    </row>
    <row r="4382" spans="1:18">
      <c r="A4382">
        <v>501</v>
      </c>
      <c r="B4382" t="s">
        <v>32</v>
      </c>
      <c r="C4382">
        <v>461711</v>
      </c>
      <c r="D43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82">
        <f>IF(moras[[#This Row],[SALARIO]]="",'2-Resumen'!$B$7, moras[[#This Row],[SALARIO]])</f>
        <v>461711</v>
      </c>
      <c r="F4382">
        <f>STANDARDIZE(moras[[#This Row],[SALARIO]],'2-Resumen'!$B$2,'2-Resumen'!$B$3)</f>
        <v>-0.36793395422911385</v>
      </c>
      <c r="G4382" t="str">
        <f>IF(ABS(moras[[#This Row],[Z-CORE]])&gt; 1.96,"Sí", "No")</f>
        <v>No</v>
      </c>
      <c r="H4382" t="s">
        <v>39</v>
      </c>
      <c r="I4382" t="str">
        <f>IF(moras[[#This Row],[TIPO_ASEGURAMIENTO]] = "", '2-Resumen'!$F$4, moras[[#This Row],[TIPO_ASEGURAMIENTO]])</f>
        <v>TRABAJADOR INDEPENDIENTE</v>
      </c>
      <c r="J4382" t="s">
        <v>29</v>
      </c>
      <c r="K4382" t="s">
        <v>30</v>
      </c>
      <c r="L4382" t="s">
        <v>30</v>
      </c>
      <c r="M4382" t="s">
        <v>30</v>
      </c>
      <c r="N4382">
        <v>40</v>
      </c>
      <c r="O4382">
        <f>IF(moras[[#This Row],[EDAD]]="", '2-Resumen'!$C$7, moras[[#This Row],[EDAD]])</f>
        <v>40</v>
      </c>
      <c r="P4382">
        <f>FLOOR(moras[[#This Row],[EDAD_SIN_NA´S]],10)</f>
        <v>40</v>
      </c>
      <c r="Q4382">
        <f>STANDARDIZE(moras[[#This Row],[EDAD]],'2-Resumen'!$C$2, '2-Resumen'!$C$3)</f>
        <v>-0.13454084336898386</v>
      </c>
      <c r="R4382" t="str">
        <f>IF(ABS(moras[[#This Row],[Z-CORE E]]) &gt; 1.96, "Sí", "No")</f>
        <v>No</v>
      </c>
    </row>
    <row r="4383" spans="1:18">
      <c r="A4383">
        <v>502</v>
      </c>
      <c r="B4383" t="s">
        <v>32</v>
      </c>
      <c r="C4383">
        <v>482134</v>
      </c>
      <c r="D43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83">
        <f>IF(moras[[#This Row],[SALARIO]]="",'2-Resumen'!$B$7, moras[[#This Row],[SALARIO]])</f>
        <v>482134</v>
      </c>
      <c r="F4383">
        <f>STANDARDIZE(moras[[#This Row],[SALARIO]],'2-Resumen'!$B$2,'2-Resumen'!$B$3)</f>
        <v>-0.36759413509968769</v>
      </c>
      <c r="G4383" t="str">
        <f>IF(ABS(moras[[#This Row],[Z-CORE]])&gt; 1.96,"Sí", "No")</f>
        <v>No</v>
      </c>
      <c r="H4383" t="s">
        <v>39</v>
      </c>
      <c r="I4383" t="str">
        <f>IF(moras[[#This Row],[TIPO_ASEGURAMIENTO]] = "", '2-Resumen'!$F$4, moras[[#This Row],[TIPO_ASEGURAMIENTO]])</f>
        <v>TRABAJADOR INDEPENDIENTE</v>
      </c>
      <c r="J4383" t="s">
        <v>29</v>
      </c>
      <c r="K4383" t="s">
        <v>30</v>
      </c>
      <c r="L4383" t="s">
        <v>31</v>
      </c>
      <c r="M4383" t="s">
        <v>31</v>
      </c>
      <c r="N4383">
        <v>69</v>
      </c>
      <c r="O4383">
        <f>IF(moras[[#This Row],[EDAD]]="", '2-Resumen'!$C$7, moras[[#This Row],[EDAD]])</f>
        <v>69</v>
      </c>
      <c r="P4383">
        <f>FLOOR(moras[[#This Row],[EDAD_SIN_NA´S]],10)</f>
        <v>60</v>
      </c>
      <c r="Q4383">
        <f>STANDARDIZE(moras[[#This Row],[EDAD]],'2-Resumen'!$C$2, '2-Resumen'!$C$3)</f>
        <v>1.9121437288680037</v>
      </c>
      <c r="R4383" t="str">
        <f>IF(ABS(moras[[#This Row],[Z-CORE E]]) &gt; 1.96, "Sí", "No")</f>
        <v>No</v>
      </c>
    </row>
    <row r="4384" spans="1:18">
      <c r="A4384">
        <v>510</v>
      </c>
      <c r="B4384" t="s">
        <v>27</v>
      </c>
      <c r="C4384">
        <v>571789</v>
      </c>
      <c r="D43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84">
        <f>IF(moras[[#This Row],[SALARIO]]="",'2-Resumen'!$B$7, moras[[#This Row],[SALARIO]])</f>
        <v>571789</v>
      </c>
      <c r="F4384">
        <f>STANDARDIZE(moras[[#This Row],[SALARIO]],'2-Resumen'!$B$2,'2-Resumen'!$B$3)</f>
        <v>-0.36610236190041689</v>
      </c>
      <c r="G4384" t="str">
        <f>IF(ABS(moras[[#This Row],[Z-CORE]])&gt; 1.96,"Sí", "No")</f>
        <v>No</v>
      </c>
      <c r="H4384" t="s">
        <v>39</v>
      </c>
      <c r="I4384" t="str">
        <f>IF(moras[[#This Row],[TIPO_ASEGURAMIENTO]] = "", '2-Resumen'!$F$4, moras[[#This Row],[TIPO_ASEGURAMIENTO]])</f>
        <v>TRABAJADOR INDEPENDIENTE</v>
      </c>
      <c r="J4384" t="s">
        <v>29</v>
      </c>
      <c r="K4384" t="s">
        <v>30</v>
      </c>
      <c r="L4384" t="s">
        <v>31</v>
      </c>
      <c r="M4384" t="s">
        <v>31</v>
      </c>
      <c r="N4384">
        <v>30</v>
      </c>
      <c r="O4384">
        <f>IF(moras[[#This Row],[EDAD]]="", '2-Resumen'!$C$7, moras[[#This Row],[EDAD]])</f>
        <v>30</v>
      </c>
      <c r="P4384">
        <f>FLOOR(moras[[#This Row],[EDAD_SIN_NA´S]],10)</f>
        <v>30</v>
      </c>
      <c r="Q4384">
        <f>STANDARDIZE(moras[[#This Row],[EDAD]],'2-Resumen'!$C$2, '2-Resumen'!$C$3)</f>
        <v>-0.84029414414035897</v>
      </c>
      <c r="R4384" t="str">
        <f>IF(ABS(moras[[#This Row],[Z-CORE E]]) &gt; 1.96, "Sí", "No")</f>
        <v>No</v>
      </c>
    </row>
    <row r="4385" spans="1:18">
      <c r="A4385">
        <v>523</v>
      </c>
      <c r="B4385" t="s">
        <v>32</v>
      </c>
      <c r="C4385">
        <v>436481</v>
      </c>
      <c r="D43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85">
        <f>IF(moras[[#This Row],[SALARIO]]="",'2-Resumen'!$B$7, moras[[#This Row],[SALARIO]])</f>
        <v>436481</v>
      </c>
      <c r="F4385">
        <f>STANDARDIZE(moras[[#This Row],[SALARIO]],'2-Resumen'!$B$2,'2-Resumen'!$B$3)</f>
        <v>-0.36835375722746982</v>
      </c>
      <c r="G4385" t="str">
        <f>IF(ABS(moras[[#This Row],[Z-CORE]])&gt; 1.96,"Sí", "No")</f>
        <v>No</v>
      </c>
      <c r="H4385" t="s">
        <v>39</v>
      </c>
      <c r="I4385" t="str">
        <f>IF(moras[[#This Row],[TIPO_ASEGURAMIENTO]] = "", '2-Resumen'!$F$4, moras[[#This Row],[TIPO_ASEGURAMIENTO]])</f>
        <v>TRABAJADOR INDEPENDIENTE</v>
      </c>
      <c r="J4385" t="s">
        <v>29</v>
      </c>
      <c r="K4385" t="s">
        <v>30</v>
      </c>
      <c r="L4385" t="s">
        <v>31</v>
      </c>
      <c r="M4385" t="s">
        <v>30</v>
      </c>
      <c r="N4385">
        <v>51</v>
      </c>
      <c r="O4385">
        <f>IF(moras[[#This Row],[EDAD]]="", '2-Resumen'!$C$7, moras[[#This Row],[EDAD]])</f>
        <v>51</v>
      </c>
      <c r="P4385">
        <f>FLOOR(moras[[#This Row],[EDAD_SIN_NA´S]],10)</f>
        <v>50</v>
      </c>
      <c r="Q4385">
        <f>STANDARDIZE(moras[[#This Row],[EDAD]],'2-Resumen'!$C$2, '2-Resumen'!$C$3)</f>
        <v>0.64178778747952869</v>
      </c>
      <c r="R4385" t="str">
        <f>IF(ABS(moras[[#This Row],[Z-CORE E]]) &gt; 1.96, "Sí", "No")</f>
        <v>No</v>
      </c>
    </row>
    <row r="4386" spans="1:18">
      <c r="A4386">
        <v>524</v>
      </c>
      <c r="B4386" t="s">
        <v>32</v>
      </c>
      <c r="C4386">
        <v>318445</v>
      </c>
      <c r="D43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86">
        <f>IF(moras[[#This Row],[SALARIO]]="",'2-Resumen'!$B$7, moras[[#This Row],[SALARIO]])</f>
        <v>318445</v>
      </c>
      <c r="F4386">
        <f>STANDARDIZE(moras[[#This Row],[SALARIO]],'2-Resumen'!$B$2,'2-Resumen'!$B$3)</f>
        <v>-0.37031776304252889</v>
      </c>
      <c r="G4386" t="str">
        <f>IF(ABS(moras[[#This Row],[Z-CORE]])&gt; 1.96,"Sí", "No")</f>
        <v>No</v>
      </c>
      <c r="H4386" t="s">
        <v>39</v>
      </c>
      <c r="I4386" t="str">
        <f>IF(moras[[#This Row],[TIPO_ASEGURAMIENTO]] = "", '2-Resumen'!$F$4, moras[[#This Row],[TIPO_ASEGURAMIENTO]])</f>
        <v>TRABAJADOR INDEPENDIENTE</v>
      </c>
      <c r="J4386" t="s">
        <v>29</v>
      </c>
      <c r="K4386" t="s">
        <v>30</v>
      </c>
      <c r="L4386" t="s">
        <v>31</v>
      </c>
      <c r="M4386" t="s">
        <v>31</v>
      </c>
      <c r="N4386">
        <v>47</v>
      </c>
      <c r="O4386">
        <f>IF(moras[[#This Row],[EDAD]]="", '2-Resumen'!$C$7, moras[[#This Row],[EDAD]])</f>
        <v>47</v>
      </c>
      <c r="P4386">
        <f>FLOOR(moras[[#This Row],[EDAD_SIN_NA´S]],10)</f>
        <v>40</v>
      </c>
      <c r="Q4386">
        <f>STANDARDIZE(moras[[#This Row],[EDAD]],'2-Resumen'!$C$2, '2-Resumen'!$C$3)</f>
        <v>0.35948646717097865</v>
      </c>
      <c r="R4386" t="str">
        <f>IF(ABS(moras[[#This Row],[Z-CORE E]]) &gt; 1.96, "Sí", "No")</f>
        <v>No</v>
      </c>
    </row>
    <row r="4387" spans="1:18">
      <c r="A4387">
        <v>528</v>
      </c>
      <c r="B4387" t="s">
        <v>32</v>
      </c>
      <c r="C4387">
        <v>430371</v>
      </c>
      <c r="D43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87">
        <f>IF(moras[[#This Row],[SALARIO]]="",'2-Resumen'!$B$7, moras[[#This Row],[SALARIO]])</f>
        <v>430371</v>
      </c>
      <c r="F4387">
        <f>STANDARDIZE(moras[[#This Row],[SALARIO]],'2-Resumen'!$B$2,'2-Resumen'!$B$3)</f>
        <v>-0.36845542176650886</v>
      </c>
      <c r="G4387" t="str">
        <f>IF(ABS(moras[[#This Row],[Z-CORE]])&gt; 1.96,"Sí", "No")</f>
        <v>No</v>
      </c>
      <c r="H4387" t="s">
        <v>39</v>
      </c>
      <c r="I4387" t="str">
        <f>IF(moras[[#This Row],[TIPO_ASEGURAMIENTO]] = "", '2-Resumen'!$F$4, moras[[#This Row],[TIPO_ASEGURAMIENTO]])</f>
        <v>TRABAJADOR INDEPENDIENTE</v>
      </c>
      <c r="J4387" t="s">
        <v>29</v>
      </c>
      <c r="K4387" t="s">
        <v>30</v>
      </c>
      <c r="L4387" t="s">
        <v>31</v>
      </c>
      <c r="M4387" t="s">
        <v>30</v>
      </c>
      <c r="N4387">
        <v>34</v>
      </c>
      <c r="O4387">
        <f>IF(moras[[#This Row],[EDAD]]="", '2-Resumen'!$C$7, moras[[#This Row],[EDAD]])</f>
        <v>34</v>
      </c>
      <c r="P4387">
        <f>FLOOR(moras[[#This Row],[EDAD_SIN_NA´S]],10)</f>
        <v>30</v>
      </c>
      <c r="Q4387">
        <f>STANDARDIZE(moras[[#This Row],[EDAD]],'2-Resumen'!$C$2, '2-Resumen'!$C$3)</f>
        <v>-0.55799282383180893</v>
      </c>
      <c r="R4387" t="str">
        <f>IF(ABS(moras[[#This Row],[Z-CORE E]]) &gt; 1.96, "Sí", "No")</f>
        <v>No</v>
      </c>
    </row>
    <row r="4388" spans="1:18">
      <c r="A4388">
        <v>539</v>
      </c>
      <c r="B4388" t="s">
        <v>32</v>
      </c>
      <c r="C4388">
        <v>563607</v>
      </c>
      <c r="D43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88">
        <f>IF(moras[[#This Row],[SALARIO]]="",'2-Resumen'!$B$7, moras[[#This Row],[SALARIO]])</f>
        <v>563607</v>
      </c>
      <c r="F4388">
        <f>STANDARDIZE(moras[[#This Row],[SALARIO]],'2-Resumen'!$B$2,'2-Resumen'!$B$3)</f>
        <v>-0.36623850253190909</v>
      </c>
      <c r="G4388" t="str">
        <f>IF(ABS(moras[[#This Row],[Z-CORE]])&gt; 1.96,"Sí", "No")</f>
        <v>No</v>
      </c>
      <c r="H4388" t="s">
        <v>39</v>
      </c>
      <c r="I4388" t="str">
        <f>IF(moras[[#This Row],[TIPO_ASEGURAMIENTO]] = "", '2-Resumen'!$F$4, moras[[#This Row],[TIPO_ASEGURAMIENTO]])</f>
        <v>TRABAJADOR INDEPENDIENTE</v>
      </c>
      <c r="J4388" t="s">
        <v>29</v>
      </c>
      <c r="K4388" t="s">
        <v>30</v>
      </c>
      <c r="L4388" t="s">
        <v>30</v>
      </c>
      <c r="M4388" t="s">
        <v>30</v>
      </c>
      <c r="N4388">
        <v>53</v>
      </c>
      <c r="O4388">
        <f>IF(moras[[#This Row],[EDAD]]="", '2-Resumen'!$C$7, moras[[#This Row],[EDAD]])</f>
        <v>53</v>
      </c>
      <c r="P4388">
        <f>FLOOR(moras[[#This Row],[EDAD_SIN_NA´S]],10)</f>
        <v>50</v>
      </c>
      <c r="Q4388">
        <f>STANDARDIZE(moras[[#This Row],[EDAD]],'2-Resumen'!$C$2, '2-Resumen'!$C$3)</f>
        <v>0.78293844763380371</v>
      </c>
      <c r="R4388" t="str">
        <f>IF(ABS(moras[[#This Row],[Z-CORE E]]) &gt; 1.96, "Sí", "No")</f>
        <v>No</v>
      </c>
    </row>
    <row r="4389" spans="1:18">
      <c r="A4389">
        <v>556</v>
      </c>
      <c r="B4389" t="s">
        <v>32</v>
      </c>
      <c r="C4389">
        <v>523027</v>
      </c>
      <c r="D43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89">
        <f>IF(moras[[#This Row],[SALARIO]]="",'2-Resumen'!$B$7, moras[[#This Row],[SALARIO]])</f>
        <v>523027</v>
      </c>
      <c r="F4389">
        <f>STANDARDIZE(moras[[#This Row],[SALARIO]],'2-Resumen'!$B$2,'2-Resumen'!$B$3)</f>
        <v>-0.36691371480591956</v>
      </c>
      <c r="G4389" t="str">
        <f>IF(ABS(moras[[#This Row],[Z-CORE]])&gt; 1.96,"Sí", "No")</f>
        <v>No</v>
      </c>
      <c r="H4389" t="s">
        <v>39</v>
      </c>
      <c r="I4389" t="str">
        <f>IF(moras[[#This Row],[TIPO_ASEGURAMIENTO]] = "", '2-Resumen'!$F$4, moras[[#This Row],[TIPO_ASEGURAMIENTO]])</f>
        <v>TRABAJADOR INDEPENDIENTE</v>
      </c>
      <c r="J4389" t="s">
        <v>29</v>
      </c>
      <c r="K4389" t="s">
        <v>30</v>
      </c>
      <c r="L4389" t="s">
        <v>31</v>
      </c>
      <c r="M4389" t="s">
        <v>30</v>
      </c>
      <c r="N4389">
        <v>33</v>
      </c>
      <c r="O4389">
        <f>IF(moras[[#This Row],[EDAD]]="", '2-Resumen'!$C$7, moras[[#This Row],[EDAD]])</f>
        <v>33</v>
      </c>
      <c r="P4389">
        <f>FLOOR(moras[[#This Row],[EDAD_SIN_NA´S]],10)</f>
        <v>30</v>
      </c>
      <c r="Q4389">
        <f>STANDARDIZE(moras[[#This Row],[EDAD]],'2-Resumen'!$C$2, '2-Resumen'!$C$3)</f>
        <v>-0.62856815390894638</v>
      </c>
      <c r="R4389" t="str">
        <f>IF(ABS(moras[[#This Row],[Z-CORE E]]) &gt; 1.96, "Sí", "No")</f>
        <v>No</v>
      </c>
    </row>
    <row r="4390" spans="1:18">
      <c r="A4390">
        <v>561</v>
      </c>
      <c r="B4390" t="s">
        <v>32</v>
      </c>
      <c r="C4390">
        <v>297046</v>
      </c>
      <c r="D43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90">
        <f>IF(moras[[#This Row],[SALARIO]]="",'2-Resumen'!$B$7, moras[[#This Row],[SALARIO]])</f>
        <v>297046</v>
      </c>
      <c r="F4390">
        <f>STANDARDIZE(moras[[#This Row],[SALARIO]],'2-Resumen'!$B$2,'2-Resumen'!$B$3)</f>
        <v>-0.37067382187573611</v>
      </c>
      <c r="G4390" t="str">
        <f>IF(ABS(moras[[#This Row],[Z-CORE]])&gt; 1.96,"Sí", "No")</f>
        <v>No</v>
      </c>
      <c r="H4390" t="s">
        <v>39</v>
      </c>
      <c r="I4390" t="str">
        <f>IF(moras[[#This Row],[TIPO_ASEGURAMIENTO]] = "", '2-Resumen'!$F$4, moras[[#This Row],[TIPO_ASEGURAMIENTO]])</f>
        <v>TRABAJADOR INDEPENDIENTE</v>
      </c>
      <c r="J4390" t="s">
        <v>29</v>
      </c>
      <c r="K4390" t="s">
        <v>30</v>
      </c>
      <c r="L4390" t="s">
        <v>31</v>
      </c>
      <c r="M4390" t="s">
        <v>31</v>
      </c>
      <c r="N4390">
        <v>61</v>
      </c>
      <c r="O4390">
        <f>IF(moras[[#This Row],[EDAD]]="", '2-Resumen'!$C$7, moras[[#This Row],[EDAD]])</f>
        <v>61</v>
      </c>
      <c r="P4390">
        <f>FLOOR(moras[[#This Row],[EDAD_SIN_NA´S]],10)</f>
        <v>60</v>
      </c>
      <c r="Q4390">
        <f>STANDARDIZE(moras[[#This Row],[EDAD]],'2-Resumen'!$C$2, '2-Resumen'!$C$3)</f>
        <v>1.3475410882509038</v>
      </c>
      <c r="R4390" t="str">
        <f>IF(ABS(moras[[#This Row],[Z-CORE E]]) &gt; 1.96, "Sí", "No")</f>
        <v>No</v>
      </c>
    </row>
    <row r="4391" spans="1:18">
      <c r="A4391">
        <v>566</v>
      </c>
      <c r="B4391" t="s">
        <v>32</v>
      </c>
      <c r="C4391">
        <v>387763</v>
      </c>
      <c r="D43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91">
        <f>IF(moras[[#This Row],[SALARIO]]="",'2-Resumen'!$B$7, moras[[#This Row],[SALARIO]])</f>
        <v>387763</v>
      </c>
      <c r="F4391">
        <f>STANDARDIZE(moras[[#This Row],[SALARIO]],'2-Resumen'!$B$2,'2-Resumen'!$B$3)</f>
        <v>-0.36916437801517904</v>
      </c>
      <c r="G4391" t="str">
        <f>IF(ABS(moras[[#This Row],[Z-CORE]])&gt; 1.96,"Sí", "No")</f>
        <v>No</v>
      </c>
      <c r="H4391" t="s">
        <v>39</v>
      </c>
      <c r="I4391" t="str">
        <f>IF(moras[[#This Row],[TIPO_ASEGURAMIENTO]] = "", '2-Resumen'!$F$4, moras[[#This Row],[TIPO_ASEGURAMIENTO]])</f>
        <v>TRABAJADOR INDEPENDIENTE</v>
      </c>
      <c r="J4391" t="s">
        <v>29</v>
      </c>
      <c r="K4391" t="s">
        <v>30</v>
      </c>
      <c r="L4391" t="s">
        <v>31</v>
      </c>
      <c r="M4391" t="s">
        <v>31</v>
      </c>
      <c r="N4391">
        <v>53</v>
      </c>
      <c r="O4391">
        <f>IF(moras[[#This Row],[EDAD]]="", '2-Resumen'!$C$7, moras[[#This Row],[EDAD]])</f>
        <v>53</v>
      </c>
      <c r="P4391">
        <f>FLOOR(moras[[#This Row],[EDAD_SIN_NA´S]],10)</f>
        <v>50</v>
      </c>
      <c r="Q4391">
        <f>STANDARDIZE(moras[[#This Row],[EDAD]],'2-Resumen'!$C$2, '2-Resumen'!$C$3)</f>
        <v>0.78293844763380371</v>
      </c>
      <c r="R4391" t="str">
        <f>IF(ABS(moras[[#This Row],[Z-CORE E]]) &gt; 1.96, "Sí", "No")</f>
        <v>No</v>
      </c>
    </row>
    <row r="4392" spans="1:18">
      <c r="A4392">
        <v>570</v>
      </c>
      <c r="B4392" t="s">
        <v>27</v>
      </c>
      <c r="C4392">
        <v>289448</v>
      </c>
      <c r="D43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92">
        <f>IF(moras[[#This Row],[SALARIO]]="",'2-Resumen'!$B$7, moras[[#This Row],[SALARIO]])</f>
        <v>289448</v>
      </c>
      <c r="F4392">
        <f>STANDARDIZE(moras[[#This Row],[SALARIO]],'2-Resumen'!$B$2,'2-Resumen'!$B$3)</f>
        <v>-0.37080024530742495</v>
      </c>
      <c r="G4392" t="str">
        <f>IF(ABS(moras[[#This Row],[Z-CORE]])&gt; 1.96,"Sí", "No")</f>
        <v>No</v>
      </c>
      <c r="H4392" t="s">
        <v>39</v>
      </c>
      <c r="I4392" t="str">
        <f>IF(moras[[#This Row],[TIPO_ASEGURAMIENTO]] = "", '2-Resumen'!$F$4, moras[[#This Row],[TIPO_ASEGURAMIENTO]])</f>
        <v>TRABAJADOR INDEPENDIENTE</v>
      </c>
      <c r="J4392" t="s">
        <v>29</v>
      </c>
      <c r="K4392" t="s">
        <v>30</v>
      </c>
      <c r="L4392" t="s">
        <v>31</v>
      </c>
      <c r="M4392" t="s">
        <v>31</v>
      </c>
      <c r="N4392">
        <v>52</v>
      </c>
      <c r="O4392">
        <f>IF(moras[[#This Row],[EDAD]]="", '2-Resumen'!$C$7, moras[[#This Row],[EDAD]])</f>
        <v>52</v>
      </c>
      <c r="P4392">
        <f>FLOOR(moras[[#This Row],[EDAD_SIN_NA´S]],10)</f>
        <v>50</v>
      </c>
      <c r="Q4392">
        <f>STANDARDIZE(moras[[#This Row],[EDAD]],'2-Resumen'!$C$2, '2-Resumen'!$C$3)</f>
        <v>0.71236311755666615</v>
      </c>
      <c r="R4392" t="str">
        <f>IF(ABS(moras[[#This Row],[Z-CORE E]]) &gt; 1.96, "Sí", "No")</f>
        <v>No</v>
      </c>
    </row>
    <row r="4393" spans="1:18">
      <c r="A4393">
        <v>581</v>
      </c>
      <c r="B4393" t="s">
        <v>32</v>
      </c>
      <c r="C4393">
        <v>445567</v>
      </c>
      <c r="D43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93">
        <f>IF(moras[[#This Row],[SALARIO]]="",'2-Resumen'!$B$7, moras[[#This Row],[SALARIO]])</f>
        <v>445567</v>
      </c>
      <c r="F4393">
        <f>STANDARDIZE(moras[[#This Row],[SALARIO]],'2-Resumen'!$B$2,'2-Resumen'!$B$3)</f>
        <v>-0.36820257490313124</v>
      </c>
      <c r="G4393" t="str">
        <f>IF(ABS(moras[[#This Row],[Z-CORE]])&gt; 1.96,"Sí", "No")</f>
        <v>No</v>
      </c>
      <c r="H4393" t="s">
        <v>39</v>
      </c>
      <c r="I4393" t="str">
        <f>IF(moras[[#This Row],[TIPO_ASEGURAMIENTO]] = "", '2-Resumen'!$F$4, moras[[#This Row],[TIPO_ASEGURAMIENTO]])</f>
        <v>TRABAJADOR INDEPENDIENTE</v>
      </c>
      <c r="J4393" t="s">
        <v>29</v>
      </c>
      <c r="K4393" t="s">
        <v>30</v>
      </c>
      <c r="L4393" t="s">
        <v>31</v>
      </c>
      <c r="M4393" t="s">
        <v>30</v>
      </c>
      <c r="N4393">
        <v>56</v>
      </c>
      <c r="O4393">
        <f>IF(moras[[#This Row],[EDAD]]="", '2-Resumen'!$C$7, moras[[#This Row],[EDAD]])</f>
        <v>56</v>
      </c>
      <c r="P4393">
        <f>FLOOR(moras[[#This Row],[EDAD_SIN_NA´S]],10)</f>
        <v>50</v>
      </c>
      <c r="Q4393">
        <f>STANDARDIZE(moras[[#This Row],[EDAD]],'2-Resumen'!$C$2, '2-Resumen'!$C$3)</f>
        <v>0.99466443786521619</v>
      </c>
      <c r="R4393" t="str">
        <f>IF(ABS(moras[[#This Row],[Z-CORE E]]) &gt; 1.96, "Sí", "No")</f>
        <v>No</v>
      </c>
    </row>
    <row r="4394" spans="1:18">
      <c r="A4394">
        <v>585</v>
      </c>
      <c r="B4394" t="s">
        <v>32</v>
      </c>
      <c r="C4394">
        <v>377035</v>
      </c>
      <c r="D43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94">
        <f>IF(moras[[#This Row],[SALARIO]]="",'2-Resumen'!$B$7, moras[[#This Row],[SALARIO]])</f>
        <v>377035</v>
      </c>
      <c r="F4394">
        <f>STANDARDIZE(moras[[#This Row],[SALARIO]],'2-Resumen'!$B$2,'2-Resumen'!$B$3)</f>
        <v>-0.36934288164444429</v>
      </c>
      <c r="G4394" t="str">
        <f>IF(ABS(moras[[#This Row],[Z-CORE]])&gt; 1.96,"Sí", "No")</f>
        <v>No</v>
      </c>
      <c r="H4394" t="s">
        <v>39</v>
      </c>
      <c r="I4394" t="str">
        <f>IF(moras[[#This Row],[TIPO_ASEGURAMIENTO]] = "", '2-Resumen'!$F$4, moras[[#This Row],[TIPO_ASEGURAMIENTO]])</f>
        <v>TRABAJADOR INDEPENDIENTE</v>
      </c>
      <c r="J4394" t="s">
        <v>29</v>
      </c>
      <c r="K4394" t="s">
        <v>30</v>
      </c>
      <c r="L4394" t="s">
        <v>31</v>
      </c>
      <c r="M4394" t="s">
        <v>30</v>
      </c>
      <c r="N4394">
        <v>49</v>
      </c>
      <c r="O4394">
        <f>IF(moras[[#This Row],[EDAD]]="", '2-Resumen'!$C$7, moras[[#This Row],[EDAD]])</f>
        <v>49</v>
      </c>
      <c r="P4394">
        <f>FLOOR(moras[[#This Row],[EDAD_SIN_NA´S]],10)</f>
        <v>40</v>
      </c>
      <c r="Q4394">
        <f>STANDARDIZE(moras[[#This Row],[EDAD]],'2-Resumen'!$C$2, '2-Resumen'!$C$3)</f>
        <v>0.50063712732525367</v>
      </c>
      <c r="R4394" t="str">
        <f>IF(ABS(moras[[#This Row],[Z-CORE E]]) &gt; 1.96, "Sí", "No")</f>
        <v>No</v>
      </c>
    </row>
    <row r="4395" spans="1:18">
      <c r="A4395">
        <v>601</v>
      </c>
      <c r="B4395" t="s">
        <v>32</v>
      </c>
      <c r="C4395">
        <v>299825</v>
      </c>
      <c r="D43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395">
        <f>IF(moras[[#This Row],[SALARIO]]="",'2-Resumen'!$B$7, moras[[#This Row],[SALARIO]])</f>
        <v>299825</v>
      </c>
      <c r="F4395">
        <f>STANDARDIZE(moras[[#This Row],[SALARIO]],'2-Resumen'!$B$2,'2-Resumen'!$B$3)</f>
        <v>-0.37062758198146617</v>
      </c>
      <c r="G4395" t="str">
        <f>IF(ABS(moras[[#This Row],[Z-CORE]])&gt; 1.96,"Sí", "No")</f>
        <v>No</v>
      </c>
      <c r="H4395" t="s">
        <v>39</v>
      </c>
      <c r="I4395" t="str">
        <f>IF(moras[[#This Row],[TIPO_ASEGURAMIENTO]] = "", '2-Resumen'!$F$4, moras[[#This Row],[TIPO_ASEGURAMIENTO]])</f>
        <v>TRABAJADOR INDEPENDIENTE</v>
      </c>
      <c r="J4395" t="s">
        <v>29</v>
      </c>
      <c r="K4395" t="s">
        <v>30</v>
      </c>
      <c r="L4395" t="s">
        <v>30</v>
      </c>
      <c r="M4395" t="s">
        <v>30</v>
      </c>
      <c r="N4395">
        <v>36</v>
      </c>
      <c r="O4395">
        <f>IF(moras[[#This Row],[EDAD]]="", '2-Resumen'!$C$7, moras[[#This Row],[EDAD]])</f>
        <v>36</v>
      </c>
      <c r="P4395">
        <f>FLOOR(moras[[#This Row],[EDAD_SIN_NA´S]],10)</f>
        <v>30</v>
      </c>
      <c r="Q4395">
        <f>STANDARDIZE(moras[[#This Row],[EDAD]],'2-Resumen'!$C$2, '2-Resumen'!$C$3)</f>
        <v>-0.41684216367753391</v>
      </c>
      <c r="R4395" t="str">
        <f>IF(ABS(moras[[#This Row],[Z-CORE E]]) &gt; 1.96, "Sí", "No")</f>
        <v>No</v>
      </c>
    </row>
    <row r="4396" spans="1:18">
      <c r="A4396">
        <v>604</v>
      </c>
      <c r="B4396" t="s">
        <v>32</v>
      </c>
      <c r="C4396">
        <v>839652</v>
      </c>
      <c r="D43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396">
        <f>IF(moras[[#This Row],[SALARIO]]="",'2-Resumen'!$B$7, moras[[#This Row],[SALARIO]])</f>
        <v>839652</v>
      </c>
      <c r="F4396">
        <f>STANDARDIZE(moras[[#This Row],[SALARIO]],'2-Resumen'!$B$2,'2-Resumen'!$B$3)</f>
        <v>-0.36164537852552137</v>
      </c>
      <c r="G4396" t="str">
        <f>IF(ABS(moras[[#This Row],[Z-CORE]])&gt; 1.96,"Sí", "No")</f>
        <v>No</v>
      </c>
      <c r="H4396" t="s">
        <v>39</v>
      </c>
      <c r="I4396" t="str">
        <f>IF(moras[[#This Row],[TIPO_ASEGURAMIENTO]] = "", '2-Resumen'!$F$4, moras[[#This Row],[TIPO_ASEGURAMIENTO]])</f>
        <v>TRABAJADOR INDEPENDIENTE</v>
      </c>
      <c r="J4396" t="s">
        <v>29</v>
      </c>
      <c r="K4396" t="s">
        <v>30</v>
      </c>
      <c r="L4396" t="s">
        <v>31</v>
      </c>
      <c r="M4396" t="s">
        <v>30</v>
      </c>
      <c r="N4396">
        <v>77</v>
      </c>
      <c r="O4396">
        <f>IF(moras[[#This Row],[EDAD]]="", '2-Resumen'!$C$7, moras[[#This Row],[EDAD]])</f>
        <v>77</v>
      </c>
      <c r="P4396">
        <f>FLOOR(moras[[#This Row],[EDAD_SIN_NA´S]],10)</f>
        <v>70</v>
      </c>
      <c r="Q4396">
        <f>STANDARDIZE(moras[[#This Row],[EDAD]],'2-Resumen'!$C$2, '2-Resumen'!$C$3)</f>
        <v>2.4767463694851037</v>
      </c>
      <c r="R4396" t="str">
        <f>IF(ABS(moras[[#This Row],[Z-CORE E]]) &gt; 1.96, "Sí", "No")</f>
        <v>Sí</v>
      </c>
    </row>
    <row r="4397" spans="1:18">
      <c r="A4397">
        <v>617</v>
      </c>
      <c r="B4397" t="s">
        <v>32</v>
      </c>
      <c r="C4397">
        <v>352881</v>
      </c>
      <c r="D43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97">
        <f>IF(moras[[#This Row],[SALARIO]]="",'2-Resumen'!$B$7, moras[[#This Row],[SALARIO]])</f>
        <v>352881</v>
      </c>
      <c r="F4397">
        <f>STANDARDIZE(moras[[#This Row],[SALARIO]],'2-Resumen'!$B$2,'2-Resumen'!$B$3)</f>
        <v>-0.36974478103494329</v>
      </c>
      <c r="G4397" t="str">
        <f>IF(ABS(moras[[#This Row],[Z-CORE]])&gt; 1.96,"Sí", "No")</f>
        <v>No</v>
      </c>
      <c r="H4397" t="s">
        <v>39</v>
      </c>
      <c r="I4397" t="str">
        <f>IF(moras[[#This Row],[TIPO_ASEGURAMIENTO]] = "", '2-Resumen'!$F$4, moras[[#This Row],[TIPO_ASEGURAMIENTO]])</f>
        <v>TRABAJADOR INDEPENDIENTE</v>
      </c>
      <c r="J4397" t="s">
        <v>29</v>
      </c>
      <c r="K4397" t="s">
        <v>30</v>
      </c>
      <c r="L4397" t="s">
        <v>31</v>
      </c>
      <c r="M4397" t="s">
        <v>31</v>
      </c>
      <c r="N4397">
        <v>53</v>
      </c>
      <c r="O4397">
        <f>IF(moras[[#This Row],[EDAD]]="", '2-Resumen'!$C$7, moras[[#This Row],[EDAD]])</f>
        <v>53</v>
      </c>
      <c r="P4397">
        <f>FLOOR(moras[[#This Row],[EDAD_SIN_NA´S]],10)</f>
        <v>50</v>
      </c>
      <c r="Q4397">
        <f>STANDARDIZE(moras[[#This Row],[EDAD]],'2-Resumen'!$C$2, '2-Resumen'!$C$3)</f>
        <v>0.78293844763380371</v>
      </c>
      <c r="R4397" t="str">
        <f>IF(ABS(moras[[#This Row],[Z-CORE E]]) &gt; 1.96, "Sí", "No")</f>
        <v>No</v>
      </c>
    </row>
    <row r="4398" spans="1:18">
      <c r="A4398">
        <v>622</v>
      </c>
      <c r="B4398" t="s">
        <v>27</v>
      </c>
      <c r="C4398">
        <v>502100</v>
      </c>
      <c r="D43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98">
        <f>IF(moras[[#This Row],[SALARIO]]="",'2-Resumen'!$B$7, moras[[#This Row],[SALARIO]])</f>
        <v>502100</v>
      </c>
      <c r="F4398">
        <f>STANDARDIZE(moras[[#This Row],[SALARIO]],'2-Resumen'!$B$2,'2-Resumen'!$B$3)</f>
        <v>-0.36726192001188845</v>
      </c>
      <c r="G4398" t="str">
        <f>IF(ABS(moras[[#This Row],[Z-CORE]])&gt; 1.96,"Sí", "No")</f>
        <v>No</v>
      </c>
      <c r="H4398" t="s">
        <v>39</v>
      </c>
      <c r="I4398" t="str">
        <f>IF(moras[[#This Row],[TIPO_ASEGURAMIENTO]] = "", '2-Resumen'!$F$4, moras[[#This Row],[TIPO_ASEGURAMIENTO]])</f>
        <v>TRABAJADOR INDEPENDIENTE</v>
      </c>
      <c r="J4398" t="s">
        <v>29</v>
      </c>
      <c r="K4398" t="s">
        <v>30</v>
      </c>
      <c r="L4398" t="s">
        <v>31</v>
      </c>
      <c r="M4398" t="s">
        <v>31</v>
      </c>
      <c r="N4398">
        <v>48</v>
      </c>
      <c r="O4398">
        <f>IF(moras[[#This Row],[EDAD]]="", '2-Resumen'!$C$7, moras[[#This Row],[EDAD]])</f>
        <v>48</v>
      </c>
      <c r="P4398">
        <f>FLOOR(moras[[#This Row],[EDAD_SIN_NA´S]],10)</f>
        <v>40</v>
      </c>
      <c r="Q4398">
        <f>STANDARDIZE(moras[[#This Row],[EDAD]],'2-Resumen'!$C$2, '2-Resumen'!$C$3)</f>
        <v>0.43006179724811616</v>
      </c>
      <c r="R4398" t="str">
        <f>IF(ABS(moras[[#This Row],[Z-CORE E]]) &gt; 1.96, "Sí", "No")</f>
        <v>No</v>
      </c>
    </row>
    <row r="4399" spans="1:18">
      <c r="A4399">
        <v>630</v>
      </c>
      <c r="B4399" t="s">
        <v>27</v>
      </c>
      <c r="C4399">
        <v>382136</v>
      </c>
      <c r="D43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399">
        <f>IF(moras[[#This Row],[SALARIO]]="",'2-Resumen'!$B$7, moras[[#This Row],[SALARIO]])</f>
        <v>382136</v>
      </c>
      <c r="F4399">
        <f>STANDARDIZE(moras[[#This Row],[SALARIO]],'2-Resumen'!$B$2,'2-Resumen'!$B$3)</f>
        <v>-0.36925800589753138</v>
      </c>
      <c r="G4399" t="str">
        <f>IF(ABS(moras[[#This Row],[Z-CORE]])&gt; 1.96,"Sí", "No")</f>
        <v>No</v>
      </c>
      <c r="H4399" t="s">
        <v>39</v>
      </c>
      <c r="I4399" t="str">
        <f>IF(moras[[#This Row],[TIPO_ASEGURAMIENTO]] = "", '2-Resumen'!$F$4, moras[[#This Row],[TIPO_ASEGURAMIENTO]])</f>
        <v>TRABAJADOR INDEPENDIENTE</v>
      </c>
      <c r="J4399" t="s">
        <v>29</v>
      </c>
      <c r="K4399" t="s">
        <v>30</v>
      </c>
      <c r="L4399" t="s">
        <v>31</v>
      </c>
      <c r="M4399" t="s">
        <v>31</v>
      </c>
      <c r="N4399">
        <v>53</v>
      </c>
      <c r="O4399">
        <f>IF(moras[[#This Row],[EDAD]]="", '2-Resumen'!$C$7, moras[[#This Row],[EDAD]])</f>
        <v>53</v>
      </c>
      <c r="P4399">
        <f>FLOOR(moras[[#This Row],[EDAD_SIN_NA´S]],10)</f>
        <v>50</v>
      </c>
      <c r="Q4399">
        <f>STANDARDIZE(moras[[#This Row],[EDAD]],'2-Resumen'!$C$2, '2-Resumen'!$C$3)</f>
        <v>0.78293844763380371</v>
      </c>
      <c r="R4399" t="str">
        <f>IF(ABS(moras[[#This Row],[Z-CORE E]]) &gt; 1.96, "Sí", "No")</f>
        <v>No</v>
      </c>
    </row>
    <row r="4400" spans="1:18">
      <c r="A4400">
        <v>633</v>
      </c>
      <c r="B4400" t="s">
        <v>27</v>
      </c>
      <c r="C4400">
        <v>347615</v>
      </c>
      <c r="D44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00">
        <f>IF(moras[[#This Row],[SALARIO]]="",'2-Resumen'!$B$7, moras[[#This Row],[SALARIO]])</f>
        <v>347615</v>
      </c>
      <c r="F4400">
        <f>STANDARDIZE(moras[[#This Row],[SALARIO]],'2-Resumen'!$B$2,'2-Resumen'!$B$3)</f>
        <v>-0.36983240222358149</v>
      </c>
      <c r="G4400" t="str">
        <f>IF(ABS(moras[[#This Row],[Z-CORE]])&gt; 1.96,"Sí", "No")</f>
        <v>No</v>
      </c>
      <c r="H4400" t="s">
        <v>39</v>
      </c>
      <c r="I4400" t="str">
        <f>IF(moras[[#This Row],[TIPO_ASEGURAMIENTO]] = "", '2-Resumen'!$F$4, moras[[#This Row],[TIPO_ASEGURAMIENTO]])</f>
        <v>TRABAJADOR INDEPENDIENTE</v>
      </c>
      <c r="J4400" t="s">
        <v>29</v>
      </c>
      <c r="K4400" t="s">
        <v>30</v>
      </c>
      <c r="L4400" t="s">
        <v>31</v>
      </c>
      <c r="M4400" t="s">
        <v>31</v>
      </c>
      <c r="N4400">
        <v>36</v>
      </c>
      <c r="O4400">
        <f>IF(moras[[#This Row],[EDAD]]="", '2-Resumen'!$C$7, moras[[#This Row],[EDAD]])</f>
        <v>36</v>
      </c>
      <c r="P4400">
        <f>FLOOR(moras[[#This Row],[EDAD_SIN_NA´S]],10)</f>
        <v>30</v>
      </c>
      <c r="Q4400">
        <f>STANDARDIZE(moras[[#This Row],[EDAD]],'2-Resumen'!$C$2, '2-Resumen'!$C$3)</f>
        <v>-0.41684216367753391</v>
      </c>
      <c r="R4400" t="str">
        <f>IF(ABS(moras[[#This Row],[Z-CORE E]]) &gt; 1.96, "Sí", "No")</f>
        <v>No</v>
      </c>
    </row>
    <row r="4401" spans="1:18">
      <c r="A4401">
        <v>639</v>
      </c>
      <c r="B4401" t="s">
        <v>32</v>
      </c>
      <c r="C4401">
        <v>305704</v>
      </c>
      <c r="D44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01">
        <f>IF(moras[[#This Row],[SALARIO]]="",'2-Resumen'!$B$7, moras[[#This Row],[SALARIO]])</f>
        <v>305704</v>
      </c>
      <c r="F4401">
        <f>STANDARDIZE(moras[[#This Row],[SALARIO]],'2-Resumen'!$B$2,'2-Resumen'!$B$3)</f>
        <v>-0.37052976106084251</v>
      </c>
      <c r="G4401" t="str">
        <f>IF(ABS(moras[[#This Row],[Z-CORE]])&gt; 1.96,"Sí", "No")</f>
        <v>No</v>
      </c>
      <c r="H4401" t="s">
        <v>39</v>
      </c>
      <c r="I4401" t="str">
        <f>IF(moras[[#This Row],[TIPO_ASEGURAMIENTO]] = "", '2-Resumen'!$F$4, moras[[#This Row],[TIPO_ASEGURAMIENTO]])</f>
        <v>TRABAJADOR INDEPENDIENTE</v>
      </c>
      <c r="J4401" t="s">
        <v>29</v>
      </c>
      <c r="K4401" t="s">
        <v>30</v>
      </c>
      <c r="L4401" t="s">
        <v>31</v>
      </c>
      <c r="M4401" t="s">
        <v>31</v>
      </c>
      <c r="N4401">
        <v>68</v>
      </c>
      <c r="O4401">
        <f>IF(moras[[#This Row],[EDAD]]="", '2-Resumen'!$C$7, moras[[#This Row],[EDAD]])</f>
        <v>68</v>
      </c>
      <c r="P4401">
        <f>FLOOR(moras[[#This Row],[EDAD_SIN_NA´S]],10)</f>
        <v>60</v>
      </c>
      <c r="Q4401">
        <f>STANDARDIZE(moras[[#This Row],[EDAD]],'2-Resumen'!$C$2, '2-Resumen'!$C$3)</f>
        <v>1.8415683987908662</v>
      </c>
      <c r="R4401" t="str">
        <f>IF(ABS(moras[[#This Row],[Z-CORE E]]) &gt; 1.96, "Sí", "No")</f>
        <v>No</v>
      </c>
    </row>
    <row r="4402" spans="1:18">
      <c r="A4402">
        <v>649</v>
      </c>
      <c r="B4402" t="s">
        <v>32</v>
      </c>
      <c r="C4402">
        <v>311895</v>
      </c>
      <c r="D44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02">
        <f>IF(moras[[#This Row],[SALARIO]]="",'2-Resumen'!$B$7, moras[[#This Row],[SALARIO]])</f>
        <v>311895</v>
      </c>
      <c r="F4402">
        <f>STANDARDIZE(moras[[#This Row],[SALARIO]],'2-Resumen'!$B$2,'2-Resumen'!$B$3)</f>
        <v>-0.37042674875950199</v>
      </c>
      <c r="G4402" t="str">
        <f>IF(ABS(moras[[#This Row],[Z-CORE]])&gt; 1.96,"Sí", "No")</f>
        <v>No</v>
      </c>
      <c r="H4402" t="s">
        <v>39</v>
      </c>
      <c r="I4402" t="str">
        <f>IF(moras[[#This Row],[TIPO_ASEGURAMIENTO]] = "", '2-Resumen'!$F$4, moras[[#This Row],[TIPO_ASEGURAMIENTO]])</f>
        <v>TRABAJADOR INDEPENDIENTE</v>
      </c>
      <c r="J4402" t="s">
        <v>29</v>
      </c>
      <c r="K4402" t="s">
        <v>30</v>
      </c>
      <c r="L4402" t="s">
        <v>31</v>
      </c>
      <c r="M4402" t="s">
        <v>30</v>
      </c>
      <c r="N4402">
        <v>41</v>
      </c>
      <c r="O4402">
        <f>IF(moras[[#This Row],[EDAD]]="", '2-Resumen'!$C$7, moras[[#This Row],[EDAD]])</f>
        <v>41</v>
      </c>
      <c r="P4402">
        <f>FLOOR(moras[[#This Row],[EDAD_SIN_NA´S]],10)</f>
        <v>40</v>
      </c>
      <c r="Q4402">
        <f>STANDARDIZE(moras[[#This Row],[EDAD]],'2-Resumen'!$C$2, '2-Resumen'!$C$3)</f>
        <v>-6.3965513291846368E-2</v>
      </c>
      <c r="R4402" t="str">
        <f>IF(ABS(moras[[#This Row],[Z-CORE E]]) &gt; 1.96, "Sí", "No")</f>
        <v>No</v>
      </c>
    </row>
    <row r="4403" spans="1:18">
      <c r="A4403">
        <v>660</v>
      </c>
      <c r="B4403" t="s">
        <v>32</v>
      </c>
      <c r="C4403">
        <v>386161</v>
      </c>
      <c r="D44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03">
        <f>IF(moras[[#This Row],[SALARIO]]="",'2-Resumen'!$B$7, moras[[#This Row],[SALARIO]])</f>
        <v>386161</v>
      </c>
      <c r="F4403">
        <f>STANDARDIZE(moras[[#This Row],[SALARIO]],'2-Resumen'!$B$2,'2-Resumen'!$B$3)</f>
        <v>-0.3691910337584754</v>
      </c>
      <c r="G4403" t="str">
        <f>IF(ABS(moras[[#This Row],[Z-CORE]])&gt; 1.96,"Sí", "No")</f>
        <v>No</v>
      </c>
      <c r="H4403" t="s">
        <v>39</v>
      </c>
      <c r="I4403" t="str">
        <f>IF(moras[[#This Row],[TIPO_ASEGURAMIENTO]] = "", '2-Resumen'!$F$4, moras[[#This Row],[TIPO_ASEGURAMIENTO]])</f>
        <v>TRABAJADOR INDEPENDIENTE</v>
      </c>
      <c r="J4403" t="s">
        <v>29</v>
      </c>
      <c r="K4403" t="s">
        <v>30</v>
      </c>
      <c r="L4403" t="s">
        <v>31</v>
      </c>
      <c r="M4403" t="s">
        <v>30</v>
      </c>
      <c r="N4403">
        <v>49</v>
      </c>
      <c r="O4403">
        <f>IF(moras[[#This Row],[EDAD]]="", '2-Resumen'!$C$7, moras[[#This Row],[EDAD]])</f>
        <v>49</v>
      </c>
      <c r="P4403">
        <f>FLOOR(moras[[#This Row],[EDAD_SIN_NA´S]],10)</f>
        <v>40</v>
      </c>
      <c r="Q4403">
        <f>STANDARDIZE(moras[[#This Row],[EDAD]],'2-Resumen'!$C$2, '2-Resumen'!$C$3)</f>
        <v>0.50063712732525367</v>
      </c>
      <c r="R4403" t="str">
        <f>IF(ABS(moras[[#This Row],[Z-CORE E]]) &gt; 1.96, "Sí", "No")</f>
        <v>No</v>
      </c>
    </row>
    <row r="4404" spans="1:18">
      <c r="A4404">
        <v>661</v>
      </c>
      <c r="B4404" t="s">
        <v>32</v>
      </c>
      <c r="C4404">
        <v>300000</v>
      </c>
      <c r="D44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04">
        <f>IF(moras[[#This Row],[SALARIO]]="",'2-Resumen'!$B$7, moras[[#This Row],[SALARIO]])</f>
        <v>300000</v>
      </c>
      <c r="F4404">
        <f>STANDARDIZE(moras[[#This Row],[SALARIO]],'2-Resumen'!$B$2,'2-Resumen'!$B$3)</f>
        <v>-0.37062467014933331</v>
      </c>
      <c r="G4404" t="str">
        <f>IF(ABS(moras[[#This Row],[Z-CORE]])&gt; 1.96,"Sí", "No")</f>
        <v>No</v>
      </c>
      <c r="H4404" t="s">
        <v>39</v>
      </c>
      <c r="I4404" t="str">
        <f>IF(moras[[#This Row],[TIPO_ASEGURAMIENTO]] = "", '2-Resumen'!$F$4, moras[[#This Row],[TIPO_ASEGURAMIENTO]])</f>
        <v>TRABAJADOR INDEPENDIENTE</v>
      </c>
      <c r="J4404" t="s">
        <v>29</v>
      </c>
      <c r="K4404" t="s">
        <v>30</v>
      </c>
      <c r="L4404" t="s">
        <v>31</v>
      </c>
      <c r="M4404" t="s">
        <v>31</v>
      </c>
      <c r="N4404">
        <v>30</v>
      </c>
      <c r="O4404">
        <f>IF(moras[[#This Row],[EDAD]]="", '2-Resumen'!$C$7, moras[[#This Row],[EDAD]])</f>
        <v>30</v>
      </c>
      <c r="P4404">
        <f>FLOOR(moras[[#This Row],[EDAD_SIN_NA´S]],10)</f>
        <v>30</v>
      </c>
      <c r="Q4404">
        <f>STANDARDIZE(moras[[#This Row],[EDAD]],'2-Resumen'!$C$2, '2-Resumen'!$C$3)</f>
        <v>-0.84029414414035897</v>
      </c>
      <c r="R4404" t="str">
        <f>IF(ABS(moras[[#This Row],[Z-CORE E]]) &gt; 1.96, "Sí", "No")</f>
        <v>No</v>
      </c>
    </row>
    <row r="4405" spans="1:18">
      <c r="A4405">
        <v>666</v>
      </c>
      <c r="B4405" t="s">
        <v>32</v>
      </c>
      <c r="C4405">
        <v>329950</v>
      </c>
      <c r="D44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05">
        <f>IF(moras[[#This Row],[SALARIO]]="",'2-Resumen'!$B$7, moras[[#This Row],[SALARIO]])</f>
        <v>329950</v>
      </c>
      <c r="F4405">
        <f>STANDARDIZE(moras[[#This Row],[SALARIO]],'2-Resumen'!$B$2,'2-Resumen'!$B$3)</f>
        <v>-0.3701263308785937</v>
      </c>
      <c r="G4405" t="str">
        <f>IF(ABS(moras[[#This Row],[Z-CORE]])&gt; 1.96,"Sí", "No")</f>
        <v>No</v>
      </c>
      <c r="H4405" t="s">
        <v>39</v>
      </c>
      <c r="I4405" t="str">
        <f>IF(moras[[#This Row],[TIPO_ASEGURAMIENTO]] = "", '2-Resumen'!$F$4, moras[[#This Row],[TIPO_ASEGURAMIENTO]])</f>
        <v>TRABAJADOR INDEPENDIENTE</v>
      </c>
      <c r="J4405" t="s">
        <v>29</v>
      </c>
      <c r="K4405" t="s">
        <v>30</v>
      </c>
      <c r="L4405" t="s">
        <v>31</v>
      </c>
      <c r="M4405" t="s">
        <v>30</v>
      </c>
      <c r="N4405">
        <v>41</v>
      </c>
      <c r="O4405">
        <f>IF(moras[[#This Row],[EDAD]]="", '2-Resumen'!$C$7, moras[[#This Row],[EDAD]])</f>
        <v>41</v>
      </c>
      <c r="P4405">
        <f>FLOOR(moras[[#This Row],[EDAD_SIN_NA´S]],10)</f>
        <v>40</v>
      </c>
      <c r="Q4405">
        <f>STANDARDIZE(moras[[#This Row],[EDAD]],'2-Resumen'!$C$2, '2-Resumen'!$C$3)</f>
        <v>-6.3965513291846368E-2</v>
      </c>
      <c r="R4405" t="str">
        <f>IF(ABS(moras[[#This Row],[Z-CORE E]]) &gt; 1.96, "Sí", "No")</f>
        <v>No</v>
      </c>
    </row>
    <row r="4406" spans="1:18">
      <c r="A4406">
        <v>679</v>
      </c>
      <c r="B4406" t="s">
        <v>32</v>
      </c>
      <c r="C4406">
        <v>608941</v>
      </c>
      <c r="D44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06">
        <f>IF(moras[[#This Row],[SALARIO]]="",'2-Resumen'!$B$7, moras[[#This Row],[SALARIO]])</f>
        <v>608941</v>
      </c>
      <c r="F4406">
        <f>STANDARDIZE(moras[[#This Row],[SALARIO]],'2-Resumen'!$B$2,'2-Resumen'!$B$3)</f>
        <v>-0.36548418825812917</v>
      </c>
      <c r="G4406" t="str">
        <f>IF(ABS(moras[[#This Row],[Z-CORE]])&gt; 1.96,"Sí", "No")</f>
        <v>No</v>
      </c>
      <c r="H4406" t="s">
        <v>39</v>
      </c>
      <c r="I4406" t="str">
        <f>IF(moras[[#This Row],[TIPO_ASEGURAMIENTO]] = "", '2-Resumen'!$F$4, moras[[#This Row],[TIPO_ASEGURAMIENTO]])</f>
        <v>TRABAJADOR INDEPENDIENTE</v>
      </c>
      <c r="J4406" t="s">
        <v>29</v>
      </c>
      <c r="K4406" t="s">
        <v>30</v>
      </c>
      <c r="L4406" t="s">
        <v>31</v>
      </c>
      <c r="M4406" t="s">
        <v>30</v>
      </c>
      <c r="N4406">
        <v>45</v>
      </c>
      <c r="O4406">
        <f>IF(moras[[#This Row],[EDAD]]="", '2-Resumen'!$C$7, moras[[#This Row],[EDAD]])</f>
        <v>45</v>
      </c>
      <c r="P4406">
        <f>FLOOR(moras[[#This Row],[EDAD_SIN_NA´S]],10)</f>
        <v>40</v>
      </c>
      <c r="Q4406">
        <f>STANDARDIZE(moras[[#This Row],[EDAD]],'2-Resumen'!$C$2, '2-Resumen'!$C$3)</f>
        <v>0.21833580701670366</v>
      </c>
      <c r="R4406" t="str">
        <f>IF(ABS(moras[[#This Row],[Z-CORE E]]) &gt; 1.96, "Sí", "No")</f>
        <v>No</v>
      </c>
    </row>
    <row r="4407" spans="1:18">
      <c r="A4407">
        <v>681</v>
      </c>
      <c r="B4407" t="s">
        <v>32</v>
      </c>
      <c r="C4407">
        <v>458557</v>
      </c>
      <c r="D44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07">
        <f>IF(moras[[#This Row],[SALARIO]]="",'2-Resumen'!$B$7, moras[[#This Row],[SALARIO]])</f>
        <v>458557</v>
      </c>
      <c r="F4407">
        <f>STANDARDIZE(moras[[#This Row],[SALARIO]],'2-Resumen'!$B$2,'2-Resumen'!$B$3)</f>
        <v>-0.36798643376366857</v>
      </c>
      <c r="G4407" t="str">
        <f>IF(ABS(moras[[#This Row],[Z-CORE]])&gt; 1.96,"Sí", "No")</f>
        <v>No</v>
      </c>
      <c r="H4407" t="s">
        <v>39</v>
      </c>
      <c r="I4407" t="str">
        <f>IF(moras[[#This Row],[TIPO_ASEGURAMIENTO]] = "", '2-Resumen'!$F$4, moras[[#This Row],[TIPO_ASEGURAMIENTO]])</f>
        <v>TRABAJADOR INDEPENDIENTE</v>
      </c>
      <c r="J4407" t="s">
        <v>29</v>
      </c>
      <c r="K4407" t="s">
        <v>30</v>
      </c>
      <c r="L4407" t="s">
        <v>31</v>
      </c>
      <c r="M4407" t="s">
        <v>31</v>
      </c>
      <c r="N4407">
        <v>54</v>
      </c>
      <c r="O4407">
        <f>IF(moras[[#This Row],[EDAD]]="", '2-Resumen'!$C$7, moras[[#This Row],[EDAD]])</f>
        <v>54</v>
      </c>
      <c r="P4407">
        <f>FLOOR(moras[[#This Row],[EDAD_SIN_NA´S]],10)</f>
        <v>50</v>
      </c>
      <c r="Q4407">
        <f>STANDARDIZE(moras[[#This Row],[EDAD]],'2-Resumen'!$C$2, '2-Resumen'!$C$3)</f>
        <v>0.85351377771094117</v>
      </c>
      <c r="R4407" t="str">
        <f>IF(ABS(moras[[#This Row],[Z-CORE E]]) &gt; 1.96, "Sí", "No")</f>
        <v>No</v>
      </c>
    </row>
    <row r="4408" spans="1:18">
      <c r="A4408">
        <v>687</v>
      </c>
      <c r="B4408" t="s">
        <v>32</v>
      </c>
      <c r="C4408">
        <v>594527</v>
      </c>
      <c r="D44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08">
        <f>IF(moras[[#This Row],[SALARIO]]="",'2-Resumen'!$B$7, moras[[#This Row],[SALARIO]])</f>
        <v>594527</v>
      </c>
      <c r="F4408">
        <f>STANDARDIZE(moras[[#This Row],[SALARIO]],'2-Resumen'!$B$2,'2-Resumen'!$B$3)</f>
        <v>-0.36572402339163301</v>
      </c>
      <c r="G4408" t="str">
        <f>IF(ABS(moras[[#This Row],[Z-CORE]])&gt; 1.96,"Sí", "No")</f>
        <v>No</v>
      </c>
      <c r="H4408" t="s">
        <v>39</v>
      </c>
      <c r="I4408" t="str">
        <f>IF(moras[[#This Row],[TIPO_ASEGURAMIENTO]] = "", '2-Resumen'!$F$4, moras[[#This Row],[TIPO_ASEGURAMIENTO]])</f>
        <v>TRABAJADOR INDEPENDIENTE</v>
      </c>
      <c r="J4408" t="s">
        <v>29</v>
      </c>
      <c r="K4408" t="s">
        <v>30</v>
      </c>
      <c r="L4408" t="s">
        <v>31</v>
      </c>
      <c r="M4408" t="s">
        <v>30</v>
      </c>
      <c r="N4408">
        <v>53</v>
      </c>
      <c r="O4408">
        <f>IF(moras[[#This Row],[EDAD]]="", '2-Resumen'!$C$7, moras[[#This Row],[EDAD]])</f>
        <v>53</v>
      </c>
      <c r="P4408">
        <f>FLOOR(moras[[#This Row],[EDAD_SIN_NA´S]],10)</f>
        <v>50</v>
      </c>
      <c r="Q4408">
        <f>STANDARDIZE(moras[[#This Row],[EDAD]],'2-Resumen'!$C$2, '2-Resumen'!$C$3)</f>
        <v>0.78293844763380371</v>
      </c>
      <c r="R4408" t="str">
        <f>IF(ABS(moras[[#This Row],[Z-CORE E]]) &gt; 1.96, "Sí", "No")</f>
        <v>No</v>
      </c>
    </row>
    <row r="4409" spans="1:18">
      <c r="A4409">
        <v>688</v>
      </c>
      <c r="B4409" t="s">
        <v>32</v>
      </c>
      <c r="C4409">
        <v>311895</v>
      </c>
      <c r="D44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09">
        <f>IF(moras[[#This Row],[SALARIO]]="",'2-Resumen'!$B$7, moras[[#This Row],[SALARIO]])</f>
        <v>311895</v>
      </c>
      <c r="F4409">
        <f>STANDARDIZE(moras[[#This Row],[SALARIO]],'2-Resumen'!$B$2,'2-Resumen'!$B$3)</f>
        <v>-0.37042674875950199</v>
      </c>
      <c r="G4409" t="str">
        <f>IF(ABS(moras[[#This Row],[Z-CORE]])&gt; 1.96,"Sí", "No")</f>
        <v>No</v>
      </c>
      <c r="H4409" t="s">
        <v>39</v>
      </c>
      <c r="I4409" t="str">
        <f>IF(moras[[#This Row],[TIPO_ASEGURAMIENTO]] = "", '2-Resumen'!$F$4, moras[[#This Row],[TIPO_ASEGURAMIENTO]])</f>
        <v>TRABAJADOR INDEPENDIENTE</v>
      </c>
      <c r="J4409" t="s">
        <v>29</v>
      </c>
      <c r="K4409" t="s">
        <v>30</v>
      </c>
      <c r="L4409" t="s">
        <v>31</v>
      </c>
      <c r="M4409" t="s">
        <v>30</v>
      </c>
      <c r="N4409">
        <v>37</v>
      </c>
      <c r="O4409">
        <f>IF(moras[[#This Row],[EDAD]]="", '2-Resumen'!$C$7, moras[[#This Row],[EDAD]])</f>
        <v>37</v>
      </c>
      <c r="P4409">
        <f>FLOOR(moras[[#This Row],[EDAD_SIN_NA´S]],10)</f>
        <v>30</v>
      </c>
      <c r="Q4409">
        <f>STANDARDIZE(moras[[#This Row],[EDAD]],'2-Resumen'!$C$2, '2-Resumen'!$C$3)</f>
        <v>-0.3462668336003964</v>
      </c>
      <c r="R4409" t="str">
        <f>IF(ABS(moras[[#This Row],[Z-CORE E]]) &gt; 1.96, "Sí", "No")</f>
        <v>No</v>
      </c>
    </row>
    <row r="4410" spans="1:18">
      <c r="A4410">
        <v>690</v>
      </c>
      <c r="B4410" t="s">
        <v>27</v>
      </c>
      <c r="C4410">
        <v>369131</v>
      </c>
      <c r="D44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10">
        <f>IF(moras[[#This Row],[SALARIO]]="",'2-Resumen'!$B$7, moras[[#This Row],[SALARIO]])</f>
        <v>369131</v>
      </c>
      <c r="F4410">
        <f>STANDARDIZE(moras[[#This Row],[SALARIO]],'2-Resumen'!$B$2,'2-Resumen'!$B$3)</f>
        <v>-0.36947439662260545</v>
      </c>
      <c r="G4410" t="str">
        <f>IF(ABS(moras[[#This Row],[Z-CORE]])&gt; 1.96,"Sí", "No")</f>
        <v>No</v>
      </c>
      <c r="H4410" t="s">
        <v>39</v>
      </c>
      <c r="I4410" t="str">
        <f>IF(moras[[#This Row],[TIPO_ASEGURAMIENTO]] = "", '2-Resumen'!$F$4, moras[[#This Row],[TIPO_ASEGURAMIENTO]])</f>
        <v>TRABAJADOR INDEPENDIENTE</v>
      </c>
      <c r="J4410" t="s">
        <v>29</v>
      </c>
      <c r="K4410" t="s">
        <v>30</v>
      </c>
      <c r="L4410" t="s">
        <v>31</v>
      </c>
      <c r="M4410" t="s">
        <v>31</v>
      </c>
      <c r="N4410">
        <v>47</v>
      </c>
      <c r="O4410">
        <f>IF(moras[[#This Row],[EDAD]]="", '2-Resumen'!$C$7, moras[[#This Row],[EDAD]])</f>
        <v>47</v>
      </c>
      <c r="P4410">
        <f>FLOOR(moras[[#This Row],[EDAD_SIN_NA´S]],10)</f>
        <v>40</v>
      </c>
      <c r="Q4410">
        <f>STANDARDIZE(moras[[#This Row],[EDAD]],'2-Resumen'!$C$2, '2-Resumen'!$C$3)</f>
        <v>0.35948646717097865</v>
      </c>
      <c r="R4410" t="str">
        <f>IF(ABS(moras[[#This Row],[Z-CORE E]]) &gt; 1.96, "Sí", "No")</f>
        <v>No</v>
      </c>
    </row>
    <row r="4411" spans="1:18">
      <c r="A4411">
        <v>692</v>
      </c>
      <c r="B4411" t="s">
        <v>32</v>
      </c>
      <c r="C4411">
        <v>311895</v>
      </c>
      <c r="D44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11">
        <f>IF(moras[[#This Row],[SALARIO]]="",'2-Resumen'!$B$7, moras[[#This Row],[SALARIO]])</f>
        <v>311895</v>
      </c>
      <c r="F4411">
        <f>STANDARDIZE(moras[[#This Row],[SALARIO]],'2-Resumen'!$B$2,'2-Resumen'!$B$3)</f>
        <v>-0.37042674875950199</v>
      </c>
      <c r="G4411" t="str">
        <f>IF(ABS(moras[[#This Row],[Z-CORE]])&gt; 1.96,"Sí", "No")</f>
        <v>No</v>
      </c>
      <c r="H4411" t="s">
        <v>39</v>
      </c>
      <c r="I4411" t="str">
        <f>IF(moras[[#This Row],[TIPO_ASEGURAMIENTO]] = "", '2-Resumen'!$F$4, moras[[#This Row],[TIPO_ASEGURAMIENTO]])</f>
        <v>TRABAJADOR INDEPENDIENTE</v>
      </c>
      <c r="J4411" t="s">
        <v>29</v>
      </c>
      <c r="K4411" t="s">
        <v>30</v>
      </c>
      <c r="L4411" t="s">
        <v>31</v>
      </c>
      <c r="M4411" t="s">
        <v>31</v>
      </c>
      <c r="N4411">
        <v>40</v>
      </c>
      <c r="O4411">
        <f>IF(moras[[#This Row],[EDAD]]="", '2-Resumen'!$C$7, moras[[#This Row],[EDAD]])</f>
        <v>40</v>
      </c>
      <c r="P4411">
        <f>FLOOR(moras[[#This Row],[EDAD_SIN_NA´S]],10)</f>
        <v>40</v>
      </c>
      <c r="Q4411">
        <f>STANDARDIZE(moras[[#This Row],[EDAD]],'2-Resumen'!$C$2, '2-Resumen'!$C$3)</f>
        <v>-0.13454084336898386</v>
      </c>
      <c r="R4411" t="str">
        <f>IF(ABS(moras[[#This Row],[Z-CORE E]]) &gt; 1.96, "Sí", "No")</f>
        <v>No</v>
      </c>
    </row>
    <row r="4412" spans="1:18">
      <c r="A4412">
        <v>705</v>
      </c>
      <c r="B4412" t="s">
        <v>32</v>
      </c>
      <c r="C4412">
        <v>387953</v>
      </c>
      <c r="D44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12">
        <f>IF(moras[[#This Row],[SALARIO]]="",'2-Resumen'!$B$7, moras[[#This Row],[SALARIO]])</f>
        <v>387953</v>
      </c>
      <c r="F4412">
        <f>STANDARDIZE(moras[[#This Row],[SALARIO]],'2-Resumen'!$B$2,'2-Resumen'!$B$3)</f>
        <v>-0.36916121659743478</v>
      </c>
      <c r="G4412" t="str">
        <f>IF(ABS(moras[[#This Row],[Z-CORE]])&gt; 1.96,"Sí", "No")</f>
        <v>No</v>
      </c>
      <c r="H4412" t="s">
        <v>39</v>
      </c>
      <c r="I4412" t="str">
        <f>IF(moras[[#This Row],[TIPO_ASEGURAMIENTO]] = "", '2-Resumen'!$F$4, moras[[#This Row],[TIPO_ASEGURAMIENTO]])</f>
        <v>TRABAJADOR INDEPENDIENTE</v>
      </c>
      <c r="J4412" t="s">
        <v>29</v>
      </c>
      <c r="K4412" t="s">
        <v>30</v>
      </c>
      <c r="L4412" t="s">
        <v>30</v>
      </c>
      <c r="M4412" t="s">
        <v>30</v>
      </c>
      <c r="N4412">
        <v>39</v>
      </c>
      <c r="O4412">
        <f>IF(moras[[#This Row],[EDAD]]="", '2-Resumen'!$C$7, moras[[#This Row],[EDAD]])</f>
        <v>39</v>
      </c>
      <c r="P4412">
        <f>FLOOR(moras[[#This Row],[EDAD_SIN_NA´S]],10)</f>
        <v>30</v>
      </c>
      <c r="Q4412">
        <f>STANDARDIZE(moras[[#This Row],[EDAD]],'2-Resumen'!$C$2, '2-Resumen'!$C$3)</f>
        <v>-0.20511617344612137</v>
      </c>
      <c r="R4412" t="str">
        <f>IF(ABS(moras[[#This Row],[Z-CORE E]]) &gt; 1.96, "Sí", "No")</f>
        <v>No</v>
      </c>
    </row>
    <row r="4413" spans="1:18">
      <c r="A4413">
        <v>710</v>
      </c>
      <c r="B4413" t="s">
        <v>27</v>
      </c>
      <c r="C4413">
        <v>300018</v>
      </c>
      <c r="D44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13">
        <f>IF(moras[[#This Row],[SALARIO]]="",'2-Resumen'!$B$7, moras[[#This Row],[SALARIO]])</f>
        <v>300018</v>
      </c>
      <c r="F4413">
        <f>STANDARDIZE(moras[[#This Row],[SALARIO]],'2-Resumen'!$B$2,'2-Resumen'!$B$3)</f>
        <v>-0.37062437064659964</v>
      </c>
      <c r="G4413" t="str">
        <f>IF(ABS(moras[[#This Row],[Z-CORE]])&gt; 1.96,"Sí", "No")</f>
        <v>No</v>
      </c>
      <c r="H4413" t="s">
        <v>39</v>
      </c>
      <c r="I4413" t="str">
        <f>IF(moras[[#This Row],[TIPO_ASEGURAMIENTO]] = "", '2-Resumen'!$F$4, moras[[#This Row],[TIPO_ASEGURAMIENTO]])</f>
        <v>TRABAJADOR INDEPENDIENTE</v>
      </c>
      <c r="J4413" t="s">
        <v>29</v>
      </c>
      <c r="K4413" t="s">
        <v>30</v>
      </c>
      <c r="L4413" t="s">
        <v>30</v>
      </c>
      <c r="M4413" t="s">
        <v>30</v>
      </c>
      <c r="N4413">
        <v>38</v>
      </c>
      <c r="O4413">
        <f>IF(moras[[#This Row],[EDAD]]="", '2-Resumen'!$C$7, moras[[#This Row],[EDAD]])</f>
        <v>38</v>
      </c>
      <c r="P4413">
        <f>FLOOR(moras[[#This Row],[EDAD_SIN_NA´S]],10)</f>
        <v>30</v>
      </c>
      <c r="Q4413">
        <f>STANDARDIZE(moras[[#This Row],[EDAD]],'2-Resumen'!$C$2, '2-Resumen'!$C$3)</f>
        <v>-0.27569150352325889</v>
      </c>
      <c r="R4413" t="str">
        <f>IF(ABS(moras[[#This Row],[Z-CORE E]]) &gt; 1.96, "Sí", "No")</f>
        <v>No</v>
      </c>
    </row>
    <row r="4414" spans="1:18">
      <c r="A4414">
        <v>721</v>
      </c>
      <c r="B4414" t="s">
        <v>32</v>
      </c>
      <c r="C4414">
        <v>403092</v>
      </c>
      <c r="D44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14">
        <f>IF(moras[[#This Row],[SALARIO]]="",'2-Resumen'!$B$7, moras[[#This Row],[SALARIO]])</f>
        <v>403092</v>
      </c>
      <c r="F4414">
        <f>STANDARDIZE(moras[[#This Row],[SALARIO]],'2-Resumen'!$B$2,'2-Resumen'!$B$3)</f>
        <v>-0.36890931815938049</v>
      </c>
      <c r="G4414" t="str">
        <f>IF(ABS(moras[[#This Row],[Z-CORE]])&gt; 1.96,"Sí", "No")</f>
        <v>No</v>
      </c>
      <c r="H4414" t="s">
        <v>39</v>
      </c>
      <c r="I4414" t="str">
        <f>IF(moras[[#This Row],[TIPO_ASEGURAMIENTO]] = "", '2-Resumen'!$F$4, moras[[#This Row],[TIPO_ASEGURAMIENTO]])</f>
        <v>TRABAJADOR INDEPENDIENTE</v>
      </c>
      <c r="J4414" t="s">
        <v>29</v>
      </c>
      <c r="K4414" t="s">
        <v>30</v>
      </c>
      <c r="L4414" t="s">
        <v>31</v>
      </c>
      <c r="M4414" t="s">
        <v>30</v>
      </c>
      <c r="N4414">
        <v>55</v>
      </c>
      <c r="O4414">
        <f>IF(moras[[#This Row],[EDAD]]="", '2-Resumen'!$C$7, moras[[#This Row],[EDAD]])</f>
        <v>55</v>
      </c>
      <c r="P4414">
        <f>FLOOR(moras[[#This Row],[EDAD_SIN_NA´S]],10)</f>
        <v>50</v>
      </c>
      <c r="Q4414">
        <f>STANDARDIZE(moras[[#This Row],[EDAD]],'2-Resumen'!$C$2, '2-Resumen'!$C$3)</f>
        <v>0.92408910778807873</v>
      </c>
      <c r="R4414" t="str">
        <f>IF(ABS(moras[[#This Row],[Z-CORE E]]) &gt; 1.96, "Sí", "No")</f>
        <v>No</v>
      </c>
    </row>
    <row r="4415" spans="1:18">
      <c r="A4415">
        <v>725</v>
      </c>
      <c r="B4415" t="s">
        <v>27</v>
      </c>
      <c r="C4415">
        <v>297045</v>
      </c>
      <c r="D44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15">
        <f>IF(moras[[#This Row],[SALARIO]]="",'2-Resumen'!$B$7, moras[[#This Row],[SALARIO]])</f>
        <v>297045</v>
      </c>
      <c r="F4415">
        <f>STANDARDIZE(moras[[#This Row],[SALARIO]],'2-Resumen'!$B$2,'2-Resumen'!$B$3)</f>
        <v>-0.37067383851477692</v>
      </c>
      <c r="G4415" t="str">
        <f>IF(ABS(moras[[#This Row],[Z-CORE]])&gt; 1.96,"Sí", "No")</f>
        <v>No</v>
      </c>
      <c r="H4415" t="s">
        <v>39</v>
      </c>
      <c r="I4415" t="str">
        <f>IF(moras[[#This Row],[TIPO_ASEGURAMIENTO]] = "", '2-Resumen'!$F$4, moras[[#This Row],[TIPO_ASEGURAMIENTO]])</f>
        <v>TRABAJADOR INDEPENDIENTE</v>
      </c>
      <c r="J4415" t="s">
        <v>29</v>
      </c>
      <c r="K4415" t="s">
        <v>30</v>
      </c>
      <c r="L4415" t="s">
        <v>30</v>
      </c>
      <c r="M4415" t="s">
        <v>30</v>
      </c>
      <c r="N4415">
        <v>43</v>
      </c>
      <c r="O4415">
        <f>IF(moras[[#This Row],[EDAD]]="", '2-Resumen'!$C$7, moras[[#This Row],[EDAD]])</f>
        <v>43</v>
      </c>
      <c r="P4415">
        <f>FLOOR(moras[[#This Row],[EDAD_SIN_NA´S]],10)</f>
        <v>40</v>
      </c>
      <c r="Q4415">
        <f>STANDARDIZE(moras[[#This Row],[EDAD]],'2-Resumen'!$C$2, '2-Resumen'!$C$3)</f>
        <v>7.7185146862428639E-2</v>
      </c>
      <c r="R4415" t="str">
        <f>IF(ABS(moras[[#This Row],[Z-CORE E]]) &gt; 1.96, "Sí", "No")</f>
        <v>No</v>
      </c>
    </row>
    <row r="4416" spans="1:18">
      <c r="A4416">
        <v>732</v>
      </c>
      <c r="B4416" t="s">
        <v>27</v>
      </c>
      <c r="C4416">
        <v>639148</v>
      </c>
      <c r="D44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16">
        <f>IF(moras[[#This Row],[SALARIO]]="",'2-Resumen'!$B$7, moras[[#This Row],[SALARIO]])</f>
        <v>639148</v>
      </c>
      <c r="F4416">
        <f>STANDARDIZE(moras[[#This Row],[SALARIO]],'2-Resumen'!$B$2,'2-Resumen'!$B$3)</f>
        <v>-0.36498157275391446</v>
      </c>
      <c r="G4416" t="str">
        <f>IF(ABS(moras[[#This Row],[Z-CORE]])&gt; 1.96,"Sí", "No")</f>
        <v>No</v>
      </c>
      <c r="H4416" t="s">
        <v>39</v>
      </c>
      <c r="I4416" t="str">
        <f>IF(moras[[#This Row],[TIPO_ASEGURAMIENTO]] = "", '2-Resumen'!$F$4, moras[[#This Row],[TIPO_ASEGURAMIENTO]])</f>
        <v>TRABAJADOR INDEPENDIENTE</v>
      </c>
      <c r="J4416" t="s">
        <v>29</v>
      </c>
      <c r="K4416" t="s">
        <v>30</v>
      </c>
      <c r="L4416" t="s">
        <v>30</v>
      </c>
      <c r="M4416" t="s">
        <v>30</v>
      </c>
      <c r="N4416">
        <v>49</v>
      </c>
      <c r="O4416">
        <f>IF(moras[[#This Row],[EDAD]]="", '2-Resumen'!$C$7, moras[[#This Row],[EDAD]])</f>
        <v>49</v>
      </c>
      <c r="P4416">
        <f>FLOOR(moras[[#This Row],[EDAD_SIN_NA´S]],10)</f>
        <v>40</v>
      </c>
      <c r="Q4416">
        <f>STANDARDIZE(moras[[#This Row],[EDAD]],'2-Resumen'!$C$2, '2-Resumen'!$C$3)</f>
        <v>0.50063712732525367</v>
      </c>
      <c r="R4416" t="str">
        <f>IF(ABS(moras[[#This Row],[Z-CORE E]]) &gt; 1.96, "Sí", "No")</f>
        <v>No</v>
      </c>
    </row>
    <row r="4417" spans="1:18">
      <c r="A4417">
        <v>737</v>
      </c>
      <c r="B4417" t="s">
        <v>32</v>
      </c>
      <c r="C4417">
        <v>278035</v>
      </c>
      <c r="D44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17">
        <f>IF(moras[[#This Row],[SALARIO]]="",'2-Resumen'!$B$7, moras[[#This Row],[SALARIO]])</f>
        <v>278035</v>
      </c>
      <c r="F4417">
        <f>STANDARDIZE(moras[[#This Row],[SALARIO]],'2-Resumen'!$B$2,'2-Resumen'!$B$3)</f>
        <v>-0.37099014667961028</v>
      </c>
      <c r="G4417" t="str">
        <f>IF(ABS(moras[[#This Row],[Z-CORE]])&gt; 1.96,"Sí", "No")</f>
        <v>No</v>
      </c>
      <c r="H4417" t="s">
        <v>39</v>
      </c>
      <c r="I4417" t="str">
        <f>IF(moras[[#This Row],[TIPO_ASEGURAMIENTO]] = "", '2-Resumen'!$F$4, moras[[#This Row],[TIPO_ASEGURAMIENTO]])</f>
        <v>TRABAJADOR INDEPENDIENTE</v>
      </c>
      <c r="J4417" t="s">
        <v>29</v>
      </c>
      <c r="K4417" t="s">
        <v>30</v>
      </c>
      <c r="L4417" t="s">
        <v>31</v>
      </c>
      <c r="M4417" t="s">
        <v>31</v>
      </c>
      <c r="N4417">
        <v>30</v>
      </c>
      <c r="O4417">
        <f>IF(moras[[#This Row],[EDAD]]="", '2-Resumen'!$C$7, moras[[#This Row],[EDAD]])</f>
        <v>30</v>
      </c>
      <c r="P4417">
        <f>FLOOR(moras[[#This Row],[EDAD_SIN_NA´S]],10)</f>
        <v>30</v>
      </c>
      <c r="Q4417">
        <f>STANDARDIZE(moras[[#This Row],[EDAD]],'2-Resumen'!$C$2, '2-Resumen'!$C$3)</f>
        <v>-0.84029414414035897</v>
      </c>
      <c r="R4417" t="str">
        <f>IF(ABS(moras[[#This Row],[Z-CORE E]]) &gt; 1.96, "Sí", "No")</f>
        <v>No</v>
      </c>
    </row>
    <row r="4418" spans="1:18">
      <c r="A4418">
        <v>738</v>
      </c>
      <c r="B4418" t="s">
        <v>27</v>
      </c>
      <c r="C4418">
        <v>310124</v>
      </c>
      <c r="D44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18">
        <f>IF(moras[[#This Row],[SALARIO]]="",'2-Resumen'!$B$7, moras[[#This Row],[SALARIO]])</f>
        <v>310124</v>
      </c>
      <c r="F4418">
        <f>STANDARDIZE(moras[[#This Row],[SALARIO]],'2-Resumen'!$B$2,'2-Resumen'!$B$3)</f>
        <v>-0.37045621650068661</v>
      </c>
      <c r="G4418" t="str">
        <f>IF(ABS(moras[[#This Row],[Z-CORE]])&gt; 1.96,"Sí", "No")</f>
        <v>No</v>
      </c>
      <c r="H4418" t="s">
        <v>39</v>
      </c>
      <c r="I4418" t="str">
        <f>IF(moras[[#This Row],[TIPO_ASEGURAMIENTO]] = "", '2-Resumen'!$F$4, moras[[#This Row],[TIPO_ASEGURAMIENTO]])</f>
        <v>TRABAJADOR INDEPENDIENTE</v>
      </c>
      <c r="J4418" t="s">
        <v>29</v>
      </c>
      <c r="K4418" t="s">
        <v>30</v>
      </c>
      <c r="L4418" t="s">
        <v>31</v>
      </c>
      <c r="M4418" t="s">
        <v>31</v>
      </c>
      <c r="N4418">
        <v>44</v>
      </c>
      <c r="O4418">
        <f>IF(moras[[#This Row],[EDAD]]="", '2-Resumen'!$C$7, moras[[#This Row],[EDAD]])</f>
        <v>44</v>
      </c>
      <c r="P4418">
        <f>FLOOR(moras[[#This Row],[EDAD_SIN_NA´S]],10)</f>
        <v>40</v>
      </c>
      <c r="Q4418">
        <f>STANDARDIZE(moras[[#This Row],[EDAD]],'2-Resumen'!$C$2, '2-Resumen'!$C$3)</f>
        <v>0.14776047693956615</v>
      </c>
      <c r="R4418" t="str">
        <f>IF(ABS(moras[[#This Row],[Z-CORE E]]) &gt; 1.96, "Sí", "No")</f>
        <v>No</v>
      </c>
    </row>
    <row r="4419" spans="1:18">
      <c r="A4419">
        <v>743</v>
      </c>
      <c r="B4419" t="s">
        <v>32</v>
      </c>
      <c r="C4419">
        <v>639148</v>
      </c>
      <c r="D44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19">
        <f>IF(moras[[#This Row],[SALARIO]]="",'2-Resumen'!$B$7, moras[[#This Row],[SALARIO]])</f>
        <v>639148</v>
      </c>
      <c r="F4419">
        <f>STANDARDIZE(moras[[#This Row],[SALARIO]],'2-Resumen'!$B$2,'2-Resumen'!$B$3)</f>
        <v>-0.36498157275391446</v>
      </c>
      <c r="G4419" t="str">
        <f>IF(ABS(moras[[#This Row],[Z-CORE]])&gt; 1.96,"Sí", "No")</f>
        <v>No</v>
      </c>
      <c r="H4419" t="s">
        <v>39</v>
      </c>
      <c r="I4419" t="str">
        <f>IF(moras[[#This Row],[TIPO_ASEGURAMIENTO]] = "", '2-Resumen'!$F$4, moras[[#This Row],[TIPO_ASEGURAMIENTO]])</f>
        <v>TRABAJADOR INDEPENDIENTE</v>
      </c>
      <c r="J4419" t="s">
        <v>29</v>
      </c>
      <c r="K4419" t="s">
        <v>30</v>
      </c>
      <c r="L4419" t="s">
        <v>31</v>
      </c>
      <c r="M4419" t="s">
        <v>30</v>
      </c>
      <c r="N4419">
        <v>39</v>
      </c>
      <c r="O4419">
        <f>IF(moras[[#This Row],[EDAD]]="", '2-Resumen'!$C$7, moras[[#This Row],[EDAD]])</f>
        <v>39</v>
      </c>
      <c r="P4419">
        <f>FLOOR(moras[[#This Row],[EDAD_SIN_NA´S]],10)</f>
        <v>30</v>
      </c>
      <c r="Q4419">
        <f>STANDARDIZE(moras[[#This Row],[EDAD]],'2-Resumen'!$C$2, '2-Resumen'!$C$3)</f>
        <v>-0.20511617344612137</v>
      </c>
      <c r="R4419" t="str">
        <f>IF(ABS(moras[[#This Row],[Z-CORE E]]) &gt; 1.96, "Sí", "No")</f>
        <v>No</v>
      </c>
    </row>
    <row r="4420" spans="1:18">
      <c r="A4420">
        <v>748</v>
      </c>
      <c r="B4420" t="s">
        <v>32</v>
      </c>
      <c r="C4420">
        <v>310124</v>
      </c>
      <c r="D44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20">
        <f>IF(moras[[#This Row],[SALARIO]]="",'2-Resumen'!$B$7, moras[[#This Row],[SALARIO]])</f>
        <v>310124</v>
      </c>
      <c r="F4420">
        <f>STANDARDIZE(moras[[#This Row],[SALARIO]],'2-Resumen'!$B$2,'2-Resumen'!$B$3)</f>
        <v>-0.37045621650068661</v>
      </c>
      <c r="G4420" t="str">
        <f>IF(ABS(moras[[#This Row],[Z-CORE]])&gt; 1.96,"Sí", "No")</f>
        <v>No</v>
      </c>
      <c r="H4420" t="s">
        <v>39</v>
      </c>
      <c r="I4420" t="str">
        <f>IF(moras[[#This Row],[TIPO_ASEGURAMIENTO]] = "", '2-Resumen'!$F$4, moras[[#This Row],[TIPO_ASEGURAMIENTO]])</f>
        <v>TRABAJADOR INDEPENDIENTE</v>
      </c>
      <c r="J4420" t="s">
        <v>29</v>
      </c>
      <c r="K4420" t="s">
        <v>30</v>
      </c>
      <c r="L4420" t="s">
        <v>31</v>
      </c>
      <c r="M4420" t="s">
        <v>31</v>
      </c>
      <c r="N4420">
        <v>45</v>
      </c>
      <c r="O4420">
        <f>IF(moras[[#This Row],[EDAD]]="", '2-Resumen'!$C$7, moras[[#This Row],[EDAD]])</f>
        <v>45</v>
      </c>
      <c r="P4420">
        <f>FLOOR(moras[[#This Row],[EDAD_SIN_NA´S]],10)</f>
        <v>40</v>
      </c>
      <c r="Q4420">
        <f>STANDARDIZE(moras[[#This Row],[EDAD]],'2-Resumen'!$C$2, '2-Resumen'!$C$3)</f>
        <v>0.21833580701670366</v>
      </c>
      <c r="R4420" t="str">
        <f>IF(ABS(moras[[#This Row],[Z-CORE E]]) &gt; 1.96, "Sí", "No")</f>
        <v>No</v>
      </c>
    </row>
    <row r="4421" spans="1:18">
      <c r="A4421">
        <v>755</v>
      </c>
      <c r="B4421" t="s">
        <v>27</v>
      </c>
      <c r="C4421">
        <v>297045</v>
      </c>
      <c r="D44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21">
        <f>IF(moras[[#This Row],[SALARIO]]="",'2-Resumen'!$B$7, moras[[#This Row],[SALARIO]])</f>
        <v>297045</v>
      </c>
      <c r="F4421">
        <f>STANDARDIZE(moras[[#This Row],[SALARIO]],'2-Resumen'!$B$2,'2-Resumen'!$B$3)</f>
        <v>-0.37067383851477692</v>
      </c>
      <c r="G4421" t="str">
        <f>IF(ABS(moras[[#This Row],[Z-CORE]])&gt; 1.96,"Sí", "No")</f>
        <v>No</v>
      </c>
      <c r="H4421" t="s">
        <v>39</v>
      </c>
      <c r="I4421" t="str">
        <f>IF(moras[[#This Row],[TIPO_ASEGURAMIENTO]] = "", '2-Resumen'!$F$4, moras[[#This Row],[TIPO_ASEGURAMIENTO]])</f>
        <v>TRABAJADOR INDEPENDIENTE</v>
      </c>
      <c r="J4421" t="s">
        <v>29</v>
      </c>
      <c r="K4421" t="s">
        <v>30</v>
      </c>
      <c r="L4421" t="s">
        <v>31</v>
      </c>
      <c r="M4421" t="s">
        <v>30</v>
      </c>
      <c r="N4421">
        <v>53</v>
      </c>
      <c r="O4421">
        <f>IF(moras[[#This Row],[EDAD]]="", '2-Resumen'!$C$7, moras[[#This Row],[EDAD]])</f>
        <v>53</v>
      </c>
      <c r="P4421">
        <f>FLOOR(moras[[#This Row],[EDAD_SIN_NA´S]],10)</f>
        <v>50</v>
      </c>
      <c r="Q4421">
        <f>STANDARDIZE(moras[[#This Row],[EDAD]],'2-Resumen'!$C$2, '2-Resumen'!$C$3)</f>
        <v>0.78293844763380371</v>
      </c>
      <c r="R4421" t="str">
        <f>IF(ABS(moras[[#This Row],[Z-CORE E]]) &gt; 1.96, "Sí", "No")</f>
        <v>No</v>
      </c>
    </row>
    <row r="4422" spans="1:18">
      <c r="A4422">
        <v>760</v>
      </c>
      <c r="B4422" t="s">
        <v>27</v>
      </c>
      <c r="C4422">
        <v>450886</v>
      </c>
      <c r="D44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22">
        <f>IF(moras[[#This Row],[SALARIO]]="",'2-Resumen'!$B$7, moras[[#This Row],[SALARIO]])</f>
        <v>450886</v>
      </c>
      <c r="F4422">
        <f>STANDARDIZE(moras[[#This Row],[SALARIO]],'2-Resumen'!$B$2,'2-Resumen'!$B$3)</f>
        <v>-0.36811407184533279</v>
      </c>
      <c r="G4422" t="str">
        <f>IF(ABS(moras[[#This Row],[Z-CORE]])&gt; 1.96,"Sí", "No")</f>
        <v>No</v>
      </c>
      <c r="H4422" t="s">
        <v>39</v>
      </c>
      <c r="I4422" t="str">
        <f>IF(moras[[#This Row],[TIPO_ASEGURAMIENTO]] = "", '2-Resumen'!$F$4, moras[[#This Row],[TIPO_ASEGURAMIENTO]])</f>
        <v>TRABAJADOR INDEPENDIENTE</v>
      </c>
      <c r="J4422" t="s">
        <v>29</v>
      </c>
      <c r="K4422" t="s">
        <v>30</v>
      </c>
      <c r="L4422" t="s">
        <v>31</v>
      </c>
      <c r="M4422" t="s">
        <v>30</v>
      </c>
      <c r="N4422">
        <v>51</v>
      </c>
      <c r="O4422">
        <f>IF(moras[[#This Row],[EDAD]]="", '2-Resumen'!$C$7, moras[[#This Row],[EDAD]])</f>
        <v>51</v>
      </c>
      <c r="P4422">
        <f>FLOOR(moras[[#This Row],[EDAD_SIN_NA´S]],10)</f>
        <v>50</v>
      </c>
      <c r="Q4422">
        <f>STANDARDIZE(moras[[#This Row],[EDAD]],'2-Resumen'!$C$2, '2-Resumen'!$C$3)</f>
        <v>0.64178778747952869</v>
      </c>
      <c r="R4422" t="str">
        <f>IF(ABS(moras[[#This Row],[Z-CORE E]]) &gt; 1.96, "Sí", "No")</f>
        <v>No</v>
      </c>
    </row>
    <row r="4423" spans="1:18">
      <c r="A4423">
        <v>771</v>
      </c>
      <c r="B4423" t="s">
        <v>32</v>
      </c>
      <c r="C4423">
        <v>433085</v>
      </c>
      <c r="D44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23">
        <f>IF(moras[[#This Row],[SALARIO]]="",'2-Resumen'!$B$7, moras[[#This Row],[SALARIO]])</f>
        <v>433085</v>
      </c>
      <c r="F4423">
        <f>STANDARDIZE(moras[[#This Row],[SALARIO]],'2-Resumen'!$B$2,'2-Resumen'!$B$3)</f>
        <v>-0.36841026340988825</v>
      </c>
      <c r="G4423" t="str">
        <f>IF(ABS(moras[[#This Row],[Z-CORE]])&gt; 1.96,"Sí", "No")</f>
        <v>No</v>
      </c>
      <c r="H4423" t="s">
        <v>39</v>
      </c>
      <c r="I4423" t="str">
        <f>IF(moras[[#This Row],[TIPO_ASEGURAMIENTO]] = "", '2-Resumen'!$F$4, moras[[#This Row],[TIPO_ASEGURAMIENTO]])</f>
        <v>TRABAJADOR INDEPENDIENTE</v>
      </c>
      <c r="J4423" t="s">
        <v>29</v>
      </c>
      <c r="K4423" t="s">
        <v>30</v>
      </c>
      <c r="L4423" t="s">
        <v>30</v>
      </c>
      <c r="M4423" t="s">
        <v>30</v>
      </c>
      <c r="N4423">
        <v>53</v>
      </c>
      <c r="O4423">
        <f>IF(moras[[#This Row],[EDAD]]="", '2-Resumen'!$C$7, moras[[#This Row],[EDAD]])</f>
        <v>53</v>
      </c>
      <c r="P4423">
        <f>FLOOR(moras[[#This Row],[EDAD_SIN_NA´S]],10)</f>
        <v>50</v>
      </c>
      <c r="Q4423">
        <f>STANDARDIZE(moras[[#This Row],[EDAD]],'2-Resumen'!$C$2, '2-Resumen'!$C$3)</f>
        <v>0.78293844763380371</v>
      </c>
      <c r="R4423" t="str">
        <f>IF(ABS(moras[[#This Row],[Z-CORE E]]) &gt; 1.96, "Sí", "No")</f>
        <v>No</v>
      </c>
    </row>
    <row r="4424" spans="1:18">
      <c r="A4424">
        <v>773</v>
      </c>
      <c r="B4424" t="s">
        <v>32</v>
      </c>
      <c r="C4424">
        <v>405063</v>
      </c>
      <c r="D44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24">
        <f>IF(moras[[#This Row],[SALARIO]]="",'2-Resumen'!$B$7, moras[[#This Row],[SALARIO]])</f>
        <v>405063</v>
      </c>
      <c r="F4424">
        <f>STANDARDIZE(moras[[#This Row],[SALARIO]],'2-Resumen'!$B$2,'2-Resumen'!$B$3)</f>
        <v>-0.368876522610044</v>
      </c>
      <c r="G4424" t="str">
        <f>IF(ABS(moras[[#This Row],[Z-CORE]])&gt; 1.96,"Sí", "No")</f>
        <v>No</v>
      </c>
      <c r="H4424" t="s">
        <v>39</v>
      </c>
      <c r="I4424" t="str">
        <f>IF(moras[[#This Row],[TIPO_ASEGURAMIENTO]] = "", '2-Resumen'!$F$4, moras[[#This Row],[TIPO_ASEGURAMIENTO]])</f>
        <v>TRABAJADOR INDEPENDIENTE</v>
      </c>
      <c r="J4424" t="s">
        <v>29</v>
      </c>
      <c r="K4424" t="s">
        <v>30</v>
      </c>
      <c r="L4424" t="s">
        <v>31</v>
      </c>
      <c r="M4424" t="s">
        <v>30</v>
      </c>
      <c r="N4424">
        <v>72</v>
      </c>
      <c r="O4424">
        <f>IF(moras[[#This Row],[EDAD]]="", '2-Resumen'!$C$7, moras[[#This Row],[EDAD]])</f>
        <v>72</v>
      </c>
      <c r="P4424">
        <f>FLOOR(moras[[#This Row],[EDAD_SIN_NA´S]],10)</f>
        <v>70</v>
      </c>
      <c r="Q4424">
        <f>STANDARDIZE(moras[[#This Row],[EDAD]],'2-Resumen'!$C$2, '2-Resumen'!$C$3)</f>
        <v>2.1238697190994165</v>
      </c>
      <c r="R4424" t="str">
        <f>IF(ABS(moras[[#This Row],[Z-CORE E]]) &gt; 1.96, "Sí", "No")</f>
        <v>Sí</v>
      </c>
    </row>
    <row r="4425" spans="1:18">
      <c r="A4425">
        <v>784</v>
      </c>
      <c r="B4425" t="s">
        <v>32</v>
      </c>
      <c r="C4425">
        <v>338166</v>
      </c>
      <c r="D44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25">
        <f>IF(moras[[#This Row],[SALARIO]]="",'2-Resumen'!$B$7, moras[[#This Row],[SALARIO]])</f>
        <v>338166</v>
      </c>
      <c r="F4425">
        <f>STANDARDIZE(moras[[#This Row],[SALARIO]],'2-Resumen'!$B$2,'2-Resumen'!$B$3)</f>
        <v>-0.36998962451971568</v>
      </c>
      <c r="G4425" t="str">
        <f>IF(ABS(moras[[#This Row],[Z-CORE]])&gt; 1.96,"Sí", "No")</f>
        <v>No</v>
      </c>
      <c r="H4425" t="s">
        <v>39</v>
      </c>
      <c r="I4425" t="str">
        <f>IF(moras[[#This Row],[TIPO_ASEGURAMIENTO]] = "", '2-Resumen'!$F$4, moras[[#This Row],[TIPO_ASEGURAMIENTO]])</f>
        <v>TRABAJADOR INDEPENDIENTE</v>
      </c>
      <c r="J4425" t="s">
        <v>29</v>
      </c>
      <c r="K4425" t="s">
        <v>30</v>
      </c>
      <c r="L4425" t="s">
        <v>31</v>
      </c>
      <c r="M4425" t="s">
        <v>31</v>
      </c>
      <c r="N4425">
        <v>36</v>
      </c>
      <c r="O4425">
        <f>IF(moras[[#This Row],[EDAD]]="", '2-Resumen'!$C$7, moras[[#This Row],[EDAD]])</f>
        <v>36</v>
      </c>
      <c r="P4425">
        <f>FLOOR(moras[[#This Row],[EDAD_SIN_NA´S]],10)</f>
        <v>30</v>
      </c>
      <c r="Q4425">
        <f>STANDARDIZE(moras[[#This Row],[EDAD]],'2-Resumen'!$C$2, '2-Resumen'!$C$3)</f>
        <v>-0.41684216367753391</v>
      </c>
      <c r="R4425" t="str">
        <f>IF(ABS(moras[[#This Row],[Z-CORE E]]) &gt; 1.96, "Sí", "No")</f>
        <v>No</v>
      </c>
    </row>
    <row r="4426" spans="1:18">
      <c r="A4426">
        <v>799</v>
      </c>
      <c r="B4426" t="s">
        <v>27</v>
      </c>
      <c r="C4426">
        <v>382136</v>
      </c>
      <c r="D44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26">
        <f>IF(moras[[#This Row],[SALARIO]]="",'2-Resumen'!$B$7, moras[[#This Row],[SALARIO]])</f>
        <v>382136</v>
      </c>
      <c r="F4426">
        <f>STANDARDIZE(moras[[#This Row],[SALARIO]],'2-Resumen'!$B$2,'2-Resumen'!$B$3)</f>
        <v>-0.36925800589753138</v>
      </c>
      <c r="G4426" t="str">
        <f>IF(ABS(moras[[#This Row],[Z-CORE]])&gt; 1.96,"Sí", "No")</f>
        <v>No</v>
      </c>
      <c r="H4426" t="s">
        <v>39</v>
      </c>
      <c r="I4426" t="str">
        <f>IF(moras[[#This Row],[TIPO_ASEGURAMIENTO]] = "", '2-Resumen'!$F$4, moras[[#This Row],[TIPO_ASEGURAMIENTO]])</f>
        <v>TRABAJADOR INDEPENDIENTE</v>
      </c>
      <c r="J4426" t="s">
        <v>29</v>
      </c>
      <c r="K4426" t="s">
        <v>30</v>
      </c>
      <c r="L4426" t="s">
        <v>31</v>
      </c>
      <c r="M4426" t="s">
        <v>30</v>
      </c>
      <c r="N4426">
        <v>35</v>
      </c>
      <c r="O4426">
        <f>IF(moras[[#This Row],[EDAD]]="", '2-Resumen'!$C$7, moras[[#This Row],[EDAD]])</f>
        <v>35</v>
      </c>
      <c r="P4426">
        <f>FLOOR(moras[[#This Row],[EDAD_SIN_NA´S]],10)</f>
        <v>30</v>
      </c>
      <c r="Q4426">
        <f>STANDARDIZE(moras[[#This Row],[EDAD]],'2-Resumen'!$C$2, '2-Resumen'!$C$3)</f>
        <v>-0.48741749375467142</v>
      </c>
      <c r="R4426" t="str">
        <f>IF(ABS(moras[[#This Row],[Z-CORE E]]) &gt; 1.96, "Sí", "No")</f>
        <v>No</v>
      </c>
    </row>
    <row r="4427" spans="1:18">
      <c r="A4427">
        <v>801</v>
      </c>
      <c r="B4427" t="s">
        <v>32</v>
      </c>
      <c r="C4427">
        <v>1017758</v>
      </c>
      <c r="D44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427">
        <f>IF(moras[[#This Row],[SALARIO]]="",'2-Resumen'!$B$7, moras[[#This Row],[SALARIO]])</f>
        <v>1017758</v>
      </c>
      <c r="F4427">
        <f>STANDARDIZE(moras[[#This Row],[SALARIO]],'2-Resumen'!$B$2,'2-Resumen'!$B$3)</f>
        <v>-0.358681865532054</v>
      </c>
      <c r="G4427" t="str">
        <f>IF(ABS(moras[[#This Row],[Z-CORE]])&gt; 1.96,"Sí", "No")</f>
        <v>No</v>
      </c>
      <c r="H4427" t="s">
        <v>39</v>
      </c>
      <c r="I4427" t="str">
        <f>IF(moras[[#This Row],[TIPO_ASEGURAMIENTO]] = "", '2-Resumen'!$F$4, moras[[#This Row],[TIPO_ASEGURAMIENTO]])</f>
        <v>TRABAJADOR INDEPENDIENTE</v>
      </c>
      <c r="J4427" t="s">
        <v>29</v>
      </c>
      <c r="K4427" t="s">
        <v>30</v>
      </c>
      <c r="L4427" t="s">
        <v>31</v>
      </c>
      <c r="M4427" t="s">
        <v>31</v>
      </c>
      <c r="N4427">
        <v>61</v>
      </c>
      <c r="O4427">
        <f>IF(moras[[#This Row],[EDAD]]="", '2-Resumen'!$C$7, moras[[#This Row],[EDAD]])</f>
        <v>61</v>
      </c>
      <c r="P4427">
        <f>FLOOR(moras[[#This Row],[EDAD_SIN_NA´S]],10)</f>
        <v>60</v>
      </c>
      <c r="Q4427">
        <f>STANDARDIZE(moras[[#This Row],[EDAD]],'2-Resumen'!$C$2, '2-Resumen'!$C$3)</f>
        <v>1.3475410882509038</v>
      </c>
      <c r="R4427" t="str">
        <f>IF(ABS(moras[[#This Row],[Z-CORE E]]) &gt; 1.96, "Sí", "No")</f>
        <v>No</v>
      </c>
    </row>
    <row r="4428" spans="1:18">
      <c r="A4428">
        <v>806</v>
      </c>
      <c r="B4428" t="s">
        <v>32</v>
      </c>
      <c r="C4428">
        <v>533558</v>
      </c>
      <c r="D44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28">
        <f>IF(moras[[#This Row],[SALARIO]]="",'2-Resumen'!$B$7, moras[[#This Row],[SALARIO]])</f>
        <v>533558</v>
      </c>
      <c r="F4428">
        <f>STANDARDIZE(moras[[#This Row],[SALARIO]],'2-Resumen'!$B$2,'2-Resumen'!$B$3)</f>
        <v>-0.36673848906768386</v>
      </c>
      <c r="G4428" t="str">
        <f>IF(ABS(moras[[#This Row],[Z-CORE]])&gt; 1.96,"Sí", "No")</f>
        <v>No</v>
      </c>
      <c r="H4428" t="s">
        <v>39</v>
      </c>
      <c r="I4428" t="str">
        <f>IF(moras[[#This Row],[TIPO_ASEGURAMIENTO]] = "", '2-Resumen'!$F$4, moras[[#This Row],[TIPO_ASEGURAMIENTO]])</f>
        <v>TRABAJADOR INDEPENDIENTE</v>
      </c>
      <c r="J4428" t="s">
        <v>29</v>
      </c>
      <c r="K4428" t="s">
        <v>30</v>
      </c>
      <c r="L4428" t="s">
        <v>30</v>
      </c>
      <c r="M4428" t="s">
        <v>30</v>
      </c>
      <c r="N4428">
        <v>41</v>
      </c>
      <c r="O4428">
        <f>IF(moras[[#This Row],[EDAD]]="", '2-Resumen'!$C$7, moras[[#This Row],[EDAD]])</f>
        <v>41</v>
      </c>
      <c r="P4428">
        <f>FLOOR(moras[[#This Row],[EDAD_SIN_NA´S]],10)</f>
        <v>40</v>
      </c>
      <c r="Q4428">
        <f>STANDARDIZE(moras[[#This Row],[EDAD]],'2-Resumen'!$C$2, '2-Resumen'!$C$3)</f>
        <v>-6.3965513291846368E-2</v>
      </c>
      <c r="R4428" t="str">
        <f>IF(ABS(moras[[#This Row],[Z-CORE E]]) &gt; 1.96, "Sí", "No")</f>
        <v>No</v>
      </c>
    </row>
    <row r="4429" spans="1:18">
      <c r="A4429">
        <v>809</v>
      </c>
      <c r="B4429" t="s">
        <v>27</v>
      </c>
      <c r="C4429">
        <v>545926</v>
      </c>
      <c r="D44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29">
        <f>IF(moras[[#This Row],[SALARIO]]="",'2-Resumen'!$B$7, moras[[#This Row],[SALARIO]])</f>
        <v>545926</v>
      </c>
      <c r="F4429">
        <f>STANDARDIZE(moras[[#This Row],[SALARIO]],'2-Resumen'!$B$2,'2-Resumen'!$B$3)</f>
        <v>-0.36653269741157346</v>
      </c>
      <c r="G4429" t="str">
        <f>IF(ABS(moras[[#This Row],[Z-CORE]])&gt; 1.96,"Sí", "No")</f>
        <v>No</v>
      </c>
      <c r="H4429" t="s">
        <v>39</v>
      </c>
      <c r="I4429" t="str">
        <f>IF(moras[[#This Row],[TIPO_ASEGURAMIENTO]] = "", '2-Resumen'!$F$4, moras[[#This Row],[TIPO_ASEGURAMIENTO]])</f>
        <v>TRABAJADOR INDEPENDIENTE</v>
      </c>
      <c r="J4429" t="s">
        <v>29</v>
      </c>
      <c r="K4429" t="s">
        <v>30</v>
      </c>
      <c r="L4429" t="s">
        <v>31</v>
      </c>
      <c r="M4429" t="s">
        <v>31</v>
      </c>
      <c r="N4429">
        <v>40</v>
      </c>
      <c r="O4429">
        <f>IF(moras[[#This Row],[EDAD]]="", '2-Resumen'!$C$7, moras[[#This Row],[EDAD]])</f>
        <v>40</v>
      </c>
      <c r="P4429">
        <f>FLOOR(moras[[#This Row],[EDAD_SIN_NA´S]],10)</f>
        <v>40</v>
      </c>
      <c r="Q4429">
        <f>STANDARDIZE(moras[[#This Row],[EDAD]],'2-Resumen'!$C$2, '2-Resumen'!$C$3)</f>
        <v>-0.13454084336898386</v>
      </c>
      <c r="R4429" t="str">
        <f>IF(ABS(moras[[#This Row],[Z-CORE E]]) &gt; 1.96, "Sí", "No")</f>
        <v>No</v>
      </c>
    </row>
    <row r="4430" spans="1:18">
      <c r="A4430">
        <v>810</v>
      </c>
      <c r="B4430" t="s">
        <v>32</v>
      </c>
      <c r="C4430">
        <v>289717</v>
      </c>
      <c r="D44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30">
        <f>IF(moras[[#This Row],[SALARIO]]="",'2-Resumen'!$B$7, moras[[#This Row],[SALARIO]])</f>
        <v>289717</v>
      </c>
      <c r="F4430">
        <f>STANDARDIZE(moras[[#This Row],[SALARIO]],'2-Resumen'!$B$2,'2-Resumen'!$B$3)</f>
        <v>-0.37079576940546072</v>
      </c>
      <c r="G4430" t="str">
        <f>IF(ABS(moras[[#This Row],[Z-CORE]])&gt; 1.96,"Sí", "No")</f>
        <v>No</v>
      </c>
      <c r="H4430" t="s">
        <v>39</v>
      </c>
      <c r="I4430" t="str">
        <f>IF(moras[[#This Row],[TIPO_ASEGURAMIENTO]] = "", '2-Resumen'!$F$4, moras[[#This Row],[TIPO_ASEGURAMIENTO]])</f>
        <v>TRABAJADOR INDEPENDIENTE</v>
      </c>
      <c r="J4430" t="s">
        <v>29</v>
      </c>
      <c r="K4430" t="s">
        <v>30</v>
      </c>
      <c r="L4430" t="s">
        <v>31</v>
      </c>
      <c r="M4430" t="s">
        <v>30</v>
      </c>
      <c r="N4430">
        <v>30</v>
      </c>
      <c r="O4430">
        <f>IF(moras[[#This Row],[EDAD]]="", '2-Resumen'!$C$7, moras[[#This Row],[EDAD]])</f>
        <v>30</v>
      </c>
      <c r="P4430">
        <f>FLOOR(moras[[#This Row],[EDAD_SIN_NA´S]],10)</f>
        <v>30</v>
      </c>
      <c r="Q4430">
        <f>STANDARDIZE(moras[[#This Row],[EDAD]],'2-Resumen'!$C$2, '2-Resumen'!$C$3)</f>
        <v>-0.84029414414035897</v>
      </c>
      <c r="R4430" t="str">
        <f>IF(ABS(moras[[#This Row],[Z-CORE E]]) &gt; 1.96, "Sí", "No")</f>
        <v>No</v>
      </c>
    </row>
    <row r="4431" spans="1:18">
      <c r="A4431">
        <v>814</v>
      </c>
      <c r="B4431" t="s">
        <v>32</v>
      </c>
      <c r="C4431">
        <v>382136</v>
      </c>
      <c r="D44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31">
        <f>IF(moras[[#This Row],[SALARIO]]="",'2-Resumen'!$B$7, moras[[#This Row],[SALARIO]])</f>
        <v>382136</v>
      </c>
      <c r="F4431">
        <f>STANDARDIZE(moras[[#This Row],[SALARIO]],'2-Resumen'!$B$2,'2-Resumen'!$B$3)</f>
        <v>-0.36925800589753138</v>
      </c>
      <c r="G4431" t="str">
        <f>IF(ABS(moras[[#This Row],[Z-CORE]])&gt; 1.96,"Sí", "No")</f>
        <v>No</v>
      </c>
      <c r="H4431" t="s">
        <v>39</v>
      </c>
      <c r="I4431" t="str">
        <f>IF(moras[[#This Row],[TIPO_ASEGURAMIENTO]] = "", '2-Resumen'!$F$4, moras[[#This Row],[TIPO_ASEGURAMIENTO]])</f>
        <v>TRABAJADOR INDEPENDIENTE</v>
      </c>
      <c r="J4431" t="s">
        <v>29</v>
      </c>
      <c r="K4431" t="s">
        <v>30</v>
      </c>
      <c r="L4431" t="s">
        <v>31</v>
      </c>
      <c r="M4431" t="s">
        <v>30</v>
      </c>
      <c r="N4431">
        <v>46</v>
      </c>
      <c r="O4431">
        <f>IF(moras[[#This Row],[EDAD]]="", '2-Resumen'!$C$7, moras[[#This Row],[EDAD]])</f>
        <v>46</v>
      </c>
      <c r="P4431">
        <f>FLOOR(moras[[#This Row],[EDAD_SIN_NA´S]],10)</f>
        <v>40</v>
      </c>
      <c r="Q4431">
        <f>STANDARDIZE(moras[[#This Row],[EDAD]],'2-Resumen'!$C$2, '2-Resumen'!$C$3)</f>
        <v>0.28891113709384114</v>
      </c>
      <c r="R4431" t="str">
        <f>IF(ABS(moras[[#This Row],[Z-CORE E]]) &gt; 1.96, "Sí", "No")</f>
        <v>No</v>
      </c>
    </row>
    <row r="4432" spans="1:18">
      <c r="A4432">
        <v>824</v>
      </c>
      <c r="B4432" t="s">
        <v>32</v>
      </c>
      <c r="C4432">
        <v>320283</v>
      </c>
      <c r="D44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32">
        <f>IF(moras[[#This Row],[SALARIO]]="",'2-Resumen'!$B$7, moras[[#This Row],[SALARIO]])</f>
        <v>320283</v>
      </c>
      <c r="F4432">
        <f>STANDARDIZE(moras[[#This Row],[SALARIO]],'2-Resumen'!$B$2,'2-Resumen'!$B$3)</f>
        <v>-0.37028718048561338</v>
      </c>
      <c r="G4432" t="str">
        <f>IF(ABS(moras[[#This Row],[Z-CORE]])&gt; 1.96,"Sí", "No")</f>
        <v>No</v>
      </c>
      <c r="H4432" t="s">
        <v>39</v>
      </c>
      <c r="I4432" t="str">
        <f>IF(moras[[#This Row],[TIPO_ASEGURAMIENTO]] = "", '2-Resumen'!$F$4, moras[[#This Row],[TIPO_ASEGURAMIENTO]])</f>
        <v>TRABAJADOR INDEPENDIENTE</v>
      </c>
      <c r="J4432" t="s">
        <v>29</v>
      </c>
      <c r="K4432" t="s">
        <v>30</v>
      </c>
      <c r="L4432" t="s">
        <v>31</v>
      </c>
      <c r="M4432" t="s">
        <v>30</v>
      </c>
      <c r="N4432">
        <v>36</v>
      </c>
      <c r="O4432">
        <f>IF(moras[[#This Row],[EDAD]]="", '2-Resumen'!$C$7, moras[[#This Row],[EDAD]])</f>
        <v>36</v>
      </c>
      <c r="P4432">
        <f>FLOOR(moras[[#This Row],[EDAD_SIN_NA´S]],10)</f>
        <v>30</v>
      </c>
      <c r="Q4432">
        <f>STANDARDIZE(moras[[#This Row],[EDAD]],'2-Resumen'!$C$2, '2-Resumen'!$C$3)</f>
        <v>-0.41684216367753391</v>
      </c>
      <c r="R4432" t="str">
        <f>IF(ABS(moras[[#This Row],[Z-CORE E]]) &gt; 1.96, "Sí", "No")</f>
        <v>No</v>
      </c>
    </row>
    <row r="4433" spans="1:18">
      <c r="A4433">
        <v>827</v>
      </c>
      <c r="B4433" t="s">
        <v>32</v>
      </c>
      <c r="C4433">
        <v>310124</v>
      </c>
      <c r="D44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33">
        <f>IF(moras[[#This Row],[SALARIO]]="",'2-Resumen'!$B$7, moras[[#This Row],[SALARIO]])</f>
        <v>310124</v>
      </c>
      <c r="F4433">
        <f>STANDARDIZE(moras[[#This Row],[SALARIO]],'2-Resumen'!$B$2,'2-Resumen'!$B$3)</f>
        <v>-0.37045621650068661</v>
      </c>
      <c r="G4433" t="str">
        <f>IF(ABS(moras[[#This Row],[Z-CORE]])&gt; 1.96,"Sí", "No")</f>
        <v>No</v>
      </c>
      <c r="H4433" t="s">
        <v>39</v>
      </c>
      <c r="I4433" t="str">
        <f>IF(moras[[#This Row],[TIPO_ASEGURAMIENTO]] = "", '2-Resumen'!$F$4, moras[[#This Row],[TIPO_ASEGURAMIENTO]])</f>
        <v>TRABAJADOR INDEPENDIENTE</v>
      </c>
      <c r="J4433" t="s">
        <v>29</v>
      </c>
      <c r="K4433" t="s">
        <v>30</v>
      </c>
      <c r="L4433" t="s">
        <v>31</v>
      </c>
      <c r="M4433" t="s">
        <v>31</v>
      </c>
      <c r="N4433">
        <v>65</v>
      </c>
      <c r="O4433">
        <f>IF(moras[[#This Row],[EDAD]]="", '2-Resumen'!$C$7, moras[[#This Row],[EDAD]])</f>
        <v>65</v>
      </c>
      <c r="P4433">
        <f>FLOOR(moras[[#This Row],[EDAD_SIN_NA´S]],10)</f>
        <v>60</v>
      </c>
      <c r="Q4433">
        <f>STANDARDIZE(moras[[#This Row],[EDAD]],'2-Resumen'!$C$2, '2-Resumen'!$C$3)</f>
        <v>1.6298424085594538</v>
      </c>
      <c r="R4433" t="str">
        <f>IF(ABS(moras[[#This Row],[Z-CORE E]]) &gt; 1.96, "Sí", "No")</f>
        <v>No</v>
      </c>
    </row>
    <row r="4434" spans="1:18">
      <c r="A4434">
        <v>851</v>
      </c>
      <c r="B4434" t="s">
        <v>32</v>
      </c>
      <c r="C4434">
        <v>310124</v>
      </c>
      <c r="D44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34">
        <f>IF(moras[[#This Row],[SALARIO]]="",'2-Resumen'!$B$7, moras[[#This Row],[SALARIO]])</f>
        <v>310124</v>
      </c>
      <c r="F4434">
        <f>STANDARDIZE(moras[[#This Row],[SALARIO]],'2-Resumen'!$B$2,'2-Resumen'!$B$3)</f>
        <v>-0.37045621650068661</v>
      </c>
      <c r="G4434" t="str">
        <f>IF(ABS(moras[[#This Row],[Z-CORE]])&gt; 1.96,"Sí", "No")</f>
        <v>No</v>
      </c>
      <c r="H4434" t="s">
        <v>39</v>
      </c>
      <c r="I4434" t="str">
        <f>IF(moras[[#This Row],[TIPO_ASEGURAMIENTO]] = "", '2-Resumen'!$F$4, moras[[#This Row],[TIPO_ASEGURAMIENTO]])</f>
        <v>TRABAJADOR INDEPENDIENTE</v>
      </c>
      <c r="J4434" t="s">
        <v>29</v>
      </c>
      <c r="K4434" t="s">
        <v>30</v>
      </c>
      <c r="L4434" t="s">
        <v>30</v>
      </c>
      <c r="M4434" t="s">
        <v>31</v>
      </c>
      <c r="N4434">
        <v>41</v>
      </c>
      <c r="O4434">
        <f>IF(moras[[#This Row],[EDAD]]="", '2-Resumen'!$C$7, moras[[#This Row],[EDAD]])</f>
        <v>41</v>
      </c>
      <c r="P4434">
        <f>FLOOR(moras[[#This Row],[EDAD_SIN_NA´S]],10)</f>
        <v>40</v>
      </c>
      <c r="Q4434">
        <f>STANDARDIZE(moras[[#This Row],[EDAD]],'2-Resumen'!$C$2, '2-Resumen'!$C$3)</f>
        <v>-6.3965513291846368E-2</v>
      </c>
      <c r="R4434" t="str">
        <f>IF(ABS(moras[[#This Row],[Z-CORE E]]) &gt; 1.96, "Sí", "No")</f>
        <v>No</v>
      </c>
    </row>
    <row r="4435" spans="1:18">
      <c r="A4435">
        <v>856</v>
      </c>
      <c r="B4435" t="s">
        <v>27</v>
      </c>
      <c r="C4435">
        <v>297046</v>
      </c>
      <c r="D44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35">
        <f>IF(moras[[#This Row],[SALARIO]]="",'2-Resumen'!$B$7, moras[[#This Row],[SALARIO]])</f>
        <v>297046</v>
      </c>
      <c r="F4435">
        <f>STANDARDIZE(moras[[#This Row],[SALARIO]],'2-Resumen'!$B$2,'2-Resumen'!$B$3)</f>
        <v>-0.37067382187573611</v>
      </c>
      <c r="G4435" t="str">
        <f>IF(ABS(moras[[#This Row],[Z-CORE]])&gt; 1.96,"Sí", "No")</f>
        <v>No</v>
      </c>
      <c r="H4435" t="s">
        <v>39</v>
      </c>
      <c r="I4435" t="str">
        <f>IF(moras[[#This Row],[TIPO_ASEGURAMIENTO]] = "", '2-Resumen'!$F$4, moras[[#This Row],[TIPO_ASEGURAMIENTO]])</f>
        <v>TRABAJADOR INDEPENDIENTE</v>
      </c>
      <c r="J4435" t="s">
        <v>29</v>
      </c>
      <c r="K4435" t="s">
        <v>30</v>
      </c>
      <c r="L4435" t="s">
        <v>31</v>
      </c>
      <c r="M4435" t="s">
        <v>31</v>
      </c>
      <c r="N4435">
        <v>34</v>
      </c>
      <c r="O4435">
        <f>IF(moras[[#This Row],[EDAD]]="", '2-Resumen'!$C$7, moras[[#This Row],[EDAD]])</f>
        <v>34</v>
      </c>
      <c r="P4435">
        <f>FLOOR(moras[[#This Row],[EDAD_SIN_NA´S]],10)</f>
        <v>30</v>
      </c>
      <c r="Q4435">
        <f>STANDARDIZE(moras[[#This Row],[EDAD]],'2-Resumen'!$C$2, '2-Resumen'!$C$3)</f>
        <v>-0.55799282383180893</v>
      </c>
      <c r="R4435" t="str">
        <f>IF(ABS(moras[[#This Row],[Z-CORE E]]) &gt; 1.96, "Sí", "No")</f>
        <v>No</v>
      </c>
    </row>
    <row r="4436" spans="1:18">
      <c r="A4436">
        <v>859</v>
      </c>
      <c r="B4436" t="s">
        <v>32</v>
      </c>
      <c r="C4436">
        <v>546563</v>
      </c>
      <c r="D44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36">
        <f>IF(moras[[#This Row],[SALARIO]]="",'2-Resumen'!$B$7, moras[[#This Row],[SALARIO]])</f>
        <v>546563</v>
      </c>
      <c r="F4436">
        <f>STANDARDIZE(moras[[#This Row],[SALARIO]],'2-Resumen'!$B$2,'2-Resumen'!$B$3)</f>
        <v>-0.36652209834260979</v>
      </c>
      <c r="G4436" t="str">
        <f>IF(ABS(moras[[#This Row],[Z-CORE]])&gt; 1.96,"Sí", "No")</f>
        <v>No</v>
      </c>
      <c r="H4436" t="s">
        <v>39</v>
      </c>
      <c r="I4436" t="str">
        <f>IF(moras[[#This Row],[TIPO_ASEGURAMIENTO]] = "", '2-Resumen'!$F$4, moras[[#This Row],[TIPO_ASEGURAMIENTO]])</f>
        <v>TRABAJADOR INDEPENDIENTE</v>
      </c>
      <c r="J4436" t="s">
        <v>29</v>
      </c>
      <c r="K4436" t="s">
        <v>30</v>
      </c>
      <c r="L4436" t="s">
        <v>31</v>
      </c>
      <c r="M4436" t="s">
        <v>30</v>
      </c>
      <c r="N4436">
        <v>51</v>
      </c>
      <c r="O4436">
        <f>IF(moras[[#This Row],[EDAD]]="", '2-Resumen'!$C$7, moras[[#This Row],[EDAD]])</f>
        <v>51</v>
      </c>
      <c r="P4436">
        <f>FLOOR(moras[[#This Row],[EDAD_SIN_NA´S]],10)</f>
        <v>50</v>
      </c>
      <c r="Q4436">
        <f>STANDARDIZE(moras[[#This Row],[EDAD]],'2-Resumen'!$C$2, '2-Resumen'!$C$3)</f>
        <v>0.64178778747952869</v>
      </c>
      <c r="R4436" t="str">
        <f>IF(ABS(moras[[#This Row],[Z-CORE E]]) &gt; 1.96, "Sí", "No")</f>
        <v>No</v>
      </c>
    </row>
    <row r="4437" spans="1:18">
      <c r="A4437">
        <v>865</v>
      </c>
      <c r="B4437" t="s">
        <v>27</v>
      </c>
      <c r="C4437">
        <v>278030</v>
      </c>
      <c r="D44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37">
        <f>IF(moras[[#This Row],[SALARIO]]="",'2-Resumen'!$B$7, moras[[#This Row],[SALARIO]])</f>
        <v>278030</v>
      </c>
      <c r="F4437">
        <f>STANDARDIZE(moras[[#This Row],[SALARIO]],'2-Resumen'!$B$2,'2-Resumen'!$B$3)</f>
        <v>-0.37099022987481406</v>
      </c>
      <c r="G4437" t="str">
        <f>IF(ABS(moras[[#This Row],[Z-CORE]])&gt; 1.96,"Sí", "No")</f>
        <v>No</v>
      </c>
      <c r="H4437" t="s">
        <v>39</v>
      </c>
      <c r="I4437" t="str">
        <f>IF(moras[[#This Row],[TIPO_ASEGURAMIENTO]] = "", '2-Resumen'!$F$4, moras[[#This Row],[TIPO_ASEGURAMIENTO]])</f>
        <v>TRABAJADOR INDEPENDIENTE</v>
      </c>
      <c r="J4437" t="s">
        <v>29</v>
      </c>
      <c r="K4437" t="s">
        <v>30</v>
      </c>
      <c r="L4437" t="s">
        <v>30</v>
      </c>
      <c r="M4437" t="s">
        <v>30</v>
      </c>
      <c r="N4437">
        <v>40</v>
      </c>
      <c r="O4437">
        <f>IF(moras[[#This Row],[EDAD]]="", '2-Resumen'!$C$7, moras[[#This Row],[EDAD]])</f>
        <v>40</v>
      </c>
      <c r="P4437">
        <f>FLOOR(moras[[#This Row],[EDAD_SIN_NA´S]],10)</f>
        <v>40</v>
      </c>
      <c r="Q4437">
        <f>STANDARDIZE(moras[[#This Row],[EDAD]],'2-Resumen'!$C$2, '2-Resumen'!$C$3)</f>
        <v>-0.13454084336898386</v>
      </c>
      <c r="R4437" t="str">
        <f>IF(ABS(moras[[#This Row],[Z-CORE E]]) &gt; 1.96, "Sí", "No")</f>
        <v>No</v>
      </c>
    </row>
    <row r="4438" spans="1:18">
      <c r="A4438">
        <v>870</v>
      </c>
      <c r="B4438" t="s">
        <v>32</v>
      </c>
      <c r="C4438">
        <v>509509</v>
      </c>
      <c r="D44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38">
        <f>IF(moras[[#This Row],[SALARIO]]="",'2-Resumen'!$B$7, moras[[#This Row],[SALARIO]])</f>
        <v>509509</v>
      </c>
      <c r="F4438">
        <f>STANDARDIZE(moras[[#This Row],[SALARIO]],'2-Resumen'!$B$2,'2-Resumen'!$B$3)</f>
        <v>-0.36713864135890312</v>
      </c>
      <c r="G4438" t="str">
        <f>IF(ABS(moras[[#This Row],[Z-CORE]])&gt; 1.96,"Sí", "No")</f>
        <v>No</v>
      </c>
      <c r="H4438" t="s">
        <v>39</v>
      </c>
      <c r="I4438" t="str">
        <f>IF(moras[[#This Row],[TIPO_ASEGURAMIENTO]] = "", '2-Resumen'!$F$4, moras[[#This Row],[TIPO_ASEGURAMIENTO]])</f>
        <v>TRABAJADOR INDEPENDIENTE</v>
      </c>
      <c r="J4438" t="s">
        <v>29</v>
      </c>
      <c r="K4438" t="s">
        <v>30</v>
      </c>
      <c r="L4438" t="s">
        <v>31</v>
      </c>
      <c r="M4438" t="s">
        <v>30</v>
      </c>
      <c r="N4438">
        <v>63</v>
      </c>
      <c r="O4438">
        <f>IF(moras[[#This Row],[EDAD]]="", '2-Resumen'!$C$7, moras[[#This Row],[EDAD]])</f>
        <v>63</v>
      </c>
      <c r="P4438">
        <f>FLOOR(moras[[#This Row],[EDAD_SIN_NA´S]],10)</f>
        <v>60</v>
      </c>
      <c r="Q4438">
        <f>STANDARDIZE(moras[[#This Row],[EDAD]],'2-Resumen'!$C$2, '2-Resumen'!$C$3)</f>
        <v>1.4886917484051787</v>
      </c>
      <c r="R4438" t="str">
        <f>IF(ABS(moras[[#This Row],[Z-CORE E]]) &gt; 1.96, "Sí", "No")</f>
        <v>No</v>
      </c>
    </row>
    <row r="4439" spans="1:18">
      <c r="A4439">
        <v>873</v>
      </c>
      <c r="B4439" t="s">
        <v>27</v>
      </c>
      <c r="C4439">
        <v>517272</v>
      </c>
      <c r="D44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39">
        <f>IF(moras[[#This Row],[SALARIO]]="",'2-Resumen'!$B$7, moras[[#This Row],[SALARIO]])</f>
        <v>517272</v>
      </c>
      <c r="F4439">
        <f>STANDARDIZE(moras[[#This Row],[SALARIO]],'2-Resumen'!$B$2,'2-Resumen'!$B$3)</f>
        <v>-0.36700947248548904</v>
      </c>
      <c r="G4439" t="str">
        <f>IF(ABS(moras[[#This Row],[Z-CORE]])&gt; 1.96,"Sí", "No")</f>
        <v>No</v>
      </c>
      <c r="H4439" t="s">
        <v>39</v>
      </c>
      <c r="I4439" t="str">
        <f>IF(moras[[#This Row],[TIPO_ASEGURAMIENTO]] = "", '2-Resumen'!$F$4, moras[[#This Row],[TIPO_ASEGURAMIENTO]])</f>
        <v>TRABAJADOR INDEPENDIENTE</v>
      </c>
      <c r="J4439" t="s">
        <v>29</v>
      </c>
      <c r="K4439" t="s">
        <v>30</v>
      </c>
      <c r="L4439" t="s">
        <v>31</v>
      </c>
      <c r="M4439" t="s">
        <v>31</v>
      </c>
      <c r="N4439">
        <v>60</v>
      </c>
      <c r="O4439">
        <f>IF(moras[[#This Row],[EDAD]]="", '2-Resumen'!$C$7, moras[[#This Row],[EDAD]])</f>
        <v>60</v>
      </c>
      <c r="P4439">
        <f>FLOOR(moras[[#This Row],[EDAD_SIN_NA´S]],10)</f>
        <v>60</v>
      </c>
      <c r="Q4439">
        <f>STANDARDIZE(moras[[#This Row],[EDAD]],'2-Resumen'!$C$2, '2-Resumen'!$C$3)</f>
        <v>1.2769657581737661</v>
      </c>
      <c r="R4439" t="str">
        <f>IF(ABS(moras[[#This Row],[Z-CORE E]]) &gt; 1.96, "Sí", "No")</f>
        <v>No</v>
      </c>
    </row>
    <row r="4440" spans="1:18">
      <c r="A4440">
        <v>885</v>
      </c>
      <c r="B4440" t="s">
        <v>27</v>
      </c>
      <c r="C4440">
        <v>401010</v>
      </c>
      <c r="D44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40">
        <f>IF(moras[[#This Row],[SALARIO]]="",'2-Resumen'!$B$7, moras[[#This Row],[SALARIO]])</f>
        <v>401010</v>
      </c>
      <c r="F4440">
        <f>STANDARDIZE(moras[[#This Row],[SALARIO]],'2-Resumen'!$B$2,'2-Resumen'!$B$3)</f>
        <v>-0.36894396064224122</v>
      </c>
      <c r="G4440" t="str">
        <f>IF(ABS(moras[[#This Row],[Z-CORE]])&gt; 1.96,"Sí", "No")</f>
        <v>No</v>
      </c>
      <c r="H4440" t="s">
        <v>39</v>
      </c>
      <c r="I4440" t="str">
        <f>IF(moras[[#This Row],[TIPO_ASEGURAMIENTO]] = "", '2-Resumen'!$F$4, moras[[#This Row],[TIPO_ASEGURAMIENTO]])</f>
        <v>TRABAJADOR INDEPENDIENTE</v>
      </c>
      <c r="J4440" t="s">
        <v>29</v>
      </c>
      <c r="K4440" t="s">
        <v>30</v>
      </c>
      <c r="L4440" t="s">
        <v>31</v>
      </c>
      <c r="M4440" t="s">
        <v>30</v>
      </c>
      <c r="N4440">
        <v>50</v>
      </c>
      <c r="O4440">
        <f>IF(moras[[#This Row],[EDAD]]="", '2-Resumen'!$C$7, moras[[#This Row],[EDAD]])</f>
        <v>50</v>
      </c>
      <c r="P4440">
        <f>FLOOR(moras[[#This Row],[EDAD_SIN_NA´S]],10)</f>
        <v>50</v>
      </c>
      <c r="Q4440">
        <f>STANDARDIZE(moras[[#This Row],[EDAD]],'2-Resumen'!$C$2, '2-Resumen'!$C$3)</f>
        <v>0.57121245740239113</v>
      </c>
      <c r="R4440" t="str">
        <f>IF(ABS(moras[[#This Row],[Z-CORE E]]) &gt; 1.96, "Sí", "No")</f>
        <v>No</v>
      </c>
    </row>
    <row r="4441" spans="1:18">
      <c r="A4441">
        <v>890</v>
      </c>
      <c r="B4441" t="s">
        <v>32</v>
      </c>
      <c r="C4441">
        <v>290371</v>
      </c>
      <c r="D44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41">
        <f>IF(moras[[#This Row],[SALARIO]]="",'2-Resumen'!$B$7, moras[[#This Row],[SALARIO]])</f>
        <v>290371</v>
      </c>
      <c r="F4441">
        <f>STANDARDIZE(moras[[#This Row],[SALARIO]],'2-Resumen'!$B$2,'2-Resumen'!$B$3)</f>
        <v>-0.37078488747280414</v>
      </c>
      <c r="G4441" t="str">
        <f>IF(ABS(moras[[#This Row],[Z-CORE]])&gt; 1.96,"Sí", "No")</f>
        <v>No</v>
      </c>
      <c r="H4441" t="s">
        <v>39</v>
      </c>
      <c r="I4441" t="str">
        <f>IF(moras[[#This Row],[TIPO_ASEGURAMIENTO]] = "", '2-Resumen'!$F$4, moras[[#This Row],[TIPO_ASEGURAMIENTO]])</f>
        <v>TRABAJADOR INDEPENDIENTE</v>
      </c>
      <c r="J4441" t="s">
        <v>29</v>
      </c>
      <c r="K4441" t="s">
        <v>30</v>
      </c>
      <c r="L4441" t="s">
        <v>31</v>
      </c>
      <c r="M4441" t="s">
        <v>31</v>
      </c>
      <c r="N4441">
        <v>34</v>
      </c>
      <c r="O4441">
        <f>IF(moras[[#This Row],[EDAD]]="", '2-Resumen'!$C$7, moras[[#This Row],[EDAD]])</f>
        <v>34</v>
      </c>
      <c r="P4441">
        <f>FLOOR(moras[[#This Row],[EDAD_SIN_NA´S]],10)</f>
        <v>30</v>
      </c>
      <c r="Q4441">
        <f>STANDARDIZE(moras[[#This Row],[EDAD]],'2-Resumen'!$C$2, '2-Resumen'!$C$3)</f>
        <v>-0.55799282383180893</v>
      </c>
      <c r="R4441" t="str">
        <f>IF(ABS(moras[[#This Row],[Z-CORE E]]) &gt; 1.96, "Sí", "No")</f>
        <v>No</v>
      </c>
    </row>
    <row r="4442" spans="1:18">
      <c r="A4442">
        <v>896</v>
      </c>
      <c r="B4442" t="s">
        <v>32</v>
      </c>
      <c r="C4442">
        <v>639148</v>
      </c>
      <c r="D44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42">
        <f>IF(moras[[#This Row],[SALARIO]]="",'2-Resumen'!$B$7, moras[[#This Row],[SALARIO]])</f>
        <v>639148</v>
      </c>
      <c r="F4442">
        <f>STANDARDIZE(moras[[#This Row],[SALARIO]],'2-Resumen'!$B$2,'2-Resumen'!$B$3)</f>
        <v>-0.36498157275391446</v>
      </c>
      <c r="G4442" t="str">
        <f>IF(ABS(moras[[#This Row],[Z-CORE]])&gt; 1.96,"Sí", "No")</f>
        <v>No</v>
      </c>
      <c r="H4442" t="s">
        <v>39</v>
      </c>
      <c r="I4442" t="str">
        <f>IF(moras[[#This Row],[TIPO_ASEGURAMIENTO]] = "", '2-Resumen'!$F$4, moras[[#This Row],[TIPO_ASEGURAMIENTO]])</f>
        <v>TRABAJADOR INDEPENDIENTE</v>
      </c>
      <c r="J4442" t="s">
        <v>29</v>
      </c>
      <c r="K4442" t="s">
        <v>30</v>
      </c>
      <c r="L4442" t="s">
        <v>30</v>
      </c>
      <c r="M4442" t="s">
        <v>31</v>
      </c>
      <c r="N4442">
        <v>70</v>
      </c>
      <c r="O4442">
        <f>IF(moras[[#This Row],[EDAD]]="", '2-Resumen'!$C$7, moras[[#This Row],[EDAD]])</f>
        <v>70</v>
      </c>
      <c r="P4442">
        <f>FLOOR(moras[[#This Row],[EDAD_SIN_NA´S]],10)</f>
        <v>70</v>
      </c>
      <c r="Q4442">
        <f>STANDARDIZE(moras[[#This Row],[EDAD]],'2-Resumen'!$C$2, '2-Resumen'!$C$3)</f>
        <v>1.9827190589451413</v>
      </c>
      <c r="R4442" t="str">
        <f>IF(ABS(moras[[#This Row],[Z-CORE E]]) &gt; 1.96, "Sí", "No")</f>
        <v>Sí</v>
      </c>
    </row>
    <row r="4443" spans="1:18">
      <c r="A4443">
        <v>898</v>
      </c>
      <c r="B4443" t="s">
        <v>32</v>
      </c>
      <c r="C4443">
        <v>356653</v>
      </c>
      <c r="D44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43">
        <f>IF(moras[[#This Row],[SALARIO]]="",'2-Resumen'!$B$7, moras[[#This Row],[SALARIO]])</f>
        <v>356653</v>
      </c>
      <c r="F4443">
        <f>STANDARDIZE(moras[[#This Row],[SALARIO]],'2-Resumen'!$B$2,'2-Resumen'!$B$3)</f>
        <v>-0.36968201857319938</v>
      </c>
      <c r="G4443" t="str">
        <f>IF(ABS(moras[[#This Row],[Z-CORE]])&gt; 1.96,"Sí", "No")</f>
        <v>No</v>
      </c>
      <c r="H4443" t="s">
        <v>39</v>
      </c>
      <c r="I4443" t="str">
        <f>IF(moras[[#This Row],[TIPO_ASEGURAMIENTO]] = "", '2-Resumen'!$F$4, moras[[#This Row],[TIPO_ASEGURAMIENTO]])</f>
        <v>TRABAJADOR INDEPENDIENTE</v>
      </c>
      <c r="J4443" t="s">
        <v>29</v>
      </c>
      <c r="K4443" t="s">
        <v>30</v>
      </c>
      <c r="L4443" t="s">
        <v>31</v>
      </c>
      <c r="M4443" t="s">
        <v>30</v>
      </c>
      <c r="N4443">
        <v>47</v>
      </c>
      <c r="O4443">
        <f>IF(moras[[#This Row],[EDAD]]="", '2-Resumen'!$C$7, moras[[#This Row],[EDAD]])</f>
        <v>47</v>
      </c>
      <c r="P4443">
        <f>FLOOR(moras[[#This Row],[EDAD_SIN_NA´S]],10)</f>
        <v>40</v>
      </c>
      <c r="Q4443">
        <f>STANDARDIZE(moras[[#This Row],[EDAD]],'2-Resumen'!$C$2, '2-Resumen'!$C$3)</f>
        <v>0.35948646717097865</v>
      </c>
      <c r="R4443" t="str">
        <f>IF(ABS(moras[[#This Row],[Z-CORE E]]) &gt; 1.96, "Sí", "No")</f>
        <v>No</v>
      </c>
    </row>
    <row r="4444" spans="1:18">
      <c r="A4444">
        <v>903</v>
      </c>
      <c r="B4444" t="s">
        <v>27</v>
      </c>
      <c r="C4444">
        <v>297046</v>
      </c>
      <c r="D44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44">
        <f>IF(moras[[#This Row],[SALARIO]]="",'2-Resumen'!$B$7, moras[[#This Row],[SALARIO]])</f>
        <v>297046</v>
      </c>
      <c r="F4444">
        <f>STANDARDIZE(moras[[#This Row],[SALARIO]],'2-Resumen'!$B$2,'2-Resumen'!$B$3)</f>
        <v>-0.37067382187573611</v>
      </c>
      <c r="G4444" t="str">
        <f>IF(ABS(moras[[#This Row],[Z-CORE]])&gt; 1.96,"Sí", "No")</f>
        <v>No</v>
      </c>
      <c r="H4444" t="s">
        <v>39</v>
      </c>
      <c r="I4444" t="str">
        <f>IF(moras[[#This Row],[TIPO_ASEGURAMIENTO]] = "", '2-Resumen'!$F$4, moras[[#This Row],[TIPO_ASEGURAMIENTO]])</f>
        <v>TRABAJADOR INDEPENDIENTE</v>
      </c>
      <c r="J4444" t="s">
        <v>29</v>
      </c>
      <c r="K4444" t="s">
        <v>30</v>
      </c>
      <c r="L4444" t="s">
        <v>31</v>
      </c>
      <c r="M4444" t="s">
        <v>31</v>
      </c>
      <c r="N4444">
        <v>34</v>
      </c>
      <c r="O4444">
        <f>IF(moras[[#This Row],[EDAD]]="", '2-Resumen'!$C$7, moras[[#This Row],[EDAD]])</f>
        <v>34</v>
      </c>
      <c r="P4444">
        <f>FLOOR(moras[[#This Row],[EDAD_SIN_NA´S]],10)</f>
        <v>30</v>
      </c>
      <c r="Q4444">
        <f>STANDARDIZE(moras[[#This Row],[EDAD]],'2-Resumen'!$C$2, '2-Resumen'!$C$3)</f>
        <v>-0.55799282383180893</v>
      </c>
      <c r="R4444" t="str">
        <f>IF(ABS(moras[[#This Row],[Z-CORE E]]) &gt; 1.96, "Sí", "No")</f>
        <v>No</v>
      </c>
    </row>
    <row r="4445" spans="1:18">
      <c r="A4445">
        <v>906</v>
      </c>
      <c r="B4445" t="s">
        <v>27</v>
      </c>
      <c r="C4445">
        <v>338166</v>
      </c>
      <c r="D44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45">
        <f>IF(moras[[#This Row],[SALARIO]]="",'2-Resumen'!$B$7, moras[[#This Row],[SALARIO]])</f>
        <v>338166</v>
      </c>
      <c r="F4445">
        <f>STANDARDIZE(moras[[#This Row],[SALARIO]],'2-Resumen'!$B$2,'2-Resumen'!$B$3)</f>
        <v>-0.36998962451971568</v>
      </c>
      <c r="G4445" t="str">
        <f>IF(ABS(moras[[#This Row],[Z-CORE]])&gt; 1.96,"Sí", "No")</f>
        <v>No</v>
      </c>
      <c r="H4445" t="s">
        <v>39</v>
      </c>
      <c r="I4445" t="str">
        <f>IF(moras[[#This Row],[TIPO_ASEGURAMIENTO]] = "", '2-Resumen'!$F$4, moras[[#This Row],[TIPO_ASEGURAMIENTO]])</f>
        <v>TRABAJADOR INDEPENDIENTE</v>
      </c>
      <c r="J4445" t="s">
        <v>29</v>
      </c>
      <c r="K4445" t="s">
        <v>30</v>
      </c>
      <c r="L4445" t="s">
        <v>31</v>
      </c>
      <c r="M4445" t="s">
        <v>30</v>
      </c>
      <c r="N4445">
        <v>29</v>
      </c>
      <c r="O4445">
        <f>IF(moras[[#This Row],[EDAD]]="", '2-Resumen'!$C$7, moras[[#This Row],[EDAD]])</f>
        <v>29</v>
      </c>
      <c r="P4445">
        <f>FLOOR(moras[[#This Row],[EDAD_SIN_NA´S]],10)</f>
        <v>20</v>
      </c>
      <c r="Q4445">
        <f>STANDARDIZE(moras[[#This Row],[EDAD]],'2-Resumen'!$C$2, '2-Resumen'!$C$3)</f>
        <v>-0.91086947421749642</v>
      </c>
      <c r="R4445" t="str">
        <f>IF(ABS(moras[[#This Row],[Z-CORE E]]) &gt; 1.96, "Sí", "No")</f>
        <v>No</v>
      </c>
    </row>
    <row r="4446" spans="1:18">
      <c r="A4446">
        <v>912</v>
      </c>
      <c r="B4446" t="s">
        <v>32</v>
      </c>
      <c r="C4446">
        <v>385548</v>
      </c>
      <c r="D44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46">
        <f>IF(moras[[#This Row],[SALARIO]]="",'2-Resumen'!$B$7, moras[[#This Row],[SALARIO]])</f>
        <v>385548</v>
      </c>
      <c r="F4446">
        <f>STANDARDIZE(moras[[#This Row],[SALARIO]],'2-Resumen'!$B$2,'2-Resumen'!$B$3)</f>
        <v>-0.3692012334904608</v>
      </c>
      <c r="G4446" t="str">
        <f>IF(ABS(moras[[#This Row],[Z-CORE]])&gt; 1.96,"Sí", "No")</f>
        <v>No</v>
      </c>
      <c r="H4446" t="s">
        <v>39</v>
      </c>
      <c r="I4446" t="str">
        <f>IF(moras[[#This Row],[TIPO_ASEGURAMIENTO]] = "", '2-Resumen'!$F$4, moras[[#This Row],[TIPO_ASEGURAMIENTO]])</f>
        <v>TRABAJADOR INDEPENDIENTE</v>
      </c>
      <c r="J4446" t="s">
        <v>29</v>
      </c>
      <c r="K4446" t="s">
        <v>30</v>
      </c>
      <c r="L4446" t="s">
        <v>31</v>
      </c>
      <c r="M4446" t="s">
        <v>30</v>
      </c>
      <c r="N4446">
        <v>66</v>
      </c>
      <c r="O4446">
        <f>IF(moras[[#This Row],[EDAD]]="", '2-Resumen'!$C$7, moras[[#This Row],[EDAD]])</f>
        <v>66</v>
      </c>
      <c r="P4446">
        <f>FLOOR(moras[[#This Row],[EDAD_SIN_NA´S]],10)</f>
        <v>60</v>
      </c>
      <c r="Q4446">
        <f>STANDARDIZE(moras[[#This Row],[EDAD]],'2-Resumen'!$C$2, '2-Resumen'!$C$3)</f>
        <v>1.7004177386365913</v>
      </c>
      <c r="R4446" t="str">
        <f>IF(ABS(moras[[#This Row],[Z-CORE E]]) &gt; 1.96, "Sí", "No")</f>
        <v>No</v>
      </c>
    </row>
    <row r="4447" spans="1:18">
      <c r="A4447">
        <v>916</v>
      </c>
      <c r="B4447" t="s">
        <v>27</v>
      </c>
      <c r="C4447">
        <v>639148</v>
      </c>
      <c r="D44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47">
        <f>IF(moras[[#This Row],[SALARIO]]="",'2-Resumen'!$B$7, moras[[#This Row],[SALARIO]])</f>
        <v>639148</v>
      </c>
      <c r="F4447">
        <f>STANDARDIZE(moras[[#This Row],[SALARIO]],'2-Resumen'!$B$2,'2-Resumen'!$B$3)</f>
        <v>-0.36498157275391446</v>
      </c>
      <c r="G4447" t="str">
        <f>IF(ABS(moras[[#This Row],[Z-CORE]])&gt; 1.96,"Sí", "No")</f>
        <v>No</v>
      </c>
      <c r="H4447" t="s">
        <v>39</v>
      </c>
      <c r="I4447" t="str">
        <f>IF(moras[[#This Row],[TIPO_ASEGURAMIENTO]] = "", '2-Resumen'!$F$4, moras[[#This Row],[TIPO_ASEGURAMIENTO]])</f>
        <v>TRABAJADOR INDEPENDIENTE</v>
      </c>
      <c r="J4447" t="s">
        <v>29</v>
      </c>
      <c r="K4447" t="s">
        <v>30</v>
      </c>
      <c r="L4447" t="s">
        <v>30</v>
      </c>
      <c r="M4447" t="s">
        <v>31</v>
      </c>
      <c r="N4447">
        <v>66</v>
      </c>
      <c r="O4447">
        <f>IF(moras[[#This Row],[EDAD]]="", '2-Resumen'!$C$7, moras[[#This Row],[EDAD]])</f>
        <v>66</v>
      </c>
      <c r="P4447">
        <f>FLOOR(moras[[#This Row],[EDAD_SIN_NA´S]],10)</f>
        <v>60</v>
      </c>
      <c r="Q4447">
        <f>STANDARDIZE(moras[[#This Row],[EDAD]],'2-Resumen'!$C$2, '2-Resumen'!$C$3)</f>
        <v>1.7004177386365913</v>
      </c>
      <c r="R4447" t="str">
        <f>IF(ABS(moras[[#This Row],[Z-CORE E]]) &gt; 1.96, "Sí", "No")</f>
        <v>No</v>
      </c>
    </row>
    <row r="4448" spans="1:18">
      <c r="A4448">
        <v>919</v>
      </c>
      <c r="B4448" t="s">
        <v>32</v>
      </c>
      <c r="C4448">
        <v>620245</v>
      </c>
      <c r="D44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48">
        <f>IF(moras[[#This Row],[SALARIO]]="",'2-Resumen'!$B$7, moras[[#This Row],[SALARIO]])</f>
        <v>620245</v>
      </c>
      <c r="F4448">
        <f>STANDARDIZE(moras[[#This Row],[SALARIO]],'2-Resumen'!$B$2,'2-Resumen'!$B$3)</f>
        <v>-0.36529610054138661</v>
      </c>
      <c r="G4448" t="str">
        <f>IF(ABS(moras[[#This Row],[Z-CORE]])&gt; 1.96,"Sí", "No")</f>
        <v>No</v>
      </c>
      <c r="H4448" t="s">
        <v>39</v>
      </c>
      <c r="I4448" t="str">
        <f>IF(moras[[#This Row],[TIPO_ASEGURAMIENTO]] = "", '2-Resumen'!$F$4, moras[[#This Row],[TIPO_ASEGURAMIENTO]])</f>
        <v>TRABAJADOR INDEPENDIENTE</v>
      </c>
      <c r="J4448" t="s">
        <v>29</v>
      </c>
      <c r="K4448" t="s">
        <v>30</v>
      </c>
      <c r="L4448" t="s">
        <v>31</v>
      </c>
      <c r="M4448" t="s">
        <v>30</v>
      </c>
      <c r="N4448">
        <v>37</v>
      </c>
      <c r="O4448">
        <f>IF(moras[[#This Row],[EDAD]]="", '2-Resumen'!$C$7, moras[[#This Row],[EDAD]])</f>
        <v>37</v>
      </c>
      <c r="P4448">
        <f>FLOOR(moras[[#This Row],[EDAD_SIN_NA´S]],10)</f>
        <v>30</v>
      </c>
      <c r="Q4448">
        <f>STANDARDIZE(moras[[#This Row],[EDAD]],'2-Resumen'!$C$2, '2-Resumen'!$C$3)</f>
        <v>-0.3462668336003964</v>
      </c>
      <c r="R4448" t="str">
        <f>IF(ABS(moras[[#This Row],[Z-CORE E]]) &gt; 1.96, "Sí", "No")</f>
        <v>No</v>
      </c>
    </row>
    <row r="4449" spans="1:18">
      <c r="A4449">
        <v>923</v>
      </c>
      <c r="B4449" t="s">
        <v>32</v>
      </c>
      <c r="C4449">
        <v>297046</v>
      </c>
      <c r="D44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49">
        <f>IF(moras[[#This Row],[SALARIO]]="",'2-Resumen'!$B$7, moras[[#This Row],[SALARIO]])</f>
        <v>297046</v>
      </c>
      <c r="F4449">
        <f>STANDARDIZE(moras[[#This Row],[SALARIO]],'2-Resumen'!$B$2,'2-Resumen'!$B$3)</f>
        <v>-0.37067382187573611</v>
      </c>
      <c r="G4449" t="str">
        <f>IF(ABS(moras[[#This Row],[Z-CORE]])&gt; 1.96,"Sí", "No")</f>
        <v>No</v>
      </c>
      <c r="H4449" t="s">
        <v>39</v>
      </c>
      <c r="I4449" t="str">
        <f>IF(moras[[#This Row],[TIPO_ASEGURAMIENTO]] = "", '2-Resumen'!$F$4, moras[[#This Row],[TIPO_ASEGURAMIENTO]])</f>
        <v>TRABAJADOR INDEPENDIENTE</v>
      </c>
      <c r="J4449" t="s">
        <v>29</v>
      </c>
      <c r="K4449" t="s">
        <v>30</v>
      </c>
      <c r="L4449" t="s">
        <v>31</v>
      </c>
      <c r="M4449" t="s">
        <v>31</v>
      </c>
      <c r="N4449">
        <v>35</v>
      </c>
      <c r="O4449">
        <f>IF(moras[[#This Row],[EDAD]]="", '2-Resumen'!$C$7, moras[[#This Row],[EDAD]])</f>
        <v>35</v>
      </c>
      <c r="P4449">
        <f>FLOOR(moras[[#This Row],[EDAD_SIN_NA´S]],10)</f>
        <v>30</v>
      </c>
      <c r="Q4449">
        <f>STANDARDIZE(moras[[#This Row],[EDAD]],'2-Resumen'!$C$2, '2-Resumen'!$C$3)</f>
        <v>-0.48741749375467142</v>
      </c>
      <c r="R4449" t="str">
        <f>IF(ABS(moras[[#This Row],[Z-CORE E]]) &gt; 1.96, "Sí", "No")</f>
        <v>No</v>
      </c>
    </row>
    <row r="4450" spans="1:18">
      <c r="A4450">
        <v>924</v>
      </c>
      <c r="B4450" t="s">
        <v>32</v>
      </c>
      <c r="C4450">
        <v>458557</v>
      </c>
      <c r="D44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50">
        <f>IF(moras[[#This Row],[SALARIO]]="",'2-Resumen'!$B$7, moras[[#This Row],[SALARIO]])</f>
        <v>458557</v>
      </c>
      <c r="F4450">
        <f>STANDARDIZE(moras[[#This Row],[SALARIO]],'2-Resumen'!$B$2,'2-Resumen'!$B$3)</f>
        <v>-0.36798643376366857</v>
      </c>
      <c r="G4450" t="str">
        <f>IF(ABS(moras[[#This Row],[Z-CORE]])&gt; 1.96,"Sí", "No")</f>
        <v>No</v>
      </c>
      <c r="H4450" t="s">
        <v>39</v>
      </c>
      <c r="I4450" t="str">
        <f>IF(moras[[#This Row],[TIPO_ASEGURAMIENTO]] = "", '2-Resumen'!$F$4, moras[[#This Row],[TIPO_ASEGURAMIENTO]])</f>
        <v>TRABAJADOR INDEPENDIENTE</v>
      </c>
      <c r="J4450" t="s">
        <v>29</v>
      </c>
      <c r="K4450" t="s">
        <v>30</v>
      </c>
      <c r="L4450" t="s">
        <v>30</v>
      </c>
      <c r="M4450" t="s">
        <v>30</v>
      </c>
      <c r="N4450">
        <v>41</v>
      </c>
      <c r="O4450">
        <f>IF(moras[[#This Row],[EDAD]]="", '2-Resumen'!$C$7, moras[[#This Row],[EDAD]])</f>
        <v>41</v>
      </c>
      <c r="P4450">
        <f>FLOOR(moras[[#This Row],[EDAD_SIN_NA´S]],10)</f>
        <v>40</v>
      </c>
      <c r="Q4450">
        <f>STANDARDIZE(moras[[#This Row],[EDAD]],'2-Resumen'!$C$2, '2-Resumen'!$C$3)</f>
        <v>-6.3965513291846368E-2</v>
      </c>
      <c r="R4450" t="str">
        <f>IF(ABS(moras[[#This Row],[Z-CORE E]]) &gt; 1.96, "Sí", "No")</f>
        <v>No</v>
      </c>
    </row>
    <row r="4451" spans="1:18">
      <c r="A4451">
        <v>925</v>
      </c>
      <c r="B4451" t="s">
        <v>32</v>
      </c>
      <c r="C4451">
        <v>639148</v>
      </c>
      <c r="D44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51">
        <f>IF(moras[[#This Row],[SALARIO]]="",'2-Resumen'!$B$7, moras[[#This Row],[SALARIO]])</f>
        <v>639148</v>
      </c>
      <c r="F4451">
        <f>STANDARDIZE(moras[[#This Row],[SALARIO]],'2-Resumen'!$B$2,'2-Resumen'!$B$3)</f>
        <v>-0.36498157275391446</v>
      </c>
      <c r="G4451" t="str">
        <f>IF(ABS(moras[[#This Row],[Z-CORE]])&gt; 1.96,"Sí", "No")</f>
        <v>No</v>
      </c>
      <c r="H4451" t="s">
        <v>39</v>
      </c>
      <c r="I4451" t="str">
        <f>IF(moras[[#This Row],[TIPO_ASEGURAMIENTO]] = "", '2-Resumen'!$F$4, moras[[#This Row],[TIPO_ASEGURAMIENTO]])</f>
        <v>TRABAJADOR INDEPENDIENTE</v>
      </c>
      <c r="J4451" t="s">
        <v>29</v>
      </c>
      <c r="K4451" t="s">
        <v>30</v>
      </c>
      <c r="L4451" t="s">
        <v>31</v>
      </c>
      <c r="M4451" t="s">
        <v>30</v>
      </c>
      <c r="N4451">
        <v>50</v>
      </c>
      <c r="O4451">
        <f>IF(moras[[#This Row],[EDAD]]="", '2-Resumen'!$C$7, moras[[#This Row],[EDAD]])</f>
        <v>50</v>
      </c>
      <c r="P4451">
        <f>FLOOR(moras[[#This Row],[EDAD_SIN_NA´S]],10)</f>
        <v>50</v>
      </c>
      <c r="Q4451">
        <f>STANDARDIZE(moras[[#This Row],[EDAD]],'2-Resumen'!$C$2, '2-Resumen'!$C$3)</f>
        <v>0.57121245740239113</v>
      </c>
      <c r="R4451" t="str">
        <f>IF(ABS(moras[[#This Row],[Z-CORE E]]) &gt; 1.96, "Sí", "No")</f>
        <v>No</v>
      </c>
    </row>
    <row r="4452" spans="1:18">
      <c r="A4452">
        <v>946</v>
      </c>
      <c r="B4452" t="s">
        <v>32</v>
      </c>
      <c r="C4452">
        <v>540083</v>
      </c>
      <c r="D44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52">
        <f>IF(moras[[#This Row],[SALARIO]]="",'2-Resumen'!$B$7, moras[[#This Row],[SALARIO]])</f>
        <v>540083</v>
      </c>
      <c r="F4452">
        <f>STANDARDIZE(moras[[#This Row],[SALARIO]],'2-Resumen'!$B$2,'2-Resumen'!$B$3)</f>
        <v>-0.36662991932672978</v>
      </c>
      <c r="G4452" t="str">
        <f>IF(ABS(moras[[#This Row],[Z-CORE]])&gt; 1.96,"Sí", "No")</f>
        <v>No</v>
      </c>
      <c r="H4452" t="s">
        <v>39</v>
      </c>
      <c r="I4452" t="str">
        <f>IF(moras[[#This Row],[TIPO_ASEGURAMIENTO]] = "", '2-Resumen'!$F$4, moras[[#This Row],[TIPO_ASEGURAMIENTO]])</f>
        <v>TRABAJADOR INDEPENDIENTE</v>
      </c>
      <c r="J4452" t="s">
        <v>29</v>
      </c>
      <c r="K4452" t="s">
        <v>30</v>
      </c>
      <c r="L4452" t="s">
        <v>31</v>
      </c>
      <c r="M4452" t="s">
        <v>30</v>
      </c>
      <c r="N4452">
        <v>60</v>
      </c>
      <c r="O4452">
        <f>IF(moras[[#This Row],[EDAD]]="", '2-Resumen'!$C$7, moras[[#This Row],[EDAD]])</f>
        <v>60</v>
      </c>
      <c r="P4452">
        <f>FLOOR(moras[[#This Row],[EDAD_SIN_NA´S]],10)</f>
        <v>60</v>
      </c>
      <c r="Q4452">
        <f>STANDARDIZE(moras[[#This Row],[EDAD]],'2-Resumen'!$C$2, '2-Resumen'!$C$3)</f>
        <v>1.2769657581737661</v>
      </c>
      <c r="R4452" t="str">
        <f>IF(ABS(moras[[#This Row],[Z-CORE E]]) &gt; 1.96, "Sí", "No")</f>
        <v>No</v>
      </c>
    </row>
    <row r="4453" spans="1:18">
      <c r="A4453">
        <v>956</v>
      </c>
      <c r="B4453" t="s">
        <v>32</v>
      </c>
      <c r="C4453">
        <v>814208</v>
      </c>
      <c r="D44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453">
        <f>IF(moras[[#This Row],[SALARIO]]="",'2-Resumen'!$B$7, moras[[#This Row],[SALARIO]])</f>
        <v>814208</v>
      </c>
      <c r="F4453">
        <f>STANDARDIZE(moras[[#This Row],[SALARIO]],'2-Resumen'!$B$2,'2-Resumen'!$B$3)</f>
        <v>-0.36206874227859975</v>
      </c>
      <c r="G4453" t="str">
        <f>IF(ABS(moras[[#This Row],[Z-CORE]])&gt; 1.96,"Sí", "No")</f>
        <v>No</v>
      </c>
      <c r="H4453" t="s">
        <v>39</v>
      </c>
      <c r="I4453" t="str">
        <f>IF(moras[[#This Row],[TIPO_ASEGURAMIENTO]] = "", '2-Resumen'!$F$4, moras[[#This Row],[TIPO_ASEGURAMIENTO]])</f>
        <v>TRABAJADOR INDEPENDIENTE</v>
      </c>
      <c r="J4453" t="s">
        <v>29</v>
      </c>
      <c r="K4453" t="s">
        <v>30</v>
      </c>
      <c r="L4453" t="s">
        <v>31</v>
      </c>
      <c r="M4453" t="s">
        <v>31</v>
      </c>
      <c r="N4453">
        <v>49</v>
      </c>
      <c r="O4453">
        <f>IF(moras[[#This Row],[EDAD]]="", '2-Resumen'!$C$7, moras[[#This Row],[EDAD]])</f>
        <v>49</v>
      </c>
      <c r="P4453">
        <f>FLOOR(moras[[#This Row],[EDAD_SIN_NA´S]],10)</f>
        <v>40</v>
      </c>
      <c r="Q4453">
        <f>STANDARDIZE(moras[[#This Row],[EDAD]],'2-Resumen'!$C$2, '2-Resumen'!$C$3)</f>
        <v>0.50063712732525367</v>
      </c>
      <c r="R4453" t="str">
        <f>IF(ABS(moras[[#This Row],[Z-CORE E]]) &gt; 1.96, "Sí", "No")</f>
        <v>No</v>
      </c>
    </row>
    <row r="4454" spans="1:18">
      <c r="A4454">
        <v>957</v>
      </c>
      <c r="B4454" t="s">
        <v>32</v>
      </c>
      <c r="C4454">
        <v>298155</v>
      </c>
      <c r="D44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54">
        <f>IF(moras[[#This Row],[SALARIO]]="",'2-Resumen'!$B$7, moras[[#This Row],[SALARIO]])</f>
        <v>298155</v>
      </c>
      <c r="F4454">
        <f>STANDARDIZE(moras[[#This Row],[SALARIO]],'2-Resumen'!$B$2,'2-Resumen'!$B$3)</f>
        <v>-0.37065536917953412</v>
      </c>
      <c r="G4454" t="str">
        <f>IF(ABS(moras[[#This Row],[Z-CORE]])&gt; 1.96,"Sí", "No")</f>
        <v>No</v>
      </c>
      <c r="H4454" t="s">
        <v>39</v>
      </c>
      <c r="I4454" t="str">
        <f>IF(moras[[#This Row],[TIPO_ASEGURAMIENTO]] = "", '2-Resumen'!$F$4, moras[[#This Row],[TIPO_ASEGURAMIENTO]])</f>
        <v>TRABAJADOR INDEPENDIENTE</v>
      </c>
      <c r="J4454" t="s">
        <v>29</v>
      </c>
      <c r="K4454" t="s">
        <v>30</v>
      </c>
      <c r="L4454" t="s">
        <v>31</v>
      </c>
      <c r="M4454" t="s">
        <v>31</v>
      </c>
      <c r="N4454">
        <v>63</v>
      </c>
      <c r="O4454">
        <f>IF(moras[[#This Row],[EDAD]]="", '2-Resumen'!$C$7, moras[[#This Row],[EDAD]])</f>
        <v>63</v>
      </c>
      <c r="P4454">
        <f>FLOOR(moras[[#This Row],[EDAD_SIN_NA´S]],10)</f>
        <v>60</v>
      </c>
      <c r="Q4454">
        <f>STANDARDIZE(moras[[#This Row],[EDAD]],'2-Resumen'!$C$2, '2-Resumen'!$C$3)</f>
        <v>1.4886917484051787</v>
      </c>
      <c r="R4454" t="str">
        <f>IF(ABS(moras[[#This Row],[Z-CORE E]]) &gt; 1.96, "Sí", "No")</f>
        <v>No</v>
      </c>
    </row>
    <row r="4455" spans="1:18">
      <c r="A4455">
        <v>960</v>
      </c>
      <c r="B4455" t="s">
        <v>32</v>
      </c>
      <c r="C4455">
        <v>419576</v>
      </c>
      <c r="D44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55">
        <f>IF(moras[[#This Row],[SALARIO]]="",'2-Resumen'!$B$7, moras[[#This Row],[SALARIO]])</f>
        <v>419576</v>
      </c>
      <c r="F4455">
        <f>STANDARDIZE(moras[[#This Row],[SALARIO]],'2-Resumen'!$B$2,'2-Resumen'!$B$3)</f>
        <v>-0.36863504021150495</v>
      </c>
      <c r="G4455" t="str">
        <f>IF(ABS(moras[[#This Row],[Z-CORE]])&gt; 1.96,"Sí", "No")</f>
        <v>No</v>
      </c>
      <c r="H4455" t="s">
        <v>39</v>
      </c>
      <c r="I4455" t="str">
        <f>IF(moras[[#This Row],[TIPO_ASEGURAMIENTO]] = "", '2-Resumen'!$F$4, moras[[#This Row],[TIPO_ASEGURAMIENTO]])</f>
        <v>TRABAJADOR INDEPENDIENTE</v>
      </c>
      <c r="J4455" t="s">
        <v>29</v>
      </c>
      <c r="K4455" t="s">
        <v>30</v>
      </c>
      <c r="L4455" t="s">
        <v>31</v>
      </c>
      <c r="M4455" t="s">
        <v>31</v>
      </c>
      <c r="N4455">
        <v>59</v>
      </c>
      <c r="O4455">
        <f>IF(moras[[#This Row],[EDAD]]="", '2-Resumen'!$C$7, moras[[#This Row],[EDAD]])</f>
        <v>59</v>
      </c>
      <c r="P4455">
        <f>FLOOR(moras[[#This Row],[EDAD_SIN_NA´S]],10)</f>
        <v>50</v>
      </c>
      <c r="Q4455">
        <f>STANDARDIZE(moras[[#This Row],[EDAD]],'2-Resumen'!$C$2, '2-Resumen'!$C$3)</f>
        <v>1.2063904280966287</v>
      </c>
      <c r="R4455" t="str">
        <f>IF(ABS(moras[[#This Row],[Z-CORE E]]) &gt; 1.96, "Sí", "No")</f>
        <v>No</v>
      </c>
    </row>
    <row r="4456" spans="1:18">
      <c r="A4456">
        <v>972</v>
      </c>
      <c r="B4456" t="s">
        <v>32</v>
      </c>
      <c r="C4456">
        <v>405798</v>
      </c>
      <c r="D44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56">
        <f>IF(moras[[#This Row],[SALARIO]]="",'2-Resumen'!$B$7, moras[[#This Row],[SALARIO]])</f>
        <v>405798</v>
      </c>
      <c r="F4456">
        <f>STANDARDIZE(moras[[#This Row],[SALARIO]],'2-Resumen'!$B$2,'2-Resumen'!$B$3)</f>
        <v>-0.36886429291508593</v>
      </c>
      <c r="G4456" t="str">
        <f>IF(ABS(moras[[#This Row],[Z-CORE]])&gt; 1.96,"Sí", "No")</f>
        <v>No</v>
      </c>
      <c r="H4456" t="s">
        <v>39</v>
      </c>
      <c r="I4456" t="str">
        <f>IF(moras[[#This Row],[TIPO_ASEGURAMIENTO]] = "", '2-Resumen'!$F$4, moras[[#This Row],[TIPO_ASEGURAMIENTO]])</f>
        <v>TRABAJADOR INDEPENDIENTE</v>
      </c>
      <c r="J4456" t="s">
        <v>29</v>
      </c>
      <c r="K4456" t="s">
        <v>30</v>
      </c>
      <c r="L4456" t="s">
        <v>31</v>
      </c>
      <c r="M4456" t="s">
        <v>30</v>
      </c>
      <c r="N4456">
        <v>60</v>
      </c>
      <c r="O4456">
        <f>IF(moras[[#This Row],[EDAD]]="", '2-Resumen'!$C$7, moras[[#This Row],[EDAD]])</f>
        <v>60</v>
      </c>
      <c r="P4456">
        <f>FLOOR(moras[[#This Row],[EDAD_SIN_NA´S]],10)</f>
        <v>60</v>
      </c>
      <c r="Q4456">
        <f>STANDARDIZE(moras[[#This Row],[EDAD]],'2-Resumen'!$C$2, '2-Resumen'!$C$3)</f>
        <v>1.2769657581737661</v>
      </c>
      <c r="R4456" t="str">
        <f>IF(ABS(moras[[#This Row],[Z-CORE E]]) &gt; 1.96, "Sí", "No")</f>
        <v>No</v>
      </c>
    </row>
    <row r="4457" spans="1:18">
      <c r="A4457">
        <v>974</v>
      </c>
      <c r="B4457" t="s">
        <v>27</v>
      </c>
      <c r="C4457">
        <v>837414</v>
      </c>
      <c r="D44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457">
        <f>IF(moras[[#This Row],[SALARIO]]="",'2-Resumen'!$B$7, moras[[#This Row],[SALARIO]])</f>
        <v>837414</v>
      </c>
      <c r="F4457">
        <f>STANDARDIZE(moras[[#This Row],[SALARIO]],'2-Resumen'!$B$2,'2-Resumen'!$B$3)</f>
        <v>-0.36168261669874058</v>
      </c>
      <c r="G4457" t="str">
        <f>IF(ABS(moras[[#This Row],[Z-CORE]])&gt; 1.96,"Sí", "No")</f>
        <v>No</v>
      </c>
      <c r="H4457" t="s">
        <v>39</v>
      </c>
      <c r="I4457" t="str">
        <f>IF(moras[[#This Row],[TIPO_ASEGURAMIENTO]] = "", '2-Resumen'!$F$4, moras[[#This Row],[TIPO_ASEGURAMIENTO]])</f>
        <v>TRABAJADOR INDEPENDIENTE</v>
      </c>
      <c r="J4457" t="s">
        <v>29</v>
      </c>
      <c r="K4457" t="s">
        <v>30</v>
      </c>
      <c r="L4457" t="s">
        <v>31</v>
      </c>
      <c r="M4457" t="s">
        <v>31</v>
      </c>
      <c r="N4457">
        <v>65</v>
      </c>
      <c r="O4457">
        <f>IF(moras[[#This Row],[EDAD]]="", '2-Resumen'!$C$7, moras[[#This Row],[EDAD]])</f>
        <v>65</v>
      </c>
      <c r="P4457">
        <f>FLOOR(moras[[#This Row],[EDAD_SIN_NA´S]],10)</f>
        <v>60</v>
      </c>
      <c r="Q4457">
        <f>STANDARDIZE(moras[[#This Row],[EDAD]],'2-Resumen'!$C$2, '2-Resumen'!$C$3)</f>
        <v>1.6298424085594538</v>
      </c>
      <c r="R4457" t="str">
        <f>IF(ABS(moras[[#This Row],[Z-CORE E]]) &gt; 1.96, "Sí", "No")</f>
        <v>No</v>
      </c>
    </row>
    <row r="4458" spans="1:18">
      <c r="A4458">
        <v>989</v>
      </c>
      <c r="B4458" t="s">
        <v>32</v>
      </c>
      <c r="C4458">
        <v>324047</v>
      </c>
      <c r="D44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58">
        <f>IF(moras[[#This Row],[SALARIO]]="",'2-Resumen'!$B$7, moras[[#This Row],[SALARIO]])</f>
        <v>324047</v>
      </c>
      <c r="F4458">
        <f>STANDARDIZE(moras[[#This Row],[SALARIO]],'2-Resumen'!$B$2,'2-Resumen'!$B$3)</f>
        <v>-0.37022455113619557</v>
      </c>
      <c r="G4458" t="str">
        <f>IF(ABS(moras[[#This Row],[Z-CORE]])&gt; 1.96,"Sí", "No")</f>
        <v>No</v>
      </c>
      <c r="H4458" t="s">
        <v>39</v>
      </c>
      <c r="I4458" t="str">
        <f>IF(moras[[#This Row],[TIPO_ASEGURAMIENTO]] = "", '2-Resumen'!$F$4, moras[[#This Row],[TIPO_ASEGURAMIENTO]])</f>
        <v>TRABAJADOR INDEPENDIENTE</v>
      </c>
      <c r="J4458" t="s">
        <v>29</v>
      </c>
      <c r="K4458" t="s">
        <v>30</v>
      </c>
      <c r="L4458" t="s">
        <v>30</v>
      </c>
      <c r="M4458" t="s">
        <v>30</v>
      </c>
      <c r="N4458">
        <v>48</v>
      </c>
      <c r="O4458">
        <f>IF(moras[[#This Row],[EDAD]]="", '2-Resumen'!$C$7, moras[[#This Row],[EDAD]])</f>
        <v>48</v>
      </c>
      <c r="P4458">
        <f>FLOOR(moras[[#This Row],[EDAD_SIN_NA´S]],10)</f>
        <v>40</v>
      </c>
      <c r="Q4458">
        <f>STANDARDIZE(moras[[#This Row],[EDAD]],'2-Resumen'!$C$2, '2-Resumen'!$C$3)</f>
        <v>0.43006179724811616</v>
      </c>
      <c r="R4458" t="str">
        <f>IF(ABS(moras[[#This Row],[Z-CORE E]]) &gt; 1.96, "Sí", "No")</f>
        <v>No</v>
      </c>
    </row>
    <row r="4459" spans="1:18">
      <c r="A4459">
        <v>990</v>
      </c>
      <c r="B4459" t="s">
        <v>27</v>
      </c>
      <c r="C4459">
        <v>374301</v>
      </c>
      <c r="D44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59">
        <f>IF(moras[[#This Row],[SALARIO]]="",'2-Resumen'!$B$7, moras[[#This Row],[SALARIO]])</f>
        <v>374301</v>
      </c>
      <c r="F4459">
        <f>STANDARDIZE(moras[[#This Row],[SALARIO]],'2-Resumen'!$B$2,'2-Resumen'!$B$3)</f>
        <v>-0.36938837278188008</v>
      </c>
      <c r="G4459" t="str">
        <f>IF(ABS(moras[[#This Row],[Z-CORE]])&gt; 1.96,"Sí", "No")</f>
        <v>No</v>
      </c>
      <c r="H4459" t="s">
        <v>39</v>
      </c>
      <c r="I4459" t="str">
        <f>IF(moras[[#This Row],[TIPO_ASEGURAMIENTO]] = "", '2-Resumen'!$F$4, moras[[#This Row],[TIPO_ASEGURAMIENTO]])</f>
        <v>TRABAJADOR INDEPENDIENTE</v>
      </c>
      <c r="J4459" t="s">
        <v>29</v>
      </c>
      <c r="K4459" t="s">
        <v>30</v>
      </c>
      <c r="L4459" t="s">
        <v>31</v>
      </c>
      <c r="M4459" t="s">
        <v>31</v>
      </c>
      <c r="N4459">
        <v>33</v>
      </c>
      <c r="O4459">
        <f>IF(moras[[#This Row],[EDAD]]="", '2-Resumen'!$C$7, moras[[#This Row],[EDAD]])</f>
        <v>33</v>
      </c>
      <c r="P4459">
        <f>FLOOR(moras[[#This Row],[EDAD_SIN_NA´S]],10)</f>
        <v>30</v>
      </c>
      <c r="Q4459">
        <f>STANDARDIZE(moras[[#This Row],[EDAD]],'2-Resumen'!$C$2, '2-Resumen'!$C$3)</f>
        <v>-0.62856815390894638</v>
      </c>
      <c r="R4459" t="str">
        <f>IF(ABS(moras[[#This Row],[Z-CORE E]]) &gt; 1.96, "Sí", "No")</f>
        <v>No</v>
      </c>
    </row>
    <row r="4460" spans="1:18">
      <c r="A4460">
        <v>995</v>
      </c>
      <c r="B4460" t="s">
        <v>32</v>
      </c>
      <c r="C4460">
        <v>343836</v>
      </c>
      <c r="D44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60">
        <f>IF(moras[[#This Row],[SALARIO]]="",'2-Resumen'!$B$7, moras[[#This Row],[SALARIO]])</f>
        <v>343836</v>
      </c>
      <c r="F4460">
        <f>STANDARDIZE(moras[[#This Row],[SALARIO]],'2-Resumen'!$B$2,'2-Resumen'!$B$3)</f>
        <v>-0.3698952811586107</v>
      </c>
      <c r="G4460" t="str">
        <f>IF(ABS(moras[[#This Row],[Z-CORE]])&gt; 1.96,"Sí", "No")</f>
        <v>No</v>
      </c>
      <c r="H4460" t="s">
        <v>39</v>
      </c>
      <c r="I4460" t="str">
        <f>IF(moras[[#This Row],[TIPO_ASEGURAMIENTO]] = "", '2-Resumen'!$F$4, moras[[#This Row],[TIPO_ASEGURAMIENTO]])</f>
        <v>TRABAJADOR INDEPENDIENTE</v>
      </c>
      <c r="J4460" t="s">
        <v>29</v>
      </c>
      <c r="K4460" t="s">
        <v>30</v>
      </c>
      <c r="L4460" t="s">
        <v>30</v>
      </c>
      <c r="M4460" t="s">
        <v>30</v>
      </c>
      <c r="N4460">
        <v>40</v>
      </c>
      <c r="O4460">
        <f>IF(moras[[#This Row],[EDAD]]="", '2-Resumen'!$C$7, moras[[#This Row],[EDAD]])</f>
        <v>40</v>
      </c>
      <c r="P4460">
        <f>FLOOR(moras[[#This Row],[EDAD_SIN_NA´S]],10)</f>
        <v>40</v>
      </c>
      <c r="Q4460">
        <f>STANDARDIZE(moras[[#This Row],[EDAD]],'2-Resumen'!$C$2, '2-Resumen'!$C$3)</f>
        <v>-0.13454084336898386</v>
      </c>
      <c r="R4460" t="str">
        <f>IF(ABS(moras[[#This Row],[Z-CORE E]]) &gt; 1.96, "Sí", "No")</f>
        <v>No</v>
      </c>
    </row>
    <row r="4461" spans="1:18">
      <c r="A4461">
        <v>1011</v>
      </c>
      <c r="B4461" t="s">
        <v>32</v>
      </c>
      <c r="C4461">
        <v>544648</v>
      </c>
      <c r="D44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61">
        <f>IF(moras[[#This Row],[SALARIO]]="",'2-Resumen'!$B$7, moras[[#This Row],[SALARIO]])</f>
        <v>544648</v>
      </c>
      <c r="F4461">
        <f>STANDARDIZE(moras[[#This Row],[SALARIO]],'2-Resumen'!$B$2,'2-Resumen'!$B$3)</f>
        <v>-0.36655396210566377</v>
      </c>
      <c r="G4461" t="str">
        <f>IF(ABS(moras[[#This Row],[Z-CORE]])&gt; 1.96,"Sí", "No")</f>
        <v>No</v>
      </c>
      <c r="H4461" t="s">
        <v>39</v>
      </c>
      <c r="I4461" t="str">
        <f>IF(moras[[#This Row],[TIPO_ASEGURAMIENTO]] = "", '2-Resumen'!$F$4, moras[[#This Row],[TIPO_ASEGURAMIENTO]])</f>
        <v>TRABAJADOR INDEPENDIENTE</v>
      </c>
      <c r="J4461" t="s">
        <v>29</v>
      </c>
      <c r="K4461" t="s">
        <v>30</v>
      </c>
      <c r="L4461" t="s">
        <v>31</v>
      </c>
      <c r="M4461" t="s">
        <v>31</v>
      </c>
      <c r="N4461">
        <v>39</v>
      </c>
      <c r="O4461">
        <f>IF(moras[[#This Row],[EDAD]]="", '2-Resumen'!$C$7, moras[[#This Row],[EDAD]])</f>
        <v>39</v>
      </c>
      <c r="P4461">
        <f>FLOOR(moras[[#This Row],[EDAD_SIN_NA´S]],10)</f>
        <v>30</v>
      </c>
      <c r="Q4461">
        <f>STANDARDIZE(moras[[#This Row],[EDAD]],'2-Resumen'!$C$2, '2-Resumen'!$C$3)</f>
        <v>-0.20511617344612137</v>
      </c>
      <c r="R4461" t="str">
        <f>IF(ABS(moras[[#This Row],[Z-CORE E]]) &gt; 1.96, "Sí", "No")</f>
        <v>No</v>
      </c>
    </row>
    <row r="4462" spans="1:18">
      <c r="A4462">
        <v>1017</v>
      </c>
      <c r="B4462" t="s">
        <v>32</v>
      </c>
      <c r="C4462">
        <v>418054</v>
      </c>
      <c r="D44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62">
        <f>IF(moras[[#This Row],[SALARIO]]="",'2-Resumen'!$B$7, moras[[#This Row],[SALARIO]])</f>
        <v>418054</v>
      </c>
      <c r="F4462">
        <f>STANDARDIZE(moras[[#This Row],[SALARIO]],'2-Resumen'!$B$2,'2-Resumen'!$B$3)</f>
        <v>-0.36866036483154052</v>
      </c>
      <c r="G4462" t="str">
        <f>IF(ABS(moras[[#This Row],[Z-CORE]])&gt; 1.96,"Sí", "No")</f>
        <v>No</v>
      </c>
      <c r="H4462" t="s">
        <v>39</v>
      </c>
      <c r="I4462" t="str">
        <f>IF(moras[[#This Row],[TIPO_ASEGURAMIENTO]] = "", '2-Resumen'!$F$4, moras[[#This Row],[TIPO_ASEGURAMIENTO]])</f>
        <v>TRABAJADOR INDEPENDIENTE</v>
      </c>
      <c r="J4462" t="s">
        <v>29</v>
      </c>
      <c r="K4462" t="s">
        <v>30</v>
      </c>
      <c r="L4462" t="s">
        <v>31</v>
      </c>
      <c r="M4462" t="s">
        <v>30</v>
      </c>
      <c r="N4462">
        <v>48</v>
      </c>
      <c r="O4462">
        <f>IF(moras[[#This Row],[EDAD]]="", '2-Resumen'!$C$7, moras[[#This Row],[EDAD]])</f>
        <v>48</v>
      </c>
      <c r="P4462">
        <f>FLOOR(moras[[#This Row],[EDAD_SIN_NA´S]],10)</f>
        <v>40</v>
      </c>
      <c r="Q4462">
        <f>STANDARDIZE(moras[[#This Row],[EDAD]],'2-Resumen'!$C$2, '2-Resumen'!$C$3)</f>
        <v>0.43006179724811616</v>
      </c>
      <c r="R4462" t="str">
        <f>IF(ABS(moras[[#This Row],[Z-CORE E]]) &gt; 1.96, "Sí", "No")</f>
        <v>No</v>
      </c>
    </row>
    <row r="4463" spans="1:18">
      <c r="A4463">
        <v>1021</v>
      </c>
      <c r="B4463" t="s">
        <v>32</v>
      </c>
      <c r="C4463">
        <v>326749</v>
      </c>
      <c r="D44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63">
        <f>IF(moras[[#This Row],[SALARIO]]="",'2-Resumen'!$B$7, moras[[#This Row],[SALARIO]])</f>
        <v>326749</v>
      </c>
      <c r="F4463">
        <f>STANDARDIZE(moras[[#This Row],[SALARIO]],'2-Resumen'!$B$2,'2-Resumen'!$B$3)</f>
        <v>-0.37017959244806409</v>
      </c>
      <c r="G4463" t="str">
        <f>IF(ABS(moras[[#This Row],[Z-CORE]])&gt; 1.96,"Sí", "No")</f>
        <v>No</v>
      </c>
      <c r="H4463" t="s">
        <v>39</v>
      </c>
      <c r="I4463" t="str">
        <f>IF(moras[[#This Row],[TIPO_ASEGURAMIENTO]] = "", '2-Resumen'!$F$4, moras[[#This Row],[TIPO_ASEGURAMIENTO]])</f>
        <v>TRABAJADOR INDEPENDIENTE</v>
      </c>
      <c r="J4463" t="s">
        <v>29</v>
      </c>
      <c r="K4463" t="s">
        <v>30</v>
      </c>
      <c r="L4463" t="s">
        <v>31</v>
      </c>
      <c r="M4463" t="s">
        <v>30</v>
      </c>
      <c r="N4463">
        <v>58</v>
      </c>
      <c r="O4463">
        <f>IF(moras[[#This Row],[EDAD]]="", '2-Resumen'!$C$7, moras[[#This Row],[EDAD]])</f>
        <v>58</v>
      </c>
      <c r="P4463">
        <f>FLOOR(moras[[#This Row],[EDAD_SIN_NA´S]],10)</f>
        <v>50</v>
      </c>
      <c r="Q4463">
        <f>STANDARDIZE(moras[[#This Row],[EDAD]],'2-Resumen'!$C$2, '2-Resumen'!$C$3)</f>
        <v>1.1358150980194912</v>
      </c>
      <c r="R4463" t="str">
        <f>IF(ABS(moras[[#This Row],[Z-CORE E]]) &gt; 1.96, "Sí", "No")</f>
        <v>No</v>
      </c>
    </row>
    <row r="4464" spans="1:18">
      <c r="A4464">
        <v>1033</v>
      </c>
      <c r="B4464" t="s">
        <v>32</v>
      </c>
      <c r="C4464">
        <v>639148</v>
      </c>
      <c r="D44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64">
        <f>IF(moras[[#This Row],[SALARIO]]="",'2-Resumen'!$B$7, moras[[#This Row],[SALARIO]])</f>
        <v>639148</v>
      </c>
      <c r="F4464">
        <f>STANDARDIZE(moras[[#This Row],[SALARIO]],'2-Resumen'!$B$2,'2-Resumen'!$B$3)</f>
        <v>-0.36498157275391446</v>
      </c>
      <c r="G4464" t="str">
        <f>IF(ABS(moras[[#This Row],[Z-CORE]])&gt; 1.96,"Sí", "No")</f>
        <v>No</v>
      </c>
      <c r="H4464" t="s">
        <v>39</v>
      </c>
      <c r="I4464" t="str">
        <f>IF(moras[[#This Row],[TIPO_ASEGURAMIENTO]] = "", '2-Resumen'!$F$4, moras[[#This Row],[TIPO_ASEGURAMIENTO]])</f>
        <v>TRABAJADOR INDEPENDIENTE</v>
      </c>
      <c r="J4464" t="s">
        <v>29</v>
      </c>
      <c r="K4464" t="s">
        <v>30</v>
      </c>
      <c r="L4464" t="s">
        <v>31</v>
      </c>
      <c r="M4464" t="s">
        <v>30</v>
      </c>
      <c r="N4464">
        <v>73</v>
      </c>
      <c r="O4464">
        <f>IF(moras[[#This Row],[EDAD]]="", '2-Resumen'!$C$7, moras[[#This Row],[EDAD]])</f>
        <v>73</v>
      </c>
      <c r="P4464">
        <f>FLOOR(moras[[#This Row],[EDAD_SIN_NA´S]],10)</f>
        <v>70</v>
      </c>
      <c r="Q4464">
        <f>STANDARDIZE(moras[[#This Row],[EDAD]],'2-Resumen'!$C$2, '2-Resumen'!$C$3)</f>
        <v>2.1944450491765539</v>
      </c>
      <c r="R4464" t="str">
        <f>IF(ABS(moras[[#This Row],[Z-CORE E]]) &gt; 1.96, "Sí", "No")</f>
        <v>Sí</v>
      </c>
    </row>
    <row r="4465" spans="1:18">
      <c r="A4465">
        <v>1049</v>
      </c>
      <c r="B4465" t="s">
        <v>32</v>
      </c>
      <c r="C4465">
        <v>297429</v>
      </c>
      <c r="D44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65">
        <f>IF(moras[[#This Row],[SALARIO]]="",'2-Resumen'!$B$7, moras[[#This Row],[SALARIO]])</f>
        <v>297429</v>
      </c>
      <c r="F4465">
        <f>STANDARDIZE(moras[[#This Row],[SALARIO]],'2-Resumen'!$B$2,'2-Resumen'!$B$3)</f>
        <v>-0.37066744912312533</v>
      </c>
      <c r="G4465" t="str">
        <f>IF(ABS(moras[[#This Row],[Z-CORE]])&gt; 1.96,"Sí", "No")</f>
        <v>No</v>
      </c>
      <c r="H4465" t="s">
        <v>39</v>
      </c>
      <c r="I4465" t="str">
        <f>IF(moras[[#This Row],[TIPO_ASEGURAMIENTO]] = "", '2-Resumen'!$F$4, moras[[#This Row],[TIPO_ASEGURAMIENTO]])</f>
        <v>TRABAJADOR INDEPENDIENTE</v>
      </c>
      <c r="J4465" t="s">
        <v>29</v>
      </c>
      <c r="K4465" t="s">
        <v>30</v>
      </c>
      <c r="L4465" t="s">
        <v>31</v>
      </c>
      <c r="M4465" t="s">
        <v>30</v>
      </c>
      <c r="N4465">
        <v>28</v>
      </c>
      <c r="O4465">
        <f>IF(moras[[#This Row],[EDAD]]="", '2-Resumen'!$C$7, moras[[#This Row],[EDAD]])</f>
        <v>28</v>
      </c>
      <c r="P4465">
        <f>FLOOR(moras[[#This Row],[EDAD_SIN_NA´S]],10)</f>
        <v>20</v>
      </c>
      <c r="Q4465">
        <f>STANDARDIZE(moras[[#This Row],[EDAD]],'2-Resumen'!$C$2, '2-Resumen'!$C$3)</f>
        <v>-0.98144480429463388</v>
      </c>
      <c r="R4465" t="str">
        <f>IF(ABS(moras[[#This Row],[Z-CORE E]]) &gt; 1.96, "Sí", "No")</f>
        <v>No</v>
      </c>
    </row>
    <row r="4466" spans="1:18">
      <c r="A4466">
        <v>1052</v>
      </c>
      <c r="B4466" t="s">
        <v>27</v>
      </c>
      <c r="C4466">
        <v>396057</v>
      </c>
      <c r="D44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66">
        <f>IF(moras[[#This Row],[SALARIO]]="",'2-Resumen'!$B$7, moras[[#This Row],[SALARIO]])</f>
        <v>396057</v>
      </c>
      <c r="F4466">
        <f>STANDARDIZE(moras[[#This Row],[SALARIO]],'2-Resumen'!$B$2,'2-Resumen'!$B$3)</f>
        <v>-0.3690263738111218</v>
      </c>
      <c r="G4466" t="str">
        <f>IF(ABS(moras[[#This Row],[Z-CORE]])&gt; 1.96,"Sí", "No")</f>
        <v>No</v>
      </c>
      <c r="H4466" t="s">
        <v>39</v>
      </c>
      <c r="I4466" t="str">
        <f>IF(moras[[#This Row],[TIPO_ASEGURAMIENTO]] = "", '2-Resumen'!$F$4, moras[[#This Row],[TIPO_ASEGURAMIENTO]])</f>
        <v>TRABAJADOR INDEPENDIENTE</v>
      </c>
      <c r="J4466" t="s">
        <v>29</v>
      </c>
      <c r="K4466" t="s">
        <v>30</v>
      </c>
      <c r="L4466" t="s">
        <v>31</v>
      </c>
      <c r="M4466" t="s">
        <v>31</v>
      </c>
      <c r="N4466">
        <v>19</v>
      </c>
      <c r="O4466">
        <f>IF(moras[[#This Row],[EDAD]]="", '2-Resumen'!$C$7, moras[[#This Row],[EDAD]])</f>
        <v>19</v>
      </c>
      <c r="P4466">
        <f>FLOOR(moras[[#This Row],[EDAD_SIN_NA´S]],10)</f>
        <v>10</v>
      </c>
      <c r="Q4466">
        <f>STANDARDIZE(moras[[#This Row],[EDAD]],'2-Resumen'!$C$2, '2-Resumen'!$C$3)</f>
        <v>-1.6166227749888715</v>
      </c>
      <c r="R4466" t="str">
        <f>IF(ABS(moras[[#This Row],[Z-CORE E]]) &gt; 1.96, "Sí", "No")</f>
        <v>No</v>
      </c>
    </row>
    <row r="4467" spans="1:18">
      <c r="A4467">
        <v>1056</v>
      </c>
      <c r="B4467" t="s">
        <v>27</v>
      </c>
      <c r="C4467">
        <v>297110</v>
      </c>
      <c r="D44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67">
        <f>IF(moras[[#This Row],[SALARIO]]="",'2-Resumen'!$B$7, moras[[#This Row],[SALARIO]])</f>
        <v>297110</v>
      </c>
      <c r="F4467">
        <f>STANDARDIZE(moras[[#This Row],[SALARIO]],'2-Resumen'!$B$2,'2-Resumen'!$B$3)</f>
        <v>-0.37067275697712754</v>
      </c>
      <c r="G4467" t="str">
        <f>IF(ABS(moras[[#This Row],[Z-CORE]])&gt; 1.96,"Sí", "No")</f>
        <v>No</v>
      </c>
      <c r="H4467" t="s">
        <v>39</v>
      </c>
      <c r="I4467" t="str">
        <f>IF(moras[[#This Row],[TIPO_ASEGURAMIENTO]] = "", '2-Resumen'!$F$4, moras[[#This Row],[TIPO_ASEGURAMIENTO]])</f>
        <v>TRABAJADOR INDEPENDIENTE</v>
      </c>
      <c r="J4467" t="s">
        <v>29</v>
      </c>
      <c r="K4467" t="s">
        <v>30</v>
      </c>
      <c r="L4467" t="s">
        <v>31</v>
      </c>
      <c r="M4467" t="s">
        <v>30</v>
      </c>
      <c r="N4467">
        <v>35</v>
      </c>
      <c r="O4467">
        <f>IF(moras[[#This Row],[EDAD]]="", '2-Resumen'!$C$7, moras[[#This Row],[EDAD]])</f>
        <v>35</v>
      </c>
      <c r="P4467">
        <f>FLOOR(moras[[#This Row],[EDAD_SIN_NA´S]],10)</f>
        <v>30</v>
      </c>
      <c r="Q4467">
        <f>STANDARDIZE(moras[[#This Row],[EDAD]],'2-Resumen'!$C$2, '2-Resumen'!$C$3)</f>
        <v>-0.48741749375467142</v>
      </c>
      <c r="R4467" t="str">
        <f>IF(ABS(moras[[#This Row],[Z-CORE E]]) &gt; 1.96, "Sí", "No")</f>
        <v>No</v>
      </c>
    </row>
    <row r="4468" spans="1:18">
      <c r="A4468">
        <v>1082</v>
      </c>
      <c r="B4468" t="s">
        <v>27</v>
      </c>
      <c r="C4468">
        <v>582638</v>
      </c>
      <c r="D44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68">
        <f>IF(moras[[#This Row],[SALARIO]]="",'2-Resumen'!$B$7, moras[[#This Row],[SALARIO]])</f>
        <v>582638</v>
      </c>
      <c r="F4468">
        <f>STANDARDIZE(moras[[#This Row],[SALARIO]],'2-Resumen'!$B$2,'2-Resumen'!$B$3)</f>
        <v>-0.3659218449472198</v>
      </c>
      <c r="G4468" t="str">
        <f>IF(ABS(moras[[#This Row],[Z-CORE]])&gt; 1.96,"Sí", "No")</f>
        <v>No</v>
      </c>
      <c r="H4468" t="s">
        <v>39</v>
      </c>
      <c r="I4468" t="str">
        <f>IF(moras[[#This Row],[TIPO_ASEGURAMIENTO]] = "", '2-Resumen'!$F$4, moras[[#This Row],[TIPO_ASEGURAMIENTO]])</f>
        <v>TRABAJADOR INDEPENDIENTE</v>
      </c>
      <c r="J4468" t="s">
        <v>29</v>
      </c>
      <c r="K4468" t="s">
        <v>30</v>
      </c>
      <c r="L4468" t="s">
        <v>30</v>
      </c>
      <c r="M4468" t="s">
        <v>30</v>
      </c>
      <c r="N4468">
        <v>60</v>
      </c>
      <c r="O4468">
        <f>IF(moras[[#This Row],[EDAD]]="", '2-Resumen'!$C$7, moras[[#This Row],[EDAD]])</f>
        <v>60</v>
      </c>
      <c r="P4468">
        <f>FLOOR(moras[[#This Row],[EDAD_SIN_NA´S]],10)</f>
        <v>60</v>
      </c>
      <c r="Q4468">
        <f>STANDARDIZE(moras[[#This Row],[EDAD]],'2-Resumen'!$C$2, '2-Resumen'!$C$3)</f>
        <v>1.2769657581737661</v>
      </c>
      <c r="R4468" t="str">
        <f>IF(ABS(moras[[#This Row],[Z-CORE E]]) &gt; 1.96, "Sí", "No")</f>
        <v>No</v>
      </c>
    </row>
    <row r="4469" spans="1:18">
      <c r="A4469">
        <v>1087</v>
      </c>
      <c r="B4469" t="s">
        <v>32</v>
      </c>
      <c r="C4469">
        <v>302470</v>
      </c>
      <c r="D44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69">
        <f>IF(moras[[#This Row],[SALARIO]]="",'2-Resumen'!$B$7, moras[[#This Row],[SALARIO]])</f>
        <v>302470</v>
      </c>
      <c r="F4469">
        <f>STANDARDIZE(moras[[#This Row],[SALARIO]],'2-Resumen'!$B$2,'2-Resumen'!$B$3)</f>
        <v>-0.37058357171865797</v>
      </c>
      <c r="G4469" t="str">
        <f>IF(ABS(moras[[#This Row],[Z-CORE]])&gt; 1.96,"Sí", "No")</f>
        <v>No</v>
      </c>
      <c r="H4469" t="s">
        <v>39</v>
      </c>
      <c r="I4469" t="str">
        <f>IF(moras[[#This Row],[TIPO_ASEGURAMIENTO]] = "", '2-Resumen'!$F$4, moras[[#This Row],[TIPO_ASEGURAMIENTO]])</f>
        <v>TRABAJADOR INDEPENDIENTE</v>
      </c>
      <c r="J4469" t="s">
        <v>29</v>
      </c>
      <c r="K4469" t="s">
        <v>30</v>
      </c>
      <c r="L4469" t="s">
        <v>31</v>
      </c>
      <c r="M4469" t="s">
        <v>30</v>
      </c>
      <c r="N4469">
        <v>31</v>
      </c>
      <c r="O4469">
        <f>IF(moras[[#This Row],[EDAD]]="", '2-Resumen'!$C$7, moras[[#This Row],[EDAD]])</f>
        <v>31</v>
      </c>
      <c r="P4469">
        <f>FLOOR(moras[[#This Row],[EDAD_SIN_NA´S]],10)</f>
        <v>30</v>
      </c>
      <c r="Q4469">
        <f>STANDARDIZE(moras[[#This Row],[EDAD]],'2-Resumen'!$C$2, '2-Resumen'!$C$3)</f>
        <v>-0.7697188140632214</v>
      </c>
      <c r="R4469" t="str">
        <f>IF(ABS(moras[[#This Row],[Z-CORE E]]) &gt; 1.96, "Sí", "No")</f>
        <v>No</v>
      </c>
    </row>
    <row r="4470" spans="1:18">
      <c r="A4470">
        <v>1099</v>
      </c>
      <c r="B4470" t="s">
        <v>32</v>
      </c>
      <c r="C4470">
        <v>377999</v>
      </c>
      <c r="D44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70">
        <f>IF(moras[[#This Row],[SALARIO]]="",'2-Resumen'!$B$7, moras[[#This Row],[SALARIO]])</f>
        <v>377999</v>
      </c>
      <c r="F4470">
        <f>STANDARDIZE(moras[[#This Row],[SALARIO]],'2-Resumen'!$B$2,'2-Resumen'!$B$3)</f>
        <v>-0.36932684160915241</v>
      </c>
      <c r="G4470" t="str">
        <f>IF(ABS(moras[[#This Row],[Z-CORE]])&gt; 1.96,"Sí", "No")</f>
        <v>No</v>
      </c>
      <c r="H4470" t="s">
        <v>39</v>
      </c>
      <c r="I4470" t="str">
        <f>IF(moras[[#This Row],[TIPO_ASEGURAMIENTO]] = "", '2-Resumen'!$F$4, moras[[#This Row],[TIPO_ASEGURAMIENTO]])</f>
        <v>TRABAJADOR INDEPENDIENTE</v>
      </c>
      <c r="J4470" t="s">
        <v>29</v>
      </c>
      <c r="K4470" t="s">
        <v>30</v>
      </c>
      <c r="L4470" t="s">
        <v>31</v>
      </c>
      <c r="M4470" t="s">
        <v>30</v>
      </c>
      <c r="N4470">
        <v>37</v>
      </c>
      <c r="O4470">
        <f>IF(moras[[#This Row],[EDAD]]="", '2-Resumen'!$C$7, moras[[#This Row],[EDAD]])</f>
        <v>37</v>
      </c>
      <c r="P4470">
        <f>FLOOR(moras[[#This Row],[EDAD_SIN_NA´S]],10)</f>
        <v>30</v>
      </c>
      <c r="Q4470">
        <f>STANDARDIZE(moras[[#This Row],[EDAD]],'2-Resumen'!$C$2, '2-Resumen'!$C$3)</f>
        <v>-0.3462668336003964</v>
      </c>
      <c r="R4470" t="str">
        <f>IF(ABS(moras[[#This Row],[Z-CORE E]]) &gt; 1.96, "Sí", "No")</f>
        <v>No</v>
      </c>
    </row>
    <row r="4471" spans="1:18">
      <c r="A4471">
        <v>1102</v>
      </c>
      <c r="B4471" t="s">
        <v>32</v>
      </c>
      <c r="C4471">
        <v>297045</v>
      </c>
      <c r="D44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71">
        <f>IF(moras[[#This Row],[SALARIO]]="",'2-Resumen'!$B$7, moras[[#This Row],[SALARIO]])</f>
        <v>297045</v>
      </c>
      <c r="F4471">
        <f>STANDARDIZE(moras[[#This Row],[SALARIO]],'2-Resumen'!$B$2,'2-Resumen'!$B$3)</f>
        <v>-0.37067383851477692</v>
      </c>
      <c r="G4471" t="str">
        <f>IF(ABS(moras[[#This Row],[Z-CORE]])&gt; 1.96,"Sí", "No")</f>
        <v>No</v>
      </c>
      <c r="H4471" t="s">
        <v>39</v>
      </c>
      <c r="I4471" t="str">
        <f>IF(moras[[#This Row],[TIPO_ASEGURAMIENTO]] = "", '2-Resumen'!$F$4, moras[[#This Row],[TIPO_ASEGURAMIENTO]])</f>
        <v>TRABAJADOR INDEPENDIENTE</v>
      </c>
      <c r="J4471" t="s">
        <v>29</v>
      </c>
      <c r="K4471" t="s">
        <v>30</v>
      </c>
      <c r="L4471" t="s">
        <v>31</v>
      </c>
      <c r="M4471" t="s">
        <v>30</v>
      </c>
      <c r="N4471">
        <v>33</v>
      </c>
      <c r="O4471">
        <f>IF(moras[[#This Row],[EDAD]]="", '2-Resumen'!$C$7, moras[[#This Row],[EDAD]])</f>
        <v>33</v>
      </c>
      <c r="P4471">
        <f>FLOOR(moras[[#This Row],[EDAD_SIN_NA´S]],10)</f>
        <v>30</v>
      </c>
      <c r="Q4471">
        <f>STANDARDIZE(moras[[#This Row],[EDAD]],'2-Resumen'!$C$2, '2-Resumen'!$C$3)</f>
        <v>-0.62856815390894638</v>
      </c>
      <c r="R4471" t="str">
        <f>IF(ABS(moras[[#This Row],[Z-CORE E]]) &gt; 1.96, "Sí", "No")</f>
        <v>No</v>
      </c>
    </row>
    <row r="4472" spans="1:18">
      <c r="A4472">
        <v>1104</v>
      </c>
      <c r="B4472" t="s">
        <v>32</v>
      </c>
      <c r="C4472">
        <v>331181</v>
      </c>
      <c r="D44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72">
        <f>IF(moras[[#This Row],[SALARIO]]="",'2-Resumen'!$B$7, moras[[#This Row],[SALARIO]])</f>
        <v>331181</v>
      </c>
      <c r="F4472">
        <f>STANDARDIZE(moras[[#This Row],[SALARIO]],'2-Resumen'!$B$2,'2-Resumen'!$B$3)</f>
        <v>-0.37010584821941905</v>
      </c>
      <c r="G4472" t="str">
        <f>IF(ABS(moras[[#This Row],[Z-CORE]])&gt; 1.96,"Sí", "No")</f>
        <v>No</v>
      </c>
      <c r="H4472" t="s">
        <v>39</v>
      </c>
      <c r="I4472" t="str">
        <f>IF(moras[[#This Row],[TIPO_ASEGURAMIENTO]] = "", '2-Resumen'!$F$4, moras[[#This Row],[TIPO_ASEGURAMIENTO]])</f>
        <v>TRABAJADOR INDEPENDIENTE</v>
      </c>
      <c r="J4472" t="s">
        <v>29</v>
      </c>
      <c r="K4472" t="s">
        <v>30</v>
      </c>
      <c r="L4472" t="s">
        <v>30</v>
      </c>
      <c r="M4472" t="s">
        <v>30</v>
      </c>
      <c r="N4472">
        <v>30</v>
      </c>
      <c r="O4472">
        <f>IF(moras[[#This Row],[EDAD]]="", '2-Resumen'!$C$7, moras[[#This Row],[EDAD]])</f>
        <v>30</v>
      </c>
      <c r="P4472">
        <f>FLOOR(moras[[#This Row],[EDAD_SIN_NA´S]],10)</f>
        <v>30</v>
      </c>
      <c r="Q4472">
        <f>STANDARDIZE(moras[[#This Row],[EDAD]],'2-Resumen'!$C$2, '2-Resumen'!$C$3)</f>
        <v>-0.84029414414035897</v>
      </c>
      <c r="R4472" t="str">
        <f>IF(ABS(moras[[#This Row],[Z-CORE E]]) &gt; 1.96, "Sí", "No")</f>
        <v>No</v>
      </c>
    </row>
    <row r="4473" spans="1:18">
      <c r="A4473">
        <v>1108</v>
      </c>
      <c r="B4473" t="s">
        <v>32</v>
      </c>
      <c r="C4473">
        <v>594092</v>
      </c>
      <c r="D44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73">
        <f>IF(moras[[#This Row],[SALARIO]]="",'2-Resumen'!$B$7, moras[[#This Row],[SALARIO]])</f>
        <v>594092</v>
      </c>
      <c r="F4473">
        <f>STANDARDIZE(moras[[#This Row],[SALARIO]],'2-Resumen'!$B$2,'2-Resumen'!$B$3)</f>
        <v>-0.36573126137436329</v>
      </c>
      <c r="G4473" t="str">
        <f>IF(ABS(moras[[#This Row],[Z-CORE]])&gt; 1.96,"Sí", "No")</f>
        <v>No</v>
      </c>
      <c r="H4473" t="s">
        <v>39</v>
      </c>
      <c r="I4473" t="str">
        <f>IF(moras[[#This Row],[TIPO_ASEGURAMIENTO]] = "", '2-Resumen'!$F$4, moras[[#This Row],[TIPO_ASEGURAMIENTO]])</f>
        <v>TRABAJADOR INDEPENDIENTE</v>
      </c>
      <c r="J4473" t="s">
        <v>29</v>
      </c>
      <c r="K4473" t="s">
        <v>30</v>
      </c>
      <c r="L4473" t="s">
        <v>31</v>
      </c>
      <c r="M4473" t="s">
        <v>31</v>
      </c>
      <c r="N4473">
        <v>62</v>
      </c>
      <c r="O4473">
        <f>IF(moras[[#This Row],[EDAD]]="", '2-Resumen'!$C$7, moras[[#This Row],[EDAD]])</f>
        <v>62</v>
      </c>
      <c r="P4473">
        <f>FLOOR(moras[[#This Row],[EDAD_SIN_NA´S]],10)</f>
        <v>60</v>
      </c>
      <c r="Q4473">
        <f>STANDARDIZE(moras[[#This Row],[EDAD]],'2-Resumen'!$C$2, '2-Resumen'!$C$3)</f>
        <v>1.4181164183280413</v>
      </c>
      <c r="R4473" t="str">
        <f>IF(ABS(moras[[#This Row],[Z-CORE E]]) &gt; 1.96, "Sí", "No")</f>
        <v>No</v>
      </c>
    </row>
    <row r="4474" spans="1:18">
      <c r="A4474">
        <v>1109</v>
      </c>
      <c r="B4474" t="s">
        <v>27</v>
      </c>
      <c r="C4474">
        <v>297046</v>
      </c>
      <c r="D44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74">
        <f>IF(moras[[#This Row],[SALARIO]]="",'2-Resumen'!$B$7, moras[[#This Row],[SALARIO]])</f>
        <v>297046</v>
      </c>
      <c r="F4474">
        <f>STANDARDIZE(moras[[#This Row],[SALARIO]],'2-Resumen'!$B$2,'2-Resumen'!$B$3)</f>
        <v>-0.37067382187573611</v>
      </c>
      <c r="G4474" t="str">
        <f>IF(ABS(moras[[#This Row],[Z-CORE]])&gt; 1.96,"Sí", "No")</f>
        <v>No</v>
      </c>
      <c r="H4474" t="s">
        <v>39</v>
      </c>
      <c r="I4474" t="str">
        <f>IF(moras[[#This Row],[TIPO_ASEGURAMIENTO]] = "", '2-Resumen'!$F$4, moras[[#This Row],[TIPO_ASEGURAMIENTO]])</f>
        <v>TRABAJADOR INDEPENDIENTE</v>
      </c>
      <c r="J4474" t="s">
        <v>29</v>
      </c>
      <c r="K4474" t="s">
        <v>30</v>
      </c>
      <c r="L4474" t="s">
        <v>31</v>
      </c>
      <c r="M4474" t="s">
        <v>31</v>
      </c>
      <c r="N4474">
        <v>33</v>
      </c>
      <c r="O4474">
        <f>IF(moras[[#This Row],[EDAD]]="", '2-Resumen'!$C$7, moras[[#This Row],[EDAD]])</f>
        <v>33</v>
      </c>
      <c r="P4474">
        <f>FLOOR(moras[[#This Row],[EDAD_SIN_NA´S]],10)</f>
        <v>30</v>
      </c>
      <c r="Q4474">
        <f>STANDARDIZE(moras[[#This Row],[EDAD]],'2-Resumen'!$C$2, '2-Resumen'!$C$3)</f>
        <v>-0.62856815390894638</v>
      </c>
      <c r="R4474" t="str">
        <f>IF(ABS(moras[[#This Row],[Z-CORE E]]) &gt; 1.96, "Sí", "No")</f>
        <v>No</v>
      </c>
    </row>
    <row r="4475" spans="1:18">
      <c r="A4475">
        <v>1113</v>
      </c>
      <c r="B4475" t="s">
        <v>32</v>
      </c>
      <c r="C4475">
        <v>509509</v>
      </c>
      <c r="D44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75">
        <f>IF(moras[[#This Row],[SALARIO]]="",'2-Resumen'!$B$7, moras[[#This Row],[SALARIO]])</f>
        <v>509509</v>
      </c>
      <c r="F4475">
        <f>STANDARDIZE(moras[[#This Row],[SALARIO]],'2-Resumen'!$B$2,'2-Resumen'!$B$3)</f>
        <v>-0.36713864135890312</v>
      </c>
      <c r="G4475" t="str">
        <f>IF(ABS(moras[[#This Row],[Z-CORE]])&gt; 1.96,"Sí", "No")</f>
        <v>No</v>
      </c>
      <c r="H4475" t="s">
        <v>39</v>
      </c>
      <c r="I4475" t="str">
        <f>IF(moras[[#This Row],[TIPO_ASEGURAMIENTO]] = "", '2-Resumen'!$F$4, moras[[#This Row],[TIPO_ASEGURAMIENTO]])</f>
        <v>TRABAJADOR INDEPENDIENTE</v>
      </c>
      <c r="J4475" t="s">
        <v>29</v>
      </c>
      <c r="K4475" t="s">
        <v>30</v>
      </c>
      <c r="L4475" t="s">
        <v>31</v>
      </c>
      <c r="M4475" t="s">
        <v>30</v>
      </c>
      <c r="N4475">
        <v>48</v>
      </c>
      <c r="O4475">
        <f>IF(moras[[#This Row],[EDAD]]="", '2-Resumen'!$C$7, moras[[#This Row],[EDAD]])</f>
        <v>48</v>
      </c>
      <c r="P4475">
        <f>FLOOR(moras[[#This Row],[EDAD_SIN_NA´S]],10)</f>
        <v>40</v>
      </c>
      <c r="Q4475">
        <f>STANDARDIZE(moras[[#This Row],[EDAD]],'2-Resumen'!$C$2, '2-Resumen'!$C$3)</f>
        <v>0.43006179724811616</v>
      </c>
      <c r="R4475" t="str">
        <f>IF(ABS(moras[[#This Row],[Z-CORE E]]) &gt; 1.96, "Sí", "No")</f>
        <v>No</v>
      </c>
    </row>
    <row r="4476" spans="1:18">
      <c r="A4476">
        <v>1116</v>
      </c>
      <c r="B4476" t="s">
        <v>32</v>
      </c>
      <c r="C4476">
        <v>297046</v>
      </c>
      <c r="D44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76">
        <f>IF(moras[[#This Row],[SALARIO]]="",'2-Resumen'!$B$7, moras[[#This Row],[SALARIO]])</f>
        <v>297046</v>
      </c>
      <c r="F4476">
        <f>STANDARDIZE(moras[[#This Row],[SALARIO]],'2-Resumen'!$B$2,'2-Resumen'!$B$3)</f>
        <v>-0.37067382187573611</v>
      </c>
      <c r="G4476" t="str">
        <f>IF(ABS(moras[[#This Row],[Z-CORE]])&gt; 1.96,"Sí", "No")</f>
        <v>No</v>
      </c>
      <c r="H4476" t="s">
        <v>39</v>
      </c>
      <c r="I4476" t="str">
        <f>IF(moras[[#This Row],[TIPO_ASEGURAMIENTO]] = "", '2-Resumen'!$F$4, moras[[#This Row],[TIPO_ASEGURAMIENTO]])</f>
        <v>TRABAJADOR INDEPENDIENTE</v>
      </c>
      <c r="J4476" t="s">
        <v>29</v>
      </c>
      <c r="K4476" t="s">
        <v>30</v>
      </c>
      <c r="L4476" t="s">
        <v>31</v>
      </c>
      <c r="M4476" t="s">
        <v>31</v>
      </c>
      <c r="N4476">
        <v>53</v>
      </c>
      <c r="O4476">
        <f>IF(moras[[#This Row],[EDAD]]="", '2-Resumen'!$C$7, moras[[#This Row],[EDAD]])</f>
        <v>53</v>
      </c>
      <c r="P4476">
        <f>FLOOR(moras[[#This Row],[EDAD_SIN_NA´S]],10)</f>
        <v>50</v>
      </c>
      <c r="Q4476">
        <f>STANDARDIZE(moras[[#This Row],[EDAD]],'2-Resumen'!$C$2, '2-Resumen'!$C$3)</f>
        <v>0.78293844763380371</v>
      </c>
      <c r="R4476" t="str">
        <f>IF(ABS(moras[[#This Row],[Z-CORE E]]) &gt; 1.96, "Sí", "No")</f>
        <v>No</v>
      </c>
    </row>
    <row r="4477" spans="1:18">
      <c r="A4477">
        <v>1120</v>
      </c>
      <c r="B4477" t="s">
        <v>32</v>
      </c>
      <c r="C4477">
        <v>610142</v>
      </c>
      <c r="D44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77">
        <f>IF(moras[[#This Row],[SALARIO]]="",'2-Resumen'!$B$7, moras[[#This Row],[SALARIO]])</f>
        <v>610142</v>
      </c>
      <c r="F4477">
        <f>STANDARDIZE(moras[[#This Row],[SALARIO]],'2-Resumen'!$B$2,'2-Resumen'!$B$3)</f>
        <v>-0.36546420477017733</v>
      </c>
      <c r="G4477" t="str">
        <f>IF(ABS(moras[[#This Row],[Z-CORE]])&gt; 1.96,"Sí", "No")</f>
        <v>No</v>
      </c>
      <c r="H4477" t="s">
        <v>39</v>
      </c>
      <c r="I4477" t="str">
        <f>IF(moras[[#This Row],[TIPO_ASEGURAMIENTO]] = "", '2-Resumen'!$F$4, moras[[#This Row],[TIPO_ASEGURAMIENTO]])</f>
        <v>TRABAJADOR INDEPENDIENTE</v>
      </c>
      <c r="J4477" t="s">
        <v>29</v>
      </c>
      <c r="K4477" t="s">
        <v>30</v>
      </c>
      <c r="L4477" t="s">
        <v>31</v>
      </c>
      <c r="M4477" t="s">
        <v>31</v>
      </c>
      <c r="N4477">
        <v>61</v>
      </c>
      <c r="O4477">
        <f>IF(moras[[#This Row],[EDAD]]="", '2-Resumen'!$C$7, moras[[#This Row],[EDAD]])</f>
        <v>61</v>
      </c>
      <c r="P4477">
        <f>FLOOR(moras[[#This Row],[EDAD_SIN_NA´S]],10)</f>
        <v>60</v>
      </c>
      <c r="Q4477">
        <f>STANDARDIZE(moras[[#This Row],[EDAD]],'2-Resumen'!$C$2, '2-Resumen'!$C$3)</f>
        <v>1.3475410882509038</v>
      </c>
      <c r="R4477" t="str">
        <f>IF(ABS(moras[[#This Row],[Z-CORE E]]) &gt; 1.96, "Sí", "No")</f>
        <v>No</v>
      </c>
    </row>
    <row r="4478" spans="1:18">
      <c r="A4478">
        <v>1134</v>
      </c>
      <c r="B4478" t="s">
        <v>32</v>
      </c>
      <c r="C4478">
        <v>636889</v>
      </c>
      <c r="D44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78">
        <f>IF(moras[[#This Row],[SALARIO]]="",'2-Resumen'!$B$7, moras[[#This Row],[SALARIO]])</f>
        <v>636889</v>
      </c>
      <c r="F4478">
        <f>STANDARDIZE(moras[[#This Row],[SALARIO]],'2-Resumen'!$B$2,'2-Resumen'!$B$3)</f>
        <v>-0.36501916034698961</v>
      </c>
      <c r="G4478" t="str">
        <f>IF(ABS(moras[[#This Row],[Z-CORE]])&gt; 1.96,"Sí", "No")</f>
        <v>No</v>
      </c>
      <c r="H4478" t="s">
        <v>39</v>
      </c>
      <c r="I4478" t="str">
        <f>IF(moras[[#This Row],[TIPO_ASEGURAMIENTO]] = "", '2-Resumen'!$F$4, moras[[#This Row],[TIPO_ASEGURAMIENTO]])</f>
        <v>TRABAJADOR INDEPENDIENTE</v>
      </c>
      <c r="J4478" t="s">
        <v>29</v>
      </c>
      <c r="K4478" t="s">
        <v>30</v>
      </c>
      <c r="L4478" t="s">
        <v>31</v>
      </c>
      <c r="M4478" t="s">
        <v>30</v>
      </c>
      <c r="N4478">
        <v>49</v>
      </c>
      <c r="O4478">
        <f>IF(moras[[#This Row],[EDAD]]="", '2-Resumen'!$C$7, moras[[#This Row],[EDAD]])</f>
        <v>49</v>
      </c>
      <c r="P4478">
        <f>FLOOR(moras[[#This Row],[EDAD_SIN_NA´S]],10)</f>
        <v>40</v>
      </c>
      <c r="Q4478">
        <f>STANDARDIZE(moras[[#This Row],[EDAD]],'2-Resumen'!$C$2, '2-Resumen'!$C$3)</f>
        <v>0.50063712732525367</v>
      </c>
      <c r="R4478" t="str">
        <f>IF(ABS(moras[[#This Row],[Z-CORE E]]) &gt; 1.96, "Sí", "No")</f>
        <v>No</v>
      </c>
    </row>
    <row r="4479" spans="1:18">
      <c r="A4479">
        <v>1138</v>
      </c>
      <c r="B4479" t="s">
        <v>32</v>
      </c>
      <c r="C4479">
        <v>635014</v>
      </c>
      <c r="D44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79">
        <f>IF(moras[[#This Row],[SALARIO]]="",'2-Resumen'!$B$7, moras[[#This Row],[SALARIO]])</f>
        <v>635014</v>
      </c>
      <c r="F4479">
        <f>STANDARDIZE(moras[[#This Row],[SALARIO]],'2-Resumen'!$B$2,'2-Resumen'!$B$3)</f>
        <v>-0.36505035854841317</v>
      </c>
      <c r="G4479" t="str">
        <f>IF(ABS(moras[[#This Row],[Z-CORE]])&gt; 1.96,"Sí", "No")</f>
        <v>No</v>
      </c>
      <c r="H4479" t="s">
        <v>39</v>
      </c>
      <c r="I4479" t="str">
        <f>IF(moras[[#This Row],[TIPO_ASEGURAMIENTO]] = "", '2-Resumen'!$F$4, moras[[#This Row],[TIPO_ASEGURAMIENTO]])</f>
        <v>TRABAJADOR INDEPENDIENTE</v>
      </c>
      <c r="J4479" t="s">
        <v>29</v>
      </c>
      <c r="K4479" t="s">
        <v>30</v>
      </c>
      <c r="L4479" t="s">
        <v>31</v>
      </c>
      <c r="M4479" t="s">
        <v>31</v>
      </c>
      <c r="N4479">
        <v>51</v>
      </c>
      <c r="O4479">
        <f>IF(moras[[#This Row],[EDAD]]="", '2-Resumen'!$C$7, moras[[#This Row],[EDAD]])</f>
        <v>51</v>
      </c>
      <c r="P4479">
        <f>FLOOR(moras[[#This Row],[EDAD_SIN_NA´S]],10)</f>
        <v>50</v>
      </c>
      <c r="Q4479">
        <f>STANDARDIZE(moras[[#This Row],[EDAD]],'2-Resumen'!$C$2, '2-Resumen'!$C$3)</f>
        <v>0.64178778747952869</v>
      </c>
      <c r="R4479" t="str">
        <f>IF(ABS(moras[[#This Row],[Z-CORE E]]) &gt; 1.96, "Sí", "No")</f>
        <v>No</v>
      </c>
    </row>
    <row r="4480" spans="1:18">
      <c r="A4480">
        <v>1148</v>
      </c>
      <c r="B4480" t="s">
        <v>32</v>
      </c>
      <c r="C4480">
        <v>297046</v>
      </c>
      <c r="D44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80">
        <f>IF(moras[[#This Row],[SALARIO]]="",'2-Resumen'!$B$7, moras[[#This Row],[SALARIO]])</f>
        <v>297046</v>
      </c>
      <c r="F4480">
        <f>STANDARDIZE(moras[[#This Row],[SALARIO]],'2-Resumen'!$B$2,'2-Resumen'!$B$3)</f>
        <v>-0.37067382187573611</v>
      </c>
      <c r="G4480" t="str">
        <f>IF(ABS(moras[[#This Row],[Z-CORE]])&gt; 1.96,"Sí", "No")</f>
        <v>No</v>
      </c>
      <c r="H4480" t="s">
        <v>39</v>
      </c>
      <c r="I4480" t="str">
        <f>IF(moras[[#This Row],[TIPO_ASEGURAMIENTO]] = "", '2-Resumen'!$F$4, moras[[#This Row],[TIPO_ASEGURAMIENTO]])</f>
        <v>TRABAJADOR INDEPENDIENTE</v>
      </c>
      <c r="J4480" t="s">
        <v>29</v>
      </c>
      <c r="K4480" t="s">
        <v>30</v>
      </c>
      <c r="L4480" t="s">
        <v>31</v>
      </c>
      <c r="M4480" t="s">
        <v>31</v>
      </c>
      <c r="N4480">
        <v>50</v>
      </c>
      <c r="O4480">
        <f>IF(moras[[#This Row],[EDAD]]="", '2-Resumen'!$C$7, moras[[#This Row],[EDAD]])</f>
        <v>50</v>
      </c>
      <c r="P4480">
        <f>FLOOR(moras[[#This Row],[EDAD_SIN_NA´S]],10)</f>
        <v>50</v>
      </c>
      <c r="Q4480">
        <f>STANDARDIZE(moras[[#This Row],[EDAD]],'2-Resumen'!$C$2, '2-Resumen'!$C$3)</f>
        <v>0.57121245740239113</v>
      </c>
      <c r="R4480" t="str">
        <f>IF(ABS(moras[[#This Row],[Z-CORE E]]) &gt; 1.96, "Sí", "No")</f>
        <v>No</v>
      </c>
    </row>
    <row r="4481" spans="1:18">
      <c r="A4481">
        <v>1150</v>
      </c>
      <c r="B4481" t="s">
        <v>27</v>
      </c>
      <c r="C4481">
        <v>356649</v>
      </c>
      <c r="D44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81">
        <f>IF(moras[[#This Row],[SALARIO]]="",'2-Resumen'!$B$7, moras[[#This Row],[SALARIO]])</f>
        <v>356649</v>
      </c>
      <c r="F4481">
        <f>STANDARDIZE(moras[[#This Row],[SALARIO]],'2-Resumen'!$B$2,'2-Resumen'!$B$3)</f>
        <v>-0.3696820851293624</v>
      </c>
      <c r="G4481" t="str">
        <f>IF(ABS(moras[[#This Row],[Z-CORE]])&gt; 1.96,"Sí", "No")</f>
        <v>No</v>
      </c>
      <c r="H4481" t="s">
        <v>39</v>
      </c>
      <c r="I4481" t="str">
        <f>IF(moras[[#This Row],[TIPO_ASEGURAMIENTO]] = "", '2-Resumen'!$F$4, moras[[#This Row],[TIPO_ASEGURAMIENTO]])</f>
        <v>TRABAJADOR INDEPENDIENTE</v>
      </c>
      <c r="J4481" t="s">
        <v>29</v>
      </c>
      <c r="K4481" t="s">
        <v>30</v>
      </c>
      <c r="L4481" t="s">
        <v>31</v>
      </c>
      <c r="M4481" t="s">
        <v>30</v>
      </c>
      <c r="N4481">
        <v>48</v>
      </c>
      <c r="O4481">
        <f>IF(moras[[#This Row],[EDAD]]="", '2-Resumen'!$C$7, moras[[#This Row],[EDAD]])</f>
        <v>48</v>
      </c>
      <c r="P4481">
        <f>FLOOR(moras[[#This Row],[EDAD_SIN_NA´S]],10)</f>
        <v>40</v>
      </c>
      <c r="Q4481">
        <f>STANDARDIZE(moras[[#This Row],[EDAD]],'2-Resumen'!$C$2, '2-Resumen'!$C$3)</f>
        <v>0.43006179724811616</v>
      </c>
      <c r="R4481" t="str">
        <f>IF(ABS(moras[[#This Row],[Z-CORE E]]) &gt; 1.96, "Sí", "No")</f>
        <v>No</v>
      </c>
    </row>
    <row r="4482" spans="1:18">
      <c r="A4482">
        <v>1159</v>
      </c>
      <c r="B4482" t="s">
        <v>32</v>
      </c>
      <c r="C4482">
        <v>322474</v>
      </c>
      <c r="D44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82">
        <f>IF(moras[[#This Row],[SALARIO]]="",'2-Resumen'!$B$7, moras[[#This Row],[SALARIO]])</f>
        <v>322474</v>
      </c>
      <c r="F4482">
        <f>STANDARDIZE(moras[[#This Row],[SALARIO]],'2-Resumen'!$B$2,'2-Resumen'!$B$3)</f>
        <v>-0.37025072434730988</v>
      </c>
      <c r="G4482" t="str">
        <f>IF(ABS(moras[[#This Row],[Z-CORE]])&gt; 1.96,"Sí", "No")</f>
        <v>No</v>
      </c>
      <c r="H4482" t="s">
        <v>39</v>
      </c>
      <c r="I4482" t="str">
        <f>IF(moras[[#This Row],[TIPO_ASEGURAMIENTO]] = "", '2-Resumen'!$F$4, moras[[#This Row],[TIPO_ASEGURAMIENTO]])</f>
        <v>TRABAJADOR INDEPENDIENTE</v>
      </c>
      <c r="J4482" t="s">
        <v>29</v>
      </c>
      <c r="K4482" t="s">
        <v>30</v>
      </c>
      <c r="L4482" t="s">
        <v>31</v>
      </c>
      <c r="M4482" t="s">
        <v>30</v>
      </c>
      <c r="N4482">
        <v>28</v>
      </c>
      <c r="O4482">
        <f>IF(moras[[#This Row],[EDAD]]="", '2-Resumen'!$C$7, moras[[#This Row],[EDAD]])</f>
        <v>28</v>
      </c>
      <c r="P4482">
        <f>FLOOR(moras[[#This Row],[EDAD_SIN_NA´S]],10)</f>
        <v>20</v>
      </c>
      <c r="Q4482">
        <f>STANDARDIZE(moras[[#This Row],[EDAD]],'2-Resumen'!$C$2, '2-Resumen'!$C$3)</f>
        <v>-0.98144480429463388</v>
      </c>
      <c r="R4482" t="str">
        <f>IF(ABS(moras[[#This Row],[Z-CORE E]]) &gt; 1.96, "Sí", "No")</f>
        <v>No</v>
      </c>
    </row>
    <row r="4483" spans="1:18">
      <c r="A4483">
        <v>1168</v>
      </c>
      <c r="B4483" t="s">
        <v>32</v>
      </c>
      <c r="C4483">
        <v>387626</v>
      </c>
      <c r="D44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83">
        <f>IF(moras[[#This Row],[SALARIO]]="",'2-Resumen'!$B$7, moras[[#This Row],[SALARIO]])</f>
        <v>387626</v>
      </c>
      <c r="F4483">
        <f>STANDARDIZE(moras[[#This Row],[SALARIO]],'2-Resumen'!$B$2,'2-Resumen'!$B$3)</f>
        <v>-0.36916665756376305</v>
      </c>
      <c r="G4483" t="str">
        <f>IF(ABS(moras[[#This Row],[Z-CORE]])&gt; 1.96,"Sí", "No")</f>
        <v>No</v>
      </c>
      <c r="H4483" t="s">
        <v>39</v>
      </c>
      <c r="I4483" t="str">
        <f>IF(moras[[#This Row],[TIPO_ASEGURAMIENTO]] = "", '2-Resumen'!$F$4, moras[[#This Row],[TIPO_ASEGURAMIENTO]])</f>
        <v>TRABAJADOR INDEPENDIENTE</v>
      </c>
      <c r="J4483" t="s">
        <v>29</v>
      </c>
      <c r="K4483" t="s">
        <v>30</v>
      </c>
      <c r="L4483" t="s">
        <v>31</v>
      </c>
      <c r="M4483" t="s">
        <v>30</v>
      </c>
      <c r="N4483">
        <v>32</v>
      </c>
      <c r="O4483">
        <f>IF(moras[[#This Row],[EDAD]]="", '2-Resumen'!$C$7, moras[[#This Row],[EDAD]])</f>
        <v>32</v>
      </c>
      <c r="P4483">
        <f>FLOOR(moras[[#This Row],[EDAD_SIN_NA´S]],10)</f>
        <v>30</v>
      </c>
      <c r="Q4483">
        <f>STANDARDIZE(moras[[#This Row],[EDAD]],'2-Resumen'!$C$2, '2-Resumen'!$C$3)</f>
        <v>-0.69914348398608395</v>
      </c>
      <c r="R4483" t="str">
        <f>IF(ABS(moras[[#This Row],[Z-CORE E]]) &gt; 1.96, "Sí", "No")</f>
        <v>No</v>
      </c>
    </row>
    <row r="4484" spans="1:18">
      <c r="A4484">
        <v>1169</v>
      </c>
      <c r="B4484" t="s">
        <v>32</v>
      </c>
      <c r="C4484">
        <v>802029</v>
      </c>
      <c r="D44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484">
        <f>IF(moras[[#This Row],[SALARIO]]="",'2-Resumen'!$B$7, moras[[#This Row],[SALARIO]])</f>
        <v>802029</v>
      </c>
      <c r="F4484">
        <f>STANDARDIZE(moras[[#This Row],[SALARIO]],'2-Resumen'!$B$2,'2-Resumen'!$B$3)</f>
        <v>-0.36227138915600671</v>
      </c>
      <c r="G4484" t="str">
        <f>IF(ABS(moras[[#This Row],[Z-CORE]])&gt; 1.96,"Sí", "No")</f>
        <v>No</v>
      </c>
      <c r="H4484" t="s">
        <v>39</v>
      </c>
      <c r="I4484" t="str">
        <f>IF(moras[[#This Row],[TIPO_ASEGURAMIENTO]] = "", '2-Resumen'!$F$4, moras[[#This Row],[TIPO_ASEGURAMIENTO]])</f>
        <v>TRABAJADOR INDEPENDIENTE</v>
      </c>
      <c r="J4484" t="s">
        <v>29</v>
      </c>
      <c r="K4484" t="s">
        <v>30</v>
      </c>
      <c r="L4484" t="s">
        <v>31</v>
      </c>
      <c r="M4484" t="s">
        <v>31</v>
      </c>
      <c r="N4484">
        <v>60</v>
      </c>
      <c r="O4484">
        <f>IF(moras[[#This Row],[EDAD]]="", '2-Resumen'!$C$7, moras[[#This Row],[EDAD]])</f>
        <v>60</v>
      </c>
      <c r="P4484">
        <f>FLOOR(moras[[#This Row],[EDAD_SIN_NA´S]],10)</f>
        <v>60</v>
      </c>
      <c r="Q4484">
        <f>STANDARDIZE(moras[[#This Row],[EDAD]],'2-Resumen'!$C$2, '2-Resumen'!$C$3)</f>
        <v>1.2769657581737661</v>
      </c>
      <c r="R4484" t="str">
        <f>IF(ABS(moras[[#This Row],[Z-CORE E]]) &gt; 1.96, "Sí", "No")</f>
        <v>No</v>
      </c>
    </row>
    <row r="4485" spans="1:18">
      <c r="A4485">
        <v>1188</v>
      </c>
      <c r="B4485" t="s">
        <v>32</v>
      </c>
      <c r="C4485">
        <v>458557</v>
      </c>
      <c r="D44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85">
        <f>IF(moras[[#This Row],[SALARIO]]="",'2-Resumen'!$B$7, moras[[#This Row],[SALARIO]])</f>
        <v>458557</v>
      </c>
      <c r="F4485">
        <f>STANDARDIZE(moras[[#This Row],[SALARIO]],'2-Resumen'!$B$2,'2-Resumen'!$B$3)</f>
        <v>-0.36798643376366857</v>
      </c>
      <c r="G4485" t="str">
        <f>IF(ABS(moras[[#This Row],[Z-CORE]])&gt; 1.96,"Sí", "No")</f>
        <v>No</v>
      </c>
      <c r="H4485" t="s">
        <v>39</v>
      </c>
      <c r="I4485" t="str">
        <f>IF(moras[[#This Row],[TIPO_ASEGURAMIENTO]] = "", '2-Resumen'!$F$4, moras[[#This Row],[TIPO_ASEGURAMIENTO]])</f>
        <v>TRABAJADOR INDEPENDIENTE</v>
      </c>
      <c r="J4485" t="s">
        <v>29</v>
      </c>
      <c r="K4485" t="s">
        <v>30</v>
      </c>
      <c r="L4485" t="s">
        <v>31</v>
      </c>
      <c r="M4485" t="s">
        <v>31</v>
      </c>
      <c r="N4485">
        <v>42</v>
      </c>
      <c r="O4485">
        <f>IF(moras[[#This Row],[EDAD]]="", '2-Resumen'!$C$7, moras[[#This Row],[EDAD]])</f>
        <v>42</v>
      </c>
      <c r="P4485">
        <f>FLOOR(moras[[#This Row],[EDAD_SIN_NA´S]],10)</f>
        <v>40</v>
      </c>
      <c r="Q4485">
        <f>STANDARDIZE(moras[[#This Row],[EDAD]],'2-Resumen'!$C$2, '2-Resumen'!$C$3)</f>
        <v>6.6098167852911317E-3</v>
      </c>
      <c r="R4485" t="str">
        <f>IF(ABS(moras[[#This Row],[Z-CORE E]]) &gt; 1.96, "Sí", "No")</f>
        <v>No</v>
      </c>
    </row>
    <row r="4486" spans="1:18">
      <c r="A4486">
        <v>1190</v>
      </c>
      <c r="B4486" t="s">
        <v>32</v>
      </c>
      <c r="C4486">
        <v>403983</v>
      </c>
      <c r="D44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86">
        <f>IF(moras[[#This Row],[SALARIO]]="",'2-Resumen'!$B$7, moras[[#This Row],[SALARIO]])</f>
        <v>403983</v>
      </c>
      <c r="F4486">
        <f>STANDARDIZE(moras[[#This Row],[SALARIO]],'2-Resumen'!$B$2,'2-Resumen'!$B$3)</f>
        <v>-0.368894492774064</v>
      </c>
      <c r="G4486" t="str">
        <f>IF(ABS(moras[[#This Row],[Z-CORE]])&gt; 1.96,"Sí", "No")</f>
        <v>No</v>
      </c>
      <c r="H4486" t="s">
        <v>39</v>
      </c>
      <c r="I4486" t="str">
        <f>IF(moras[[#This Row],[TIPO_ASEGURAMIENTO]] = "", '2-Resumen'!$F$4, moras[[#This Row],[TIPO_ASEGURAMIENTO]])</f>
        <v>TRABAJADOR INDEPENDIENTE</v>
      </c>
      <c r="J4486" t="s">
        <v>29</v>
      </c>
      <c r="K4486" t="s">
        <v>30</v>
      </c>
      <c r="L4486" t="s">
        <v>31</v>
      </c>
      <c r="M4486" t="s">
        <v>30</v>
      </c>
      <c r="N4486">
        <v>43</v>
      </c>
      <c r="O4486">
        <f>IF(moras[[#This Row],[EDAD]]="", '2-Resumen'!$C$7, moras[[#This Row],[EDAD]])</f>
        <v>43</v>
      </c>
      <c r="P4486">
        <f>FLOOR(moras[[#This Row],[EDAD_SIN_NA´S]],10)</f>
        <v>40</v>
      </c>
      <c r="Q4486">
        <f>STANDARDIZE(moras[[#This Row],[EDAD]],'2-Resumen'!$C$2, '2-Resumen'!$C$3)</f>
        <v>7.7185146862428639E-2</v>
      </c>
      <c r="R4486" t="str">
        <f>IF(ABS(moras[[#This Row],[Z-CORE E]]) &gt; 1.96, "Sí", "No")</f>
        <v>No</v>
      </c>
    </row>
    <row r="4487" spans="1:18">
      <c r="A4487">
        <v>1194</v>
      </c>
      <c r="B4487" t="s">
        <v>27</v>
      </c>
      <c r="C4487">
        <v>298751</v>
      </c>
      <c r="D44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87">
        <f>IF(moras[[#This Row],[SALARIO]]="",'2-Resumen'!$B$7, moras[[#This Row],[SALARIO]])</f>
        <v>298751</v>
      </c>
      <c r="F4487">
        <f>STANDARDIZE(moras[[#This Row],[SALARIO]],'2-Resumen'!$B$2,'2-Resumen'!$B$3)</f>
        <v>-0.37064545231124163</v>
      </c>
      <c r="G4487" t="str">
        <f>IF(ABS(moras[[#This Row],[Z-CORE]])&gt; 1.96,"Sí", "No")</f>
        <v>No</v>
      </c>
      <c r="H4487" t="s">
        <v>39</v>
      </c>
      <c r="I4487" t="str">
        <f>IF(moras[[#This Row],[TIPO_ASEGURAMIENTO]] = "", '2-Resumen'!$F$4, moras[[#This Row],[TIPO_ASEGURAMIENTO]])</f>
        <v>TRABAJADOR INDEPENDIENTE</v>
      </c>
      <c r="J4487" t="s">
        <v>29</v>
      </c>
      <c r="K4487" t="s">
        <v>30</v>
      </c>
      <c r="L4487" t="s">
        <v>31</v>
      </c>
      <c r="M4487" t="s">
        <v>30</v>
      </c>
      <c r="N4487">
        <v>36</v>
      </c>
      <c r="O4487">
        <f>IF(moras[[#This Row],[EDAD]]="", '2-Resumen'!$C$7, moras[[#This Row],[EDAD]])</f>
        <v>36</v>
      </c>
      <c r="P4487">
        <f>FLOOR(moras[[#This Row],[EDAD_SIN_NA´S]],10)</f>
        <v>30</v>
      </c>
      <c r="Q4487">
        <f>STANDARDIZE(moras[[#This Row],[EDAD]],'2-Resumen'!$C$2, '2-Resumen'!$C$3)</f>
        <v>-0.41684216367753391</v>
      </c>
      <c r="R4487" t="str">
        <f>IF(ABS(moras[[#This Row],[Z-CORE E]]) &gt; 1.96, "Sí", "No")</f>
        <v>No</v>
      </c>
    </row>
    <row r="4488" spans="1:18">
      <c r="A4488">
        <v>1201</v>
      </c>
      <c r="B4488" t="s">
        <v>32</v>
      </c>
      <c r="C4488">
        <v>305704</v>
      </c>
      <c r="D44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88">
        <f>IF(moras[[#This Row],[SALARIO]]="",'2-Resumen'!$B$7, moras[[#This Row],[SALARIO]])</f>
        <v>305704</v>
      </c>
      <c r="F4488">
        <f>STANDARDIZE(moras[[#This Row],[SALARIO]],'2-Resumen'!$B$2,'2-Resumen'!$B$3)</f>
        <v>-0.37052976106084251</v>
      </c>
      <c r="G4488" t="str">
        <f>IF(ABS(moras[[#This Row],[Z-CORE]])&gt; 1.96,"Sí", "No")</f>
        <v>No</v>
      </c>
      <c r="H4488" t="s">
        <v>39</v>
      </c>
      <c r="I4488" t="str">
        <f>IF(moras[[#This Row],[TIPO_ASEGURAMIENTO]] = "", '2-Resumen'!$F$4, moras[[#This Row],[TIPO_ASEGURAMIENTO]])</f>
        <v>TRABAJADOR INDEPENDIENTE</v>
      </c>
      <c r="J4488" t="s">
        <v>29</v>
      </c>
      <c r="K4488" t="s">
        <v>30</v>
      </c>
      <c r="L4488" t="s">
        <v>31</v>
      </c>
      <c r="M4488" t="s">
        <v>30</v>
      </c>
      <c r="N4488">
        <v>62</v>
      </c>
      <c r="O4488">
        <f>IF(moras[[#This Row],[EDAD]]="", '2-Resumen'!$C$7, moras[[#This Row],[EDAD]])</f>
        <v>62</v>
      </c>
      <c r="P4488">
        <f>FLOOR(moras[[#This Row],[EDAD_SIN_NA´S]],10)</f>
        <v>60</v>
      </c>
      <c r="Q4488">
        <f>STANDARDIZE(moras[[#This Row],[EDAD]],'2-Resumen'!$C$2, '2-Resumen'!$C$3)</f>
        <v>1.4181164183280413</v>
      </c>
      <c r="R4488" t="str">
        <f>IF(ABS(moras[[#This Row],[Z-CORE E]]) &gt; 1.96, "Sí", "No")</f>
        <v>No</v>
      </c>
    </row>
    <row r="4489" spans="1:18">
      <c r="A4489">
        <v>1204</v>
      </c>
      <c r="B4489" t="s">
        <v>32</v>
      </c>
      <c r="C4489">
        <v>297046</v>
      </c>
      <c r="D44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89">
        <f>IF(moras[[#This Row],[SALARIO]]="",'2-Resumen'!$B$7, moras[[#This Row],[SALARIO]])</f>
        <v>297046</v>
      </c>
      <c r="F4489">
        <f>STANDARDIZE(moras[[#This Row],[SALARIO]],'2-Resumen'!$B$2,'2-Resumen'!$B$3)</f>
        <v>-0.37067382187573611</v>
      </c>
      <c r="G4489" t="str">
        <f>IF(ABS(moras[[#This Row],[Z-CORE]])&gt; 1.96,"Sí", "No")</f>
        <v>No</v>
      </c>
      <c r="H4489" t="s">
        <v>39</v>
      </c>
      <c r="I4489" t="str">
        <f>IF(moras[[#This Row],[TIPO_ASEGURAMIENTO]] = "", '2-Resumen'!$F$4, moras[[#This Row],[TIPO_ASEGURAMIENTO]])</f>
        <v>TRABAJADOR INDEPENDIENTE</v>
      </c>
      <c r="J4489" t="s">
        <v>29</v>
      </c>
      <c r="K4489" t="s">
        <v>30</v>
      </c>
      <c r="L4489" t="s">
        <v>30</v>
      </c>
      <c r="M4489" t="s">
        <v>30</v>
      </c>
      <c r="N4489">
        <v>51</v>
      </c>
      <c r="O4489">
        <f>IF(moras[[#This Row],[EDAD]]="", '2-Resumen'!$C$7, moras[[#This Row],[EDAD]])</f>
        <v>51</v>
      </c>
      <c r="P4489">
        <f>FLOOR(moras[[#This Row],[EDAD_SIN_NA´S]],10)</f>
        <v>50</v>
      </c>
      <c r="Q4489">
        <f>STANDARDIZE(moras[[#This Row],[EDAD]],'2-Resumen'!$C$2, '2-Resumen'!$C$3)</f>
        <v>0.64178778747952869</v>
      </c>
      <c r="R4489" t="str">
        <f>IF(ABS(moras[[#This Row],[Z-CORE E]]) &gt; 1.96, "Sí", "No")</f>
        <v>No</v>
      </c>
    </row>
    <row r="4490" spans="1:18">
      <c r="A4490">
        <v>1206</v>
      </c>
      <c r="B4490" t="s">
        <v>32</v>
      </c>
      <c r="C4490">
        <v>355741</v>
      </c>
      <c r="D44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90">
        <f>IF(moras[[#This Row],[SALARIO]]="",'2-Resumen'!$B$7, moras[[#This Row],[SALARIO]])</f>
        <v>355741</v>
      </c>
      <c r="F4490">
        <f>STANDARDIZE(moras[[#This Row],[SALARIO]],'2-Resumen'!$B$2,'2-Resumen'!$B$3)</f>
        <v>-0.36969719337837181</v>
      </c>
      <c r="G4490" t="str">
        <f>IF(ABS(moras[[#This Row],[Z-CORE]])&gt; 1.96,"Sí", "No")</f>
        <v>No</v>
      </c>
      <c r="H4490" t="s">
        <v>39</v>
      </c>
      <c r="I4490" t="str">
        <f>IF(moras[[#This Row],[TIPO_ASEGURAMIENTO]] = "", '2-Resumen'!$F$4, moras[[#This Row],[TIPO_ASEGURAMIENTO]])</f>
        <v>TRABAJADOR INDEPENDIENTE</v>
      </c>
      <c r="J4490" t="s">
        <v>29</v>
      </c>
      <c r="K4490" t="s">
        <v>30</v>
      </c>
      <c r="L4490" t="s">
        <v>31</v>
      </c>
      <c r="M4490" t="s">
        <v>30</v>
      </c>
      <c r="N4490">
        <v>66</v>
      </c>
      <c r="O4490">
        <f>IF(moras[[#This Row],[EDAD]]="", '2-Resumen'!$C$7, moras[[#This Row],[EDAD]])</f>
        <v>66</v>
      </c>
      <c r="P4490">
        <f>FLOOR(moras[[#This Row],[EDAD_SIN_NA´S]],10)</f>
        <v>60</v>
      </c>
      <c r="Q4490">
        <f>STANDARDIZE(moras[[#This Row],[EDAD]],'2-Resumen'!$C$2, '2-Resumen'!$C$3)</f>
        <v>1.7004177386365913</v>
      </c>
      <c r="R4490" t="str">
        <f>IF(ABS(moras[[#This Row],[Z-CORE E]]) &gt; 1.96, "Sí", "No")</f>
        <v>No</v>
      </c>
    </row>
    <row r="4491" spans="1:18">
      <c r="A4491">
        <v>1212</v>
      </c>
      <c r="B4491" t="s">
        <v>32</v>
      </c>
      <c r="C4491">
        <v>297046</v>
      </c>
      <c r="D44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91">
        <f>IF(moras[[#This Row],[SALARIO]]="",'2-Resumen'!$B$7, moras[[#This Row],[SALARIO]])</f>
        <v>297046</v>
      </c>
      <c r="F4491">
        <f>STANDARDIZE(moras[[#This Row],[SALARIO]],'2-Resumen'!$B$2,'2-Resumen'!$B$3)</f>
        <v>-0.37067382187573611</v>
      </c>
      <c r="G4491" t="str">
        <f>IF(ABS(moras[[#This Row],[Z-CORE]])&gt; 1.96,"Sí", "No")</f>
        <v>No</v>
      </c>
      <c r="H4491" t="s">
        <v>39</v>
      </c>
      <c r="I4491" t="str">
        <f>IF(moras[[#This Row],[TIPO_ASEGURAMIENTO]] = "", '2-Resumen'!$F$4, moras[[#This Row],[TIPO_ASEGURAMIENTO]])</f>
        <v>TRABAJADOR INDEPENDIENTE</v>
      </c>
      <c r="J4491" t="s">
        <v>29</v>
      </c>
      <c r="K4491" t="s">
        <v>30</v>
      </c>
      <c r="L4491" t="s">
        <v>31</v>
      </c>
      <c r="M4491" t="s">
        <v>31</v>
      </c>
      <c r="N4491">
        <v>38</v>
      </c>
      <c r="O4491">
        <f>IF(moras[[#This Row],[EDAD]]="", '2-Resumen'!$C$7, moras[[#This Row],[EDAD]])</f>
        <v>38</v>
      </c>
      <c r="P4491">
        <f>FLOOR(moras[[#This Row],[EDAD_SIN_NA´S]],10)</f>
        <v>30</v>
      </c>
      <c r="Q4491">
        <f>STANDARDIZE(moras[[#This Row],[EDAD]],'2-Resumen'!$C$2, '2-Resumen'!$C$3)</f>
        <v>-0.27569150352325889</v>
      </c>
      <c r="R4491" t="str">
        <f>IF(ABS(moras[[#This Row],[Z-CORE E]]) &gt; 1.96, "Sí", "No")</f>
        <v>No</v>
      </c>
    </row>
    <row r="4492" spans="1:18">
      <c r="A4492">
        <v>1225</v>
      </c>
      <c r="B4492" t="s">
        <v>32</v>
      </c>
      <c r="C4492">
        <v>415869</v>
      </c>
      <c r="D44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92">
        <f>IF(moras[[#This Row],[SALARIO]]="",'2-Resumen'!$B$7, moras[[#This Row],[SALARIO]])</f>
        <v>415869</v>
      </c>
      <c r="F4492">
        <f>STANDARDIZE(moras[[#This Row],[SALARIO]],'2-Resumen'!$B$2,'2-Resumen'!$B$3)</f>
        <v>-0.36869672113559954</v>
      </c>
      <c r="G4492" t="str">
        <f>IF(ABS(moras[[#This Row],[Z-CORE]])&gt; 1.96,"Sí", "No")</f>
        <v>No</v>
      </c>
      <c r="H4492" t="s">
        <v>39</v>
      </c>
      <c r="I4492" t="str">
        <f>IF(moras[[#This Row],[TIPO_ASEGURAMIENTO]] = "", '2-Resumen'!$F$4, moras[[#This Row],[TIPO_ASEGURAMIENTO]])</f>
        <v>TRABAJADOR INDEPENDIENTE</v>
      </c>
      <c r="J4492" t="s">
        <v>29</v>
      </c>
      <c r="K4492" t="s">
        <v>30</v>
      </c>
      <c r="L4492" t="s">
        <v>30</v>
      </c>
      <c r="M4492" t="s">
        <v>30</v>
      </c>
      <c r="N4492">
        <v>61</v>
      </c>
      <c r="O4492">
        <f>IF(moras[[#This Row],[EDAD]]="", '2-Resumen'!$C$7, moras[[#This Row],[EDAD]])</f>
        <v>61</v>
      </c>
      <c r="P4492">
        <f>FLOOR(moras[[#This Row],[EDAD_SIN_NA´S]],10)</f>
        <v>60</v>
      </c>
      <c r="Q4492">
        <f>STANDARDIZE(moras[[#This Row],[EDAD]],'2-Resumen'!$C$2, '2-Resumen'!$C$3)</f>
        <v>1.3475410882509038</v>
      </c>
      <c r="R4492" t="str">
        <f>IF(ABS(moras[[#This Row],[Z-CORE E]]) &gt; 1.96, "Sí", "No")</f>
        <v>No</v>
      </c>
    </row>
    <row r="4493" spans="1:18">
      <c r="A4493">
        <v>1228</v>
      </c>
      <c r="B4493" t="s">
        <v>27</v>
      </c>
      <c r="C4493">
        <v>293611</v>
      </c>
      <c r="D44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93">
        <f>IF(moras[[#This Row],[SALARIO]]="",'2-Resumen'!$B$7, moras[[#This Row],[SALARIO]])</f>
        <v>293611</v>
      </c>
      <c r="F4493">
        <f>STANDARDIZE(moras[[#This Row],[SALARIO]],'2-Resumen'!$B$2,'2-Resumen'!$B$3)</f>
        <v>-0.37073097698074414</v>
      </c>
      <c r="G4493" t="str">
        <f>IF(ABS(moras[[#This Row],[Z-CORE]])&gt; 1.96,"Sí", "No")</f>
        <v>No</v>
      </c>
      <c r="H4493" t="s">
        <v>39</v>
      </c>
      <c r="I4493" t="str">
        <f>IF(moras[[#This Row],[TIPO_ASEGURAMIENTO]] = "", '2-Resumen'!$F$4, moras[[#This Row],[TIPO_ASEGURAMIENTO]])</f>
        <v>TRABAJADOR INDEPENDIENTE</v>
      </c>
      <c r="J4493" t="s">
        <v>29</v>
      </c>
      <c r="K4493" t="s">
        <v>30</v>
      </c>
      <c r="L4493" t="s">
        <v>31</v>
      </c>
      <c r="M4493" t="s">
        <v>31</v>
      </c>
      <c r="N4493">
        <v>29</v>
      </c>
      <c r="O4493">
        <f>IF(moras[[#This Row],[EDAD]]="", '2-Resumen'!$C$7, moras[[#This Row],[EDAD]])</f>
        <v>29</v>
      </c>
      <c r="P4493">
        <f>FLOOR(moras[[#This Row],[EDAD_SIN_NA´S]],10)</f>
        <v>20</v>
      </c>
      <c r="Q4493">
        <f>STANDARDIZE(moras[[#This Row],[EDAD]],'2-Resumen'!$C$2, '2-Resumen'!$C$3)</f>
        <v>-0.91086947421749642</v>
      </c>
      <c r="R4493" t="str">
        <f>IF(ABS(moras[[#This Row],[Z-CORE E]]) &gt; 1.96, "Sí", "No")</f>
        <v>No</v>
      </c>
    </row>
    <row r="4494" spans="1:18">
      <c r="A4494">
        <v>1229</v>
      </c>
      <c r="B4494" t="s">
        <v>32</v>
      </c>
      <c r="C4494">
        <v>404463</v>
      </c>
      <c r="D44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94">
        <f>IF(moras[[#This Row],[SALARIO]]="",'2-Resumen'!$B$7, moras[[#This Row],[SALARIO]])</f>
        <v>404463</v>
      </c>
      <c r="F4494">
        <f>STANDARDIZE(moras[[#This Row],[SALARIO]],'2-Resumen'!$B$2,'2-Resumen'!$B$3)</f>
        <v>-0.36888650603449952</v>
      </c>
      <c r="G4494" t="str">
        <f>IF(ABS(moras[[#This Row],[Z-CORE]])&gt; 1.96,"Sí", "No")</f>
        <v>No</v>
      </c>
      <c r="H4494" t="s">
        <v>39</v>
      </c>
      <c r="I4494" t="str">
        <f>IF(moras[[#This Row],[TIPO_ASEGURAMIENTO]] = "", '2-Resumen'!$F$4, moras[[#This Row],[TIPO_ASEGURAMIENTO]])</f>
        <v>TRABAJADOR INDEPENDIENTE</v>
      </c>
      <c r="J4494" t="s">
        <v>29</v>
      </c>
      <c r="K4494" t="s">
        <v>30</v>
      </c>
      <c r="L4494" t="s">
        <v>31</v>
      </c>
      <c r="M4494" t="s">
        <v>30</v>
      </c>
      <c r="N4494">
        <v>57</v>
      </c>
      <c r="O4494">
        <f>IF(moras[[#This Row],[EDAD]]="", '2-Resumen'!$C$7, moras[[#This Row],[EDAD]])</f>
        <v>57</v>
      </c>
      <c r="P4494">
        <f>FLOOR(moras[[#This Row],[EDAD_SIN_NA´S]],10)</f>
        <v>50</v>
      </c>
      <c r="Q4494">
        <f>STANDARDIZE(moras[[#This Row],[EDAD]],'2-Resumen'!$C$2, '2-Resumen'!$C$3)</f>
        <v>1.0652397679423538</v>
      </c>
      <c r="R4494" t="str">
        <f>IF(ABS(moras[[#This Row],[Z-CORE E]]) &gt; 1.96, "Sí", "No")</f>
        <v>No</v>
      </c>
    </row>
    <row r="4495" spans="1:18">
      <c r="A4495">
        <v>1236</v>
      </c>
      <c r="B4495" t="s">
        <v>32</v>
      </c>
      <c r="C4495">
        <v>297046</v>
      </c>
      <c r="D44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95">
        <f>IF(moras[[#This Row],[SALARIO]]="",'2-Resumen'!$B$7, moras[[#This Row],[SALARIO]])</f>
        <v>297046</v>
      </c>
      <c r="F4495">
        <f>STANDARDIZE(moras[[#This Row],[SALARIO]],'2-Resumen'!$B$2,'2-Resumen'!$B$3)</f>
        <v>-0.37067382187573611</v>
      </c>
      <c r="G4495" t="str">
        <f>IF(ABS(moras[[#This Row],[Z-CORE]])&gt; 1.96,"Sí", "No")</f>
        <v>No</v>
      </c>
      <c r="H4495" t="s">
        <v>39</v>
      </c>
      <c r="I4495" t="str">
        <f>IF(moras[[#This Row],[TIPO_ASEGURAMIENTO]] = "", '2-Resumen'!$F$4, moras[[#This Row],[TIPO_ASEGURAMIENTO]])</f>
        <v>TRABAJADOR INDEPENDIENTE</v>
      </c>
      <c r="J4495" t="s">
        <v>29</v>
      </c>
      <c r="K4495" t="s">
        <v>30</v>
      </c>
      <c r="L4495" t="s">
        <v>31</v>
      </c>
      <c r="M4495" t="s">
        <v>30</v>
      </c>
      <c r="N4495">
        <v>30</v>
      </c>
      <c r="O4495">
        <f>IF(moras[[#This Row],[EDAD]]="", '2-Resumen'!$C$7, moras[[#This Row],[EDAD]])</f>
        <v>30</v>
      </c>
      <c r="P4495">
        <f>FLOOR(moras[[#This Row],[EDAD_SIN_NA´S]],10)</f>
        <v>30</v>
      </c>
      <c r="Q4495">
        <f>STANDARDIZE(moras[[#This Row],[EDAD]],'2-Resumen'!$C$2, '2-Resumen'!$C$3)</f>
        <v>-0.84029414414035897</v>
      </c>
      <c r="R4495" t="str">
        <f>IF(ABS(moras[[#This Row],[Z-CORE E]]) &gt; 1.96, "Sí", "No")</f>
        <v>No</v>
      </c>
    </row>
    <row r="4496" spans="1:18">
      <c r="A4496">
        <v>1258</v>
      </c>
      <c r="B4496" t="s">
        <v>32</v>
      </c>
      <c r="C4496">
        <v>278035</v>
      </c>
      <c r="D44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96">
        <f>IF(moras[[#This Row],[SALARIO]]="",'2-Resumen'!$B$7, moras[[#This Row],[SALARIO]])</f>
        <v>278035</v>
      </c>
      <c r="F4496">
        <f>STANDARDIZE(moras[[#This Row],[SALARIO]],'2-Resumen'!$B$2,'2-Resumen'!$B$3)</f>
        <v>-0.37099014667961028</v>
      </c>
      <c r="G4496" t="str">
        <f>IF(ABS(moras[[#This Row],[Z-CORE]])&gt; 1.96,"Sí", "No")</f>
        <v>No</v>
      </c>
      <c r="H4496" t="s">
        <v>39</v>
      </c>
      <c r="I4496" t="str">
        <f>IF(moras[[#This Row],[TIPO_ASEGURAMIENTO]] = "", '2-Resumen'!$F$4, moras[[#This Row],[TIPO_ASEGURAMIENTO]])</f>
        <v>TRABAJADOR INDEPENDIENTE</v>
      </c>
      <c r="J4496" t="s">
        <v>29</v>
      </c>
      <c r="K4496" t="s">
        <v>30</v>
      </c>
      <c r="L4496" t="s">
        <v>31</v>
      </c>
      <c r="M4496" t="s">
        <v>31</v>
      </c>
      <c r="N4496">
        <v>32</v>
      </c>
      <c r="O4496">
        <f>IF(moras[[#This Row],[EDAD]]="", '2-Resumen'!$C$7, moras[[#This Row],[EDAD]])</f>
        <v>32</v>
      </c>
      <c r="P4496">
        <f>FLOOR(moras[[#This Row],[EDAD_SIN_NA´S]],10)</f>
        <v>30</v>
      </c>
      <c r="Q4496">
        <f>STANDARDIZE(moras[[#This Row],[EDAD]],'2-Resumen'!$C$2, '2-Resumen'!$C$3)</f>
        <v>-0.69914348398608395</v>
      </c>
      <c r="R4496" t="str">
        <f>IF(ABS(moras[[#This Row],[Z-CORE E]]) &gt; 1.96, "Sí", "No")</f>
        <v>No</v>
      </c>
    </row>
    <row r="4497" spans="1:18">
      <c r="A4497">
        <v>1270</v>
      </c>
      <c r="B4497" t="s">
        <v>32</v>
      </c>
      <c r="C4497">
        <v>305704</v>
      </c>
      <c r="D44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97">
        <f>IF(moras[[#This Row],[SALARIO]]="",'2-Resumen'!$B$7, moras[[#This Row],[SALARIO]])</f>
        <v>305704</v>
      </c>
      <c r="F4497">
        <f>STANDARDIZE(moras[[#This Row],[SALARIO]],'2-Resumen'!$B$2,'2-Resumen'!$B$3)</f>
        <v>-0.37052976106084251</v>
      </c>
      <c r="G4497" t="str">
        <f>IF(ABS(moras[[#This Row],[Z-CORE]])&gt; 1.96,"Sí", "No")</f>
        <v>No</v>
      </c>
      <c r="H4497" t="s">
        <v>39</v>
      </c>
      <c r="I4497" t="str">
        <f>IF(moras[[#This Row],[TIPO_ASEGURAMIENTO]] = "", '2-Resumen'!$F$4, moras[[#This Row],[TIPO_ASEGURAMIENTO]])</f>
        <v>TRABAJADOR INDEPENDIENTE</v>
      </c>
      <c r="J4497" t="s">
        <v>29</v>
      </c>
      <c r="K4497" t="s">
        <v>30</v>
      </c>
      <c r="L4497" t="s">
        <v>31</v>
      </c>
      <c r="M4497" t="s">
        <v>31</v>
      </c>
      <c r="N4497">
        <v>57</v>
      </c>
      <c r="O4497">
        <f>IF(moras[[#This Row],[EDAD]]="", '2-Resumen'!$C$7, moras[[#This Row],[EDAD]])</f>
        <v>57</v>
      </c>
      <c r="P4497">
        <f>FLOOR(moras[[#This Row],[EDAD_SIN_NA´S]],10)</f>
        <v>50</v>
      </c>
      <c r="Q4497">
        <f>STANDARDIZE(moras[[#This Row],[EDAD]],'2-Resumen'!$C$2, '2-Resumen'!$C$3)</f>
        <v>1.0652397679423538</v>
      </c>
      <c r="R4497" t="str">
        <f>IF(ABS(moras[[#This Row],[Z-CORE E]]) &gt; 1.96, "Sí", "No")</f>
        <v>No</v>
      </c>
    </row>
    <row r="4498" spans="1:18">
      <c r="A4498">
        <v>1289</v>
      </c>
      <c r="B4498" t="s">
        <v>27</v>
      </c>
      <c r="C4498">
        <v>297046</v>
      </c>
      <c r="D44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498">
        <f>IF(moras[[#This Row],[SALARIO]]="",'2-Resumen'!$B$7, moras[[#This Row],[SALARIO]])</f>
        <v>297046</v>
      </c>
      <c r="F4498">
        <f>STANDARDIZE(moras[[#This Row],[SALARIO]],'2-Resumen'!$B$2,'2-Resumen'!$B$3)</f>
        <v>-0.37067382187573611</v>
      </c>
      <c r="G4498" t="str">
        <f>IF(ABS(moras[[#This Row],[Z-CORE]])&gt; 1.96,"Sí", "No")</f>
        <v>No</v>
      </c>
      <c r="H4498" t="s">
        <v>39</v>
      </c>
      <c r="I4498" t="str">
        <f>IF(moras[[#This Row],[TIPO_ASEGURAMIENTO]] = "", '2-Resumen'!$F$4, moras[[#This Row],[TIPO_ASEGURAMIENTO]])</f>
        <v>TRABAJADOR INDEPENDIENTE</v>
      </c>
      <c r="J4498" t="s">
        <v>29</v>
      </c>
      <c r="K4498" t="s">
        <v>30</v>
      </c>
      <c r="L4498" t="s">
        <v>31</v>
      </c>
      <c r="M4498" t="s">
        <v>31</v>
      </c>
      <c r="N4498">
        <v>40</v>
      </c>
      <c r="O4498">
        <f>IF(moras[[#This Row],[EDAD]]="", '2-Resumen'!$C$7, moras[[#This Row],[EDAD]])</f>
        <v>40</v>
      </c>
      <c r="P4498">
        <f>FLOOR(moras[[#This Row],[EDAD_SIN_NA´S]],10)</f>
        <v>40</v>
      </c>
      <c r="Q4498">
        <f>STANDARDIZE(moras[[#This Row],[EDAD]],'2-Resumen'!$C$2, '2-Resumen'!$C$3)</f>
        <v>-0.13454084336898386</v>
      </c>
      <c r="R4498" t="str">
        <f>IF(ABS(moras[[#This Row],[Z-CORE E]]) &gt; 1.96, "Sí", "No")</f>
        <v>No</v>
      </c>
    </row>
    <row r="4499" spans="1:18">
      <c r="A4499">
        <v>1290</v>
      </c>
      <c r="B4499" t="s">
        <v>32</v>
      </c>
      <c r="C4499">
        <v>382136</v>
      </c>
      <c r="D44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499">
        <f>IF(moras[[#This Row],[SALARIO]]="",'2-Resumen'!$B$7, moras[[#This Row],[SALARIO]])</f>
        <v>382136</v>
      </c>
      <c r="F4499">
        <f>STANDARDIZE(moras[[#This Row],[SALARIO]],'2-Resumen'!$B$2,'2-Resumen'!$B$3)</f>
        <v>-0.36925800589753138</v>
      </c>
      <c r="G4499" t="str">
        <f>IF(ABS(moras[[#This Row],[Z-CORE]])&gt; 1.96,"Sí", "No")</f>
        <v>No</v>
      </c>
      <c r="H4499" t="s">
        <v>39</v>
      </c>
      <c r="I4499" t="str">
        <f>IF(moras[[#This Row],[TIPO_ASEGURAMIENTO]] = "", '2-Resumen'!$F$4, moras[[#This Row],[TIPO_ASEGURAMIENTO]])</f>
        <v>TRABAJADOR INDEPENDIENTE</v>
      </c>
      <c r="J4499" t="s">
        <v>29</v>
      </c>
      <c r="K4499" t="s">
        <v>30</v>
      </c>
      <c r="L4499" t="s">
        <v>30</v>
      </c>
      <c r="M4499" t="s">
        <v>30</v>
      </c>
      <c r="N4499">
        <v>55</v>
      </c>
      <c r="O4499">
        <f>IF(moras[[#This Row],[EDAD]]="", '2-Resumen'!$C$7, moras[[#This Row],[EDAD]])</f>
        <v>55</v>
      </c>
      <c r="P4499">
        <f>FLOOR(moras[[#This Row],[EDAD_SIN_NA´S]],10)</f>
        <v>50</v>
      </c>
      <c r="Q4499">
        <f>STANDARDIZE(moras[[#This Row],[EDAD]],'2-Resumen'!$C$2, '2-Resumen'!$C$3)</f>
        <v>0.92408910778807873</v>
      </c>
      <c r="R4499" t="str">
        <f>IF(ABS(moras[[#This Row],[Z-CORE E]]) &gt; 1.96, "Sí", "No")</f>
        <v>No</v>
      </c>
    </row>
    <row r="4500" spans="1:18">
      <c r="A4500">
        <v>1291</v>
      </c>
      <c r="B4500" t="s">
        <v>32</v>
      </c>
      <c r="C4500">
        <v>609030</v>
      </c>
      <c r="D45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00">
        <f>IF(moras[[#This Row],[SALARIO]]="",'2-Resumen'!$B$7, moras[[#This Row],[SALARIO]])</f>
        <v>609030</v>
      </c>
      <c r="F4500">
        <f>STANDARDIZE(moras[[#This Row],[SALARIO]],'2-Resumen'!$B$2,'2-Resumen'!$B$3)</f>
        <v>-0.36548270738350158</v>
      </c>
      <c r="G4500" t="str">
        <f>IF(ABS(moras[[#This Row],[Z-CORE]])&gt; 1.96,"Sí", "No")</f>
        <v>No</v>
      </c>
      <c r="H4500" t="s">
        <v>39</v>
      </c>
      <c r="I4500" t="str">
        <f>IF(moras[[#This Row],[TIPO_ASEGURAMIENTO]] = "", '2-Resumen'!$F$4, moras[[#This Row],[TIPO_ASEGURAMIENTO]])</f>
        <v>TRABAJADOR INDEPENDIENTE</v>
      </c>
      <c r="J4500" t="s">
        <v>29</v>
      </c>
      <c r="K4500" t="s">
        <v>30</v>
      </c>
      <c r="L4500" t="s">
        <v>31</v>
      </c>
      <c r="M4500" t="s">
        <v>30</v>
      </c>
      <c r="N4500">
        <v>57</v>
      </c>
      <c r="O4500">
        <f>IF(moras[[#This Row],[EDAD]]="", '2-Resumen'!$C$7, moras[[#This Row],[EDAD]])</f>
        <v>57</v>
      </c>
      <c r="P4500">
        <f>FLOOR(moras[[#This Row],[EDAD_SIN_NA´S]],10)</f>
        <v>50</v>
      </c>
      <c r="Q4500">
        <f>STANDARDIZE(moras[[#This Row],[EDAD]],'2-Resumen'!$C$2, '2-Resumen'!$C$3)</f>
        <v>1.0652397679423538</v>
      </c>
      <c r="R4500" t="str">
        <f>IF(ABS(moras[[#This Row],[Z-CORE E]]) &gt; 1.96, "Sí", "No")</f>
        <v>No</v>
      </c>
    </row>
    <row r="4501" spans="1:18">
      <c r="A4501">
        <v>1292</v>
      </c>
      <c r="B4501" t="s">
        <v>32</v>
      </c>
      <c r="C4501">
        <v>465239</v>
      </c>
      <c r="D45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01">
        <f>IF(moras[[#This Row],[SALARIO]]="",'2-Resumen'!$B$7, moras[[#This Row],[SALARIO]])</f>
        <v>465239</v>
      </c>
      <c r="F4501">
        <f>STANDARDIZE(moras[[#This Row],[SALARIO]],'2-Resumen'!$B$2,'2-Resumen'!$B$3)</f>
        <v>-0.36787525169331525</v>
      </c>
      <c r="G4501" t="str">
        <f>IF(ABS(moras[[#This Row],[Z-CORE]])&gt; 1.96,"Sí", "No")</f>
        <v>No</v>
      </c>
      <c r="H4501" t="s">
        <v>39</v>
      </c>
      <c r="I4501" t="str">
        <f>IF(moras[[#This Row],[TIPO_ASEGURAMIENTO]] = "", '2-Resumen'!$F$4, moras[[#This Row],[TIPO_ASEGURAMIENTO]])</f>
        <v>TRABAJADOR INDEPENDIENTE</v>
      </c>
      <c r="J4501" t="s">
        <v>29</v>
      </c>
      <c r="K4501" t="s">
        <v>30</v>
      </c>
      <c r="L4501" t="s">
        <v>31</v>
      </c>
      <c r="M4501" t="s">
        <v>30</v>
      </c>
      <c r="N4501">
        <v>36</v>
      </c>
      <c r="O4501">
        <f>IF(moras[[#This Row],[EDAD]]="", '2-Resumen'!$C$7, moras[[#This Row],[EDAD]])</f>
        <v>36</v>
      </c>
      <c r="P4501">
        <f>FLOOR(moras[[#This Row],[EDAD_SIN_NA´S]],10)</f>
        <v>30</v>
      </c>
      <c r="Q4501">
        <f>STANDARDIZE(moras[[#This Row],[EDAD]],'2-Resumen'!$C$2, '2-Resumen'!$C$3)</f>
        <v>-0.41684216367753391</v>
      </c>
      <c r="R4501" t="str">
        <f>IF(ABS(moras[[#This Row],[Z-CORE E]]) &gt; 1.96, "Sí", "No")</f>
        <v>No</v>
      </c>
    </row>
    <row r="4502" spans="1:18">
      <c r="A4502">
        <v>1296</v>
      </c>
      <c r="B4502" t="s">
        <v>27</v>
      </c>
      <c r="C4502">
        <v>382136</v>
      </c>
      <c r="D45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02">
        <f>IF(moras[[#This Row],[SALARIO]]="",'2-Resumen'!$B$7, moras[[#This Row],[SALARIO]])</f>
        <v>382136</v>
      </c>
      <c r="F4502">
        <f>STANDARDIZE(moras[[#This Row],[SALARIO]],'2-Resumen'!$B$2,'2-Resumen'!$B$3)</f>
        <v>-0.36925800589753138</v>
      </c>
      <c r="G4502" t="str">
        <f>IF(ABS(moras[[#This Row],[Z-CORE]])&gt; 1.96,"Sí", "No")</f>
        <v>No</v>
      </c>
      <c r="H4502" t="s">
        <v>39</v>
      </c>
      <c r="I4502" t="str">
        <f>IF(moras[[#This Row],[TIPO_ASEGURAMIENTO]] = "", '2-Resumen'!$F$4, moras[[#This Row],[TIPO_ASEGURAMIENTO]])</f>
        <v>TRABAJADOR INDEPENDIENTE</v>
      </c>
      <c r="J4502" t="s">
        <v>29</v>
      </c>
      <c r="K4502" t="s">
        <v>30</v>
      </c>
      <c r="L4502" t="s">
        <v>31</v>
      </c>
      <c r="M4502" t="s">
        <v>30</v>
      </c>
      <c r="N4502">
        <v>62</v>
      </c>
      <c r="O4502">
        <f>IF(moras[[#This Row],[EDAD]]="", '2-Resumen'!$C$7, moras[[#This Row],[EDAD]])</f>
        <v>62</v>
      </c>
      <c r="P4502">
        <f>FLOOR(moras[[#This Row],[EDAD_SIN_NA´S]],10)</f>
        <v>60</v>
      </c>
      <c r="Q4502">
        <f>STANDARDIZE(moras[[#This Row],[EDAD]],'2-Resumen'!$C$2, '2-Resumen'!$C$3)</f>
        <v>1.4181164183280413</v>
      </c>
      <c r="R4502" t="str">
        <f>IF(ABS(moras[[#This Row],[Z-CORE E]]) &gt; 1.96, "Sí", "No")</f>
        <v>No</v>
      </c>
    </row>
    <row r="4503" spans="1:18">
      <c r="A4503">
        <v>1314</v>
      </c>
      <c r="B4503" t="s">
        <v>32</v>
      </c>
      <c r="C4503">
        <v>330798</v>
      </c>
      <c r="D45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03">
        <f>IF(moras[[#This Row],[SALARIO]]="",'2-Resumen'!$B$7, moras[[#This Row],[SALARIO]])</f>
        <v>330798</v>
      </c>
      <c r="F4503">
        <f>STANDARDIZE(moras[[#This Row],[SALARIO]],'2-Resumen'!$B$2,'2-Resumen'!$B$3)</f>
        <v>-0.37011222097202984</v>
      </c>
      <c r="G4503" t="str">
        <f>IF(ABS(moras[[#This Row],[Z-CORE]])&gt; 1.96,"Sí", "No")</f>
        <v>No</v>
      </c>
      <c r="H4503" t="s">
        <v>39</v>
      </c>
      <c r="I4503" t="str">
        <f>IF(moras[[#This Row],[TIPO_ASEGURAMIENTO]] = "", '2-Resumen'!$F$4, moras[[#This Row],[TIPO_ASEGURAMIENTO]])</f>
        <v>TRABAJADOR INDEPENDIENTE</v>
      </c>
      <c r="J4503" t="s">
        <v>29</v>
      </c>
      <c r="K4503" t="s">
        <v>30</v>
      </c>
      <c r="L4503" t="s">
        <v>31</v>
      </c>
      <c r="M4503" t="s">
        <v>31</v>
      </c>
      <c r="N4503">
        <v>33</v>
      </c>
      <c r="O4503">
        <f>IF(moras[[#This Row],[EDAD]]="", '2-Resumen'!$C$7, moras[[#This Row],[EDAD]])</f>
        <v>33</v>
      </c>
      <c r="P4503">
        <f>FLOOR(moras[[#This Row],[EDAD_SIN_NA´S]],10)</f>
        <v>30</v>
      </c>
      <c r="Q4503">
        <f>STANDARDIZE(moras[[#This Row],[EDAD]],'2-Resumen'!$C$2, '2-Resumen'!$C$3)</f>
        <v>-0.62856815390894638</v>
      </c>
      <c r="R4503" t="str">
        <f>IF(ABS(moras[[#This Row],[Z-CORE E]]) &gt; 1.96, "Sí", "No")</f>
        <v>No</v>
      </c>
    </row>
    <row r="4504" spans="1:18">
      <c r="A4504">
        <v>1328</v>
      </c>
      <c r="B4504" t="s">
        <v>32</v>
      </c>
      <c r="C4504">
        <v>385702</v>
      </c>
      <c r="D45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04">
        <f>IF(moras[[#This Row],[SALARIO]]="",'2-Resumen'!$B$7, moras[[#This Row],[SALARIO]])</f>
        <v>385702</v>
      </c>
      <c r="F4504">
        <f>STANDARDIZE(moras[[#This Row],[SALARIO]],'2-Resumen'!$B$2,'2-Resumen'!$B$3)</f>
        <v>-0.36919867107818388</v>
      </c>
      <c r="G4504" t="str">
        <f>IF(ABS(moras[[#This Row],[Z-CORE]])&gt; 1.96,"Sí", "No")</f>
        <v>No</v>
      </c>
      <c r="H4504" t="s">
        <v>39</v>
      </c>
      <c r="I4504" t="str">
        <f>IF(moras[[#This Row],[TIPO_ASEGURAMIENTO]] = "", '2-Resumen'!$F$4, moras[[#This Row],[TIPO_ASEGURAMIENTO]])</f>
        <v>TRABAJADOR INDEPENDIENTE</v>
      </c>
      <c r="J4504" t="s">
        <v>29</v>
      </c>
      <c r="K4504" t="s">
        <v>30</v>
      </c>
      <c r="L4504" t="s">
        <v>31</v>
      </c>
      <c r="M4504" t="s">
        <v>30</v>
      </c>
      <c r="N4504">
        <v>60</v>
      </c>
      <c r="O4504">
        <f>IF(moras[[#This Row],[EDAD]]="", '2-Resumen'!$C$7, moras[[#This Row],[EDAD]])</f>
        <v>60</v>
      </c>
      <c r="P4504">
        <f>FLOOR(moras[[#This Row],[EDAD_SIN_NA´S]],10)</f>
        <v>60</v>
      </c>
      <c r="Q4504">
        <f>STANDARDIZE(moras[[#This Row],[EDAD]],'2-Resumen'!$C$2, '2-Resumen'!$C$3)</f>
        <v>1.2769657581737661</v>
      </c>
      <c r="R4504" t="str">
        <f>IF(ABS(moras[[#This Row],[Z-CORE E]]) &gt; 1.96, "Sí", "No")</f>
        <v>No</v>
      </c>
    </row>
    <row r="4505" spans="1:18">
      <c r="A4505">
        <v>1354</v>
      </c>
      <c r="B4505" t="s">
        <v>32</v>
      </c>
      <c r="C4505">
        <v>300018</v>
      </c>
      <c r="D45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05">
        <f>IF(moras[[#This Row],[SALARIO]]="",'2-Resumen'!$B$7, moras[[#This Row],[SALARIO]])</f>
        <v>300018</v>
      </c>
      <c r="F4505">
        <f>STANDARDIZE(moras[[#This Row],[SALARIO]],'2-Resumen'!$B$2,'2-Resumen'!$B$3)</f>
        <v>-0.37062437064659964</v>
      </c>
      <c r="G4505" t="str">
        <f>IF(ABS(moras[[#This Row],[Z-CORE]])&gt; 1.96,"Sí", "No")</f>
        <v>No</v>
      </c>
      <c r="H4505" t="s">
        <v>39</v>
      </c>
      <c r="I4505" t="str">
        <f>IF(moras[[#This Row],[TIPO_ASEGURAMIENTO]] = "", '2-Resumen'!$F$4, moras[[#This Row],[TIPO_ASEGURAMIENTO]])</f>
        <v>TRABAJADOR INDEPENDIENTE</v>
      </c>
      <c r="J4505" t="s">
        <v>29</v>
      </c>
      <c r="K4505" t="s">
        <v>30</v>
      </c>
      <c r="L4505" t="s">
        <v>31</v>
      </c>
      <c r="M4505" t="s">
        <v>30</v>
      </c>
      <c r="N4505">
        <v>53</v>
      </c>
      <c r="O4505">
        <f>IF(moras[[#This Row],[EDAD]]="", '2-Resumen'!$C$7, moras[[#This Row],[EDAD]])</f>
        <v>53</v>
      </c>
      <c r="P4505">
        <f>FLOOR(moras[[#This Row],[EDAD_SIN_NA´S]],10)</f>
        <v>50</v>
      </c>
      <c r="Q4505">
        <f>STANDARDIZE(moras[[#This Row],[EDAD]],'2-Resumen'!$C$2, '2-Resumen'!$C$3)</f>
        <v>0.78293844763380371</v>
      </c>
      <c r="R4505" t="str">
        <f>IF(ABS(moras[[#This Row],[Z-CORE E]]) &gt; 1.96, "Sí", "No")</f>
        <v>No</v>
      </c>
    </row>
    <row r="4506" spans="1:18">
      <c r="A4506">
        <v>1380</v>
      </c>
      <c r="B4506" t="s">
        <v>32</v>
      </c>
      <c r="C4506">
        <v>305704</v>
      </c>
      <c r="D45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06">
        <f>IF(moras[[#This Row],[SALARIO]]="",'2-Resumen'!$B$7, moras[[#This Row],[SALARIO]])</f>
        <v>305704</v>
      </c>
      <c r="F4506">
        <f>STANDARDIZE(moras[[#This Row],[SALARIO]],'2-Resumen'!$B$2,'2-Resumen'!$B$3)</f>
        <v>-0.37052976106084251</v>
      </c>
      <c r="G4506" t="str">
        <f>IF(ABS(moras[[#This Row],[Z-CORE]])&gt; 1.96,"Sí", "No")</f>
        <v>No</v>
      </c>
      <c r="H4506" t="s">
        <v>39</v>
      </c>
      <c r="I4506" t="str">
        <f>IF(moras[[#This Row],[TIPO_ASEGURAMIENTO]] = "", '2-Resumen'!$F$4, moras[[#This Row],[TIPO_ASEGURAMIENTO]])</f>
        <v>TRABAJADOR INDEPENDIENTE</v>
      </c>
      <c r="J4506" t="s">
        <v>29</v>
      </c>
      <c r="K4506" t="s">
        <v>30</v>
      </c>
      <c r="L4506" t="s">
        <v>31</v>
      </c>
      <c r="M4506" t="s">
        <v>30</v>
      </c>
      <c r="N4506">
        <v>41</v>
      </c>
      <c r="O4506">
        <f>IF(moras[[#This Row],[EDAD]]="", '2-Resumen'!$C$7, moras[[#This Row],[EDAD]])</f>
        <v>41</v>
      </c>
      <c r="P4506">
        <f>FLOOR(moras[[#This Row],[EDAD_SIN_NA´S]],10)</f>
        <v>40</v>
      </c>
      <c r="Q4506">
        <f>STANDARDIZE(moras[[#This Row],[EDAD]],'2-Resumen'!$C$2, '2-Resumen'!$C$3)</f>
        <v>-6.3965513291846368E-2</v>
      </c>
      <c r="R4506" t="str">
        <f>IF(ABS(moras[[#This Row],[Z-CORE E]]) &gt; 1.96, "Sí", "No")</f>
        <v>No</v>
      </c>
    </row>
    <row r="4507" spans="1:18">
      <c r="A4507">
        <v>1389</v>
      </c>
      <c r="B4507" t="s">
        <v>27</v>
      </c>
      <c r="C4507">
        <v>504976</v>
      </c>
      <c r="D45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07">
        <f>IF(moras[[#This Row],[SALARIO]]="",'2-Resumen'!$B$7, moras[[#This Row],[SALARIO]])</f>
        <v>504976</v>
      </c>
      <c r="F4507">
        <f>STANDARDIZE(moras[[#This Row],[SALARIO]],'2-Resumen'!$B$2,'2-Resumen'!$B$3)</f>
        <v>-0.36721406613066482</v>
      </c>
      <c r="G4507" t="str">
        <f>IF(ABS(moras[[#This Row],[Z-CORE]])&gt; 1.96,"Sí", "No")</f>
        <v>No</v>
      </c>
      <c r="H4507" t="s">
        <v>39</v>
      </c>
      <c r="I4507" t="str">
        <f>IF(moras[[#This Row],[TIPO_ASEGURAMIENTO]] = "", '2-Resumen'!$F$4, moras[[#This Row],[TIPO_ASEGURAMIENTO]])</f>
        <v>TRABAJADOR INDEPENDIENTE</v>
      </c>
      <c r="J4507" t="s">
        <v>29</v>
      </c>
      <c r="K4507" t="s">
        <v>30</v>
      </c>
      <c r="L4507" t="s">
        <v>31</v>
      </c>
      <c r="M4507" t="s">
        <v>31</v>
      </c>
      <c r="N4507">
        <v>36</v>
      </c>
      <c r="O4507">
        <f>IF(moras[[#This Row],[EDAD]]="", '2-Resumen'!$C$7, moras[[#This Row],[EDAD]])</f>
        <v>36</v>
      </c>
      <c r="P4507">
        <f>FLOOR(moras[[#This Row],[EDAD_SIN_NA´S]],10)</f>
        <v>30</v>
      </c>
      <c r="Q4507">
        <f>STANDARDIZE(moras[[#This Row],[EDAD]],'2-Resumen'!$C$2, '2-Resumen'!$C$3)</f>
        <v>-0.41684216367753391</v>
      </c>
      <c r="R4507" t="str">
        <f>IF(ABS(moras[[#This Row],[Z-CORE E]]) &gt; 1.96, "Sí", "No")</f>
        <v>No</v>
      </c>
    </row>
    <row r="4508" spans="1:18">
      <c r="A4508">
        <v>1397</v>
      </c>
      <c r="B4508" t="s">
        <v>32</v>
      </c>
      <c r="C4508">
        <v>585937</v>
      </c>
      <c r="D45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08">
        <f>IF(moras[[#This Row],[SALARIO]]="",'2-Resumen'!$B$7, moras[[#This Row],[SALARIO]])</f>
        <v>585937</v>
      </c>
      <c r="F4508">
        <f>STANDARDIZE(moras[[#This Row],[SALARIO]],'2-Resumen'!$B$2,'2-Resumen'!$B$3)</f>
        <v>-0.36586695275175501</v>
      </c>
      <c r="G4508" t="str">
        <f>IF(ABS(moras[[#This Row],[Z-CORE]])&gt; 1.96,"Sí", "No")</f>
        <v>No</v>
      </c>
      <c r="H4508" t="s">
        <v>39</v>
      </c>
      <c r="I4508" t="str">
        <f>IF(moras[[#This Row],[TIPO_ASEGURAMIENTO]] = "", '2-Resumen'!$F$4, moras[[#This Row],[TIPO_ASEGURAMIENTO]])</f>
        <v>TRABAJADOR INDEPENDIENTE</v>
      </c>
      <c r="J4508" t="s">
        <v>29</v>
      </c>
      <c r="K4508" t="s">
        <v>30</v>
      </c>
      <c r="L4508" t="s">
        <v>31</v>
      </c>
      <c r="M4508" t="s">
        <v>30</v>
      </c>
      <c r="N4508">
        <v>57</v>
      </c>
      <c r="O4508">
        <f>IF(moras[[#This Row],[EDAD]]="", '2-Resumen'!$C$7, moras[[#This Row],[EDAD]])</f>
        <v>57</v>
      </c>
      <c r="P4508">
        <f>FLOOR(moras[[#This Row],[EDAD_SIN_NA´S]],10)</f>
        <v>50</v>
      </c>
      <c r="Q4508">
        <f>STANDARDIZE(moras[[#This Row],[EDAD]],'2-Resumen'!$C$2, '2-Resumen'!$C$3)</f>
        <v>1.0652397679423538</v>
      </c>
      <c r="R4508" t="str">
        <f>IF(ABS(moras[[#This Row],[Z-CORE E]]) &gt; 1.96, "Sí", "No")</f>
        <v>No</v>
      </c>
    </row>
    <row r="4509" spans="1:18">
      <c r="A4509">
        <v>1420</v>
      </c>
      <c r="B4509" t="s">
        <v>27</v>
      </c>
      <c r="C4509">
        <v>300018</v>
      </c>
      <c r="D45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09">
        <f>IF(moras[[#This Row],[SALARIO]]="",'2-Resumen'!$B$7, moras[[#This Row],[SALARIO]])</f>
        <v>300018</v>
      </c>
      <c r="F4509">
        <f>STANDARDIZE(moras[[#This Row],[SALARIO]],'2-Resumen'!$B$2,'2-Resumen'!$B$3)</f>
        <v>-0.37062437064659964</v>
      </c>
      <c r="G4509" t="str">
        <f>IF(ABS(moras[[#This Row],[Z-CORE]])&gt; 1.96,"Sí", "No")</f>
        <v>No</v>
      </c>
      <c r="H4509" t="s">
        <v>39</v>
      </c>
      <c r="I4509" t="str">
        <f>IF(moras[[#This Row],[TIPO_ASEGURAMIENTO]] = "", '2-Resumen'!$F$4, moras[[#This Row],[TIPO_ASEGURAMIENTO]])</f>
        <v>TRABAJADOR INDEPENDIENTE</v>
      </c>
      <c r="J4509" t="s">
        <v>29</v>
      </c>
      <c r="K4509" t="s">
        <v>30</v>
      </c>
      <c r="L4509" t="s">
        <v>31</v>
      </c>
      <c r="M4509" t="s">
        <v>30</v>
      </c>
      <c r="N4509">
        <v>58</v>
      </c>
      <c r="O4509">
        <f>IF(moras[[#This Row],[EDAD]]="", '2-Resumen'!$C$7, moras[[#This Row],[EDAD]])</f>
        <v>58</v>
      </c>
      <c r="P4509">
        <f>FLOOR(moras[[#This Row],[EDAD_SIN_NA´S]],10)</f>
        <v>50</v>
      </c>
      <c r="Q4509">
        <f>STANDARDIZE(moras[[#This Row],[EDAD]],'2-Resumen'!$C$2, '2-Resumen'!$C$3)</f>
        <v>1.1358150980194912</v>
      </c>
      <c r="R4509" t="str">
        <f>IF(ABS(moras[[#This Row],[Z-CORE E]]) &gt; 1.96, "Sí", "No")</f>
        <v>No</v>
      </c>
    </row>
    <row r="4510" spans="1:18">
      <c r="A4510">
        <v>1423</v>
      </c>
      <c r="B4510" t="s">
        <v>32</v>
      </c>
      <c r="C4510">
        <v>282305</v>
      </c>
      <c r="D45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10">
        <f>IF(moras[[#This Row],[SALARIO]]="",'2-Resumen'!$B$7, moras[[#This Row],[SALARIO]])</f>
        <v>282305</v>
      </c>
      <c r="F4510">
        <f>STANDARDIZE(moras[[#This Row],[SALARIO]],'2-Resumen'!$B$2,'2-Resumen'!$B$3)</f>
        <v>-0.37091909797556827</v>
      </c>
      <c r="G4510" t="str">
        <f>IF(ABS(moras[[#This Row],[Z-CORE]])&gt; 1.96,"Sí", "No")</f>
        <v>No</v>
      </c>
      <c r="H4510" t="s">
        <v>39</v>
      </c>
      <c r="I4510" t="str">
        <f>IF(moras[[#This Row],[TIPO_ASEGURAMIENTO]] = "", '2-Resumen'!$F$4, moras[[#This Row],[TIPO_ASEGURAMIENTO]])</f>
        <v>TRABAJADOR INDEPENDIENTE</v>
      </c>
      <c r="J4510" t="s">
        <v>29</v>
      </c>
      <c r="K4510" t="s">
        <v>30</v>
      </c>
      <c r="L4510" t="s">
        <v>31</v>
      </c>
      <c r="M4510" t="s">
        <v>30</v>
      </c>
      <c r="N4510">
        <v>34</v>
      </c>
      <c r="O4510">
        <f>IF(moras[[#This Row],[EDAD]]="", '2-Resumen'!$C$7, moras[[#This Row],[EDAD]])</f>
        <v>34</v>
      </c>
      <c r="P4510">
        <f>FLOOR(moras[[#This Row],[EDAD_SIN_NA´S]],10)</f>
        <v>30</v>
      </c>
      <c r="Q4510">
        <f>STANDARDIZE(moras[[#This Row],[EDAD]],'2-Resumen'!$C$2, '2-Resumen'!$C$3)</f>
        <v>-0.55799282383180893</v>
      </c>
      <c r="R4510" t="str">
        <f>IF(ABS(moras[[#This Row],[Z-CORE E]]) &gt; 1.96, "Sí", "No")</f>
        <v>No</v>
      </c>
    </row>
    <row r="4511" spans="1:18">
      <c r="A4511">
        <v>1434</v>
      </c>
      <c r="B4511" t="s">
        <v>32</v>
      </c>
      <c r="C4511">
        <v>573826</v>
      </c>
      <c r="D45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11">
        <f>IF(moras[[#This Row],[SALARIO]]="",'2-Resumen'!$B$7, moras[[#This Row],[SALARIO]])</f>
        <v>573826</v>
      </c>
      <c r="F4511">
        <f>STANDARDIZE(moras[[#This Row],[SALARIO]],'2-Resumen'!$B$2,'2-Resumen'!$B$3)</f>
        <v>-0.36606846817439032</v>
      </c>
      <c r="G4511" t="str">
        <f>IF(ABS(moras[[#This Row],[Z-CORE]])&gt; 1.96,"Sí", "No")</f>
        <v>No</v>
      </c>
      <c r="H4511" t="s">
        <v>39</v>
      </c>
      <c r="I4511" t="str">
        <f>IF(moras[[#This Row],[TIPO_ASEGURAMIENTO]] = "", '2-Resumen'!$F$4, moras[[#This Row],[TIPO_ASEGURAMIENTO]])</f>
        <v>TRABAJADOR INDEPENDIENTE</v>
      </c>
      <c r="J4511" t="s">
        <v>29</v>
      </c>
      <c r="K4511" t="s">
        <v>30</v>
      </c>
      <c r="L4511" t="s">
        <v>31</v>
      </c>
      <c r="M4511" t="s">
        <v>30</v>
      </c>
      <c r="N4511">
        <v>61</v>
      </c>
      <c r="O4511">
        <f>IF(moras[[#This Row],[EDAD]]="", '2-Resumen'!$C$7, moras[[#This Row],[EDAD]])</f>
        <v>61</v>
      </c>
      <c r="P4511">
        <f>FLOOR(moras[[#This Row],[EDAD_SIN_NA´S]],10)</f>
        <v>60</v>
      </c>
      <c r="Q4511">
        <f>STANDARDIZE(moras[[#This Row],[EDAD]],'2-Resumen'!$C$2, '2-Resumen'!$C$3)</f>
        <v>1.3475410882509038</v>
      </c>
      <c r="R4511" t="str">
        <f>IF(ABS(moras[[#This Row],[Z-CORE E]]) &gt; 1.96, "Sí", "No")</f>
        <v>No</v>
      </c>
    </row>
    <row r="4512" spans="1:18">
      <c r="A4512">
        <v>1462</v>
      </c>
      <c r="B4512" t="s">
        <v>32</v>
      </c>
      <c r="C4512">
        <v>371304</v>
      </c>
      <c r="D45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12">
        <f>IF(moras[[#This Row],[SALARIO]]="",'2-Resumen'!$B$7, moras[[#This Row],[SALARIO]])</f>
        <v>371304</v>
      </c>
      <c r="F4512">
        <f>STANDARDIZE(moras[[#This Row],[SALARIO]],'2-Resumen'!$B$2,'2-Resumen'!$B$3)</f>
        <v>-0.36943823998703557</v>
      </c>
      <c r="G4512" t="str">
        <f>IF(ABS(moras[[#This Row],[Z-CORE]])&gt; 1.96,"Sí", "No")</f>
        <v>No</v>
      </c>
      <c r="H4512" t="s">
        <v>39</v>
      </c>
      <c r="I4512" t="str">
        <f>IF(moras[[#This Row],[TIPO_ASEGURAMIENTO]] = "", '2-Resumen'!$F$4, moras[[#This Row],[TIPO_ASEGURAMIENTO]])</f>
        <v>TRABAJADOR INDEPENDIENTE</v>
      </c>
      <c r="J4512" t="s">
        <v>29</v>
      </c>
      <c r="K4512" t="s">
        <v>30</v>
      </c>
      <c r="L4512" t="s">
        <v>31</v>
      </c>
      <c r="M4512" t="s">
        <v>30</v>
      </c>
      <c r="N4512">
        <v>37</v>
      </c>
      <c r="O4512">
        <f>IF(moras[[#This Row],[EDAD]]="", '2-Resumen'!$C$7, moras[[#This Row],[EDAD]])</f>
        <v>37</v>
      </c>
      <c r="P4512">
        <f>FLOOR(moras[[#This Row],[EDAD_SIN_NA´S]],10)</f>
        <v>30</v>
      </c>
      <c r="Q4512">
        <f>STANDARDIZE(moras[[#This Row],[EDAD]],'2-Resumen'!$C$2, '2-Resumen'!$C$3)</f>
        <v>-0.3462668336003964</v>
      </c>
      <c r="R4512" t="str">
        <f>IF(ABS(moras[[#This Row],[Z-CORE E]]) &gt; 1.96, "Sí", "No")</f>
        <v>No</v>
      </c>
    </row>
    <row r="4513" spans="1:18">
      <c r="A4513">
        <v>1468</v>
      </c>
      <c r="B4513" t="s">
        <v>32</v>
      </c>
      <c r="C4513">
        <v>311173</v>
      </c>
      <c r="D45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13">
        <f>IF(moras[[#This Row],[SALARIO]]="",'2-Resumen'!$B$7, moras[[#This Row],[SALARIO]])</f>
        <v>311173</v>
      </c>
      <c r="F4513">
        <f>STANDARDIZE(moras[[#This Row],[SALARIO]],'2-Resumen'!$B$2,'2-Resumen'!$B$3)</f>
        <v>-0.37043876214693017</v>
      </c>
      <c r="G4513" t="str">
        <f>IF(ABS(moras[[#This Row],[Z-CORE]])&gt; 1.96,"Sí", "No")</f>
        <v>No</v>
      </c>
      <c r="H4513" t="s">
        <v>39</v>
      </c>
      <c r="I4513" t="str">
        <f>IF(moras[[#This Row],[TIPO_ASEGURAMIENTO]] = "", '2-Resumen'!$F$4, moras[[#This Row],[TIPO_ASEGURAMIENTO]])</f>
        <v>TRABAJADOR INDEPENDIENTE</v>
      </c>
      <c r="J4513" t="s">
        <v>29</v>
      </c>
      <c r="K4513" t="s">
        <v>30</v>
      </c>
      <c r="L4513" t="s">
        <v>31</v>
      </c>
      <c r="M4513" t="s">
        <v>30</v>
      </c>
      <c r="N4513">
        <v>33</v>
      </c>
      <c r="O4513">
        <f>IF(moras[[#This Row],[EDAD]]="", '2-Resumen'!$C$7, moras[[#This Row],[EDAD]])</f>
        <v>33</v>
      </c>
      <c r="P4513">
        <f>FLOOR(moras[[#This Row],[EDAD_SIN_NA´S]],10)</f>
        <v>30</v>
      </c>
      <c r="Q4513">
        <f>STANDARDIZE(moras[[#This Row],[EDAD]],'2-Resumen'!$C$2, '2-Resumen'!$C$3)</f>
        <v>-0.62856815390894638</v>
      </c>
      <c r="R4513" t="str">
        <f>IF(ABS(moras[[#This Row],[Z-CORE E]]) &gt; 1.96, "Sí", "No")</f>
        <v>No</v>
      </c>
    </row>
    <row r="4514" spans="1:18">
      <c r="A4514">
        <v>1475</v>
      </c>
      <c r="B4514" t="s">
        <v>32</v>
      </c>
      <c r="C4514">
        <v>338166</v>
      </c>
      <c r="D45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14">
        <f>IF(moras[[#This Row],[SALARIO]]="",'2-Resumen'!$B$7, moras[[#This Row],[SALARIO]])</f>
        <v>338166</v>
      </c>
      <c r="F4514">
        <f>STANDARDIZE(moras[[#This Row],[SALARIO]],'2-Resumen'!$B$2,'2-Resumen'!$B$3)</f>
        <v>-0.36998962451971568</v>
      </c>
      <c r="G4514" t="str">
        <f>IF(ABS(moras[[#This Row],[Z-CORE]])&gt; 1.96,"Sí", "No")</f>
        <v>No</v>
      </c>
      <c r="H4514" t="s">
        <v>39</v>
      </c>
      <c r="I4514" t="str">
        <f>IF(moras[[#This Row],[TIPO_ASEGURAMIENTO]] = "", '2-Resumen'!$F$4, moras[[#This Row],[TIPO_ASEGURAMIENTO]])</f>
        <v>TRABAJADOR INDEPENDIENTE</v>
      </c>
      <c r="J4514" t="s">
        <v>29</v>
      </c>
      <c r="K4514" t="s">
        <v>30</v>
      </c>
      <c r="L4514" t="s">
        <v>31</v>
      </c>
      <c r="M4514" t="s">
        <v>31</v>
      </c>
      <c r="N4514">
        <v>56</v>
      </c>
      <c r="O4514">
        <f>IF(moras[[#This Row],[EDAD]]="", '2-Resumen'!$C$7, moras[[#This Row],[EDAD]])</f>
        <v>56</v>
      </c>
      <c r="P4514">
        <f>FLOOR(moras[[#This Row],[EDAD_SIN_NA´S]],10)</f>
        <v>50</v>
      </c>
      <c r="Q4514">
        <f>STANDARDIZE(moras[[#This Row],[EDAD]],'2-Resumen'!$C$2, '2-Resumen'!$C$3)</f>
        <v>0.99466443786521619</v>
      </c>
      <c r="R4514" t="str">
        <f>IF(ABS(moras[[#This Row],[Z-CORE E]]) &gt; 1.96, "Sí", "No")</f>
        <v>No</v>
      </c>
    </row>
    <row r="4515" spans="1:18">
      <c r="A4515">
        <v>1479</v>
      </c>
      <c r="B4515" t="s">
        <v>32</v>
      </c>
      <c r="C4515">
        <v>360420</v>
      </c>
      <c r="D45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15">
        <f>IF(moras[[#This Row],[SALARIO]]="",'2-Resumen'!$B$7, moras[[#This Row],[SALARIO]])</f>
        <v>360420</v>
      </c>
      <c r="F4515">
        <f>STANDARDIZE(moras[[#This Row],[SALARIO]],'2-Resumen'!$B$2,'2-Resumen'!$B$3)</f>
        <v>-0.3696193393066593</v>
      </c>
      <c r="G4515" t="str">
        <f>IF(ABS(moras[[#This Row],[Z-CORE]])&gt; 1.96,"Sí", "No")</f>
        <v>No</v>
      </c>
      <c r="H4515" t="s">
        <v>39</v>
      </c>
      <c r="I4515" t="str">
        <f>IF(moras[[#This Row],[TIPO_ASEGURAMIENTO]] = "", '2-Resumen'!$F$4, moras[[#This Row],[TIPO_ASEGURAMIENTO]])</f>
        <v>TRABAJADOR INDEPENDIENTE</v>
      </c>
      <c r="J4515" t="s">
        <v>29</v>
      </c>
      <c r="K4515" t="s">
        <v>30</v>
      </c>
      <c r="L4515" t="s">
        <v>31</v>
      </c>
      <c r="M4515" t="s">
        <v>30</v>
      </c>
      <c r="N4515">
        <v>32</v>
      </c>
      <c r="O4515">
        <f>IF(moras[[#This Row],[EDAD]]="", '2-Resumen'!$C$7, moras[[#This Row],[EDAD]])</f>
        <v>32</v>
      </c>
      <c r="P4515">
        <f>FLOOR(moras[[#This Row],[EDAD_SIN_NA´S]],10)</f>
        <v>30</v>
      </c>
      <c r="Q4515">
        <f>STANDARDIZE(moras[[#This Row],[EDAD]],'2-Resumen'!$C$2, '2-Resumen'!$C$3)</f>
        <v>-0.69914348398608395</v>
      </c>
      <c r="R4515" t="str">
        <f>IF(ABS(moras[[#This Row],[Z-CORE E]]) &gt; 1.96, "Sí", "No")</f>
        <v>No</v>
      </c>
    </row>
    <row r="4516" spans="1:18">
      <c r="A4516">
        <v>1492</v>
      </c>
      <c r="B4516" t="s">
        <v>32</v>
      </c>
      <c r="C4516">
        <v>639148</v>
      </c>
      <c r="D45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16">
        <f>IF(moras[[#This Row],[SALARIO]]="",'2-Resumen'!$B$7, moras[[#This Row],[SALARIO]])</f>
        <v>639148</v>
      </c>
      <c r="F4516">
        <f>STANDARDIZE(moras[[#This Row],[SALARIO]],'2-Resumen'!$B$2,'2-Resumen'!$B$3)</f>
        <v>-0.36498157275391446</v>
      </c>
      <c r="G4516" t="str">
        <f>IF(ABS(moras[[#This Row],[Z-CORE]])&gt; 1.96,"Sí", "No")</f>
        <v>No</v>
      </c>
      <c r="H4516" t="s">
        <v>39</v>
      </c>
      <c r="I4516" t="str">
        <f>IF(moras[[#This Row],[TIPO_ASEGURAMIENTO]] = "", '2-Resumen'!$F$4, moras[[#This Row],[TIPO_ASEGURAMIENTO]])</f>
        <v>TRABAJADOR INDEPENDIENTE</v>
      </c>
      <c r="J4516" t="s">
        <v>29</v>
      </c>
      <c r="K4516" t="s">
        <v>30</v>
      </c>
      <c r="L4516" t="s">
        <v>31</v>
      </c>
      <c r="M4516" t="s">
        <v>31</v>
      </c>
      <c r="N4516">
        <v>63</v>
      </c>
      <c r="O4516">
        <f>IF(moras[[#This Row],[EDAD]]="", '2-Resumen'!$C$7, moras[[#This Row],[EDAD]])</f>
        <v>63</v>
      </c>
      <c r="P4516">
        <f>FLOOR(moras[[#This Row],[EDAD_SIN_NA´S]],10)</f>
        <v>60</v>
      </c>
      <c r="Q4516">
        <f>STANDARDIZE(moras[[#This Row],[EDAD]],'2-Resumen'!$C$2, '2-Resumen'!$C$3)</f>
        <v>1.4886917484051787</v>
      </c>
      <c r="R4516" t="str">
        <f>IF(ABS(moras[[#This Row],[Z-CORE E]]) &gt; 1.96, "Sí", "No")</f>
        <v>No</v>
      </c>
    </row>
    <row r="4517" spans="1:18">
      <c r="A4517">
        <v>1497</v>
      </c>
      <c r="B4517" t="s">
        <v>27</v>
      </c>
      <c r="C4517">
        <v>399659</v>
      </c>
      <c r="D45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17">
        <f>IF(moras[[#This Row],[SALARIO]]="",'2-Resumen'!$B$7, moras[[#This Row],[SALARIO]])</f>
        <v>399659</v>
      </c>
      <c r="F4517">
        <f>STANDARDIZE(moras[[#This Row],[SALARIO]],'2-Resumen'!$B$2,'2-Resumen'!$B$3)</f>
        <v>-0.36896643998630702</v>
      </c>
      <c r="G4517" t="str">
        <f>IF(ABS(moras[[#This Row],[Z-CORE]])&gt; 1.96,"Sí", "No")</f>
        <v>No</v>
      </c>
      <c r="H4517" t="s">
        <v>39</v>
      </c>
      <c r="I4517" t="str">
        <f>IF(moras[[#This Row],[TIPO_ASEGURAMIENTO]] = "", '2-Resumen'!$F$4, moras[[#This Row],[TIPO_ASEGURAMIENTO]])</f>
        <v>TRABAJADOR INDEPENDIENTE</v>
      </c>
      <c r="J4517" t="s">
        <v>29</v>
      </c>
      <c r="K4517" t="s">
        <v>30</v>
      </c>
      <c r="L4517" t="s">
        <v>30</v>
      </c>
      <c r="M4517" t="s">
        <v>30</v>
      </c>
      <c r="N4517">
        <v>46</v>
      </c>
      <c r="O4517">
        <f>IF(moras[[#This Row],[EDAD]]="", '2-Resumen'!$C$7, moras[[#This Row],[EDAD]])</f>
        <v>46</v>
      </c>
      <c r="P4517">
        <f>FLOOR(moras[[#This Row],[EDAD_SIN_NA´S]],10)</f>
        <v>40</v>
      </c>
      <c r="Q4517">
        <f>STANDARDIZE(moras[[#This Row],[EDAD]],'2-Resumen'!$C$2, '2-Resumen'!$C$3)</f>
        <v>0.28891113709384114</v>
      </c>
      <c r="R4517" t="str">
        <f>IF(ABS(moras[[#This Row],[Z-CORE E]]) &gt; 1.96, "Sí", "No")</f>
        <v>No</v>
      </c>
    </row>
    <row r="4518" spans="1:18">
      <c r="A4518">
        <v>1504</v>
      </c>
      <c r="B4518" t="s">
        <v>32</v>
      </c>
      <c r="C4518">
        <v>540083</v>
      </c>
      <c r="D45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18">
        <f>IF(moras[[#This Row],[SALARIO]]="",'2-Resumen'!$B$7, moras[[#This Row],[SALARIO]])</f>
        <v>540083</v>
      </c>
      <c r="F4518">
        <f>STANDARDIZE(moras[[#This Row],[SALARIO]],'2-Resumen'!$B$2,'2-Resumen'!$B$3)</f>
        <v>-0.36662991932672978</v>
      </c>
      <c r="G4518" t="str">
        <f>IF(ABS(moras[[#This Row],[Z-CORE]])&gt; 1.96,"Sí", "No")</f>
        <v>No</v>
      </c>
      <c r="H4518" t="s">
        <v>39</v>
      </c>
      <c r="I4518" t="str">
        <f>IF(moras[[#This Row],[TIPO_ASEGURAMIENTO]] = "", '2-Resumen'!$F$4, moras[[#This Row],[TIPO_ASEGURAMIENTO]])</f>
        <v>TRABAJADOR INDEPENDIENTE</v>
      </c>
      <c r="J4518" t="s">
        <v>29</v>
      </c>
      <c r="K4518" t="s">
        <v>30</v>
      </c>
      <c r="L4518" t="s">
        <v>31</v>
      </c>
      <c r="M4518" t="s">
        <v>30</v>
      </c>
      <c r="N4518">
        <v>60</v>
      </c>
      <c r="O4518">
        <f>IF(moras[[#This Row],[EDAD]]="", '2-Resumen'!$C$7, moras[[#This Row],[EDAD]])</f>
        <v>60</v>
      </c>
      <c r="P4518">
        <f>FLOOR(moras[[#This Row],[EDAD_SIN_NA´S]],10)</f>
        <v>60</v>
      </c>
      <c r="Q4518">
        <f>STANDARDIZE(moras[[#This Row],[EDAD]],'2-Resumen'!$C$2, '2-Resumen'!$C$3)</f>
        <v>1.2769657581737661</v>
      </c>
      <c r="R4518" t="str">
        <f>IF(ABS(moras[[#This Row],[Z-CORE E]]) &gt; 1.96, "Sí", "No")</f>
        <v>No</v>
      </c>
    </row>
    <row r="4519" spans="1:18">
      <c r="A4519">
        <v>1508</v>
      </c>
      <c r="B4519" t="s">
        <v>27</v>
      </c>
      <c r="C4519">
        <v>937245</v>
      </c>
      <c r="D45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519">
        <f>IF(moras[[#This Row],[SALARIO]]="",'2-Resumen'!$B$7, moras[[#This Row],[SALARIO]])</f>
        <v>937245</v>
      </c>
      <c r="F4519">
        <f>STANDARDIZE(moras[[#This Row],[SALARIO]],'2-Resumen'!$B$2,'2-Resumen'!$B$3)</f>
        <v>-0.36002152462070364</v>
      </c>
      <c r="G4519" t="str">
        <f>IF(ABS(moras[[#This Row],[Z-CORE]])&gt; 1.96,"Sí", "No")</f>
        <v>No</v>
      </c>
      <c r="H4519" t="s">
        <v>39</v>
      </c>
      <c r="I4519" t="str">
        <f>IF(moras[[#This Row],[TIPO_ASEGURAMIENTO]] = "", '2-Resumen'!$F$4, moras[[#This Row],[TIPO_ASEGURAMIENTO]])</f>
        <v>TRABAJADOR INDEPENDIENTE</v>
      </c>
      <c r="J4519" t="s">
        <v>29</v>
      </c>
      <c r="K4519" t="s">
        <v>30</v>
      </c>
      <c r="L4519" t="s">
        <v>31</v>
      </c>
      <c r="M4519" t="s">
        <v>30</v>
      </c>
      <c r="N4519">
        <v>61</v>
      </c>
      <c r="O4519">
        <f>IF(moras[[#This Row],[EDAD]]="", '2-Resumen'!$C$7, moras[[#This Row],[EDAD]])</f>
        <v>61</v>
      </c>
      <c r="P4519">
        <f>FLOOR(moras[[#This Row],[EDAD_SIN_NA´S]],10)</f>
        <v>60</v>
      </c>
      <c r="Q4519">
        <f>STANDARDIZE(moras[[#This Row],[EDAD]],'2-Resumen'!$C$2, '2-Resumen'!$C$3)</f>
        <v>1.3475410882509038</v>
      </c>
      <c r="R4519" t="str">
        <f>IF(ABS(moras[[#This Row],[Z-CORE E]]) &gt; 1.96, "Sí", "No")</f>
        <v>No</v>
      </c>
    </row>
    <row r="4520" spans="1:18">
      <c r="A4520">
        <v>1510</v>
      </c>
      <c r="B4520" t="s">
        <v>32</v>
      </c>
      <c r="C4520">
        <v>297046</v>
      </c>
      <c r="D45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20">
        <f>IF(moras[[#This Row],[SALARIO]]="",'2-Resumen'!$B$7, moras[[#This Row],[SALARIO]])</f>
        <v>297046</v>
      </c>
      <c r="F4520">
        <f>STANDARDIZE(moras[[#This Row],[SALARIO]],'2-Resumen'!$B$2,'2-Resumen'!$B$3)</f>
        <v>-0.37067382187573611</v>
      </c>
      <c r="G4520" t="str">
        <f>IF(ABS(moras[[#This Row],[Z-CORE]])&gt; 1.96,"Sí", "No")</f>
        <v>No</v>
      </c>
      <c r="H4520" t="s">
        <v>39</v>
      </c>
      <c r="I4520" t="str">
        <f>IF(moras[[#This Row],[TIPO_ASEGURAMIENTO]] = "", '2-Resumen'!$F$4, moras[[#This Row],[TIPO_ASEGURAMIENTO]])</f>
        <v>TRABAJADOR INDEPENDIENTE</v>
      </c>
      <c r="J4520" t="s">
        <v>29</v>
      </c>
      <c r="K4520" t="s">
        <v>30</v>
      </c>
      <c r="L4520" t="s">
        <v>30</v>
      </c>
      <c r="M4520" t="s">
        <v>30</v>
      </c>
      <c r="N4520">
        <v>29</v>
      </c>
      <c r="O4520">
        <f>IF(moras[[#This Row],[EDAD]]="", '2-Resumen'!$C$7, moras[[#This Row],[EDAD]])</f>
        <v>29</v>
      </c>
      <c r="P4520">
        <f>FLOOR(moras[[#This Row],[EDAD_SIN_NA´S]],10)</f>
        <v>20</v>
      </c>
      <c r="Q4520">
        <f>STANDARDIZE(moras[[#This Row],[EDAD]],'2-Resumen'!$C$2, '2-Resumen'!$C$3)</f>
        <v>-0.91086947421749642</v>
      </c>
      <c r="R4520" t="str">
        <f>IF(ABS(moras[[#This Row],[Z-CORE E]]) &gt; 1.96, "Sí", "No")</f>
        <v>No</v>
      </c>
    </row>
    <row r="4521" spans="1:18">
      <c r="A4521">
        <v>1522</v>
      </c>
      <c r="B4521" t="s">
        <v>27</v>
      </c>
      <c r="C4521">
        <v>300018</v>
      </c>
      <c r="D45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21">
        <f>IF(moras[[#This Row],[SALARIO]]="",'2-Resumen'!$B$7, moras[[#This Row],[SALARIO]])</f>
        <v>300018</v>
      </c>
      <c r="F4521">
        <f>STANDARDIZE(moras[[#This Row],[SALARIO]],'2-Resumen'!$B$2,'2-Resumen'!$B$3)</f>
        <v>-0.37062437064659964</v>
      </c>
      <c r="G4521" t="str">
        <f>IF(ABS(moras[[#This Row],[Z-CORE]])&gt; 1.96,"Sí", "No")</f>
        <v>No</v>
      </c>
      <c r="H4521" t="s">
        <v>39</v>
      </c>
      <c r="I4521" t="str">
        <f>IF(moras[[#This Row],[TIPO_ASEGURAMIENTO]] = "", '2-Resumen'!$F$4, moras[[#This Row],[TIPO_ASEGURAMIENTO]])</f>
        <v>TRABAJADOR INDEPENDIENTE</v>
      </c>
      <c r="J4521" t="s">
        <v>29</v>
      </c>
      <c r="K4521" t="s">
        <v>30</v>
      </c>
      <c r="L4521" t="s">
        <v>31</v>
      </c>
      <c r="M4521" t="s">
        <v>31</v>
      </c>
      <c r="N4521">
        <v>47</v>
      </c>
      <c r="O4521">
        <f>IF(moras[[#This Row],[EDAD]]="", '2-Resumen'!$C$7, moras[[#This Row],[EDAD]])</f>
        <v>47</v>
      </c>
      <c r="P4521">
        <f>FLOOR(moras[[#This Row],[EDAD_SIN_NA´S]],10)</f>
        <v>40</v>
      </c>
      <c r="Q4521">
        <f>STANDARDIZE(moras[[#This Row],[EDAD]],'2-Resumen'!$C$2, '2-Resumen'!$C$3)</f>
        <v>0.35948646717097865</v>
      </c>
      <c r="R4521" t="str">
        <f>IF(ABS(moras[[#This Row],[Z-CORE E]]) &gt; 1.96, "Sí", "No")</f>
        <v>No</v>
      </c>
    </row>
    <row r="4522" spans="1:18">
      <c r="A4522">
        <v>1524</v>
      </c>
      <c r="B4522" t="s">
        <v>27</v>
      </c>
      <c r="C4522">
        <v>326749</v>
      </c>
      <c r="D45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22">
        <f>IF(moras[[#This Row],[SALARIO]]="",'2-Resumen'!$B$7, moras[[#This Row],[SALARIO]])</f>
        <v>326749</v>
      </c>
      <c r="F4522">
        <f>STANDARDIZE(moras[[#This Row],[SALARIO]],'2-Resumen'!$B$2,'2-Resumen'!$B$3)</f>
        <v>-0.37017959244806409</v>
      </c>
      <c r="G4522" t="str">
        <f>IF(ABS(moras[[#This Row],[Z-CORE]])&gt; 1.96,"Sí", "No")</f>
        <v>No</v>
      </c>
      <c r="H4522" t="s">
        <v>39</v>
      </c>
      <c r="I4522" t="str">
        <f>IF(moras[[#This Row],[TIPO_ASEGURAMIENTO]] = "", '2-Resumen'!$F$4, moras[[#This Row],[TIPO_ASEGURAMIENTO]])</f>
        <v>TRABAJADOR INDEPENDIENTE</v>
      </c>
      <c r="J4522" t="s">
        <v>29</v>
      </c>
      <c r="K4522" t="s">
        <v>30</v>
      </c>
      <c r="L4522" t="s">
        <v>31</v>
      </c>
      <c r="M4522" t="s">
        <v>31</v>
      </c>
      <c r="N4522">
        <v>56</v>
      </c>
      <c r="O4522">
        <f>IF(moras[[#This Row],[EDAD]]="", '2-Resumen'!$C$7, moras[[#This Row],[EDAD]])</f>
        <v>56</v>
      </c>
      <c r="P4522">
        <f>FLOOR(moras[[#This Row],[EDAD_SIN_NA´S]],10)</f>
        <v>50</v>
      </c>
      <c r="Q4522">
        <f>STANDARDIZE(moras[[#This Row],[EDAD]],'2-Resumen'!$C$2, '2-Resumen'!$C$3)</f>
        <v>0.99466443786521619</v>
      </c>
      <c r="R4522" t="str">
        <f>IF(ABS(moras[[#This Row],[Z-CORE E]]) &gt; 1.96, "Sí", "No")</f>
        <v>No</v>
      </c>
    </row>
    <row r="4523" spans="1:18">
      <c r="A4523">
        <v>1542</v>
      </c>
      <c r="B4523" t="s">
        <v>32</v>
      </c>
      <c r="C4523">
        <v>297046</v>
      </c>
      <c r="D45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23">
        <f>IF(moras[[#This Row],[SALARIO]]="",'2-Resumen'!$B$7, moras[[#This Row],[SALARIO]])</f>
        <v>297046</v>
      </c>
      <c r="F4523">
        <f>STANDARDIZE(moras[[#This Row],[SALARIO]],'2-Resumen'!$B$2,'2-Resumen'!$B$3)</f>
        <v>-0.37067382187573611</v>
      </c>
      <c r="G4523" t="str">
        <f>IF(ABS(moras[[#This Row],[Z-CORE]])&gt; 1.96,"Sí", "No")</f>
        <v>No</v>
      </c>
      <c r="H4523" t="s">
        <v>39</v>
      </c>
      <c r="I4523" t="str">
        <f>IF(moras[[#This Row],[TIPO_ASEGURAMIENTO]] = "", '2-Resumen'!$F$4, moras[[#This Row],[TIPO_ASEGURAMIENTO]])</f>
        <v>TRABAJADOR INDEPENDIENTE</v>
      </c>
      <c r="J4523" t="s">
        <v>29</v>
      </c>
      <c r="K4523" t="s">
        <v>30</v>
      </c>
      <c r="L4523" t="s">
        <v>30</v>
      </c>
      <c r="M4523" t="s">
        <v>31</v>
      </c>
      <c r="N4523">
        <v>35</v>
      </c>
      <c r="O4523">
        <f>IF(moras[[#This Row],[EDAD]]="", '2-Resumen'!$C$7, moras[[#This Row],[EDAD]])</f>
        <v>35</v>
      </c>
      <c r="P4523">
        <f>FLOOR(moras[[#This Row],[EDAD_SIN_NA´S]],10)</f>
        <v>30</v>
      </c>
      <c r="Q4523">
        <f>STANDARDIZE(moras[[#This Row],[EDAD]],'2-Resumen'!$C$2, '2-Resumen'!$C$3)</f>
        <v>-0.48741749375467142</v>
      </c>
      <c r="R4523" t="str">
        <f>IF(ABS(moras[[#This Row],[Z-CORE E]]) &gt; 1.96, "Sí", "No")</f>
        <v>No</v>
      </c>
    </row>
    <row r="4524" spans="1:18">
      <c r="A4524">
        <v>1543</v>
      </c>
      <c r="B4524" t="s">
        <v>32</v>
      </c>
      <c r="C4524">
        <v>297046</v>
      </c>
      <c r="D45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24">
        <f>IF(moras[[#This Row],[SALARIO]]="",'2-Resumen'!$B$7, moras[[#This Row],[SALARIO]])</f>
        <v>297046</v>
      </c>
      <c r="F4524">
        <f>STANDARDIZE(moras[[#This Row],[SALARIO]],'2-Resumen'!$B$2,'2-Resumen'!$B$3)</f>
        <v>-0.37067382187573611</v>
      </c>
      <c r="G4524" t="str">
        <f>IF(ABS(moras[[#This Row],[Z-CORE]])&gt; 1.96,"Sí", "No")</f>
        <v>No</v>
      </c>
      <c r="H4524" t="s">
        <v>39</v>
      </c>
      <c r="I4524" t="str">
        <f>IF(moras[[#This Row],[TIPO_ASEGURAMIENTO]] = "", '2-Resumen'!$F$4, moras[[#This Row],[TIPO_ASEGURAMIENTO]])</f>
        <v>TRABAJADOR INDEPENDIENTE</v>
      </c>
      <c r="J4524" t="s">
        <v>29</v>
      </c>
      <c r="K4524" t="s">
        <v>30</v>
      </c>
      <c r="L4524" t="s">
        <v>30</v>
      </c>
      <c r="M4524" t="s">
        <v>31</v>
      </c>
      <c r="N4524">
        <v>32</v>
      </c>
      <c r="O4524">
        <f>IF(moras[[#This Row],[EDAD]]="", '2-Resumen'!$C$7, moras[[#This Row],[EDAD]])</f>
        <v>32</v>
      </c>
      <c r="P4524">
        <f>FLOOR(moras[[#This Row],[EDAD_SIN_NA´S]],10)</f>
        <v>30</v>
      </c>
      <c r="Q4524">
        <f>STANDARDIZE(moras[[#This Row],[EDAD]],'2-Resumen'!$C$2, '2-Resumen'!$C$3)</f>
        <v>-0.69914348398608395</v>
      </c>
      <c r="R4524" t="str">
        <f>IF(ABS(moras[[#This Row],[Z-CORE E]]) &gt; 1.96, "Sí", "No")</f>
        <v>No</v>
      </c>
    </row>
    <row r="4525" spans="1:18">
      <c r="A4525">
        <v>1546</v>
      </c>
      <c r="B4525" t="s">
        <v>27</v>
      </c>
      <c r="C4525">
        <v>639148</v>
      </c>
      <c r="D45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25">
        <f>IF(moras[[#This Row],[SALARIO]]="",'2-Resumen'!$B$7, moras[[#This Row],[SALARIO]])</f>
        <v>639148</v>
      </c>
      <c r="F4525">
        <f>STANDARDIZE(moras[[#This Row],[SALARIO]],'2-Resumen'!$B$2,'2-Resumen'!$B$3)</f>
        <v>-0.36498157275391446</v>
      </c>
      <c r="G4525" t="str">
        <f>IF(ABS(moras[[#This Row],[Z-CORE]])&gt; 1.96,"Sí", "No")</f>
        <v>No</v>
      </c>
      <c r="H4525" t="s">
        <v>39</v>
      </c>
      <c r="I4525" t="str">
        <f>IF(moras[[#This Row],[TIPO_ASEGURAMIENTO]] = "", '2-Resumen'!$F$4, moras[[#This Row],[TIPO_ASEGURAMIENTO]])</f>
        <v>TRABAJADOR INDEPENDIENTE</v>
      </c>
      <c r="J4525" t="s">
        <v>29</v>
      </c>
      <c r="K4525" t="s">
        <v>30</v>
      </c>
      <c r="L4525" t="s">
        <v>31</v>
      </c>
      <c r="M4525" t="s">
        <v>31</v>
      </c>
      <c r="N4525">
        <v>68</v>
      </c>
      <c r="O4525">
        <f>IF(moras[[#This Row],[EDAD]]="", '2-Resumen'!$C$7, moras[[#This Row],[EDAD]])</f>
        <v>68</v>
      </c>
      <c r="P4525">
        <f>FLOOR(moras[[#This Row],[EDAD_SIN_NA´S]],10)</f>
        <v>60</v>
      </c>
      <c r="Q4525">
        <f>STANDARDIZE(moras[[#This Row],[EDAD]],'2-Resumen'!$C$2, '2-Resumen'!$C$3)</f>
        <v>1.8415683987908662</v>
      </c>
      <c r="R4525" t="str">
        <f>IF(ABS(moras[[#This Row],[Z-CORE E]]) &gt; 1.96, "Sí", "No")</f>
        <v>No</v>
      </c>
    </row>
    <row r="4526" spans="1:18">
      <c r="A4526">
        <v>1557</v>
      </c>
      <c r="B4526" t="s">
        <v>27</v>
      </c>
      <c r="C4526">
        <v>310124</v>
      </c>
      <c r="D45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26">
        <f>IF(moras[[#This Row],[SALARIO]]="",'2-Resumen'!$B$7, moras[[#This Row],[SALARIO]])</f>
        <v>310124</v>
      </c>
      <c r="F4526">
        <f>STANDARDIZE(moras[[#This Row],[SALARIO]],'2-Resumen'!$B$2,'2-Resumen'!$B$3)</f>
        <v>-0.37045621650068661</v>
      </c>
      <c r="G4526" t="str">
        <f>IF(ABS(moras[[#This Row],[Z-CORE]])&gt; 1.96,"Sí", "No")</f>
        <v>No</v>
      </c>
      <c r="H4526" t="s">
        <v>39</v>
      </c>
      <c r="I4526" t="str">
        <f>IF(moras[[#This Row],[TIPO_ASEGURAMIENTO]] = "", '2-Resumen'!$F$4, moras[[#This Row],[TIPO_ASEGURAMIENTO]])</f>
        <v>TRABAJADOR INDEPENDIENTE</v>
      </c>
      <c r="J4526" t="s">
        <v>29</v>
      </c>
      <c r="K4526" t="s">
        <v>31</v>
      </c>
      <c r="L4526" t="s">
        <v>31</v>
      </c>
      <c r="M4526" t="s">
        <v>31</v>
      </c>
      <c r="N4526">
        <v>36</v>
      </c>
      <c r="O4526">
        <f>IF(moras[[#This Row],[EDAD]]="", '2-Resumen'!$C$7, moras[[#This Row],[EDAD]])</f>
        <v>36</v>
      </c>
      <c r="P4526">
        <f>FLOOR(moras[[#This Row],[EDAD_SIN_NA´S]],10)</f>
        <v>30</v>
      </c>
      <c r="Q4526">
        <f>STANDARDIZE(moras[[#This Row],[EDAD]],'2-Resumen'!$C$2, '2-Resumen'!$C$3)</f>
        <v>-0.41684216367753391</v>
      </c>
      <c r="R4526" t="str">
        <f>IF(ABS(moras[[#This Row],[Z-CORE E]]) &gt; 1.96, "Sí", "No")</f>
        <v>No</v>
      </c>
    </row>
    <row r="4527" spans="1:18">
      <c r="A4527">
        <v>1559</v>
      </c>
      <c r="B4527" t="s">
        <v>32</v>
      </c>
      <c r="C4527">
        <v>639148</v>
      </c>
      <c r="D45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27">
        <f>IF(moras[[#This Row],[SALARIO]]="",'2-Resumen'!$B$7, moras[[#This Row],[SALARIO]])</f>
        <v>639148</v>
      </c>
      <c r="F4527">
        <f>STANDARDIZE(moras[[#This Row],[SALARIO]],'2-Resumen'!$B$2,'2-Resumen'!$B$3)</f>
        <v>-0.36498157275391446</v>
      </c>
      <c r="G4527" t="str">
        <f>IF(ABS(moras[[#This Row],[Z-CORE]])&gt; 1.96,"Sí", "No")</f>
        <v>No</v>
      </c>
      <c r="H4527" t="s">
        <v>39</v>
      </c>
      <c r="I4527" t="str">
        <f>IF(moras[[#This Row],[TIPO_ASEGURAMIENTO]] = "", '2-Resumen'!$F$4, moras[[#This Row],[TIPO_ASEGURAMIENTO]])</f>
        <v>TRABAJADOR INDEPENDIENTE</v>
      </c>
      <c r="J4527" t="s">
        <v>29</v>
      </c>
      <c r="K4527" t="s">
        <v>30</v>
      </c>
      <c r="L4527" t="s">
        <v>30</v>
      </c>
      <c r="M4527" t="s">
        <v>30</v>
      </c>
      <c r="N4527">
        <v>47</v>
      </c>
      <c r="O4527">
        <f>IF(moras[[#This Row],[EDAD]]="", '2-Resumen'!$C$7, moras[[#This Row],[EDAD]])</f>
        <v>47</v>
      </c>
      <c r="P4527">
        <f>FLOOR(moras[[#This Row],[EDAD_SIN_NA´S]],10)</f>
        <v>40</v>
      </c>
      <c r="Q4527">
        <f>STANDARDIZE(moras[[#This Row],[EDAD]],'2-Resumen'!$C$2, '2-Resumen'!$C$3)</f>
        <v>0.35948646717097865</v>
      </c>
      <c r="R4527" t="str">
        <f>IF(ABS(moras[[#This Row],[Z-CORE E]]) &gt; 1.96, "Sí", "No")</f>
        <v>No</v>
      </c>
    </row>
    <row r="4528" spans="1:18">
      <c r="A4528">
        <v>1569</v>
      </c>
      <c r="B4528" t="s">
        <v>32</v>
      </c>
      <c r="C4528">
        <v>509509</v>
      </c>
      <c r="D45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28">
        <f>IF(moras[[#This Row],[SALARIO]]="",'2-Resumen'!$B$7, moras[[#This Row],[SALARIO]])</f>
        <v>509509</v>
      </c>
      <c r="F4528">
        <f>STANDARDIZE(moras[[#This Row],[SALARIO]],'2-Resumen'!$B$2,'2-Resumen'!$B$3)</f>
        <v>-0.36713864135890312</v>
      </c>
      <c r="G4528" t="str">
        <f>IF(ABS(moras[[#This Row],[Z-CORE]])&gt; 1.96,"Sí", "No")</f>
        <v>No</v>
      </c>
      <c r="H4528" t="s">
        <v>39</v>
      </c>
      <c r="I4528" t="str">
        <f>IF(moras[[#This Row],[TIPO_ASEGURAMIENTO]] = "", '2-Resumen'!$F$4, moras[[#This Row],[TIPO_ASEGURAMIENTO]])</f>
        <v>TRABAJADOR INDEPENDIENTE</v>
      </c>
      <c r="J4528" t="s">
        <v>29</v>
      </c>
      <c r="K4528" t="s">
        <v>30</v>
      </c>
      <c r="L4528" t="s">
        <v>31</v>
      </c>
      <c r="M4528" t="s">
        <v>31</v>
      </c>
      <c r="N4528">
        <v>56</v>
      </c>
      <c r="O4528">
        <f>IF(moras[[#This Row],[EDAD]]="", '2-Resumen'!$C$7, moras[[#This Row],[EDAD]])</f>
        <v>56</v>
      </c>
      <c r="P4528">
        <f>FLOOR(moras[[#This Row],[EDAD_SIN_NA´S]],10)</f>
        <v>50</v>
      </c>
      <c r="Q4528">
        <f>STANDARDIZE(moras[[#This Row],[EDAD]],'2-Resumen'!$C$2, '2-Resumen'!$C$3)</f>
        <v>0.99466443786521619</v>
      </c>
      <c r="R4528" t="str">
        <f>IF(ABS(moras[[#This Row],[Z-CORE E]]) &gt; 1.96, "Sí", "No")</f>
        <v>No</v>
      </c>
    </row>
    <row r="4529" spans="1:18">
      <c r="A4529">
        <v>1570</v>
      </c>
      <c r="B4529" t="s">
        <v>32</v>
      </c>
      <c r="C4529">
        <v>608941</v>
      </c>
      <c r="D45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29">
        <f>IF(moras[[#This Row],[SALARIO]]="",'2-Resumen'!$B$7, moras[[#This Row],[SALARIO]])</f>
        <v>608941</v>
      </c>
      <c r="F4529">
        <f>STANDARDIZE(moras[[#This Row],[SALARIO]],'2-Resumen'!$B$2,'2-Resumen'!$B$3)</f>
        <v>-0.36548418825812917</v>
      </c>
      <c r="G4529" t="str">
        <f>IF(ABS(moras[[#This Row],[Z-CORE]])&gt; 1.96,"Sí", "No")</f>
        <v>No</v>
      </c>
      <c r="H4529" t="s">
        <v>39</v>
      </c>
      <c r="I4529" t="str">
        <f>IF(moras[[#This Row],[TIPO_ASEGURAMIENTO]] = "", '2-Resumen'!$F$4, moras[[#This Row],[TIPO_ASEGURAMIENTO]])</f>
        <v>TRABAJADOR INDEPENDIENTE</v>
      </c>
      <c r="J4529" t="s">
        <v>29</v>
      </c>
      <c r="K4529" t="s">
        <v>30</v>
      </c>
      <c r="L4529" t="s">
        <v>31</v>
      </c>
      <c r="M4529" t="s">
        <v>30</v>
      </c>
      <c r="N4529">
        <v>57</v>
      </c>
      <c r="O4529">
        <f>IF(moras[[#This Row],[EDAD]]="", '2-Resumen'!$C$7, moras[[#This Row],[EDAD]])</f>
        <v>57</v>
      </c>
      <c r="P4529">
        <f>FLOOR(moras[[#This Row],[EDAD_SIN_NA´S]],10)</f>
        <v>50</v>
      </c>
      <c r="Q4529">
        <f>STANDARDIZE(moras[[#This Row],[EDAD]],'2-Resumen'!$C$2, '2-Resumen'!$C$3)</f>
        <v>1.0652397679423538</v>
      </c>
      <c r="R4529" t="str">
        <f>IF(ABS(moras[[#This Row],[Z-CORE E]]) &gt; 1.96, "Sí", "No")</f>
        <v>No</v>
      </c>
    </row>
    <row r="4530" spans="1:18">
      <c r="A4530">
        <v>1574</v>
      </c>
      <c r="B4530" t="s">
        <v>32</v>
      </c>
      <c r="C4530">
        <v>625396</v>
      </c>
      <c r="D45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30">
        <f>IF(moras[[#This Row],[SALARIO]]="",'2-Resumen'!$B$7, moras[[#This Row],[SALARIO]])</f>
        <v>625396</v>
      </c>
      <c r="F4530">
        <f>STANDARDIZE(moras[[#This Row],[SALARIO]],'2-Resumen'!$B$2,'2-Resumen'!$B$3)</f>
        <v>-0.36521039284243567</v>
      </c>
      <c r="G4530" t="str">
        <f>IF(ABS(moras[[#This Row],[Z-CORE]])&gt; 1.96,"Sí", "No")</f>
        <v>No</v>
      </c>
      <c r="H4530" t="s">
        <v>39</v>
      </c>
      <c r="I4530" t="str">
        <f>IF(moras[[#This Row],[TIPO_ASEGURAMIENTO]] = "", '2-Resumen'!$F$4, moras[[#This Row],[TIPO_ASEGURAMIENTO]])</f>
        <v>TRABAJADOR INDEPENDIENTE</v>
      </c>
      <c r="J4530" t="s">
        <v>29</v>
      </c>
      <c r="K4530" t="s">
        <v>30</v>
      </c>
      <c r="L4530" t="s">
        <v>31</v>
      </c>
      <c r="M4530" t="s">
        <v>31</v>
      </c>
      <c r="N4530">
        <v>44</v>
      </c>
      <c r="O4530">
        <f>IF(moras[[#This Row],[EDAD]]="", '2-Resumen'!$C$7, moras[[#This Row],[EDAD]])</f>
        <v>44</v>
      </c>
      <c r="P4530">
        <f>FLOOR(moras[[#This Row],[EDAD_SIN_NA´S]],10)</f>
        <v>40</v>
      </c>
      <c r="Q4530">
        <f>STANDARDIZE(moras[[#This Row],[EDAD]],'2-Resumen'!$C$2, '2-Resumen'!$C$3)</f>
        <v>0.14776047693956615</v>
      </c>
      <c r="R4530" t="str">
        <f>IF(ABS(moras[[#This Row],[Z-CORE E]]) &gt; 1.96, "Sí", "No")</f>
        <v>No</v>
      </c>
    </row>
    <row r="4531" spans="1:18">
      <c r="A4531">
        <v>1592</v>
      </c>
      <c r="B4531" t="s">
        <v>32</v>
      </c>
      <c r="C4531">
        <v>534683</v>
      </c>
      <c r="D45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31">
        <f>IF(moras[[#This Row],[SALARIO]]="",'2-Resumen'!$B$7, moras[[#This Row],[SALARIO]])</f>
        <v>534683</v>
      </c>
      <c r="F4531">
        <f>STANDARDIZE(moras[[#This Row],[SALARIO]],'2-Resumen'!$B$2,'2-Resumen'!$B$3)</f>
        <v>-0.36671977014682972</v>
      </c>
      <c r="G4531" t="str">
        <f>IF(ABS(moras[[#This Row],[Z-CORE]])&gt; 1.96,"Sí", "No")</f>
        <v>No</v>
      </c>
      <c r="H4531" t="s">
        <v>39</v>
      </c>
      <c r="I4531" t="str">
        <f>IF(moras[[#This Row],[TIPO_ASEGURAMIENTO]] = "", '2-Resumen'!$F$4, moras[[#This Row],[TIPO_ASEGURAMIENTO]])</f>
        <v>TRABAJADOR INDEPENDIENTE</v>
      </c>
      <c r="J4531" t="s">
        <v>29</v>
      </c>
      <c r="K4531" t="s">
        <v>30</v>
      </c>
      <c r="L4531" t="s">
        <v>31</v>
      </c>
      <c r="M4531" t="s">
        <v>31</v>
      </c>
      <c r="N4531">
        <v>48</v>
      </c>
      <c r="O4531">
        <f>IF(moras[[#This Row],[EDAD]]="", '2-Resumen'!$C$7, moras[[#This Row],[EDAD]])</f>
        <v>48</v>
      </c>
      <c r="P4531">
        <f>FLOOR(moras[[#This Row],[EDAD_SIN_NA´S]],10)</f>
        <v>40</v>
      </c>
      <c r="Q4531">
        <f>STANDARDIZE(moras[[#This Row],[EDAD]],'2-Resumen'!$C$2, '2-Resumen'!$C$3)</f>
        <v>0.43006179724811616</v>
      </c>
      <c r="R4531" t="str">
        <f>IF(ABS(moras[[#This Row],[Z-CORE E]]) &gt; 1.96, "Sí", "No")</f>
        <v>No</v>
      </c>
    </row>
    <row r="4532" spans="1:18">
      <c r="A4532">
        <v>1599</v>
      </c>
      <c r="B4532" t="s">
        <v>32</v>
      </c>
      <c r="C4532">
        <v>370090</v>
      </c>
      <c r="D45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32">
        <f>IF(moras[[#This Row],[SALARIO]]="",'2-Resumen'!$B$7, moras[[#This Row],[SALARIO]])</f>
        <v>370090</v>
      </c>
      <c r="F4532">
        <f>STANDARDIZE(moras[[#This Row],[SALARIO]],'2-Resumen'!$B$2,'2-Resumen'!$B$3)</f>
        <v>-0.3694584397825173</v>
      </c>
      <c r="G4532" t="str">
        <f>IF(ABS(moras[[#This Row],[Z-CORE]])&gt; 1.96,"Sí", "No")</f>
        <v>No</v>
      </c>
      <c r="H4532" t="s">
        <v>39</v>
      </c>
      <c r="I4532" t="str">
        <f>IF(moras[[#This Row],[TIPO_ASEGURAMIENTO]] = "", '2-Resumen'!$F$4, moras[[#This Row],[TIPO_ASEGURAMIENTO]])</f>
        <v>TRABAJADOR INDEPENDIENTE</v>
      </c>
      <c r="J4532" t="s">
        <v>29</v>
      </c>
      <c r="K4532" t="s">
        <v>30</v>
      </c>
      <c r="L4532" t="s">
        <v>31</v>
      </c>
      <c r="M4532" t="s">
        <v>30</v>
      </c>
      <c r="N4532">
        <v>40</v>
      </c>
      <c r="O4532">
        <f>IF(moras[[#This Row],[EDAD]]="", '2-Resumen'!$C$7, moras[[#This Row],[EDAD]])</f>
        <v>40</v>
      </c>
      <c r="P4532">
        <f>FLOOR(moras[[#This Row],[EDAD_SIN_NA´S]],10)</f>
        <v>40</v>
      </c>
      <c r="Q4532">
        <f>STANDARDIZE(moras[[#This Row],[EDAD]],'2-Resumen'!$C$2, '2-Resumen'!$C$3)</f>
        <v>-0.13454084336898386</v>
      </c>
      <c r="R4532" t="str">
        <f>IF(ABS(moras[[#This Row],[Z-CORE E]]) &gt; 1.96, "Sí", "No")</f>
        <v>No</v>
      </c>
    </row>
    <row r="4533" spans="1:18">
      <c r="A4533">
        <v>1605</v>
      </c>
      <c r="B4533" t="s">
        <v>27</v>
      </c>
      <c r="C4533">
        <v>297046</v>
      </c>
      <c r="D45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33">
        <f>IF(moras[[#This Row],[SALARIO]]="",'2-Resumen'!$B$7, moras[[#This Row],[SALARIO]])</f>
        <v>297046</v>
      </c>
      <c r="F4533">
        <f>STANDARDIZE(moras[[#This Row],[SALARIO]],'2-Resumen'!$B$2,'2-Resumen'!$B$3)</f>
        <v>-0.37067382187573611</v>
      </c>
      <c r="G4533" t="str">
        <f>IF(ABS(moras[[#This Row],[Z-CORE]])&gt; 1.96,"Sí", "No")</f>
        <v>No</v>
      </c>
      <c r="H4533" t="s">
        <v>39</v>
      </c>
      <c r="I4533" t="str">
        <f>IF(moras[[#This Row],[TIPO_ASEGURAMIENTO]] = "", '2-Resumen'!$F$4, moras[[#This Row],[TIPO_ASEGURAMIENTO]])</f>
        <v>TRABAJADOR INDEPENDIENTE</v>
      </c>
      <c r="J4533" t="s">
        <v>29</v>
      </c>
      <c r="K4533" t="s">
        <v>30</v>
      </c>
      <c r="L4533" t="s">
        <v>31</v>
      </c>
      <c r="M4533" t="s">
        <v>30</v>
      </c>
      <c r="N4533">
        <v>42</v>
      </c>
      <c r="O4533">
        <f>IF(moras[[#This Row],[EDAD]]="", '2-Resumen'!$C$7, moras[[#This Row],[EDAD]])</f>
        <v>42</v>
      </c>
      <c r="P4533">
        <f>FLOOR(moras[[#This Row],[EDAD_SIN_NA´S]],10)</f>
        <v>40</v>
      </c>
      <c r="Q4533">
        <f>STANDARDIZE(moras[[#This Row],[EDAD]],'2-Resumen'!$C$2, '2-Resumen'!$C$3)</f>
        <v>6.6098167852911317E-3</v>
      </c>
      <c r="R4533" t="str">
        <f>IF(ABS(moras[[#This Row],[Z-CORE E]]) &gt; 1.96, "Sí", "No")</f>
        <v>No</v>
      </c>
    </row>
    <row r="4534" spans="1:18">
      <c r="A4534">
        <v>1612</v>
      </c>
      <c r="B4534" t="s">
        <v>32</v>
      </c>
      <c r="C4534">
        <v>636889</v>
      </c>
      <c r="D45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34">
        <f>IF(moras[[#This Row],[SALARIO]]="",'2-Resumen'!$B$7, moras[[#This Row],[SALARIO]])</f>
        <v>636889</v>
      </c>
      <c r="F4534">
        <f>STANDARDIZE(moras[[#This Row],[SALARIO]],'2-Resumen'!$B$2,'2-Resumen'!$B$3)</f>
        <v>-0.36501916034698961</v>
      </c>
      <c r="G4534" t="str">
        <f>IF(ABS(moras[[#This Row],[Z-CORE]])&gt; 1.96,"Sí", "No")</f>
        <v>No</v>
      </c>
      <c r="H4534" t="s">
        <v>39</v>
      </c>
      <c r="I4534" t="str">
        <f>IF(moras[[#This Row],[TIPO_ASEGURAMIENTO]] = "", '2-Resumen'!$F$4, moras[[#This Row],[TIPO_ASEGURAMIENTO]])</f>
        <v>TRABAJADOR INDEPENDIENTE</v>
      </c>
      <c r="J4534" t="s">
        <v>29</v>
      </c>
      <c r="K4534" t="s">
        <v>30</v>
      </c>
      <c r="L4534" t="s">
        <v>30</v>
      </c>
      <c r="M4534" t="s">
        <v>30</v>
      </c>
      <c r="N4534">
        <v>59</v>
      </c>
      <c r="O4534">
        <f>IF(moras[[#This Row],[EDAD]]="", '2-Resumen'!$C$7, moras[[#This Row],[EDAD]])</f>
        <v>59</v>
      </c>
      <c r="P4534">
        <f>FLOOR(moras[[#This Row],[EDAD_SIN_NA´S]],10)</f>
        <v>50</v>
      </c>
      <c r="Q4534">
        <f>STANDARDIZE(moras[[#This Row],[EDAD]],'2-Resumen'!$C$2, '2-Resumen'!$C$3)</f>
        <v>1.2063904280966287</v>
      </c>
      <c r="R4534" t="str">
        <f>IF(ABS(moras[[#This Row],[Z-CORE E]]) &gt; 1.96, "Sí", "No")</f>
        <v>No</v>
      </c>
    </row>
    <row r="4535" spans="1:18">
      <c r="A4535">
        <v>1616</v>
      </c>
      <c r="B4535" t="s">
        <v>32</v>
      </c>
      <c r="C4535">
        <v>516873</v>
      </c>
      <c r="D45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35">
        <f>IF(moras[[#This Row],[SALARIO]]="",'2-Resumen'!$B$7, moras[[#This Row],[SALARIO]])</f>
        <v>516873</v>
      </c>
      <c r="F4535">
        <f>STANDARDIZE(moras[[#This Row],[SALARIO]],'2-Resumen'!$B$2,'2-Resumen'!$B$3)</f>
        <v>-0.36701611146275198</v>
      </c>
      <c r="G4535" t="str">
        <f>IF(ABS(moras[[#This Row],[Z-CORE]])&gt; 1.96,"Sí", "No")</f>
        <v>No</v>
      </c>
      <c r="H4535" t="s">
        <v>39</v>
      </c>
      <c r="I4535" t="str">
        <f>IF(moras[[#This Row],[TIPO_ASEGURAMIENTO]] = "", '2-Resumen'!$F$4, moras[[#This Row],[TIPO_ASEGURAMIENTO]])</f>
        <v>TRABAJADOR INDEPENDIENTE</v>
      </c>
      <c r="J4535" t="s">
        <v>29</v>
      </c>
      <c r="K4535" t="s">
        <v>30</v>
      </c>
      <c r="L4535" t="s">
        <v>31</v>
      </c>
      <c r="M4535" t="s">
        <v>31</v>
      </c>
      <c r="N4535">
        <v>45</v>
      </c>
      <c r="O4535">
        <f>IF(moras[[#This Row],[EDAD]]="", '2-Resumen'!$C$7, moras[[#This Row],[EDAD]])</f>
        <v>45</v>
      </c>
      <c r="P4535">
        <f>FLOOR(moras[[#This Row],[EDAD_SIN_NA´S]],10)</f>
        <v>40</v>
      </c>
      <c r="Q4535">
        <f>STANDARDIZE(moras[[#This Row],[EDAD]],'2-Resumen'!$C$2, '2-Resumen'!$C$3)</f>
        <v>0.21833580701670366</v>
      </c>
      <c r="R4535" t="str">
        <f>IF(ABS(moras[[#This Row],[Z-CORE E]]) &gt; 1.96, "Sí", "No")</f>
        <v>No</v>
      </c>
    </row>
    <row r="4536" spans="1:18">
      <c r="A4536">
        <v>1618</v>
      </c>
      <c r="B4536" t="s">
        <v>32</v>
      </c>
      <c r="C4536">
        <v>298018</v>
      </c>
      <c r="D45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36">
        <f>IF(moras[[#This Row],[SALARIO]]="",'2-Resumen'!$B$7, moras[[#This Row],[SALARIO]])</f>
        <v>298018</v>
      </c>
      <c r="F4536">
        <f>STANDARDIZE(moras[[#This Row],[SALARIO]],'2-Resumen'!$B$2,'2-Resumen'!$B$3)</f>
        <v>-0.37065764872811813</v>
      </c>
      <c r="G4536" t="str">
        <f>IF(ABS(moras[[#This Row],[Z-CORE]])&gt; 1.96,"Sí", "No")</f>
        <v>No</v>
      </c>
      <c r="H4536" t="s">
        <v>39</v>
      </c>
      <c r="I4536" t="str">
        <f>IF(moras[[#This Row],[TIPO_ASEGURAMIENTO]] = "", '2-Resumen'!$F$4, moras[[#This Row],[TIPO_ASEGURAMIENTO]])</f>
        <v>TRABAJADOR INDEPENDIENTE</v>
      </c>
      <c r="J4536" t="s">
        <v>29</v>
      </c>
      <c r="K4536" t="s">
        <v>30</v>
      </c>
      <c r="L4536" t="s">
        <v>31</v>
      </c>
      <c r="M4536" t="s">
        <v>30</v>
      </c>
      <c r="N4536">
        <v>26</v>
      </c>
      <c r="O4536">
        <f>IF(moras[[#This Row],[EDAD]]="", '2-Resumen'!$C$7, moras[[#This Row],[EDAD]])</f>
        <v>26</v>
      </c>
      <c r="P4536">
        <f>FLOOR(moras[[#This Row],[EDAD_SIN_NA´S]],10)</f>
        <v>20</v>
      </c>
      <c r="Q4536">
        <f>STANDARDIZE(moras[[#This Row],[EDAD]],'2-Resumen'!$C$2, '2-Resumen'!$C$3)</f>
        <v>-1.1225954644489089</v>
      </c>
      <c r="R4536" t="str">
        <f>IF(ABS(moras[[#This Row],[Z-CORE E]]) &gt; 1.96, "Sí", "No")</f>
        <v>No</v>
      </c>
    </row>
    <row r="4537" spans="1:18">
      <c r="A4537">
        <v>1623</v>
      </c>
      <c r="B4537" t="s">
        <v>32</v>
      </c>
      <c r="C4537">
        <v>297429</v>
      </c>
      <c r="D45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37">
        <f>IF(moras[[#This Row],[SALARIO]]="",'2-Resumen'!$B$7, moras[[#This Row],[SALARIO]])</f>
        <v>297429</v>
      </c>
      <c r="F4537">
        <f>STANDARDIZE(moras[[#This Row],[SALARIO]],'2-Resumen'!$B$2,'2-Resumen'!$B$3)</f>
        <v>-0.37066744912312533</v>
      </c>
      <c r="G4537" t="str">
        <f>IF(ABS(moras[[#This Row],[Z-CORE]])&gt; 1.96,"Sí", "No")</f>
        <v>No</v>
      </c>
      <c r="H4537" t="s">
        <v>39</v>
      </c>
      <c r="I4537" t="str">
        <f>IF(moras[[#This Row],[TIPO_ASEGURAMIENTO]] = "", '2-Resumen'!$F$4, moras[[#This Row],[TIPO_ASEGURAMIENTO]])</f>
        <v>TRABAJADOR INDEPENDIENTE</v>
      </c>
      <c r="J4537" t="s">
        <v>29</v>
      </c>
      <c r="K4537" t="s">
        <v>30</v>
      </c>
      <c r="L4537" t="s">
        <v>31</v>
      </c>
      <c r="M4537" t="s">
        <v>30</v>
      </c>
      <c r="N4537">
        <v>52</v>
      </c>
      <c r="O4537">
        <f>IF(moras[[#This Row],[EDAD]]="", '2-Resumen'!$C$7, moras[[#This Row],[EDAD]])</f>
        <v>52</v>
      </c>
      <c r="P4537">
        <f>FLOOR(moras[[#This Row],[EDAD_SIN_NA´S]],10)</f>
        <v>50</v>
      </c>
      <c r="Q4537">
        <f>STANDARDIZE(moras[[#This Row],[EDAD]],'2-Resumen'!$C$2, '2-Resumen'!$C$3)</f>
        <v>0.71236311755666615</v>
      </c>
      <c r="R4537" t="str">
        <f>IF(ABS(moras[[#This Row],[Z-CORE E]]) &gt; 1.96, "Sí", "No")</f>
        <v>No</v>
      </c>
    </row>
    <row r="4538" spans="1:18">
      <c r="A4538">
        <v>1628</v>
      </c>
      <c r="B4538" t="s">
        <v>27</v>
      </c>
      <c r="C4538">
        <v>299441</v>
      </c>
      <c r="D45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38">
        <f>IF(moras[[#This Row],[SALARIO]]="",'2-Resumen'!$B$7, moras[[#This Row],[SALARIO]])</f>
        <v>299441</v>
      </c>
      <c r="F4538">
        <f>STANDARDIZE(moras[[#This Row],[SALARIO]],'2-Resumen'!$B$2,'2-Resumen'!$B$3)</f>
        <v>-0.37063397137311771</v>
      </c>
      <c r="G4538" t="str">
        <f>IF(ABS(moras[[#This Row],[Z-CORE]])&gt; 1.96,"Sí", "No")</f>
        <v>No</v>
      </c>
      <c r="H4538" t="s">
        <v>39</v>
      </c>
      <c r="I4538" t="str">
        <f>IF(moras[[#This Row],[TIPO_ASEGURAMIENTO]] = "", '2-Resumen'!$F$4, moras[[#This Row],[TIPO_ASEGURAMIENTO]])</f>
        <v>TRABAJADOR INDEPENDIENTE</v>
      </c>
      <c r="J4538" t="s">
        <v>29</v>
      </c>
      <c r="K4538" t="s">
        <v>30</v>
      </c>
      <c r="L4538" t="s">
        <v>31</v>
      </c>
      <c r="M4538" t="s">
        <v>31</v>
      </c>
      <c r="N4538">
        <v>45</v>
      </c>
      <c r="O4538">
        <f>IF(moras[[#This Row],[EDAD]]="", '2-Resumen'!$C$7, moras[[#This Row],[EDAD]])</f>
        <v>45</v>
      </c>
      <c r="P4538">
        <f>FLOOR(moras[[#This Row],[EDAD_SIN_NA´S]],10)</f>
        <v>40</v>
      </c>
      <c r="Q4538">
        <f>STANDARDIZE(moras[[#This Row],[EDAD]],'2-Resumen'!$C$2, '2-Resumen'!$C$3)</f>
        <v>0.21833580701670366</v>
      </c>
      <c r="R4538" t="str">
        <f>IF(ABS(moras[[#This Row],[Z-CORE E]]) &gt; 1.96, "Sí", "No")</f>
        <v>No</v>
      </c>
    </row>
    <row r="4539" spans="1:18">
      <c r="A4539">
        <v>1638</v>
      </c>
      <c r="B4539" t="s">
        <v>32</v>
      </c>
      <c r="C4539">
        <v>509509</v>
      </c>
      <c r="D45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39">
        <f>IF(moras[[#This Row],[SALARIO]]="",'2-Resumen'!$B$7, moras[[#This Row],[SALARIO]])</f>
        <v>509509</v>
      </c>
      <c r="F4539">
        <f>STANDARDIZE(moras[[#This Row],[SALARIO]],'2-Resumen'!$B$2,'2-Resumen'!$B$3)</f>
        <v>-0.36713864135890312</v>
      </c>
      <c r="G4539" t="str">
        <f>IF(ABS(moras[[#This Row],[Z-CORE]])&gt; 1.96,"Sí", "No")</f>
        <v>No</v>
      </c>
      <c r="H4539" t="s">
        <v>39</v>
      </c>
      <c r="I4539" t="str">
        <f>IF(moras[[#This Row],[TIPO_ASEGURAMIENTO]] = "", '2-Resumen'!$F$4, moras[[#This Row],[TIPO_ASEGURAMIENTO]])</f>
        <v>TRABAJADOR INDEPENDIENTE</v>
      </c>
      <c r="J4539" t="s">
        <v>29</v>
      </c>
      <c r="K4539" t="s">
        <v>30</v>
      </c>
      <c r="L4539" t="s">
        <v>30</v>
      </c>
      <c r="M4539" t="s">
        <v>30</v>
      </c>
      <c r="N4539">
        <v>38</v>
      </c>
      <c r="O4539">
        <f>IF(moras[[#This Row],[EDAD]]="", '2-Resumen'!$C$7, moras[[#This Row],[EDAD]])</f>
        <v>38</v>
      </c>
      <c r="P4539">
        <f>FLOOR(moras[[#This Row],[EDAD_SIN_NA´S]],10)</f>
        <v>30</v>
      </c>
      <c r="Q4539">
        <f>STANDARDIZE(moras[[#This Row],[EDAD]],'2-Resumen'!$C$2, '2-Resumen'!$C$3)</f>
        <v>-0.27569150352325889</v>
      </c>
      <c r="R4539" t="str">
        <f>IF(ABS(moras[[#This Row],[Z-CORE E]]) &gt; 1.96, "Sí", "No")</f>
        <v>No</v>
      </c>
    </row>
    <row r="4540" spans="1:18">
      <c r="A4540">
        <v>1639</v>
      </c>
      <c r="B4540" t="s">
        <v>32</v>
      </c>
      <c r="C4540">
        <v>356653</v>
      </c>
      <c r="D45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40">
        <f>IF(moras[[#This Row],[SALARIO]]="",'2-Resumen'!$B$7, moras[[#This Row],[SALARIO]])</f>
        <v>356653</v>
      </c>
      <c r="F4540">
        <f>STANDARDIZE(moras[[#This Row],[SALARIO]],'2-Resumen'!$B$2,'2-Resumen'!$B$3)</f>
        <v>-0.36968201857319938</v>
      </c>
      <c r="G4540" t="str">
        <f>IF(ABS(moras[[#This Row],[Z-CORE]])&gt; 1.96,"Sí", "No")</f>
        <v>No</v>
      </c>
      <c r="H4540" t="s">
        <v>39</v>
      </c>
      <c r="I4540" t="str">
        <f>IF(moras[[#This Row],[TIPO_ASEGURAMIENTO]] = "", '2-Resumen'!$F$4, moras[[#This Row],[TIPO_ASEGURAMIENTO]])</f>
        <v>TRABAJADOR INDEPENDIENTE</v>
      </c>
      <c r="J4540" t="s">
        <v>29</v>
      </c>
      <c r="K4540" t="s">
        <v>30</v>
      </c>
      <c r="L4540" t="s">
        <v>30</v>
      </c>
      <c r="M4540" t="s">
        <v>30</v>
      </c>
      <c r="N4540">
        <v>51</v>
      </c>
      <c r="O4540">
        <f>IF(moras[[#This Row],[EDAD]]="", '2-Resumen'!$C$7, moras[[#This Row],[EDAD]])</f>
        <v>51</v>
      </c>
      <c r="P4540">
        <f>FLOOR(moras[[#This Row],[EDAD_SIN_NA´S]],10)</f>
        <v>50</v>
      </c>
      <c r="Q4540">
        <f>STANDARDIZE(moras[[#This Row],[EDAD]],'2-Resumen'!$C$2, '2-Resumen'!$C$3)</f>
        <v>0.64178778747952869</v>
      </c>
      <c r="R4540" t="str">
        <f>IF(ABS(moras[[#This Row],[Z-CORE E]]) &gt; 1.96, "Sí", "No")</f>
        <v>No</v>
      </c>
    </row>
    <row r="4541" spans="1:18">
      <c r="A4541">
        <v>1642</v>
      </c>
      <c r="B4541" t="s">
        <v>32</v>
      </c>
      <c r="C4541">
        <v>35954427</v>
      </c>
      <c r="D45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541">
        <f>IF(moras[[#This Row],[SALARIO]]="",'2-Resumen'!$B$7, moras[[#This Row],[SALARIO]])</f>
        <v>35954427</v>
      </c>
      <c r="F4541">
        <f>STANDARDIZE(moras[[#This Row],[SALARIO]],'2-Resumen'!$B$2,'2-Resumen'!$B$3)</f>
        <v>0.22263079395144827</v>
      </c>
      <c r="G4541" t="str">
        <f>IF(ABS(moras[[#This Row],[Z-CORE]])&gt; 1.96,"Sí", "No")</f>
        <v>No</v>
      </c>
      <c r="H4541" t="s">
        <v>39</v>
      </c>
      <c r="I4541" t="str">
        <f>IF(moras[[#This Row],[TIPO_ASEGURAMIENTO]] = "", '2-Resumen'!$F$4, moras[[#This Row],[TIPO_ASEGURAMIENTO]])</f>
        <v>TRABAJADOR INDEPENDIENTE</v>
      </c>
      <c r="J4541" t="s">
        <v>29</v>
      </c>
      <c r="K4541" t="s">
        <v>30</v>
      </c>
      <c r="L4541" t="s">
        <v>31</v>
      </c>
      <c r="M4541" t="s">
        <v>31</v>
      </c>
      <c r="N4541">
        <v>29</v>
      </c>
      <c r="O4541">
        <f>IF(moras[[#This Row],[EDAD]]="", '2-Resumen'!$C$7, moras[[#This Row],[EDAD]])</f>
        <v>29</v>
      </c>
      <c r="P4541">
        <f>FLOOR(moras[[#This Row],[EDAD_SIN_NA´S]],10)</f>
        <v>20</v>
      </c>
      <c r="Q4541">
        <f>STANDARDIZE(moras[[#This Row],[EDAD]],'2-Resumen'!$C$2, '2-Resumen'!$C$3)</f>
        <v>-0.91086947421749642</v>
      </c>
      <c r="R4541" t="str">
        <f>IF(ABS(moras[[#This Row],[Z-CORE E]]) &gt; 1.96, "Sí", "No")</f>
        <v>No</v>
      </c>
    </row>
    <row r="4542" spans="1:18">
      <c r="A4542">
        <v>1676</v>
      </c>
      <c r="B4542" t="s">
        <v>32</v>
      </c>
      <c r="C4542">
        <v>297110</v>
      </c>
      <c r="D45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42">
        <f>IF(moras[[#This Row],[SALARIO]]="",'2-Resumen'!$B$7, moras[[#This Row],[SALARIO]])</f>
        <v>297110</v>
      </c>
      <c r="F4542">
        <f>STANDARDIZE(moras[[#This Row],[SALARIO]],'2-Resumen'!$B$2,'2-Resumen'!$B$3)</f>
        <v>-0.37067275697712754</v>
      </c>
      <c r="G4542" t="str">
        <f>IF(ABS(moras[[#This Row],[Z-CORE]])&gt; 1.96,"Sí", "No")</f>
        <v>No</v>
      </c>
      <c r="H4542" t="s">
        <v>39</v>
      </c>
      <c r="I4542" t="str">
        <f>IF(moras[[#This Row],[TIPO_ASEGURAMIENTO]] = "", '2-Resumen'!$F$4, moras[[#This Row],[TIPO_ASEGURAMIENTO]])</f>
        <v>TRABAJADOR INDEPENDIENTE</v>
      </c>
      <c r="J4542" t="s">
        <v>29</v>
      </c>
      <c r="K4542" t="s">
        <v>30</v>
      </c>
      <c r="L4542" t="s">
        <v>31</v>
      </c>
      <c r="M4542" t="s">
        <v>30</v>
      </c>
      <c r="N4542">
        <v>35</v>
      </c>
      <c r="O4542">
        <f>IF(moras[[#This Row],[EDAD]]="", '2-Resumen'!$C$7, moras[[#This Row],[EDAD]])</f>
        <v>35</v>
      </c>
      <c r="P4542">
        <f>FLOOR(moras[[#This Row],[EDAD_SIN_NA´S]],10)</f>
        <v>30</v>
      </c>
      <c r="Q4542">
        <f>STANDARDIZE(moras[[#This Row],[EDAD]],'2-Resumen'!$C$2, '2-Resumen'!$C$3)</f>
        <v>-0.48741749375467142</v>
      </c>
      <c r="R4542" t="str">
        <f>IF(ABS(moras[[#This Row],[Z-CORE E]]) &gt; 1.96, "Sí", "No")</f>
        <v>No</v>
      </c>
    </row>
    <row r="4543" spans="1:18">
      <c r="A4543">
        <v>1678</v>
      </c>
      <c r="B4543" t="s">
        <v>32</v>
      </c>
      <c r="C4543">
        <v>424103</v>
      </c>
      <c r="D45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43">
        <f>IF(moras[[#This Row],[SALARIO]]="",'2-Resumen'!$B$7, moras[[#This Row],[SALARIO]])</f>
        <v>424103</v>
      </c>
      <c r="F4543">
        <f>STANDARDIZE(moras[[#This Row],[SALARIO]],'2-Resumen'!$B$2,'2-Resumen'!$B$3)</f>
        <v>-0.36855971527398784</v>
      </c>
      <c r="G4543" t="str">
        <f>IF(ABS(moras[[#This Row],[Z-CORE]])&gt; 1.96,"Sí", "No")</f>
        <v>No</v>
      </c>
      <c r="H4543" t="s">
        <v>39</v>
      </c>
      <c r="I4543" t="str">
        <f>IF(moras[[#This Row],[TIPO_ASEGURAMIENTO]] = "", '2-Resumen'!$F$4, moras[[#This Row],[TIPO_ASEGURAMIENTO]])</f>
        <v>TRABAJADOR INDEPENDIENTE</v>
      </c>
      <c r="J4543" t="s">
        <v>29</v>
      </c>
      <c r="K4543" t="s">
        <v>30</v>
      </c>
      <c r="L4543" t="s">
        <v>31</v>
      </c>
      <c r="M4543" t="s">
        <v>30</v>
      </c>
      <c r="N4543">
        <v>35</v>
      </c>
      <c r="O4543">
        <f>IF(moras[[#This Row],[EDAD]]="", '2-Resumen'!$C$7, moras[[#This Row],[EDAD]])</f>
        <v>35</v>
      </c>
      <c r="P4543">
        <f>FLOOR(moras[[#This Row],[EDAD_SIN_NA´S]],10)</f>
        <v>30</v>
      </c>
      <c r="Q4543">
        <f>STANDARDIZE(moras[[#This Row],[EDAD]],'2-Resumen'!$C$2, '2-Resumen'!$C$3)</f>
        <v>-0.48741749375467142</v>
      </c>
      <c r="R4543" t="str">
        <f>IF(ABS(moras[[#This Row],[Z-CORE E]]) &gt; 1.96, "Sí", "No")</f>
        <v>No</v>
      </c>
    </row>
    <row r="4544" spans="1:18">
      <c r="A4544">
        <v>1693</v>
      </c>
      <c r="B4544" t="s">
        <v>32</v>
      </c>
      <c r="C4544">
        <v>594092</v>
      </c>
      <c r="D45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44">
        <f>IF(moras[[#This Row],[SALARIO]]="",'2-Resumen'!$B$7, moras[[#This Row],[SALARIO]])</f>
        <v>594092</v>
      </c>
      <c r="F4544">
        <f>STANDARDIZE(moras[[#This Row],[SALARIO]],'2-Resumen'!$B$2,'2-Resumen'!$B$3)</f>
        <v>-0.36573126137436329</v>
      </c>
      <c r="G4544" t="str">
        <f>IF(ABS(moras[[#This Row],[Z-CORE]])&gt; 1.96,"Sí", "No")</f>
        <v>No</v>
      </c>
      <c r="H4544" t="s">
        <v>39</v>
      </c>
      <c r="I4544" t="str">
        <f>IF(moras[[#This Row],[TIPO_ASEGURAMIENTO]] = "", '2-Resumen'!$F$4, moras[[#This Row],[TIPO_ASEGURAMIENTO]])</f>
        <v>TRABAJADOR INDEPENDIENTE</v>
      </c>
      <c r="J4544" t="s">
        <v>29</v>
      </c>
      <c r="K4544" t="s">
        <v>30</v>
      </c>
      <c r="L4544" t="s">
        <v>31</v>
      </c>
      <c r="M4544" t="s">
        <v>31</v>
      </c>
      <c r="N4544">
        <v>68</v>
      </c>
      <c r="O4544">
        <f>IF(moras[[#This Row],[EDAD]]="", '2-Resumen'!$C$7, moras[[#This Row],[EDAD]])</f>
        <v>68</v>
      </c>
      <c r="P4544">
        <f>FLOOR(moras[[#This Row],[EDAD_SIN_NA´S]],10)</f>
        <v>60</v>
      </c>
      <c r="Q4544">
        <f>STANDARDIZE(moras[[#This Row],[EDAD]],'2-Resumen'!$C$2, '2-Resumen'!$C$3)</f>
        <v>1.8415683987908662</v>
      </c>
      <c r="R4544" t="str">
        <f>IF(ABS(moras[[#This Row],[Z-CORE E]]) &gt; 1.96, "Sí", "No")</f>
        <v>No</v>
      </c>
    </row>
    <row r="4545" spans="1:18">
      <c r="A4545">
        <v>1696</v>
      </c>
      <c r="B4545" t="s">
        <v>32</v>
      </c>
      <c r="C4545">
        <v>364086</v>
      </c>
      <c r="D45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45">
        <f>IF(moras[[#This Row],[SALARIO]]="",'2-Resumen'!$B$7, moras[[#This Row],[SALARIO]])</f>
        <v>364086</v>
      </c>
      <c r="F4545">
        <f>STANDARDIZE(moras[[#This Row],[SALARIO]],'2-Resumen'!$B$2,'2-Resumen'!$B$3)</f>
        <v>-0.36955834058323589</v>
      </c>
      <c r="G4545" t="str">
        <f>IF(ABS(moras[[#This Row],[Z-CORE]])&gt; 1.96,"Sí", "No")</f>
        <v>No</v>
      </c>
      <c r="H4545" t="s">
        <v>39</v>
      </c>
      <c r="I4545" t="str">
        <f>IF(moras[[#This Row],[TIPO_ASEGURAMIENTO]] = "", '2-Resumen'!$F$4, moras[[#This Row],[TIPO_ASEGURAMIENTO]])</f>
        <v>TRABAJADOR INDEPENDIENTE</v>
      </c>
      <c r="J4545" t="s">
        <v>29</v>
      </c>
      <c r="K4545" t="s">
        <v>30</v>
      </c>
      <c r="L4545" t="s">
        <v>30</v>
      </c>
      <c r="M4545" t="s">
        <v>30</v>
      </c>
      <c r="N4545">
        <v>31</v>
      </c>
      <c r="O4545">
        <f>IF(moras[[#This Row],[EDAD]]="", '2-Resumen'!$C$7, moras[[#This Row],[EDAD]])</f>
        <v>31</v>
      </c>
      <c r="P4545">
        <f>FLOOR(moras[[#This Row],[EDAD_SIN_NA´S]],10)</f>
        <v>30</v>
      </c>
      <c r="Q4545">
        <f>STANDARDIZE(moras[[#This Row],[EDAD]],'2-Resumen'!$C$2, '2-Resumen'!$C$3)</f>
        <v>-0.7697188140632214</v>
      </c>
      <c r="R4545" t="str">
        <f>IF(ABS(moras[[#This Row],[Z-CORE E]]) &gt; 1.96, "Sí", "No")</f>
        <v>No</v>
      </c>
    </row>
    <row r="4546" spans="1:18">
      <c r="A4546">
        <v>1707</v>
      </c>
      <c r="B4546" t="s">
        <v>32</v>
      </c>
      <c r="C4546">
        <v>620713</v>
      </c>
      <c r="D45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46">
        <f>IF(moras[[#This Row],[SALARIO]]="",'2-Resumen'!$B$7, moras[[#This Row],[SALARIO]])</f>
        <v>620713</v>
      </c>
      <c r="F4546">
        <f>STANDARDIZE(moras[[#This Row],[SALARIO]],'2-Resumen'!$B$2,'2-Resumen'!$B$3)</f>
        <v>-0.36528831347031127</v>
      </c>
      <c r="G4546" t="str">
        <f>IF(ABS(moras[[#This Row],[Z-CORE]])&gt; 1.96,"Sí", "No")</f>
        <v>No</v>
      </c>
      <c r="H4546" t="s">
        <v>39</v>
      </c>
      <c r="I4546" t="str">
        <f>IF(moras[[#This Row],[TIPO_ASEGURAMIENTO]] = "", '2-Resumen'!$F$4, moras[[#This Row],[TIPO_ASEGURAMIENTO]])</f>
        <v>TRABAJADOR INDEPENDIENTE</v>
      </c>
      <c r="J4546" t="s">
        <v>29</v>
      </c>
      <c r="K4546" t="s">
        <v>30</v>
      </c>
      <c r="L4546" t="s">
        <v>31</v>
      </c>
      <c r="M4546" t="s">
        <v>30</v>
      </c>
      <c r="N4546">
        <v>43</v>
      </c>
      <c r="O4546">
        <f>IF(moras[[#This Row],[EDAD]]="", '2-Resumen'!$C$7, moras[[#This Row],[EDAD]])</f>
        <v>43</v>
      </c>
      <c r="P4546">
        <f>FLOOR(moras[[#This Row],[EDAD_SIN_NA´S]],10)</f>
        <v>40</v>
      </c>
      <c r="Q4546">
        <f>STANDARDIZE(moras[[#This Row],[EDAD]],'2-Resumen'!$C$2, '2-Resumen'!$C$3)</f>
        <v>7.7185146862428639E-2</v>
      </c>
      <c r="R4546" t="str">
        <f>IF(ABS(moras[[#This Row],[Z-CORE E]]) &gt; 1.96, "Sí", "No")</f>
        <v>No</v>
      </c>
    </row>
    <row r="4547" spans="1:18">
      <c r="A4547">
        <v>1717</v>
      </c>
      <c r="B4547" t="s">
        <v>32</v>
      </c>
      <c r="C4547">
        <v>300018</v>
      </c>
      <c r="D45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47">
        <f>IF(moras[[#This Row],[SALARIO]]="",'2-Resumen'!$B$7, moras[[#This Row],[SALARIO]])</f>
        <v>300018</v>
      </c>
      <c r="F4547">
        <f>STANDARDIZE(moras[[#This Row],[SALARIO]],'2-Resumen'!$B$2,'2-Resumen'!$B$3)</f>
        <v>-0.37062437064659964</v>
      </c>
      <c r="G4547" t="str">
        <f>IF(ABS(moras[[#This Row],[Z-CORE]])&gt; 1.96,"Sí", "No")</f>
        <v>No</v>
      </c>
      <c r="H4547" t="s">
        <v>39</v>
      </c>
      <c r="I4547" t="str">
        <f>IF(moras[[#This Row],[TIPO_ASEGURAMIENTO]] = "", '2-Resumen'!$F$4, moras[[#This Row],[TIPO_ASEGURAMIENTO]])</f>
        <v>TRABAJADOR INDEPENDIENTE</v>
      </c>
      <c r="J4547" t="s">
        <v>29</v>
      </c>
      <c r="K4547" t="s">
        <v>30</v>
      </c>
      <c r="L4547" t="s">
        <v>31</v>
      </c>
      <c r="M4547" t="s">
        <v>31</v>
      </c>
      <c r="N4547">
        <v>32</v>
      </c>
      <c r="O4547">
        <f>IF(moras[[#This Row],[EDAD]]="", '2-Resumen'!$C$7, moras[[#This Row],[EDAD]])</f>
        <v>32</v>
      </c>
      <c r="P4547">
        <f>FLOOR(moras[[#This Row],[EDAD_SIN_NA´S]],10)</f>
        <v>30</v>
      </c>
      <c r="Q4547">
        <f>STANDARDIZE(moras[[#This Row],[EDAD]],'2-Resumen'!$C$2, '2-Resumen'!$C$3)</f>
        <v>-0.69914348398608395</v>
      </c>
      <c r="R4547" t="str">
        <f>IF(ABS(moras[[#This Row],[Z-CORE E]]) &gt; 1.96, "Sí", "No")</f>
        <v>No</v>
      </c>
    </row>
    <row r="4548" spans="1:18">
      <c r="A4548">
        <v>1731</v>
      </c>
      <c r="B4548" t="s">
        <v>27</v>
      </c>
      <c r="C4548">
        <v>289717</v>
      </c>
      <c r="D45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48">
        <f>IF(moras[[#This Row],[SALARIO]]="",'2-Resumen'!$B$7, moras[[#This Row],[SALARIO]])</f>
        <v>289717</v>
      </c>
      <c r="F4548">
        <f>STANDARDIZE(moras[[#This Row],[SALARIO]],'2-Resumen'!$B$2,'2-Resumen'!$B$3)</f>
        <v>-0.37079576940546072</v>
      </c>
      <c r="G4548" t="str">
        <f>IF(ABS(moras[[#This Row],[Z-CORE]])&gt; 1.96,"Sí", "No")</f>
        <v>No</v>
      </c>
      <c r="H4548" t="s">
        <v>39</v>
      </c>
      <c r="I4548" t="str">
        <f>IF(moras[[#This Row],[TIPO_ASEGURAMIENTO]] = "", '2-Resumen'!$F$4, moras[[#This Row],[TIPO_ASEGURAMIENTO]])</f>
        <v>TRABAJADOR INDEPENDIENTE</v>
      </c>
      <c r="J4548" t="s">
        <v>29</v>
      </c>
      <c r="K4548" t="s">
        <v>30</v>
      </c>
      <c r="L4548" t="s">
        <v>31</v>
      </c>
      <c r="M4548" t="s">
        <v>31</v>
      </c>
      <c r="N4548">
        <v>59</v>
      </c>
      <c r="O4548">
        <f>IF(moras[[#This Row],[EDAD]]="", '2-Resumen'!$C$7, moras[[#This Row],[EDAD]])</f>
        <v>59</v>
      </c>
      <c r="P4548">
        <f>FLOOR(moras[[#This Row],[EDAD_SIN_NA´S]],10)</f>
        <v>50</v>
      </c>
      <c r="Q4548">
        <f>STANDARDIZE(moras[[#This Row],[EDAD]],'2-Resumen'!$C$2, '2-Resumen'!$C$3)</f>
        <v>1.2063904280966287</v>
      </c>
      <c r="R4548" t="str">
        <f>IF(ABS(moras[[#This Row],[Z-CORE E]]) &gt; 1.96, "Sí", "No")</f>
        <v>No</v>
      </c>
    </row>
    <row r="4549" spans="1:18">
      <c r="A4549">
        <v>1748</v>
      </c>
      <c r="B4549" t="s">
        <v>32</v>
      </c>
      <c r="C4549">
        <v>331181</v>
      </c>
      <c r="D45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49">
        <f>IF(moras[[#This Row],[SALARIO]]="",'2-Resumen'!$B$7, moras[[#This Row],[SALARIO]])</f>
        <v>331181</v>
      </c>
      <c r="F4549">
        <f>STANDARDIZE(moras[[#This Row],[SALARIO]],'2-Resumen'!$B$2,'2-Resumen'!$B$3)</f>
        <v>-0.37010584821941905</v>
      </c>
      <c r="G4549" t="str">
        <f>IF(ABS(moras[[#This Row],[Z-CORE]])&gt; 1.96,"Sí", "No")</f>
        <v>No</v>
      </c>
      <c r="H4549" t="s">
        <v>39</v>
      </c>
      <c r="I4549" t="str">
        <f>IF(moras[[#This Row],[TIPO_ASEGURAMIENTO]] = "", '2-Resumen'!$F$4, moras[[#This Row],[TIPO_ASEGURAMIENTO]])</f>
        <v>TRABAJADOR INDEPENDIENTE</v>
      </c>
      <c r="J4549" t="s">
        <v>29</v>
      </c>
      <c r="K4549" t="s">
        <v>30</v>
      </c>
      <c r="L4549" t="s">
        <v>31</v>
      </c>
      <c r="M4549" t="s">
        <v>30</v>
      </c>
      <c r="N4549">
        <v>57</v>
      </c>
      <c r="O4549">
        <f>IF(moras[[#This Row],[EDAD]]="", '2-Resumen'!$C$7, moras[[#This Row],[EDAD]])</f>
        <v>57</v>
      </c>
      <c r="P4549">
        <f>FLOOR(moras[[#This Row],[EDAD_SIN_NA´S]],10)</f>
        <v>50</v>
      </c>
      <c r="Q4549">
        <f>STANDARDIZE(moras[[#This Row],[EDAD]],'2-Resumen'!$C$2, '2-Resumen'!$C$3)</f>
        <v>1.0652397679423538</v>
      </c>
      <c r="R4549" t="str">
        <f>IF(ABS(moras[[#This Row],[Z-CORE E]]) &gt; 1.96, "Sí", "No")</f>
        <v>No</v>
      </c>
    </row>
    <row r="4550" spans="1:18">
      <c r="A4550">
        <v>1755</v>
      </c>
      <c r="B4550" t="s">
        <v>27</v>
      </c>
      <c r="C4550">
        <v>436448</v>
      </c>
      <c r="D45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50">
        <f>IF(moras[[#This Row],[SALARIO]]="",'2-Resumen'!$B$7, moras[[#This Row],[SALARIO]])</f>
        <v>436448</v>
      </c>
      <c r="F4550">
        <f>STANDARDIZE(moras[[#This Row],[SALARIO]],'2-Resumen'!$B$2,'2-Resumen'!$B$3)</f>
        <v>-0.36835430631581484</v>
      </c>
      <c r="G4550" t="str">
        <f>IF(ABS(moras[[#This Row],[Z-CORE]])&gt; 1.96,"Sí", "No")</f>
        <v>No</v>
      </c>
      <c r="H4550" t="s">
        <v>39</v>
      </c>
      <c r="I4550" t="str">
        <f>IF(moras[[#This Row],[TIPO_ASEGURAMIENTO]] = "", '2-Resumen'!$F$4, moras[[#This Row],[TIPO_ASEGURAMIENTO]])</f>
        <v>TRABAJADOR INDEPENDIENTE</v>
      </c>
      <c r="J4550" t="s">
        <v>29</v>
      </c>
      <c r="K4550" t="s">
        <v>30</v>
      </c>
      <c r="L4550" t="s">
        <v>31</v>
      </c>
      <c r="M4550" t="s">
        <v>31</v>
      </c>
      <c r="N4550">
        <v>37</v>
      </c>
      <c r="O4550">
        <f>IF(moras[[#This Row],[EDAD]]="", '2-Resumen'!$C$7, moras[[#This Row],[EDAD]])</f>
        <v>37</v>
      </c>
      <c r="P4550">
        <f>FLOOR(moras[[#This Row],[EDAD_SIN_NA´S]],10)</f>
        <v>30</v>
      </c>
      <c r="Q4550">
        <f>STANDARDIZE(moras[[#This Row],[EDAD]],'2-Resumen'!$C$2, '2-Resumen'!$C$3)</f>
        <v>-0.3462668336003964</v>
      </c>
      <c r="R4550" t="str">
        <f>IF(ABS(moras[[#This Row],[Z-CORE E]]) &gt; 1.96, "Sí", "No")</f>
        <v>No</v>
      </c>
    </row>
    <row r="4551" spans="1:18">
      <c r="A4551">
        <v>1758</v>
      </c>
      <c r="B4551" t="s">
        <v>32</v>
      </c>
      <c r="C4551">
        <v>300018</v>
      </c>
      <c r="D45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51">
        <f>IF(moras[[#This Row],[SALARIO]]="",'2-Resumen'!$B$7, moras[[#This Row],[SALARIO]])</f>
        <v>300018</v>
      </c>
      <c r="F4551">
        <f>STANDARDIZE(moras[[#This Row],[SALARIO]],'2-Resumen'!$B$2,'2-Resumen'!$B$3)</f>
        <v>-0.37062437064659964</v>
      </c>
      <c r="G4551" t="str">
        <f>IF(ABS(moras[[#This Row],[Z-CORE]])&gt; 1.96,"Sí", "No")</f>
        <v>No</v>
      </c>
      <c r="H4551" t="s">
        <v>39</v>
      </c>
      <c r="I4551" t="str">
        <f>IF(moras[[#This Row],[TIPO_ASEGURAMIENTO]] = "", '2-Resumen'!$F$4, moras[[#This Row],[TIPO_ASEGURAMIENTO]])</f>
        <v>TRABAJADOR INDEPENDIENTE</v>
      </c>
      <c r="J4551" t="s">
        <v>29</v>
      </c>
      <c r="K4551" t="s">
        <v>30</v>
      </c>
      <c r="L4551" t="s">
        <v>31</v>
      </c>
      <c r="M4551" t="s">
        <v>30</v>
      </c>
      <c r="N4551">
        <v>62</v>
      </c>
      <c r="O4551">
        <f>IF(moras[[#This Row],[EDAD]]="", '2-Resumen'!$C$7, moras[[#This Row],[EDAD]])</f>
        <v>62</v>
      </c>
      <c r="P4551">
        <f>FLOOR(moras[[#This Row],[EDAD_SIN_NA´S]],10)</f>
        <v>60</v>
      </c>
      <c r="Q4551">
        <f>STANDARDIZE(moras[[#This Row],[EDAD]],'2-Resumen'!$C$2, '2-Resumen'!$C$3)</f>
        <v>1.4181164183280413</v>
      </c>
      <c r="R4551" t="str">
        <f>IF(ABS(moras[[#This Row],[Z-CORE E]]) &gt; 1.96, "Sí", "No")</f>
        <v>No</v>
      </c>
    </row>
    <row r="4552" spans="1:18">
      <c r="A4552">
        <v>1762</v>
      </c>
      <c r="B4552" t="s">
        <v>27</v>
      </c>
      <c r="C4552">
        <v>318064</v>
      </c>
      <c r="D45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52">
        <f>IF(moras[[#This Row],[SALARIO]]="",'2-Resumen'!$B$7, moras[[#This Row],[SALARIO]])</f>
        <v>318064</v>
      </c>
      <c r="F4552">
        <f>STANDARDIZE(moras[[#This Row],[SALARIO]],'2-Resumen'!$B$2,'2-Resumen'!$B$3)</f>
        <v>-0.37032410251705816</v>
      </c>
      <c r="G4552" t="str">
        <f>IF(ABS(moras[[#This Row],[Z-CORE]])&gt; 1.96,"Sí", "No")</f>
        <v>No</v>
      </c>
      <c r="H4552" t="s">
        <v>39</v>
      </c>
      <c r="I4552" t="str">
        <f>IF(moras[[#This Row],[TIPO_ASEGURAMIENTO]] = "", '2-Resumen'!$F$4, moras[[#This Row],[TIPO_ASEGURAMIENTO]])</f>
        <v>TRABAJADOR INDEPENDIENTE</v>
      </c>
      <c r="J4552" t="s">
        <v>29</v>
      </c>
      <c r="K4552" t="s">
        <v>30</v>
      </c>
      <c r="L4552" t="s">
        <v>31</v>
      </c>
      <c r="M4552" t="s">
        <v>30</v>
      </c>
      <c r="N4552">
        <v>38</v>
      </c>
      <c r="O4552">
        <f>IF(moras[[#This Row],[EDAD]]="", '2-Resumen'!$C$7, moras[[#This Row],[EDAD]])</f>
        <v>38</v>
      </c>
      <c r="P4552">
        <f>FLOOR(moras[[#This Row],[EDAD_SIN_NA´S]],10)</f>
        <v>30</v>
      </c>
      <c r="Q4552">
        <f>STANDARDIZE(moras[[#This Row],[EDAD]],'2-Resumen'!$C$2, '2-Resumen'!$C$3)</f>
        <v>-0.27569150352325889</v>
      </c>
      <c r="R4552" t="str">
        <f>IF(ABS(moras[[#This Row],[Z-CORE E]]) &gt; 1.96, "Sí", "No")</f>
        <v>No</v>
      </c>
    </row>
    <row r="4553" spans="1:18">
      <c r="A4553">
        <v>1764</v>
      </c>
      <c r="B4553" t="s">
        <v>32</v>
      </c>
      <c r="C4553">
        <v>329608</v>
      </c>
      <c r="D45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53">
        <f>IF(moras[[#This Row],[SALARIO]]="",'2-Resumen'!$B$7, moras[[#This Row],[SALARIO]])</f>
        <v>329608</v>
      </c>
      <c r="F4553">
        <f>STANDARDIZE(moras[[#This Row],[SALARIO]],'2-Resumen'!$B$2,'2-Resumen'!$B$3)</f>
        <v>-0.37013202143053336</v>
      </c>
      <c r="G4553" t="str">
        <f>IF(ABS(moras[[#This Row],[Z-CORE]])&gt; 1.96,"Sí", "No")</f>
        <v>No</v>
      </c>
      <c r="H4553" t="s">
        <v>39</v>
      </c>
      <c r="I4553" t="str">
        <f>IF(moras[[#This Row],[TIPO_ASEGURAMIENTO]] = "", '2-Resumen'!$F$4, moras[[#This Row],[TIPO_ASEGURAMIENTO]])</f>
        <v>TRABAJADOR INDEPENDIENTE</v>
      </c>
      <c r="J4553" t="s">
        <v>29</v>
      </c>
      <c r="K4553" t="s">
        <v>30</v>
      </c>
      <c r="L4553" t="s">
        <v>31</v>
      </c>
      <c r="M4553" t="s">
        <v>31</v>
      </c>
      <c r="N4553">
        <v>44</v>
      </c>
      <c r="O4553">
        <f>IF(moras[[#This Row],[EDAD]]="", '2-Resumen'!$C$7, moras[[#This Row],[EDAD]])</f>
        <v>44</v>
      </c>
      <c r="P4553">
        <f>FLOOR(moras[[#This Row],[EDAD_SIN_NA´S]],10)</f>
        <v>40</v>
      </c>
      <c r="Q4553">
        <f>STANDARDIZE(moras[[#This Row],[EDAD]],'2-Resumen'!$C$2, '2-Resumen'!$C$3)</f>
        <v>0.14776047693956615</v>
      </c>
      <c r="R4553" t="str">
        <f>IF(ABS(moras[[#This Row],[Z-CORE E]]) &gt; 1.96, "Sí", "No")</f>
        <v>No</v>
      </c>
    </row>
    <row r="4554" spans="1:18">
      <c r="A4554">
        <v>1782</v>
      </c>
      <c r="B4554" t="s">
        <v>32</v>
      </c>
      <c r="C4554">
        <v>297046</v>
      </c>
      <c r="D45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54">
        <f>IF(moras[[#This Row],[SALARIO]]="",'2-Resumen'!$B$7, moras[[#This Row],[SALARIO]])</f>
        <v>297046</v>
      </c>
      <c r="F4554">
        <f>STANDARDIZE(moras[[#This Row],[SALARIO]],'2-Resumen'!$B$2,'2-Resumen'!$B$3)</f>
        <v>-0.37067382187573611</v>
      </c>
      <c r="G4554" t="str">
        <f>IF(ABS(moras[[#This Row],[Z-CORE]])&gt; 1.96,"Sí", "No")</f>
        <v>No</v>
      </c>
      <c r="H4554" t="s">
        <v>39</v>
      </c>
      <c r="I4554" t="str">
        <f>IF(moras[[#This Row],[TIPO_ASEGURAMIENTO]] = "", '2-Resumen'!$F$4, moras[[#This Row],[TIPO_ASEGURAMIENTO]])</f>
        <v>TRABAJADOR INDEPENDIENTE</v>
      </c>
      <c r="J4554" t="s">
        <v>29</v>
      </c>
      <c r="K4554" t="s">
        <v>30</v>
      </c>
      <c r="L4554" t="s">
        <v>31</v>
      </c>
      <c r="M4554" t="s">
        <v>30</v>
      </c>
      <c r="N4554">
        <v>34</v>
      </c>
      <c r="O4554">
        <f>IF(moras[[#This Row],[EDAD]]="", '2-Resumen'!$C$7, moras[[#This Row],[EDAD]])</f>
        <v>34</v>
      </c>
      <c r="P4554">
        <f>FLOOR(moras[[#This Row],[EDAD_SIN_NA´S]],10)</f>
        <v>30</v>
      </c>
      <c r="Q4554">
        <f>STANDARDIZE(moras[[#This Row],[EDAD]],'2-Resumen'!$C$2, '2-Resumen'!$C$3)</f>
        <v>-0.55799282383180893</v>
      </c>
      <c r="R4554" t="str">
        <f>IF(ABS(moras[[#This Row],[Z-CORE E]]) &gt; 1.96, "Sí", "No")</f>
        <v>No</v>
      </c>
    </row>
    <row r="4555" spans="1:18">
      <c r="A4555">
        <v>1788</v>
      </c>
      <c r="B4555" t="s">
        <v>27</v>
      </c>
      <c r="C4555">
        <v>361421</v>
      </c>
      <c r="D45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55">
        <f>IF(moras[[#This Row],[SALARIO]]="",'2-Resumen'!$B$7, moras[[#This Row],[SALARIO]])</f>
        <v>361421</v>
      </c>
      <c r="F4555">
        <f>STANDARDIZE(moras[[#This Row],[SALARIO]],'2-Resumen'!$B$2,'2-Resumen'!$B$3)</f>
        <v>-0.36960268362685927</v>
      </c>
      <c r="G4555" t="str">
        <f>IF(ABS(moras[[#This Row],[Z-CORE]])&gt; 1.96,"Sí", "No")</f>
        <v>No</v>
      </c>
      <c r="H4555" t="s">
        <v>39</v>
      </c>
      <c r="I4555" t="str">
        <f>IF(moras[[#This Row],[TIPO_ASEGURAMIENTO]] = "", '2-Resumen'!$F$4, moras[[#This Row],[TIPO_ASEGURAMIENTO]])</f>
        <v>TRABAJADOR INDEPENDIENTE</v>
      </c>
      <c r="J4555" t="s">
        <v>29</v>
      </c>
      <c r="K4555" t="s">
        <v>30</v>
      </c>
      <c r="L4555" t="s">
        <v>30</v>
      </c>
      <c r="M4555" t="s">
        <v>31</v>
      </c>
      <c r="N4555">
        <v>56</v>
      </c>
      <c r="O4555">
        <f>IF(moras[[#This Row],[EDAD]]="", '2-Resumen'!$C$7, moras[[#This Row],[EDAD]])</f>
        <v>56</v>
      </c>
      <c r="P4555">
        <f>FLOOR(moras[[#This Row],[EDAD_SIN_NA´S]],10)</f>
        <v>50</v>
      </c>
      <c r="Q4555">
        <f>STANDARDIZE(moras[[#This Row],[EDAD]],'2-Resumen'!$C$2, '2-Resumen'!$C$3)</f>
        <v>0.99466443786521619</v>
      </c>
      <c r="R4555" t="str">
        <f>IF(ABS(moras[[#This Row],[Z-CORE E]]) &gt; 1.96, "Sí", "No")</f>
        <v>No</v>
      </c>
    </row>
    <row r="4556" spans="1:18">
      <c r="A4556">
        <v>1794</v>
      </c>
      <c r="B4556" t="s">
        <v>27</v>
      </c>
      <c r="C4556">
        <v>325925</v>
      </c>
      <c r="D45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56">
        <f>IF(moras[[#This Row],[SALARIO]]="",'2-Resumen'!$B$7, moras[[#This Row],[SALARIO]])</f>
        <v>325925</v>
      </c>
      <c r="F4556">
        <f>STANDARDIZE(moras[[#This Row],[SALARIO]],'2-Resumen'!$B$2,'2-Resumen'!$B$3)</f>
        <v>-0.37019330301764969</v>
      </c>
      <c r="G4556" t="str">
        <f>IF(ABS(moras[[#This Row],[Z-CORE]])&gt; 1.96,"Sí", "No")</f>
        <v>No</v>
      </c>
      <c r="H4556" t="s">
        <v>39</v>
      </c>
      <c r="I4556" t="str">
        <f>IF(moras[[#This Row],[TIPO_ASEGURAMIENTO]] = "", '2-Resumen'!$F$4, moras[[#This Row],[TIPO_ASEGURAMIENTO]])</f>
        <v>TRABAJADOR INDEPENDIENTE</v>
      </c>
      <c r="J4556" t="s">
        <v>29</v>
      </c>
      <c r="K4556" t="s">
        <v>30</v>
      </c>
      <c r="L4556" t="s">
        <v>31</v>
      </c>
      <c r="M4556" t="s">
        <v>31</v>
      </c>
      <c r="N4556">
        <v>64</v>
      </c>
      <c r="O4556">
        <f>IF(moras[[#This Row],[EDAD]]="", '2-Resumen'!$C$7, moras[[#This Row],[EDAD]])</f>
        <v>64</v>
      </c>
      <c r="P4556">
        <f>FLOOR(moras[[#This Row],[EDAD_SIN_NA´S]],10)</f>
        <v>60</v>
      </c>
      <c r="Q4556">
        <f>STANDARDIZE(moras[[#This Row],[EDAD]],'2-Resumen'!$C$2, '2-Resumen'!$C$3)</f>
        <v>1.5592670784823162</v>
      </c>
      <c r="R4556" t="str">
        <f>IF(ABS(moras[[#This Row],[Z-CORE E]]) &gt; 1.96, "Sí", "No")</f>
        <v>No</v>
      </c>
    </row>
    <row r="4557" spans="1:18">
      <c r="A4557">
        <v>1796</v>
      </c>
      <c r="B4557" t="s">
        <v>32</v>
      </c>
      <c r="C4557">
        <v>329794</v>
      </c>
      <c r="D45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57">
        <f>IF(moras[[#This Row],[SALARIO]]="",'2-Resumen'!$B$7, moras[[#This Row],[SALARIO]])</f>
        <v>329794</v>
      </c>
      <c r="F4557">
        <f>STANDARDIZE(moras[[#This Row],[SALARIO]],'2-Resumen'!$B$2,'2-Resumen'!$B$3)</f>
        <v>-0.37012892656895213</v>
      </c>
      <c r="G4557" t="str">
        <f>IF(ABS(moras[[#This Row],[Z-CORE]])&gt; 1.96,"Sí", "No")</f>
        <v>No</v>
      </c>
      <c r="H4557" t="s">
        <v>39</v>
      </c>
      <c r="I4557" t="str">
        <f>IF(moras[[#This Row],[TIPO_ASEGURAMIENTO]] = "", '2-Resumen'!$F$4, moras[[#This Row],[TIPO_ASEGURAMIENTO]])</f>
        <v>TRABAJADOR INDEPENDIENTE</v>
      </c>
      <c r="J4557" t="s">
        <v>29</v>
      </c>
      <c r="K4557" t="s">
        <v>30</v>
      </c>
      <c r="L4557" t="s">
        <v>31</v>
      </c>
      <c r="M4557" t="s">
        <v>30</v>
      </c>
      <c r="N4557">
        <v>41</v>
      </c>
      <c r="O4557">
        <f>IF(moras[[#This Row],[EDAD]]="", '2-Resumen'!$C$7, moras[[#This Row],[EDAD]])</f>
        <v>41</v>
      </c>
      <c r="P4557">
        <f>FLOOR(moras[[#This Row],[EDAD_SIN_NA´S]],10)</f>
        <v>40</v>
      </c>
      <c r="Q4557">
        <f>STANDARDIZE(moras[[#This Row],[EDAD]],'2-Resumen'!$C$2, '2-Resumen'!$C$3)</f>
        <v>-6.3965513291846368E-2</v>
      </c>
      <c r="R4557" t="str">
        <f>IF(ABS(moras[[#This Row],[Z-CORE E]]) &gt; 1.96, "Sí", "No")</f>
        <v>No</v>
      </c>
    </row>
    <row r="4558" spans="1:18">
      <c r="A4558">
        <v>1800</v>
      </c>
      <c r="B4558" t="s">
        <v>32</v>
      </c>
      <c r="C4558">
        <v>298155</v>
      </c>
      <c r="D45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58">
        <f>IF(moras[[#This Row],[SALARIO]]="",'2-Resumen'!$B$7, moras[[#This Row],[SALARIO]])</f>
        <v>298155</v>
      </c>
      <c r="F4558">
        <f>STANDARDIZE(moras[[#This Row],[SALARIO]],'2-Resumen'!$B$2,'2-Resumen'!$B$3)</f>
        <v>-0.37065536917953412</v>
      </c>
      <c r="G4558" t="str">
        <f>IF(ABS(moras[[#This Row],[Z-CORE]])&gt; 1.96,"Sí", "No")</f>
        <v>No</v>
      </c>
      <c r="H4558" t="s">
        <v>39</v>
      </c>
      <c r="I4558" t="str">
        <f>IF(moras[[#This Row],[TIPO_ASEGURAMIENTO]] = "", '2-Resumen'!$F$4, moras[[#This Row],[TIPO_ASEGURAMIENTO]])</f>
        <v>TRABAJADOR INDEPENDIENTE</v>
      </c>
      <c r="J4558" t="s">
        <v>29</v>
      </c>
      <c r="K4558" t="s">
        <v>30</v>
      </c>
      <c r="L4558" t="s">
        <v>31</v>
      </c>
      <c r="M4558" t="s">
        <v>31</v>
      </c>
      <c r="N4558">
        <v>29</v>
      </c>
      <c r="O4558">
        <f>IF(moras[[#This Row],[EDAD]]="", '2-Resumen'!$C$7, moras[[#This Row],[EDAD]])</f>
        <v>29</v>
      </c>
      <c r="P4558">
        <f>FLOOR(moras[[#This Row],[EDAD_SIN_NA´S]],10)</f>
        <v>20</v>
      </c>
      <c r="Q4558">
        <f>STANDARDIZE(moras[[#This Row],[EDAD]],'2-Resumen'!$C$2, '2-Resumen'!$C$3)</f>
        <v>-0.91086947421749642</v>
      </c>
      <c r="R4558" t="str">
        <f>IF(ABS(moras[[#This Row],[Z-CORE E]]) &gt; 1.96, "Sí", "No")</f>
        <v>No</v>
      </c>
    </row>
    <row r="4559" spans="1:18">
      <c r="A4559">
        <v>1806</v>
      </c>
      <c r="B4559" t="s">
        <v>27</v>
      </c>
      <c r="C4559">
        <v>329950</v>
      </c>
      <c r="D45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59">
        <f>IF(moras[[#This Row],[SALARIO]]="",'2-Resumen'!$B$7, moras[[#This Row],[SALARIO]])</f>
        <v>329950</v>
      </c>
      <c r="F4559">
        <f>STANDARDIZE(moras[[#This Row],[SALARIO]],'2-Resumen'!$B$2,'2-Resumen'!$B$3)</f>
        <v>-0.3701263308785937</v>
      </c>
      <c r="G4559" t="str">
        <f>IF(ABS(moras[[#This Row],[Z-CORE]])&gt; 1.96,"Sí", "No")</f>
        <v>No</v>
      </c>
      <c r="H4559" t="s">
        <v>39</v>
      </c>
      <c r="I4559" t="str">
        <f>IF(moras[[#This Row],[TIPO_ASEGURAMIENTO]] = "", '2-Resumen'!$F$4, moras[[#This Row],[TIPO_ASEGURAMIENTO]])</f>
        <v>TRABAJADOR INDEPENDIENTE</v>
      </c>
      <c r="J4559" t="s">
        <v>29</v>
      </c>
      <c r="K4559" t="s">
        <v>30</v>
      </c>
      <c r="L4559" t="s">
        <v>31</v>
      </c>
      <c r="M4559" t="s">
        <v>30</v>
      </c>
      <c r="N4559">
        <v>43</v>
      </c>
      <c r="O4559">
        <f>IF(moras[[#This Row],[EDAD]]="", '2-Resumen'!$C$7, moras[[#This Row],[EDAD]])</f>
        <v>43</v>
      </c>
      <c r="P4559">
        <f>FLOOR(moras[[#This Row],[EDAD_SIN_NA´S]],10)</f>
        <v>40</v>
      </c>
      <c r="Q4559">
        <f>STANDARDIZE(moras[[#This Row],[EDAD]],'2-Resumen'!$C$2, '2-Resumen'!$C$3)</f>
        <v>7.7185146862428639E-2</v>
      </c>
      <c r="R4559" t="str">
        <f>IF(ABS(moras[[#This Row],[Z-CORE E]]) &gt; 1.96, "Sí", "No")</f>
        <v>No</v>
      </c>
    </row>
    <row r="4560" spans="1:18">
      <c r="A4560">
        <v>1815</v>
      </c>
      <c r="B4560" t="s">
        <v>27</v>
      </c>
      <c r="C4560">
        <v>639148</v>
      </c>
      <c r="D45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60">
        <f>IF(moras[[#This Row],[SALARIO]]="",'2-Resumen'!$B$7, moras[[#This Row],[SALARIO]])</f>
        <v>639148</v>
      </c>
      <c r="F4560">
        <f>STANDARDIZE(moras[[#This Row],[SALARIO]],'2-Resumen'!$B$2,'2-Resumen'!$B$3)</f>
        <v>-0.36498157275391446</v>
      </c>
      <c r="G4560" t="str">
        <f>IF(ABS(moras[[#This Row],[Z-CORE]])&gt; 1.96,"Sí", "No")</f>
        <v>No</v>
      </c>
      <c r="H4560" t="s">
        <v>39</v>
      </c>
      <c r="I4560" t="str">
        <f>IF(moras[[#This Row],[TIPO_ASEGURAMIENTO]] = "", '2-Resumen'!$F$4, moras[[#This Row],[TIPO_ASEGURAMIENTO]])</f>
        <v>TRABAJADOR INDEPENDIENTE</v>
      </c>
      <c r="J4560" t="s">
        <v>29</v>
      </c>
      <c r="K4560" t="s">
        <v>30</v>
      </c>
      <c r="L4560" t="s">
        <v>31</v>
      </c>
      <c r="M4560" t="s">
        <v>31</v>
      </c>
      <c r="N4560">
        <v>34</v>
      </c>
      <c r="O4560">
        <f>IF(moras[[#This Row],[EDAD]]="", '2-Resumen'!$C$7, moras[[#This Row],[EDAD]])</f>
        <v>34</v>
      </c>
      <c r="P4560">
        <f>FLOOR(moras[[#This Row],[EDAD_SIN_NA´S]],10)</f>
        <v>30</v>
      </c>
      <c r="Q4560">
        <f>STANDARDIZE(moras[[#This Row],[EDAD]],'2-Resumen'!$C$2, '2-Resumen'!$C$3)</f>
        <v>-0.55799282383180893</v>
      </c>
      <c r="R4560" t="str">
        <f>IF(ABS(moras[[#This Row],[Z-CORE E]]) &gt; 1.96, "Sí", "No")</f>
        <v>No</v>
      </c>
    </row>
    <row r="4561" spans="1:18">
      <c r="A4561">
        <v>1817</v>
      </c>
      <c r="B4561" t="s">
        <v>32</v>
      </c>
      <c r="C4561">
        <v>594092</v>
      </c>
      <c r="D45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61">
        <f>IF(moras[[#This Row],[SALARIO]]="",'2-Resumen'!$B$7, moras[[#This Row],[SALARIO]])</f>
        <v>594092</v>
      </c>
      <c r="F4561">
        <f>STANDARDIZE(moras[[#This Row],[SALARIO]],'2-Resumen'!$B$2,'2-Resumen'!$B$3)</f>
        <v>-0.36573126137436329</v>
      </c>
      <c r="G4561" t="str">
        <f>IF(ABS(moras[[#This Row],[Z-CORE]])&gt; 1.96,"Sí", "No")</f>
        <v>No</v>
      </c>
      <c r="H4561" t="s">
        <v>39</v>
      </c>
      <c r="I4561" t="str">
        <f>IF(moras[[#This Row],[TIPO_ASEGURAMIENTO]] = "", '2-Resumen'!$F$4, moras[[#This Row],[TIPO_ASEGURAMIENTO]])</f>
        <v>TRABAJADOR INDEPENDIENTE</v>
      </c>
      <c r="J4561" t="s">
        <v>29</v>
      </c>
      <c r="K4561" t="s">
        <v>30</v>
      </c>
      <c r="L4561" t="s">
        <v>31</v>
      </c>
      <c r="M4561" t="s">
        <v>30</v>
      </c>
      <c r="N4561">
        <v>61</v>
      </c>
      <c r="O4561">
        <f>IF(moras[[#This Row],[EDAD]]="", '2-Resumen'!$C$7, moras[[#This Row],[EDAD]])</f>
        <v>61</v>
      </c>
      <c r="P4561">
        <f>FLOOR(moras[[#This Row],[EDAD_SIN_NA´S]],10)</f>
        <v>60</v>
      </c>
      <c r="Q4561">
        <f>STANDARDIZE(moras[[#This Row],[EDAD]],'2-Resumen'!$C$2, '2-Resumen'!$C$3)</f>
        <v>1.3475410882509038</v>
      </c>
      <c r="R4561" t="str">
        <f>IF(ABS(moras[[#This Row],[Z-CORE E]]) &gt; 1.96, "Sí", "No")</f>
        <v>No</v>
      </c>
    </row>
    <row r="4562" spans="1:18">
      <c r="A4562">
        <v>1819</v>
      </c>
      <c r="B4562" t="s">
        <v>32</v>
      </c>
      <c r="C4562">
        <v>356858</v>
      </c>
      <c r="D45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62">
        <f>IF(moras[[#This Row],[SALARIO]]="",'2-Resumen'!$B$7, moras[[#This Row],[SALARIO]])</f>
        <v>356858</v>
      </c>
      <c r="F4562">
        <f>STANDARDIZE(moras[[#This Row],[SALARIO]],'2-Resumen'!$B$2,'2-Resumen'!$B$3)</f>
        <v>-0.36967860756984372</v>
      </c>
      <c r="G4562" t="str">
        <f>IF(ABS(moras[[#This Row],[Z-CORE]])&gt; 1.96,"Sí", "No")</f>
        <v>No</v>
      </c>
      <c r="H4562" t="s">
        <v>39</v>
      </c>
      <c r="I4562" t="str">
        <f>IF(moras[[#This Row],[TIPO_ASEGURAMIENTO]] = "", '2-Resumen'!$F$4, moras[[#This Row],[TIPO_ASEGURAMIENTO]])</f>
        <v>TRABAJADOR INDEPENDIENTE</v>
      </c>
      <c r="J4562" t="s">
        <v>29</v>
      </c>
      <c r="K4562" t="s">
        <v>30</v>
      </c>
      <c r="L4562" t="s">
        <v>31</v>
      </c>
      <c r="M4562" t="s">
        <v>30</v>
      </c>
      <c r="N4562">
        <v>42</v>
      </c>
      <c r="O4562">
        <f>IF(moras[[#This Row],[EDAD]]="", '2-Resumen'!$C$7, moras[[#This Row],[EDAD]])</f>
        <v>42</v>
      </c>
      <c r="P4562">
        <f>FLOOR(moras[[#This Row],[EDAD_SIN_NA´S]],10)</f>
        <v>40</v>
      </c>
      <c r="Q4562">
        <f>STANDARDIZE(moras[[#This Row],[EDAD]],'2-Resumen'!$C$2, '2-Resumen'!$C$3)</f>
        <v>6.6098167852911317E-3</v>
      </c>
      <c r="R4562" t="str">
        <f>IF(ABS(moras[[#This Row],[Z-CORE E]]) &gt; 1.96, "Sí", "No")</f>
        <v>No</v>
      </c>
    </row>
    <row r="4563" spans="1:18">
      <c r="A4563">
        <v>1820</v>
      </c>
      <c r="B4563" t="s">
        <v>32</v>
      </c>
      <c r="C4563">
        <v>387953</v>
      </c>
      <c r="D45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63">
        <f>IF(moras[[#This Row],[SALARIO]]="",'2-Resumen'!$B$7, moras[[#This Row],[SALARIO]])</f>
        <v>387953</v>
      </c>
      <c r="F4563">
        <f>STANDARDIZE(moras[[#This Row],[SALARIO]],'2-Resumen'!$B$2,'2-Resumen'!$B$3)</f>
        <v>-0.36916121659743478</v>
      </c>
      <c r="G4563" t="str">
        <f>IF(ABS(moras[[#This Row],[Z-CORE]])&gt; 1.96,"Sí", "No")</f>
        <v>No</v>
      </c>
      <c r="H4563" t="s">
        <v>39</v>
      </c>
      <c r="I4563" t="str">
        <f>IF(moras[[#This Row],[TIPO_ASEGURAMIENTO]] = "", '2-Resumen'!$F$4, moras[[#This Row],[TIPO_ASEGURAMIENTO]])</f>
        <v>TRABAJADOR INDEPENDIENTE</v>
      </c>
      <c r="J4563" t="s">
        <v>29</v>
      </c>
      <c r="K4563" t="s">
        <v>31</v>
      </c>
      <c r="L4563" t="s">
        <v>31</v>
      </c>
      <c r="M4563" t="s">
        <v>30</v>
      </c>
      <c r="N4563">
        <v>32</v>
      </c>
      <c r="O4563">
        <f>IF(moras[[#This Row],[EDAD]]="", '2-Resumen'!$C$7, moras[[#This Row],[EDAD]])</f>
        <v>32</v>
      </c>
      <c r="P4563">
        <f>FLOOR(moras[[#This Row],[EDAD_SIN_NA´S]],10)</f>
        <v>30</v>
      </c>
      <c r="Q4563">
        <f>STANDARDIZE(moras[[#This Row],[EDAD]],'2-Resumen'!$C$2, '2-Resumen'!$C$3)</f>
        <v>-0.69914348398608395</v>
      </c>
      <c r="R4563" t="str">
        <f>IF(ABS(moras[[#This Row],[Z-CORE E]]) &gt; 1.96, "Sí", "No")</f>
        <v>No</v>
      </c>
    </row>
    <row r="4564" spans="1:18">
      <c r="A4564">
        <v>1837</v>
      </c>
      <c r="B4564" t="s">
        <v>32</v>
      </c>
      <c r="C4564">
        <v>320283</v>
      </c>
      <c r="D45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64">
        <f>IF(moras[[#This Row],[SALARIO]]="",'2-Resumen'!$B$7, moras[[#This Row],[SALARIO]])</f>
        <v>320283</v>
      </c>
      <c r="F4564">
        <f>STANDARDIZE(moras[[#This Row],[SALARIO]],'2-Resumen'!$B$2,'2-Resumen'!$B$3)</f>
        <v>-0.37028718048561338</v>
      </c>
      <c r="G4564" t="str">
        <f>IF(ABS(moras[[#This Row],[Z-CORE]])&gt; 1.96,"Sí", "No")</f>
        <v>No</v>
      </c>
      <c r="H4564" t="s">
        <v>39</v>
      </c>
      <c r="I4564" t="str">
        <f>IF(moras[[#This Row],[TIPO_ASEGURAMIENTO]] = "", '2-Resumen'!$F$4, moras[[#This Row],[TIPO_ASEGURAMIENTO]])</f>
        <v>TRABAJADOR INDEPENDIENTE</v>
      </c>
      <c r="J4564" t="s">
        <v>29</v>
      </c>
      <c r="K4564" t="s">
        <v>30</v>
      </c>
      <c r="L4564" t="s">
        <v>31</v>
      </c>
      <c r="M4564" t="s">
        <v>30</v>
      </c>
      <c r="N4564">
        <v>24</v>
      </c>
      <c r="O4564">
        <f>IF(moras[[#This Row],[EDAD]]="", '2-Resumen'!$C$7, moras[[#This Row],[EDAD]])</f>
        <v>24</v>
      </c>
      <c r="P4564">
        <f>FLOOR(moras[[#This Row],[EDAD_SIN_NA´S]],10)</f>
        <v>20</v>
      </c>
      <c r="Q4564">
        <f>STANDARDIZE(moras[[#This Row],[EDAD]],'2-Resumen'!$C$2, '2-Resumen'!$C$3)</f>
        <v>-1.263746124603184</v>
      </c>
      <c r="R4564" t="str">
        <f>IF(ABS(moras[[#This Row],[Z-CORE E]]) &gt; 1.96, "Sí", "No")</f>
        <v>No</v>
      </c>
    </row>
    <row r="4565" spans="1:18">
      <c r="A4565">
        <v>1843</v>
      </c>
      <c r="B4565" t="s">
        <v>32</v>
      </c>
      <c r="C4565">
        <v>639148</v>
      </c>
      <c r="D45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65">
        <f>IF(moras[[#This Row],[SALARIO]]="",'2-Resumen'!$B$7, moras[[#This Row],[SALARIO]])</f>
        <v>639148</v>
      </c>
      <c r="F4565">
        <f>STANDARDIZE(moras[[#This Row],[SALARIO]],'2-Resumen'!$B$2,'2-Resumen'!$B$3)</f>
        <v>-0.36498157275391446</v>
      </c>
      <c r="G4565" t="str">
        <f>IF(ABS(moras[[#This Row],[Z-CORE]])&gt; 1.96,"Sí", "No")</f>
        <v>No</v>
      </c>
      <c r="H4565" t="s">
        <v>39</v>
      </c>
      <c r="I4565" t="str">
        <f>IF(moras[[#This Row],[TIPO_ASEGURAMIENTO]] = "", '2-Resumen'!$F$4, moras[[#This Row],[TIPO_ASEGURAMIENTO]])</f>
        <v>TRABAJADOR INDEPENDIENTE</v>
      </c>
      <c r="J4565" t="s">
        <v>29</v>
      </c>
      <c r="K4565" t="s">
        <v>30</v>
      </c>
      <c r="L4565" t="s">
        <v>31</v>
      </c>
      <c r="M4565" t="s">
        <v>31</v>
      </c>
      <c r="N4565">
        <v>45</v>
      </c>
      <c r="O4565">
        <f>IF(moras[[#This Row],[EDAD]]="", '2-Resumen'!$C$7, moras[[#This Row],[EDAD]])</f>
        <v>45</v>
      </c>
      <c r="P4565">
        <f>FLOOR(moras[[#This Row],[EDAD_SIN_NA´S]],10)</f>
        <v>40</v>
      </c>
      <c r="Q4565">
        <f>STANDARDIZE(moras[[#This Row],[EDAD]],'2-Resumen'!$C$2, '2-Resumen'!$C$3)</f>
        <v>0.21833580701670366</v>
      </c>
      <c r="R4565" t="str">
        <f>IF(ABS(moras[[#This Row],[Z-CORE E]]) &gt; 1.96, "Sí", "No")</f>
        <v>No</v>
      </c>
    </row>
    <row r="4566" spans="1:18">
      <c r="A4566">
        <v>1844</v>
      </c>
      <c r="B4566" t="s">
        <v>32</v>
      </c>
      <c r="C4566">
        <v>300018</v>
      </c>
      <c r="D45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66">
        <f>IF(moras[[#This Row],[SALARIO]]="",'2-Resumen'!$B$7, moras[[#This Row],[SALARIO]])</f>
        <v>300018</v>
      </c>
      <c r="F4566">
        <f>STANDARDIZE(moras[[#This Row],[SALARIO]],'2-Resumen'!$B$2,'2-Resumen'!$B$3)</f>
        <v>-0.37062437064659964</v>
      </c>
      <c r="G4566" t="str">
        <f>IF(ABS(moras[[#This Row],[Z-CORE]])&gt; 1.96,"Sí", "No")</f>
        <v>No</v>
      </c>
      <c r="H4566" t="s">
        <v>39</v>
      </c>
      <c r="I4566" t="str">
        <f>IF(moras[[#This Row],[TIPO_ASEGURAMIENTO]] = "", '2-Resumen'!$F$4, moras[[#This Row],[TIPO_ASEGURAMIENTO]])</f>
        <v>TRABAJADOR INDEPENDIENTE</v>
      </c>
      <c r="J4566" t="s">
        <v>29</v>
      </c>
      <c r="K4566" t="s">
        <v>30</v>
      </c>
      <c r="L4566" t="s">
        <v>31</v>
      </c>
      <c r="M4566" t="s">
        <v>30</v>
      </c>
      <c r="N4566">
        <v>42</v>
      </c>
      <c r="O4566">
        <f>IF(moras[[#This Row],[EDAD]]="", '2-Resumen'!$C$7, moras[[#This Row],[EDAD]])</f>
        <v>42</v>
      </c>
      <c r="P4566">
        <f>FLOOR(moras[[#This Row],[EDAD_SIN_NA´S]],10)</f>
        <v>40</v>
      </c>
      <c r="Q4566">
        <f>STANDARDIZE(moras[[#This Row],[EDAD]],'2-Resumen'!$C$2, '2-Resumen'!$C$3)</f>
        <v>6.6098167852911317E-3</v>
      </c>
      <c r="R4566" t="str">
        <f>IF(ABS(moras[[#This Row],[Z-CORE E]]) &gt; 1.96, "Sí", "No")</f>
        <v>No</v>
      </c>
    </row>
    <row r="4567" spans="1:18">
      <c r="A4567">
        <v>1848</v>
      </c>
      <c r="B4567" t="s">
        <v>27</v>
      </c>
      <c r="C4567">
        <v>298018</v>
      </c>
      <c r="D45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67">
        <f>IF(moras[[#This Row],[SALARIO]]="",'2-Resumen'!$B$7, moras[[#This Row],[SALARIO]])</f>
        <v>298018</v>
      </c>
      <c r="F4567">
        <f>STANDARDIZE(moras[[#This Row],[SALARIO]],'2-Resumen'!$B$2,'2-Resumen'!$B$3)</f>
        <v>-0.37065764872811813</v>
      </c>
      <c r="G4567" t="str">
        <f>IF(ABS(moras[[#This Row],[Z-CORE]])&gt; 1.96,"Sí", "No")</f>
        <v>No</v>
      </c>
      <c r="H4567" t="s">
        <v>39</v>
      </c>
      <c r="I4567" t="str">
        <f>IF(moras[[#This Row],[TIPO_ASEGURAMIENTO]] = "", '2-Resumen'!$F$4, moras[[#This Row],[TIPO_ASEGURAMIENTO]])</f>
        <v>TRABAJADOR INDEPENDIENTE</v>
      </c>
      <c r="J4567" t="s">
        <v>29</v>
      </c>
      <c r="K4567" t="s">
        <v>30</v>
      </c>
      <c r="L4567" t="s">
        <v>31</v>
      </c>
      <c r="M4567" t="s">
        <v>30</v>
      </c>
      <c r="N4567">
        <v>54</v>
      </c>
      <c r="O4567">
        <f>IF(moras[[#This Row],[EDAD]]="", '2-Resumen'!$C$7, moras[[#This Row],[EDAD]])</f>
        <v>54</v>
      </c>
      <c r="P4567">
        <f>FLOOR(moras[[#This Row],[EDAD_SIN_NA´S]],10)</f>
        <v>50</v>
      </c>
      <c r="Q4567">
        <f>STANDARDIZE(moras[[#This Row],[EDAD]],'2-Resumen'!$C$2, '2-Resumen'!$C$3)</f>
        <v>0.85351377771094117</v>
      </c>
      <c r="R4567" t="str">
        <f>IF(ABS(moras[[#This Row],[Z-CORE E]]) &gt; 1.96, "Sí", "No")</f>
        <v>No</v>
      </c>
    </row>
    <row r="4568" spans="1:18">
      <c r="A4568">
        <v>1849</v>
      </c>
      <c r="B4568" t="s">
        <v>27</v>
      </c>
      <c r="C4568">
        <v>299046</v>
      </c>
      <c r="D45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68">
        <f>IF(moras[[#This Row],[SALARIO]]="",'2-Resumen'!$B$7, moras[[#This Row],[SALARIO]])</f>
        <v>299046</v>
      </c>
      <c r="F4568">
        <f>STANDARDIZE(moras[[#This Row],[SALARIO]],'2-Resumen'!$B$2,'2-Resumen'!$B$3)</f>
        <v>-0.37064054379421763</v>
      </c>
      <c r="G4568" t="str">
        <f>IF(ABS(moras[[#This Row],[Z-CORE]])&gt; 1.96,"Sí", "No")</f>
        <v>No</v>
      </c>
      <c r="H4568" t="s">
        <v>39</v>
      </c>
      <c r="I4568" t="str">
        <f>IF(moras[[#This Row],[TIPO_ASEGURAMIENTO]] = "", '2-Resumen'!$F$4, moras[[#This Row],[TIPO_ASEGURAMIENTO]])</f>
        <v>TRABAJADOR INDEPENDIENTE</v>
      </c>
      <c r="J4568" t="s">
        <v>29</v>
      </c>
      <c r="K4568" t="s">
        <v>30</v>
      </c>
      <c r="L4568" t="s">
        <v>30</v>
      </c>
      <c r="M4568" t="s">
        <v>31</v>
      </c>
      <c r="N4568">
        <v>40</v>
      </c>
      <c r="O4568">
        <f>IF(moras[[#This Row],[EDAD]]="", '2-Resumen'!$C$7, moras[[#This Row],[EDAD]])</f>
        <v>40</v>
      </c>
      <c r="P4568">
        <f>FLOOR(moras[[#This Row],[EDAD_SIN_NA´S]],10)</f>
        <v>40</v>
      </c>
      <c r="Q4568">
        <f>STANDARDIZE(moras[[#This Row],[EDAD]],'2-Resumen'!$C$2, '2-Resumen'!$C$3)</f>
        <v>-0.13454084336898386</v>
      </c>
      <c r="R4568" t="str">
        <f>IF(ABS(moras[[#This Row],[Z-CORE E]]) &gt; 1.96, "Sí", "No")</f>
        <v>No</v>
      </c>
    </row>
    <row r="4569" spans="1:18">
      <c r="A4569">
        <v>1856</v>
      </c>
      <c r="B4569" t="s">
        <v>32</v>
      </c>
      <c r="C4569">
        <v>849678</v>
      </c>
      <c r="D45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569">
        <f>IF(moras[[#This Row],[SALARIO]]="",'2-Resumen'!$B$7, moras[[#This Row],[SALARIO]])</f>
        <v>849678</v>
      </c>
      <c r="F4569">
        <f>STANDARDIZE(moras[[#This Row],[SALARIO]],'2-Resumen'!$B$2,'2-Resumen'!$B$3)</f>
        <v>-0.36147855550286906</v>
      </c>
      <c r="G4569" t="str">
        <f>IF(ABS(moras[[#This Row],[Z-CORE]])&gt; 1.96,"Sí", "No")</f>
        <v>No</v>
      </c>
      <c r="H4569" t="s">
        <v>39</v>
      </c>
      <c r="I4569" t="str">
        <f>IF(moras[[#This Row],[TIPO_ASEGURAMIENTO]] = "", '2-Resumen'!$F$4, moras[[#This Row],[TIPO_ASEGURAMIENTO]])</f>
        <v>TRABAJADOR INDEPENDIENTE</v>
      </c>
      <c r="J4569" t="s">
        <v>29</v>
      </c>
      <c r="K4569" t="s">
        <v>30</v>
      </c>
      <c r="L4569" t="s">
        <v>31</v>
      </c>
      <c r="M4569" t="s">
        <v>30</v>
      </c>
      <c r="N4569">
        <v>51</v>
      </c>
      <c r="O4569">
        <f>IF(moras[[#This Row],[EDAD]]="", '2-Resumen'!$C$7, moras[[#This Row],[EDAD]])</f>
        <v>51</v>
      </c>
      <c r="P4569">
        <f>FLOOR(moras[[#This Row],[EDAD_SIN_NA´S]],10)</f>
        <v>50</v>
      </c>
      <c r="Q4569">
        <f>STANDARDIZE(moras[[#This Row],[EDAD]],'2-Resumen'!$C$2, '2-Resumen'!$C$3)</f>
        <v>0.64178778747952869</v>
      </c>
      <c r="R4569" t="str">
        <f>IF(ABS(moras[[#This Row],[Z-CORE E]]) &gt; 1.96, "Sí", "No")</f>
        <v>No</v>
      </c>
    </row>
    <row r="4570" spans="1:18">
      <c r="A4570">
        <v>1862</v>
      </c>
      <c r="B4570" t="s">
        <v>27</v>
      </c>
      <c r="C4570">
        <v>297046</v>
      </c>
      <c r="D45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70">
        <f>IF(moras[[#This Row],[SALARIO]]="",'2-Resumen'!$B$7, moras[[#This Row],[SALARIO]])</f>
        <v>297046</v>
      </c>
      <c r="F4570">
        <f>STANDARDIZE(moras[[#This Row],[SALARIO]],'2-Resumen'!$B$2,'2-Resumen'!$B$3)</f>
        <v>-0.37067382187573611</v>
      </c>
      <c r="G4570" t="str">
        <f>IF(ABS(moras[[#This Row],[Z-CORE]])&gt; 1.96,"Sí", "No")</f>
        <v>No</v>
      </c>
      <c r="H4570" t="s">
        <v>39</v>
      </c>
      <c r="I4570" t="str">
        <f>IF(moras[[#This Row],[TIPO_ASEGURAMIENTO]] = "", '2-Resumen'!$F$4, moras[[#This Row],[TIPO_ASEGURAMIENTO]])</f>
        <v>TRABAJADOR INDEPENDIENTE</v>
      </c>
      <c r="J4570" t="s">
        <v>29</v>
      </c>
      <c r="K4570" t="s">
        <v>30</v>
      </c>
      <c r="L4570" t="s">
        <v>31</v>
      </c>
      <c r="M4570" t="s">
        <v>30</v>
      </c>
      <c r="N4570">
        <v>25</v>
      </c>
      <c r="O4570">
        <f>IF(moras[[#This Row],[EDAD]]="", '2-Resumen'!$C$7, moras[[#This Row],[EDAD]])</f>
        <v>25</v>
      </c>
      <c r="P4570">
        <f>FLOOR(moras[[#This Row],[EDAD_SIN_NA´S]],10)</f>
        <v>20</v>
      </c>
      <c r="Q4570">
        <f>STANDARDIZE(moras[[#This Row],[EDAD]],'2-Resumen'!$C$2, '2-Resumen'!$C$3)</f>
        <v>-1.1931707945260464</v>
      </c>
      <c r="R4570" t="str">
        <f>IF(ABS(moras[[#This Row],[Z-CORE E]]) &gt; 1.96, "Sí", "No")</f>
        <v>No</v>
      </c>
    </row>
    <row r="4571" spans="1:18">
      <c r="A4571">
        <v>1868</v>
      </c>
      <c r="B4571" t="s">
        <v>32</v>
      </c>
      <c r="C4571">
        <v>639148</v>
      </c>
      <c r="D45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71">
        <f>IF(moras[[#This Row],[SALARIO]]="",'2-Resumen'!$B$7, moras[[#This Row],[SALARIO]])</f>
        <v>639148</v>
      </c>
      <c r="F4571">
        <f>STANDARDIZE(moras[[#This Row],[SALARIO]],'2-Resumen'!$B$2,'2-Resumen'!$B$3)</f>
        <v>-0.36498157275391446</v>
      </c>
      <c r="G4571" t="str">
        <f>IF(ABS(moras[[#This Row],[Z-CORE]])&gt; 1.96,"Sí", "No")</f>
        <v>No</v>
      </c>
      <c r="H4571" t="s">
        <v>39</v>
      </c>
      <c r="I4571" t="str">
        <f>IF(moras[[#This Row],[TIPO_ASEGURAMIENTO]] = "", '2-Resumen'!$F$4, moras[[#This Row],[TIPO_ASEGURAMIENTO]])</f>
        <v>TRABAJADOR INDEPENDIENTE</v>
      </c>
      <c r="J4571" t="s">
        <v>29</v>
      </c>
      <c r="K4571" t="s">
        <v>30</v>
      </c>
      <c r="L4571" t="s">
        <v>31</v>
      </c>
      <c r="M4571" t="s">
        <v>30</v>
      </c>
      <c r="N4571">
        <v>57</v>
      </c>
      <c r="O4571">
        <f>IF(moras[[#This Row],[EDAD]]="", '2-Resumen'!$C$7, moras[[#This Row],[EDAD]])</f>
        <v>57</v>
      </c>
      <c r="P4571">
        <f>FLOOR(moras[[#This Row],[EDAD_SIN_NA´S]],10)</f>
        <v>50</v>
      </c>
      <c r="Q4571">
        <f>STANDARDIZE(moras[[#This Row],[EDAD]],'2-Resumen'!$C$2, '2-Resumen'!$C$3)</f>
        <v>1.0652397679423538</v>
      </c>
      <c r="R4571" t="str">
        <f>IF(ABS(moras[[#This Row],[Z-CORE E]]) &gt; 1.96, "Sí", "No")</f>
        <v>No</v>
      </c>
    </row>
    <row r="4572" spans="1:18">
      <c r="A4572">
        <v>1871</v>
      </c>
      <c r="B4572" t="s">
        <v>32</v>
      </c>
      <c r="C4572">
        <v>399647</v>
      </c>
      <c r="D45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72">
        <f>IF(moras[[#This Row],[SALARIO]]="",'2-Resumen'!$B$7, moras[[#This Row],[SALARIO]])</f>
        <v>399647</v>
      </c>
      <c r="F4572">
        <f>STANDARDIZE(moras[[#This Row],[SALARIO]],'2-Resumen'!$B$2,'2-Resumen'!$B$3)</f>
        <v>-0.36896663965479609</v>
      </c>
      <c r="G4572" t="str">
        <f>IF(ABS(moras[[#This Row],[Z-CORE]])&gt; 1.96,"Sí", "No")</f>
        <v>No</v>
      </c>
      <c r="H4572" t="s">
        <v>39</v>
      </c>
      <c r="I4572" t="str">
        <f>IF(moras[[#This Row],[TIPO_ASEGURAMIENTO]] = "", '2-Resumen'!$F$4, moras[[#This Row],[TIPO_ASEGURAMIENTO]])</f>
        <v>TRABAJADOR INDEPENDIENTE</v>
      </c>
      <c r="J4572" t="s">
        <v>29</v>
      </c>
      <c r="K4572" t="s">
        <v>30</v>
      </c>
      <c r="L4572" t="s">
        <v>31</v>
      </c>
      <c r="M4572" t="s">
        <v>31</v>
      </c>
      <c r="N4572">
        <v>58</v>
      </c>
      <c r="O4572">
        <f>IF(moras[[#This Row],[EDAD]]="", '2-Resumen'!$C$7, moras[[#This Row],[EDAD]])</f>
        <v>58</v>
      </c>
      <c r="P4572">
        <f>FLOOR(moras[[#This Row],[EDAD_SIN_NA´S]],10)</f>
        <v>50</v>
      </c>
      <c r="Q4572">
        <f>STANDARDIZE(moras[[#This Row],[EDAD]],'2-Resumen'!$C$2, '2-Resumen'!$C$3)</f>
        <v>1.1358150980194912</v>
      </c>
      <c r="R4572" t="str">
        <f>IF(ABS(moras[[#This Row],[Z-CORE E]]) &gt; 1.96, "Sí", "No")</f>
        <v>No</v>
      </c>
    </row>
    <row r="4573" spans="1:18">
      <c r="A4573">
        <v>1878</v>
      </c>
      <c r="B4573" t="s">
        <v>27</v>
      </c>
      <c r="C4573">
        <v>619612</v>
      </c>
      <c r="D45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73">
        <f>IF(moras[[#This Row],[SALARIO]]="",'2-Resumen'!$B$7, moras[[#This Row],[SALARIO]])</f>
        <v>619612</v>
      </c>
      <c r="F4573">
        <f>STANDARDIZE(moras[[#This Row],[SALARIO]],'2-Resumen'!$B$2,'2-Resumen'!$B$3)</f>
        <v>-0.3653066330541872</v>
      </c>
      <c r="G4573" t="str">
        <f>IF(ABS(moras[[#This Row],[Z-CORE]])&gt; 1.96,"Sí", "No")</f>
        <v>No</v>
      </c>
      <c r="H4573" t="s">
        <v>39</v>
      </c>
      <c r="I4573" t="str">
        <f>IF(moras[[#This Row],[TIPO_ASEGURAMIENTO]] = "", '2-Resumen'!$F$4, moras[[#This Row],[TIPO_ASEGURAMIENTO]])</f>
        <v>TRABAJADOR INDEPENDIENTE</v>
      </c>
      <c r="J4573" t="s">
        <v>29</v>
      </c>
      <c r="K4573" t="s">
        <v>30</v>
      </c>
      <c r="L4573" t="s">
        <v>31</v>
      </c>
      <c r="M4573" t="s">
        <v>31</v>
      </c>
      <c r="N4573">
        <v>40</v>
      </c>
      <c r="O4573">
        <f>IF(moras[[#This Row],[EDAD]]="", '2-Resumen'!$C$7, moras[[#This Row],[EDAD]])</f>
        <v>40</v>
      </c>
      <c r="P4573">
        <f>FLOOR(moras[[#This Row],[EDAD_SIN_NA´S]],10)</f>
        <v>40</v>
      </c>
      <c r="Q4573">
        <f>STANDARDIZE(moras[[#This Row],[EDAD]],'2-Resumen'!$C$2, '2-Resumen'!$C$3)</f>
        <v>-0.13454084336898386</v>
      </c>
      <c r="R4573" t="str">
        <f>IF(ABS(moras[[#This Row],[Z-CORE E]]) &gt; 1.96, "Sí", "No")</f>
        <v>No</v>
      </c>
    </row>
    <row r="4574" spans="1:18">
      <c r="A4574">
        <v>1880</v>
      </c>
      <c r="B4574" t="s">
        <v>27</v>
      </c>
      <c r="C4574">
        <v>422091</v>
      </c>
      <c r="D45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74">
        <f>IF(moras[[#This Row],[SALARIO]]="",'2-Resumen'!$B$7, moras[[#This Row],[SALARIO]])</f>
        <v>422091</v>
      </c>
      <c r="F4574">
        <f>STANDARDIZE(moras[[#This Row],[SALARIO]],'2-Resumen'!$B$2,'2-Resumen'!$B$3)</f>
        <v>-0.36859319302399546</v>
      </c>
      <c r="G4574" t="str">
        <f>IF(ABS(moras[[#This Row],[Z-CORE]])&gt; 1.96,"Sí", "No")</f>
        <v>No</v>
      </c>
      <c r="H4574" t="s">
        <v>39</v>
      </c>
      <c r="I4574" t="str">
        <f>IF(moras[[#This Row],[TIPO_ASEGURAMIENTO]] = "", '2-Resumen'!$F$4, moras[[#This Row],[TIPO_ASEGURAMIENTO]])</f>
        <v>TRABAJADOR INDEPENDIENTE</v>
      </c>
      <c r="J4574" t="s">
        <v>29</v>
      </c>
      <c r="K4574" t="s">
        <v>30</v>
      </c>
      <c r="L4574" t="s">
        <v>31</v>
      </c>
      <c r="M4574" t="s">
        <v>31</v>
      </c>
      <c r="N4574">
        <v>36</v>
      </c>
      <c r="O4574">
        <f>IF(moras[[#This Row],[EDAD]]="", '2-Resumen'!$C$7, moras[[#This Row],[EDAD]])</f>
        <v>36</v>
      </c>
      <c r="P4574">
        <f>FLOOR(moras[[#This Row],[EDAD_SIN_NA´S]],10)</f>
        <v>30</v>
      </c>
      <c r="Q4574">
        <f>STANDARDIZE(moras[[#This Row],[EDAD]],'2-Resumen'!$C$2, '2-Resumen'!$C$3)</f>
        <v>-0.41684216367753391</v>
      </c>
      <c r="R4574" t="str">
        <f>IF(ABS(moras[[#This Row],[Z-CORE E]]) &gt; 1.96, "Sí", "No")</f>
        <v>No</v>
      </c>
    </row>
    <row r="4575" spans="1:18">
      <c r="A4575">
        <v>1897</v>
      </c>
      <c r="B4575" t="s">
        <v>32</v>
      </c>
      <c r="C4575">
        <v>451891</v>
      </c>
      <c r="D45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75">
        <f>IF(moras[[#This Row],[SALARIO]]="",'2-Resumen'!$B$7, moras[[#This Row],[SALARIO]])</f>
        <v>451891</v>
      </c>
      <c r="F4575">
        <f>STANDARDIZE(moras[[#This Row],[SALARIO]],'2-Resumen'!$B$2,'2-Resumen'!$B$3)</f>
        <v>-0.36809734960936974</v>
      </c>
      <c r="G4575" t="str">
        <f>IF(ABS(moras[[#This Row],[Z-CORE]])&gt; 1.96,"Sí", "No")</f>
        <v>No</v>
      </c>
      <c r="H4575" t="s">
        <v>39</v>
      </c>
      <c r="I4575" t="str">
        <f>IF(moras[[#This Row],[TIPO_ASEGURAMIENTO]] = "", '2-Resumen'!$F$4, moras[[#This Row],[TIPO_ASEGURAMIENTO]])</f>
        <v>TRABAJADOR INDEPENDIENTE</v>
      </c>
      <c r="J4575" t="s">
        <v>29</v>
      </c>
      <c r="K4575" t="s">
        <v>30</v>
      </c>
      <c r="L4575" t="s">
        <v>31</v>
      </c>
      <c r="M4575" t="s">
        <v>30</v>
      </c>
      <c r="N4575">
        <v>46</v>
      </c>
      <c r="O4575">
        <f>IF(moras[[#This Row],[EDAD]]="", '2-Resumen'!$C$7, moras[[#This Row],[EDAD]])</f>
        <v>46</v>
      </c>
      <c r="P4575">
        <f>FLOOR(moras[[#This Row],[EDAD_SIN_NA´S]],10)</f>
        <v>40</v>
      </c>
      <c r="Q4575">
        <f>STANDARDIZE(moras[[#This Row],[EDAD]],'2-Resumen'!$C$2, '2-Resumen'!$C$3)</f>
        <v>0.28891113709384114</v>
      </c>
      <c r="R4575" t="str">
        <f>IF(ABS(moras[[#This Row],[Z-CORE E]]) &gt; 1.96, "Sí", "No")</f>
        <v>No</v>
      </c>
    </row>
    <row r="4576" spans="1:18">
      <c r="A4576">
        <v>1900</v>
      </c>
      <c r="B4576" t="s">
        <v>27</v>
      </c>
      <c r="C4576">
        <v>594092</v>
      </c>
      <c r="D45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76">
        <f>IF(moras[[#This Row],[SALARIO]]="",'2-Resumen'!$B$7, moras[[#This Row],[SALARIO]])</f>
        <v>594092</v>
      </c>
      <c r="F4576">
        <f>STANDARDIZE(moras[[#This Row],[SALARIO]],'2-Resumen'!$B$2,'2-Resumen'!$B$3)</f>
        <v>-0.36573126137436329</v>
      </c>
      <c r="G4576" t="str">
        <f>IF(ABS(moras[[#This Row],[Z-CORE]])&gt; 1.96,"Sí", "No")</f>
        <v>No</v>
      </c>
      <c r="H4576" t="s">
        <v>39</v>
      </c>
      <c r="I4576" t="str">
        <f>IF(moras[[#This Row],[TIPO_ASEGURAMIENTO]] = "", '2-Resumen'!$F$4, moras[[#This Row],[TIPO_ASEGURAMIENTO]])</f>
        <v>TRABAJADOR INDEPENDIENTE</v>
      </c>
      <c r="J4576" t="s">
        <v>29</v>
      </c>
      <c r="K4576" t="s">
        <v>30</v>
      </c>
      <c r="L4576" t="s">
        <v>31</v>
      </c>
      <c r="M4576" t="s">
        <v>31</v>
      </c>
      <c r="N4576">
        <v>57</v>
      </c>
      <c r="O4576">
        <f>IF(moras[[#This Row],[EDAD]]="", '2-Resumen'!$C$7, moras[[#This Row],[EDAD]])</f>
        <v>57</v>
      </c>
      <c r="P4576">
        <f>FLOOR(moras[[#This Row],[EDAD_SIN_NA´S]],10)</f>
        <v>50</v>
      </c>
      <c r="Q4576">
        <f>STANDARDIZE(moras[[#This Row],[EDAD]],'2-Resumen'!$C$2, '2-Resumen'!$C$3)</f>
        <v>1.0652397679423538</v>
      </c>
      <c r="R4576" t="str">
        <f>IF(ABS(moras[[#This Row],[Z-CORE E]]) &gt; 1.96, "Sí", "No")</f>
        <v>No</v>
      </c>
    </row>
    <row r="4577" spans="1:18">
      <c r="A4577">
        <v>1902</v>
      </c>
      <c r="B4577" t="s">
        <v>32</v>
      </c>
      <c r="C4577">
        <v>340566</v>
      </c>
      <c r="D45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77">
        <f>IF(moras[[#This Row],[SALARIO]]="",'2-Resumen'!$B$7, moras[[#This Row],[SALARIO]])</f>
        <v>340566</v>
      </c>
      <c r="F4577">
        <f>STANDARDIZE(moras[[#This Row],[SALARIO]],'2-Resumen'!$B$2,'2-Resumen'!$B$3)</f>
        <v>-0.3699496908218935</v>
      </c>
      <c r="G4577" t="str">
        <f>IF(ABS(moras[[#This Row],[Z-CORE]])&gt; 1.96,"Sí", "No")</f>
        <v>No</v>
      </c>
      <c r="H4577" t="s">
        <v>39</v>
      </c>
      <c r="I4577" t="str">
        <f>IF(moras[[#This Row],[TIPO_ASEGURAMIENTO]] = "", '2-Resumen'!$F$4, moras[[#This Row],[TIPO_ASEGURAMIENTO]])</f>
        <v>TRABAJADOR INDEPENDIENTE</v>
      </c>
      <c r="J4577" t="s">
        <v>29</v>
      </c>
      <c r="K4577" t="s">
        <v>30</v>
      </c>
      <c r="L4577" t="s">
        <v>30</v>
      </c>
      <c r="M4577" t="s">
        <v>31</v>
      </c>
      <c r="N4577">
        <v>32</v>
      </c>
      <c r="O4577">
        <f>IF(moras[[#This Row],[EDAD]]="", '2-Resumen'!$C$7, moras[[#This Row],[EDAD]])</f>
        <v>32</v>
      </c>
      <c r="P4577">
        <f>FLOOR(moras[[#This Row],[EDAD_SIN_NA´S]],10)</f>
        <v>30</v>
      </c>
      <c r="Q4577">
        <f>STANDARDIZE(moras[[#This Row],[EDAD]],'2-Resumen'!$C$2, '2-Resumen'!$C$3)</f>
        <v>-0.69914348398608395</v>
      </c>
      <c r="R4577" t="str">
        <f>IF(ABS(moras[[#This Row],[Z-CORE E]]) &gt; 1.96, "Sí", "No")</f>
        <v>No</v>
      </c>
    </row>
    <row r="4578" spans="1:18">
      <c r="A4578">
        <v>1929</v>
      </c>
      <c r="B4578" t="s">
        <v>32</v>
      </c>
      <c r="C4578">
        <v>297046</v>
      </c>
      <c r="D45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78">
        <f>IF(moras[[#This Row],[SALARIO]]="",'2-Resumen'!$B$7, moras[[#This Row],[SALARIO]])</f>
        <v>297046</v>
      </c>
      <c r="F4578">
        <f>STANDARDIZE(moras[[#This Row],[SALARIO]],'2-Resumen'!$B$2,'2-Resumen'!$B$3)</f>
        <v>-0.37067382187573611</v>
      </c>
      <c r="G4578" t="str">
        <f>IF(ABS(moras[[#This Row],[Z-CORE]])&gt; 1.96,"Sí", "No")</f>
        <v>No</v>
      </c>
      <c r="H4578" t="s">
        <v>39</v>
      </c>
      <c r="I4578" t="str">
        <f>IF(moras[[#This Row],[TIPO_ASEGURAMIENTO]] = "", '2-Resumen'!$F$4, moras[[#This Row],[TIPO_ASEGURAMIENTO]])</f>
        <v>TRABAJADOR INDEPENDIENTE</v>
      </c>
      <c r="J4578" t="s">
        <v>29</v>
      </c>
      <c r="K4578" t="s">
        <v>30</v>
      </c>
      <c r="L4578" t="s">
        <v>31</v>
      </c>
      <c r="M4578" t="s">
        <v>30</v>
      </c>
      <c r="N4578">
        <v>27</v>
      </c>
      <c r="O4578">
        <f>IF(moras[[#This Row],[EDAD]]="", '2-Resumen'!$C$7, moras[[#This Row],[EDAD]])</f>
        <v>27</v>
      </c>
      <c r="P4578">
        <f>FLOOR(moras[[#This Row],[EDAD_SIN_NA´S]],10)</f>
        <v>20</v>
      </c>
      <c r="Q4578">
        <f>STANDARDIZE(moras[[#This Row],[EDAD]],'2-Resumen'!$C$2, '2-Resumen'!$C$3)</f>
        <v>-1.0520201343717714</v>
      </c>
      <c r="R4578" t="str">
        <f>IF(ABS(moras[[#This Row],[Z-CORE E]]) &gt; 1.96, "Sí", "No")</f>
        <v>No</v>
      </c>
    </row>
    <row r="4579" spans="1:18">
      <c r="A4579">
        <v>1931</v>
      </c>
      <c r="B4579" t="s">
        <v>27</v>
      </c>
      <c r="C4579">
        <v>1017485</v>
      </c>
      <c r="D45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579">
        <f>IF(moras[[#This Row],[SALARIO]]="",'2-Resumen'!$B$7, moras[[#This Row],[SALARIO]])</f>
        <v>1017485</v>
      </c>
      <c r="F4579">
        <f>STANDARDIZE(moras[[#This Row],[SALARIO]],'2-Resumen'!$B$2,'2-Resumen'!$B$3)</f>
        <v>-0.35868640799018126</v>
      </c>
      <c r="G4579" t="str">
        <f>IF(ABS(moras[[#This Row],[Z-CORE]])&gt; 1.96,"Sí", "No")</f>
        <v>No</v>
      </c>
      <c r="H4579" t="s">
        <v>39</v>
      </c>
      <c r="I4579" t="str">
        <f>IF(moras[[#This Row],[TIPO_ASEGURAMIENTO]] = "", '2-Resumen'!$F$4, moras[[#This Row],[TIPO_ASEGURAMIENTO]])</f>
        <v>TRABAJADOR INDEPENDIENTE</v>
      </c>
      <c r="J4579" t="s">
        <v>29</v>
      </c>
      <c r="K4579" t="s">
        <v>30</v>
      </c>
      <c r="L4579" t="s">
        <v>31</v>
      </c>
      <c r="M4579" t="s">
        <v>31</v>
      </c>
      <c r="N4579">
        <v>53</v>
      </c>
      <c r="O4579">
        <f>IF(moras[[#This Row],[EDAD]]="", '2-Resumen'!$C$7, moras[[#This Row],[EDAD]])</f>
        <v>53</v>
      </c>
      <c r="P4579">
        <f>FLOOR(moras[[#This Row],[EDAD_SIN_NA´S]],10)</f>
        <v>50</v>
      </c>
      <c r="Q4579">
        <f>STANDARDIZE(moras[[#This Row],[EDAD]],'2-Resumen'!$C$2, '2-Resumen'!$C$3)</f>
        <v>0.78293844763380371</v>
      </c>
      <c r="R4579" t="str">
        <f>IF(ABS(moras[[#This Row],[Z-CORE E]]) &gt; 1.96, "Sí", "No")</f>
        <v>No</v>
      </c>
    </row>
    <row r="4580" spans="1:18">
      <c r="A4580">
        <v>1934</v>
      </c>
      <c r="B4580" t="s">
        <v>27</v>
      </c>
      <c r="C4580">
        <v>310124</v>
      </c>
      <c r="D45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80">
        <f>IF(moras[[#This Row],[SALARIO]]="",'2-Resumen'!$B$7, moras[[#This Row],[SALARIO]])</f>
        <v>310124</v>
      </c>
      <c r="F4580">
        <f>STANDARDIZE(moras[[#This Row],[SALARIO]],'2-Resumen'!$B$2,'2-Resumen'!$B$3)</f>
        <v>-0.37045621650068661</v>
      </c>
      <c r="G4580" t="str">
        <f>IF(ABS(moras[[#This Row],[Z-CORE]])&gt; 1.96,"Sí", "No")</f>
        <v>No</v>
      </c>
      <c r="H4580" t="s">
        <v>39</v>
      </c>
      <c r="I4580" t="str">
        <f>IF(moras[[#This Row],[TIPO_ASEGURAMIENTO]] = "", '2-Resumen'!$F$4, moras[[#This Row],[TIPO_ASEGURAMIENTO]])</f>
        <v>TRABAJADOR INDEPENDIENTE</v>
      </c>
      <c r="J4580" t="s">
        <v>29</v>
      </c>
      <c r="K4580" t="s">
        <v>30</v>
      </c>
      <c r="L4580" t="s">
        <v>31</v>
      </c>
      <c r="M4580" t="s">
        <v>30</v>
      </c>
      <c r="N4580">
        <v>59</v>
      </c>
      <c r="O4580">
        <f>IF(moras[[#This Row],[EDAD]]="", '2-Resumen'!$C$7, moras[[#This Row],[EDAD]])</f>
        <v>59</v>
      </c>
      <c r="P4580">
        <f>FLOOR(moras[[#This Row],[EDAD_SIN_NA´S]],10)</f>
        <v>50</v>
      </c>
      <c r="Q4580">
        <f>STANDARDIZE(moras[[#This Row],[EDAD]],'2-Resumen'!$C$2, '2-Resumen'!$C$3)</f>
        <v>1.2063904280966287</v>
      </c>
      <c r="R4580" t="str">
        <f>IF(ABS(moras[[#This Row],[Z-CORE E]]) &gt; 1.96, "Sí", "No")</f>
        <v>No</v>
      </c>
    </row>
    <row r="4581" spans="1:18">
      <c r="A4581">
        <v>1937</v>
      </c>
      <c r="B4581" t="s">
        <v>32</v>
      </c>
      <c r="C4581">
        <v>566297</v>
      </c>
      <c r="D45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81">
        <f>IF(moras[[#This Row],[SALARIO]]="",'2-Resumen'!$B$7, moras[[#This Row],[SALARIO]])</f>
        <v>566297</v>
      </c>
      <c r="F4581">
        <f>STANDARDIZE(moras[[#This Row],[SALARIO]],'2-Resumen'!$B$2,'2-Resumen'!$B$3)</f>
        <v>-0.36619374351226675</v>
      </c>
      <c r="G4581" t="str">
        <f>IF(ABS(moras[[#This Row],[Z-CORE]])&gt; 1.96,"Sí", "No")</f>
        <v>No</v>
      </c>
      <c r="H4581" t="s">
        <v>39</v>
      </c>
      <c r="I4581" t="str">
        <f>IF(moras[[#This Row],[TIPO_ASEGURAMIENTO]] = "", '2-Resumen'!$F$4, moras[[#This Row],[TIPO_ASEGURAMIENTO]])</f>
        <v>TRABAJADOR INDEPENDIENTE</v>
      </c>
      <c r="J4581" t="s">
        <v>29</v>
      </c>
      <c r="K4581" t="s">
        <v>30</v>
      </c>
      <c r="L4581" t="s">
        <v>31</v>
      </c>
      <c r="M4581" t="s">
        <v>31</v>
      </c>
      <c r="N4581">
        <v>49</v>
      </c>
      <c r="O4581">
        <f>IF(moras[[#This Row],[EDAD]]="", '2-Resumen'!$C$7, moras[[#This Row],[EDAD]])</f>
        <v>49</v>
      </c>
      <c r="P4581">
        <f>FLOOR(moras[[#This Row],[EDAD_SIN_NA´S]],10)</f>
        <v>40</v>
      </c>
      <c r="Q4581">
        <f>STANDARDIZE(moras[[#This Row],[EDAD]],'2-Resumen'!$C$2, '2-Resumen'!$C$3)</f>
        <v>0.50063712732525367</v>
      </c>
      <c r="R4581" t="str">
        <f>IF(ABS(moras[[#This Row],[Z-CORE E]]) &gt; 1.96, "Sí", "No")</f>
        <v>No</v>
      </c>
    </row>
    <row r="4582" spans="1:18">
      <c r="A4582">
        <v>1948</v>
      </c>
      <c r="B4582" t="s">
        <v>32</v>
      </c>
      <c r="C4582">
        <v>478452</v>
      </c>
      <c r="D45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82">
        <f>IF(moras[[#This Row],[SALARIO]]="",'2-Resumen'!$B$7, moras[[#This Row],[SALARIO]])</f>
        <v>478452</v>
      </c>
      <c r="F4582">
        <f>STANDARDIZE(moras[[#This Row],[SALARIO]],'2-Resumen'!$B$2,'2-Resumen'!$B$3)</f>
        <v>-0.36765540004776326</v>
      </c>
      <c r="G4582" t="str">
        <f>IF(ABS(moras[[#This Row],[Z-CORE]])&gt; 1.96,"Sí", "No")</f>
        <v>No</v>
      </c>
      <c r="H4582" t="s">
        <v>39</v>
      </c>
      <c r="I4582" t="str">
        <f>IF(moras[[#This Row],[TIPO_ASEGURAMIENTO]] = "", '2-Resumen'!$F$4, moras[[#This Row],[TIPO_ASEGURAMIENTO]])</f>
        <v>TRABAJADOR INDEPENDIENTE</v>
      </c>
      <c r="J4582" t="s">
        <v>29</v>
      </c>
      <c r="K4582" t="s">
        <v>30</v>
      </c>
      <c r="L4582" t="s">
        <v>30</v>
      </c>
      <c r="M4582" t="s">
        <v>31</v>
      </c>
      <c r="N4582">
        <v>49</v>
      </c>
      <c r="O4582">
        <f>IF(moras[[#This Row],[EDAD]]="", '2-Resumen'!$C$7, moras[[#This Row],[EDAD]])</f>
        <v>49</v>
      </c>
      <c r="P4582">
        <f>FLOOR(moras[[#This Row],[EDAD_SIN_NA´S]],10)</f>
        <v>40</v>
      </c>
      <c r="Q4582">
        <f>STANDARDIZE(moras[[#This Row],[EDAD]],'2-Resumen'!$C$2, '2-Resumen'!$C$3)</f>
        <v>0.50063712732525367</v>
      </c>
      <c r="R4582" t="str">
        <f>IF(ABS(moras[[#This Row],[Z-CORE E]]) &gt; 1.96, "Sí", "No")</f>
        <v>No</v>
      </c>
    </row>
    <row r="4583" spans="1:18">
      <c r="A4583">
        <v>1949</v>
      </c>
      <c r="B4583" t="s">
        <v>27</v>
      </c>
      <c r="C4583">
        <v>594092</v>
      </c>
      <c r="D45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83">
        <f>IF(moras[[#This Row],[SALARIO]]="",'2-Resumen'!$B$7, moras[[#This Row],[SALARIO]])</f>
        <v>594092</v>
      </c>
      <c r="F4583">
        <f>STANDARDIZE(moras[[#This Row],[SALARIO]],'2-Resumen'!$B$2,'2-Resumen'!$B$3)</f>
        <v>-0.36573126137436329</v>
      </c>
      <c r="G4583" t="str">
        <f>IF(ABS(moras[[#This Row],[Z-CORE]])&gt; 1.96,"Sí", "No")</f>
        <v>No</v>
      </c>
      <c r="H4583" t="s">
        <v>39</v>
      </c>
      <c r="I4583" t="str">
        <f>IF(moras[[#This Row],[TIPO_ASEGURAMIENTO]] = "", '2-Resumen'!$F$4, moras[[#This Row],[TIPO_ASEGURAMIENTO]])</f>
        <v>TRABAJADOR INDEPENDIENTE</v>
      </c>
      <c r="J4583" t="s">
        <v>29</v>
      </c>
      <c r="K4583" t="s">
        <v>30</v>
      </c>
      <c r="L4583" t="s">
        <v>31</v>
      </c>
      <c r="M4583" t="s">
        <v>30</v>
      </c>
      <c r="N4583">
        <v>54</v>
      </c>
      <c r="O4583">
        <f>IF(moras[[#This Row],[EDAD]]="", '2-Resumen'!$C$7, moras[[#This Row],[EDAD]])</f>
        <v>54</v>
      </c>
      <c r="P4583">
        <f>FLOOR(moras[[#This Row],[EDAD_SIN_NA´S]],10)</f>
        <v>50</v>
      </c>
      <c r="Q4583">
        <f>STANDARDIZE(moras[[#This Row],[EDAD]],'2-Resumen'!$C$2, '2-Resumen'!$C$3)</f>
        <v>0.85351377771094117</v>
      </c>
      <c r="R4583" t="str">
        <f>IF(ABS(moras[[#This Row],[Z-CORE E]]) &gt; 1.96, "Sí", "No")</f>
        <v>No</v>
      </c>
    </row>
    <row r="4584" spans="1:18">
      <c r="A4584">
        <v>1960</v>
      </c>
      <c r="B4584" t="s">
        <v>32</v>
      </c>
      <c r="C4584">
        <v>639148</v>
      </c>
      <c r="D45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84">
        <f>IF(moras[[#This Row],[SALARIO]]="",'2-Resumen'!$B$7, moras[[#This Row],[SALARIO]])</f>
        <v>639148</v>
      </c>
      <c r="F4584">
        <f>STANDARDIZE(moras[[#This Row],[SALARIO]],'2-Resumen'!$B$2,'2-Resumen'!$B$3)</f>
        <v>-0.36498157275391446</v>
      </c>
      <c r="G4584" t="str">
        <f>IF(ABS(moras[[#This Row],[Z-CORE]])&gt; 1.96,"Sí", "No")</f>
        <v>No</v>
      </c>
      <c r="H4584" t="s">
        <v>39</v>
      </c>
      <c r="I4584" t="str">
        <f>IF(moras[[#This Row],[TIPO_ASEGURAMIENTO]] = "", '2-Resumen'!$F$4, moras[[#This Row],[TIPO_ASEGURAMIENTO]])</f>
        <v>TRABAJADOR INDEPENDIENTE</v>
      </c>
      <c r="J4584" t="s">
        <v>29</v>
      </c>
      <c r="K4584" t="s">
        <v>30</v>
      </c>
      <c r="L4584" t="s">
        <v>31</v>
      </c>
      <c r="M4584" t="s">
        <v>30</v>
      </c>
      <c r="N4584">
        <v>50</v>
      </c>
      <c r="O4584">
        <f>IF(moras[[#This Row],[EDAD]]="", '2-Resumen'!$C$7, moras[[#This Row],[EDAD]])</f>
        <v>50</v>
      </c>
      <c r="P4584">
        <f>FLOOR(moras[[#This Row],[EDAD_SIN_NA´S]],10)</f>
        <v>50</v>
      </c>
      <c r="Q4584">
        <f>STANDARDIZE(moras[[#This Row],[EDAD]],'2-Resumen'!$C$2, '2-Resumen'!$C$3)</f>
        <v>0.57121245740239113</v>
      </c>
      <c r="R4584" t="str">
        <f>IF(ABS(moras[[#This Row],[Z-CORE E]]) &gt; 1.96, "Sí", "No")</f>
        <v>No</v>
      </c>
    </row>
    <row r="4585" spans="1:18">
      <c r="A4585">
        <v>1962</v>
      </c>
      <c r="B4585" t="s">
        <v>32</v>
      </c>
      <c r="C4585">
        <v>445567</v>
      </c>
      <c r="D45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85">
        <f>IF(moras[[#This Row],[SALARIO]]="",'2-Resumen'!$B$7, moras[[#This Row],[SALARIO]])</f>
        <v>445567</v>
      </c>
      <c r="F4585">
        <f>STANDARDIZE(moras[[#This Row],[SALARIO]],'2-Resumen'!$B$2,'2-Resumen'!$B$3)</f>
        <v>-0.36820257490313124</v>
      </c>
      <c r="G4585" t="str">
        <f>IF(ABS(moras[[#This Row],[Z-CORE]])&gt; 1.96,"Sí", "No")</f>
        <v>No</v>
      </c>
      <c r="H4585" t="s">
        <v>39</v>
      </c>
      <c r="I4585" t="str">
        <f>IF(moras[[#This Row],[TIPO_ASEGURAMIENTO]] = "", '2-Resumen'!$F$4, moras[[#This Row],[TIPO_ASEGURAMIENTO]])</f>
        <v>TRABAJADOR INDEPENDIENTE</v>
      </c>
      <c r="J4585" t="s">
        <v>29</v>
      </c>
      <c r="K4585" t="s">
        <v>30</v>
      </c>
      <c r="L4585" t="s">
        <v>31</v>
      </c>
      <c r="M4585" t="s">
        <v>30</v>
      </c>
      <c r="N4585">
        <v>33</v>
      </c>
      <c r="O4585">
        <f>IF(moras[[#This Row],[EDAD]]="", '2-Resumen'!$C$7, moras[[#This Row],[EDAD]])</f>
        <v>33</v>
      </c>
      <c r="P4585">
        <f>FLOOR(moras[[#This Row],[EDAD_SIN_NA´S]],10)</f>
        <v>30</v>
      </c>
      <c r="Q4585">
        <f>STANDARDIZE(moras[[#This Row],[EDAD]],'2-Resumen'!$C$2, '2-Resumen'!$C$3)</f>
        <v>-0.62856815390894638</v>
      </c>
      <c r="R4585" t="str">
        <f>IF(ABS(moras[[#This Row],[Z-CORE E]]) &gt; 1.96, "Sí", "No")</f>
        <v>No</v>
      </c>
    </row>
    <row r="4586" spans="1:18">
      <c r="A4586">
        <v>1964</v>
      </c>
      <c r="B4586" t="s">
        <v>32</v>
      </c>
      <c r="C4586">
        <v>300018</v>
      </c>
      <c r="D45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86">
        <f>IF(moras[[#This Row],[SALARIO]]="",'2-Resumen'!$B$7, moras[[#This Row],[SALARIO]])</f>
        <v>300018</v>
      </c>
      <c r="F4586">
        <f>STANDARDIZE(moras[[#This Row],[SALARIO]],'2-Resumen'!$B$2,'2-Resumen'!$B$3)</f>
        <v>-0.37062437064659964</v>
      </c>
      <c r="G4586" t="str">
        <f>IF(ABS(moras[[#This Row],[Z-CORE]])&gt; 1.96,"Sí", "No")</f>
        <v>No</v>
      </c>
      <c r="H4586" t="s">
        <v>39</v>
      </c>
      <c r="I4586" t="str">
        <f>IF(moras[[#This Row],[TIPO_ASEGURAMIENTO]] = "", '2-Resumen'!$F$4, moras[[#This Row],[TIPO_ASEGURAMIENTO]])</f>
        <v>TRABAJADOR INDEPENDIENTE</v>
      </c>
      <c r="J4586" t="s">
        <v>29</v>
      </c>
      <c r="K4586" t="s">
        <v>30</v>
      </c>
      <c r="L4586" t="s">
        <v>31</v>
      </c>
      <c r="M4586" t="s">
        <v>31</v>
      </c>
      <c r="N4586">
        <v>71</v>
      </c>
      <c r="O4586">
        <f>IF(moras[[#This Row],[EDAD]]="", '2-Resumen'!$C$7, moras[[#This Row],[EDAD]])</f>
        <v>71</v>
      </c>
      <c r="P4586">
        <f>FLOOR(moras[[#This Row],[EDAD_SIN_NA´S]],10)</f>
        <v>70</v>
      </c>
      <c r="Q4586">
        <f>STANDARDIZE(moras[[#This Row],[EDAD]],'2-Resumen'!$C$2, '2-Resumen'!$C$3)</f>
        <v>2.0532943890222786</v>
      </c>
      <c r="R4586" t="str">
        <f>IF(ABS(moras[[#This Row],[Z-CORE E]]) &gt; 1.96, "Sí", "No")</f>
        <v>Sí</v>
      </c>
    </row>
    <row r="4587" spans="1:18">
      <c r="A4587">
        <v>1967</v>
      </c>
      <c r="B4587" t="s">
        <v>32</v>
      </c>
      <c r="C4587">
        <v>282305</v>
      </c>
      <c r="D45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87">
        <f>IF(moras[[#This Row],[SALARIO]]="",'2-Resumen'!$B$7, moras[[#This Row],[SALARIO]])</f>
        <v>282305</v>
      </c>
      <c r="F4587">
        <f>STANDARDIZE(moras[[#This Row],[SALARIO]],'2-Resumen'!$B$2,'2-Resumen'!$B$3)</f>
        <v>-0.37091909797556827</v>
      </c>
      <c r="G4587" t="str">
        <f>IF(ABS(moras[[#This Row],[Z-CORE]])&gt; 1.96,"Sí", "No")</f>
        <v>No</v>
      </c>
      <c r="H4587" t="s">
        <v>39</v>
      </c>
      <c r="I4587" t="str">
        <f>IF(moras[[#This Row],[TIPO_ASEGURAMIENTO]] = "", '2-Resumen'!$F$4, moras[[#This Row],[TIPO_ASEGURAMIENTO]])</f>
        <v>TRABAJADOR INDEPENDIENTE</v>
      </c>
      <c r="J4587" t="s">
        <v>29</v>
      </c>
      <c r="K4587" t="s">
        <v>30</v>
      </c>
      <c r="L4587" t="s">
        <v>31</v>
      </c>
      <c r="M4587" t="s">
        <v>31</v>
      </c>
      <c r="N4587">
        <v>29</v>
      </c>
      <c r="O4587">
        <f>IF(moras[[#This Row],[EDAD]]="", '2-Resumen'!$C$7, moras[[#This Row],[EDAD]])</f>
        <v>29</v>
      </c>
      <c r="P4587">
        <f>FLOOR(moras[[#This Row],[EDAD_SIN_NA´S]],10)</f>
        <v>20</v>
      </c>
      <c r="Q4587">
        <f>STANDARDIZE(moras[[#This Row],[EDAD]],'2-Resumen'!$C$2, '2-Resumen'!$C$3)</f>
        <v>-0.91086947421749642</v>
      </c>
      <c r="R4587" t="str">
        <f>IF(ABS(moras[[#This Row],[Z-CORE E]]) &gt; 1.96, "Sí", "No")</f>
        <v>No</v>
      </c>
    </row>
    <row r="4588" spans="1:18">
      <c r="A4588">
        <v>1971</v>
      </c>
      <c r="B4588" t="s">
        <v>32</v>
      </c>
      <c r="C4588">
        <v>297046</v>
      </c>
      <c r="D45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88">
        <f>IF(moras[[#This Row],[SALARIO]]="",'2-Resumen'!$B$7, moras[[#This Row],[SALARIO]])</f>
        <v>297046</v>
      </c>
      <c r="F4588">
        <f>STANDARDIZE(moras[[#This Row],[SALARIO]],'2-Resumen'!$B$2,'2-Resumen'!$B$3)</f>
        <v>-0.37067382187573611</v>
      </c>
      <c r="G4588" t="str">
        <f>IF(ABS(moras[[#This Row],[Z-CORE]])&gt; 1.96,"Sí", "No")</f>
        <v>No</v>
      </c>
      <c r="H4588" t="s">
        <v>39</v>
      </c>
      <c r="I4588" t="str">
        <f>IF(moras[[#This Row],[TIPO_ASEGURAMIENTO]] = "", '2-Resumen'!$F$4, moras[[#This Row],[TIPO_ASEGURAMIENTO]])</f>
        <v>TRABAJADOR INDEPENDIENTE</v>
      </c>
      <c r="J4588" t="s">
        <v>29</v>
      </c>
      <c r="K4588" t="s">
        <v>30</v>
      </c>
      <c r="L4588" t="s">
        <v>31</v>
      </c>
      <c r="M4588" t="s">
        <v>30</v>
      </c>
      <c r="N4588">
        <v>38</v>
      </c>
      <c r="O4588">
        <f>IF(moras[[#This Row],[EDAD]]="", '2-Resumen'!$C$7, moras[[#This Row],[EDAD]])</f>
        <v>38</v>
      </c>
      <c r="P4588">
        <f>FLOOR(moras[[#This Row],[EDAD_SIN_NA´S]],10)</f>
        <v>30</v>
      </c>
      <c r="Q4588">
        <f>STANDARDIZE(moras[[#This Row],[EDAD]],'2-Resumen'!$C$2, '2-Resumen'!$C$3)</f>
        <v>-0.27569150352325889</v>
      </c>
      <c r="R4588" t="str">
        <f>IF(ABS(moras[[#This Row],[Z-CORE E]]) &gt; 1.96, "Sí", "No")</f>
        <v>No</v>
      </c>
    </row>
    <row r="4589" spans="1:18">
      <c r="A4589">
        <v>1972</v>
      </c>
      <c r="B4589" t="s">
        <v>27</v>
      </c>
      <c r="C4589">
        <v>367734</v>
      </c>
      <c r="D45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89">
        <f>IF(moras[[#This Row],[SALARIO]]="",'2-Resumen'!$B$7, moras[[#This Row],[SALARIO]])</f>
        <v>367734</v>
      </c>
      <c r="F4589">
        <f>STANDARDIZE(moras[[#This Row],[SALARIO]],'2-Resumen'!$B$2,'2-Resumen'!$B$3)</f>
        <v>-0.36949764136254609</v>
      </c>
      <c r="G4589" t="str">
        <f>IF(ABS(moras[[#This Row],[Z-CORE]])&gt; 1.96,"Sí", "No")</f>
        <v>No</v>
      </c>
      <c r="H4589" t="s">
        <v>39</v>
      </c>
      <c r="I4589" t="str">
        <f>IF(moras[[#This Row],[TIPO_ASEGURAMIENTO]] = "", '2-Resumen'!$F$4, moras[[#This Row],[TIPO_ASEGURAMIENTO]])</f>
        <v>TRABAJADOR INDEPENDIENTE</v>
      </c>
      <c r="J4589" t="s">
        <v>29</v>
      </c>
      <c r="K4589" t="s">
        <v>30</v>
      </c>
      <c r="L4589" t="s">
        <v>31</v>
      </c>
      <c r="M4589" t="s">
        <v>31</v>
      </c>
      <c r="N4589">
        <v>45</v>
      </c>
      <c r="O4589">
        <f>IF(moras[[#This Row],[EDAD]]="", '2-Resumen'!$C$7, moras[[#This Row],[EDAD]])</f>
        <v>45</v>
      </c>
      <c r="P4589">
        <f>FLOOR(moras[[#This Row],[EDAD_SIN_NA´S]],10)</f>
        <v>40</v>
      </c>
      <c r="Q4589">
        <f>STANDARDIZE(moras[[#This Row],[EDAD]],'2-Resumen'!$C$2, '2-Resumen'!$C$3)</f>
        <v>0.21833580701670366</v>
      </c>
      <c r="R4589" t="str">
        <f>IF(ABS(moras[[#This Row],[Z-CORE E]]) &gt; 1.96, "Sí", "No")</f>
        <v>No</v>
      </c>
    </row>
    <row r="4590" spans="1:18">
      <c r="A4590">
        <v>1977</v>
      </c>
      <c r="B4590" t="s">
        <v>32</v>
      </c>
      <c r="C4590">
        <v>409746</v>
      </c>
      <c r="D45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90">
        <f>IF(moras[[#This Row],[SALARIO]]="",'2-Resumen'!$B$7, moras[[#This Row],[SALARIO]])</f>
        <v>409746</v>
      </c>
      <c r="F4590">
        <f>STANDARDIZE(moras[[#This Row],[SALARIO]],'2-Resumen'!$B$2,'2-Resumen'!$B$3)</f>
        <v>-0.36879860198216841</v>
      </c>
      <c r="G4590" t="str">
        <f>IF(ABS(moras[[#This Row],[Z-CORE]])&gt; 1.96,"Sí", "No")</f>
        <v>No</v>
      </c>
      <c r="H4590" t="s">
        <v>39</v>
      </c>
      <c r="I4590" t="str">
        <f>IF(moras[[#This Row],[TIPO_ASEGURAMIENTO]] = "", '2-Resumen'!$F$4, moras[[#This Row],[TIPO_ASEGURAMIENTO]])</f>
        <v>TRABAJADOR INDEPENDIENTE</v>
      </c>
      <c r="J4590" t="s">
        <v>29</v>
      </c>
      <c r="K4590" t="s">
        <v>30</v>
      </c>
      <c r="L4590" t="s">
        <v>31</v>
      </c>
      <c r="M4590" t="s">
        <v>30</v>
      </c>
      <c r="N4590">
        <v>30</v>
      </c>
      <c r="O4590">
        <f>IF(moras[[#This Row],[EDAD]]="", '2-Resumen'!$C$7, moras[[#This Row],[EDAD]])</f>
        <v>30</v>
      </c>
      <c r="P4590">
        <f>FLOOR(moras[[#This Row],[EDAD_SIN_NA´S]],10)</f>
        <v>30</v>
      </c>
      <c r="Q4590">
        <f>STANDARDIZE(moras[[#This Row],[EDAD]],'2-Resumen'!$C$2, '2-Resumen'!$C$3)</f>
        <v>-0.84029414414035897</v>
      </c>
      <c r="R4590" t="str">
        <f>IF(ABS(moras[[#This Row],[Z-CORE E]]) &gt; 1.96, "Sí", "No")</f>
        <v>No</v>
      </c>
    </row>
    <row r="4591" spans="1:18">
      <c r="A4591">
        <v>1994</v>
      </c>
      <c r="B4591" t="s">
        <v>32</v>
      </c>
      <c r="C4591">
        <v>444719</v>
      </c>
      <c r="D45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91">
        <f>IF(moras[[#This Row],[SALARIO]]="",'2-Resumen'!$B$7, moras[[#This Row],[SALARIO]])</f>
        <v>444719</v>
      </c>
      <c r="F4591">
        <f>STANDARDIZE(moras[[#This Row],[SALARIO]],'2-Resumen'!$B$2,'2-Resumen'!$B$3)</f>
        <v>-0.36821668480969511</v>
      </c>
      <c r="G4591" t="str">
        <f>IF(ABS(moras[[#This Row],[Z-CORE]])&gt; 1.96,"Sí", "No")</f>
        <v>No</v>
      </c>
      <c r="H4591" t="s">
        <v>39</v>
      </c>
      <c r="I4591" t="str">
        <f>IF(moras[[#This Row],[TIPO_ASEGURAMIENTO]] = "", '2-Resumen'!$F$4, moras[[#This Row],[TIPO_ASEGURAMIENTO]])</f>
        <v>TRABAJADOR INDEPENDIENTE</v>
      </c>
      <c r="J4591" t="s">
        <v>29</v>
      </c>
      <c r="K4591" t="s">
        <v>30</v>
      </c>
      <c r="L4591" t="s">
        <v>31</v>
      </c>
      <c r="M4591" t="s">
        <v>30</v>
      </c>
      <c r="N4591">
        <v>36</v>
      </c>
      <c r="O4591">
        <f>IF(moras[[#This Row],[EDAD]]="", '2-Resumen'!$C$7, moras[[#This Row],[EDAD]])</f>
        <v>36</v>
      </c>
      <c r="P4591">
        <f>FLOOR(moras[[#This Row],[EDAD_SIN_NA´S]],10)</f>
        <v>30</v>
      </c>
      <c r="Q4591">
        <f>STANDARDIZE(moras[[#This Row],[EDAD]],'2-Resumen'!$C$2, '2-Resumen'!$C$3)</f>
        <v>-0.41684216367753391</v>
      </c>
      <c r="R4591" t="str">
        <f>IF(ABS(moras[[#This Row],[Z-CORE E]]) &gt; 1.96, "Sí", "No")</f>
        <v>No</v>
      </c>
    </row>
    <row r="4592" spans="1:18">
      <c r="A4592">
        <v>1996</v>
      </c>
      <c r="B4592" t="s">
        <v>32</v>
      </c>
      <c r="C4592">
        <v>299647</v>
      </c>
      <c r="D45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92">
        <f>IF(moras[[#This Row],[SALARIO]]="",'2-Resumen'!$B$7, moras[[#This Row],[SALARIO]])</f>
        <v>299647</v>
      </c>
      <c r="F4592">
        <f>STANDARDIZE(moras[[#This Row],[SALARIO]],'2-Resumen'!$B$2,'2-Resumen'!$B$3)</f>
        <v>-0.3706305437307213</v>
      </c>
      <c r="G4592" t="str">
        <f>IF(ABS(moras[[#This Row],[Z-CORE]])&gt; 1.96,"Sí", "No")</f>
        <v>No</v>
      </c>
      <c r="H4592" t="s">
        <v>39</v>
      </c>
      <c r="I4592" t="str">
        <f>IF(moras[[#This Row],[TIPO_ASEGURAMIENTO]] = "", '2-Resumen'!$F$4, moras[[#This Row],[TIPO_ASEGURAMIENTO]])</f>
        <v>TRABAJADOR INDEPENDIENTE</v>
      </c>
      <c r="J4592" t="s">
        <v>29</v>
      </c>
      <c r="K4592" t="s">
        <v>30</v>
      </c>
      <c r="L4592" t="s">
        <v>31</v>
      </c>
      <c r="M4592" t="s">
        <v>30</v>
      </c>
      <c r="N4592">
        <v>38</v>
      </c>
      <c r="O4592">
        <f>IF(moras[[#This Row],[EDAD]]="", '2-Resumen'!$C$7, moras[[#This Row],[EDAD]])</f>
        <v>38</v>
      </c>
      <c r="P4592">
        <f>FLOOR(moras[[#This Row],[EDAD_SIN_NA´S]],10)</f>
        <v>30</v>
      </c>
      <c r="Q4592">
        <f>STANDARDIZE(moras[[#This Row],[EDAD]],'2-Resumen'!$C$2, '2-Resumen'!$C$3)</f>
        <v>-0.27569150352325889</v>
      </c>
      <c r="R4592" t="str">
        <f>IF(ABS(moras[[#This Row],[Z-CORE E]]) &gt; 1.96, "Sí", "No")</f>
        <v>No</v>
      </c>
    </row>
    <row r="4593" spans="1:18">
      <c r="A4593">
        <v>2003</v>
      </c>
      <c r="B4593" t="s">
        <v>32</v>
      </c>
      <c r="C4593">
        <v>297047</v>
      </c>
      <c r="D45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93">
        <f>IF(moras[[#This Row],[SALARIO]]="",'2-Resumen'!$B$7, moras[[#This Row],[SALARIO]])</f>
        <v>297047</v>
      </c>
      <c r="F4593">
        <f>STANDARDIZE(moras[[#This Row],[SALARIO]],'2-Resumen'!$B$2,'2-Resumen'!$B$3)</f>
        <v>-0.37067380523669535</v>
      </c>
      <c r="G4593" t="str">
        <f>IF(ABS(moras[[#This Row],[Z-CORE]])&gt; 1.96,"Sí", "No")</f>
        <v>No</v>
      </c>
      <c r="H4593" t="s">
        <v>39</v>
      </c>
      <c r="I4593" t="str">
        <f>IF(moras[[#This Row],[TIPO_ASEGURAMIENTO]] = "", '2-Resumen'!$F$4, moras[[#This Row],[TIPO_ASEGURAMIENTO]])</f>
        <v>TRABAJADOR INDEPENDIENTE</v>
      </c>
      <c r="J4593" t="s">
        <v>29</v>
      </c>
      <c r="K4593" t="s">
        <v>30</v>
      </c>
      <c r="L4593" t="s">
        <v>31</v>
      </c>
      <c r="M4593" t="s">
        <v>31</v>
      </c>
      <c r="N4593">
        <v>59</v>
      </c>
      <c r="O4593">
        <f>IF(moras[[#This Row],[EDAD]]="", '2-Resumen'!$C$7, moras[[#This Row],[EDAD]])</f>
        <v>59</v>
      </c>
      <c r="P4593">
        <f>FLOOR(moras[[#This Row],[EDAD_SIN_NA´S]],10)</f>
        <v>50</v>
      </c>
      <c r="Q4593">
        <f>STANDARDIZE(moras[[#This Row],[EDAD]],'2-Resumen'!$C$2, '2-Resumen'!$C$3)</f>
        <v>1.2063904280966287</v>
      </c>
      <c r="R4593" t="str">
        <f>IF(ABS(moras[[#This Row],[Z-CORE E]]) &gt; 1.96, "Sí", "No")</f>
        <v>No</v>
      </c>
    </row>
    <row r="4594" spans="1:18">
      <c r="A4594">
        <v>2013</v>
      </c>
      <c r="B4594" t="s">
        <v>32</v>
      </c>
      <c r="C4594">
        <v>433085</v>
      </c>
      <c r="D45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94">
        <f>IF(moras[[#This Row],[SALARIO]]="",'2-Resumen'!$B$7, moras[[#This Row],[SALARIO]])</f>
        <v>433085</v>
      </c>
      <c r="F4594">
        <f>STANDARDIZE(moras[[#This Row],[SALARIO]],'2-Resumen'!$B$2,'2-Resumen'!$B$3)</f>
        <v>-0.36841026340988825</v>
      </c>
      <c r="G4594" t="str">
        <f>IF(ABS(moras[[#This Row],[Z-CORE]])&gt; 1.96,"Sí", "No")</f>
        <v>No</v>
      </c>
      <c r="H4594" t="s">
        <v>39</v>
      </c>
      <c r="I4594" t="str">
        <f>IF(moras[[#This Row],[TIPO_ASEGURAMIENTO]] = "", '2-Resumen'!$F$4, moras[[#This Row],[TIPO_ASEGURAMIENTO]])</f>
        <v>TRABAJADOR INDEPENDIENTE</v>
      </c>
      <c r="J4594" t="s">
        <v>29</v>
      </c>
      <c r="K4594" t="s">
        <v>30</v>
      </c>
      <c r="L4594" t="s">
        <v>31</v>
      </c>
      <c r="M4594" t="s">
        <v>30</v>
      </c>
      <c r="N4594">
        <v>46</v>
      </c>
      <c r="O4594">
        <f>IF(moras[[#This Row],[EDAD]]="", '2-Resumen'!$C$7, moras[[#This Row],[EDAD]])</f>
        <v>46</v>
      </c>
      <c r="P4594">
        <f>FLOOR(moras[[#This Row],[EDAD_SIN_NA´S]],10)</f>
        <v>40</v>
      </c>
      <c r="Q4594">
        <f>STANDARDIZE(moras[[#This Row],[EDAD]],'2-Resumen'!$C$2, '2-Resumen'!$C$3)</f>
        <v>0.28891113709384114</v>
      </c>
      <c r="R4594" t="str">
        <f>IF(ABS(moras[[#This Row],[Z-CORE E]]) &gt; 1.96, "Sí", "No")</f>
        <v>No</v>
      </c>
    </row>
    <row r="4595" spans="1:18">
      <c r="A4595">
        <v>2016</v>
      </c>
      <c r="B4595" t="s">
        <v>32</v>
      </c>
      <c r="C4595">
        <v>611409</v>
      </c>
      <c r="D45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95">
        <f>IF(moras[[#This Row],[SALARIO]]="",'2-Resumen'!$B$7, moras[[#This Row],[SALARIO]])</f>
        <v>611409</v>
      </c>
      <c r="F4595">
        <f>STANDARDIZE(moras[[#This Row],[SALARIO]],'2-Resumen'!$B$2,'2-Resumen'!$B$3)</f>
        <v>-0.36544312310553534</v>
      </c>
      <c r="G4595" t="str">
        <f>IF(ABS(moras[[#This Row],[Z-CORE]])&gt; 1.96,"Sí", "No")</f>
        <v>No</v>
      </c>
      <c r="H4595" t="s">
        <v>39</v>
      </c>
      <c r="I4595" t="str">
        <f>IF(moras[[#This Row],[TIPO_ASEGURAMIENTO]] = "", '2-Resumen'!$F$4, moras[[#This Row],[TIPO_ASEGURAMIENTO]])</f>
        <v>TRABAJADOR INDEPENDIENTE</v>
      </c>
      <c r="J4595" t="s">
        <v>29</v>
      </c>
      <c r="K4595" t="s">
        <v>30</v>
      </c>
      <c r="L4595" t="s">
        <v>31</v>
      </c>
      <c r="M4595" t="s">
        <v>30</v>
      </c>
      <c r="N4595">
        <v>68</v>
      </c>
      <c r="O4595">
        <f>IF(moras[[#This Row],[EDAD]]="", '2-Resumen'!$C$7, moras[[#This Row],[EDAD]])</f>
        <v>68</v>
      </c>
      <c r="P4595">
        <f>FLOOR(moras[[#This Row],[EDAD_SIN_NA´S]],10)</f>
        <v>60</v>
      </c>
      <c r="Q4595">
        <f>STANDARDIZE(moras[[#This Row],[EDAD]],'2-Resumen'!$C$2, '2-Resumen'!$C$3)</f>
        <v>1.8415683987908662</v>
      </c>
      <c r="R4595" t="str">
        <f>IF(ABS(moras[[#This Row],[Z-CORE E]]) &gt; 1.96, "Sí", "No")</f>
        <v>No</v>
      </c>
    </row>
    <row r="4596" spans="1:18">
      <c r="A4596">
        <v>2023</v>
      </c>
      <c r="B4596" t="s">
        <v>32</v>
      </c>
      <c r="C4596">
        <v>500000</v>
      </c>
      <c r="D45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96">
        <f>IF(moras[[#This Row],[SALARIO]]="",'2-Resumen'!$B$7, moras[[#This Row],[SALARIO]])</f>
        <v>500000</v>
      </c>
      <c r="F4596">
        <f>STANDARDIZE(moras[[#This Row],[SALARIO]],'2-Resumen'!$B$2,'2-Resumen'!$B$3)</f>
        <v>-0.36729686199748285</v>
      </c>
      <c r="G4596" t="str">
        <f>IF(ABS(moras[[#This Row],[Z-CORE]])&gt; 1.96,"Sí", "No")</f>
        <v>No</v>
      </c>
      <c r="H4596" t="s">
        <v>39</v>
      </c>
      <c r="I4596" t="str">
        <f>IF(moras[[#This Row],[TIPO_ASEGURAMIENTO]] = "", '2-Resumen'!$F$4, moras[[#This Row],[TIPO_ASEGURAMIENTO]])</f>
        <v>TRABAJADOR INDEPENDIENTE</v>
      </c>
      <c r="J4596" t="s">
        <v>29</v>
      </c>
      <c r="K4596" t="s">
        <v>30</v>
      </c>
      <c r="L4596" t="s">
        <v>31</v>
      </c>
      <c r="M4596" t="s">
        <v>31</v>
      </c>
      <c r="N4596">
        <v>31</v>
      </c>
      <c r="O4596">
        <f>IF(moras[[#This Row],[EDAD]]="", '2-Resumen'!$C$7, moras[[#This Row],[EDAD]])</f>
        <v>31</v>
      </c>
      <c r="P4596">
        <f>FLOOR(moras[[#This Row],[EDAD_SIN_NA´S]],10)</f>
        <v>30</v>
      </c>
      <c r="Q4596">
        <f>STANDARDIZE(moras[[#This Row],[EDAD]],'2-Resumen'!$C$2, '2-Resumen'!$C$3)</f>
        <v>-0.7697188140632214</v>
      </c>
      <c r="R4596" t="str">
        <f>IF(ABS(moras[[#This Row],[Z-CORE E]]) &gt; 1.96, "Sí", "No")</f>
        <v>No</v>
      </c>
    </row>
    <row r="4597" spans="1:18">
      <c r="A4597">
        <v>2026</v>
      </c>
      <c r="B4597" t="s">
        <v>27</v>
      </c>
      <c r="C4597">
        <v>297042</v>
      </c>
      <c r="D45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97">
        <f>IF(moras[[#This Row],[SALARIO]]="",'2-Resumen'!$B$7, moras[[#This Row],[SALARIO]])</f>
        <v>297042</v>
      </c>
      <c r="F4597">
        <f>STANDARDIZE(moras[[#This Row],[SALARIO]],'2-Resumen'!$B$2,'2-Resumen'!$B$3)</f>
        <v>-0.37067388843189919</v>
      </c>
      <c r="G4597" t="str">
        <f>IF(ABS(moras[[#This Row],[Z-CORE]])&gt; 1.96,"Sí", "No")</f>
        <v>No</v>
      </c>
      <c r="H4597" t="s">
        <v>39</v>
      </c>
      <c r="I4597" t="str">
        <f>IF(moras[[#This Row],[TIPO_ASEGURAMIENTO]] = "", '2-Resumen'!$F$4, moras[[#This Row],[TIPO_ASEGURAMIENTO]])</f>
        <v>TRABAJADOR INDEPENDIENTE</v>
      </c>
      <c r="J4597" t="s">
        <v>29</v>
      </c>
      <c r="K4597" t="s">
        <v>30</v>
      </c>
      <c r="L4597" t="s">
        <v>31</v>
      </c>
      <c r="M4597" t="s">
        <v>31</v>
      </c>
      <c r="N4597">
        <v>25</v>
      </c>
      <c r="O4597">
        <f>IF(moras[[#This Row],[EDAD]]="", '2-Resumen'!$C$7, moras[[#This Row],[EDAD]])</f>
        <v>25</v>
      </c>
      <c r="P4597">
        <f>FLOOR(moras[[#This Row],[EDAD_SIN_NA´S]],10)</f>
        <v>20</v>
      </c>
      <c r="Q4597">
        <f>STANDARDIZE(moras[[#This Row],[EDAD]],'2-Resumen'!$C$2, '2-Resumen'!$C$3)</f>
        <v>-1.1931707945260464</v>
      </c>
      <c r="R4597" t="str">
        <f>IF(ABS(moras[[#This Row],[Z-CORE E]]) &gt; 1.96, "Sí", "No")</f>
        <v>No</v>
      </c>
    </row>
    <row r="4598" spans="1:18">
      <c r="A4598">
        <v>2027</v>
      </c>
      <c r="B4598" t="s">
        <v>32</v>
      </c>
      <c r="C4598">
        <v>356455</v>
      </c>
      <c r="D45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598">
        <f>IF(moras[[#This Row],[SALARIO]]="",'2-Resumen'!$B$7, moras[[#This Row],[SALARIO]])</f>
        <v>356455</v>
      </c>
      <c r="F4598">
        <f>STANDARDIZE(moras[[#This Row],[SALARIO]],'2-Resumen'!$B$2,'2-Resumen'!$B$3)</f>
        <v>-0.36968531310326974</v>
      </c>
      <c r="G4598" t="str">
        <f>IF(ABS(moras[[#This Row],[Z-CORE]])&gt; 1.96,"Sí", "No")</f>
        <v>No</v>
      </c>
      <c r="H4598" t="s">
        <v>39</v>
      </c>
      <c r="I4598" t="str">
        <f>IF(moras[[#This Row],[TIPO_ASEGURAMIENTO]] = "", '2-Resumen'!$F$4, moras[[#This Row],[TIPO_ASEGURAMIENTO]])</f>
        <v>TRABAJADOR INDEPENDIENTE</v>
      </c>
      <c r="J4598" t="s">
        <v>29</v>
      </c>
      <c r="K4598" t="s">
        <v>30</v>
      </c>
      <c r="L4598" t="s">
        <v>31</v>
      </c>
      <c r="M4598" t="s">
        <v>30</v>
      </c>
      <c r="N4598">
        <v>55</v>
      </c>
      <c r="O4598">
        <f>IF(moras[[#This Row],[EDAD]]="", '2-Resumen'!$C$7, moras[[#This Row],[EDAD]])</f>
        <v>55</v>
      </c>
      <c r="P4598">
        <f>FLOOR(moras[[#This Row],[EDAD_SIN_NA´S]],10)</f>
        <v>50</v>
      </c>
      <c r="Q4598">
        <f>STANDARDIZE(moras[[#This Row],[EDAD]],'2-Resumen'!$C$2, '2-Resumen'!$C$3)</f>
        <v>0.92408910778807873</v>
      </c>
      <c r="R4598" t="str">
        <f>IF(ABS(moras[[#This Row],[Z-CORE E]]) &gt; 1.96, "Sí", "No")</f>
        <v>No</v>
      </c>
    </row>
    <row r="4599" spans="1:18">
      <c r="A4599">
        <v>2034</v>
      </c>
      <c r="B4599" t="s">
        <v>32</v>
      </c>
      <c r="C4599">
        <v>278035</v>
      </c>
      <c r="D45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599">
        <f>IF(moras[[#This Row],[SALARIO]]="",'2-Resumen'!$B$7, moras[[#This Row],[SALARIO]])</f>
        <v>278035</v>
      </c>
      <c r="F4599">
        <f>STANDARDIZE(moras[[#This Row],[SALARIO]],'2-Resumen'!$B$2,'2-Resumen'!$B$3)</f>
        <v>-0.37099014667961028</v>
      </c>
      <c r="G4599" t="str">
        <f>IF(ABS(moras[[#This Row],[Z-CORE]])&gt; 1.96,"Sí", "No")</f>
        <v>No</v>
      </c>
      <c r="H4599" t="s">
        <v>39</v>
      </c>
      <c r="I4599" t="str">
        <f>IF(moras[[#This Row],[TIPO_ASEGURAMIENTO]] = "", '2-Resumen'!$F$4, moras[[#This Row],[TIPO_ASEGURAMIENTO]])</f>
        <v>TRABAJADOR INDEPENDIENTE</v>
      </c>
      <c r="J4599" t="s">
        <v>29</v>
      </c>
      <c r="K4599" t="s">
        <v>30</v>
      </c>
      <c r="L4599" t="s">
        <v>31</v>
      </c>
      <c r="M4599" t="s">
        <v>31</v>
      </c>
      <c r="N4599">
        <v>28</v>
      </c>
      <c r="O4599">
        <f>IF(moras[[#This Row],[EDAD]]="", '2-Resumen'!$C$7, moras[[#This Row],[EDAD]])</f>
        <v>28</v>
      </c>
      <c r="P4599">
        <f>FLOOR(moras[[#This Row],[EDAD_SIN_NA´S]],10)</f>
        <v>20</v>
      </c>
      <c r="Q4599">
        <f>STANDARDIZE(moras[[#This Row],[EDAD]],'2-Resumen'!$C$2, '2-Resumen'!$C$3)</f>
        <v>-0.98144480429463388</v>
      </c>
      <c r="R4599" t="str">
        <f>IF(ABS(moras[[#This Row],[Z-CORE E]]) &gt; 1.96, "Sí", "No")</f>
        <v>No</v>
      </c>
    </row>
    <row r="4600" spans="1:18">
      <c r="A4600">
        <v>2040</v>
      </c>
      <c r="B4600" t="s">
        <v>32</v>
      </c>
      <c r="C4600">
        <v>639148</v>
      </c>
      <c r="D46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00">
        <f>IF(moras[[#This Row],[SALARIO]]="",'2-Resumen'!$B$7, moras[[#This Row],[SALARIO]])</f>
        <v>639148</v>
      </c>
      <c r="F4600">
        <f>STANDARDIZE(moras[[#This Row],[SALARIO]],'2-Resumen'!$B$2,'2-Resumen'!$B$3)</f>
        <v>-0.36498157275391446</v>
      </c>
      <c r="G4600" t="str">
        <f>IF(ABS(moras[[#This Row],[Z-CORE]])&gt; 1.96,"Sí", "No")</f>
        <v>No</v>
      </c>
      <c r="H4600" t="s">
        <v>39</v>
      </c>
      <c r="I4600" t="str">
        <f>IF(moras[[#This Row],[TIPO_ASEGURAMIENTO]] = "", '2-Resumen'!$F$4, moras[[#This Row],[TIPO_ASEGURAMIENTO]])</f>
        <v>TRABAJADOR INDEPENDIENTE</v>
      </c>
      <c r="J4600" t="s">
        <v>29</v>
      </c>
      <c r="K4600" t="s">
        <v>30</v>
      </c>
      <c r="L4600" t="s">
        <v>31</v>
      </c>
      <c r="M4600" t="s">
        <v>31</v>
      </c>
      <c r="N4600">
        <v>54</v>
      </c>
      <c r="O4600">
        <f>IF(moras[[#This Row],[EDAD]]="", '2-Resumen'!$C$7, moras[[#This Row],[EDAD]])</f>
        <v>54</v>
      </c>
      <c r="P4600">
        <f>FLOOR(moras[[#This Row],[EDAD_SIN_NA´S]],10)</f>
        <v>50</v>
      </c>
      <c r="Q4600">
        <f>STANDARDIZE(moras[[#This Row],[EDAD]],'2-Resumen'!$C$2, '2-Resumen'!$C$3)</f>
        <v>0.85351377771094117</v>
      </c>
      <c r="R4600" t="str">
        <f>IF(ABS(moras[[#This Row],[Z-CORE E]]) &gt; 1.96, "Sí", "No")</f>
        <v>No</v>
      </c>
    </row>
    <row r="4601" spans="1:18">
      <c r="A4601">
        <v>2046</v>
      </c>
      <c r="B4601" t="s">
        <v>32</v>
      </c>
      <c r="C4601">
        <v>310124</v>
      </c>
      <c r="D46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01">
        <f>IF(moras[[#This Row],[SALARIO]]="",'2-Resumen'!$B$7, moras[[#This Row],[SALARIO]])</f>
        <v>310124</v>
      </c>
      <c r="F4601">
        <f>STANDARDIZE(moras[[#This Row],[SALARIO]],'2-Resumen'!$B$2,'2-Resumen'!$B$3)</f>
        <v>-0.37045621650068661</v>
      </c>
      <c r="G4601" t="str">
        <f>IF(ABS(moras[[#This Row],[Z-CORE]])&gt; 1.96,"Sí", "No")</f>
        <v>No</v>
      </c>
      <c r="H4601" t="s">
        <v>39</v>
      </c>
      <c r="I4601" t="str">
        <f>IF(moras[[#This Row],[TIPO_ASEGURAMIENTO]] = "", '2-Resumen'!$F$4, moras[[#This Row],[TIPO_ASEGURAMIENTO]])</f>
        <v>TRABAJADOR INDEPENDIENTE</v>
      </c>
      <c r="J4601" t="s">
        <v>29</v>
      </c>
      <c r="K4601" t="s">
        <v>30</v>
      </c>
      <c r="L4601" t="s">
        <v>31</v>
      </c>
      <c r="M4601" t="s">
        <v>30</v>
      </c>
      <c r="N4601">
        <v>66</v>
      </c>
      <c r="O4601">
        <f>IF(moras[[#This Row],[EDAD]]="", '2-Resumen'!$C$7, moras[[#This Row],[EDAD]])</f>
        <v>66</v>
      </c>
      <c r="P4601">
        <f>FLOOR(moras[[#This Row],[EDAD_SIN_NA´S]],10)</f>
        <v>60</v>
      </c>
      <c r="Q4601">
        <f>STANDARDIZE(moras[[#This Row],[EDAD]],'2-Resumen'!$C$2, '2-Resumen'!$C$3)</f>
        <v>1.7004177386365913</v>
      </c>
      <c r="R4601" t="str">
        <f>IF(ABS(moras[[#This Row],[Z-CORE E]]) &gt; 1.96, "Sí", "No")</f>
        <v>No</v>
      </c>
    </row>
    <row r="4602" spans="1:18">
      <c r="A4602">
        <v>2056</v>
      </c>
      <c r="B4602" t="s">
        <v>32</v>
      </c>
      <c r="C4602">
        <v>297659</v>
      </c>
      <c r="D46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02">
        <f>IF(moras[[#This Row],[SALARIO]]="",'2-Resumen'!$B$7, moras[[#This Row],[SALARIO]])</f>
        <v>297659</v>
      </c>
      <c r="F4602">
        <f>STANDARDIZE(moras[[#This Row],[SALARIO]],'2-Resumen'!$B$2,'2-Resumen'!$B$3)</f>
        <v>-0.3706636221437507</v>
      </c>
      <c r="G4602" t="str">
        <f>IF(ABS(moras[[#This Row],[Z-CORE]])&gt; 1.96,"Sí", "No")</f>
        <v>No</v>
      </c>
      <c r="H4602" t="s">
        <v>39</v>
      </c>
      <c r="I4602" t="str">
        <f>IF(moras[[#This Row],[TIPO_ASEGURAMIENTO]] = "", '2-Resumen'!$F$4, moras[[#This Row],[TIPO_ASEGURAMIENTO]])</f>
        <v>TRABAJADOR INDEPENDIENTE</v>
      </c>
      <c r="J4602" t="s">
        <v>29</v>
      </c>
      <c r="K4602" t="s">
        <v>30</v>
      </c>
      <c r="L4602" t="s">
        <v>31</v>
      </c>
      <c r="M4602" t="s">
        <v>31</v>
      </c>
      <c r="N4602">
        <v>60</v>
      </c>
      <c r="O4602">
        <f>IF(moras[[#This Row],[EDAD]]="", '2-Resumen'!$C$7, moras[[#This Row],[EDAD]])</f>
        <v>60</v>
      </c>
      <c r="P4602">
        <f>FLOOR(moras[[#This Row],[EDAD_SIN_NA´S]],10)</f>
        <v>60</v>
      </c>
      <c r="Q4602">
        <f>STANDARDIZE(moras[[#This Row],[EDAD]],'2-Resumen'!$C$2, '2-Resumen'!$C$3)</f>
        <v>1.2769657581737661</v>
      </c>
      <c r="R4602" t="str">
        <f>IF(ABS(moras[[#This Row],[Z-CORE E]]) &gt; 1.96, "Sí", "No")</f>
        <v>No</v>
      </c>
    </row>
    <row r="4603" spans="1:18">
      <c r="A4603">
        <v>2059</v>
      </c>
      <c r="B4603" t="s">
        <v>32</v>
      </c>
      <c r="C4603">
        <v>334141</v>
      </c>
      <c r="D46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03">
        <f>IF(moras[[#This Row],[SALARIO]]="",'2-Resumen'!$B$7, moras[[#This Row],[SALARIO]])</f>
        <v>334141</v>
      </c>
      <c r="F4603">
        <f>STANDARDIZE(moras[[#This Row],[SALARIO]],'2-Resumen'!$B$2,'2-Resumen'!$B$3)</f>
        <v>-0.37005659665877166</v>
      </c>
      <c r="G4603" t="str">
        <f>IF(ABS(moras[[#This Row],[Z-CORE]])&gt; 1.96,"Sí", "No")</f>
        <v>No</v>
      </c>
      <c r="H4603" t="s">
        <v>39</v>
      </c>
      <c r="I4603" t="str">
        <f>IF(moras[[#This Row],[TIPO_ASEGURAMIENTO]] = "", '2-Resumen'!$F$4, moras[[#This Row],[TIPO_ASEGURAMIENTO]])</f>
        <v>TRABAJADOR INDEPENDIENTE</v>
      </c>
      <c r="J4603" t="s">
        <v>29</v>
      </c>
      <c r="K4603" t="s">
        <v>30</v>
      </c>
      <c r="L4603" t="s">
        <v>31</v>
      </c>
      <c r="M4603" t="s">
        <v>30</v>
      </c>
      <c r="N4603">
        <v>38</v>
      </c>
      <c r="O4603">
        <f>IF(moras[[#This Row],[EDAD]]="", '2-Resumen'!$C$7, moras[[#This Row],[EDAD]])</f>
        <v>38</v>
      </c>
      <c r="P4603">
        <f>FLOOR(moras[[#This Row],[EDAD_SIN_NA´S]],10)</f>
        <v>30</v>
      </c>
      <c r="Q4603">
        <f>STANDARDIZE(moras[[#This Row],[EDAD]],'2-Resumen'!$C$2, '2-Resumen'!$C$3)</f>
        <v>-0.27569150352325889</v>
      </c>
      <c r="R4603" t="str">
        <f>IF(ABS(moras[[#This Row],[Z-CORE E]]) &gt; 1.96, "Sí", "No")</f>
        <v>No</v>
      </c>
    </row>
    <row r="4604" spans="1:18">
      <c r="A4604">
        <v>2068</v>
      </c>
      <c r="B4604" t="s">
        <v>32</v>
      </c>
      <c r="C4604">
        <v>326749</v>
      </c>
      <c r="D46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04">
        <f>IF(moras[[#This Row],[SALARIO]]="",'2-Resumen'!$B$7, moras[[#This Row],[SALARIO]])</f>
        <v>326749</v>
      </c>
      <c r="F4604">
        <f>STANDARDIZE(moras[[#This Row],[SALARIO]],'2-Resumen'!$B$2,'2-Resumen'!$B$3)</f>
        <v>-0.37017959244806409</v>
      </c>
      <c r="G4604" t="str">
        <f>IF(ABS(moras[[#This Row],[Z-CORE]])&gt; 1.96,"Sí", "No")</f>
        <v>No</v>
      </c>
      <c r="H4604" t="s">
        <v>39</v>
      </c>
      <c r="I4604" t="str">
        <f>IF(moras[[#This Row],[TIPO_ASEGURAMIENTO]] = "", '2-Resumen'!$F$4, moras[[#This Row],[TIPO_ASEGURAMIENTO]])</f>
        <v>TRABAJADOR INDEPENDIENTE</v>
      </c>
      <c r="J4604" t="s">
        <v>29</v>
      </c>
      <c r="K4604" t="s">
        <v>30</v>
      </c>
      <c r="L4604" t="s">
        <v>31</v>
      </c>
      <c r="M4604" t="s">
        <v>30</v>
      </c>
      <c r="N4604">
        <v>36</v>
      </c>
      <c r="O4604">
        <f>IF(moras[[#This Row],[EDAD]]="", '2-Resumen'!$C$7, moras[[#This Row],[EDAD]])</f>
        <v>36</v>
      </c>
      <c r="P4604">
        <f>FLOOR(moras[[#This Row],[EDAD_SIN_NA´S]],10)</f>
        <v>30</v>
      </c>
      <c r="Q4604">
        <f>STANDARDIZE(moras[[#This Row],[EDAD]],'2-Resumen'!$C$2, '2-Resumen'!$C$3)</f>
        <v>-0.41684216367753391</v>
      </c>
      <c r="R4604" t="str">
        <f>IF(ABS(moras[[#This Row],[Z-CORE E]]) &gt; 1.96, "Sí", "No")</f>
        <v>No</v>
      </c>
    </row>
    <row r="4605" spans="1:18">
      <c r="A4605">
        <v>2072</v>
      </c>
      <c r="B4605" t="s">
        <v>32</v>
      </c>
      <c r="C4605">
        <v>328192</v>
      </c>
      <c r="D46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05">
        <f>IF(moras[[#This Row],[SALARIO]]="",'2-Resumen'!$B$7, moras[[#This Row],[SALARIO]])</f>
        <v>328192</v>
      </c>
      <c r="F4605">
        <f>STANDARDIZE(moras[[#This Row],[SALARIO]],'2-Resumen'!$B$2,'2-Resumen'!$B$3)</f>
        <v>-0.37015558231224849</v>
      </c>
      <c r="G4605" t="str">
        <f>IF(ABS(moras[[#This Row],[Z-CORE]])&gt; 1.96,"Sí", "No")</f>
        <v>No</v>
      </c>
      <c r="H4605" t="s">
        <v>39</v>
      </c>
      <c r="I4605" t="str">
        <f>IF(moras[[#This Row],[TIPO_ASEGURAMIENTO]] = "", '2-Resumen'!$F$4, moras[[#This Row],[TIPO_ASEGURAMIENTO]])</f>
        <v>TRABAJADOR INDEPENDIENTE</v>
      </c>
      <c r="J4605" t="s">
        <v>29</v>
      </c>
      <c r="K4605" t="s">
        <v>30</v>
      </c>
      <c r="L4605" t="s">
        <v>31</v>
      </c>
      <c r="M4605" t="s">
        <v>30</v>
      </c>
      <c r="N4605">
        <v>43</v>
      </c>
      <c r="O4605">
        <f>IF(moras[[#This Row],[EDAD]]="", '2-Resumen'!$C$7, moras[[#This Row],[EDAD]])</f>
        <v>43</v>
      </c>
      <c r="P4605">
        <f>FLOOR(moras[[#This Row],[EDAD_SIN_NA´S]],10)</f>
        <v>40</v>
      </c>
      <c r="Q4605">
        <f>STANDARDIZE(moras[[#This Row],[EDAD]],'2-Resumen'!$C$2, '2-Resumen'!$C$3)</f>
        <v>7.7185146862428639E-2</v>
      </c>
      <c r="R4605" t="str">
        <f>IF(ABS(moras[[#This Row],[Z-CORE E]]) &gt; 1.96, "Sí", "No")</f>
        <v>No</v>
      </c>
    </row>
    <row r="4606" spans="1:18">
      <c r="A4606">
        <v>2077</v>
      </c>
      <c r="B4606" t="s">
        <v>27</v>
      </c>
      <c r="C4606">
        <v>686170</v>
      </c>
      <c r="D46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606">
        <f>IF(moras[[#This Row],[SALARIO]]="",'2-Resumen'!$B$7, moras[[#This Row],[SALARIO]])</f>
        <v>686170</v>
      </c>
      <c r="F4606">
        <f>STANDARDIZE(moras[[#This Row],[SALARIO]],'2-Resumen'!$B$2,'2-Resumen'!$B$3)</f>
        <v>-0.36419917177933286</v>
      </c>
      <c r="G4606" t="str">
        <f>IF(ABS(moras[[#This Row],[Z-CORE]])&gt; 1.96,"Sí", "No")</f>
        <v>No</v>
      </c>
      <c r="H4606" t="s">
        <v>39</v>
      </c>
      <c r="I4606" t="str">
        <f>IF(moras[[#This Row],[TIPO_ASEGURAMIENTO]] = "", '2-Resumen'!$F$4, moras[[#This Row],[TIPO_ASEGURAMIENTO]])</f>
        <v>TRABAJADOR INDEPENDIENTE</v>
      </c>
      <c r="J4606" t="s">
        <v>29</v>
      </c>
      <c r="K4606" t="s">
        <v>30</v>
      </c>
      <c r="L4606" t="s">
        <v>31</v>
      </c>
      <c r="M4606" t="s">
        <v>30</v>
      </c>
      <c r="N4606">
        <v>43</v>
      </c>
      <c r="O4606">
        <f>IF(moras[[#This Row],[EDAD]]="", '2-Resumen'!$C$7, moras[[#This Row],[EDAD]])</f>
        <v>43</v>
      </c>
      <c r="P4606">
        <f>FLOOR(moras[[#This Row],[EDAD_SIN_NA´S]],10)</f>
        <v>40</v>
      </c>
      <c r="Q4606">
        <f>STANDARDIZE(moras[[#This Row],[EDAD]],'2-Resumen'!$C$2, '2-Resumen'!$C$3)</f>
        <v>7.7185146862428639E-2</v>
      </c>
      <c r="R4606" t="str">
        <f>IF(ABS(moras[[#This Row],[Z-CORE E]]) &gt; 1.96, "Sí", "No")</f>
        <v>No</v>
      </c>
    </row>
    <row r="4607" spans="1:18">
      <c r="A4607">
        <v>2081</v>
      </c>
      <c r="B4607" t="s">
        <v>32</v>
      </c>
      <c r="C4607">
        <v>594092</v>
      </c>
      <c r="D46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07">
        <f>IF(moras[[#This Row],[SALARIO]]="",'2-Resumen'!$B$7, moras[[#This Row],[SALARIO]])</f>
        <v>594092</v>
      </c>
      <c r="F4607">
        <f>STANDARDIZE(moras[[#This Row],[SALARIO]],'2-Resumen'!$B$2,'2-Resumen'!$B$3)</f>
        <v>-0.36573126137436329</v>
      </c>
      <c r="G4607" t="str">
        <f>IF(ABS(moras[[#This Row],[Z-CORE]])&gt; 1.96,"Sí", "No")</f>
        <v>No</v>
      </c>
      <c r="H4607" t="s">
        <v>39</v>
      </c>
      <c r="I4607" t="str">
        <f>IF(moras[[#This Row],[TIPO_ASEGURAMIENTO]] = "", '2-Resumen'!$F$4, moras[[#This Row],[TIPO_ASEGURAMIENTO]])</f>
        <v>TRABAJADOR INDEPENDIENTE</v>
      </c>
      <c r="J4607" t="s">
        <v>29</v>
      </c>
      <c r="K4607" t="s">
        <v>30</v>
      </c>
      <c r="L4607" t="s">
        <v>30</v>
      </c>
      <c r="M4607" t="s">
        <v>31</v>
      </c>
      <c r="N4607">
        <v>55</v>
      </c>
      <c r="O4607">
        <f>IF(moras[[#This Row],[EDAD]]="", '2-Resumen'!$C$7, moras[[#This Row],[EDAD]])</f>
        <v>55</v>
      </c>
      <c r="P4607">
        <f>FLOOR(moras[[#This Row],[EDAD_SIN_NA´S]],10)</f>
        <v>50</v>
      </c>
      <c r="Q4607">
        <f>STANDARDIZE(moras[[#This Row],[EDAD]],'2-Resumen'!$C$2, '2-Resumen'!$C$3)</f>
        <v>0.92408910778807873</v>
      </c>
      <c r="R4607" t="str">
        <f>IF(ABS(moras[[#This Row],[Z-CORE E]]) &gt; 1.96, "Sí", "No")</f>
        <v>No</v>
      </c>
    </row>
    <row r="4608" spans="1:18">
      <c r="A4608">
        <v>2105</v>
      </c>
      <c r="B4608" t="s">
        <v>32</v>
      </c>
      <c r="C4608">
        <v>1860734</v>
      </c>
      <c r="D46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608">
        <f>IF(moras[[#This Row],[SALARIO]]="",'2-Resumen'!$B$7, moras[[#This Row],[SALARIO]])</f>
        <v>1860734</v>
      </c>
      <c r="F4608">
        <f>STANDARDIZE(moras[[#This Row],[SALARIO]],'2-Resumen'!$B$2,'2-Resumen'!$B$3)</f>
        <v>-0.34465555350898258</v>
      </c>
      <c r="G4608" t="str">
        <f>IF(ABS(moras[[#This Row],[Z-CORE]])&gt; 1.96,"Sí", "No")</f>
        <v>No</v>
      </c>
      <c r="H4608" t="s">
        <v>39</v>
      </c>
      <c r="I4608" t="str">
        <f>IF(moras[[#This Row],[TIPO_ASEGURAMIENTO]] = "", '2-Resumen'!$F$4, moras[[#This Row],[TIPO_ASEGURAMIENTO]])</f>
        <v>TRABAJADOR INDEPENDIENTE</v>
      </c>
      <c r="J4608" t="s">
        <v>29</v>
      </c>
      <c r="K4608" t="s">
        <v>30</v>
      </c>
      <c r="L4608" t="s">
        <v>30</v>
      </c>
      <c r="M4608" t="s">
        <v>30</v>
      </c>
      <c r="N4608">
        <v>52</v>
      </c>
      <c r="O4608">
        <f>IF(moras[[#This Row],[EDAD]]="", '2-Resumen'!$C$7, moras[[#This Row],[EDAD]])</f>
        <v>52</v>
      </c>
      <c r="P4608">
        <f>FLOOR(moras[[#This Row],[EDAD_SIN_NA´S]],10)</f>
        <v>50</v>
      </c>
      <c r="Q4608">
        <f>STANDARDIZE(moras[[#This Row],[EDAD]],'2-Resumen'!$C$2, '2-Resumen'!$C$3)</f>
        <v>0.71236311755666615</v>
      </c>
      <c r="R4608" t="str">
        <f>IF(ABS(moras[[#This Row],[Z-CORE E]]) &gt; 1.96, "Sí", "No")</f>
        <v>No</v>
      </c>
    </row>
    <row r="4609" spans="1:18">
      <c r="A4609">
        <v>2112</v>
      </c>
      <c r="B4609" t="s">
        <v>32</v>
      </c>
      <c r="C4609">
        <v>297102</v>
      </c>
      <c r="D46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09">
        <f>IF(moras[[#This Row],[SALARIO]]="",'2-Resumen'!$B$7, moras[[#This Row],[SALARIO]])</f>
        <v>297102</v>
      </c>
      <c r="F4609">
        <f>STANDARDIZE(moras[[#This Row],[SALARIO]],'2-Resumen'!$B$2,'2-Resumen'!$B$3)</f>
        <v>-0.37067289008945364</v>
      </c>
      <c r="G4609" t="str">
        <f>IF(ABS(moras[[#This Row],[Z-CORE]])&gt; 1.96,"Sí", "No")</f>
        <v>No</v>
      </c>
      <c r="H4609" t="s">
        <v>39</v>
      </c>
      <c r="I4609" t="str">
        <f>IF(moras[[#This Row],[TIPO_ASEGURAMIENTO]] = "", '2-Resumen'!$F$4, moras[[#This Row],[TIPO_ASEGURAMIENTO]])</f>
        <v>TRABAJADOR INDEPENDIENTE</v>
      </c>
      <c r="J4609" t="s">
        <v>29</v>
      </c>
      <c r="K4609" t="s">
        <v>30</v>
      </c>
      <c r="L4609" t="s">
        <v>31</v>
      </c>
      <c r="M4609" t="s">
        <v>31</v>
      </c>
      <c r="N4609">
        <v>29</v>
      </c>
      <c r="O4609">
        <f>IF(moras[[#This Row],[EDAD]]="", '2-Resumen'!$C$7, moras[[#This Row],[EDAD]])</f>
        <v>29</v>
      </c>
      <c r="P4609">
        <f>FLOOR(moras[[#This Row],[EDAD_SIN_NA´S]],10)</f>
        <v>20</v>
      </c>
      <c r="Q4609">
        <f>STANDARDIZE(moras[[#This Row],[EDAD]],'2-Resumen'!$C$2, '2-Resumen'!$C$3)</f>
        <v>-0.91086947421749642</v>
      </c>
      <c r="R4609" t="str">
        <f>IF(ABS(moras[[#This Row],[Z-CORE E]]) &gt; 1.96, "Sí", "No")</f>
        <v>No</v>
      </c>
    </row>
    <row r="4610" spans="1:18">
      <c r="A4610">
        <v>2123</v>
      </c>
      <c r="B4610" t="s">
        <v>32</v>
      </c>
      <c r="C4610">
        <v>299647</v>
      </c>
      <c r="D46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10">
        <f>IF(moras[[#This Row],[SALARIO]]="",'2-Resumen'!$B$7, moras[[#This Row],[SALARIO]])</f>
        <v>299647</v>
      </c>
      <c r="F4610">
        <f>STANDARDIZE(moras[[#This Row],[SALARIO]],'2-Resumen'!$B$2,'2-Resumen'!$B$3)</f>
        <v>-0.3706305437307213</v>
      </c>
      <c r="G4610" t="str">
        <f>IF(ABS(moras[[#This Row],[Z-CORE]])&gt; 1.96,"Sí", "No")</f>
        <v>No</v>
      </c>
      <c r="H4610" t="s">
        <v>39</v>
      </c>
      <c r="I4610" t="str">
        <f>IF(moras[[#This Row],[TIPO_ASEGURAMIENTO]] = "", '2-Resumen'!$F$4, moras[[#This Row],[TIPO_ASEGURAMIENTO]])</f>
        <v>TRABAJADOR INDEPENDIENTE</v>
      </c>
      <c r="J4610" t="s">
        <v>29</v>
      </c>
      <c r="K4610" t="s">
        <v>30</v>
      </c>
      <c r="L4610" t="s">
        <v>31</v>
      </c>
      <c r="M4610" t="s">
        <v>30</v>
      </c>
      <c r="N4610">
        <v>48</v>
      </c>
      <c r="O4610">
        <f>IF(moras[[#This Row],[EDAD]]="", '2-Resumen'!$C$7, moras[[#This Row],[EDAD]])</f>
        <v>48</v>
      </c>
      <c r="P4610">
        <f>FLOOR(moras[[#This Row],[EDAD_SIN_NA´S]],10)</f>
        <v>40</v>
      </c>
      <c r="Q4610">
        <f>STANDARDIZE(moras[[#This Row],[EDAD]],'2-Resumen'!$C$2, '2-Resumen'!$C$3)</f>
        <v>0.43006179724811616</v>
      </c>
      <c r="R4610" t="str">
        <f>IF(ABS(moras[[#This Row],[Z-CORE E]]) &gt; 1.96, "Sí", "No")</f>
        <v>No</v>
      </c>
    </row>
    <row r="4611" spans="1:18">
      <c r="A4611">
        <v>2124</v>
      </c>
      <c r="B4611" t="s">
        <v>32</v>
      </c>
      <c r="C4611">
        <v>522249</v>
      </c>
      <c r="D46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11">
        <f>IF(moras[[#This Row],[SALARIO]]="",'2-Resumen'!$B$7, moras[[#This Row],[SALARIO]])</f>
        <v>522249</v>
      </c>
      <c r="F4611">
        <f>STANDARDIZE(moras[[#This Row],[SALARIO]],'2-Resumen'!$B$2,'2-Resumen'!$B$3)</f>
        <v>-0.36692665997963025</v>
      </c>
      <c r="G4611" t="str">
        <f>IF(ABS(moras[[#This Row],[Z-CORE]])&gt; 1.96,"Sí", "No")</f>
        <v>No</v>
      </c>
      <c r="H4611" t="s">
        <v>39</v>
      </c>
      <c r="I4611" t="str">
        <f>IF(moras[[#This Row],[TIPO_ASEGURAMIENTO]] = "", '2-Resumen'!$F$4, moras[[#This Row],[TIPO_ASEGURAMIENTO]])</f>
        <v>TRABAJADOR INDEPENDIENTE</v>
      </c>
      <c r="J4611" t="s">
        <v>29</v>
      </c>
      <c r="K4611" t="s">
        <v>30</v>
      </c>
      <c r="L4611" t="s">
        <v>31</v>
      </c>
      <c r="M4611" t="s">
        <v>30</v>
      </c>
      <c r="N4611">
        <v>30</v>
      </c>
      <c r="O4611">
        <f>IF(moras[[#This Row],[EDAD]]="", '2-Resumen'!$C$7, moras[[#This Row],[EDAD]])</f>
        <v>30</v>
      </c>
      <c r="P4611">
        <f>FLOOR(moras[[#This Row],[EDAD_SIN_NA´S]],10)</f>
        <v>30</v>
      </c>
      <c r="Q4611">
        <f>STANDARDIZE(moras[[#This Row],[EDAD]],'2-Resumen'!$C$2, '2-Resumen'!$C$3)</f>
        <v>-0.84029414414035897</v>
      </c>
      <c r="R4611" t="str">
        <f>IF(ABS(moras[[#This Row],[Z-CORE E]]) &gt; 1.96, "Sí", "No")</f>
        <v>No</v>
      </c>
    </row>
    <row r="4612" spans="1:18">
      <c r="A4612">
        <v>2128</v>
      </c>
      <c r="B4612" t="s">
        <v>32</v>
      </c>
      <c r="C4612">
        <v>297046</v>
      </c>
      <c r="D46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12">
        <f>IF(moras[[#This Row],[SALARIO]]="",'2-Resumen'!$B$7, moras[[#This Row],[SALARIO]])</f>
        <v>297046</v>
      </c>
      <c r="F4612">
        <f>STANDARDIZE(moras[[#This Row],[SALARIO]],'2-Resumen'!$B$2,'2-Resumen'!$B$3)</f>
        <v>-0.37067382187573611</v>
      </c>
      <c r="G4612" t="str">
        <f>IF(ABS(moras[[#This Row],[Z-CORE]])&gt; 1.96,"Sí", "No")</f>
        <v>No</v>
      </c>
      <c r="H4612" t="s">
        <v>39</v>
      </c>
      <c r="I4612" t="str">
        <f>IF(moras[[#This Row],[TIPO_ASEGURAMIENTO]] = "", '2-Resumen'!$F$4, moras[[#This Row],[TIPO_ASEGURAMIENTO]])</f>
        <v>TRABAJADOR INDEPENDIENTE</v>
      </c>
      <c r="J4612" t="s">
        <v>29</v>
      </c>
      <c r="K4612" t="s">
        <v>30</v>
      </c>
      <c r="L4612" t="s">
        <v>30</v>
      </c>
      <c r="M4612" t="s">
        <v>30</v>
      </c>
      <c r="N4612">
        <v>25</v>
      </c>
      <c r="O4612">
        <f>IF(moras[[#This Row],[EDAD]]="", '2-Resumen'!$C$7, moras[[#This Row],[EDAD]])</f>
        <v>25</v>
      </c>
      <c r="P4612">
        <f>FLOOR(moras[[#This Row],[EDAD_SIN_NA´S]],10)</f>
        <v>20</v>
      </c>
      <c r="Q4612">
        <f>STANDARDIZE(moras[[#This Row],[EDAD]],'2-Resumen'!$C$2, '2-Resumen'!$C$3)</f>
        <v>-1.1931707945260464</v>
      </c>
      <c r="R4612" t="str">
        <f>IF(ABS(moras[[#This Row],[Z-CORE E]]) &gt; 1.96, "Sí", "No")</f>
        <v>No</v>
      </c>
    </row>
    <row r="4613" spans="1:18">
      <c r="A4613">
        <v>2131</v>
      </c>
      <c r="B4613" t="s">
        <v>32</v>
      </c>
      <c r="C4613">
        <v>297046</v>
      </c>
      <c r="D46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13">
        <f>IF(moras[[#This Row],[SALARIO]]="",'2-Resumen'!$B$7, moras[[#This Row],[SALARIO]])</f>
        <v>297046</v>
      </c>
      <c r="F4613">
        <f>STANDARDIZE(moras[[#This Row],[SALARIO]],'2-Resumen'!$B$2,'2-Resumen'!$B$3)</f>
        <v>-0.37067382187573611</v>
      </c>
      <c r="G4613" t="str">
        <f>IF(ABS(moras[[#This Row],[Z-CORE]])&gt; 1.96,"Sí", "No")</f>
        <v>No</v>
      </c>
      <c r="H4613" t="s">
        <v>39</v>
      </c>
      <c r="I4613" t="str">
        <f>IF(moras[[#This Row],[TIPO_ASEGURAMIENTO]] = "", '2-Resumen'!$F$4, moras[[#This Row],[TIPO_ASEGURAMIENTO]])</f>
        <v>TRABAJADOR INDEPENDIENTE</v>
      </c>
      <c r="J4613" t="s">
        <v>29</v>
      </c>
      <c r="K4613" t="s">
        <v>30</v>
      </c>
      <c r="L4613" t="s">
        <v>31</v>
      </c>
      <c r="M4613" t="s">
        <v>31</v>
      </c>
      <c r="N4613">
        <v>43</v>
      </c>
      <c r="O4613">
        <f>IF(moras[[#This Row],[EDAD]]="", '2-Resumen'!$C$7, moras[[#This Row],[EDAD]])</f>
        <v>43</v>
      </c>
      <c r="P4613">
        <f>FLOOR(moras[[#This Row],[EDAD_SIN_NA´S]],10)</f>
        <v>40</v>
      </c>
      <c r="Q4613">
        <f>STANDARDIZE(moras[[#This Row],[EDAD]],'2-Resumen'!$C$2, '2-Resumen'!$C$3)</f>
        <v>7.7185146862428639E-2</v>
      </c>
      <c r="R4613" t="str">
        <f>IF(ABS(moras[[#This Row],[Z-CORE E]]) &gt; 1.96, "Sí", "No")</f>
        <v>No</v>
      </c>
    </row>
    <row r="4614" spans="1:18">
      <c r="A4614">
        <v>2133</v>
      </c>
      <c r="B4614" t="s">
        <v>27</v>
      </c>
      <c r="C4614">
        <v>445821</v>
      </c>
      <c r="D46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14">
        <f>IF(moras[[#This Row],[SALARIO]]="",'2-Resumen'!$B$7, moras[[#This Row],[SALARIO]])</f>
        <v>445821</v>
      </c>
      <c r="F4614">
        <f>STANDARDIZE(moras[[#This Row],[SALARIO]],'2-Resumen'!$B$2,'2-Resumen'!$B$3)</f>
        <v>-0.36819834858677841</v>
      </c>
      <c r="G4614" t="str">
        <f>IF(ABS(moras[[#This Row],[Z-CORE]])&gt; 1.96,"Sí", "No")</f>
        <v>No</v>
      </c>
      <c r="H4614" t="s">
        <v>39</v>
      </c>
      <c r="I4614" t="str">
        <f>IF(moras[[#This Row],[TIPO_ASEGURAMIENTO]] = "", '2-Resumen'!$F$4, moras[[#This Row],[TIPO_ASEGURAMIENTO]])</f>
        <v>TRABAJADOR INDEPENDIENTE</v>
      </c>
      <c r="J4614" t="s">
        <v>29</v>
      </c>
      <c r="K4614" t="s">
        <v>30</v>
      </c>
      <c r="L4614" t="s">
        <v>31</v>
      </c>
      <c r="M4614" t="s">
        <v>31</v>
      </c>
      <c r="N4614">
        <v>39</v>
      </c>
      <c r="O4614">
        <f>IF(moras[[#This Row],[EDAD]]="", '2-Resumen'!$C$7, moras[[#This Row],[EDAD]])</f>
        <v>39</v>
      </c>
      <c r="P4614">
        <f>FLOOR(moras[[#This Row],[EDAD_SIN_NA´S]],10)</f>
        <v>30</v>
      </c>
      <c r="Q4614">
        <f>STANDARDIZE(moras[[#This Row],[EDAD]],'2-Resumen'!$C$2, '2-Resumen'!$C$3)</f>
        <v>-0.20511617344612137</v>
      </c>
      <c r="R4614" t="str">
        <f>IF(ABS(moras[[#This Row],[Z-CORE E]]) &gt; 1.96, "Sí", "No")</f>
        <v>No</v>
      </c>
    </row>
    <row r="4615" spans="1:18">
      <c r="A4615">
        <v>2134</v>
      </c>
      <c r="B4615" t="s">
        <v>32</v>
      </c>
      <c r="C4615">
        <v>3067233</v>
      </c>
      <c r="D46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615">
        <f>IF(moras[[#This Row],[SALARIO]]="",'2-Resumen'!$B$7, moras[[#This Row],[SALARIO]])</f>
        <v>3067233</v>
      </c>
      <c r="F4615">
        <f>STANDARDIZE(moras[[#This Row],[SALARIO]],'2-Resumen'!$B$2,'2-Resumen'!$B$3)</f>
        <v>-0.3245805674719856</v>
      </c>
      <c r="G4615" t="str">
        <f>IF(ABS(moras[[#This Row],[Z-CORE]])&gt; 1.96,"Sí", "No")</f>
        <v>No</v>
      </c>
      <c r="H4615" t="s">
        <v>39</v>
      </c>
      <c r="I4615" t="str">
        <f>IF(moras[[#This Row],[TIPO_ASEGURAMIENTO]] = "", '2-Resumen'!$F$4, moras[[#This Row],[TIPO_ASEGURAMIENTO]])</f>
        <v>TRABAJADOR INDEPENDIENTE</v>
      </c>
      <c r="J4615" t="s">
        <v>29</v>
      </c>
      <c r="K4615" t="s">
        <v>30</v>
      </c>
      <c r="L4615" t="s">
        <v>30</v>
      </c>
      <c r="M4615" t="s">
        <v>30</v>
      </c>
      <c r="N4615">
        <v>45</v>
      </c>
      <c r="O4615">
        <f>IF(moras[[#This Row],[EDAD]]="", '2-Resumen'!$C$7, moras[[#This Row],[EDAD]])</f>
        <v>45</v>
      </c>
      <c r="P4615">
        <f>FLOOR(moras[[#This Row],[EDAD_SIN_NA´S]],10)</f>
        <v>40</v>
      </c>
      <c r="Q4615">
        <f>STANDARDIZE(moras[[#This Row],[EDAD]],'2-Resumen'!$C$2, '2-Resumen'!$C$3)</f>
        <v>0.21833580701670366</v>
      </c>
      <c r="R4615" t="str">
        <f>IF(ABS(moras[[#This Row],[Z-CORE E]]) &gt; 1.96, "Sí", "No")</f>
        <v>No</v>
      </c>
    </row>
    <row r="4616" spans="1:18">
      <c r="A4616">
        <v>2145</v>
      </c>
      <c r="B4616" t="s">
        <v>32</v>
      </c>
      <c r="C4616">
        <v>302470</v>
      </c>
      <c r="D46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16">
        <f>IF(moras[[#This Row],[SALARIO]]="",'2-Resumen'!$B$7, moras[[#This Row],[SALARIO]])</f>
        <v>302470</v>
      </c>
      <c r="F4616">
        <f>STANDARDIZE(moras[[#This Row],[SALARIO]],'2-Resumen'!$B$2,'2-Resumen'!$B$3)</f>
        <v>-0.37058357171865797</v>
      </c>
      <c r="G4616" t="str">
        <f>IF(ABS(moras[[#This Row],[Z-CORE]])&gt; 1.96,"Sí", "No")</f>
        <v>No</v>
      </c>
      <c r="H4616" t="s">
        <v>39</v>
      </c>
      <c r="I4616" t="str">
        <f>IF(moras[[#This Row],[TIPO_ASEGURAMIENTO]] = "", '2-Resumen'!$F$4, moras[[#This Row],[TIPO_ASEGURAMIENTO]])</f>
        <v>TRABAJADOR INDEPENDIENTE</v>
      </c>
      <c r="J4616" t="s">
        <v>29</v>
      </c>
      <c r="K4616" t="s">
        <v>30</v>
      </c>
      <c r="L4616" t="s">
        <v>31</v>
      </c>
      <c r="M4616" t="s">
        <v>31</v>
      </c>
      <c r="N4616">
        <v>48</v>
      </c>
      <c r="O4616">
        <f>IF(moras[[#This Row],[EDAD]]="", '2-Resumen'!$C$7, moras[[#This Row],[EDAD]])</f>
        <v>48</v>
      </c>
      <c r="P4616">
        <f>FLOOR(moras[[#This Row],[EDAD_SIN_NA´S]],10)</f>
        <v>40</v>
      </c>
      <c r="Q4616">
        <f>STANDARDIZE(moras[[#This Row],[EDAD]],'2-Resumen'!$C$2, '2-Resumen'!$C$3)</f>
        <v>0.43006179724811616</v>
      </c>
      <c r="R4616" t="str">
        <f>IF(ABS(moras[[#This Row],[Z-CORE E]]) &gt; 1.96, "Sí", "No")</f>
        <v>No</v>
      </c>
    </row>
    <row r="4617" spans="1:18">
      <c r="A4617">
        <v>2156</v>
      </c>
      <c r="B4617" t="s">
        <v>32</v>
      </c>
      <c r="C4617">
        <v>594092</v>
      </c>
      <c r="D46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17">
        <f>IF(moras[[#This Row],[SALARIO]]="",'2-Resumen'!$B$7, moras[[#This Row],[SALARIO]])</f>
        <v>594092</v>
      </c>
      <c r="F4617">
        <f>STANDARDIZE(moras[[#This Row],[SALARIO]],'2-Resumen'!$B$2,'2-Resumen'!$B$3)</f>
        <v>-0.36573126137436329</v>
      </c>
      <c r="G4617" t="str">
        <f>IF(ABS(moras[[#This Row],[Z-CORE]])&gt; 1.96,"Sí", "No")</f>
        <v>No</v>
      </c>
      <c r="H4617" t="s">
        <v>39</v>
      </c>
      <c r="I4617" t="str">
        <f>IF(moras[[#This Row],[TIPO_ASEGURAMIENTO]] = "", '2-Resumen'!$F$4, moras[[#This Row],[TIPO_ASEGURAMIENTO]])</f>
        <v>TRABAJADOR INDEPENDIENTE</v>
      </c>
      <c r="J4617" t="s">
        <v>29</v>
      </c>
      <c r="K4617" t="s">
        <v>30</v>
      </c>
      <c r="L4617" t="s">
        <v>30</v>
      </c>
      <c r="M4617" t="s">
        <v>30</v>
      </c>
      <c r="N4617">
        <v>48</v>
      </c>
      <c r="O4617">
        <f>IF(moras[[#This Row],[EDAD]]="", '2-Resumen'!$C$7, moras[[#This Row],[EDAD]])</f>
        <v>48</v>
      </c>
      <c r="P4617">
        <f>FLOOR(moras[[#This Row],[EDAD_SIN_NA´S]],10)</f>
        <v>40</v>
      </c>
      <c r="Q4617">
        <f>STANDARDIZE(moras[[#This Row],[EDAD]],'2-Resumen'!$C$2, '2-Resumen'!$C$3)</f>
        <v>0.43006179724811616</v>
      </c>
      <c r="R4617" t="str">
        <f>IF(ABS(moras[[#This Row],[Z-CORE E]]) &gt; 1.96, "Sí", "No")</f>
        <v>No</v>
      </c>
    </row>
    <row r="4618" spans="1:18">
      <c r="A4618">
        <v>2165</v>
      </c>
      <c r="B4618" t="s">
        <v>32</v>
      </c>
      <c r="C4618">
        <v>301566</v>
      </c>
      <c r="D46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18">
        <f>IF(moras[[#This Row],[SALARIO]]="",'2-Resumen'!$B$7, moras[[#This Row],[SALARIO]])</f>
        <v>301566</v>
      </c>
      <c r="F4618">
        <f>STANDARDIZE(moras[[#This Row],[SALARIO]],'2-Resumen'!$B$2,'2-Resumen'!$B$3)</f>
        <v>-0.3705986134115043</v>
      </c>
      <c r="G4618" t="str">
        <f>IF(ABS(moras[[#This Row],[Z-CORE]])&gt; 1.96,"Sí", "No")</f>
        <v>No</v>
      </c>
      <c r="H4618" t="s">
        <v>39</v>
      </c>
      <c r="I4618" t="str">
        <f>IF(moras[[#This Row],[TIPO_ASEGURAMIENTO]] = "", '2-Resumen'!$F$4, moras[[#This Row],[TIPO_ASEGURAMIENTO]])</f>
        <v>TRABAJADOR INDEPENDIENTE</v>
      </c>
      <c r="J4618" t="s">
        <v>29</v>
      </c>
      <c r="K4618" t="s">
        <v>30</v>
      </c>
      <c r="L4618" t="s">
        <v>31</v>
      </c>
      <c r="M4618" t="s">
        <v>31</v>
      </c>
      <c r="N4618">
        <v>20</v>
      </c>
      <c r="O4618">
        <f>IF(moras[[#This Row],[EDAD]]="", '2-Resumen'!$C$7, moras[[#This Row],[EDAD]])</f>
        <v>20</v>
      </c>
      <c r="P4618">
        <f>FLOOR(moras[[#This Row],[EDAD_SIN_NA´S]],10)</f>
        <v>20</v>
      </c>
      <c r="Q4618">
        <f>STANDARDIZE(moras[[#This Row],[EDAD]],'2-Resumen'!$C$2, '2-Resumen'!$C$3)</f>
        <v>-1.5460474449117341</v>
      </c>
      <c r="R4618" t="str">
        <f>IF(ABS(moras[[#This Row],[Z-CORE E]]) &gt; 1.96, "Sí", "No")</f>
        <v>No</v>
      </c>
    </row>
    <row r="4619" spans="1:18">
      <c r="A4619">
        <v>2171</v>
      </c>
      <c r="B4619" t="s">
        <v>27</v>
      </c>
      <c r="C4619">
        <v>297045</v>
      </c>
      <c r="D46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19">
        <f>IF(moras[[#This Row],[SALARIO]]="",'2-Resumen'!$B$7, moras[[#This Row],[SALARIO]])</f>
        <v>297045</v>
      </c>
      <c r="F4619">
        <f>STANDARDIZE(moras[[#This Row],[SALARIO]],'2-Resumen'!$B$2,'2-Resumen'!$B$3)</f>
        <v>-0.37067383851477692</v>
      </c>
      <c r="G4619" t="str">
        <f>IF(ABS(moras[[#This Row],[Z-CORE]])&gt; 1.96,"Sí", "No")</f>
        <v>No</v>
      </c>
      <c r="H4619" t="s">
        <v>39</v>
      </c>
      <c r="I4619" t="str">
        <f>IF(moras[[#This Row],[TIPO_ASEGURAMIENTO]] = "", '2-Resumen'!$F$4, moras[[#This Row],[TIPO_ASEGURAMIENTO]])</f>
        <v>TRABAJADOR INDEPENDIENTE</v>
      </c>
      <c r="J4619" t="s">
        <v>29</v>
      </c>
      <c r="K4619" t="s">
        <v>30</v>
      </c>
      <c r="L4619" t="s">
        <v>30</v>
      </c>
      <c r="M4619" t="s">
        <v>30</v>
      </c>
      <c r="N4619">
        <v>41</v>
      </c>
      <c r="O4619">
        <f>IF(moras[[#This Row],[EDAD]]="", '2-Resumen'!$C$7, moras[[#This Row],[EDAD]])</f>
        <v>41</v>
      </c>
      <c r="P4619">
        <f>FLOOR(moras[[#This Row],[EDAD_SIN_NA´S]],10)</f>
        <v>40</v>
      </c>
      <c r="Q4619">
        <f>STANDARDIZE(moras[[#This Row],[EDAD]],'2-Resumen'!$C$2, '2-Resumen'!$C$3)</f>
        <v>-6.3965513291846368E-2</v>
      </c>
      <c r="R4619" t="str">
        <f>IF(ABS(moras[[#This Row],[Z-CORE E]]) &gt; 1.96, "Sí", "No")</f>
        <v>No</v>
      </c>
    </row>
    <row r="4620" spans="1:18">
      <c r="A4620">
        <v>2181</v>
      </c>
      <c r="B4620" t="s">
        <v>32</v>
      </c>
      <c r="C4620">
        <v>295970</v>
      </c>
      <c r="D46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20">
        <f>IF(moras[[#This Row],[SALARIO]]="",'2-Resumen'!$B$7, moras[[#This Row],[SALARIO]])</f>
        <v>295970</v>
      </c>
      <c r="F4620">
        <f>STANDARDIZE(moras[[#This Row],[SALARIO]],'2-Resumen'!$B$2,'2-Resumen'!$B$3)</f>
        <v>-0.37069172548359308</v>
      </c>
      <c r="G4620" t="str">
        <f>IF(ABS(moras[[#This Row],[Z-CORE]])&gt; 1.96,"Sí", "No")</f>
        <v>No</v>
      </c>
      <c r="H4620" t="s">
        <v>39</v>
      </c>
      <c r="I4620" t="str">
        <f>IF(moras[[#This Row],[TIPO_ASEGURAMIENTO]] = "", '2-Resumen'!$F$4, moras[[#This Row],[TIPO_ASEGURAMIENTO]])</f>
        <v>TRABAJADOR INDEPENDIENTE</v>
      </c>
      <c r="J4620" t="s">
        <v>29</v>
      </c>
      <c r="K4620" t="s">
        <v>30</v>
      </c>
      <c r="L4620" t="s">
        <v>31</v>
      </c>
      <c r="M4620" t="s">
        <v>31</v>
      </c>
      <c r="N4620">
        <v>28</v>
      </c>
      <c r="O4620">
        <f>IF(moras[[#This Row],[EDAD]]="", '2-Resumen'!$C$7, moras[[#This Row],[EDAD]])</f>
        <v>28</v>
      </c>
      <c r="P4620">
        <f>FLOOR(moras[[#This Row],[EDAD_SIN_NA´S]],10)</f>
        <v>20</v>
      </c>
      <c r="Q4620">
        <f>STANDARDIZE(moras[[#This Row],[EDAD]],'2-Resumen'!$C$2, '2-Resumen'!$C$3)</f>
        <v>-0.98144480429463388</v>
      </c>
      <c r="R4620" t="str">
        <f>IF(ABS(moras[[#This Row],[Z-CORE E]]) &gt; 1.96, "Sí", "No")</f>
        <v>No</v>
      </c>
    </row>
    <row r="4621" spans="1:18">
      <c r="A4621">
        <v>2199</v>
      </c>
      <c r="B4621" t="s">
        <v>32</v>
      </c>
      <c r="C4621">
        <v>837414</v>
      </c>
      <c r="D46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621">
        <f>IF(moras[[#This Row],[SALARIO]]="",'2-Resumen'!$B$7, moras[[#This Row],[SALARIO]])</f>
        <v>837414</v>
      </c>
      <c r="F4621">
        <f>STANDARDIZE(moras[[#This Row],[SALARIO]],'2-Resumen'!$B$2,'2-Resumen'!$B$3)</f>
        <v>-0.36168261669874058</v>
      </c>
      <c r="G4621" t="str">
        <f>IF(ABS(moras[[#This Row],[Z-CORE]])&gt; 1.96,"Sí", "No")</f>
        <v>No</v>
      </c>
      <c r="H4621" t="s">
        <v>39</v>
      </c>
      <c r="I4621" t="str">
        <f>IF(moras[[#This Row],[TIPO_ASEGURAMIENTO]] = "", '2-Resumen'!$F$4, moras[[#This Row],[TIPO_ASEGURAMIENTO]])</f>
        <v>TRABAJADOR INDEPENDIENTE</v>
      </c>
      <c r="J4621" t="s">
        <v>29</v>
      </c>
      <c r="K4621" t="s">
        <v>30</v>
      </c>
      <c r="L4621" t="s">
        <v>31</v>
      </c>
      <c r="M4621" t="s">
        <v>31</v>
      </c>
      <c r="N4621">
        <v>64</v>
      </c>
      <c r="O4621">
        <f>IF(moras[[#This Row],[EDAD]]="", '2-Resumen'!$C$7, moras[[#This Row],[EDAD]])</f>
        <v>64</v>
      </c>
      <c r="P4621">
        <f>FLOOR(moras[[#This Row],[EDAD_SIN_NA´S]],10)</f>
        <v>60</v>
      </c>
      <c r="Q4621">
        <f>STANDARDIZE(moras[[#This Row],[EDAD]],'2-Resumen'!$C$2, '2-Resumen'!$C$3)</f>
        <v>1.5592670784823162</v>
      </c>
      <c r="R4621" t="str">
        <f>IF(ABS(moras[[#This Row],[Z-CORE E]]) &gt; 1.96, "Sí", "No")</f>
        <v>No</v>
      </c>
    </row>
    <row r="4622" spans="1:18">
      <c r="A4622">
        <v>2213</v>
      </c>
      <c r="B4622" t="s">
        <v>27</v>
      </c>
      <c r="C4622">
        <v>619970</v>
      </c>
      <c r="D46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22">
        <f>IF(moras[[#This Row],[SALARIO]]="",'2-Resumen'!$B$7, moras[[#This Row],[SALARIO]])</f>
        <v>619970</v>
      </c>
      <c r="F4622">
        <f>STANDARDIZE(moras[[#This Row],[SALARIO]],'2-Resumen'!$B$2,'2-Resumen'!$B$3)</f>
        <v>-0.36530067627759538</v>
      </c>
      <c r="G4622" t="str">
        <f>IF(ABS(moras[[#This Row],[Z-CORE]])&gt; 1.96,"Sí", "No")</f>
        <v>No</v>
      </c>
      <c r="H4622" t="s">
        <v>39</v>
      </c>
      <c r="I4622" t="str">
        <f>IF(moras[[#This Row],[TIPO_ASEGURAMIENTO]] = "", '2-Resumen'!$F$4, moras[[#This Row],[TIPO_ASEGURAMIENTO]])</f>
        <v>TRABAJADOR INDEPENDIENTE</v>
      </c>
      <c r="J4622" t="s">
        <v>29</v>
      </c>
      <c r="K4622" t="s">
        <v>30</v>
      </c>
      <c r="L4622" t="s">
        <v>31</v>
      </c>
      <c r="M4622" t="s">
        <v>31</v>
      </c>
      <c r="N4622">
        <v>53</v>
      </c>
      <c r="O4622">
        <f>IF(moras[[#This Row],[EDAD]]="", '2-Resumen'!$C$7, moras[[#This Row],[EDAD]])</f>
        <v>53</v>
      </c>
      <c r="P4622">
        <f>FLOOR(moras[[#This Row],[EDAD_SIN_NA´S]],10)</f>
        <v>50</v>
      </c>
      <c r="Q4622">
        <f>STANDARDIZE(moras[[#This Row],[EDAD]],'2-Resumen'!$C$2, '2-Resumen'!$C$3)</f>
        <v>0.78293844763380371</v>
      </c>
      <c r="R4622" t="str">
        <f>IF(ABS(moras[[#This Row],[Z-CORE E]]) &gt; 1.96, "Sí", "No")</f>
        <v>No</v>
      </c>
    </row>
    <row r="4623" spans="1:18">
      <c r="A4623">
        <v>2214</v>
      </c>
      <c r="B4623" t="s">
        <v>32</v>
      </c>
      <c r="C4623">
        <v>361811</v>
      </c>
      <c r="D46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23">
        <f>IF(moras[[#This Row],[SALARIO]]="",'2-Resumen'!$B$7, moras[[#This Row],[SALARIO]])</f>
        <v>361811</v>
      </c>
      <c r="F4623">
        <f>STANDARDIZE(moras[[#This Row],[SALARIO]],'2-Resumen'!$B$2,'2-Resumen'!$B$3)</f>
        <v>-0.36959619440096314</v>
      </c>
      <c r="G4623" t="str">
        <f>IF(ABS(moras[[#This Row],[Z-CORE]])&gt; 1.96,"Sí", "No")</f>
        <v>No</v>
      </c>
      <c r="H4623" t="s">
        <v>39</v>
      </c>
      <c r="I4623" t="str">
        <f>IF(moras[[#This Row],[TIPO_ASEGURAMIENTO]] = "", '2-Resumen'!$F$4, moras[[#This Row],[TIPO_ASEGURAMIENTO]])</f>
        <v>TRABAJADOR INDEPENDIENTE</v>
      </c>
      <c r="J4623" t="s">
        <v>29</v>
      </c>
      <c r="K4623" t="s">
        <v>30</v>
      </c>
      <c r="L4623" t="s">
        <v>31</v>
      </c>
      <c r="M4623" t="s">
        <v>30</v>
      </c>
      <c r="N4623">
        <v>44</v>
      </c>
      <c r="O4623">
        <f>IF(moras[[#This Row],[EDAD]]="", '2-Resumen'!$C$7, moras[[#This Row],[EDAD]])</f>
        <v>44</v>
      </c>
      <c r="P4623">
        <f>FLOOR(moras[[#This Row],[EDAD_SIN_NA´S]],10)</f>
        <v>40</v>
      </c>
      <c r="Q4623">
        <f>STANDARDIZE(moras[[#This Row],[EDAD]],'2-Resumen'!$C$2, '2-Resumen'!$C$3)</f>
        <v>0.14776047693956615</v>
      </c>
      <c r="R4623" t="str">
        <f>IF(ABS(moras[[#This Row],[Z-CORE E]]) &gt; 1.96, "Sí", "No")</f>
        <v>No</v>
      </c>
    </row>
    <row r="4624" spans="1:18">
      <c r="A4624">
        <v>2216</v>
      </c>
      <c r="B4624" t="s">
        <v>27</v>
      </c>
      <c r="C4624">
        <v>343085</v>
      </c>
      <c r="D46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24">
        <f>IF(moras[[#This Row],[SALARIO]]="",'2-Resumen'!$B$7, moras[[#This Row],[SALARIO]])</f>
        <v>343085</v>
      </c>
      <c r="F4624">
        <f>STANDARDIZE(moras[[#This Row],[SALARIO]],'2-Resumen'!$B$2,'2-Resumen'!$B$3)</f>
        <v>-0.36990777707822092</v>
      </c>
      <c r="G4624" t="str">
        <f>IF(ABS(moras[[#This Row],[Z-CORE]])&gt; 1.96,"Sí", "No")</f>
        <v>No</v>
      </c>
      <c r="H4624" t="s">
        <v>39</v>
      </c>
      <c r="I4624" t="str">
        <f>IF(moras[[#This Row],[TIPO_ASEGURAMIENTO]] = "", '2-Resumen'!$F$4, moras[[#This Row],[TIPO_ASEGURAMIENTO]])</f>
        <v>TRABAJADOR INDEPENDIENTE</v>
      </c>
      <c r="J4624" t="s">
        <v>29</v>
      </c>
      <c r="K4624" t="s">
        <v>30</v>
      </c>
      <c r="L4624" t="s">
        <v>31</v>
      </c>
      <c r="M4624" t="s">
        <v>31</v>
      </c>
      <c r="N4624">
        <v>42</v>
      </c>
      <c r="O4624">
        <f>IF(moras[[#This Row],[EDAD]]="", '2-Resumen'!$C$7, moras[[#This Row],[EDAD]])</f>
        <v>42</v>
      </c>
      <c r="P4624">
        <f>FLOOR(moras[[#This Row],[EDAD_SIN_NA´S]],10)</f>
        <v>40</v>
      </c>
      <c r="Q4624">
        <f>STANDARDIZE(moras[[#This Row],[EDAD]],'2-Resumen'!$C$2, '2-Resumen'!$C$3)</f>
        <v>6.6098167852911317E-3</v>
      </c>
      <c r="R4624" t="str">
        <f>IF(ABS(moras[[#This Row],[Z-CORE E]]) &gt; 1.96, "Sí", "No")</f>
        <v>No</v>
      </c>
    </row>
    <row r="4625" spans="1:18">
      <c r="A4625">
        <v>2222</v>
      </c>
      <c r="B4625" t="s">
        <v>27</v>
      </c>
      <c r="C4625">
        <v>370090</v>
      </c>
      <c r="D46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25">
        <f>IF(moras[[#This Row],[SALARIO]]="",'2-Resumen'!$B$7, moras[[#This Row],[SALARIO]])</f>
        <v>370090</v>
      </c>
      <c r="F4625">
        <f>STANDARDIZE(moras[[#This Row],[SALARIO]],'2-Resumen'!$B$2,'2-Resumen'!$B$3)</f>
        <v>-0.3694584397825173</v>
      </c>
      <c r="G4625" t="str">
        <f>IF(ABS(moras[[#This Row],[Z-CORE]])&gt; 1.96,"Sí", "No")</f>
        <v>No</v>
      </c>
      <c r="H4625" t="s">
        <v>39</v>
      </c>
      <c r="I4625" t="str">
        <f>IF(moras[[#This Row],[TIPO_ASEGURAMIENTO]] = "", '2-Resumen'!$F$4, moras[[#This Row],[TIPO_ASEGURAMIENTO]])</f>
        <v>TRABAJADOR INDEPENDIENTE</v>
      </c>
      <c r="J4625" t="s">
        <v>29</v>
      </c>
      <c r="K4625" t="s">
        <v>30</v>
      </c>
      <c r="L4625" t="s">
        <v>31</v>
      </c>
      <c r="M4625" t="s">
        <v>31</v>
      </c>
      <c r="N4625">
        <v>63</v>
      </c>
      <c r="O4625">
        <f>IF(moras[[#This Row],[EDAD]]="", '2-Resumen'!$C$7, moras[[#This Row],[EDAD]])</f>
        <v>63</v>
      </c>
      <c r="P4625">
        <f>FLOOR(moras[[#This Row],[EDAD_SIN_NA´S]],10)</f>
        <v>60</v>
      </c>
      <c r="Q4625">
        <f>STANDARDIZE(moras[[#This Row],[EDAD]],'2-Resumen'!$C$2, '2-Resumen'!$C$3)</f>
        <v>1.4886917484051787</v>
      </c>
      <c r="R4625" t="str">
        <f>IF(ABS(moras[[#This Row],[Z-CORE E]]) &gt; 1.96, "Sí", "No")</f>
        <v>No</v>
      </c>
    </row>
    <row r="4626" spans="1:18">
      <c r="A4626">
        <v>2232</v>
      </c>
      <c r="B4626" t="s">
        <v>27</v>
      </c>
      <c r="C4626">
        <v>329950</v>
      </c>
      <c r="D46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26">
        <f>IF(moras[[#This Row],[SALARIO]]="",'2-Resumen'!$B$7, moras[[#This Row],[SALARIO]])</f>
        <v>329950</v>
      </c>
      <c r="F4626">
        <f>STANDARDIZE(moras[[#This Row],[SALARIO]],'2-Resumen'!$B$2,'2-Resumen'!$B$3)</f>
        <v>-0.3701263308785937</v>
      </c>
      <c r="G4626" t="str">
        <f>IF(ABS(moras[[#This Row],[Z-CORE]])&gt; 1.96,"Sí", "No")</f>
        <v>No</v>
      </c>
      <c r="H4626" t="s">
        <v>39</v>
      </c>
      <c r="I4626" t="str">
        <f>IF(moras[[#This Row],[TIPO_ASEGURAMIENTO]] = "", '2-Resumen'!$F$4, moras[[#This Row],[TIPO_ASEGURAMIENTO]])</f>
        <v>TRABAJADOR INDEPENDIENTE</v>
      </c>
      <c r="J4626" t="s">
        <v>29</v>
      </c>
      <c r="K4626" t="s">
        <v>30</v>
      </c>
      <c r="L4626" t="s">
        <v>31</v>
      </c>
      <c r="M4626" t="s">
        <v>31</v>
      </c>
      <c r="N4626">
        <v>52</v>
      </c>
      <c r="O4626">
        <f>IF(moras[[#This Row],[EDAD]]="", '2-Resumen'!$C$7, moras[[#This Row],[EDAD]])</f>
        <v>52</v>
      </c>
      <c r="P4626">
        <f>FLOOR(moras[[#This Row],[EDAD_SIN_NA´S]],10)</f>
        <v>50</v>
      </c>
      <c r="Q4626">
        <f>STANDARDIZE(moras[[#This Row],[EDAD]],'2-Resumen'!$C$2, '2-Resumen'!$C$3)</f>
        <v>0.71236311755666615</v>
      </c>
      <c r="R4626" t="str">
        <f>IF(ABS(moras[[#This Row],[Z-CORE E]]) &gt; 1.96, "Sí", "No")</f>
        <v>No</v>
      </c>
    </row>
    <row r="4627" spans="1:18">
      <c r="A4627">
        <v>2234</v>
      </c>
      <c r="B4627" t="s">
        <v>32</v>
      </c>
      <c r="C4627">
        <v>639148</v>
      </c>
      <c r="D46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27">
        <f>IF(moras[[#This Row],[SALARIO]]="",'2-Resumen'!$B$7, moras[[#This Row],[SALARIO]])</f>
        <v>639148</v>
      </c>
      <c r="F4627">
        <f>STANDARDIZE(moras[[#This Row],[SALARIO]],'2-Resumen'!$B$2,'2-Resumen'!$B$3)</f>
        <v>-0.36498157275391446</v>
      </c>
      <c r="G4627" t="str">
        <f>IF(ABS(moras[[#This Row],[Z-CORE]])&gt; 1.96,"Sí", "No")</f>
        <v>No</v>
      </c>
      <c r="H4627" t="s">
        <v>39</v>
      </c>
      <c r="I4627" t="str">
        <f>IF(moras[[#This Row],[TIPO_ASEGURAMIENTO]] = "", '2-Resumen'!$F$4, moras[[#This Row],[TIPO_ASEGURAMIENTO]])</f>
        <v>TRABAJADOR INDEPENDIENTE</v>
      </c>
      <c r="J4627" t="s">
        <v>29</v>
      </c>
      <c r="K4627" t="s">
        <v>30</v>
      </c>
      <c r="L4627" t="s">
        <v>31</v>
      </c>
      <c r="M4627" t="s">
        <v>30</v>
      </c>
      <c r="N4627">
        <v>61</v>
      </c>
      <c r="O4627">
        <f>IF(moras[[#This Row],[EDAD]]="", '2-Resumen'!$C$7, moras[[#This Row],[EDAD]])</f>
        <v>61</v>
      </c>
      <c r="P4627">
        <f>FLOOR(moras[[#This Row],[EDAD_SIN_NA´S]],10)</f>
        <v>60</v>
      </c>
      <c r="Q4627">
        <f>STANDARDIZE(moras[[#This Row],[EDAD]],'2-Resumen'!$C$2, '2-Resumen'!$C$3)</f>
        <v>1.3475410882509038</v>
      </c>
      <c r="R4627" t="str">
        <f>IF(ABS(moras[[#This Row],[Z-CORE E]]) &gt; 1.96, "Sí", "No")</f>
        <v>No</v>
      </c>
    </row>
    <row r="4628" spans="1:18">
      <c r="A4628">
        <v>2243</v>
      </c>
      <c r="B4628" t="s">
        <v>27</v>
      </c>
      <c r="C4628">
        <v>297045</v>
      </c>
      <c r="D46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28">
        <f>IF(moras[[#This Row],[SALARIO]]="",'2-Resumen'!$B$7, moras[[#This Row],[SALARIO]])</f>
        <v>297045</v>
      </c>
      <c r="F4628">
        <f>STANDARDIZE(moras[[#This Row],[SALARIO]],'2-Resumen'!$B$2,'2-Resumen'!$B$3)</f>
        <v>-0.37067383851477692</v>
      </c>
      <c r="G4628" t="str">
        <f>IF(ABS(moras[[#This Row],[Z-CORE]])&gt; 1.96,"Sí", "No")</f>
        <v>No</v>
      </c>
      <c r="H4628" t="s">
        <v>39</v>
      </c>
      <c r="I4628" t="str">
        <f>IF(moras[[#This Row],[TIPO_ASEGURAMIENTO]] = "", '2-Resumen'!$F$4, moras[[#This Row],[TIPO_ASEGURAMIENTO]])</f>
        <v>TRABAJADOR INDEPENDIENTE</v>
      </c>
      <c r="J4628" t="s">
        <v>29</v>
      </c>
      <c r="K4628" t="s">
        <v>30</v>
      </c>
      <c r="L4628" t="s">
        <v>31</v>
      </c>
      <c r="M4628" t="s">
        <v>31</v>
      </c>
      <c r="N4628">
        <v>66</v>
      </c>
      <c r="O4628">
        <f>IF(moras[[#This Row],[EDAD]]="", '2-Resumen'!$C$7, moras[[#This Row],[EDAD]])</f>
        <v>66</v>
      </c>
      <c r="P4628">
        <f>FLOOR(moras[[#This Row],[EDAD_SIN_NA´S]],10)</f>
        <v>60</v>
      </c>
      <c r="Q4628">
        <f>STANDARDIZE(moras[[#This Row],[EDAD]],'2-Resumen'!$C$2, '2-Resumen'!$C$3)</f>
        <v>1.7004177386365913</v>
      </c>
      <c r="R4628" t="str">
        <f>IF(ABS(moras[[#This Row],[Z-CORE E]]) &gt; 1.96, "Sí", "No")</f>
        <v>No</v>
      </c>
    </row>
    <row r="4629" spans="1:18">
      <c r="A4629">
        <v>2254</v>
      </c>
      <c r="B4629" t="s">
        <v>32</v>
      </c>
      <c r="C4629">
        <v>423289</v>
      </c>
      <c r="D46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29">
        <f>IF(moras[[#This Row],[SALARIO]]="",'2-Resumen'!$B$7, moras[[#This Row],[SALARIO]])</f>
        <v>423289</v>
      </c>
      <c r="F4629">
        <f>STANDARDIZE(moras[[#This Row],[SALARIO]],'2-Resumen'!$B$2,'2-Resumen'!$B$3)</f>
        <v>-0.36857325945316588</v>
      </c>
      <c r="G4629" t="str">
        <f>IF(ABS(moras[[#This Row],[Z-CORE]])&gt; 1.96,"Sí", "No")</f>
        <v>No</v>
      </c>
      <c r="H4629" t="s">
        <v>39</v>
      </c>
      <c r="I4629" t="str">
        <f>IF(moras[[#This Row],[TIPO_ASEGURAMIENTO]] = "", '2-Resumen'!$F$4, moras[[#This Row],[TIPO_ASEGURAMIENTO]])</f>
        <v>TRABAJADOR INDEPENDIENTE</v>
      </c>
      <c r="J4629" t="s">
        <v>29</v>
      </c>
      <c r="K4629" t="s">
        <v>30</v>
      </c>
      <c r="L4629" t="s">
        <v>31</v>
      </c>
      <c r="M4629" t="s">
        <v>31</v>
      </c>
      <c r="N4629">
        <v>59</v>
      </c>
      <c r="O4629">
        <f>IF(moras[[#This Row],[EDAD]]="", '2-Resumen'!$C$7, moras[[#This Row],[EDAD]])</f>
        <v>59</v>
      </c>
      <c r="P4629">
        <f>FLOOR(moras[[#This Row],[EDAD_SIN_NA´S]],10)</f>
        <v>50</v>
      </c>
      <c r="Q4629">
        <f>STANDARDIZE(moras[[#This Row],[EDAD]],'2-Resumen'!$C$2, '2-Resumen'!$C$3)</f>
        <v>1.2063904280966287</v>
      </c>
      <c r="R4629" t="str">
        <f>IF(ABS(moras[[#This Row],[Z-CORE E]]) &gt; 1.96, "Sí", "No")</f>
        <v>No</v>
      </c>
    </row>
    <row r="4630" spans="1:18">
      <c r="A4630">
        <v>2262</v>
      </c>
      <c r="B4630" t="s">
        <v>32</v>
      </c>
      <c r="C4630">
        <v>377498</v>
      </c>
      <c r="D46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30">
        <f>IF(moras[[#This Row],[SALARIO]]="",'2-Resumen'!$B$7, moras[[#This Row],[SALARIO]])</f>
        <v>377498</v>
      </c>
      <c r="F4630">
        <f>STANDARDIZE(moras[[#This Row],[SALARIO]],'2-Resumen'!$B$2,'2-Resumen'!$B$3)</f>
        <v>-0.36933517776857278</v>
      </c>
      <c r="G4630" t="str">
        <f>IF(ABS(moras[[#This Row],[Z-CORE]])&gt; 1.96,"Sí", "No")</f>
        <v>No</v>
      </c>
      <c r="H4630" t="s">
        <v>39</v>
      </c>
      <c r="I4630" t="str">
        <f>IF(moras[[#This Row],[TIPO_ASEGURAMIENTO]] = "", '2-Resumen'!$F$4, moras[[#This Row],[TIPO_ASEGURAMIENTO]])</f>
        <v>TRABAJADOR INDEPENDIENTE</v>
      </c>
      <c r="J4630" t="s">
        <v>29</v>
      </c>
      <c r="K4630" t="s">
        <v>30</v>
      </c>
      <c r="L4630" t="s">
        <v>31</v>
      </c>
      <c r="M4630" t="s">
        <v>31</v>
      </c>
      <c r="N4630">
        <v>37</v>
      </c>
      <c r="O4630">
        <f>IF(moras[[#This Row],[EDAD]]="", '2-Resumen'!$C$7, moras[[#This Row],[EDAD]])</f>
        <v>37</v>
      </c>
      <c r="P4630">
        <f>FLOOR(moras[[#This Row],[EDAD_SIN_NA´S]],10)</f>
        <v>30</v>
      </c>
      <c r="Q4630">
        <f>STANDARDIZE(moras[[#This Row],[EDAD]],'2-Resumen'!$C$2, '2-Resumen'!$C$3)</f>
        <v>-0.3462668336003964</v>
      </c>
      <c r="R4630" t="str">
        <f>IF(ABS(moras[[#This Row],[Z-CORE E]]) &gt; 1.96, "Sí", "No")</f>
        <v>No</v>
      </c>
    </row>
    <row r="4631" spans="1:18">
      <c r="A4631">
        <v>2267</v>
      </c>
      <c r="B4631" t="s">
        <v>32</v>
      </c>
      <c r="C4631">
        <v>509509</v>
      </c>
      <c r="D46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31">
        <f>IF(moras[[#This Row],[SALARIO]]="",'2-Resumen'!$B$7, moras[[#This Row],[SALARIO]])</f>
        <v>509509</v>
      </c>
      <c r="F4631">
        <f>STANDARDIZE(moras[[#This Row],[SALARIO]],'2-Resumen'!$B$2,'2-Resumen'!$B$3)</f>
        <v>-0.36713864135890312</v>
      </c>
      <c r="G4631" t="str">
        <f>IF(ABS(moras[[#This Row],[Z-CORE]])&gt; 1.96,"Sí", "No")</f>
        <v>No</v>
      </c>
      <c r="H4631" t="s">
        <v>39</v>
      </c>
      <c r="I4631" t="str">
        <f>IF(moras[[#This Row],[TIPO_ASEGURAMIENTO]] = "", '2-Resumen'!$F$4, moras[[#This Row],[TIPO_ASEGURAMIENTO]])</f>
        <v>TRABAJADOR INDEPENDIENTE</v>
      </c>
      <c r="J4631" t="s">
        <v>29</v>
      </c>
      <c r="K4631" t="s">
        <v>30</v>
      </c>
      <c r="L4631" t="s">
        <v>30</v>
      </c>
      <c r="M4631" t="s">
        <v>30</v>
      </c>
      <c r="N4631">
        <v>59</v>
      </c>
      <c r="O4631">
        <f>IF(moras[[#This Row],[EDAD]]="", '2-Resumen'!$C$7, moras[[#This Row],[EDAD]])</f>
        <v>59</v>
      </c>
      <c r="P4631">
        <f>FLOOR(moras[[#This Row],[EDAD_SIN_NA´S]],10)</f>
        <v>50</v>
      </c>
      <c r="Q4631">
        <f>STANDARDIZE(moras[[#This Row],[EDAD]],'2-Resumen'!$C$2, '2-Resumen'!$C$3)</f>
        <v>1.2063904280966287</v>
      </c>
      <c r="R4631" t="str">
        <f>IF(ABS(moras[[#This Row],[Z-CORE E]]) &gt; 1.96, "Sí", "No")</f>
        <v>No</v>
      </c>
    </row>
    <row r="4632" spans="1:18">
      <c r="A4632">
        <v>2276</v>
      </c>
      <c r="B4632" t="s">
        <v>32</v>
      </c>
      <c r="C4632">
        <v>405063</v>
      </c>
      <c r="D46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32">
        <f>IF(moras[[#This Row],[SALARIO]]="",'2-Resumen'!$B$7, moras[[#This Row],[SALARIO]])</f>
        <v>405063</v>
      </c>
      <c r="F4632">
        <f>STANDARDIZE(moras[[#This Row],[SALARIO]],'2-Resumen'!$B$2,'2-Resumen'!$B$3)</f>
        <v>-0.368876522610044</v>
      </c>
      <c r="G4632" t="str">
        <f>IF(ABS(moras[[#This Row],[Z-CORE]])&gt; 1.96,"Sí", "No")</f>
        <v>No</v>
      </c>
      <c r="H4632" t="s">
        <v>39</v>
      </c>
      <c r="I4632" t="str">
        <f>IF(moras[[#This Row],[TIPO_ASEGURAMIENTO]] = "", '2-Resumen'!$F$4, moras[[#This Row],[TIPO_ASEGURAMIENTO]])</f>
        <v>TRABAJADOR INDEPENDIENTE</v>
      </c>
      <c r="J4632" t="s">
        <v>29</v>
      </c>
      <c r="K4632" t="s">
        <v>30</v>
      </c>
      <c r="L4632" t="s">
        <v>30</v>
      </c>
      <c r="M4632" t="s">
        <v>30</v>
      </c>
      <c r="N4632">
        <v>40</v>
      </c>
      <c r="O4632">
        <f>IF(moras[[#This Row],[EDAD]]="", '2-Resumen'!$C$7, moras[[#This Row],[EDAD]])</f>
        <v>40</v>
      </c>
      <c r="P4632">
        <f>FLOOR(moras[[#This Row],[EDAD_SIN_NA´S]],10)</f>
        <v>40</v>
      </c>
      <c r="Q4632">
        <f>STANDARDIZE(moras[[#This Row],[EDAD]],'2-Resumen'!$C$2, '2-Resumen'!$C$3)</f>
        <v>-0.13454084336898386</v>
      </c>
      <c r="R4632" t="str">
        <f>IF(ABS(moras[[#This Row],[Z-CORE E]]) &gt; 1.96, "Sí", "No")</f>
        <v>No</v>
      </c>
    </row>
    <row r="4633" spans="1:18">
      <c r="A4633">
        <v>2278</v>
      </c>
      <c r="B4633" t="s">
        <v>27</v>
      </c>
      <c r="C4633">
        <v>341602</v>
      </c>
      <c r="D46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33">
        <f>IF(moras[[#This Row],[SALARIO]]="",'2-Resumen'!$B$7, moras[[#This Row],[SALARIO]])</f>
        <v>341602</v>
      </c>
      <c r="F4633">
        <f>STANDARDIZE(moras[[#This Row],[SALARIO]],'2-Resumen'!$B$2,'2-Resumen'!$B$3)</f>
        <v>-0.36993245277566689</v>
      </c>
      <c r="G4633" t="str">
        <f>IF(ABS(moras[[#This Row],[Z-CORE]])&gt; 1.96,"Sí", "No")</f>
        <v>No</v>
      </c>
      <c r="H4633" t="s">
        <v>39</v>
      </c>
      <c r="I4633" t="str">
        <f>IF(moras[[#This Row],[TIPO_ASEGURAMIENTO]] = "", '2-Resumen'!$F$4, moras[[#This Row],[TIPO_ASEGURAMIENTO]])</f>
        <v>TRABAJADOR INDEPENDIENTE</v>
      </c>
      <c r="J4633" t="s">
        <v>29</v>
      </c>
      <c r="K4633" t="s">
        <v>30</v>
      </c>
      <c r="L4633" t="s">
        <v>31</v>
      </c>
      <c r="M4633" t="s">
        <v>31</v>
      </c>
      <c r="N4633">
        <v>42</v>
      </c>
      <c r="O4633">
        <f>IF(moras[[#This Row],[EDAD]]="", '2-Resumen'!$C$7, moras[[#This Row],[EDAD]])</f>
        <v>42</v>
      </c>
      <c r="P4633">
        <f>FLOOR(moras[[#This Row],[EDAD_SIN_NA´S]],10)</f>
        <v>40</v>
      </c>
      <c r="Q4633">
        <f>STANDARDIZE(moras[[#This Row],[EDAD]],'2-Resumen'!$C$2, '2-Resumen'!$C$3)</f>
        <v>6.6098167852911317E-3</v>
      </c>
      <c r="R4633" t="str">
        <f>IF(ABS(moras[[#This Row],[Z-CORE E]]) &gt; 1.96, "Sí", "No")</f>
        <v>No</v>
      </c>
    </row>
    <row r="4634" spans="1:18">
      <c r="A4634">
        <v>2286</v>
      </c>
      <c r="B4634" t="s">
        <v>32</v>
      </c>
      <c r="C4634">
        <v>370647</v>
      </c>
      <c r="D46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34">
        <f>IF(moras[[#This Row],[SALARIO]]="",'2-Resumen'!$B$7, moras[[#This Row],[SALARIO]])</f>
        <v>370647</v>
      </c>
      <c r="F4634">
        <f>STANDARDIZE(moras[[#This Row],[SALARIO]],'2-Resumen'!$B$2,'2-Resumen'!$B$3)</f>
        <v>-0.36944917183681442</v>
      </c>
      <c r="G4634" t="str">
        <f>IF(ABS(moras[[#This Row],[Z-CORE]])&gt; 1.96,"Sí", "No")</f>
        <v>No</v>
      </c>
      <c r="H4634" t="s">
        <v>39</v>
      </c>
      <c r="I4634" t="str">
        <f>IF(moras[[#This Row],[TIPO_ASEGURAMIENTO]] = "", '2-Resumen'!$F$4, moras[[#This Row],[TIPO_ASEGURAMIENTO]])</f>
        <v>TRABAJADOR INDEPENDIENTE</v>
      </c>
      <c r="J4634" t="s">
        <v>29</v>
      </c>
      <c r="K4634" t="s">
        <v>30</v>
      </c>
      <c r="L4634" t="s">
        <v>31</v>
      </c>
      <c r="M4634" t="s">
        <v>31</v>
      </c>
      <c r="N4634">
        <v>49</v>
      </c>
      <c r="O4634">
        <f>IF(moras[[#This Row],[EDAD]]="", '2-Resumen'!$C$7, moras[[#This Row],[EDAD]])</f>
        <v>49</v>
      </c>
      <c r="P4634">
        <f>FLOOR(moras[[#This Row],[EDAD_SIN_NA´S]],10)</f>
        <v>40</v>
      </c>
      <c r="Q4634">
        <f>STANDARDIZE(moras[[#This Row],[EDAD]],'2-Resumen'!$C$2, '2-Resumen'!$C$3)</f>
        <v>0.50063712732525367</v>
      </c>
      <c r="R4634" t="str">
        <f>IF(ABS(moras[[#This Row],[Z-CORE E]]) &gt; 1.96, "Sí", "No")</f>
        <v>No</v>
      </c>
    </row>
    <row r="4635" spans="1:18">
      <c r="A4635">
        <v>2288</v>
      </c>
      <c r="B4635" t="s">
        <v>32</v>
      </c>
      <c r="C4635">
        <v>338629</v>
      </c>
      <c r="D46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35">
        <f>IF(moras[[#This Row],[SALARIO]]="",'2-Resumen'!$B$7, moras[[#This Row],[SALARIO]])</f>
        <v>338629</v>
      </c>
      <c r="F4635">
        <f>STANDARDIZE(moras[[#This Row],[SALARIO]],'2-Resumen'!$B$2,'2-Resumen'!$B$3)</f>
        <v>-0.36998192064384416</v>
      </c>
      <c r="G4635" t="str">
        <f>IF(ABS(moras[[#This Row],[Z-CORE]])&gt; 1.96,"Sí", "No")</f>
        <v>No</v>
      </c>
      <c r="H4635" t="s">
        <v>39</v>
      </c>
      <c r="I4635" t="str">
        <f>IF(moras[[#This Row],[TIPO_ASEGURAMIENTO]] = "", '2-Resumen'!$F$4, moras[[#This Row],[TIPO_ASEGURAMIENTO]])</f>
        <v>TRABAJADOR INDEPENDIENTE</v>
      </c>
      <c r="J4635" t="s">
        <v>29</v>
      </c>
      <c r="K4635" t="s">
        <v>30</v>
      </c>
      <c r="L4635" t="s">
        <v>31</v>
      </c>
      <c r="M4635" t="s">
        <v>30</v>
      </c>
      <c r="N4635">
        <v>50</v>
      </c>
      <c r="O4635">
        <f>IF(moras[[#This Row],[EDAD]]="", '2-Resumen'!$C$7, moras[[#This Row],[EDAD]])</f>
        <v>50</v>
      </c>
      <c r="P4635">
        <f>FLOOR(moras[[#This Row],[EDAD_SIN_NA´S]],10)</f>
        <v>50</v>
      </c>
      <c r="Q4635">
        <f>STANDARDIZE(moras[[#This Row],[EDAD]],'2-Resumen'!$C$2, '2-Resumen'!$C$3)</f>
        <v>0.57121245740239113</v>
      </c>
      <c r="R4635" t="str">
        <f>IF(ABS(moras[[#This Row],[Z-CORE E]]) &gt; 1.96, "Sí", "No")</f>
        <v>No</v>
      </c>
    </row>
    <row r="4636" spans="1:18">
      <c r="A4636">
        <v>2291</v>
      </c>
      <c r="B4636" t="s">
        <v>32</v>
      </c>
      <c r="C4636">
        <v>300018</v>
      </c>
      <c r="D46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36">
        <f>IF(moras[[#This Row],[SALARIO]]="",'2-Resumen'!$B$7, moras[[#This Row],[SALARIO]])</f>
        <v>300018</v>
      </c>
      <c r="F4636">
        <f>STANDARDIZE(moras[[#This Row],[SALARIO]],'2-Resumen'!$B$2,'2-Resumen'!$B$3)</f>
        <v>-0.37062437064659964</v>
      </c>
      <c r="G4636" t="str">
        <f>IF(ABS(moras[[#This Row],[Z-CORE]])&gt; 1.96,"Sí", "No")</f>
        <v>No</v>
      </c>
      <c r="H4636" t="s">
        <v>39</v>
      </c>
      <c r="I4636" t="str">
        <f>IF(moras[[#This Row],[TIPO_ASEGURAMIENTO]] = "", '2-Resumen'!$F$4, moras[[#This Row],[TIPO_ASEGURAMIENTO]])</f>
        <v>TRABAJADOR INDEPENDIENTE</v>
      </c>
      <c r="J4636" t="s">
        <v>29</v>
      </c>
      <c r="K4636" t="s">
        <v>30</v>
      </c>
      <c r="L4636" t="s">
        <v>31</v>
      </c>
      <c r="M4636" t="s">
        <v>30</v>
      </c>
      <c r="N4636">
        <v>54</v>
      </c>
      <c r="O4636">
        <f>IF(moras[[#This Row],[EDAD]]="", '2-Resumen'!$C$7, moras[[#This Row],[EDAD]])</f>
        <v>54</v>
      </c>
      <c r="P4636">
        <f>FLOOR(moras[[#This Row],[EDAD_SIN_NA´S]],10)</f>
        <v>50</v>
      </c>
      <c r="Q4636">
        <f>STANDARDIZE(moras[[#This Row],[EDAD]],'2-Resumen'!$C$2, '2-Resumen'!$C$3)</f>
        <v>0.85351377771094117</v>
      </c>
      <c r="R4636" t="str">
        <f>IF(ABS(moras[[#This Row],[Z-CORE E]]) &gt; 1.96, "Sí", "No")</f>
        <v>No</v>
      </c>
    </row>
    <row r="4637" spans="1:18">
      <c r="A4637">
        <v>2298</v>
      </c>
      <c r="B4637" t="s">
        <v>32</v>
      </c>
      <c r="C4637">
        <v>458557</v>
      </c>
      <c r="D46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37">
        <f>IF(moras[[#This Row],[SALARIO]]="",'2-Resumen'!$B$7, moras[[#This Row],[SALARIO]])</f>
        <v>458557</v>
      </c>
      <c r="F4637">
        <f>STANDARDIZE(moras[[#This Row],[SALARIO]],'2-Resumen'!$B$2,'2-Resumen'!$B$3)</f>
        <v>-0.36798643376366857</v>
      </c>
      <c r="G4637" t="str">
        <f>IF(ABS(moras[[#This Row],[Z-CORE]])&gt; 1.96,"Sí", "No")</f>
        <v>No</v>
      </c>
      <c r="H4637" t="s">
        <v>39</v>
      </c>
      <c r="I4637" t="str">
        <f>IF(moras[[#This Row],[TIPO_ASEGURAMIENTO]] = "", '2-Resumen'!$F$4, moras[[#This Row],[TIPO_ASEGURAMIENTO]])</f>
        <v>TRABAJADOR INDEPENDIENTE</v>
      </c>
      <c r="J4637" t="s">
        <v>29</v>
      </c>
      <c r="K4637" t="s">
        <v>30</v>
      </c>
      <c r="L4637" t="s">
        <v>31</v>
      </c>
      <c r="M4637" t="s">
        <v>30</v>
      </c>
      <c r="N4637">
        <v>30</v>
      </c>
      <c r="O4637">
        <f>IF(moras[[#This Row],[EDAD]]="", '2-Resumen'!$C$7, moras[[#This Row],[EDAD]])</f>
        <v>30</v>
      </c>
      <c r="P4637">
        <f>FLOOR(moras[[#This Row],[EDAD_SIN_NA´S]],10)</f>
        <v>30</v>
      </c>
      <c r="Q4637">
        <f>STANDARDIZE(moras[[#This Row],[EDAD]],'2-Resumen'!$C$2, '2-Resumen'!$C$3)</f>
        <v>-0.84029414414035897</v>
      </c>
      <c r="R4637" t="str">
        <f>IF(ABS(moras[[#This Row],[Z-CORE E]]) &gt; 1.96, "Sí", "No")</f>
        <v>No</v>
      </c>
    </row>
    <row r="4638" spans="1:18">
      <c r="A4638">
        <v>2311</v>
      </c>
      <c r="B4638" t="s">
        <v>27</v>
      </c>
      <c r="C4638">
        <v>297046</v>
      </c>
      <c r="D46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38">
        <f>IF(moras[[#This Row],[SALARIO]]="",'2-Resumen'!$B$7, moras[[#This Row],[SALARIO]])</f>
        <v>297046</v>
      </c>
      <c r="F4638">
        <f>STANDARDIZE(moras[[#This Row],[SALARIO]],'2-Resumen'!$B$2,'2-Resumen'!$B$3)</f>
        <v>-0.37067382187573611</v>
      </c>
      <c r="G4638" t="str">
        <f>IF(ABS(moras[[#This Row],[Z-CORE]])&gt; 1.96,"Sí", "No")</f>
        <v>No</v>
      </c>
      <c r="H4638" t="s">
        <v>39</v>
      </c>
      <c r="I4638" t="str">
        <f>IF(moras[[#This Row],[TIPO_ASEGURAMIENTO]] = "", '2-Resumen'!$F$4, moras[[#This Row],[TIPO_ASEGURAMIENTO]])</f>
        <v>TRABAJADOR INDEPENDIENTE</v>
      </c>
      <c r="J4638" t="s">
        <v>29</v>
      </c>
      <c r="K4638" t="s">
        <v>30</v>
      </c>
      <c r="L4638" t="s">
        <v>31</v>
      </c>
      <c r="M4638" t="s">
        <v>31</v>
      </c>
      <c r="N4638">
        <v>41</v>
      </c>
      <c r="O4638">
        <f>IF(moras[[#This Row],[EDAD]]="", '2-Resumen'!$C$7, moras[[#This Row],[EDAD]])</f>
        <v>41</v>
      </c>
      <c r="P4638">
        <f>FLOOR(moras[[#This Row],[EDAD_SIN_NA´S]],10)</f>
        <v>40</v>
      </c>
      <c r="Q4638">
        <f>STANDARDIZE(moras[[#This Row],[EDAD]],'2-Resumen'!$C$2, '2-Resumen'!$C$3)</f>
        <v>-6.3965513291846368E-2</v>
      </c>
      <c r="R4638" t="str">
        <f>IF(ABS(moras[[#This Row],[Z-CORE E]]) &gt; 1.96, "Sí", "No")</f>
        <v>No</v>
      </c>
    </row>
    <row r="4639" spans="1:18">
      <c r="A4639">
        <v>2312</v>
      </c>
      <c r="B4639" t="s">
        <v>32</v>
      </c>
      <c r="C4639">
        <v>639148</v>
      </c>
      <c r="D46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39">
        <f>IF(moras[[#This Row],[SALARIO]]="",'2-Resumen'!$B$7, moras[[#This Row],[SALARIO]])</f>
        <v>639148</v>
      </c>
      <c r="F4639">
        <f>STANDARDIZE(moras[[#This Row],[SALARIO]],'2-Resumen'!$B$2,'2-Resumen'!$B$3)</f>
        <v>-0.36498157275391446</v>
      </c>
      <c r="G4639" t="str">
        <f>IF(ABS(moras[[#This Row],[Z-CORE]])&gt; 1.96,"Sí", "No")</f>
        <v>No</v>
      </c>
      <c r="H4639" t="s">
        <v>39</v>
      </c>
      <c r="I4639" t="str">
        <f>IF(moras[[#This Row],[TIPO_ASEGURAMIENTO]] = "", '2-Resumen'!$F$4, moras[[#This Row],[TIPO_ASEGURAMIENTO]])</f>
        <v>TRABAJADOR INDEPENDIENTE</v>
      </c>
      <c r="J4639" t="s">
        <v>29</v>
      </c>
      <c r="K4639" t="s">
        <v>30</v>
      </c>
      <c r="L4639" t="s">
        <v>31</v>
      </c>
      <c r="M4639" t="s">
        <v>30</v>
      </c>
      <c r="N4639">
        <v>41</v>
      </c>
      <c r="O4639">
        <f>IF(moras[[#This Row],[EDAD]]="", '2-Resumen'!$C$7, moras[[#This Row],[EDAD]])</f>
        <v>41</v>
      </c>
      <c r="P4639">
        <f>FLOOR(moras[[#This Row],[EDAD_SIN_NA´S]],10)</f>
        <v>40</v>
      </c>
      <c r="Q4639">
        <f>STANDARDIZE(moras[[#This Row],[EDAD]],'2-Resumen'!$C$2, '2-Resumen'!$C$3)</f>
        <v>-6.3965513291846368E-2</v>
      </c>
      <c r="R4639" t="str">
        <f>IF(ABS(moras[[#This Row],[Z-CORE E]]) &gt; 1.96, "Sí", "No")</f>
        <v>No</v>
      </c>
    </row>
    <row r="4640" spans="1:18">
      <c r="A4640">
        <v>2323</v>
      </c>
      <c r="B4640" t="s">
        <v>32</v>
      </c>
      <c r="C4640">
        <v>297046</v>
      </c>
      <c r="D46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40">
        <f>IF(moras[[#This Row],[SALARIO]]="",'2-Resumen'!$B$7, moras[[#This Row],[SALARIO]])</f>
        <v>297046</v>
      </c>
      <c r="F4640">
        <f>STANDARDIZE(moras[[#This Row],[SALARIO]],'2-Resumen'!$B$2,'2-Resumen'!$B$3)</f>
        <v>-0.37067382187573611</v>
      </c>
      <c r="G4640" t="str">
        <f>IF(ABS(moras[[#This Row],[Z-CORE]])&gt; 1.96,"Sí", "No")</f>
        <v>No</v>
      </c>
      <c r="H4640" t="s">
        <v>39</v>
      </c>
      <c r="I4640" t="str">
        <f>IF(moras[[#This Row],[TIPO_ASEGURAMIENTO]] = "", '2-Resumen'!$F$4, moras[[#This Row],[TIPO_ASEGURAMIENTO]])</f>
        <v>TRABAJADOR INDEPENDIENTE</v>
      </c>
      <c r="J4640" t="s">
        <v>29</v>
      </c>
      <c r="K4640" t="s">
        <v>30</v>
      </c>
      <c r="L4640" t="s">
        <v>31</v>
      </c>
      <c r="M4640" t="s">
        <v>30</v>
      </c>
      <c r="N4640">
        <v>43</v>
      </c>
      <c r="O4640">
        <f>IF(moras[[#This Row],[EDAD]]="", '2-Resumen'!$C$7, moras[[#This Row],[EDAD]])</f>
        <v>43</v>
      </c>
      <c r="P4640">
        <f>FLOOR(moras[[#This Row],[EDAD_SIN_NA´S]],10)</f>
        <v>40</v>
      </c>
      <c r="Q4640">
        <f>STANDARDIZE(moras[[#This Row],[EDAD]],'2-Resumen'!$C$2, '2-Resumen'!$C$3)</f>
        <v>7.7185146862428639E-2</v>
      </c>
      <c r="R4640" t="str">
        <f>IF(ABS(moras[[#This Row],[Z-CORE E]]) &gt; 1.96, "Sí", "No")</f>
        <v>No</v>
      </c>
    </row>
    <row r="4641" spans="1:18">
      <c r="A4641">
        <v>2325</v>
      </c>
      <c r="B4641" t="s">
        <v>32</v>
      </c>
      <c r="C4641">
        <v>639148</v>
      </c>
      <c r="D46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41">
        <f>IF(moras[[#This Row],[SALARIO]]="",'2-Resumen'!$B$7, moras[[#This Row],[SALARIO]])</f>
        <v>639148</v>
      </c>
      <c r="F4641">
        <f>STANDARDIZE(moras[[#This Row],[SALARIO]],'2-Resumen'!$B$2,'2-Resumen'!$B$3)</f>
        <v>-0.36498157275391446</v>
      </c>
      <c r="G4641" t="str">
        <f>IF(ABS(moras[[#This Row],[Z-CORE]])&gt; 1.96,"Sí", "No")</f>
        <v>No</v>
      </c>
      <c r="H4641" t="s">
        <v>39</v>
      </c>
      <c r="I4641" t="str">
        <f>IF(moras[[#This Row],[TIPO_ASEGURAMIENTO]] = "", '2-Resumen'!$F$4, moras[[#This Row],[TIPO_ASEGURAMIENTO]])</f>
        <v>TRABAJADOR INDEPENDIENTE</v>
      </c>
      <c r="J4641" t="s">
        <v>29</v>
      </c>
      <c r="K4641" t="s">
        <v>30</v>
      </c>
      <c r="L4641" t="s">
        <v>31</v>
      </c>
      <c r="M4641" t="s">
        <v>30</v>
      </c>
      <c r="N4641">
        <v>46</v>
      </c>
      <c r="O4641">
        <f>IF(moras[[#This Row],[EDAD]]="", '2-Resumen'!$C$7, moras[[#This Row],[EDAD]])</f>
        <v>46</v>
      </c>
      <c r="P4641">
        <f>FLOOR(moras[[#This Row],[EDAD_SIN_NA´S]],10)</f>
        <v>40</v>
      </c>
      <c r="Q4641">
        <f>STANDARDIZE(moras[[#This Row],[EDAD]],'2-Resumen'!$C$2, '2-Resumen'!$C$3)</f>
        <v>0.28891113709384114</v>
      </c>
      <c r="R4641" t="str">
        <f>IF(ABS(moras[[#This Row],[Z-CORE E]]) &gt; 1.96, "Sí", "No")</f>
        <v>No</v>
      </c>
    </row>
    <row r="4642" spans="1:18">
      <c r="A4642">
        <v>2327</v>
      </c>
      <c r="B4642" t="s">
        <v>27</v>
      </c>
      <c r="C4642">
        <v>361045</v>
      </c>
      <c r="D46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42">
        <f>IF(moras[[#This Row],[SALARIO]]="",'2-Resumen'!$B$7, moras[[#This Row],[SALARIO]])</f>
        <v>361045</v>
      </c>
      <c r="F4642">
        <f>STANDARDIZE(moras[[#This Row],[SALARIO]],'2-Resumen'!$B$2,'2-Resumen'!$B$3)</f>
        <v>-0.36960893990618476</v>
      </c>
      <c r="G4642" t="str">
        <f>IF(ABS(moras[[#This Row],[Z-CORE]])&gt; 1.96,"Sí", "No")</f>
        <v>No</v>
      </c>
      <c r="H4642" t="s">
        <v>39</v>
      </c>
      <c r="I4642" t="str">
        <f>IF(moras[[#This Row],[TIPO_ASEGURAMIENTO]] = "", '2-Resumen'!$F$4, moras[[#This Row],[TIPO_ASEGURAMIENTO]])</f>
        <v>TRABAJADOR INDEPENDIENTE</v>
      </c>
      <c r="J4642" t="s">
        <v>29</v>
      </c>
      <c r="K4642" t="s">
        <v>30</v>
      </c>
      <c r="L4642" t="s">
        <v>31</v>
      </c>
      <c r="M4642" t="s">
        <v>30</v>
      </c>
      <c r="N4642">
        <v>42</v>
      </c>
      <c r="O4642">
        <f>IF(moras[[#This Row],[EDAD]]="", '2-Resumen'!$C$7, moras[[#This Row],[EDAD]])</f>
        <v>42</v>
      </c>
      <c r="P4642">
        <f>FLOOR(moras[[#This Row],[EDAD_SIN_NA´S]],10)</f>
        <v>40</v>
      </c>
      <c r="Q4642">
        <f>STANDARDIZE(moras[[#This Row],[EDAD]],'2-Resumen'!$C$2, '2-Resumen'!$C$3)</f>
        <v>6.6098167852911317E-3</v>
      </c>
      <c r="R4642" t="str">
        <f>IF(ABS(moras[[#This Row],[Z-CORE E]]) &gt; 1.96, "Sí", "No")</f>
        <v>No</v>
      </c>
    </row>
    <row r="4643" spans="1:18">
      <c r="A4643">
        <v>2342</v>
      </c>
      <c r="B4643" t="s">
        <v>27</v>
      </c>
      <c r="C4643">
        <v>338166</v>
      </c>
      <c r="D46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43">
        <f>IF(moras[[#This Row],[SALARIO]]="",'2-Resumen'!$B$7, moras[[#This Row],[SALARIO]])</f>
        <v>338166</v>
      </c>
      <c r="F4643">
        <f>STANDARDIZE(moras[[#This Row],[SALARIO]],'2-Resumen'!$B$2,'2-Resumen'!$B$3)</f>
        <v>-0.36998962451971568</v>
      </c>
      <c r="G4643" t="str">
        <f>IF(ABS(moras[[#This Row],[Z-CORE]])&gt; 1.96,"Sí", "No")</f>
        <v>No</v>
      </c>
      <c r="H4643" t="s">
        <v>39</v>
      </c>
      <c r="I4643" t="str">
        <f>IF(moras[[#This Row],[TIPO_ASEGURAMIENTO]] = "", '2-Resumen'!$F$4, moras[[#This Row],[TIPO_ASEGURAMIENTO]])</f>
        <v>TRABAJADOR INDEPENDIENTE</v>
      </c>
      <c r="J4643" t="s">
        <v>29</v>
      </c>
      <c r="K4643" t="s">
        <v>30</v>
      </c>
      <c r="L4643" t="s">
        <v>31</v>
      </c>
      <c r="M4643" t="s">
        <v>31</v>
      </c>
      <c r="N4643">
        <v>61</v>
      </c>
      <c r="O4643">
        <f>IF(moras[[#This Row],[EDAD]]="", '2-Resumen'!$C$7, moras[[#This Row],[EDAD]])</f>
        <v>61</v>
      </c>
      <c r="P4643">
        <f>FLOOR(moras[[#This Row],[EDAD_SIN_NA´S]],10)</f>
        <v>60</v>
      </c>
      <c r="Q4643">
        <f>STANDARDIZE(moras[[#This Row],[EDAD]],'2-Resumen'!$C$2, '2-Resumen'!$C$3)</f>
        <v>1.3475410882509038</v>
      </c>
      <c r="R4643" t="str">
        <f>IF(ABS(moras[[#This Row],[Z-CORE E]]) &gt; 1.96, "Sí", "No")</f>
        <v>No</v>
      </c>
    </row>
    <row r="4644" spans="1:18">
      <c r="A4644">
        <v>2347</v>
      </c>
      <c r="B4644" t="s">
        <v>32</v>
      </c>
      <c r="C4644">
        <v>278030</v>
      </c>
      <c r="D46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44">
        <f>IF(moras[[#This Row],[SALARIO]]="",'2-Resumen'!$B$7, moras[[#This Row],[SALARIO]])</f>
        <v>278030</v>
      </c>
      <c r="F4644">
        <f>STANDARDIZE(moras[[#This Row],[SALARIO]],'2-Resumen'!$B$2,'2-Resumen'!$B$3)</f>
        <v>-0.37099022987481406</v>
      </c>
      <c r="G4644" t="str">
        <f>IF(ABS(moras[[#This Row],[Z-CORE]])&gt; 1.96,"Sí", "No")</f>
        <v>No</v>
      </c>
      <c r="H4644" t="s">
        <v>39</v>
      </c>
      <c r="I4644" t="str">
        <f>IF(moras[[#This Row],[TIPO_ASEGURAMIENTO]] = "", '2-Resumen'!$F$4, moras[[#This Row],[TIPO_ASEGURAMIENTO]])</f>
        <v>TRABAJADOR INDEPENDIENTE</v>
      </c>
      <c r="J4644" t="s">
        <v>29</v>
      </c>
      <c r="K4644" t="s">
        <v>30</v>
      </c>
      <c r="L4644" t="s">
        <v>31</v>
      </c>
      <c r="M4644" t="s">
        <v>30</v>
      </c>
      <c r="N4644">
        <v>39</v>
      </c>
      <c r="O4644">
        <f>IF(moras[[#This Row],[EDAD]]="", '2-Resumen'!$C$7, moras[[#This Row],[EDAD]])</f>
        <v>39</v>
      </c>
      <c r="P4644">
        <f>FLOOR(moras[[#This Row],[EDAD_SIN_NA´S]],10)</f>
        <v>30</v>
      </c>
      <c r="Q4644">
        <f>STANDARDIZE(moras[[#This Row],[EDAD]],'2-Resumen'!$C$2, '2-Resumen'!$C$3)</f>
        <v>-0.20511617344612137</v>
      </c>
      <c r="R4644" t="str">
        <f>IF(ABS(moras[[#This Row],[Z-CORE E]]) &gt; 1.96, "Sí", "No")</f>
        <v>No</v>
      </c>
    </row>
    <row r="4645" spans="1:18">
      <c r="A4645">
        <v>2357</v>
      </c>
      <c r="B4645" t="s">
        <v>27</v>
      </c>
      <c r="C4645">
        <v>355000</v>
      </c>
      <c r="D46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45">
        <f>IF(moras[[#This Row],[SALARIO]]="",'2-Resumen'!$B$7, moras[[#This Row],[SALARIO]])</f>
        <v>355000</v>
      </c>
      <c r="F4645">
        <f>STANDARDIZE(moras[[#This Row],[SALARIO]],'2-Resumen'!$B$2,'2-Resumen'!$B$3)</f>
        <v>-0.36970952290757442</v>
      </c>
      <c r="G4645" t="str">
        <f>IF(ABS(moras[[#This Row],[Z-CORE]])&gt; 1.96,"Sí", "No")</f>
        <v>No</v>
      </c>
      <c r="H4645" t="s">
        <v>39</v>
      </c>
      <c r="I4645" t="str">
        <f>IF(moras[[#This Row],[TIPO_ASEGURAMIENTO]] = "", '2-Resumen'!$F$4, moras[[#This Row],[TIPO_ASEGURAMIENTO]])</f>
        <v>TRABAJADOR INDEPENDIENTE</v>
      </c>
      <c r="J4645" t="s">
        <v>29</v>
      </c>
      <c r="K4645" t="s">
        <v>30</v>
      </c>
      <c r="L4645" t="s">
        <v>31</v>
      </c>
      <c r="M4645" t="s">
        <v>30</v>
      </c>
      <c r="N4645">
        <v>28</v>
      </c>
      <c r="O4645">
        <f>IF(moras[[#This Row],[EDAD]]="", '2-Resumen'!$C$7, moras[[#This Row],[EDAD]])</f>
        <v>28</v>
      </c>
      <c r="P4645">
        <f>FLOOR(moras[[#This Row],[EDAD_SIN_NA´S]],10)</f>
        <v>20</v>
      </c>
      <c r="Q4645">
        <f>STANDARDIZE(moras[[#This Row],[EDAD]],'2-Resumen'!$C$2, '2-Resumen'!$C$3)</f>
        <v>-0.98144480429463388</v>
      </c>
      <c r="R4645" t="str">
        <f>IF(ABS(moras[[#This Row],[Z-CORE E]]) &gt; 1.96, "Sí", "No")</f>
        <v>No</v>
      </c>
    </row>
    <row r="4646" spans="1:18">
      <c r="A4646">
        <v>2361</v>
      </c>
      <c r="B4646" t="s">
        <v>32</v>
      </c>
      <c r="C4646">
        <v>326749</v>
      </c>
      <c r="D46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46">
        <f>IF(moras[[#This Row],[SALARIO]]="",'2-Resumen'!$B$7, moras[[#This Row],[SALARIO]])</f>
        <v>326749</v>
      </c>
      <c r="F4646">
        <f>STANDARDIZE(moras[[#This Row],[SALARIO]],'2-Resumen'!$B$2,'2-Resumen'!$B$3)</f>
        <v>-0.37017959244806409</v>
      </c>
      <c r="G4646" t="str">
        <f>IF(ABS(moras[[#This Row],[Z-CORE]])&gt; 1.96,"Sí", "No")</f>
        <v>No</v>
      </c>
      <c r="H4646" t="s">
        <v>39</v>
      </c>
      <c r="I4646" t="str">
        <f>IF(moras[[#This Row],[TIPO_ASEGURAMIENTO]] = "", '2-Resumen'!$F$4, moras[[#This Row],[TIPO_ASEGURAMIENTO]])</f>
        <v>TRABAJADOR INDEPENDIENTE</v>
      </c>
      <c r="J4646" t="s">
        <v>29</v>
      </c>
      <c r="K4646" t="s">
        <v>30</v>
      </c>
      <c r="L4646" t="s">
        <v>31</v>
      </c>
      <c r="M4646" t="s">
        <v>30</v>
      </c>
      <c r="N4646">
        <v>52</v>
      </c>
      <c r="O4646">
        <f>IF(moras[[#This Row],[EDAD]]="", '2-Resumen'!$C$7, moras[[#This Row],[EDAD]])</f>
        <v>52</v>
      </c>
      <c r="P4646">
        <f>FLOOR(moras[[#This Row],[EDAD_SIN_NA´S]],10)</f>
        <v>50</v>
      </c>
      <c r="Q4646">
        <f>STANDARDIZE(moras[[#This Row],[EDAD]],'2-Resumen'!$C$2, '2-Resumen'!$C$3)</f>
        <v>0.71236311755666615</v>
      </c>
      <c r="R4646" t="str">
        <f>IF(ABS(moras[[#This Row],[Z-CORE E]]) &gt; 1.96, "Sí", "No")</f>
        <v>No</v>
      </c>
    </row>
    <row r="4647" spans="1:18">
      <c r="A4647">
        <v>2375</v>
      </c>
      <c r="B4647" t="s">
        <v>32</v>
      </c>
      <c r="C4647">
        <v>587574</v>
      </c>
      <c r="D46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47">
        <f>IF(moras[[#This Row],[SALARIO]]="",'2-Resumen'!$B$7, moras[[#This Row],[SALARIO]])</f>
        <v>587574</v>
      </c>
      <c r="F4647">
        <f>STANDARDIZE(moras[[#This Row],[SALARIO]],'2-Resumen'!$B$2,'2-Resumen'!$B$3)</f>
        <v>-0.36583971464203213</v>
      </c>
      <c r="G4647" t="str">
        <f>IF(ABS(moras[[#This Row],[Z-CORE]])&gt; 1.96,"Sí", "No")</f>
        <v>No</v>
      </c>
      <c r="H4647" t="s">
        <v>39</v>
      </c>
      <c r="I4647" t="str">
        <f>IF(moras[[#This Row],[TIPO_ASEGURAMIENTO]] = "", '2-Resumen'!$F$4, moras[[#This Row],[TIPO_ASEGURAMIENTO]])</f>
        <v>TRABAJADOR INDEPENDIENTE</v>
      </c>
      <c r="J4647" t="s">
        <v>29</v>
      </c>
      <c r="K4647" t="s">
        <v>30</v>
      </c>
      <c r="L4647" t="s">
        <v>30</v>
      </c>
      <c r="M4647" t="s">
        <v>31</v>
      </c>
      <c r="N4647">
        <v>53</v>
      </c>
      <c r="O4647">
        <f>IF(moras[[#This Row],[EDAD]]="", '2-Resumen'!$C$7, moras[[#This Row],[EDAD]])</f>
        <v>53</v>
      </c>
      <c r="P4647">
        <f>FLOOR(moras[[#This Row],[EDAD_SIN_NA´S]],10)</f>
        <v>50</v>
      </c>
      <c r="Q4647">
        <f>STANDARDIZE(moras[[#This Row],[EDAD]],'2-Resumen'!$C$2, '2-Resumen'!$C$3)</f>
        <v>0.78293844763380371</v>
      </c>
      <c r="R4647" t="str">
        <f>IF(ABS(moras[[#This Row],[Z-CORE E]]) &gt; 1.96, "Sí", "No")</f>
        <v>No</v>
      </c>
    </row>
    <row r="4648" spans="1:18">
      <c r="A4648">
        <v>2386</v>
      </c>
      <c r="B4648" t="s">
        <v>27</v>
      </c>
      <c r="C4648">
        <v>278030</v>
      </c>
      <c r="D46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48">
        <f>IF(moras[[#This Row],[SALARIO]]="",'2-Resumen'!$B$7, moras[[#This Row],[SALARIO]])</f>
        <v>278030</v>
      </c>
      <c r="F4648">
        <f>STANDARDIZE(moras[[#This Row],[SALARIO]],'2-Resumen'!$B$2,'2-Resumen'!$B$3)</f>
        <v>-0.37099022987481406</v>
      </c>
      <c r="G4648" t="str">
        <f>IF(ABS(moras[[#This Row],[Z-CORE]])&gt; 1.96,"Sí", "No")</f>
        <v>No</v>
      </c>
      <c r="H4648" t="s">
        <v>39</v>
      </c>
      <c r="I4648" t="str">
        <f>IF(moras[[#This Row],[TIPO_ASEGURAMIENTO]] = "", '2-Resumen'!$F$4, moras[[#This Row],[TIPO_ASEGURAMIENTO]])</f>
        <v>TRABAJADOR INDEPENDIENTE</v>
      </c>
      <c r="J4648" t="s">
        <v>29</v>
      </c>
      <c r="K4648" t="s">
        <v>30</v>
      </c>
      <c r="L4648" t="s">
        <v>31</v>
      </c>
      <c r="M4648" t="s">
        <v>31</v>
      </c>
      <c r="N4648">
        <v>52</v>
      </c>
      <c r="O4648">
        <f>IF(moras[[#This Row],[EDAD]]="", '2-Resumen'!$C$7, moras[[#This Row],[EDAD]])</f>
        <v>52</v>
      </c>
      <c r="P4648">
        <f>FLOOR(moras[[#This Row],[EDAD_SIN_NA´S]],10)</f>
        <v>50</v>
      </c>
      <c r="Q4648">
        <f>STANDARDIZE(moras[[#This Row],[EDAD]],'2-Resumen'!$C$2, '2-Resumen'!$C$3)</f>
        <v>0.71236311755666615</v>
      </c>
      <c r="R4648" t="str">
        <f>IF(ABS(moras[[#This Row],[Z-CORE E]]) &gt; 1.96, "Sí", "No")</f>
        <v>No</v>
      </c>
    </row>
    <row r="4649" spans="1:18">
      <c r="A4649">
        <v>2387</v>
      </c>
      <c r="B4649" t="s">
        <v>27</v>
      </c>
      <c r="C4649">
        <v>297046</v>
      </c>
      <c r="D46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49">
        <f>IF(moras[[#This Row],[SALARIO]]="",'2-Resumen'!$B$7, moras[[#This Row],[SALARIO]])</f>
        <v>297046</v>
      </c>
      <c r="F4649">
        <f>STANDARDIZE(moras[[#This Row],[SALARIO]],'2-Resumen'!$B$2,'2-Resumen'!$B$3)</f>
        <v>-0.37067382187573611</v>
      </c>
      <c r="G4649" t="str">
        <f>IF(ABS(moras[[#This Row],[Z-CORE]])&gt; 1.96,"Sí", "No")</f>
        <v>No</v>
      </c>
      <c r="H4649" t="s">
        <v>39</v>
      </c>
      <c r="I4649" t="str">
        <f>IF(moras[[#This Row],[TIPO_ASEGURAMIENTO]] = "", '2-Resumen'!$F$4, moras[[#This Row],[TIPO_ASEGURAMIENTO]])</f>
        <v>TRABAJADOR INDEPENDIENTE</v>
      </c>
      <c r="J4649" t="s">
        <v>29</v>
      </c>
      <c r="K4649" t="s">
        <v>30</v>
      </c>
      <c r="L4649" t="s">
        <v>31</v>
      </c>
      <c r="M4649" t="s">
        <v>30</v>
      </c>
      <c r="N4649">
        <v>40</v>
      </c>
      <c r="O4649">
        <f>IF(moras[[#This Row],[EDAD]]="", '2-Resumen'!$C$7, moras[[#This Row],[EDAD]])</f>
        <v>40</v>
      </c>
      <c r="P4649">
        <f>FLOOR(moras[[#This Row],[EDAD_SIN_NA´S]],10)</f>
        <v>40</v>
      </c>
      <c r="Q4649">
        <f>STANDARDIZE(moras[[#This Row],[EDAD]],'2-Resumen'!$C$2, '2-Resumen'!$C$3)</f>
        <v>-0.13454084336898386</v>
      </c>
      <c r="R4649" t="str">
        <f>IF(ABS(moras[[#This Row],[Z-CORE E]]) &gt; 1.96, "Sí", "No")</f>
        <v>No</v>
      </c>
    </row>
    <row r="4650" spans="1:18">
      <c r="A4650">
        <v>2391</v>
      </c>
      <c r="B4650" t="s">
        <v>32</v>
      </c>
      <c r="C4650">
        <v>338629</v>
      </c>
      <c r="D46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50">
        <f>IF(moras[[#This Row],[SALARIO]]="",'2-Resumen'!$B$7, moras[[#This Row],[SALARIO]])</f>
        <v>338629</v>
      </c>
      <c r="F4650">
        <f>STANDARDIZE(moras[[#This Row],[SALARIO]],'2-Resumen'!$B$2,'2-Resumen'!$B$3)</f>
        <v>-0.36998192064384416</v>
      </c>
      <c r="G4650" t="str">
        <f>IF(ABS(moras[[#This Row],[Z-CORE]])&gt; 1.96,"Sí", "No")</f>
        <v>No</v>
      </c>
      <c r="H4650" t="s">
        <v>39</v>
      </c>
      <c r="I4650" t="str">
        <f>IF(moras[[#This Row],[TIPO_ASEGURAMIENTO]] = "", '2-Resumen'!$F$4, moras[[#This Row],[TIPO_ASEGURAMIENTO]])</f>
        <v>TRABAJADOR INDEPENDIENTE</v>
      </c>
      <c r="J4650" t="s">
        <v>29</v>
      </c>
      <c r="K4650" t="s">
        <v>30</v>
      </c>
      <c r="L4650" t="s">
        <v>31</v>
      </c>
      <c r="M4650" t="s">
        <v>30</v>
      </c>
      <c r="N4650">
        <v>39</v>
      </c>
      <c r="O4650">
        <f>IF(moras[[#This Row],[EDAD]]="", '2-Resumen'!$C$7, moras[[#This Row],[EDAD]])</f>
        <v>39</v>
      </c>
      <c r="P4650">
        <f>FLOOR(moras[[#This Row],[EDAD_SIN_NA´S]],10)</f>
        <v>30</v>
      </c>
      <c r="Q4650">
        <f>STANDARDIZE(moras[[#This Row],[EDAD]],'2-Resumen'!$C$2, '2-Resumen'!$C$3)</f>
        <v>-0.20511617344612137</v>
      </c>
      <c r="R4650" t="str">
        <f>IF(ABS(moras[[#This Row],[Z-CORE E]]) &gt; 1.96, "Sí", "No")</f>
        <v>No</v>
      </c>
    </row>
    <row r="4651" spans="1:18">
      <c r="A4651">
        <v>2392</v>
      </c>
      <c r="B4651" t="s">
        <v>32</v>
      </c>
      <c r="C4651">
        <v>639148</v>
      </c>
      <c r="D46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51">
        <f>IF(moras[[#This Row],[SALARIO]]="",'2-Resumen'!$B$7, moras[[#This Row],[SALARIO]])</f>
        <v>639148</v>
      </c>
      <c r="F4651">
        <f>STANDARDIZE(moras[[#This Row],[SALARIO]],'2-Resumen'!$B$2,'2-Resumen'!$B$3)</f>
        <v>-0.36498157275391446</v>
      </c>
      <c r="G4651" t="str">
        <f>IF(ABS(moras[[#This Row],[Z-CORE]])&gt; 1.96,"Sí", "No")</f>
        <v>No</v>
      </c>
      <c r="H4651" t="s">
        <v>39</v>
      </c>
      <c r="I4651" t="str">
        <f>IF(moras[[#This Row],[TIPO_ASEGURAMIENTO]] = "", '2-Resumen'!$F$4, moras[[#This Row],[TIPO_ASEGURAMIENTO]])</f>
        <v>TRABAJADOR INDEPENDIENTE</v>
      </c>
      <c r="J4651" t="s">
        <v>29</v>
      </c>
      <c r="K4651" t="s">
        <v>30</v>
      </c>
      <c r="L4651" t="s">
        <v>31</v>
      </c>
      <c r="M4651" t="s">
        <v>31</v>
      </c>
      <c r="N4651">
        <v>48</v>
      </c>
      <c r="O4651">
        <f>IF(moras[[#This Row],[EDAD]]="", '2-Resumen'!$C$7, moras[[#This Row],[EDAD]])</f>
        <v>48</v>
      </c>
      <c r="P4651">
        <f>FLOOR(moras[[#This Row],[EDAD_SIN_NA´S]],10)</f>
        <v>40</v>
      </c>
      <c r="Q4651">
        <f>STANDARDIZE(moras[[#This Row],[EDAD]],'2-Resumen'!$C$2, '2-Resumen'!$C$3)</f>
        <v>0.43006179724811616</v>
      </c>
      <c r="R4651" t="str">
        <f>IF(ABS(moras[[#This Row],[Z-CORE E]]) &gt; 1.96, "Sí", "No")</f>
        <v>No</v>
      </c>
    </row>
    <row r="4652" spans="1:18">
      <c r="A4652">
        <v>2398</v>
      </c>
      <c r="B4652" t="s">
        <v>32</v>
      </c>
      <c r="C4652">
        <v>297046</v>
      </c>
      <c r="D46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52">
        <f>IF(moras[[#This Row],[SALARIO]]="",'2-Resumen'!$B$7, moras[[#This Row],[SALARIO]])</f>
        <v>297046</v>
      </c>
      <c r="F4652">
        <f>STANDARDIZE(moras[[#This Row],[SALARIO]],'2-Resumen'!$B$2,'2-Resumen'!$B$3)</f>
        <v>-0.37067382187573611</v>
      </c>
      <c r="G4652" t="str">
        <f>IF(ABS(moras[[#This Row],[Z-CORE]])&gt; 1.96,"Sí", "No")</f>
        <v>No</v>
      </c>
      <c r="H4652" t="s">
        <v>39</v>
      </c>
      <c r="I4652" t="str">
        <f>IF(moras[[#This Row],[TIPO_ASEGURAMIENTO]] = "", '2-Resumen'!$F$4, moras[[#This Row],[TIPO_ASEGURAMIENTO]])</f>
        <v>TRABAJADOR INDEPENDIENTE</v>
      </c>
      <c r="J4652" t="s">
        <v>29</v>
      </c>
      <c r="K4652" t="s">
        <v>30</v>
      </c>
      <c r="L4652" t="s">
        <v>30</v>
      </c>
      <c r="M4652" t="s">
        <v>30</v>
      </c>
      <c r="N4652">
        <v>43</v>
      </c>
      <c r="O4652">
        <f>IF(moras[[#This Row],[EDAD]]="", '2-Resumen'!$C$7, moras[[#This Row],[EDAD]])</f>
        <v>43</v>
      </c>
      <c r="P4652">
        <f>FLOOR(moras[[#This Row],[EDAD_SIN_NA´S]],10)</f>
        <v>40</v>
      </c>
      <c r="Q4652">
        <f>STANDARDIZE(moras[[#This Row],[EDAD]],'2-Resumen'!$C$2, '2-Resumen'!$C$3)</f>
        <v>7.7185146862428639E-2</v>
      </c>
      <c r="R4652" t="str">
        <f>IF(ABS(moras[[#This Row],[Z-CORE E]]) &gt; 1.96, "Sí", "No")</f>
        <v>No</v>
      </c>
    </row>
    <row r="4653" spans="1:18">
      <c r="A4653">
        <v>2402</v>
      </c>
      <c r="B4653" t="s">
        <v>27</v>
      </c>
      <c r="C4653">
        <v>323562</v>
      </c>
      <c r="D46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53">
        <f>IF(moras[[#This Row],[SALARIO]]="",'2-Resumen'!$B$7, moras[[#This Row],[SALARIO]])</f>
        <v>323562</v>
      </c>
      <c r="F4653">
        <f>STANDARDIZE(moras[[#This Row],[SALARIO]],'2-Resumen'!$B$2,'2-Resumen'!$B$3)</f>
        <v>-0.37023262107096383</v>
      </c>
      <c r="G4653" t="str">
        <f>IF(ABS(moras[[#This Row],[Z-CORE]])&gt; 1.96,"Sí", "No")</f>
        <v>No</v>
      </c>
      <c r="H4653" t="s">
        <v>39</v>
      </c>
      <c r="I4653" t="str">
        <f>IF(moras[[#This Row],[TIPO_ASEGURAMIENTO]] = "", '2-Resumen'!$F$4, moras[[#This Row],[TIPO_ASEGURAMIENTO]])</f>
        <v>TRABAJADOR INDEPENDIENTE</v>
      </c>
      <c r="J4653" t="s">
        <v>29</v>
      </c>
      <c r="K4653" t="s">
        <v>30</v>
      </c>
      <c r="L4653" t="s">
        <v>31</v>
      </c>
      <c r="M4653" t="s">
        <v>30</v>
      </c>
      <c r="N4653">
        <v>38</v>
      </c>
      <c r="O4653">
        <f>IF(moras[[#This Row],[EDAD]]="", '2-Resumen'!$C$7, moras[[#This Row],[EDAD]])</f>
        <v>38</v>
      </c>
      <c r="P4653">
        <f>FLOOR(moras[[#This Row],[EDAD_SIN_NA´S]],10)</f>
        <v>30</v>
      </c>
      <c r="Q4653">
        <f>STANDARDIZE(moras[[#This Row],[EDAD]],'2-Resumen'!$C$2, '2-Resumen'!$C$3)</f>
        <v>-0.27569150352325889</v>
      </c>
      <c r="R4653" t="str">
        <f>IF(ABS(moras[[#This Row],[Z-CORE E]]) &gt; 1.96, "Sí", "No")</f>
        <v>No</v>
      </c>
    </row>
    <row r="4654" spans="1:18">
      <c r="A4654">
        <v>2416</v>
      </c>
      <c r="B4654" t="s">
        <v>32</v>
      </c>
      <c r="C4654">
        <v>323296</v>
      </c>
      <c r="D46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54">
        <f>IF(moras[[#This Row],[SALARIO]]="",'2-Resumen'!$B$7, moras[[#This Row],[SALARIO]])</f>
        <v>323296</v>
      </c>
      <c r="F4654">
        <f>STANDARDIZE(moras[[#This Row],[SALARIO]],'2-Resumen'!$B$2,'2-Resumen'!$B$3)</f>
        <v>-0.37023704705580579</v>
      </c>
      <c r="G4654" t="str">
        <f>IF(ABS(moras[[#This Row],[Z-CORE]])&gt; 1.96,"Sí", "No")</f>
        <v>No</v>
      </c>
      <c r="H4654" t="s">
        <v>39</v>
      </c>
      <c r="I4654" t="str">
        <f>IF(moras[[#This Row],[TIPO_ASEGURAMIENTO]] = "", '2-Resumen'!$F$4, moras[[#This Row],[TIPO_ASEGURAMIENTO]])</f>
        <v>TRABAJADOR INDEPENDIENTE</v>
      </c>
      <c r="J4654" t="s">
        <v>29</v>
      </c>
      <c r="K4654" t="s">
        <v>30</v>
      </c>
      <c r="L4654" t="s">
        <v>31</v>
      </c>
      <c r="M4654" t="s">
        <v>31</v>
      </c>
      <c r="N4654">
        <v>33</v>
      </c>
      <c r="O4654">
        <f>IF(moras[[#This Row],[EDAD]]="", '2-Resumen'!$C$7, moras[[#This Row],[EDAD]])</f>
        <v>33</v>
      </c>
      <c r="P4654">
        <f>FLOOR(moras[[#This Row],[EDAD_SIN_NA´S]],10)</f>
        <v>30</v>
      </c>
      <c r="Q4654">
        <f>STANDARDIZE(moras[[#This Row],[EDAD]],'2-Resumen'!$C$2, '2-Resumen'!$C$3)</f>
        <v>-0.62856815390894638</v>
      </c>
      <c r="R4654" t="str">
        <f>IF(ABS(moras[[#This Row],[Z-CORE E]]) &gt; 1.96, "Sí", "No")</f>
        <v>No</v>
      </c>
    </row>
    <row r="4655" spans="1:18">
      <c r="A4655">
        <v>2418</v>
      </c>
      <c r="B4655" t="s">
        <v>32</v>
      </c>
      <c r="C4655">
        <v>501467</v>
      </c>
      <c r="D46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55">
        <f>IF(moras[[#This Row],[SALARIO]]="",'2-Resumen'!$B$7, moras[[#This Row],[SALARIO]])</f>
        <v>501467</v>
      </c>
      <c r="F4655">
        <f>STANDARDIZE(moras[[#This Row],[SALARIO]],'2-Resumen'!$B$2,'2-Resumen'!$B$3)</f>
        <v>-0.36727245252468904</v>
      </c>
      <c r="G4655" t="str">
        <f>IF(ABS(moras[[#This Row],[Z-CORE]])&gt; 1.96,"Sí", "No")</f>
        <v>No</v>
      </c>
      <c r="H4655" t="s">
        <v>39</v>
      </c>
      <c r="I4655" t="str">
        <f>IF(moras[[#This Row],[TIPO_ASEGURAMIENTO]] = "", '2-Resumen'!$F$4, moras[[#This Row],[TIPO_ASEGURAMIENTO]])</f>
        <v>TRABAJADOR INDEPENDIENTE</v>
      </c>
      <c r="J4655" t="s">
        <v>29</v>
      </c>
      <c r="K4655" t="s">
        <v>30</v>
      </c>
      <c r="L4655" t="s">
        <v>31</v>
      </c>
      <c r="M4655" t="s">
        <v>31</v>
      </c>
      <c r="N4655">
        <v>37</v>
      </c>
      <c r="O4655">
        <f>IF(moras[[#This Row],[EDAD]]="", '2-Resumen'!$C$7, moras[[#This Row],[EDAD]])</f>
        <v>37</v>
      </c>
      <c r="P4655">
        <f>FLOOR(moras[[#This Row],[EDAD_SIN_NA´S]],10)</f>
        <v>30</v>
      </c>
      <c r="Q4655">
        <f>STANDARDIZE(moras[[#This Row],[EDAD]],'2-Resumen'!$C$2, '2-Resumen'!$C$3)</f>
        <v>-0.3462668336003964</v>
      </c>
      <c r="R4655" t="str">
        <f>IF(ABS(moras[[#This Row],[Z-CORE E]]) &gt; 1.96, "Sí", "No")</f>
        <v>No</v>
      </c>
    </row>
    <row r="4656" spans="1:18">
      <c r="A4656">
        <v>2424</v>
      </c>
      <c r="B4656" t="s">
        <v>27</v>
      </c>
      <c r="C4656">
        <v>375740</v>
      </c>
      <c r="D46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56">
        <f>IF(moras[[#This Row],[SALARIO]]="",'2-Resumen'!$B$7, moras[[#This Row],[SALARIO]])</f>
        <v>375740</v>
      </c>
      <c r="F4656">
        <f>STANDARDIZE(moras[[#This Row],[SALARIO]],'2-Resumen'!$B$2,'2-Resumen'!$B$3)</f>
        <v>-0.36936442920222756</v>
      </c>
      <c r="G4656" t="str">
        <f>IF(ABS(moras[[#This Row],[Z-CORE]])&gt; 1.96,"Sí", "No")</f>
        <v>No</v>
      </c>
      <c r="H4656" t="s">
        <v>39</v>
      </c>
      <c r="I4656" t="str">
        <f>IF(moras[[#This Row],[TIPO_ASEGURAMIENTO]] = "", '2-Resumen'!$F$4, moras[[#This Row],[TIPO_ASEGURAMIENTO]])</f>
        <v>TRABAJADOR INDEPENDIENTE</v>
      </c>
      <c r="J4656" t="s">
        <v>29</v>
      </c>
      <c r="K4656" t="s">
        <v>30</v>
      </c>
      <c r="L4656" t="s">
        <v>31</v>
      </c>
      <c r="M4656" t="s">
        <v>30</v>
      </c>
      <c r="N4656">
        <v>50</v>
      </c>
      <c r="O4656">
        <f>IF(moras[[#This Row],[EDAD]]="", '2-Resumen'!$C$7, moras[[#This Row],[EDAD]])</f>
        <v>50</v>
      </c>
      <c r="P4656">
        <f>FLOOR(moras[[#This Row],[EDAD_SIN_NA´S]],10)</f>
        <v>50</v>
      </c>
      <c r="Q4656">
        <f>STANDARDIZE(moras[[#This Row],[EDAD]],'2-Resumen'!$C$2, '2-Resumen'!$C$3)</f>
        <v>0.57121245740239113</v>
      </c>
      <c r="R4656" t="str">
        <f>IF(ABS(moras[[#This Row],[Z-CORE E]]) &gt; 1.96, "Sí", "No")</f>
        <v>No</v>
      </c>
    </row>
    <row r="4657" spans="1:18">
      <c r="A4657">
        <v>2436</v>
      </c>
      <c r="B4657" t="s">
        <v>32</v>
      </c>
      <c r="C4657">
        <v>278030</v>
      </c>
      <c r="D46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57">
        <f>IF(moras[[#This Row],[SALARIO]]="",'2-Resumen'!$B$7, moras[[#This Row],[SALARIO]])</f>
        <v>278030</v>
      </c>
      <c r="F4657">
        <f>STANDARDIZE(moras[[#This Row],[SALARIO]],'2-Resumen'!$B$2,'2-Resumen'!$B$3)</f>
        <v>-0.37099022987481406</v>
      </c>
      <c r="G4657" t="str">
        <f>IF(ABS(moras[[#This Row],[Z-CORE]])&gt; 1.96,"Sí", "No")</f>
        <v>No</v>
      </c>
      <c r="H4657" t="s">
        <v>39</v>
      </c>
      <c r="I4657" t="str">
        <f>IF(moras[[#This Row],[TIPO_ASEGURAMIENTO]] = "", '2-Resumen'!$F$4, moras[[#This Row],[TIPO_ASEGURAMIENTO]])</f>
        <v>TRABAJADOR INDEPENDIENTE</v>
      </c>
      <c r="J4657" t="s">
        <v>29</v>
      </c>
      <c r="K4657" t="s">
        <v>30</v>
      </c>
      <c r="L4657" t="s">
        <v>31</v>
      </c>
      <c r="M4657" t="s">
        <v>31</v>
      </c>
      <c r="N4657">
        <v>38</v>
      </c>
      <c r="O4657">
        <f>IF(moras[[#This Row],[EDAD]]="", '2-Resumen'!$C$7, moras[[#This Row],[EDAD]])</f>
        <v>38</v>
      </c>
      <c r="P4657">
        <f>FLOOR(moras[[#This Row],[EDAD_SIN_NA´S]],10)</f>
        <v>30</v>
      </c>
      <c r="Q4657">
        <f>STANDARDIZE(moras[[#This Row],[EDAD]],'2-Resumen'!$C$2, '2-Resumen'!$C$3)</f>
        <v>-0.27569150352325889</v>
      </c>
      <c r="R4657" t="str">
        <f>IF(ABS(moras[[#This Row],[Z-CORE E]]) &gt; 1.96, "Sí", "No")</f>
        <v>No</v>
      </c>
    </row>
    <row r="4658" spans="1:18">
      <c r="A4658">
        <v>2439</v>
      </c>
      <c r="B4658" t="s">
        <v>32</v>
      </c>
      <c r="C4658">
        <v>297046</v>
      </c>
      <c r="D46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58">
        <f>IF(moras[[#This Row],[SALARIO]]="",'2-Resumen'!$B$7, moras[[#This Row],[SALARIO]])</f>
        <v>297046</v>
      </c>
      <c r="F4658">
        <f>STANDARDIZE(moras[[#This Row],[SALARIO]],'2-Resumen'!$B$2,'2-Resumen'!$B$3)</f>
        <v>-0.37067382187573611</v>
      </c>
      <c r="G4658" t="str">
        <f>IF(ABS(moras[[#This Row],[Z-CORE]])&gt; 1.96,"Sí", "No")</f>
        <v>No</v>
      </c>
      <c r="H4658" t="s">
        <v>39</v>
      </c>
      <c r="I4658" t="str">
        <f>IF(moras[[#This Row],[TIPO_ASEGURAMIENTO]] = "", '2-Resumen'!$F$4, moras[[#This Row],[TIPO_ASEGURAMIENTO]])</f>
        <v>TRABAJADOR INDEPENDIENTE</v>
      </c>
      <c r="J4658" t="s">
        <v>29</v>
      </c>
      <c r="K4658" t="s">
        <v>30</v>
      </c>
      <c r="L4658" t="s">
        <v>31</v>
      </c>
      <c r="M4658" t="s">
        <v>31</v>
      </c>
      <c r="N4658">
        <v>29</v>
      </c>
      <c r="O4658">
        <f>IF(moras[[#This Row],[EDAD]]="", '2-Resumen'!$C$7, moras[[#This Row],[EDAD]])</f>
        <v>29</v>
      </c>
      <c r="P4658">
        <f>FLOOR(moras[[#This Row],[EDAD_SIN_NA´S]],10)</f>
        <v>20</v>
      </c>
      <c r="Q4658">
        <f>STANDARDIZE(moras[[#This Row],[EDAD]],'2-Resumen'!$C$2, '2-Resumen'!$C$3)</f>
        <v>-0.91086947421749642</v>
      </c>
      <c r="R4658" t="str">
        <f>IF(ABS(moras[[#This Row],[Z-CORE E]]) &gt; 1.96, "Sí", "No")</f>
        <v>No</v>
      </c>
    </row>
    <row r="4659" spans="1:18">
      <c r="A4659">
        <v>2443</v>
      </c>
      <c r="B4659" t="s">
        <v>32</v>
      </c>
      <c r="C4659">
        <v>639148</v>
      </c>
      <c r="D46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59">
        <f>IF(moras[[#This Row],[SALARIO]]="",'2-Resumen'!$B$7, moras[[#This Row],[SALARIO]])</f>
        <v>639148</v>
      </c>
      <c r="F4659">
        <f>STANDARDIZE(moras[[#This Row],[SALARIO]],'2-Resumen'!$B$2,'2-Resumen'!$B$3)</f>
        <v>-0.36498157275391446</v>
      </c>
      <c r="G4659" t="str">
        <f>IF(ABS(moras[[#This Row],[Z-CORE]])&gt; 1.96,"Sí", "No")</f>
        <v>No</v>
      </c>
      <c r="H4659" t="s">
        <v>39</v>
      </c>
      <c r="I4659" t="str">
        <f>IF(moras[[#This Row],[TIPO_ASEGURAMIENTO]] = "", '2-Resumen'!$F$4, moras[[#This Row],[TIPO_ASEGURAMIENTO]])</f>
        <v>TRABAJADOR INDEPENDIENTE</v>
      </c>
      <c r="J4659" t="s">
        <v>29</v>
      </c>
      <c r="K4659" t="s">
        <v>30</v>
      </c>
      <c r="L4659" t="s">
        <v>31</v>
      </c>
      <c r="M4659" t="s">
        <v>30</v>
      </c>
      <c r="N4659">
        <v>44</v>
      </c>
      <c r="O4659">
        <f>IF(moras[[#This Row],[EDAD]]="", '2-Resumen'!$C$7, moras[[#This Row],[EDAD]])</f>
        <v>44</v>
      </c>
      <c r="P4659">
        <f>FLOOR(moras[[#This Row],[EDAD_SIN_NA´S]],10)</f>
        <v>40</v>
      </c>
      <c r="Q4659">
        <f>STANDARDIZE(moras[[#This Row],[EDAD]],'2-Resumen'!$C$2, '2-Resumen'!$C$3)</f>
        <v>0.14776047693956615</v>
      </c>
      <c r="R4659" t="str">
        <f>IF(ABS(moras[[#This Row],[Z-CORE E]]) &gt; 1.96, "Sí", "No")</f>
        <v>No</v>
      </c>
    </row>
    <row r="4660" spans="1:18">
      <c r="A4660">
        <v>2449</v>
      </c>
      <c r="B4660" t="s">
        <v>32</v>
      </c>
      <c r="C4660">
        <v>297046</v>
      </c>
      <c r="D46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60">
        <f>IF(moras[[#This Row],[SALARIO]]="",'2-Resumen'!$B$7, moras[[#This Row],[SALARIO]])</f>
        <v>297046</v>
      </c>
      <c r="F4660">
        <f>STANDARDIZE(moras[[#This Row],[SALARIO]],'2-Resumen'!$B$2,'2-Resumen'!$B$3)</f>
        <v>-0.37067382187573611</v>
      </c>
      <c r="G4660" t="str">
        <f>IF(ABS(moras[[#This Row],[Z-CORE]])&gt; 1.96,"Sí", "No")</f>
        <v>No</v>
      </c>
      <c r="H4660" t="s">
        <v>39</v>
      </c>
      <c r="I4660" t="str">
        <f>IF(moras[[#This Row],[TIPO_ASEGURAMIENTO]] = "", '2-Resumen'!$F$4, moras[[#This Row],[TIPO_ASEGURAMIENTO]])</f>
        <v>TRABAJADOR INDEPENDIENTE</v>
      </c>
      <c r="J4660" t="s">
        <v>29</v>
      </c>
      <c r="K4660" t="s">
        <v>30</v>
      </c>
      <c r="L4660" t="s">
        <v>31</v>
      </c>
      <c r="M4660" t="s">
        <v>30</v>
      </c>
      <c r="N4660">
        <v>30</v>
      </c>
      <c r="O4660">
        <f>IF(moras[[#This Row],[EDAD]]="", '2-Resumen'!$C$7, moras[[#This Row],[EDAD]])</f>
        <v>30</v>
      </c>
      <c r="P4660">
        <f>FLOOR(moras[[#This Row],[EDAD_SIN_NA´S]],10)</f>
        <v>30</v>
      </c>
      <c r="Q4660">
        <f>STANDARDIZE(moras[[#This Row],[EDAD]],'2-Resumen'!$C$2, '2-Resumen'!$C$3)</f>
        <v>-0.84029414414035897</v>
      </c>
      <c r="R4660" t="str">
        <f>IF(ABS(moras[[#This Row],[Z-CORE E]]) &gt; 1.96, "Sí", "No")</f>
        <v>No</v>
      </c>
    </row>
    <row r="4661" spans="1:18">
      <c r="A4661">
        <v>2451</v>
      </c>
      <c r="B4661" t="s">
        <v>32</v>
      </c>
      <c r="C4661">
        <v>423458</v>
      </c>
      <c r="D46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61">
        <f>IF(moras[[#This Row],[SALARIO]]="",'2-Resumen'!$B$7, moras[[#This Row],[SALARIO]])</f>
        <v>423458</v>
      </c>
      <c r="F4661">
        <f>STANDARDIZE(moras[[#This Row],[SALARIO]],'2-Resumen'!$B$2,'2-Resumen'!$B$3)</f>
        <v>-0.36857044745527756</v>
      </c>
      <c r="G4661" t="str">
        <f>IF(ABS(moras[[#This Row],[Z-CORE]])&gt; 1.96,"Sí", "No")</f>
        <v>No</v>
      </c>
      <c r="H4661" t="s">
        <v>39</v>
      </c>
      <c r="I4661" t="str">
        <f>IF(moras[[#This Row],[TIPO_ASEGURAMIENTO]] = "", '2-Resumen'!$F$4, moras[[#This Row],[TIPO_ASEGURAMIENTO]])</f>
        <v>TRABAJADOR INDEPENDIENTE</v>
      </c>
      <c r="J4661" t="s">
        <v>29</v>
      </c>
      <c r="K4661" t="s">
        <v>30</v>
      </c>
      <c r="L4661" t="s">
        <v>31</v>
      </c>
      <c r="M4661" t="s">
        <v>31</v>
      </c>
      <c r="N4661">
        <v>42</v>
      </c>
      <c r="O4661">
        <f>IF(moras[[#This Row],[EDAD]]="", '2-Resumen'!$C$7, moras[[#This Row],[EDAD]])</f>
        <v>42</v>
      </c>
      <c r="P4661">
        <f>FLOOR(moras[[#This Row],[EDAD_SIN_NA´S]],10)</f>
        <v>40</v>
      </c>
      <c r="Q4661">
        <f>STANDARDIZE(moras[[#This Row],[EDAD]],'2-Resumen'!$C$2, '2-Resumen'!$C$3)</f>
        <v>6.6098167852911317E-3</v>
      </c>
      <c r="R4661" t="str">
        <f>IF(ABS(moras[[#This Row],[Z-CORE E]]) &gt; 1.96, "Sí", "No")</f>
        <v>No</v>
      </c>
    </row>
    <row r="4662" spans="1:18">
      <c r="A4662">
        <v>2454</v>
      </c>
      <c r="B4662" t="s">
        <v>32</v>
      </c>
      <c r="C4662">
        <v>297187</v>
      </c>
      <c r="D46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62">
        <f>IF(moras[[#This Row],[SALARIO]]="",'2-Resumen'!$B$7, moras[[#This Row],[SALARIO]])</f>
        <v>297187</v>
      </c>
      <c r="F4662">
        <f>STANDARDIZE(moras[[#This Row],[SALARIO]],'2-Resumen'!$B$2,'2-Resumen'!$B$3)</f>
        <v>-0.37067147577098908</v>
      </c>
      <c r="G4662" t="str">
        <f>IF(ABS(moras[[#This Row],[Z-CORE]])&gt; 1.96,"Sí", "No")</f>
        <v>No</v>
      </c>
      <c r="H4662" t="s">
        <v>39</v>
      </c>
      <c r="I4662" t="str">
        <f>IF(moras[[#This Row],[TIPO_ASEGURAMIENTO]] = "", '2-Resumen'!$F$4, moras[[#This Row],[TIPO_ASEGURAMIENTO]])</f>
        <v>TRABAJADOR INDEPENDIENTE</v>
      </c>
      <c r="J4662" t="s">
        <v>29</v>
      </c>
      <c r="K4662" t="s">
        <v>30</v>
      </c>
      <c r="L4662" t="s">
        <v>31</v>
      </c>
      <c r="M4662" t="s">
        <v>31</v>
      </c>
      <c r="N4662">
        <v>41</v>
      </c>
      <c r="O4662">
        <f>IF(moras[[#This Row],[EDAD]]="", '2-Resumen'!$C$7, moras[[#This Row],[EDAD]])</f>
        <v>41</v>
      </c>
      <c r="P4662">
        <f>FLOOR(moras[[#This Row],[EDAD_SIN_NA´S]],10)</f>
        <v>40</v>
      </c>
      <c r="Q4662">
        <f>STANDARDIZE(moras[[#This Row],[EDAD]],'2-Resumen'!$C$2, '2-Resumen'!$C$3)</f>
        <v>-6.3965513291846368E-2</v>
      </c>
      <c r="R4662" t="str">
        <f>IF(ABS(moras[[#This Row],[Z-CORE E]]) &gt; 1.96, "Sí", "No")</f>
        <v>No</v>
      </c>
    </row>
    <row r="4663" spans="1:18">
      <c r="A4663">
        <v>2456</v>
      </c>
      <c r="B4663" t="s">
        <v>27</v>
      </c>
      <c r="C4663">
        <v>297046</v>
      </c>
      <c r="D46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63">
        <f>IF(moras[[#This Row],[SALARIO]]="",'2-Resumen'!$B$7, moras[[#This Row],[SALARIO]])</f>
        <v>297046</v>
      </c>
      <c r="F4663">
        <f>STANDARDIZE(moras[[#This Row],[SALARIO]],'2-Resumen'!$B$2,'2-Resumen'!$B$3)</f>
        <v>-0.37067382187573611</v>
      </c>
      <c r="G4663" t="str">
        <f>IF(ABS(moras[[#This Row],[Z-CORE]])&gt; 1.96,"Sí", "No")</f>
        <v>No</v>
      </c>
      <c r="H4663" t="s">
        <v>39</v>
      </c>
      <c r="I4663" t="str">
        <f>IF(moras[[#This Row],[TIPO_ASEGURAMIENTO]] = "", '2-Resumen'!$F$4, moras[[#This Row],[TIPO_ASEGURAMIENTO]])</f>
        <v>TRABAJADOR INDEPENDIENTE</v>
      </c>
      <c r="J4663" t="s">
        <v>29</v>
      </c>
      <c r="K4663" t="s">
        <v>30</v>
      </c>
      <c r="L4663" t="s">
        <v>31</v>
      </c>
      <c r="M4663" t="s">
        <v>30</v>
      </c>
      <c r="N4663">
        <v>34</v>
      </c>
      <c r="O4663">
        <f>IF(moras[[#This Row],[EDAD]]="", '2-Resumen'!$C$7, moras[[#This Row],[EDAD]])</f>
        <v>34</v>
      </c>
      <c r="P4663">
        <f>FLOOR(moras[[#This Row],[EDAD_SIN_NA´S]],10)</f>
        <v>30</v>
      </c>
      <c r="Q4663">
        <f>STANDARDIZE(moras[[#This Row],[EDAD]],'2-Resumen'!$C$2, '2-Resumen'!$C$3)</f>
        <v>-0.55799282383180893</v>
      </c>
      <c r="R4663" t="str">
        <f>IF(ABS(moras[[#This Row],[Z-CORE E]]) &gt; 1.96, "Sí", "No")</f>
        <v>No</v>
      </c>
    </row>
    <row r="4664" spans="1:18">
      <c r="A4664">
        <v>2464</v>
      </c>
      <c r="B4664" t="s">
        <v>32</v>
      </c>
      <c r="C4664">
        <v>639148</v>
      </c>
      <c r="D46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64">
        <f>IF(moras[[#This Row],[SALARIO]]="",'2-Resumen'!$B$7, moras[[#This Row],[SALARIO]])</f>
        <v>639148</v>
      </c>
      <c r="F4664">
        <f>STANDARDIZE(moras[[#This Row],[SALARIO]],'2-Resumen'!$B$2,'2-Resumen'!$B$3)</f>
        <v>-0.36498157275391446</v>
      </c>
      <c r="G4664" t="str">
        <f>IF(ABS(moras[[#This Row],[Z-CORE]])&gt; 1.96,"Sí", "No")</f>
        <v>No</v>
      </c>
      <c r="H4664" t="s">
        <v>39</v>
      </c>
      <c r="I4664" t="str">
        <f>IF(moras[[#This Row],[TIPO_ASEGURAMIENTO]] = "", '2-Resumen'!$F$4, moras[[#This Row],[TIPO_ASEGURAMIENTO]])</f>
        <v>TRABAJADOR INDEPENDIENTE</v>
      </c>
      <c r="J4664" t="s">
        <v>29</v>
      </c>
      <c r="K4664" t="s">
        <v>30</v>
      </c>
      <c r="L4664" t="s">
        <v>31</v>
      </c>
      <c r="M4664" t="s">
        <v>31</v>
      </c>
      <c r="N4664">
        <v>42</v>
      </c>
      <c r="O4664">
        <f>IF(moras[[#This Row],[EDAD]]="", '2-Resumen'!$C$7, moras[[#This Row],[EDAD]])</f>
        <v>42</v>
      </c>
      <c r="P4664">
        <f>FLOOR(moras[[#This Row],[EDAD_SIN_NA´S]],10)</f>
        <v>40</v>
      </c>
      <c r="Q4664">
        <f>STANDARDIZE(moras[[#This Row],[EDAD]],'2-Resumen'!$C$2, '2-Resumen'!$C$3)</f>
        <v>6.6098167852911317E-3</v>
      </c>
      <c r="R4664" t="str">
        <f>IF(ABS(moras[[#This Row],[Z-CORE E]]) &gt; 1.96, "Sí", "No")</f>
        <v>No</v>
      </c>
    </row>
    <row r="4665" spans="1:18">
      <c r="A4665">
        <v>2470</v>
      </c>
      <c r="B4665" t="s">
        <v>32</v>
      </c>
      <c r="C4665">
        <v>386161</v>
      </c>
      <c r="D46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65">
        <f>IF(moras[[#This Row],[SALARIO]]="",'2-Resumen'!$B$7, moras[[#This Row],[SALARIO]])</f>
        <v>386161</v>
      </c>
      <c r="F4665">
        <f>STANDARDIZE(moras[[#This Row],[SALARIO]],'2-Resumen'!$B$2,'2-Resumen'!$B$3)</f>
        <v>-0.3691910337584754</v>
      </c>
      <c r="G4665" t="str">
        <f>IF(ABS(moras[[#This Row],[Z-CORE]])&gt; 1.96,"Sí", "No")</f>
        <v>No</v>
      </c>
      <c r="H4665" t="s">
        <v>39</v>
      </c>
      <c r="I4665" t="str">
        <f>IF(moras[[#This Row],[TIPO_ASEGURAMIENTO]] = "", '2-Resumen'!$F$4, moras[[#This Row],[TIPO_ASEGURAMIENTO]])</f>
        <v>TRABAJADOR INDEPENDIENTE</v>
      </c>
      <c r="J4665" t="s">
        <v>29</v>
      </c>
      <c r="K4665" t="s">
        <v>30</v>
      </c>
      <c r="L4665" t="s">
        <v>31</v>
      </c>
      <c r="M4665" t="s">
        <v>30</v>
      </c>
      <c r="N4665">
        <v>44</v>
      </c>
      <c r="O4665">
        <f>IF(moras[[#This Row],[EDAD]]="", '2-Resumen'!$C$7, moras[[#This Row],[EDAD]])</f>
        <v>44</v>
      </c>
      <c r="P4665">
        <f>FLOOR(moras[[#This Row],[EDAD_SIN_NA´S]],10)</f>
        <v>40</v>
      </c>
      <c r="Q4665">
        <f>STANDARDIZE(moras[[#This Row],[EDAD]],'2-Resumen'!$C$2, '2-Resumen'!$C$3)</f>
        <v>0.14776047693956615</v>
      </c>
      <c r="R4665" t="str">
        <f>IF(ABS(moras[[#This Row],[Z-CORE E]]) &gt; 1.96, "Sí", "No")</f>
        <v>No</v>
      </c>
    </row>
    <row r="4666" spans="1:18">
      <c r="A4666">
        <v>2478</v>
      </c>
      <c r="B4666" t="s">
        <v>32</v>
      </c>
      <c r="C4666">
        <v>356455</v>
      </c>
      <c r="D46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66">
        <f>IF(moras[[#This Row],[SALARIO]]="",'2-Resumen'!$B$7, moras[[#This Row],[SALARIO]])</f>
        <v>356455</v>
      </c>
      <c r="F4666">
        <f>STANDARDIZE(moras[[#This Row],[SALARIO]],'2-Resumen'!$B$2,'2-Resumen'!$B$3)</f>
        <v>-0.36968531310326974</v>
      </c>
      <c r="G4666" t="str">
        <f>IF(ABS(moras[[#This Row],[Z-CORE]])&gt; 1.96,"Sí", "No")</f>
        <v>No</v>
      </c>
      <c r="H4666" t="s">
        <v>39</v>
      </c>
      <c r="I4666" t="str">
        <f>IF(moras[[#This Row],[TIPO_ASEGURAMIENTO]] = "", '2-Resumen'!$F$4, moras[[#This Row],[TIPO_ASEGURAMIENTO]])</f>
        <v>TRABAJADOR INDEPENDIENTE</v>
      </c>
      <c r="J4666" t="s">
        <v>29</v>
      </c>
      <c r="K4666" t="s">
        <v>30</v>
      </c>
      <c r="L4666" t="s">
        <v>31</v>
      </c>
      <c r="M4666" t="s">
        <v>30</v>
      </c>
      <c r="N4666">
        <v>57</v>
      </c>
      <c r="O4666">
        <f>IF(moras[[#This Row],[EDAD]]="", '2-Resumen'!$C$7, moras[[#This Row],[EDAD]])</f>
        <v>57</v>
      </c>
      <c r="P4666">
        <f>FLOOR(moras[[#This Row],[EDAD_SIN_NA´S]],10)</f>
        <v>50</v>
      </c>
      <c r="Q4666">
        <f>STANDARDIZE(moras[[#This Row],[EDAD]],'2-Resumen'!$C$2, '2-Resumen'!$C$3)</f>
        <v>1.0652397679423538</v>
      </c>
      <c r="R4666" t="str">
        <f>IF(ABS(moras[[#This Row],[Z-CORE E]]) &gt; 1.96, "Sí", "No")</f>
        <v>No</v>
      </c>
    </row>
    <row r="4667" spans="1:18">
      <c r="A4667">
        <v>2482</v>
      </c>
      <c r="B4667" t="s">
        <v>32</v>
      </c>
      <c r="C4667">
        <v>347607</v>
      </c>
      <c r="D46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67">
        <f>IF(moras[[#This Row],[SALARIO]]="",'2-Resumen'!$B$7, moras[[#This Row],[SALARIO]])</f>
        <v>347607</v>
      </c>
      <c r="F4667">
        <f>STANDARDIZE(moras[[#This Row],[SALARIO]],'2-Resumen'!$B$2,'2-Resumen'!$B$3)</f>
        <v>-0.3698325353359076</v>
      </c>
      <c r="G4667" t="str">
        <f>IF(ABS(moras[[#This Row],[Z-CORE]])&gt; 1.96,"Sí", "No")</f>
        <v>No</v>
      </c>
      <c r="H4667" t="s">
        <v>39</v>
      </c>
      <c r="I4667" t="str">
        <f>IF(moras[[#This Row],[TIPO_ASEGURAMIENTO]] = "", '2-Resumen'!$F$4, moras[[#This Row],[TIPO_ASEGURAMIENTO]])</f>
        <v>TRABAJADOR INDEPENDIENTE</v>
      </c>
      <c r="J4667" t="s">
        <v>29</v>
      </c>
      <c r="K4667" t="s">
        <v>30</v>
      </c>
      <c r="L4667" t="s">
        <v>31</v>
      </c>
      <c r="M4667" t="s">
        <v>30</v>
      </c>
      <c r="N4667">
        <v>57</v>
      </c>
      <c r="O4667">
        <f>IF(moras[[#This Row],[EDAD]]="", '2-Resumen'!$C$7, moras[[#This Row],[EDAD]])</f>
        <v>57</v>
      </c>
      <c r="P4667">
        <f>FLOOR(moras[[#This Row],[EDAD_SIN_NA´S]],10)</f>
        <v>50</v>
      </c>
      <c r="Q4667">
        <f>STANDARDIZE(moras[[#This Row],[EDAD]],'2-Resumen'!$C$2, '2-Resumen'!$C$3)</f>
        <v>1.0652397679423538</v>
      </c>
      <c r="R4667" t="str">
        <f>IF(ABS(moras[[#This Row],[Z-CORE E]]) &gt; 1.96, "Sí", "No")</f>
        <v>No</v>
      </c>
    </row>
    <row r="4668" spans="1:18">
      <c r="A4668">
        <v>2495</v>
      </c>
      <c r="B4668" t="s">
        <v>32</v>
      </c>
      <c r="C4668">
        <v>385137</v>
      </c>
      <c r="D46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68">
        <f>IF(moras[[#This Row],[SALARIO]]="",'2-Resumen'!$B$7, moras[[#This Row],[SALARIO]])</f>
        <v>385137</v>
      </c>
      <c r="F4668">
        <f>STANDARDIZE(moras[[#This Row],[SALARIO]],'2-Resumen'!$B$2,'2-Resumen'!$B$3)</f>
        <v>-0.36920807213621287</v>
      </c>
      <c r="G4668" t="str">
        <f>IF(ABS(moras[[#This Row],[Z-CORE]])&gt; 1.96,"Sí", "No")</f>
        <v>No</v>
      </c>
      <c r="H4668" t="s">
        <v>39</v>
      </c>
      <c r="I4668" t="str">
        <f>IF(moras[[#This Row],[TIPO_ASEGURAMIENTO]] = "", '2-Resumen'!$F$4, moras[[#This Row],[TIPO_ASEGURAMIENTO]])</f>
        <v>TRABAJADOR INDEPENDIENTE</v>
      </c>
      <c r="J4668" t="s">
        <v>29</v>
      </c>
      <c r="K4668" t="s">
        <v>30</v>
      </c>
      <c r="L4668" t="s">
        <v>31</v>
      </c>
      <c r="M4668" t="s">
        <v>31</v>
      </c>
      <c r="N4668">
        <v>36</v>
      </c>
      <c r="O4668">
        <f>IF(moras[[#This Row],[EDAD]]="", '2-Resumen'!$C$7, moras[[#This Row],[EDAD]])</f>
        <v>36</v>
      </c>
      <c r="P4668">
        <f>FLOOR(moras[[#This Row],[EDAD_SIN_NA´S]],10)</f>
        <v>30</v>
      </c>
      <c r="Q4668">
        <f>STANDARDIZE(moras[[#This Row],[EDAD]],'2-Resumen'!$C$2, '2-Resumen'!$C$3)</f>
        <v>-0.41684216367753391</v>
      </c>
      <c r="R4668" t="str">
        <f>IF(ABS(moras[[#This Row],[Z-CORE E]]) &gt; 1.96, "Sí", "No")</f>
        <v>No</v>
      </c>
    </row>
    <row r="4669" spans="1:18">
      <c r="A4669">
        <v>2513</v>
      </c>
      <c r="B4669" t="s">
        <v>32</v>
      </c>
      <c r="C4669">
        <v>352881</v>
      </c>
      <c r="D46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69">
        <f>IF(moras[[#This Row],[SALARIO]]="",'2-Resumen'!$B$7, moras[[#This Row],[SALARIO]])</f>
        <v>352881</v>
      </c>
      <c r="F4669">
        <f>STANDARDIZE(moras[[#This Row],[SALARIO]],'2-Resumen'!$B$2,'2-Resumen'!$B$3)</f>
        <v>-0.36974478103494329</v>
      </c>
      <c r="G4669" t="str">
        <f>IF(ABS(moras[[#This Row],[Z-CORE]])&gt; 1.96,"Sí", "No")</f>
        <v>No</v>
      </c>
      <c r="H4669" t="s">
        <v>39</v>
      </c>
      <c r="I4669" t="str">
        <f>IF(moras[[#This Row],[TIPO_ASEGURAMIENTO]] = "", '2-Resumen'!$F$4, moras[[#This Row],[TIPO_ASEGURAMIENTO]])</f>
        <v>TRABAJADOR INDEPENDIENTE</v>
      </c>
      <c r="J4669" t="s">
        <v>29</v>
      </c>
      <c r="K4669" t="s">
        <v>30</v>
      </c>
      <c r="L4669" t="s">
        <v>31</v>
      </c>
      <c r="M4669" t="s">
        <v>30</v>
      </c>
      <c r="N4669">
        <v>35</v>
      </c>
      <c r="O4669">
        <f>IF(moras[[#This Row],[EDAD]]="", '2-Resumen'!$C$7, moras[[#This Row],[EDAD]])</f>
        <v>35</v>
      </c>
      <c r="P4669">
        <f>FLOOR(moras[[#This Row],[EDAD_SIN_NA´S]],10)</f>
        <v>30</v>
      </c>
      <c r="Q4669">
        <f>STANDARDIZE(moras[[#This Row],[EDAD]],'2-Resumen'!$C$2, '2-Resumen'!$C$3)</f>
        <v>-0.48741749375467142</v>
      </c>
      <c r="R4669" t="str">
        <f>IF(ABS(moras[[#This Row],[Z-CORE E]]) &gt; 1.96, "Sí", "No")</f>
        <v>No</v>
      </c>
    </row>
    <row r="4670" spans="1:18">
      <c r="A4670">
        <v>2514</v>
      </c>
      <c r="B4670" t="s">
        <v>32</v>
      </c>
      <c r="C4670">
        <v>639148</v>
      </c>
      <c r="D46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70">
        <f>IF(moras[[#This Row],[SALARIO]]="",'2-Resumen'!$B$7, moras[[#This Row],[SALARIO]])</f>
        <v>639148</v>
      </c>
      <c r="F4670">
        <f>STANDARDIZE(moras[[#This Row],[SALARIO]],'2-Resumen'!$B$2,'2-Resumen'!$B$3)</f>
        <v>-0.36498157275391446</v>
      </c>
      <c r="G4670" t="str">
        <f>IF(ABS(moras[[#This Row],[Z-CORE]])&gt; 1.96,"Sí", "No")</f>
        <v>No</v>
      </c>
      <c r="H4670" t="s">
        <v>39</v>
      </c>
      <c r="I4670" t="str">
        <f>IF(moras[[#This Row],[TIPO_ASEGURAMIENTO]] = "", '2-Resumen'!$F$4, moras[[#This Row],[TIPO_ASEGURAMIENTO]])</f>
        <v>TRABAJADOR INDEPENDIENTE</v>
      </c>
      <c r="J4670" t="s">
        <v>29</v>
      </c>
      <c r="K4670" t="s">
        <v>30</v>
      </c>
      <c r="L4670" t="s">
        <v>31</v>
      </c>
      <c r="M4670" t="s">
        <v>30</v>
      </c>
      <c r="N4670">
        <v>38</v>
      </c>
      <c r="O4670">
        <f>IF(moras[[#This Row],[EDAD]]="", '2-Resumen'!$C$7, moras[[#This Row],[EDAD]])</f>
        <v>38</v>
      </c>
      <c r="P4670">
        <f>FLOOR(moras[[#This Row],[EDAD_SIN_NA´S]],10)</f>
        <v>30</v>
      </c>
      <c r="Q4670">
        <f>STANDARDIZE(moras[[#This Row],[EDAD]],'2-Resumen'!$C$2, '2-Resumen'!$C$3)</f>
        <v>-0.27569150352325889</v>
      </c>
      <c r="R4670" t="str">
        <f>IF(ABS(moras[[#This Row],[Z-CORE E]]) &gt; 1.96, "Sí", "No")</f>
        <v>No</v>
      </c>
    </row>
    <row r="4671" spans="1:18">
      <c r="A4671">
        <v>2515</v>
      </c>
      <c r="B4671" t="s">
        <v>32</v>
      </c>
      <c r="C4671">
        <v>347135</v>
      </c>
      <c r="D46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71">
        <f>IF(moras[[#This Row],[SALARIO]]="",'2-Resumen'!$B$7, moras[[#This Row],[SALARIO]])</f>
        <v>347135</v>
      </c>
      <c r="F4671">
        <f>STANDARDIZE(moras[[#This Row],[SALARIO]],'2-Resumen'!$B$2,'2-Resumen'!$B$3)</f>
        <v>-0.36984038896314597</v>
      </c>
      <c r="G4671" t="str">
        <f>IF(ABS(moras[[#This Row],[Z-CORE]])&gt; 1.96,"Sí", "No")</f>
        <v>No</v>
      </c>
      <c r="H4671" t="s">
        <v>39</v>
      </c>
      <c r="I4671" t="str">
        <f>IF(moras[[#This Row],[TIPO_ASEGURAMIENTO]] = "", '2-Resumen'!$F$4, moras[[#This Row],[TIPO_ASEGURAMIENTO]])</f>
        <v>TRABAJADOR INDEPENDIENTE</v>
      </c>
      <c r="J4671" t="s">
        <v>29</v>
      </c>
      <c r="K4671" t="s">
        <v>30</v>
      </c>
      <c r="L4671" t="s">
        <v>30</v>
      </c>
      <c r="M4671" t="s">
        <v>30</v>
      </c>
      <c r="N4671">
        <v>44</v>
      </c>
      <c r="O4671">
        <f>IF(moras[[#This Row],[EDAD]]="", '2-Resumen'!$C$7, moras[[#This Row],[EDAD]])</f>
        <v>44</v>
      </c>
      <c r="P4671">
        <f>FLOOR(moras[[#This Row],[EDAD_SIN_NA´S]],10)</f>
        <v>40</v>
      </c>
      <c r="Q4671">
        <f>STANDARDIZE(moras[[#This Row],[EDAD]],'2-Resumen'!$C$2, '2-Resumen'!$C$3)</f>
        <v>0.14776047693956615</v>
      </c>
      <c r="R4671" t="str">
        <f>IF(ABS(moras[[#This Row],[Z-CORE E]]) &gt; 1.96, "Sí", "No")</f>
        <v>No</v>
      </c>
    </row>
    <row r="4672" spans="1:18">
      <c r="A4672">
        <v>2517</v>
      </c>
      <c r="B4672" t="s">
        <v>32</v>
      </c>
      <c r="C4672">
        <v>310124</v>
      </c>
      <c r="D46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72">
        <f>IF(moras[[#This Row],[SALARIO]]="",'2-Resumen'!$B$7, moras[[#This Row],[SALARIO]])</f>
        <v>310124</v>
      </c>
      <c r="F4672">
        <f>STANDARDIZE(moras[[#This Row],[SALARIO]],'2-Resumen'!$B$2,'2-Resumen'!$B$3)</f>
        <v>-0.37045621650068661</v>
      </c>
      <c r="G4672" t="str">
        <f>IF(ABS(moras[[#This Row],[Z-CORE]])&gt; 1.96,"Sí", "No")</f>
        <v>No</v>
      </c>
      <c r="H4672" t="s">
        <v>39</v>
      </c>
      <c r="I4672" t="str">
        <f>IF(moras[[#This Row],[TIPO_ASEGURAMIENTO]] = "", '2-Resumen'!$F$4, moras[[#This Row],[TIPO_ASEGURAMIENTO]])</f>
        <v>TRABAJADOR INDEPENDIENTE</v>
      </c>
      <c r="J4672" t="s">
        <v>29</v>
      </c>
      <c r="K4672" t="s">
        <v>30</v>
      </c>
      <c r="L4672" t="s">
        <v>30</v>
      </c>
      <c r="M4672" t="s">
        <v>30</v>
      </c>
      <c r="N4672">
        <v>41</v>
      </c>
      <c r="O4672">
        <f>IF(moras[[#This Row],[EDAD]]="", '2-Resumen'!$C$7, moras[[#This Row],[EDAD]])</f>
        <v>41</v>
      </c>
      <c r="P4672">
        <f>FLOOR(moras[[#This Row],[EDAD_SIN_NA´S]],10)</f>
        <v>40</v>
      </c>
      <c r="Q4672">
        <f>STANDARDIZE(moras[[#This Row],[EDAD]],'2-Resumen'!$C$2, '2-Resumen'!$C$3)</f>
        <v>-6.3965513291846368E-2</v>
      </c>
      <c r="R4672" t="str">
        <f>IF(ABS(moras[[#This Row],[Z-CORE E]]) &gt; 1.96, "Sí", "No")</f>
        <v>No</v>
      </c>
    </row>
    <row r="4673" spans="1:18">
      <c r="A4673">
        <v>2522</v>
      </c>
      <c r="B4673" t="s">
        <v>32</v>
      </c>
      <c r="C4673">
        <v>594092</v>
      </c>
      <c r="D46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73">
        <f>IF(moras[[#This Row],[SALARIO]]="",'2-Resumen'!$B$7, moras[[#This Row],[SALARIO]])</f>
        <v>594092</v>
      </c>
      <c r="F4673">
        <f>STANDARDIZE(moras[[#This Row],[SALARIO]],'2-Resumen'!$B$2,'2-Resumen'!$B$3)</f>
        <v>-0.36573126137436329</v>
      </c>
      <c r="G4673" t="str">
        <f>IF(ABS(moras[[#This Row],[Z-CORE]])&gt; 1.96,"Sí", "No")</f>
        <v>No</v>
      </c>
      <c r="H4673" t="s">
        <v>39</v>
      </c>
      <c r="I4673" t="str">
        <f>IF(moras[[#This Row],[TIPO_ASEGURAMIENTO]] = "", '2-Resumen'!$F$4, moras[[#This Row],[TIPO_ASEGURAMIENTO]])</f>
        <v>TRABAJADOR INDEPENDIENTE</v>
      </c>
      <c r="J4673" t="s">
        <v>29</v>
      </c>
      <c r="K4673" t="s">
        <v>30</v>
      </c>
      <c r="L4673" t="s">
        <v>31</v>
      </c>
      <c r="M4673" t="s">
        <v>30</v>
      </c>
      <c r="N4673">
        <v>42</v>
      </c>
      <c r="O4673">
        <f>IF(moras[[#This Row],[EDAD]]="", '2-Resumen'!$C$7, moras[[#This Row],[EDAD]])</f>
        <v>42</v>
      </c>
      <c r="P4673">
        <f>FLOOR(moras[[#This Row],[EDAD_SIN_NA´S]],10)</f>
        <v>40</v>
      </c>
      <c r="Q4673">
        <f>STANDARDIZE(moras[[#This Row],[EDAD]],'2-Resumen'!$C$2, '2-Resumen'!$C$3)</f>
        <v>6.6098167852911317E-3</v>
      </c>
      <c r="R4673" t="str">
        <f>IF(ABS(moras[[#This Row],[Z-CORE E]]) &gt; 1.96, "Sí", "No")</f>
        <v>No</v>
      </c>
    </row>
    <row r="4674" spans="1:18">
      <c r="A4674">
        <v>2527</v>
      </c>
      <c r="B4674" t="s">
        <v>32</v>
      </c>
      <c r="C4674">
        <v>297046</v>
      </c>
      <c r="D46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74">
        <f>IF(moras[[#This Row],[SALARIO]]="",'2-Resumen'!$B$7, moras[[#This Row],[SALARIO]])</f>
        <v>297046</v>
      </c>
      <c r="F4674">
        <f>STANDARDIZE(moras[[#This Row],[SALARIO]],'2-Resumen'!$B$2,'2-Resumen'!$B$3)</f>
        <v>-0.37067382187573611</v>
      </c>
      <c r="G4674" t="str">
        <f>IF(ABS(moras[[#This Row],[Z-CORE]])&gt; 1.96,"Sí", "No")</f>
        <v>No</v>
      </c>
      <c r="H4674" t="s">
        <v>39</v>
      </c>
      <c r="I4674" t="str">
        <f>IF(moras[[#This Row],[TIPO_ASEGURAMIENTO]] = "", '2-Resumen'!$F$4, moras[[#This Row],[TIPO_ASEGURAMIENTO]])</f>
        <v>TRABAJADOR INDEPENDIENTE</v>
      </c>
      <c r="J4674" t="s">
        <v>29</v>
      </c>
      <c r="K4674" t="s">
        <v>30</v>
      </c>
      <c r="L4674" t="s">
        <v>31</v>
      </c>
      <c r="M4674" t="s">
        <v>31</v>
      </c>
      <c r="N4674">
        <v>43</v>
      </c>
      <c r="O4674">
        <f>IF(moras[[#This Row],[EDAD]]="", '2-Resumen'!$C$7, moras[[#This Row],[EDAD]])</f>
        <v>43</v>
      </c>
      <c r="P4674">
        <f>FLOOR(moras[[#This Row],[EDAD_SIN_NA´S]],10)</f>
        <v>40</v>
      </c>
      <c r="Q4674">
        <f>STANDARDIZE(moras[[#This Row],[EDAD]],'2-Resumen'!$C$2, '2-Resumen'!$C$3)</f>
        <v>7.7185146862428639E-2</v>
      </c>
      <c r="R4674" t="str">
        <f>IF(ABS(moras[[#This Row],[Z-CORE E]]) &gt; 1.96, "Sí", "No")</f>
        <v>No</v>
      </c>
    </row>
    <row r="4675" spans="1:18">
      <c r="A4675">
        <v>2529</v>
      </c>
      <c r="B4675" t="s">
        <v>32</v>
      </c>
      <c r="C4675">
        <v>299744</v>
      </c>
      <c r="D46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75">
        <f>IF(moras[[#This Row],[SALARIO]]="",'2-Resumen'!$B$7, moras[[#This Row],[SALARIO]])</f>
        <v>299744</v>
      </c>
      <c r="F4675">
        <f>STANDARDIZE(moras[[#This Row],[SALARIO]],'2-Resumen'!$B$2,'2-Resumen'!$B$3)</f>
        <v>-0.37062892974376765</v>
      </c>
      <c r="G4675" t="str">
        <f>IF(ABS(moras[[#This Row],[Z-CORE]])&gt; 1.96,"Sí", "No")</f>
        <v>No</v>
      </c>
      <c r="H4675" t="s">
        <v>39</v>
      </c>
      <c r="I4675" t="str">
        <f>IF(moras[[#This Row],[TIPO_ASEGURAMIENTO]] = "", '2-Resumen'!$F$4, moras[[#This Row],[TIPO_ASEGURAMIENTO]])</f>
        <v>TRABAJADOR INDEPENDIENTE</v>
      </c>
      <c r="J4675" t="s">
        <v>29</v>
      </c>
      <c r="K4675" t="s">
        <v>30</v>
      </c>
      <c r="L4675" t="s">
        <v>31</v>
      </c>
      <c r="M4675" t="s">
        <v>30</v>
      </c>
      <c r="N4675">
        <v>37</v>
      </c>
      <c r="O4675">
        <f>IF(moras[[#This Row],[EDAD]]="", '2-Resumen'!$C$7, moras[[#This Row],[EDAD]])</f>
        <v>37</v>
      </c>
      <c r="P4675">
        <f>FLOOR(moras[[#This Row],[EDAD_SIN_NA´S]],10)</f>
        <v>30</v>
      </c>
      <c r="Q4675">
        <f>STANDARDIZE(moras[[#This Row],[EDAD]],'2-Resumen'!$C$2, '2-Resumen'!$C$3)</f>
        <v>-0.3462668336003964</v>
      </c>
      <c r="R4675" t="str">
        <f>IF(ABS(moras[[#This Row],[Z-CORE E]]) &gt; 1.96, "Sí", "No")</f>
        <v>No</v>
      </c>
    </row>
    <row r="4676" spans="1:18">
      <c r="A4676">
        <v>2534</v>
      </c>
      <c r="B4676" t="s">
        <v>32</v>
      </c>
      <c r="C4676">
        <v>297045</v>
      </c>
      <c r="D46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76">
        <f>IF(moras[[#This Row],[SALARIO]]="",'2-Resumen'!$B$7, moras[[#This Row],[SALARIO]])</f>
        <v>297045</v>
      </c>
      <c r="F4676">
        <f>STANDARDIZE(moras[[#This Row],[SALARIO]],'2-Resumen'!$B$2,'2-Resumen'!$B$3)</f>
        <v>-0.37067383851477692</v>
      </c>
      <c r="G4676" t="str">
        <f>IF(ABS(moras[[#This Row],[Z-CORE]])&gt; 1.96,"Sí", "No")</f>
        <v>No</v>
      </c>
      <c r="H4676" t="s">
        <v>39</v>
      </c>
      <c r="I4676" t="str">
        <f>IF(moras[[#This Row],[TIPO_ASEGURAMIENTO]] = "", '2-Resumen'!$F$4, moras[[#This Row],[TIPO_ASEGURAMIENTO]])</f>
        <v>TRABAJADOR INDEPENDIENTE</v>
      </c>
      <c r="J4676" t="s">
        <v>29</v>
      </c>
      <c r="K4676" t="s">
        <v>30</v>
      </c>
      <c r="L4676" t="s">
        <v>31</v>
      </c>
      <c r="M4676" t="s">
        <v>31</v>
      </c>
      <c r="N4676">
        <v>56</v>
      </c>
      <c r="O4676">
        <f>IF(moras[[#This Row],[EDAD]]="", '2-Resumen'!$C$7, moras[[#This Row],[EDAD]])</f>
        <v>56</v>
      </c>
      <c r="P4676">
        <f>FLOOR(moras[[#This Row],[EDAD_SIN_NA´S]],10)</f>
        <v>50</v>
      </c>
      <c r="Q4676">
        <f>STANDARDIZE(moras[[#This Row],[EDAD]],'2-Resumen'!$C$2, '2-Resumen'!$C$3)</f>
        <v>0.99466443786521619</v>
      </c>
      <c r="R4676" t="str">
        <f>IF(ABS(moras[[#This Row],[Z-CORE E]]) &gt; 1.96, "Sí", "No")</f>
        <v>No</v>
      </c>
    </row>
    <row r="4677" spans="1:18">
      <c r="A4677">
        <v>2567</v>
      </c>
      <c r="B4677" t="s">
        <v>32</v>
      </c>
      <c r="C4677">
        <v>304357</v>
      </c>
      <c r="D46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77">
        <f>IF(moras[[#This Row],[SALARIO]]="",'2-Resumen'!$B$7, moras[[#This Row],[SALARIO]])</f>
        <v>304357</v>
      </c>
      <c r="F4677">
        <f>STANDARDIZE(moras[[#This Row],[SALARIO]],'2-Resumen'!$B$2,'2-Resumen'!$B$3)</f>
        <v>-0.37055217384874523</v>
      </c>
      <c r="G4677" t="str">
        <f>IF(ABS(moras[[#This Row],[Z-CORE]])&gt; 1.96,"Sí", "No")</f>
        <v>No</v>
      </c>
      <c r="H4677" t="s">
        <v>39</v>
      </c>
      <c r="I4677" t="str">
        <f>IF(moras[[#This Row],[TIPO_ASEGURAMIENTO]] = "", '2-Resumen'!$F$4, moras[[#This Row],[TIPO_ASEGURAMIENTO]])</f>
        <v>TRABAJADOR INDEPENDIENTE</v>
      </c>
      <c r="J4677" t="s">
        <v>29</v>
      </c>
      <c r="K4677" t="s">
        <v>30</v>
      </c>
      <c r="L4677" t="s">
        <v>31</v>
      </c>
      <c r="M4677" t="s">
        <v>30</v>
      </c>
      <c r="N4677">
        <v>27</v>
      </c>
      <c r="O4677">
        <f>IF(moras[[#This Row],[EDAD]]="", '2-Resumen'!$C$7, moras[[#This Row],[EDAD]])</f>
        <v>27</v>
      </c>
      <c r="P4677">
        <f>FLOOR(moras[[#This Row],[EDAD_SIN_NA´S]],10)</f>
        <v>20</v>
      </c>
      <c r="Q4677">
        <f>STANDARDIZE(moras[[#This Row],[EDAD]],'2-Resumen'!$C$2, '2-Resumen'!$C$3)</f>
        <v>-1.0520201343717714</v>
      </c>
      <c r="R4677" t="str">
        <f>IF(ABS(moras[[#This Row],[Z-CORE E]]) &gt; 1.96, "Sí", "No")</f>
        <v>No</v>
      </c>
    </row>
    <row r="4678" spans="1:18">
      <c r="A4678">
        <v>2574</v>
      </c>
      <c r="B4678" t="s">
        <v>32</v>
      </c>
      <c r="C4678">
        <v>297046</v>
      </c>
      <c r="D46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78">
        <f>IF(moras[[#This Row],[SALARIO]]="",'2-Resumen'!$B$7, moras[[#This Row],[SALARIO]])</f>
        <v>297046</v>
      </c>
      <c r="F4678">
        <f>STANDARDIZE(moras[[#This Row],[SALARIO]],'2-Resumen'!$B$2,'2-Resumen'!$B$3)</f>
        <v>-0.37067382187573611</v>
      </c>
      <c r="G4678" t="str">
        <f>IF(ABS(moras[[#This Row],[Z-CORE]])&gt; 1.96,"Sí", "No")</f>
        <v>No</v>
      </c>
      <c r="H4678" t="s">
        <v>39</v>
      </c>
      <c r="I4678" t="str">
        <f>IF(moras[[#This Row],[TIPO_ASEGURAMIENTO]] = "", '2-Resumen'!$F$4, moras[[#This Row],[TIPO_ASEGURAMIENTO]])</f>
        <v>TRABAJADOR INDEPENDIENTE</v>
      </c>
      <c r="J4678" t="s">
        <v>29</v>
      </c>
      <c r="K4678" t="s">
        <v>30</v>
      </c>
      <c r="L4678" t="s">
        <v>31</v>
      </c>
      <c r="M4678" t="s">
        <v>31</v>
      </c>
      <c r="N4678">
        <v>68</v>
      </c>
      <c r="O4678">
        <f>IF(moras[[#This Row],[EDAD]]="", '2-Resumen'!$C$7, moras[[#This Row],[EDAD]])</f>
        <v>68</v>
      </c>
      <c r="P4678">
        <f>FLOOR(moras[[#This Row],[EDAD_SIN_NA´S]],10)</f>
        <v>60</v>
      </c>
      <c r="Q4678">
        <f>STANDARDIZE(moras[[#This Row],[EDAD]],'2-Resumen'!$C$2, '2-Resumen'!$C$3)</f>
        <v>1.8415683987908662</v>
      </c>
      <c r="R4678" t="str">
        <f>IF(ABS(moras[[#This Row],[Z-CORE E]]) &gt; 1.96, "Sí", "No")</f>
        <v>No</v>
      </c>
    </row>
    <row r="4679" spans="1:18">
      <c r="A4679">
        <v>2582</v>
      </c>
      <c r="B4679" t="s">
        <v>27</v>
      </c>
      <c r="C4679">
        <v>300611</v>
      </c>
      <c r="D46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79">
        <f>IF(moras[[#This Row],[SALARIO]]="",'2-Resumen'!$B$7, moras[[#This Row],[SALARIO]])</f>
        <v>300611</v>
      </c>
      <c r="F4679">
        <f>STANDARDIZE(moras[[#This Row],[SALARIO]],'2-Resumen'!$B$2,'2-Resumen'!$B$3)</f>
        <v>-0.37061450369542942</v>
      </c>
      <c r="G4679" t="str">
        <f>IF(ABS(moras[[#This Row],[Z-CORE]])&gt; 1.96,"Sí", "No")</f>
        <v>No</v>
      </c>
      <c r="H4679" t="s">
        <v>39</v>
      </c>
      <c r="I4679" t="str">
        <f>IF(moras[[#This Row],[TIPO_ASEGURAMIENTO]] = "", '2-Resumen'!$F$4, moras[[#This Row],[TIPO_ASEGURAMIENTO]])</f>
        <v>TRABAJADOR INDEPENDIENTE</v>
      </c>
      <c r="J4679" t="s">
        <v>29</v>
      </c>
      <c r="K4679" t="s">
        <v>30</v>
      </c>
      <c r="L4679" t="s">
        <v>31</v>
      </c>
      <c r="M4679" t="s">
        <v>31</v>
      </c>
      <c r="N4679">
        <v>51</v>
      </c>
      <c r="O4679">
        <f>IF(moras[[#This Row],[EDAD]]="", '2-Resumen'!$C$7, moras[[#This Row],[EDAD]])</f>
        <v>51</v>
      </c>
      <c r="P4679">
        <f>FLOOR(moras[[#This Row],[EDAD_SIN_NA´S]],10)</f>
        <v>50</v>
      </c>
      <c r="Q4679">
        <f>STANDARDIZE(moras[[#This Row],[EDAD]],'2-Resumen'!$C$2, '2-Resumen'!$C$3)</f>
        <v>0.64178778747952869</v>
      </c>
      <c r="R4679" t="str">
        <f>IF(ABS(moras[[#This Row],[Z-CORE E]]) &gt; 1.96, "Sí", "No")</f>
        <v>No</v>
      </c>
    </row>
    <row r="4680" spans="1:18">
      <c r="A4680">
        <v>2588</v>
      </c>
      <c r="B4680" t="s">
        <v>32</v>
      </c>
      <c r="C4680">
        <v>847871</v>
      </c>
      <c r="D46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680">
        <f>IF(moras[[#This Row],[SALARIO]]="",'2-Resumen'!$B$7, moras[[#This Row],[SALARIO]])</f>
        <v>847871</v>
      </c>
      <c r="F4680">
        <f>STANDARDIZE(moras[[#This Row],[SALARIO]],'2-Resumen'!$B$2,'2-Resumen'!$B$3)</f>
        <v>-0.36150862224952107</v>
      </c>
      <c r="G4680" t="str">
        <f>IF(ABS(moras[[#This Row],[Z-CORE]])&gt; 1.96,"Sí", "No")</f>
        <v>No</v>
      </c>
      <c r="H4680" t="s">
        <v>39</v>
      </c>
      <c r="I4680" t="str">
        <f>IF(moras[[#This Row],[TIPO_ASEGURAMIENTO]] = "", '2-Resumen'!$F$4, moras[[#This Row],[TIPO_ASEGURAMIENTO]])</f>
        <v>TRABAJADOR INDEPENDIENTE</v>
      </c>
      <c r="J4680" t="s">
        <v>29</v>
      </c>
      <c r="K4680" t="s">
        <v>30</v>
      </c>
      <c r="L4680" t="s">
        <v>31</v>
      </c>
      <c r="M4680" t="s">
        <v>31</v>
      </c>
      <c r="N4680">
        <v>51</v>
      </c>
      <c r="O4680">
        <f>IF(moras[[#This Row],[EDAD]]="", '2-Resumen'!$C$7, moras[[#This Row],[EDAD]])</f>
        <v>51</v>
      </c>
      <c r="P4680">
        <f>FLOOR(moras[[#This Row],[EDAD_SIN_NA´S]],10)</f>
        <v>50</v>
      </c>
      <c r="Q4680">
        <f>STANDARDIZE(moras[[#This Row],[EDAD]],'2-Resumen'!$C$2, '2-Resumen'!$C$3)</f>
        <v>0.64178778747952869</v>
      </c>
      <c r="R4680" t="str">
        <f>IF(ABS(moras[[#This Row],[Z-CORE E]]) &gt; 1.96, "Sí", "No")</f>
        <v>No</v>
      </c>
    </row>
    <row r="4681" spans="1:18">
      <c r="A4681">
        <v>2595</v>
      </c>
      <c r="B4681" t="s">
        <v>32</v>
      </c>
      <c r="C4681">
        <v>380217</v>
      </c>
      <c r="D46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81">
        <f>IF(moras[[#This Row],[SALARIO]]="",'2-Resumen'!$B$7, moras[[#This Row],[SALARIO]])</f>
        <v>380217</v>
      </c>
      <c r="F4681">
        <f>STANDARDIZE(moras[[#This Row],[SALARIO]],'2-Resumen'!$B$2,'2-Resumen'!$B$3)</f>
        <v>-0.36928993621674838</v>
      </c>
      <c r="G4681" t="str">
        <f>IF(ABS(moras[[#This Row],[Z-CORE]])&gt; 1.96,"Sí", "No")</f>
        <v>No</v>
      </c>
      <c r="H4681" t="s">
        <v>39</v>
      </c>
      <c r="I4681" t="str">
        <f>IF(moras[[#This Row],[TIPO_ASEGURAMIENTO]] = "", '2-Resumen'!$F$4, moras[[#This Row],[TIPO_ASEGURAMIENTO]])</f>
        <v>TRABAJADOR INDEPENDIENTE</v>
      </c>
      <c r="J4681" t="s">
        <v>29</v>
      </c>
      <c r="K4681" t="s">
        <v>30</v>
      </c>
      <c r="L4681" t="s">
        <v>31</v>
      </c>
      <c r="M4681" t="s">
        <v>30</v>
      </c>
      <c r="N4681">
        <v>46</v>
      </c>
      <c r="O4681">
        <f>IF(moras[[#This Row],[EDAD]]="", '2-Resumen'!$C$7, moras[[#This Row],[EDAD]])</f>
        <v>46</v>
      </c>
      <c r="P4681">
        <f>FLOOR(moras[[#This Row],[EDAD_SIN_NA´S]],10)</f>
        <v>40</v>
      </c>
      <c r="Q4681">
        <f>STANDARDIZE(moras[[#This Row],[EDAD]],'2-Resumen'!$C$2, '2-Resumen'!$C$3)</f>
        <v>0.28891113709384114</v>
      </c>
      <c r="R4681" t="str">
        <f>IF(ABS(moras[[#This Row],[Z-CORE E]]) &gt; 1.96, "Sí", "No")</f>
        <v>No</v>
      </c>
    </row>
    <row r="4682" spans="1:18">
      <c r="A4682">
        <v>2600</v>
      </c>
      <c r="B4682" t="s">
        <v>32</v>
      </c>
      <c r="C4682">
        <v>517494</v>
      </c>
      <c r="D46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82">
        <f>IF(moras[[#This Row],[SALARIO]]="",'2-Resumen'!$B$7, moras[[#This Row],[SALARIO]])</f>
        <v>517494</v>
      </c>
      <c r="F4682">
        <f>STANDARDIZE(moras[[#This Row],[SALARIO]],'2-Resumen'!$B$2,'2-Resumen'!$B$3)</f>
        <v>-0.36700577861844053</v>
      </c>
      <c r="G4682" t="str">
        <f>IF(ABS(moras[[#This Row],[Z-CORE]])&gt; 1.96,"Sí", "No")</f>
        <v>No</v>
      </c>
      <c r="H4682" t="s">
        <v>39</v>
      </c>
      <c r="I4682" t="str">
        <f>IF(moras[[#This Row],[TIPO_ASEGURAMIENTO]] = "", '2-Resumen'!$F$4, moras[[#This Row],[TIPO_ASEGURAMIENTO]])</f>
        <v>TRABAJADOR INDEPENDIENTE</v>
      </c>
      <c r="J4682" t="s">
        <v>29</v>
      </c>
      <c r="K4682" t="s">
        <v>30</v>
      </c>
      <c r="L4682" t="s">
        <v>31</v>
      </c>
      <c r="M4682" t="s">
        <v>30</v>
      </c>
      <c r="N4682">
        <v>38</v>
      </c>
      <c r="O4682">
        <f>IF(moras[[#This Row],[EDAD]]="", '2-Resumen'!$C$7, moras[[#This Row],[EDAD]])</f>
        <v>38</v>
      </c>
      <c r="P4682">
        <f>FLOOR(moras[[#This Row],[EDAD_SIN_NA´S]],10)</f>
        <v>30</v>
      </c>
      <c r="Q4682">
        <f>STANDARDIZE(moras[[#This Row],[EDAD]],'2-Resumen'!$C$2, '2-Resumen'!$C$3)</f>
        <v>-0.27569150352325889</v>
      </c>
      <c r="R4682" t="str">
        <f>IF(ABS(moras[[#This Row],[Z-CORE E]]) &gt; 1.96, "Sí", "No")</f>
        <v>No</v>
      </c>
    </row>
    <row r="4683" spans="1:18">
      <c r="A4683">
        <v>2602</v>
      </c>
      <c r="B4683" t="s">
        <v>32</v>
      </c>
      <c r="C4683">
        <v>297045</v>
      </c>
      <c r="D46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83">
        <f>IF(moras[[#This Row],[SALARIO]]="",'2-Resumen'!$B$7, moras[[#This Row],[SALARIO]])</f>
        <v>297045</v>
      </c>
      <c r="F4683">
        <f>STANDARDIZE(moras[[#This Row],[SALARIO]],'2-Resumen'!$B$2,'2-Resumen'!$B$3)</f>
        <v>-0.37067383851477692</v>
      </c>
      <c r="G4683" t="str">
        <f>IF(ABS(moras[[#This Row],[Z-CORE]])&gt; 1.96,"Sí", "No")</f>
        <v>No</v>
      </c>
      <c r="H4683" t="s">
        <v>39</v>
      </c>
      <c r="I4683" t="str">
        <f>IF(moras[[#This Row],[TIPO_ASEGURAMIENTO]] = "", '2-Resumen'!$F$4, moras[[#This Row],[TIPO_ASEGURAMIENTO]])</f>
        <v>TRABAJADOR INDEPENDIENTE</v>
      </c>
      <c r="J4683" t="s">
        <v>29</v>
      </c>
      <c r="K4683" t="s">
        <v>30</v>
      </c>
      <c r="L4683" t="s">
        <v>31</v>
      </c>
      <c r="M4683" t="s">
        <v>31</v>
      </c>
      <c r="N4683">
        <v>22</v>
      </c>
      <c r="O4683">
        <f>IF(moras[[#This Row],[EDAD]]="", '2-Resumen'!$C$7, moras[[#This Row],[EDAD]])</f>
        <v>22</v>
      </c>
      <c r="P4683">
        <f>FLOOR(moras[[#This Row],[EDAD_SIN_NA´S]],10)</f>
        <v>20</v>
      </c>
      <c r="Q4683">
        <f>STANDARDIZE(moras[[#This Row],[EDAD]],'2-Resumen'!$C$2, '2-Resumen'!$C$3)</f>
        <v>-1.4048967847574589</v>
      </c>
      <c r="R4683" t="str">
        <f>IF(ABS(moras[[#This Row],[Z-CORE E]]) &gt; 1.96, "Sí", "No")</f>
        <v>No</v>
      </c>
    </row>
    <row r="4684" spans="1:18">
      <c r="A4684">
        <v>2621</v>
      </c>
      <c r="B4684" t="s">
        <v>32</v>
      </c>
      <c r="C4684">
        <v>297046</v>
      </c>
      <c r="D46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84">
        <f>IF(moras[[#This Row],[SALARIO]]="",'2-Resumen'!$B$7, moras[[#This Row],[SALARIO]])</f>
        <v>297046</v>
      </c>
      <c r="F4684">
        <f>STANDARDIZE(moras[[#This Row],[SALARIO]],'2-Resumen'!$B$2,'2-Resumen'!$B$3)</f>
        <v>-0.37067382187573611</v>
      </c>
      <c r="G4684" t="str">
        <f>IF(ABS(moras[[#This Row],[Z-CORE]])&gt; 1.96,"Sí", "No")</f>
        <v>No</v>
      </c>
      <c r="H4684" t="s">
        <v>39</v>
      </c>
      <c r="I4684" t="str">
        <f>IF(moras[[#This Row],[TIPO_ASEGURAMIENTO]] = "", '2-Resumen'!$F$4, moras[[#This Row],[TIPO_ASEGURAMIENTO]])</f>
        <v>TRABAJADOR INDEPENDIENTE</v>
      </c>
      <c r="J4684" t="s">
        <v>29</v>
      </c>
      <c r="K4684" t="s">
        <v>30</v>
      </c>
      <c r="L4684" t="s">
        <v>31</v>
      </c>
      <c r="M4684" t="s">
        <v>30</v>
      </c>
      <c r="N4684">
        <v>33</v>
      </c>
      <c r="O4684">
        <f>IF(moras[[#This Row],[EDAD]]="", '2-Resumen'!$C$7, moras[[#This Row],[EDAD]])</f>
        <v>33</v>
      </c>
      <c r="P4684">
        <f>FLOOR(moras[[#This Row],[EDAD_SIN_NA´S]],10)</f>
        <v>30</v>
      </c>
      <c r="Q4684">
        <f>STANDARDIZE(moras[[#This Row],[EDAD]],'2-Resumen'!$C$2, '2-Resumen'!$C$3)</f>
        <v>-0.62856815390894638</v>
      </c>
      <c r="R4684" t="str">
        <f>IF(ABS(moras[[#This Row],[Z-CORE E]]) &gt; 1.96, "Sí", "No")</f>
        <v>No</v>
      </c>
    </row>
    <row r="4685" spans="1:18">
      <c r="A4685">
        <v>2622</v>
      </c>
      <c r="B4685" t="s">
        <v>32</v>
      </c>
      <c r="C4685">
        <v>297056</v>
      </c>
      <c r="D46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85">
        <f>IF(moras[[#This Row],[SALARIO]]="",'2-Resumen'!$B$7, moras[[#This Row],[SALARIO]])</f>
        <v>297056</v>
      </c>
      <c r="F4685">
        <f>STANDARDIZE(moras[[#This Row],[SALARIO]],'2-Resumen'!$B$2,'2-Resumen'!$B$3)</f>
        <v>-0.37067365548532855</v>
      </c>
      <c r="G4685" t="str">
        <f>IF(ABS(moras[[#This Row],[Z-CORE]])&gt; 1.96,"Sí", "No")</f>
        <v>No</v>
      </c>
      <c r="H4685" t="s">
        <v>39</v>
      </c>
      <c r="I4685" t="str">
        <f>IF(moras[[#This Row],[TIPO_ASEGURAMIENTO]] = "", '2-Resumen'!$F$4, moras[[#This Row],[TIPO_ASEGURAMIENTO]])</f>
        <v>TRABAJADOR INDEPENDIENTE</v>
      </c>
      <c r="J4685" t="s">
        <v>29</v>
      </c>
      <c r="K4685" t="s">
        <v>30</v>
      </c>
      <c r="L4685" t="s">
        <v>31</v>
      </c>
      <c r="M4685" t="s">
        <v>31</v>
      </c>
      <c r="N4685">
        <v>76</v>
      </c>
      <c r="O4685">
        <f>IF(moras[[#This Row],[EDAD]]="", '2-Resumen'!$C$7, moras[[#This Row],[EDAD]])</f>
        <v>76</v>
      </c>
      <c r="P4685">
        <f>FLOOR(moras[[#This Row],[EDAD_SIN_NA´S]],10)</f>
        <v>70</v>
      </c>
      <c r="Q4685">
        <f>STANDARDIZE(moras[[#This Row],[EDAD]],'2-Resumen'!$C$2, '2-Resumen'!$C$3)</f>
        <v>2.4061710394079663</v>
      </c>
      <c r="R4685" t="str">
        <f>IF(ABS(moras[[#This Row],[Z-CORE E]]) &gt; 1.96, "Sí", "No")</f>
        <v>Sí</v>
      </c>
    </row>
    <row r="4686" spans="1:18">
      <c r="A4686">
        <v>2641</v>
      </c>
      <c r="B4686" t="s">
        <v>32</v>
      </c>
      <c r="C4686">
        <v>361421</v>
      </c>
      <c r="D46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86">
        <f>IF(moras[[#This Row],[SALARIO]]="",'2-Resumen'!$B$7, moras[[#This Row],[SALARIO]])</f>
        <v>361421</v>
      </c>
      <c r="F4686">
        <f>STANDARDIZE(moras[[#This Row],[SALARIO]],'2-Resumen'!$B$2,'2-Resumen'!$B$3)</f>
        <v>-0.36960268362685927</v>
      </c>
      <c r="G4686" t="str">
        <f>IF(ABS(moras[[#This Row],[Z-CORE]])&gt; 1.96,"Sí", "No")</f>
        <v>No</v>
      </c>
      <c r="H4686" t="s">
        <v>39</v>
      </c>
      <c r="I4686" t="str">
        <f>IF(moras[[#This Row],[TIPO_ASEGURAMIENTO]] = "", '2-Resumen'!$F$4, moras[[#This Row],[TIPO_ASEGURAMIENTO]])</f>
        <v>TRABAJADOR INDEPENDIENTE</v>
      </c>
      <c r="J4686" t="s">
        <v>29</v>
      </c>
      <c r="K4686" t="s">
        <v>30</v>
      </c>
      <c r="L4686" t="s">
        <v>31</v>
      </c>
      <c r="M4686" t="s">
        <v>31</v>
      </c>
      <c r="N4686">
        <v>51</v>
      </c>
      <c r="O4686">
        <f>IF(moras[[#This Row],[EDAD]]="", '2-Resumen'!$C$7, moras[[#This Row],[EDAD]])</f>
        <v>51</v>
      </c>
      <c r="P4686">
        <f>FLOOR(moras[[#This Row],[EDAD_SIN_NA´S]],10)</f>
        <v>50</v>
      </c>
      <c r="Q4686">
        <f>STANDARDIZE(moras[[#This Row],[EDAD]],'2-Resumen'!$C$2, '2-Resumen'!$C$3)</f>
        <v>0.64178778747952869</v>
      </c>
      <c r="R4686" t="str">
        <f>IF(ABS(moras[[#This Row],[Z-CORE E]]) &gt; 1.96, "Sí", "No")</f>
        <v>No</v>
      </c>
    </row>
    <row r="4687" spans="1:18">
      <c r="A4687">
        <v>2643</v>
      </c>
      <c r="B4687" t="s">
        <v>32</v>
      </c>
      <c r="C4687">
        <v>291514</v>
      </c>
      <c r="D46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87">
        <f>IF(moras[[#This Row],[SALARIO]]="",'2-Resumen'!$B$7, moras[[#This Row],[SALARIO]])</f>
        <v>291514</v>
      </c>
      <c r="F4687">
        <f>STANDARDIZE(moras[[#This Row],[SALARIO]],'2-Resumen'!$B$2,'2-Resumen'!$B$3)</f>
        <v>-0.37076586904921632</v>
      </c>
      <c r="G4687" t="str">
        <f>IF(ABS(moras[[#This Row],[Z-CORE]])&gt; 1.96,"Sí", "No")</f>
        <v>No</v>
      </c>
      <c r="H4687" t="s">
        <v>39</v>
      </c>
      <c r="I4687" t="str">
        <f>IF(moras[[#This Row],[TIPO_ASEGURAMIENTO]] = "", '2-Resumen'!$F$4, moras[[#This Row],[TIPO_ASEGURAMIENTO]])</f>
        <v>TRABAJADOR INDEPENDIENTE</v>
      </c>
      <c r="J4687" t="s">
        <v>29</v>
      </c>
      <c r="K4687" t="s">
        <v>30</v>
      </c>
      <c r="L4687" t="s">
        <v>31</v>
      </c>
      <c r="M4687" t="s">
        <v>30</v>
      </c>
      <c r="N4687">
        <v>28</v>
      </c>
      <c r="O4687">
        <f>IF(moras[[#This Row],[EDAD]]="", '2-Resumen'!$C$7, moras[[#This Row],[EDAD]])</f>
        <v>28</v>
      </c>
      <c r="P4687">
        <f>FLOOR(moras[[#This Row],[EDAD_SIN_NA´S]],10)</f>
        <v>20</v>
      </c>
      <c r="Q4687">
        <f>STANDARDIZE(moras[[#This Row],[EDAD]],'2-Resumen'!$C$2, '2-Resumen'!$C$3)</f>
        <v>-0.98144480429463388</v>
      </c>
      <c r="R4687" t="str">
        <f>IF(ABS(moras[[#This Row],[Z-CORE E]]) &gt; 1.96, "Sí", "No")</f>
        <v>No</v>
      </c>
    </row>
    <row r="4688" spans="1:18">
      <c r="A4688">
        <v>2647</v>
      </c>
      <c r="B4688" t="s">
        <v>32</v>
      </c>
      <c r="C4688">
        <v>297046</v>
      </c>
      <c r="D46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88">
        <f>IF(moras[[#This Row],[SALARIO]]="",'2-Resumen'!$B$7, moras[[#This Row],[SALARIO]])</f>
        <v>297046</v>
      </c>
      <c r="F4688">
        <f>STANDARDIZE(moras[[#This Row],[SALARIO]],'2-Resumen'!$B$2,'2-Resumen'!$B$3)</f>
        <v>-0.37067382187573611</v>
      </c>
      <c r="G4688" t="str">
        <f>IF(ABS(moras[[#This Row],[Z-CORE]])&gt; 1.96,"Sí", "No")</f>
        <v>No</v>
      </c>
      <c r="H4688" t="s">
        <v>39</v>
      </c>
      <c r="I4688" t="str">
        <f>IF(moras[[#This Row],[TIPO_ASEGURAMIENTO]] = "", '2-Resumen'!$F$4, moras[[#This Row],[TIPO_ASEGURAMIENTO]])</f>
        <v>TRABAJADOR INDEPENDIENTE</v>
      </c>
      <c r="J4688" t="s">
        <v>29</v>
      </c>
      <c r="K4688" t="s">
        <v>31</v>
      </c>
      <c r="L4688" t="s">
        <v>31</v>
      </c>
      <c r="M4688" t="s">
        <v>31</v>
      </c>
      <c r="N4688">
        <v>58</v>
      </c>
      <c r="O4688">
        <f>IF(moras[[#This Row],[EDAD]]="", '2-Resumen'!$C$7, moras[[#This Row],[EDAD]])</f>
        <v>58</v>
      </c>
      <c r="P4688">
        <f>FLOOR(moras[[#This Row],[EDAD_SIN_NA´S]],10)</f>
        <v>50</v>
      </c>
      <c r="Q4688">
        <f>STANDARDIZE(moras[[#This Row],[EDAD]],'2-Resumen'!$C$2, '2-Resumen'!$C$3)</f>
        <v>1.1358150980194912</v>
      </c>
      <c r="R4688" t="str">
        <f>IF(ABS(moras[[#This Row],[Z-CORE E]]) &gt; 1.96, "Sí", "No")</f>
        <v>No</v>
      </c>
    </row>
    <row r="4689" spans="1:18">
      <c r="A4689">
        <v>2650</v>
      </c>
      <c r="B4689" t="s">
        <v>32</v>
      </c>
      <c r="C4689">
        <v>300018</v>
      </c>
      <c r="D46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89">
        <f>IF(moras[[#This Row],[SALARIO]]="",'2-Resumen'!$B$7, moras[[#This Row],[SALARIO]])</f>
        <v>300018</v>
      </c>
      <c r="F4689">
        <f>STANDARDIZE(moras[[#This Row],[SALARIO]],'2-Resumen'!$B$2,'2-Resumen'!$B$3)</f>
        <v>-0.37062437064659964</v>
      </c>
      <c r="G4689" t="str">
        <f>IF(ABS(moras[[#This Row],[Z-CORE]])&gt; 1.96,"Sí", "No")</f>
        <v>No</v>
      </c>
      <c r="H4689" t="s">
        <v>39</v>
      </c>
      <c r="I4689" t="str">
        <f>IF(moras[[#This Row],[TIPO_ASEGURAMIENTO]] = "", '2-Resumen'!$F$4, moras[[#This Row],[TIPO_ASEGURAMIENTO]])</f>
        <v>TRABAJADOR INDEPENDIENTE</v>
      </c>
      <c r="J4689" t="s">
        <v>29</v>
      </c>
      <c r="K4689" t="s">
        <v>30</v>
      </c>
      <c r="L4689" t="s">
        <v>31</v>
      </c>
      <c r="M4689" t="s">
        <v>30</v>
      </c>
      <c r="N4689">
        <v>62</v>
      </c>
      <c r="O4689">
        <f>IF(moras[[#This Row],[EDAD]]="", '2-Resumen'!$C$7, moras[[#This Row],[EDAD]])</f>
        <v>62</v>
      </c>
      <c r="P4689">
        <f>FLOOR(moras[[#This Row],[EDAD_SIN_NA´S]],10)</f>
        <v>60</v>
      </c>
      <c r="Q4689">
        <f>STANDARDIZE(moras[[#This Row],[EDAD]],'2-Resumen'!$C$2, '2-Resumen'!$C$3)</f>
        <v>1.4181164183280413</v>
      </c>
      <c r="R4689" t="str">
        <f>IF(ABS(moras[[#This Row],[Z-CORE E]]) &gt; 1.96, "Sí", "No")</f>
        <v>No</v>
      </c>
    </row>
    <row r="4690" spans="1:18">
      <c r="A4690">
        <v>2654</v>
      </c>
      <c r="B4690" t="s">
        <v>27</v>
      </c>
      <c r="C4690">
        <v>636889</v>
      </c>
      <c r="D46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90">
        <f>IF(moras[[#This Row],[SALARIO]]="",'2-Resumen'!$B$7, moras[[#This Row],[SALARIO]])</f>
        <v>636889</v>
      </c>
      <c r="F4690">
        <f>STANDARDIZE(moras[[#This Row],[SALARIO]],'2-Resumen'!$B$2,'2-Resumen'!$B$3)</f>
        <v>-0.36501916034698961</v>
      </c>
      <c r="G4690" t="str">
        <f>IF(ABS(moras[[#This Row],[Z-CORE]])&gt; 1.96,"Sí", "No")</f>
        <v>No</v>
      </c>
      <c r="H4690" t="s">
        <v>39</v>
      </c>
      <c r="I4690" t="str">
        <f>IF(moras[[#This Row],[TIPO_ASEGURAMIENTO]] = "", '2-Resumen'!$F$4, moras[[#This Row],[TIPO_ASEGURAMIENTO]])</f>
        <v>TRABAJADOR INDEPENDIENTE</v>
      </c>
      <c r="J4690" t="s">
        <v>29</v>
      </c>
      <c r="K4690" t="s">
        <v>30</v>
      </c>
      <c r="L4690" t="s">
        <v>31</v>
      </c>
      <c r="M4690" t="s">
        <v>31</v>
      </c>
      <c r="N4690">
        <v>50</v>
      </c>
      <c r="O4690">
        <f>IF(moras[[#This Row],[EDAD]]="", '2-Resumen'!$C$7, moras[[#This Row],[EDAD]])</f>
        <v>50</v>
      </c>
      <c r="P4690">
        <f>FLOOR(moras[[#This Row],[EDAD_SIN_NA´S]],10)</f>
        <v>50</v>
      </c>
      <c r="Q4690">
        <f>STANDARDIZE(moras[[#This Row],[EDAD]],'2-Resumen'!$C$2, '2-Resumen'!$C$3)</f>
        <v>0.57121245740239113</v>
      </c>
      <c r="R4690" t="str">
        <f>IF(ABS(moras[[#This Row],[Z-CORE E]]) &gt; 1.96, "Sí", "No")</f>
        <v>No</v>
      </c>
    </row>
    <row r="4691" spans="1:18">
      <c r="A4691">
        <v>2665</v>
      </c>
      <c r="B4691" t="s">
        <v>32</v>
      </c>
      <c r="C4691">
        <v>385165</v>
      </c>
      <c r="D46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91">
        <f>IF(moras[[#This Row],[SALARIO]]="",'2-Resumen'!$B$7, moras[[#This Row],[SALARIO]])</f>
        <v>385165</v>
      </c>
      <c r="F4691">
        <f>STANDARDIZE(moras[[#This Row],[SALARIO]],'2-Resumen'!$B$2,'2-Resumen'!$B$3)</f>
        <v>-0.36920760624307158</v>
      </c>
      <c r="G4691" t="str">
        <f>IF(ABS(moras[[#This Row],[Z-CORE]])&gt; 1.96,"Sí", "No")</f>
        <v>No</v>
      </c>
      <c r="H4691" t="s">
        <v>39</v>
      </c>
      <c r="I4691" t="str">
        <f>IF(moras[[#This Row],[TIPO_ASEGURAMIENTO]] = "", '2-Resumen'!$F$4, moras[[#This Row],[TIPO_ASEGURAMIENTO]])</f>
        <v>TRABAJADOR INDEPENDIENTE</v>
      </c>
      <c r="J4691" t="s">
        <v>29</v>
      </c>
      <c r="K4691" t="s">
        <v>30</v>
      </c>
      <c r="L4691" t="s">
        <v>31</v>
      </c>
      <c r="M4691" t="s">
        <v>30</v>
      </c>
      <c r="N4691">
        <v>71</v>
      </c>
      <c r="O4691">
        <f>IF(moras[[#This Row],[EDAD]]="", '2-Resumen'!$C$7, moras[[#This Row],[EDAD]])</f>
        <v>71</v>
      </c>
      <c r="P4691">
        <f>FLOOR(moras[[#This Row],[EDAD_SIN_NA´S]],10)</f>
        <v>70</v>
      </c>
      <c r="Q4691">
        <f>STANDARDIZE(moras[[#This Row],[EDAD]],'2-Resumen'!$C$2, '2-Resumen'!$C$3)</f>
        <v>2.0532943890222786</v>
      </c>
      <c r="R4691" t="str">
        <f>IF(ABS(moras[[#This Row],[Z-CORE E]]) &gt; 1.96, "Sí", "No")</f>
        <v>Sí</v>
      </c>
    </row>
    <row r="4692" spans="1:18">
      <c r="A4692">
        <v>2667</v>
      </c>
      <c r="B4692" t="s">
        <v>32</v>
      </c>
      <c r="C4692">
        <v>299441</v>
      </c>
      <c r="D46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92">
        <f>IF(moras[[#This Row],[SALARIO]]="",'2-Resumen'!$B$7, moras[[#This Row],[SALARIO]])</f>
        <v>299441</v>
      </c>
      <c r="F4692">
        <f>STANDARDIZE(moras[[#This Row],[SALARIO]],'2-Resumen'!$B$2,'2-Resumen'!$B$3)</f>
        <v>-0.37063397137311771</v>
      </c>
      <c r="G4692" t="str">
        <f>IF(ABS(moras[[#This Row],[Z-CORE]])&gt; 1.96,"Sí", "No")</f>
        <v>No</v>
      </c>
      <c r="H4692" t="s">
        <v>39</v>
      </c>
      <c r="I4692" t="str">
        <f>IF(moras[[#This Row],[TIPO_ASEGURAMIENTO]] = "", '2-Resumen'!$F$4, moras[[#This Row],[TIPO_ASEGURAMIENTO]])</f>
        <v>TRABAJADOR INDEPENDIENTE</v>
      </c>
      <c r="J4692" t="s">
        <v>29</v>
      </c>
      <c r="K4692" t="s">
        <v>30</v>
      </c>
      <c r="L4692" t="s">
        <v>31</v>
      </c>
      <c r="M4692" t="s">
        <v>31</v>
      </c>
      <c r="N4692">
        <v>61</v>
      </c>
      <c r="O4692">
        <f>IF(moras[[#This Row],[EDAD]]="", '2-Resumen'!$C$7, moras[[#This Row],[EDAD]])</f>
        <v>61</v>
      </c>
      <c r="P4692">
        <f>FLOOR(moras[[#This Row],[EDAD_SIN_NA´S]],10)</f>
        <v>60</v>
      </c>
      <c r="Q4692">
        <f>STANDARDIZE(moras[[#This Row],[EDAD]],'2-Resumen'!$C$2, '2-Resumen'!$C$3)</f>
        <v>1.3475410882509038</v>
      </c>
      <c r="R4692" t="str">
        <f>IF(ABS(moras[[#This Row],[Z-CORE E]]) &gt; 1.96, "Sí", "No")</f>
        <v>No</v>
      </c>
    </row>
    <row r="4693" spans="1:18">
      <c r="A4693">
        <v>2677</v>
      </c>
      <c r="B4693" t="s">
        <v>32</v>
      </c>
      <c r="C4693">
        <v>452229</v>
      </c>
      <c r="D46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93">
        <f>IF(moras[[#This Row],[SALARIO]]="",'2-Resumen'!$B$7, moras[[#This Row],[SALARIO]])</f>
        <v>452229</v>
      </c>
      <c r="F4693">
        <f>STANDARDIZE(moras[[#This Row],[SALARIO]],'2-Resumen'!$B$2,'2-Resumen'!$B$3)</f>
        <v>-0.3680917256135931</v>
      </c>
      <c r="G4693" t="str">
        <f>IF(ABS(moras[[#This Row],[Z-CORE]])&gt; 1.96,"Sí", "No")</f>
        <v>No</v>
      </c>
      <c r="H4693" t="s">
        <v>39</v>
      </c>
      <c r="I4693" t="str">
        <f>IF(moras[[#This Row],[TIPO_ASEGURAMIENTO]] = "", '2-Resumen'!$F$4, moras[[#This Row],[TIPO_ASEGURAMIENTO]])</f>
        <v>TRABAJADOR INDEPENDIENTE</v>
      </c>
      <c r="J4693" t="s">
        <v>29</v>
      </c>
      <c r="K4693" t="s">
        <v>30</v>
      </c>
      <c r="L4693" t="s">
        <v>31</v>
      </c>
      <c r="M4693" t="s">
        <v>31</v>
      </c>
      <c r="N4693">
        <v>34</v>
      </c>
      <c r="O4693">
        <f>IF(moras[[#This Row],[EDAD]]="", '2-Resumen'!$C$7, moras[[#This Row],[EDAD]])</f>
        <v>34</v>
      </c>
      <c r="P4693">
        <f>FLOOR(moras[[#This Row],[EDAD_SIN_NA´S]],10)</f>
        <v>30</v>
      </c>
      <c r="Q4693">
        <f>STANDARDIZE(moras[[#This Row],[EDAD]],'2-Resumen'!$C$2, '2-Resumen'!$C$3)</f>
        <v>-0.55799282383180893</v>
      </c>
      <c r="R4693" t="str">
        <f>IF(ABS(moras[[#This Row],[Z-CORE E]]) &gt; 1.96, "Sí", "No")</f>
        <v>No</v>
      </c>
    </row>
    <row r="4694" spans="1:18">
      <c r="A4694">
        <v>2705</v>
      </c>
      <c r="B4694" t="s">
        <v>32</v>
      </c>
      <c r="C4694">
        <v>300018</v>
      </c>
      <c r="D46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94">
        <f>IF(moras[[#This Row],[SALARIO]]="",'2-Resumen'!$B$7, moras[[#This Row],[SALARIO]])</f>
        <v>300018</v>
      </c>
      <c r="F4694">
        <f>STANDARDIZE(moras[[#This Row],[SALARIO]],'2-Resumen'!$B$2,'2-Resumen'!$B$3)</f>
        <v>-0.37062437064659964</v>
      </c>
      <c r="G4694" t="str">
        <f>IF(ABS(moras[[#This Row],[Z-CORE]])&gt; 1.96,"Sí", "No")</f>
        <v>No</v>
      </c>
      <c r="H4694" t="s">
        <v>39</v>
      </c>
      <c r="I4694" t="str">
        <f>IF(moras[[#This Row],[TIPO_ASEGURAMIENTO]] = "", '2-Resumen'!$F$4, moras[[#This Row],[TIPO_ASEGURAMIENTO]])</f>
        <v>TRABAJADOR INDEPENDIENTE</v>
      </c>
      <c r="J4694" t="s">
        <v>29</v>
      </c>
      <c r="K4694" t="s">
        <v>30</v>
      </c>
      <c r="L4694" t="s">
        <v>31</v>
      </c>
      <c r="M4694" t="s">
        <v>31</v>
      </c>
      <c r="N4694">
        <v>39</v>
      </c>
      <c r="O4694">
        <f>IF(moras[[#This Row],[EDAD]]="", '2-Resumen'!$C$7, moras[[#This Row],[EDAD]])</f>
        <v>39</v>
      </c>
      <c r="P4694">
        <f>FLOOR(moras[[#This Row],[EDAD_SIN_NA´S]],10)</f>
        <v>30</v>
      </c>
      <c r="Q4694">
        <f>STANDARDIZE(moras[[#This Row],[EDAD]],'2-Resumen'!$C$2, '2-Resumen'!$C$3)</f>
        <v>-0.20511617344612137</v>
      </c>
      <c r="R4694" t="str">
        <f>IF(ABS(moras[[#This Row],[Z-CORE E]]) &gt; 1.96, "Sí", "No")</f>
        <v>No</v>
      </c>
    </row>
    <row r="4695" spans="1:18">
      <c r="A4695">
        <v>2709</v>
      </c>
      <c r="B4695" t="s">
        <v>32</v>
      </c>
      <c r="C4695">
        <v>507944</v>
      </c>
      <c r="D46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95">
        <f>IF(moras[[#This Row],[SALARIO]]="",'2-Resumen'!$B$7, moras[[#This Row],[SALARIO]])</f>
        <v>507944</v>
      </c>
      <c r="F4695">
        <f>STANDARDIZE(moras[[#This Row],[SALARIO]],'2-Resumen'!$B$2,'2-Resumen'!$B$3)</f>
        <v>-0.36716468145769138</v>
      </c>
      <c r="G4695" t="str">
        <f>IF(ABS(moras[[#This Row],[Z-CORE]])&gt; 1.96,"Sí", "No")</f>
        <v>No</v>
      </c>
      <c r="H4695" t="s">
        <v>39</v>
      </c>
      <c r="I4695" t="str">
        <f>IF(moras[[#This Row],[TIPO_ASEGURAMIENTO]] = "", '2-Resumen'!$F$4, moras[[#This Row],[TIPO_ASEGURAMIENTO]])</f>
        <v>TRABAJADOR INDEPENDIENTE</v>
      </c>
      <c r="J4695" t="s">
        <v>29</v>
      </c>
      <c r="K4695" t="s">
        <v>30</v>
      </c>
      <c r="L4695" t="s">
        <v>30</v>
      </c>
      <c r="M4695" t="s">
        <v>30</v>
      </c>
      <c r="N4695">
        <v>54</v>
      </c>
      <c r="O4695">
        <f>IF(moras[[#This Row],[EDAD]]="", '2-Resumen'!$C$7, moras[[#This Row],[EDAD]])</f>
        <v>54</v>
      </c>
      <c r="P4695">
        <f>FLOOR(moras[[#This Row],[EDAD_SIN_NA´S]],10)</f>
        <v>50</v>
      </c>
      <c r="Q4695">
        <f>STANDARDIZE(moras[[#This Row],[EDAD]],'2-Resumen'!$C$2, '2-Resumen'!$C$3)</f>
        <v>0.85351377771094117</v>
      </c>
      <c r="R4695" t="str">
        <f>IF(ABS(moras[[#This Row],[Z-CORE E]]) &gt; 1.96, "Sí", "No")</f>
        <v>No</v>
      </c>
    </row>
    <row r="4696" spans="1:18">
      <c r="A4696">
        <v>2725</v>
      </c>
      <c r="B4696" t="s">
        <v>32</v>
      </c>
      <c r="C4696">
        <v>594092</v>
      </c>
      <c r="D46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96">
        <f>IF(moras[[#This Row],[SALARIO]]="",'2-Resumen'!$B$7, moras[[#This Row],[SALARIO]])</f>
        <v>594092</v>
      </c>
      <c r="F4696">
        <f>STANDARDIZE(moras[[#This Row],[SALARIO]],'2-Resumen'!$B$2,'2-Resumen'!$B$3)</f>
        <v>-0.36573126137436329</v>
      </c>
      <c r="G4696" t="str">
        <f>IF(ABS(moras[[#This Row],[Z-CORE]])&gt; 1.96,"Sí", "No")</f>
        <v>No</v>
      </c>
      <c r="H4696" t="s">
        <v>39</v>
      </c>
      <c r="I4696" t="str">
        <f>IF(moras[[#This Row],[TIPO_ASEGURAMIENTO]] = "", '2-Resumen'!$F$4, moras[[#This Row],[TIPO_ASEGURAMIENTO]])</f>
        <v>TRABAJADOR INDEPENDIENTE</v>
      </c>
      <c r="J4696" t="s">
        <v>29</v>
      </c>
      <c r="K4696" t="s">
        <v>30</v>
      </c>
      <c r="L4696" t="s">
        <v>31</v>
      </c>
      <c r="M4696" t="s">
        <v>30</v>
      </c>
      <c r="N4696">
        <v>67</v>
      </c>
      <c r="O4696">
        <f>IF(moras[[#This Row],[EDAD]]="", '2-Resumen'!$C$7, moras[[#This Row],[EDAD]])</f>
        <v>67</v>
      </c>
      <c r="P4696">
        <f>FLOOR(moras[[#This Row],[EDAD_SIN_NA´S]],10)</f>
        <v>60</v>
      </c>
      <c r="Q4696">
        <f>STANDARDIZE(moras[[#This Row],[EDAD]],'2-Resumen'!$C$2, '2-Resumen'!$C$3)</f>
        <v>1.7709930687137287</v>
      </c>
      <c r="R4696" t="str">
        <f>IF(ABS(moras[[#This Row],[Z-CORE E]]) &gt; 1.96, "Sí", "No")</f>
        <v>No</v>
      </c>
    </row>
    <row r="4697" spans="1:18">
      <c r="A4697">
        <v>2751</v>
      </c>
      <c r="B4697" t="s">
        <v>27</v>
      </c>
      <c r="C4697">
        <v>297045</v>
      </c>
      <c r="D46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697">
        <f>IF(moras[[#This Row],[SALARIO]]="",'2-Resumen'!$B$7, moras[[#This Row],[SALARIO]])</f>
        <v>297045</v>
      </c>
      <c r="F4697">
        <f>STANDARDIZE(moras[[#This Row],[SALARIO]],'2-Resumen'!$B$2,'2-Resumen'!$B$3)</f>
        <v>-0.37067383851477692</v>
      </c>
      <c r="G4697" t="str">
        <f>IF(ABS(moras[[#This Row],[Z-CORE]])&gt; 1.96,"Sí", "No")</f>
        <v>No</v>
      </c>
      <c r="H4697" t="s">
        <v>39</v>
      </c>
      <c r="I4697" t="str">
        <f>IF(moras[[#This Row],[TIPO_ASEGURAMIENTO]] = "", '2-Resumen'!$F$4, moras[[#This Row],[TIPO_ASEGURAMIENTO]])</f>
        <v>TRABAJADOR INDEPENDIENTE</v>
      </c>
      <c r="J4697" t="s">
        <v>29</v>
      </c>
      <c r="K4697" t="s">
        <v>30</v>
      </c>
      <c r="L4697" t="s">
        <v>31</v>
      </c>
      <c r="M4697" t="s">
        <v>31</v>
      </c>
      <c r="N4697">
        <v>53</v>
      </c>
      <c r="O4697">
        <f>IF(moras[[#This Row],[EDAD]]="", '2-Resumen'!$C$7, moras[[#This Row],[EDAD]])</f>
        <v>53</v>
      </c>
      <c r="P4697">
        <f>FLOOR(moras[[#This Row],[EDAD_SIN_NA´S]],10)</f>
        <v>50</v>
      </c>
      <c r="Q4697">
        <f>STANDARDIZE(moras[[#This Row],[EDAD]],'2-Resumen'!$C$2, '2-Resumen'!$C$3)</f>
        <v>0.78293844763380371</v>
      </c>
      <c r="R4697" t="str">
        <f>IF(ABS(moras[[#This Row],[Z-CORE E]]) &gt; 1.96, "Sí", "No")</f>
        <v>No</v>
      </c>
    </row>
    <row r="4698" spans="1:18">
      <c r="A4698">
        <v>2752</v>
      </c>
      <c r="B4698" t="s">
        <v>32</v>
      </c>
      <c r="C4698">
        <v>310544</v>
      </c>
      <c r="D46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698">
        <f>IF(moras[[#This Row],[SALARIO]]="",'2-Resumen'!$B$7, moras[[#This Row],[SALARIO]])</f>
        <v>310544</v>
      </c>
      <c r="F4698">
        <f>STANDARDIZE(moras[[#This Row],[SALARIO]],'2-Resumen'!$B$2,'2-Resumen'!$B$3)</f>
        <v>-0.37044922810356773</v>
      </c>
      <c r="G4698" t="str">
        <f>IF(ABS(moras[[#This Row],[Z-CORE]])&gt; 1.96,"Sí", "No")</f>
        <v>No</v>
      </c>
      <c r="H4698" t="s">
        <v>39</v>
      </c>
      <c r="I4698" t="str">
        <f>IF(moras[[#This Row],[TIPO_ASEGURAMIENTO]] = "", '2-Resumen'!$F$4, moras[[#This Row],[TIPO_ASEGURAMIENTO]])</f>
        <v>TRABAJADOR INDEPENDIENTE</v>
      </c>
      <c r="J4698" t="s">
        <v>29</v>
      </c>
      <c r="K4698" t="s">
        <v>30</v>
      </c>
      <c r="L4698" t="s">
        <v>31</v>
      </c>
      <c r="M4698" t="s">
        <v>30</v>
      </c>
      <c r="N4698">
        <v>42</v>
      </c>
      <c r="O4698">
        <f>IF(moras[[#This Row],[EDAD]]="", '2-Resumen'!$C$7, moras[[#This Row],[EDAD]])</f>
        <v>42</v>
      </c>
      <c r="P4698">
        <f>FLOOR(moras[[#This Row],[EDAD_SIN_NA´S]],10)</f>
        <v>40</v>
      </c>
      <c r="Q4698">
        <f>STANDARDIZE(moras[[#This Row],[EDAD]],'2-Resumen'!$C$2, '2-Resumen'!$C$3)</f>
        <v>6.6098167852911317E-3</v>
      </c>
      <c r="R4698" t="str">
        <f>IF(ABS(moras[[#This Row],[Z-CORE E]]) &gt; 1.96, "Sí", "No")</f>
        <v>No</v>
      </c>
    </row>
    <row r="4699" spans="1:18">
      <c r="A4699">
        <v>2757</v>
      </c>
      <c r="B4699" t="s">
        <v>32</v>
      </c>
      <c r="C4699">
        <v>1119534</v>
      </c>
      <c r="D46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699">
        <f>IF(moras[[#This Row],[SALARIO]]="",'2-Resumen'!$B$7, moras[[#This Row],[SALARIO]])</f>
        <v>1119534</v>
      </c>
      <c r="F4699">
        <f>STANDARDIZE(moras[[#This Row],[SALARIO]],'2-Resumen'!$B$2,'2-Resumen'!$B$3)</f>
        <v>-0.35698841051974034</v>
      </c>
      <c r="G4699" t="str">
        <f>IF(ABS(moras[[#This Row],[Z-CORE]])&gt; 1.96,"Sí", "No")</f>
        <v>No</v>
      </c>
      <c r="H4699" t="s">
        <v>39</v>
      </c>
      <c r="I4699" t="str">
        <f>IF(moras[[#This Row],[TIPO_ASEGURAMIENTO]] = "", '2-Resumen'!$F$4, moras[[#This Row],[TIPO_ASEGURAMIENTO]])</f>
        <v>TRABAJADOR INDEPENDIENTE</v>
      </c>
      <c r="J4699" t="s">
        <v>29</v>
      </c>
      <c r="K4699" t="s">
        <v>30</v>
      </c>
      <c r="L4699" t="s">
        <v>30</v>
      </c>
      <c r="M4699" t="s">
        <v>30</v>
      </c>
      <c r="N4699">
        <v>53</v>
      </c>
      <c r="O4699">
        <f>IF(moras[[#This Row],[EDAD]]="", '2-Resumen'!$C$7, moras[[#This Row],[EDAD]])</f>
        <v>53</v>
      </c>
      <c r="P4699">
        <f>FLOOR(moras[[#This Row],[EDAD_SIN_NA´S]],10)</f>
        <v>50</v>
      </c>
      <c r="Q4699">
        <f>STANDARDIZE(moras[[#This Row],[EDAD]],'2-Resumen'!$C$2, '2-Resumen'!$C$3)</f>
        <v>0.78293844763380371</v>
      </c>
      <c r="R4699" t="str">
        <f>IF(ABS(moras[[#This Row],[Z-CORE E]]) &gt; 1.96, "Sí", "No")</f>
        <v>No</v>
      </c>
    </row>
    <row r="4700" spans="1:18">
      <c r="A4700">
        <v>2758</v>
      </c>
      <c r="B4700" t="s">
        <v>27</v>
      </c>
      <c r="C4700">
        <v>302010</v>
      </c>
      <c r="D47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00">
        <f>IF(moras[[#This Row],[SALARIO]]="",'2-Resumen'!$B$7, moras[[#This Row],[SALARIO]])</f>
        <v>302010</v>
      </c>
      <c r="F4700">
        <f>STANDARDIZE(moras[[#This Row],[SALARIO]],'2-Resumen'!$B$2,'2-Resumen'!$B$3)</f>
        <v>-0.37059122567740721</v>
      </c>
      <c r="G4700" t="str">
        <f>IF(ABS(moras[[#This Row],[Z-CORE]])&gt; 1.96,"Sí", "No")</f>
        <v>No</v>
      </c>
      <c r="H4700" t="s">
        <v>39</v>
      </c>
      <c r="I4700" t="str">
        <f>IF(moras[[#This Row],[TIPO_ASEGURAMIENTO]] = "", '2-Resumen'!$F$4, moras[[#This Row],[TIPO_ASEGURAMIENTO]])</f>
        <v>TRABAJADOR INDEPENDIENTE</v>
      </c>
      <c r="J4700" t="s">
        <v>29</v>
      </c>
      <c r="K4700" t="s">
        <v>30</v>
      </c>
      <c r="L4700" t="s">
        <v>31</v>
      </c>
      <c r="M4700" t="s">
        <v>31</v>
      </c>
      <c r="N4700">
        <v>24</v>
      </c>
      <c r="O4700">
        <f>IF(moras[[#This Row],[EDAD]]="", '2-Resumen'!$C$7, moras[[#This Row],[EDAD]])</f>
        <v>24</v>
      </c>
      <c r="P4700">
        <f>FLOOR(moras[[#This Row],[EDAD_SIN_NA´S]],10)</f>
        <v>20</v>
      </c>
      <c r="Q4700">
        <f>STANDARDIZE(moras[[#This Row],[EDAD]],'2-Resumen'!$C$2, '2-Resumen'!$C$3)</f>
        <v>-1.263746124603184</v>
      </c>
      <c r="R4700" t="str">
        <f>IF(ABS(moras[[#This Row],[Z-CORE E]]) &gt; 1.96, "Sí", "No")</f>
        <v>No</v>
      </c>
    </row>
    <row r="4701" spans="1:18">
      <c r="A4701">
        <v>2772</v>
      </c>
      <c r="B4701" t="s">
        <v>27</v>
      </c>
      <c r="C4701">
        <v>298925</v>
      </c>
      <c r="D47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01">
        <f>IF(moras[[#This Row],[SALARIO]]="",'2-Resumen'!$B$7, moras[[#This Row],[SALARIO]])</f>
        <v>298925</v>
      </c>
      <c r="F4701">
        <f>STANDARDIZE(moras[[#This Row],[SALARIO]],'2-Resumen'!$B$2,'2-Resumen'!$B$3)</f>
        <v>-0.37064255711814947</v>
      </c>
      <c r="G4701" t="str">
        <f>IF(ABS(moras[[#This Row],[Z-CORE]])&gt; 1.96,"Sí", "No")</f>
        <v>No</v>
      </c>
      <c r="H4701" t="s">
        <v>39</v>
      </c>
      <c r="I4701" t="str">
        <f>IF(moras[[#This Row],[TIPO_ASEGURAMIENTO]] = "", '2-Resumen'!$F$4, moras[[#This Row],[TIPO_ASEGURAMIENTO]])</f>
        <v>TRABAJADOR INDEPENDIENTE</v>
      </c>
      <c r="J4701" t="s">
        <v>29</v>
      </c>
      <c r="K4701" t="s">
        <v>30</v>
      </c>
      <c r="L4701" t="s">
        <v>30</v>
      </c>
      <c r="M4701" t="s">
        <v>30</v>
      </c>
      <c r="N4701">
        <v>28</v>
      </c>
      <c r="O4701">
        <f>IF(moras[[#This Row],[EDAD]]="", '2-Resumen'!$C$7, moras[[#This Row],[EDAD]])</f>
        <v>28</v>
      </c>
      <c r="P4701">
        <f>FLOOR(moras[[#This Row],[EDAD_SIN_NA´S]],10)</f>
        <v>20</v>
      </c>
      <c r="Q4701">
        <f>STANDARDIZE(moras[[#This Row],[EDAD]],'2-Resumen'!$C$2, '2-Resumen'!$C$3)</f>
        <v>-0.98144480429463388</v>
      </c>
      <c r="R4701" t="str">
        <f>IF(ABS(moras[[#This Row],[Z-CORE E]]) &gt; 1.96, "Sí", "No")</f>
        <v>No</v>
      </c>
    </row>
    <row r="4702" spans="1:18">
      <c r="A4702">
        <v>2777</v>
      </c>
      <c r="B4702" t="s">
        <v>27</v>
      </c>
      <c r="C4702">
        <v>298482</v>
      </c>
      <c r="D47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02">
        <f>IF(moras[[#This Row],[SALARIO]]="",'2-Resumen'!$B$7, moras[[#This Row],[SALARIO]])</f>
        <v>298482</v>
      </c>
      <c r="F4702">
        <f>STANDARDIZE(moras[[#This Row],[SALARIO]],'2-Resumen'!$B$2,'2-Resumen'!$B$3)</f>
        <v>-0.37064992821320586</v>
      </c>
      <c r="G4702" t="str">
        <f>IF(ABS(moras[[#This Row],[Z-CORE]])&gt; 1.96,"Sí", "No")</f>
        <v>No</v>
      </c>
      <c r="H4702" t="s">
        <v>39</v>
      </c>
      <c r="I4702" t="str">
        <f>IF(moras[[#This Row],[TIPO_ASEGURAMIENTO]] = "", '2-Resumen'!$F$4, moras[[#This Row],[TIPO_ASEGURAMIENTO]])</f>
        <v>TRABAJADOR INDEPENDIENTE</v>
      </c>
      <c r="J4702" t="s">
        <v>29</v>
      </c>
      <c r="K4702" t="s">
        <v>30</v>
      </c>
      <c r="L4702" t="s">
        <v>31</v>
      </c>
      <c r="M4702" t="s">
        <v>31</v>
      </c>
      <c r="N4702">
        <v>47</v>
      </c>
      <c r="O4702">
        <f>IF(moras[[#This Row],[EDAD]]="", '2-Resumen'!$C$7, moras[[#This Row],[EDAD]])</f>
        <v>47</v>
      </c>
      <c r="P4702">
        <f>FLOOR(moras[[#This Row],[EDAD_SIN_NA´S]],10)</f>
        <v>40</v>
      </c>
      <c r="Q4702">
        <f>STANDARDIZE(moras[[#This Row],[EDAD]],'2-Resumen'!$C$2, '2-Resumen'!$C$3)</f>
        <v>0.35948646717097865</v>
      </c>
      <c r="R4702" t="str">
        <f>IF(ABS(moras[[#This Row],[Z-CORE E]]) &gt; 1.96, "Sí", "No")</f>
        <v>No</v>
      </c>
    </row>
    <row r="4703" spans="1:18">
      <c r="A4703">
        <v>2780</v>
      </c>
      <c r="B4703" t="s">
        <v>27</v>
      </c>
      <c r="C4703">
        <v>298000</v>
      </c>
      <c r="D47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03">
        <f>IF(moras[[#This Row],[SALARIO]]="",'2-Resumen'!$B$7, moras[[#This Row],[SALARIO]])</f>
        <v>298000</v>
      </c>
      <c r="F4703">
        <f>STANDARDIZE(moras[[#This Row],[SALARIO]],'2-Resumen'!$B$2,'2-Resumen'!$B$3)</f>
        <v>-0.3706579482308518</v>
      </c>
      <c r="G4703" t="str">
        <f>IF(ABS(moras[[#This Row],[Z-CORE]])&gt; 1.96,"Sí", "No")</f>
        <v>No</v>
      </c>
      <c r="H4703" t="s">
        <v>39</v>
      </c>
      <c r="I4703" t="str">
        <f>IF(moras[[#This Row],[TIPO_ASEGURAMIENTO]] = "", '2-Resumen'!$F$4, moras[[#This Row],[TIPO_ASEGURAMIENTO]])</f>
        <v>TRABAJADOR INDEPENDIENTE</v>
      </c>
      <c r="J4703" t="s">
        <v>29</v>
      </c>
      <c r="K4703" t="s">
        <v>30</v>
      </c>
      <c r="L4703" t="s">
        <v>31</v>
      </c>
      <c r="M4703" t="s">
        <v>31</v>
      </c>
      <c r="N4703">
        <v>23</v>
      </c>
      <c r="O4703">
        <f>IF(moras[[#This Row],[EDAD]]="", '2-Resumen'!$C$7, moras[[#This Row],[EDAD]])</f>
        <v>23</v>
      </c>
      <c r="P4703">
        <f>FLOOR(moras[[#This Row],[EDAD_SIN_NA´S]],10)</f>
        <v>20</v>
      </c>
      <c r="Q4703">
        <f>STANDARDIZE(moras[[#This Row],[EDAD]],'2-Resumen'!$C$2, '2-Resumen'!$C$3)</f>
        <v>-1.3343214546803215</v>
      </c>
      <c r="R4703" t="str">
        <f>IF(ABS(moras[[#This Row],[Z-CORE E]]) &gt; 1.96, "Sí", "No")</f>
        <v>No</v>
      </c>
    </row>
    <row r="4704" spans="1:18">
      <c r="A4704">
        <v>2781</v>
      </c>
      <c r="B4704" t="s">
        <v>27</v>
      </c>
      <c r="C4704">
        <v>300018</v>
      </c>
      <c r="D47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04">
        <f>IF(moras[[#This Row],[SALARIO]]="",'2-Resumen'!$B$7, moras[[#This Row],[SALARIO]])</f>
        <v>300018</v>
      </c>
      <c r="F4704">
        <f>STANDARDIZE(moras[[#This Row],[SALARIO]],'2-Resumen'!$B$2,'2-Resumen'!$B$3)</f>
        <v>-0.37062437064659964</v>
      </c>
      <c r="G4704" t="str">
        <f>IF(ABS(moras[[#This Row],[Z-CORE]])&gt; 1.96,"Sí", "No")</f>
        <v>No</v>
      </c>
      <c r="H4704" t="s">
        <v>39</v>
      </c>
      <c r="I4704" t="str">
        <f>IF(moras[[#This Row],[TIPO_ASEGURAMIENTO]] = "", '2-Resumen'!$F$4, moras[[#This Row],[TIPO_ASEGURAMIENTO]])</f>
        <v>TRABAJADOR INDEPENDIENTE</v>
      </c>
      <c r="J4704" t="s">
        <v>29</v>
      </c>
      <c r="K4704" t="s">
        <v>30</v>
      </c>
      <c r="L4704" t="s">
        <v>30</v>
      </c>
      <c r="M4704" t="s">
        <v>30</v>
      </c>
      <c r="N4704">
        <v>49</v>
      </c>
      <c r="O4704">
        <f>IF(moras[[#This Row],[EDAD]]="", '2-Resumen'!$C$7, moras[[#This Row],[EDAD]])</f>
        <v>49</v>
      </c>
      <c r="P4704">
        <f>FLOOR(moras[[#This Row],[EDAD_SIN_NA´S]],10)</f>
        <v>40</v>
      </c>
      <c r="Q4704">
        <f>STANDARDIZE(moras[[#This Row],[EDAD]],'2-Resumen'!$C$2, '2-Resumen'!$C$3)</f>
        <v>0.50063712732525367</v>
      </c>
      <c r="R4704" t="str">
        <f>IF(ABS(moras[[#This Row],[Z-CORE E]]) &gt; 1.96, "Sí", "No")</f>
        <v>No</v>
      </c>
    </row>
    <row r="4705" spans="1:18">
      <c r="A4705">
        <v>2796</v>
      </c>
      <c r="B4705" t="s">
        <v>27</v>
      </c>
      <c r="C4705">
        <v>297046</v>
      </c>
      <c r="D47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05">
        <f>IF(moras[[#This Row],[SALARIO]]="",'2-Resumen'!$B$7, moras[[#This Row],[SALARIO]])</f>
        <v>297046</v>
      </c>
      <c r="F4705">
        <f>STANDARDIZE(moras[[#This Row],[SALARIO]],'2-Resumen'!$B$2,'2-Resumen'!$B$3)</f>
        <v>-0.37067382187573611</v>
      </c>
      <c r="G4705" t="str">
        <f>IF(ABS(moras[[#This Row],[Z-CORE]])&gt; 1.96,"Sí", "No")</f>
        <v>No</v>
      </c>
      <c r="H4705" t="s">
        <v>39</v>
      </c>
      <c r="I4705" t="str">
        <f>IF(moras[[#This Row],[TIPO_ASEGURAMIENTO]] = "", '2-Resumen'!$F$4, moras[[#This Row],[TIPO_ASEGURAMIENTO]])</f>
        <v>TRABAJADOR INDEPENDIENTE</v>
      </c>
      <c r="J4705" t="s">
        <v>29</v>
      </c>
      <c r="K4705" t="s">
        <v>30</v>
      </c>
      <c r="L4705" t="s">
        <v>31</v>
      </c>
      <c r="M4705" t="s">
        <v>31</v>
      </c>
      <c r="N4705">
        <v>43</v>
      </c>
      <c r="O4705">
        <f>IF(moras[[#This Row],[EDAD]]="", '2-Resumen'!$C$7, moras[[#This Row],[EDAD]])</f>
        <v>43</v>
      </c>
      <c r="P4705">
        <f>FLOOR(moras[[#This Row],[EDAD_SIN_NA´S]],10)</f>
        <v>40</v>
      </c>
      <c r="Q4705">
        <f>STANDARDIZE(moras[[#This Row],[EDAD]],'2-Resumen'!$C$2, '2-Resumen'!$C$3)</f>
        <v>7.7185146862428639E-2</v>
      </c>
      <c r="R4705" t="str">
        <f>IF(ABS(moras[[#This Row],[Z-CORE E]]) &gt; 1.96, "Sí", "No")</f>
        <v>No</v>
      </c>
    </row>
    <row r="4706" spans="1:18">
      <c r="A4706">
        <v>2807</v>
      </c>
      <c r="B4706" t="s">
        <v>32</v>
      </c>
      <c r="C4706">
        <v>297046</v>
      </c>
      <c r="D47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06">
        <f>IF(moras[[#This Row],[SALARIO]]="",'2-Resumen'!$B$7, moras[[#This Row],[SALARIO]])</f>
        <v>297046</v>
      </c>
      <c r="F4706">
        <f>STANDARDIZE(moras[[#This Row],[SALARIO]],'2-Resumen'!$B$2,'2-Resumen'!$B$3)</f>
        <v>-0.37067382187573611</v>
      </c>
      <c r="G4706" t="str">
        <f>IF(ABS(moras[[#This Row],[Z-CORE]])&gt; 1.96,"Sí", "No")</f>
        <v>No</v>
      </c>
      <c r="H4706" t="s">
        <v>39</v>
      </c>
      <c r="I4706" t="str">
        <f>IF(moras[[#This Row],[TIPO_ASEGURAMIENTO]] = "", '2-Resumen'!$F$4, moras[[#This Row],[TIPO_ASEGURAMIENTO]])</f>
        <v>TRABAJADOR INDEPENDIENTE</v>
      </c>
      <c r="J4706" t="s">
        <v>29</v>
      </c>
      <c r="K4706" t="s">
        <v>30</v>
      </c>
      <c r="L4706" t="s">
        <v>31</v>
      </c>
      <c r="M4706" t="s">
        <v>30</v>
      </c>
      <c r="N4706">
        <v>39</v>
      </c>
      <c r="O4706">
        <f>IF(moras[[#This Row],[EDAD]]="", '2-Resumen'!$C$7, moras[[#This Row],[EDAD]])</f>
        <v>39</v>
      </c>
      <c r="P4706">
        <f>FLOOR(moras[[#This Row],[EDAD_SIN_NA´S]],10)</f>
        <v>30</v>
      </c>
      <c r="Q4706">
        <f>STANDARDIZE(moras[[#This Row],[EDAD]],'2-Resumen'!$C$2, '2-Resumen'!$C$3)</f>
        <v>-0.20511617344612137</v>
      </c>
      <c r="R4706" t="str">
        <f>IF(ABS(moras[[#This Row],[Z-CORE E]]) &gt; 1.96, "Sí", "No")</f>
        <v>No</v>
      </c>
    </row>
    <row r="4707" spans="1:18">
      <c r="A4707">
        <v>2821</v>
      </c>
      <c r="B4707" t="s">
        <v>32</v>
      </c>
      <c r="C4707">
        <v>639148</v>
      </c>
      <c r="D47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07">
        <f>IF(moras[[#This Row],[SALARIO]]="",'2-Resumen'!$B$7, moras[[#This Row],[SALARIO]])</f>
        <v>639148</v>
      </c>
      <c r="F4707">
        <f>STANDARDIZE(moras[[#This Row],[SALARIO]],'2-Resumen'!$B$2,'2-Resumen'!$B$3)</f>
        <v>-0.36498157275391446</v>
      </c>
      <c r="G4707" t="str">
        <f>IF(ABS(moras[[#This Row],[Z-CORE]])&gt; 1.96,"Sí", "No")</f>
        <v>No</v>
      </c>
      <c r="H4707" t="s">
        <v>39</v>
      </c>
      <c r="I4707" t="str">
        <f>IF(moras[[#This Row],[TIPO_ASEGURAMIENTO]] = "", '2-Resumen'!$F$4, moras[[#This Row],[TIPO_ASEGURAMIENTO]])</f>
        <v>TRABAJADOR INDEPENDIENTE</v>
      </c>
      <c r="J4707" t="s">
        <v>29</v>
      </c>
      <c r="K4707" t="s">
        <v>30</v>
      </c>
      <c r="L4707" t="s">
        <v>31</v>
      </c>
      <c r="M4707" t="s">
        <v>30</v>
      </c>
      <c r="N4707">
        <v>67</v>
      </c>
      <c r="O4707">
        <f>IF(moras[[#This Row],[EDAD]]="", '2-Resumen'!$C$7, moras[[#This Row],[EDAD]])</f>
        <v>67</v>
      </c>
      <c r="P4707">
        <f>FLOOR(moras[[#This Row],[EDAD_SIN_NA´S]],10)</f>
        <v>60</v>
      </c>
      <c r="Q4707">
        <f>STANDARDIZE(moras[[#This Row],[EDAD]],'2-Resumen'!$C$2, '2-Resumen'!$C$3)</f>
        <v>1.7709930687137287</v>
      </c>
      <c r="R4707" t="str">
        <f>IF(ABS(moras[[#This Row],[Z-CORE E]]) &gt; 1.96, "Sí", "No")</f>
        <v>No</v>
      </c>
    </row>
    <row r="4708" spans="1:18">
      <c r="A4708">
        <v>2831</v>
      </c>
      <c r="B4708" t="s">
        <v>32</v>
      </c>
      <c r="C4708">
        <v>310124</v>
      </c>
      <c r="D47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08">
        <f>IF(moras[[#This Row],[SALARIO]]="",'2-Resumen'!$B$7, moras[[#This Row],[SALARIO]])</f>
        <v>310124</v>
      </c>
      <c r="F4708">
        <f>STANDARDIZE(moras[[#This Row],[SALARIO]],'2-Resumen'!$B$2,'2-Resumen'!$B$3)</f>
        <v>-0.37045621650068661</v>
      </c>
      <c r="G4708" t="str">
        <f>IF(ABS(moras[[#This Row],[Z-CORE]])&gt; 1.96,"Sí", "No")</f>
        <v>No</v>
      </c>
      <c r="H4708" t="s">
        <v>39</v>
      </c>
      <c r="I4708" t="str">
        <f>IF(moras[[#This Row],[TIPO_ASEGURAMIENTO]] = "", '2-Resumen'!$F$4, moras[[#This Row],[TIPO_ASEGURAMIENTO]])</f>
        <v>TRABAJADOR INDEPENDIENTE</v>
      </c>
      <c r="J4708" t="s">
        <v>29</v>
      </c>
      <c r="K4708" t="s">
        <v>30</v>
      </c>
      <c r="L4708" t="s">
        <v>31</v>
      </c>
      <c r="M4708" t="s">
        <v>30</v>
      </c>
      <c r="N4708">
        <v>29</v>
      </c>
      <c r="O4708">
        <f>IF(moras[[#This Row],[EDAD]]="", '2-Resumen'!$C$7, moras[[#This Row],[EDAD]])</f>
        <v>29</v>
      </c>
      <c r="P4708">
        <f>FLOOR(moras[[#This Row],[EDAD_SIN_NA´S]],10)</f>
        <v>20</v>
      </c>
      <c r="Q4708">
        <f>STANDARDIZE(moras[[#This Row],[EDAD]],'2-Resumen'!$C$2, '2-Resumen'!$C$3)</f>
        <v>-0.91086947421749642</v>
      </c>
      <c r="R4708" t="str">
        <f>IF(ABS(moras[[#This Row],[Z-CORE E]]) &gt; 1.96, "Sí", "No")</f>
        <v>No</v>
      </c>
    </row>
    <row r="4709" spans="1:18">
      <c r="A4709">
        <v>2852</v>
      </c>
      <c r="B4709" t="s">
        <v>32</v>
      </c>
      <c r="C4709">
        <v>450886</v>
      </c>
      <c r="D47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09">
        <f>IF(moras[[#This Row],[SALARIO]]="",'2-Resumen'!$B$7, moras[[#This Row],[SALARIO]])</f>
        <v>450886</v>
      </c>
      <c r="F4709">
        <f>STANDARDIZE(moras[[#This Row],[SALARIO]],'2-Resumen'!$B$2,'2-Resumen'!$B$3)</f>
        <v>-0.36811407184533279</v>
      </c>
      <c r="G4709" t="str">
        <f>IF(ABS(moras[[#This Row],[Z-CORE]])&gt; 1.96,"Sí", "No")</f>
        <v>No</v>
      </c>
      <c r="H4709" t="s">
        <v>39</v>
      </c>
      <c r="I4709" t="str">
        <f>IF(moras[[#This Row],[TIPO_ASEGURAMIENTO]] = "", '2-Resumen'!$F$4, moras[[#This Row],[TIPO_ASEGURAMIENTO]])</f>
        <v>TRABAJADOR INDEPENDIENTE</v>
      </c>
      <c r="J4709" t="s">
        <v>29</v>
      </c>
      <c r="K4709" t="s">
        <v>30</v>
      </c>
      <c r="L4709" t="s">
        <v>31</v>
      </c>
      <c r="M4709" t="s">
        <v>31</v>
      </c>
      <c r="N4709">
        <v>49</v>
      </c>
      <c r="O4709">
        <f>IF(moras[[#This Row],[EDAD]]="", '2-Resumen'!$C$7, moras[[#This Row],[EDAD]])</f>
        <v>49</v>
      </c>
      <c r="P4709">
        <f>FLOOR(moras[[#This Row],[EDAD_SIN_NA´S]],10)</f>
        <v>40</v>
      </c>
      <c r="Q4709">
        <f>STANDARDIZE(moras[[#This Row],[EDAD]],'2-Resumen'!$C$2, '2-Resumen'!$C$3)</f>
        <v>0.50063712732525367</v>
      </c>
      <c r="R4709" t="str">
        <f>IF(ABS(moras[[#This Row],[Z-CORE E]]) &gt; 1.96, "Sí", "No")</f>
        <v>No</v>
      </c>
    </row>
    <row r="4710" spans="1:18">
      <c r="A4710">
        <v>2855</v>
      </c>
      <c r="B4710" t="s">
        <v>32</v>
      </c>
      <c r="C4710">
        <v>509509</v>
      </c>
      <c r="D47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10">
        <f>IF(moras[[#This Row],[SALARIO]]="",'2-Resumen'!$B$7, moras[[#This Row],[SALARIO]])</f>
        <v>509509</v>
      </c>
      <c r="F4710">
        <f>STANDARDIZE(moras[[#This Row],[SALARIO]],'2-Resumen'!$B$2,'2-Resumen'!$B$3)</f>
        <v>-0.36713864135890312</v>
      </c>
      <c r="G4710" t="str">
        <f>IF(ABS(moras[[#This Row],[Z-CORE]])&gt; 1.96,"Sí", "No")</f>
        <v>No</v>
      </c>
      <c r="H4710" t="s">
        <v>39</v>
      </c>
      <c r="I4710" t="str">
        <f>IF(moras[[#This Row],[TIPO_ASEGURAMIENTO]] = "", '2-Resumen'!$F$4, moras[[#This Row],[TIPO_ASEGURAMIENTO]])</f>
        <v>TRABAJADOR INDEPENDIENTE</v>
      </c>
      <c r="J4710" t="s">
        <v>29</v>
      </c>
      <c r="K4710" t="s">
        <v>30</v>
      </c>
      <c r="L4710" t="s">
        <v>31</v>
      </c>
      <c r="M4710" t="s">
        <v>30</v>
      </c>
      <c r="N4710">
        <v>37</v>
      </c>
      <c r="O4710">
        <f>IF(moras[[#This Row],[EDAD]]="", '2-Resumen'!$C$7, moras[[#This Row],[EDAD]])</f>
        <v>37</v>
      </c>
      <c r="P4710">
        <f>FLOOR(moras[[#This Row],[EDAD_SIN_NA´S]],10)</f>
        <v>30</v>
      </c>
      <c r="Q4710">
        <f>STANDARDIZE(moras[[#This Row],[EDAD]],'2-Resumen'!$C$2, '2-Resumen'!$C$3)</f>
        <v>-0.3462668336003964</v>
      </c>
      <c r="R4710" t="str">
        <f>IF(ABS(moras[[#This Row],[Z-CORE E]]) &gt; 1.96, "Sí", "No")</f>
        <v>No</v>
      </c>
    </row>
    <row r="4711" spans="1:18">
      <c r="A4711">
        <v>2860</v>
      </c>
      <c r="B4711" t="s">
        <v>32</v>
      </c>
      <c r="C4711">
        <v>356858</v>
      </c>
      <c r="D47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11">
        <f>IF(moras[[#This Row],[SALARIO]]="",'2-Resumen'!$B$7, moras[[#This Row],[SALARIO]])</f>
        <v>356858</v>
      </c>
      <c r="F4711">
        <f>STANDARDIZE(moras[[#This Row],[SALARIO]],'2-Resumen'!$B$2,'2-Resumen'!$B$3)</f>
        <v>-0.36967860756984372</v>
      </c>
      <c r="G4711" t="str">
        <f>IF(ABS(moras[[#This Row],[Z-CORE]])&gt; 1.96,"Sí", "No")</f>
        <v>No</v>
      </c>
      <c r="H4711" t="s">
        <v>39</v>
      </c>
      <c r="I4711" t="str">
        <f>IF(moras[[#This Row],[TIPO_ASEGURAMIENTO]] = "", '2-Resumen'!$F$4, moras[[#This Row],[TIPO_ASEGURAMIENTO]])</f>
        <v>TRABAJADOR INDEPENDIENTE</v>
      </c>
      <c r="J4711" t="s">
        <v>29</v>
      </c>
      <c r="K4711" t="s">
        <v>30</v>
      </c>
      <c r="L4711" t="s">
        <v>30</v>
      </c>
      <c r="M4711" t="s">
        <v>30</v>
      </c>
      <c r="N4711">
        <v>25</v>
      </c>
      <c r="O4711">
        <f>IF(moras[[#This Row],[EDAD]]="", '2-Resumen'!$C$7, moras[[#This Row],[EDAD]])</f>
        <v>25</v>
      </c>
      <c r="P4711">
        <f>FLOOR(moras[[#This Row],[EDAD_SIN_NA´S]],10)</f>
        <v>20</v>
      </c>
      <c r="Q4711">
        <f>STANDARDIZE(moras[[#This Row],[EDAD]],'2-Resumen'!$C$2, '2-Resumen'!$C$3)</f>
        <v>-1.1931707945260464</v>
      </c>
      <c r="R4711" t="str">
        <f>IF(ABS(moras[[#This Row],[Z-CORE E]]) &gt; 1.96, "Sí", "No")</f>
        <v>No</v>
      </c>
    </row>
    <row r="4712" spans="1:18">
      <c r="A4712">
        <v>2863</v>
      </c>
      <c r="B4712" t="s">
        <v>32</v>
      </c>
      <c r="C4712">
        <v>368127</v>
      </c>
      <c r="D47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12">
        <f>IF(moras[[#This Row],[SALARIO]]="",'2-Resumen'!$B$7, moras[[#This Row],[SALARIO]])</f>
        <v>368127</v>
      </c>
      <c r="F4712">
        <f>STANDARDIZE(moras[[#This Row],[SALARIO]],'2-Resumen'!$B$2,'2-Resumen'!$B$3)</f>
        <v>-0.36949110221952775</v>
      </c>
      <c r="G4712" t="str">
        <f>IF(ABS(moras[[#This Row],[Z-CORE]])&gt; 1.96,"Sí", "No")</f>
        <v>No</v>
      </c>
      <c r="H4712" t="s">
        <v>39</v>
      </c>
      <c r="I4712" t="str">
        <f>IF(moras[[#This Row],[TIPO_ASEGURAMIENTO]] = "", '2-Resumen'!$F$4, moras[[#This Row],[TIPO_ASEGURAMIENTO]])</f>
        <v>TRABAJADOR INDEPENDIENTE</v>
      </c>
      <c r="J4712" t="s">
        <v>29</v>
      </c>
      <c r="K4712" t="s">
        <v>30</v>
      </c>
      <c r="L4712" t="s">
        <v>31</v>
      </c>
      <c r="M4712" t="s">
        <v>30</v>
      </c>
      <c r="N4712">
        <v>35</v>
      </c>
      <c r="O4712">
        <f>IF(moras[[#This Row],[EDAD]]="", '2-Resumen'!$C$7, moras[[#This Row],[EDAD]])</f>
        <v>35</v>
      </c>
      <c r="P4712">
        <f>FLOOR(moras[[#This Row],[EDAD_SIN_NA´S]],10)</f>
        <v>30</v>
      </c>
      <c r="Q4712">
        <f>STANDARDIZE(moras[[#This Row],[EDAD]],'2-Resumen'!$C$2, '2-Resumen'!$C$3)</f>
        <v>-0.48741749375467142</v>
      </c>
      <c r="R4712" t="str">
        <f>IF(ABS(moras[[#This Row],[Z-CORE E]]) &gt; 1.96, "Sí", "No")</f>
        <v>No</v>
      </c>
    </row>
    <row r="4713" spans="1:18">
      <c r="A4713">
        <v>2872</v>
      </c>
      <c r="B4713" t="s">
        <v>32</v>
      </c>
      <c r="C4713">
        <v>297045</v>
      </c>
      <c r="D47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13">
        <f>IF(moras[[#This Row],[SALARIO]]="",'2-Resumen'!$B$7, moras[[#This Row],[SALARIO]])</f>
        <v>297045</v>
      </c>
      <c r="F4713">
        <f>STANDARDIZE(moras[[#This Row],[SALARIO]],'2-Resumen'!$B$2,'2-Resumen'!$B$3)</f>
        <v>-0.37067383851477692</v>
      </c>
      <c r="G4713" t="str">
        <f>IF(ABS(moras[[#This Row],[Z-CORE]])&gt; 1.96,"Sí", "No")</f>
        <v>No</v>
      </c>
      <c r="H4713" t="s">
        <v>39</v>
      </c>
      <c r="I4713" t="str">
        <f>IF(moras[[#This Row],[TIPO_ASEGURAMIENTO]] = "", '2-Resumen'!$F$4, moras[[#This Row],[TIPO_ASEGURAMIENTO]])</f>
        <v>TRABAJADOR INDEPENDIENTE</v>
      </c>
      <c r="J4713" t="s">
        <v>29</v>
      </c>
      <c r="K4713" t="s">
        <v>30</v>
      </c>
      <c r="L4713" t="s">
        <v>31</v>
      </c>
      <c r="M4713" t="s">
        <v>31</v>
      </c>
      <c r="N4713">
        <v>54</v>
      </c>
      <c r="O4713">
        <f>IF(moras[[#This Row],[EDAD]]="", '2-Resumen'!$C$7, moras[[#This Row],[EDAD]])</f>
        <v>54</v>
      </c>
      <c r="P4713">
        <f>FLOOR(moras[[#This Row],[EDAD_SIN_NA´S]],10)</f>
        <v>50</v>
      </c>
      <c r="Q4713">
        <f>STANDARDIZE(moras[[#This Row],[EDAD]],'2-Resumen'!$C$2, '2-Resumen'!$C$3)</f>
        <v>0.85351377771094117</v>
      </c>
      <c r="R4713" t="str">
        <f>IF(ABS(moras[[#This Row],[Z-CORE E]]) &gt; 1.96, "Sí", "No")</f>
        <v>No</v>
      </c>
    </row>
    <row r="4714" spans="1:18">
      <c r="A4714">
        <v>2896</v>
      </c>
      <c r="B4714" t="s">
        <v>32</v>
      </c>
      <c r="C4714">
        <v>297045</v>
      </c>
      <c r="D47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14">
        <f>IF(moras[[#This Row],[SALARIO]]="",'2-Resumen'!$B$7, moras[[#This Row],[SALARIO]])</f>
        <v>297045</v>
      </c>
      <c r="F4714">
        <f>STANDARDIZE(moras[[#This Row],[SALARIO]],'2-Resumen'!$B$2,'2-Resumen'!$B$3)</f>
        <v>-0.37067383851477692</v>
      </c>
      <c r="G4714" t="str">
        <f>IF(ABS(moras[[#This Row],[Z-CORE]])&gt; 1.96,"Sí", "No")</f>
        <v>No</v>
      </c>
      <c r="H4714" t="s">
        <v>39</v>
      </c>
      <c r="I4714" t="str">
        <f>IF(moras[[#This Row],[TIPO_ASEGURAMIENTO]] = "", '2-Resumen'!$F$4, moras[[#This Row],[TIPO_ASEGURAMIENTO]])</f>
        <v>TRABAJADOR INDEPENDIENTE</v>
      </c>
      <c r="J4714" t="s">
        <v>29</v>
      </c>
      <c r="K4714" t="s">
        <v>30</v>
      </c>
      <c r="L4714" t="s">
        <v>31</v>
      </c>
      <c r="M4714" t="s">
        <v>31</v>
      </c>
      <c r="N4714">
        <v>49</v>
      </c>
      <c r="O4714">
        <f>IF(moras[[#This Row],[EDAD]]="", '2-Resumen'!$C$7, moras[[#This Row],[EDAD]])</f>
        <v>49</v>
      </c>
      <c r="P4714">
        <f>FLOOR(moras[[#This Row],[EDAD_SIN_NA´S]],10)</f>
        <v>40</v>
      </c>
      <c r="Q4714">
        <f>STANDARDIZE(moras[[#This Row],[EDAD]],'2-Resumen'!$C$2, '2-Resumen'!$C$3)</f>
        <v>0.50063712732525367</v>
      </c>
      <c r="R4714" t="str">
        <f>IF(ABS(moras[[#This Row],[Z-CORE E]]) &gt; 1.96, "Sí", "No")</f>
        <v>No</v>
      </c>
    </row>
    <row r="4715" spans="1:18">
      <c r="A4715">
        <v>2902</v>
      </c>
      <c r="B4715" t="s">
        <v>32</v>
      </c>
      <c r="C4715">
        <v>297046</v>
      </c>
      <c r="D47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15">
        <f>IF(moras[[#This Row],[SALARIO]]="",'2-Resumen'!$B$7, moras[[#This Row],[SALARIO]])</f>
        <v>297046</v>
      </c>
      <c r="F4715">
        <f>STANDARDIZE(moras[[#This Row],[SALARIO]],'2-Resumen'!$B$2,'2-Resumen'!$B$3)</f>
        <v>-0.37067382187573611</v>
      </c>
      <c r="G4715" t="str">
        <f>IF(ABS(moras[[#This Row],[Z-CORE]])&gt; 1.96,"Sí", "No")</f>
        <v>No</v>
      </c>
      <c r="H4715" t="s">
        <v>39</v>
      </c>
      <c r="I4715" t="str">
        <f>IF(moras[[#This Row],[TIPO_ASEGURAMIENTO]] = "", '2-Resumen'!$F$4, moras[[#This Row],[TIPO_ASEGURAMIENTO]])</f>
        <v>TRABAJADOR INDEPENDIENTE</v>
      </c>
      <c r="J4715" t="s">
        <v>29</v>
      </c>
      <c r="K4715" t="s">
        <v>30</v>
      </c>
      <c r="L4715" t="s">
        <v>31</v>
      </c>
      <c r="M4715" t="s">
        <v>31</v>
      </c>
      <c r="N4715">
        <v>63</v>
      </c>
      <c r="O4715">
        <f>IF(moras[[#This Row],[EDAD]]="", '2-Resumen'!$C$7, moras[[#This Row],[EDAD]])</f>
        <v>63</v>
      </c>
      <c r="P4715">
        <f>FLOOR(moras[[#This Row],[EDAD_SIN_NA´S]],10)</f>
        <v>60</v>
      </c>
      <c r="Q4715">
        <f>STANDARDIZE(moras[[#This Row],[EDAD]],'2-Resumen'!$C$2, '2-Resumen'!$C$3)</f>
        <v>1.4886917484051787</v>
      </c>
      <c r="R4715" t="str">
        <f>IF(ABS(moras[[#This Row],[Z-CORE E]]) &gt; 1.96, "Sí", "No")</f>
        <v>No</v>
      </c>
    </row>
    <row r="4716" spans="1:18">
      <c r="A4716">
        <v>2910</v>
      </c>
      <c r="B4716" t="s">
        <v>32</v>
      </c>
      <c r="C4716">
        <v>445567</v>
      </c>
      <c r="D47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16">
        <f>IF(moras[[#This Row],[SALARIO]]="",'2-Resumen'!$B$7, moras[[#This Row],[SALARIO]])</f>
        <v>445567</v>
      </c>
      <c r="F4716">
        <f>STANDARDIZE(moras[[#This Row],[SALARIO]],'2-Resumen'!$B$2,'2-Resumen'!$B$3)</f>
        <v>-0.36820257490313124</v>
      </c>
      <c r="G4716" t="str">
        <f>IF(ABS(moras[[#This Row],[Z-CORE]])&gt; 1.96,"Sí", "No")</f>
        <v>No</v>
      </c>
      <c r="H4716" t="s">
        <v>39</v>
      </c>
      <c r="I4716" t="str">
        <f>IF(moras[[#This Row],[TIPO_ASEGURAMIENTO]] = "", '2-Resumen'!$F$4, moras[[#This Row],[TIPO_ASEGURAMIENTO]])</f>
        <v>TRABAJADOR INDEPENDIENTE</v>
      </c>
      <c r="J4716" t="s">
        <v>29</v>
      </c>
      <c r="K4716" t="s">
        <v>30</v>
      </c>
      <c r="L4716" t="s">
        <v>31</v>
      </c>
      <c r="M4716" t="s">
        <v>30</v>
      </c>
      <c r="N4716">
        <v>35</v>
      </c>
      <c r="O4716">
        <f>IF(moras[[#This Row],[EDAD]]="", '2-Resumen'!$C$7, moras[[#This Row],[EDAD]])</f>
        <v>35</v>
      </c>
      <c r="P4716">
        <f>FLOOR(moras[[#This Row],[EDAD_SIN_NA´S]],10)</f>
        <v>30</v>
      </c>
      <c r="Q4716">
        <f>STANDARDIZE(moras[[#This Row],[EDAD]],'2-Resumen'!$C$2, '2-Resumen'!$C$3)</f>
        <v>-0.48741749375467142</v>
      </c>
      <c r="R4716" t="str">
        <f>IF(ABS(moras[[#This Row],[Z-CORE E]]) &gt; 1.96, "Sí", "No")</f>
        <v>No</v>
      </c>
    </row>
    <row r="4717" spans="1:18">
      <c r="A4717">
        <v>2913</v>
      </c>
      <c r="B4717" t="s">
        <v>32</v>
      </c>
      <c r="C4717">
        <v>639148</v>
      </c>
      <c r="D47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17">
        <f>IF(moras[[#This Row],[SALARIO]]="",'2-Resumen'!$B$7, moras[[#This Row],[SALARIO]])</f>
        <v>639148</v>
      </c>
      <c r="F4717">
        <f>STANDARDIZE(moras[[#This Row],[SALARIO]],'2-Resumen'!$B$2,'2-Resumen'!$B$3)</f>
        <v>-0.36498157275391446</v>
      </c>
      <c r="G4717" t="str">
        <f>IF(ABS(moras[[#This Row],[Z-CORE]])&gt; 1.96,"Sí", "No")</f>
        <v>No</v>
      </c>
      <c r="H4717" t="s">
        <v>39</v>
      </c>
      <c r="I4717" t="str">
        <f>IF(moras[[#This Row],[TIPO_ASEGURAMIENTO]] = "", '2-Resumen'!$F$4, moras[[#This Row],[TIPO_ASEGURAMIENTO]])</f>
        <v>TRABAJADOR INDEPENDIENTE</v>
      </c>
      <c r="J4717" t="s">
        <v>29</v>
      </c>
      <c r="K4717" t="s">
        <v>30</v>
      </c>
      <c r="L4717" t="s">
        <v>31</v>
      </c>
      <c r="M4717" t="s">
        <v>30</v>
      </c>
      <c r="N4717">
        <v>69</v>
      </c>
      <c r="O4717">
        <f>IF(moras[[#This Row],[EDAD]]="", '2-Resumen'!$C$7, moras[[#This Row],[EDAD]])</f>
        <v>69</v>
      </c>
      <c r="P4717">
        <f>FLOOR(moras[[#This Row],[EDAD_SIN_NA´S]],10)</f>
        <v>60</v>
      </c>
      <c r="Q4717">
        <f>STANDARDIZE(moras[[#This Row],[EDAD]],'2-Resumen'!$C$2, '2-Resumen'!$C$3)</f>
        <v>1.9121437288680037</v>
      </c>
      <c r="R4717" t="str">
        <f>IF(ABS(moras[[#This Row],[Z-CORE E]]) &gt; 1.96, "Sí", "No")</f>
        <v>No</v>
      </c>
    </row>
    <row r="4718" spans="1:18">
      <c r="A4718">
        <v>2924</v>
      </c>
      <c r="B4718" t="s">
        <v>27</v>
      </c>
      <c r="C4718">
        <v>297865</v>
      </c>
      <c r="D47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18">
        <f>IF(moras[[#This Row],[SALARIO]]="",'2-Resumen'!$B$7, moras[[#This Row],[SALARIO]])</f>
        <v>297865</v>
      </c>
      <c r="F4718">
        <f>STANDARDIZE(moras[[#This Row],[SALARIO]],'2-Resumen'!$B$2,'2-Resumen'!$B$3)</f>
        <v>-0.37066019450135429</v>
      </c>
      <c r="G4718" t="str">
        <f>IF(ABS(moras[[#This Row],[Z-CORE]])&gt; 1.96,"Sí", "No")</f>
        <v>No</v>
      </c>
      <c r="H4718" t="s">
        <v>39</v>
      </c>
      <c r="I4718" t="str">
        <f>IF(moras[[#This Row],[TIPO_ASEGURAMIENTO]] = "", '2-Resumen'!$F$4, moras[[#This Row],[TIPO_ASEGURAMIENTO]])</f>
        <v>TRABAJADOR INDEPENDIENTE</v>
      </c>
      <c r="J4718" t="s">
        <v>29</v>
      </c>
      <c r="K4718" t="s">
        <v>30</v>
      </c>
      <c r="L4718" t="s">
        <v>31</v>
      </c>
      <c r="M4718" t="s">
        <v>31</v>
      </c>
      <c r="N4718">
        <v>41</v>
      </c>
      <c r="O4718">
        <f>IF(moras[[#This Row],[EDAD]]="", '2-Resumen'!$C$7, moras[[#This Row],[EDAD]])</f>
        <v>41</v>
      </c>
      <c r="P4718">
        <f>FLOOR(moras[[#This Row],[EDAD_SIN_NA´S]],10)</f>
        <v>40</v>
      </c>
      <c r="Q4718">
        <f>STANDARDIZE(moras[[#This Row],[EDAD]],'2-Resumen'!$C$2, '2-Resumen'!$C$3)</f>
        <v>-6.3965513291846368E-2</v>
      </c>
      <c r="R4718" t="str">
        <f>IF(ABS(moras[[#This Row],[Z-CORE E]]) &gt; 1.96, "Sí", "No")</f>
        <v>No</v>
      </c>
    </row>
    <row r="4719" spans="1:18">
      <c r="A4719">
        <v>2927</v>
      </c>
      <c r="B4719" t="s">
        <v>32</v>
      </c>
      <c r="C4719">
        <v>445567</v>
      </c>
      <c r="D47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19">
        <f>IF(moras[[#This Row],[SALARIO]]="",'2-Resumen'!$B$7, moras[[#This Row],[SALARIO]])</f>
        <v>445567</v>
      </c>
      <c r="F4719">
        <f>STANDARDIZE(moras[[#This Row],[SALARIO]],'2-Resumen'!$B$2,'2-Resumen'!$B$3)</f>
        <v>-0.36820257490313124</v>
      </c>
      <c r="G4719" t="str">
        <f>IF(ABS(moras[[#This Row],[Z-CORE]])&gt; 1.96,"Sí", "No")</f>
        <v>No</v>
      </c>
      <c r="H4719" t="s">
        <v>39</v>
      </c>
      <c r="I4719" t="str">
        <f>IF(moras[[#This Row],[TIPO_ASEGURAMIENTO]] = "", '2-Resumen'!$F$4, moras[[#This Row],[TIPO_ASEGURAMIENTO]])</f>
        <v>TRABAJADOR INDEPENDIENTE</v>
      </c>
      <c r="J4719" t="s">
        <v>29</v>
      </c>
      <c r="K4719" t="s">
        <v>30</v>
      </c>
      <c r="L4719" t="s">
        <v>31</v>
      </c>
      <c r="M4719" t="s">
        <v>30</v>
      </c>
      <c r="N4719">
        <v>52</v>
      </c>
      <c r="O4719">
        <f>IF(moras[[#This Row],[EDAD]]="", '2-Resumen'!$C$7, moras[[#This Row],[EDAD]])</f>
        <v>52</v>
      </c>
      <c r="P4719">
        <f>FLOOR(moras[[#This Row],[EDAD_SIN_NA´S]],10)</f>
        <v>50</v>
      </c>
      <c r="Q4719">
        <f>STANDARDIZE(moras[[#This Row],[EDAD]],'2-Resumen'!$C$2, '2-Resumen'!$C$3)</f>
        <v>0.71236311755666615</v>
      </c>
      <c r="R4719" t="str">
        <f>IF(ABS(moras[[#This Row],[Z-CORE E]]) &gt; 1.96, "Sí", "No")</f>
        <v>No</v>
      </c>
    </row>
    <row r="4720" spans="1:18">
      <c r="A4720">
        <v>2940</v>
      </c>
      <c r="B4720" t="s">
        <v>32</v>
      </c>
      <c r="C4720">
        <v>297045</v>
      </c>
      <c r="D47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20">
        <f>IF(moras[[#This Row],[SALARIO]]="",'2-Resumen'!$B$7, moras[[#This Row],[SALARIO]])</f>
        <v>297045</v>
      </c>
      <c r="F4720">
        <f>STANDARDIZE(moras[[#This Row],[SALARIO]],'2-Resumen'!$B$2,'2-Resumen'!$B$3)</f>
        <v>-0.37067383851477692</v>
      </c>
      <c r="G4720" t="str">
        <f>IF(ABS(moras[[#This Row],[Z-CORE]])&gt; 1.96,"Sí", "No")</f>
        <v>No</v>
      </c>
      <c r="H4720" t="s">
        <v>39</v>
      </c>
      <c r="I4720" t="str">
        <f>IF(moras[[#This Row],[TIPO_ASEGURAMIENTO]] = "", '2-Resumen'!$F$4, moras[[#This Row],[TIPO_ASEGURAMIENTO]])</f>
        <v>TRABAJADOR INDEPENDIENTE</v>
      </c>
      <c r="J4720" t="s">
        <v>29</v>
      </c>
      <c r="K4720" t="s">
        <v>30</v>
      </c>
      <c r="L4720" t="s">
        <v>31</v>
      </c>
      <c r="M4720" t="s">
        <v>31</v>
      </c>
      <c r="N4720">
        <v>49</v>
      </c>
      <c r="O4720">
        <f>IF(moras[[#This Row],[EDAD]]="", '2-Resumen'!$C$7, moras[[#This Row],[EDAD]])</f>
        <v>49</v>
      </c>
      <c r="P4720">
        <f>FLOOR(moras[[#This Row],[EDAD_SIN_NA´S]],10)</f>
        <v>40</v>
      </c>
      <c r="Q4720">
        <f>STANDARDIZE(moras[[#This Row],[EDAD]],'2-Resumen'!$C$2, '2-Resumen'!$C$3)</f>
        <v>0.50063712732525367</v>
      </c>
      <c r="R4720" t="str">
        <f>IF(ABS(moras[[#This Row],[Z-CORE E]]) &gt; 1.96, "Sí", "No")</f>
        <v>No</v>
      </c>
    </row>
    <row r="4721" spans="1:18">
      <c r="A4721">
        <v>2952</v>
      </c>
      <c r="B4721" t="s">
        <v>32</v>
      </c>
      <c r="C4721">
        <v>299441</v>
      </c>
      <c r="D47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21">
        <f>IF(moras[[#This Row],[SALARIO]]="",'2-Resumen'!$B$7, moras[[#This Row],[SALARIO]])</f>
        <v>299441</v>
      </c>
      <c r="F4721">
        <f>STANDARDIZE(moras[[#This Row],[SALARIO]],'2-Resumen'!$B$2,'2-Resumen'!$B$3)</f>
        <v>-0.37063397137311771</v>
      </c>
      <c r="G4721" t="str">
        <f>IF(ABS(moras[[#This Row],[Z-CORE]])&gt; 1.96,"Sí", "No")</f>
        <v>No</v>
      </c>
      <c r="H4721" t="s">
        <v>39</v>
      </c>
      <c r="I4721" t="str">
        <f>IF(moras[[#This Row],[TIPO_ASEGURAMIENTO]] = "", '2-Resumen'!$F$4, moras[[#This Row],[TIPO_ASEGURAMIENTO]])</f>
        <v>TRABAJADOR INDEPENDIENTE</v>
      </c>
      <c r="J4721" t="s">
        <v>29</v>
      </c>
      <c r="K4721" t="s">
        <v>30</v>
      </c>
      <c r="L4721" t="s">
        <v>30</v>
      </c>
      <c r="M4721" t="s">
        <v>30</v>
      </c>
      <c r="N4721">
        <v>53</v>
      </c>
      <c r="O4721">
        <f>IF(moras[[#This Row],[EDAD]]="", '2-Resumen'!$C$7, moras[[#This Row],[EDAD]])</f>
        <v>53</v>
      </c>
      <c r="P4721">
        <f>FLOOR(moras[[#This Row],[EDAD_SIN_NA´S]],10)</f>
        <v>50</v>
      </c>
      <c r="Q4721">
        <f>STANDARDIZE(moras[[#This Row],[EDAD]],'2-Resumen'!$C$2, '2-Resumen'!$C$3)</f>
        <v>0.78293844763380371</v>
      </c>
      <c r="R4721" t="str">
        <f>IF(ABS(moras[[#This Row],[Z-CORE E]]) &gt; 1.96, "Sí", "No")</f>
        <v>No</v>
      </c>
    </row>
    <row r="4722" spans="1:18">
      <c r="A4722">
        <v>2955</v>
      </c>
      <c r="B4722" t="s">
        <v>32</v>
      </c>
      <c r="C4722">
        <v>297046</v>
      </c>
      <c r="D47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22">
        <f>IF(moras[[#This Row],[SALARIO]]="",'2-Resumen'!$B$7, moras[[#This Row],[SALARIO]])</f>
        <v>297046</v>
      </c>
      <c r="F4722">
        <f>STANDARDIZE(moras[[#This Row],[SALARIO]],'2-Resumen'!$B$2,'2-Resumen'!$B$3)</f>
        <v>-0.37067382187573611</v>
      </c>
      <c r="G4722" t="str">
        <f>IF(ABS(moras[[#This Row],[Z-CORE]])&gt; 1.96,"Sí", "No")</f>
        <v>No</v>
      </c>
      <c r="H4722" t="s">
        <v>39</v>
      </c>
      <c r="I4722" t="str">
        <f>IF(moras[[#This Row],[TIPO_ASEGURAMIENTO]] = "", '2-Resumen'!$F$4, moras[[#This Row],[TIPO_ASEGURAMIENTO]])</f>
        <v>TRABAJADOR INDEPENDIENTE</v>
      </c>
      <c r="J4722" t="s">
        <v>29</v>
      </c>
      <c r="K4722" t="s">
        <v>31</v>
      </c>
      <c r="L4722" t="s">
        <v>31</v>
      </c>
      <c r="M4722" t="s">
        <v>30</v>
      </c>
      <c r="N4722">
        <v>69</v>
      </c>
      <c r="O4722">
        <f>IF(moras[[#This Row],[EDAD]]="", '2-Resumen'!$C$7, moras[[#This Row],[EDAD]])</f>
        <v>69</v>
      </c>
      <c r="P4722">
        <f>FLOOR(moras[[#This Row],[EDAD_SIN_NA´S]],10)</f>
        <v>60</v>
      </c>
      <c r="Q4722">
        <f>STANDARDIZE(moras[[#This Row],[EDAD]],'2-Resumen'!$C$2, '2-Resumen'!$C$3)</f>
        <v>1.9121437288680037</v>
      </c>
      <c r="R4722" t="str">
        <f>IF(ABS(moras[[#This Row],[Z-CORE E]]) &gt; 1.96, "Sí", "No")</f>
        <v>No</v>
      </c>
    </row>
    <row r="4723" spans="1:18">
      <c r="A4723">
        <v>2960</v>
      </c>
      <c r="B4723" t="s">
        <v>32</v>
      </c>
      <c r="C4723">
        <v>297046</v>
      </c>
      <c r="D47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23">
        <f>IF(moras[[#This Row],[SALARIO]]="",'2-Resumen'!$B$7, moras[[#This Row],[SALARIO]])</f>
        <v>297046</v>
      </c>
      <c r="F4723">
        <f>STANDARDIZE(moras[[#This Row],[SALARIO]],'2-Resumen'!$B$2,'2-Resumen'!$B$3)</f>
        <v>-0.37067382187573611</v>
      </c>
      <c r="G4723" t="str">
        <f>IF(ABS(moras[[#This Row],[Z-CORE]])&gt; 1.96,"Sí", "No")</f>
        <v>No</v>
      </c>
      <c r="H4723" t="s">
        <v>39</v>
      </c>
      <c r="I4723" t="str">
        <f>IF(moras[[#This Row],[TIPO_ASEGURAMIENTO]] = "", '2-Resumen'!$F$4, moras[[#This Row],[TIPO_ASEGURAMIENTO]])</f>
        <v>TRABAJADOR INDEPENDIENTE</v>
      </c>
      <c r="J4723" t="s">
        <v>29</v>
      </c>
      <c r="K4723" t="s">
        <v>30</v>
      </c>
      <c r="L4723" t="s">
        <v>30</v>
      </c>
      <c r="M4723" t="s">
        <v>30</v>
      </c>
      <c r="N4723">
        <v>36</v>
      </c>
      <c r="O4723">
        <f>IF(moras[[#This Row],[EDAD]]="", '2-Resumen'!$C$7, moras[[#This Row],[EDAD]])</f>
        <v>36</v>
      </c>
      <c r="P4723">
        <f>FLOOR(moras[[#This Row],[EDAD_SIN_NA´S]],10)</f>
        <v>30</v>
      </c>
      <c r="Q4723">
        <f>STANDARDIZE(moras[[#This Row],[EDAD]],'2-Resumen'!$C$2, '2-Resumen'!$C$3)</f>
        <v>-0.41684216367753391</v>
      </c>
      <c r="R4723" t="str">
        <f>IF(ABS(moras[[#This Row],[Z-CORE E]]) &gt; 1.96, "Sí", "No")</f>
        <v>No</v>
      </c>
    </row>
    <row r="4724" spans="1:18">
      <c r="A4724">
        <v>2965</v>
      </c>
      <c r="B4724" t="s">
        <v>27</v>
      </c>
      <c r="C4724">
        <v>297046</v>
      </c>
      <c r="D47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24">
        <f>IF(moras[[#This Row],[SALARIO]]="",'2-Resumen'!$B$7, moras[[#This Row],[SALARIO]])</f>
        <v>297046</v>
      </c>
      <c r="F4724">
        <f>STANDARDIZE(moras[[#This Row],[SALARIO]],'2-Resumen'!$B$2,'2-Resumen'!$B$3)</f>
        <v>-0.37067382187573611</v>
      </c>
      <c r="G4724" t="str">
        <f>IF(ABS(moras[[#This Row],[Z-CORE]])&gt; 1.96,"Sí", "No")</f>
        <v>No</v>
      </c>
      <c r="H4724" t="s">
        <v>39</v>
      </c>
      <c r="I4724" t="str">
        <f>IF(moras[[#This Row],[TIPO_ASEGURAMIENTO]] = "", '2-Resumen'!$F$4, moras[[#This Row],[TIPO_ASEGURAMIENTO]])</f>
        <v>TRABAJADOR INDEPENDIENTE</v>
      </c>
      <c r="J4724" t="s">
        <v>29</v>
      </c>
      <c r="K4724" t="s">
        <v>30</v>
      </c>
      <c r="L4724" t="s">
        <v>31</v>
      </c>
      <c r="M4724" t="s">
        <v>30</v>
      </c>
      <c r="N4724">
        <v>38</v>
      </c>
      <c r="O4724">
        <f>IF(moras[[#This Row],[EDAD]]="", '2-Resumen'!$C$7, moras[[#This Row],[EDAD]])</f>
        <v>38</v>
      </c>
      <c r="P4724">
        <f>FLOOR(moras[[#This Row],[EDAD_SIN_NA´S]],10)</f>
        <v>30</v>
      </c>
      <c r="Q4724">
        <f>STANDARDIZE(moras[[#This Row],[EDAD]],'2-Resumen'!$C$2, '2-Resumen'!$C$3)</f>
        <v>-0.27569150352325889</v>
      </c>
      <c r="R4724" t="str">
        <f>IF(ABS(moras[[#This Row],[Z-CORE E]]) &gt; 1.96, "Sí", "No")</f>
        <v>No</v>
      </c>
    </row>
    <row r="4725" spans="1:18">
      <c r="A4725">
        <v>2969</v>
      </c>
      <c r="B4725" t="s">
        <v>32</v>
      </c>
      <c r="C4725">
        <v>297046</v>
      </c>
      <c r="D47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25">
        <f>IF(moras[[#This Row],[SALARIO]]="",'2-Resumen'!$B$7, moras[[#This Row],[SALARIO]])</f>
        <v>297046</v>
      </c>
      <c r="F4725">
        <f>STANDARDIZE(moras[[#This Row],[SALARIO]],'2-Resumen'!$B$2,'2-Resumen'!$B$3)</f>
        <v>-0.37067382187573611</v>
      </c>
      <c r="G4725" t="str">
        <f>IF(ABS(moras[[#This Row],[Z-CORE]])&gt; 1.96,"Sí", "No")</f>
        <v>No</v>
      </c>
      <c r="H4725" t="s">
        <v>39</v>
      </c>
      <c r="I4725" t="str">
        <f>IF(moras[[#This Row],[TIPO_ASEGURAMIENTO]] = "", '2-Resumen'!$F$4, moras[[#This Row],[TIPO_ASEGURAMIENTO]])</f>
        <v>TRABAJADOR INDEPENDIENTE</v>
      </c>
      <c r="J4725" t="s">
        <v>29</v>
      </c>
      <c r="K4725" t="s">
        <v>30</v>
      </c>
      <c r="L4725" t="s">
        <v>31</v>
      </c>
      <c r="M4725" t="s">
        <v>31</v>
      </c>
      <c r="N4725">
        <v>59</v>
      </c>
      <c r="O4725">
        <f>IF(moras[[#This Row],[EDAD]]="", '2-Resumen'!$C$7, moras[[#This Row],[EDAD]])</f>
        <v>59</v>
      </c>
      <c r="P4725">
        <f>FLOOR(moras[[#This Row],[EDAD_SIN_NA´S]],10)</f>
        <v>50</v>
      </c>
      <c r="Q4725">
        <f>STANDARDIZE(moras[[#This Row],[EDAD]],'2-Resumen'!$C$2, '2-Resumen'!$C$3)</f>
        <v>1.2063904280966287</v>
      </c>
      <c r="R4725" t="str">
        <f>IF(ABS(moras[[#This Row],[Z-CORE E]]) &gt; 1.96, "Sí", "No")</f>
        <v>No</v>
      </c>
    </row>
    <row r="4726" spans="1:18">
      <c r="A4726">
        <v>2970</v>
      </c>
      <c r="B4726" t="s">
        <v>32</v>
      </c>
      <c r="C4726">
        <v>392675</v>
      </c>
      <c r="D47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26">
        <f>IF(moras[[#This Row],[SALARIO]]="",'2-Resumen'!$B$7, moras[[#This Row],[SALARIO]])</f>
        <v>392675</v>
      </c>
      <c r="F4726">
        <f>STANDARDIZE(moras[[#This Row],[SALARIO]],'2-Resumen'!$B$2,'2-Resumen'!$B$3)</f>
        <v>-0.36908264704696958</v>
      </c>
      <c r="G4726" t="str">
        <f>IF(ABS(moras[[#This Row],[Z-CORE]])&gt; 1.96,"Sí", "No")</f>
        <v>No</v>
      </c>
      <c r="H4726" t="s">
        <v>39</v>
      </c>
      <c r="I4726" t="str">
        <f>IF(moras[[#This Row],[TIPO_ASEGURAMIENTO]] = "", '2-Resumen'!$F$4, moras[[#This Row],[TIPO_ASEGURAMIENTO]])</f>
        <v>TRABAJADOR INDEPENDIENTE</v>
      </c>
      <c r="J4726" t="s">
        <v>29</v>
      </c>
      <c r="K4726" t="s">
        <v>30</v>
      </c>
      <c r="L4726" t="s">
        <v>31</v>
      </c>
      <c r="M4726" t="s">
        <v>31</v>
      </c>
      <c r="N4726">
        <v>44</v>
      </c>
      <c r="O4726">
        <f>IF(moras[[#This Row],[EDAD]]="", '2-Resumen'!$C$7, moras[[#This Row],[EDAD]])</f>
        <v>44</v>
      </c>
      <c r="P4726">
        <f>FLOOR(moras[[#This Row],[EDAD_SIN_NA´S]],10)</f>
        <v>40</v>
      </c>
      <c r="Q4726">
        <f>STANDARDIZE(moras[[#This Row],[EDAD]],'2-Resumen'!$C$2, '2-Resumen'!$C$3)</f>
        <v>0.14776047693956615</v>
      </c>
      <c r="R4726" t="str">
        <f>IF(ABS(moras[[#This Row],[Z-CORE E]]) &gt; 1.96, "Sí", "No")</f>
        <v>No</v>
      </c>
    </row>
    <row r="4727" spans="1:18">
      <c r="A4727">
        <v>2983</v>
      </c>
      <c r="B4727" t="s">
        <v>32</v>
      </c>
      <c r="C4727">
        <v>490122</v>
      </c>
      <c r="D47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27">
        <f>IF(moras[[#This Row],[SALARIO]]="",'2-Resumen'!$B$7, moras[[#This Row],[SALARIO]])</f>
        <v>490122</v>
      </c>
      <c r="F4727">
        <f>STANDARDIZE(moras[[#This Row],[SALARIO]],'2-Resumen'!$B$2,'2-Resumen'!$B$3)</f>
        <v>-0.36746122244210278</v>
      </c>
      <c r="G4727" t="str">
        <f>IF(ABS(moras[[#This Row],[Z-CORE]])&gt; 1.96,"Sí", "No")</f>
        <v>No</v>
      </c>
      <c r="H4727" t="s">
        <v>39</v>
      </c>
      <c r="I4727" t="str">
        <f>IF(moras[[#This Row],[TIPO_ASEGURAMIENTO]] = "", '2-Resumen'!$F$4, moras[[#This Row],[TIPO_ASEGURAMIENTO]])</f>
        <v>TRABAJADOR INDEPENDIENTE</v>
      </c>
      <c r="J4727" t="s">
        <v>29</v>
      </c>
      <c r="K4727" t="s">
        <v>30</v>
      </c>
      <c r="L4727" t="s">
        <v>31</v>
      </c>
      <c r="M4727" t="s">
        <v>31</v>
      </c>
      <c r="N4727">
        <v>63</v>
      </c>
      <c r="O4727">
        <f>IF(moras[[#This Row],[EDAD]]="", '2-Resumen'!$C$7, moras[[#This Row],[EDAD]])</f>
        <v>63</v>
      </c>
      <c r="P4727">
        <f>FLOOR(moras[[#This Row],[EDAD_SIN_NA´S]],10)</f>
        <v>60</v>
      </c>
      <c r="Q4727">
        <f>STANDARDIZE(moras[[#This Row],[EDAD]],'2-Resumen'!$C$2, '2-Resumen'!$C$3)</f>
        <v>1.4886917484051787</v>
      </c>
      <c r="R4727" t="str">
        <f>IF(ABS(moras[[#This Row],[Z-CORE E]]) &gt; 1.96, "Sí", "No")</f>
        <v>No</v>
      </c>
    </row>
    <row r="4728" spans="1:18">
      <c r="A4728">
        <v>2985</v>
      </c>
      <c r="B4728" t="s">
        <v>32</v>
      </c>
      <c r="C4728">
        <v>297046</v>
      </c>
      <c r="D47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28">
        <f>IF(moras[[#This Row],[SALARIO]]="",'2-Resumen'!$B$7, moras[[#This Row],[SALARIO]])</f>
        <v>297046</v>
      </c>
      <c r="F4728">
        <f>STANDARDIZE(moras[[#This Row],[SALARIO]],'2-Resumen'!$B$2,'2-Resumen'!$B$3)</f>
        <v>-0.37067382187573611</v>
      </c>
      <c r="G4728" t="str">
        <f>IF(ABS(moras[[#This Row],[Z-CORE]])&gt; 1.96,"Sí", "No")</f>
        <v>No</v>
      </c>
      <c r="H4728" t="s">
        <v>39</v>
      </c>
      <c r="I4728" t="str">
        <f>IF(moras[[#This Row],[TIPO_ASEGURAMIENTO]] = "", '2-Resumen'!$F$4, moras[[#This Row],[TIPO_ASEGURAMIENTO]])</f>
        <v>TRABAJADOR INDEPENDIENTE</v>
      </c>
      <c r="J4728" t="s">
        <v>29</v>
      </c>
      <c r="K4728" t="s">
        <v>31</v>
      </c>
      <c r="L4728" t="s">
        <v>31</v>
      </c>
      <c r="M4728" t="s">
        <v>30</v>
      </c>
      <c r="N4728">
        <v>55</v>
      </c>
      <c r="O4728">
        <f>IF(moras[[#This Row],[EDAD]]="", '2-Resumen'!$C$7, moras[[#This Row],[EDAD]])</f>
        <v>55</v>
      </c>
      <c r="P4728">
        <f>FLOOR(moras[[#This Row],[EDAD_SIN_NA´S]],10)</f>
        <v>50</v>
      </c>
      <c r="Q4728">
        <f>STANDARDIZE(moras[[#This Row],[EDAD]],'2-Resumen'!$C$2, '2-Resumen'!$C$3)</f>
        <v>0.92408910778807873</v>
      </c>
      <c r="R4728" t="str">
        <f>IF(ABS(moras[[#This Row],[Z-CORE E]]) &gt; 1.96, "Sí", "No")</f>
        <v>No</v>
      </c>
    </row>
    <row r="4729" spans="1:18">
      <c r="A4729">
        <v>2987</v>
      </c>
      <c r="B4729" t="s">
        <v>32</v>
      </c>
      <c r="C4729">
        <v>321550</v>
      </c>
      <c r="D47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29">
        <f>IF(moras[[#This Row],[SALARIO]]="",'2-Resumen'!$B$7, moras[[#This Row],[SALARIO]])</f>
        <v>321550</v>
      </c>
      <c r="F4729">
        <f>STANDARDIZE(moras[[#This Row],[SALARIO]],'2-Resumen'!$B$2,'2-Resumen'!$B$3)</f>
        <v>-0.37026609882097145</v>
      </c>
      <c r="G4729" t="str">
        <f>IF(ABS(moras[[#This Row],[Z-CORE]])&gt; 1.96,"Sí", "No")</f>
        <v>No</v>
      </c>
      <c r="H4729" t="s">
        <v>39</v>
      </c>
      <c r="I4729" t="str">
        <f>IF(moras[[#This Row],[TIPO_ASEGURAMIENTO]] = "", '2-Resumen'!$F$4, moras[[#This Row],[TIPO_ASEGURAMIENTO]])</f>
        <v>TRABAJADOR INDEPENDIENTE</v>
      </c>
      <c r="J4729" t="s">
        <v>29</v>
      </c>
      <c r="K4729" t="s">
        <v>30</v>
      </c>
      <c r="L4729" t="s">
        <v>31</v>
      </c>
      <c r="M4729" t="s">
        <v>30</v>
      </c>
      <c r="N4729">
        <v>51</v>
      </c>
      <c r="O4729">
        <f>IF(moras[[#This Row],[EDAD]]="", '2-Resumen'!$C$7, moras[[#This Row],[EDAD]])</f>
        <v>51</v>
      </c>
      <c r="P4729">
        <f>FLOOR(moras[[#This Row],[EDAD_SIN_NA´S]],10)</f>
        <v>50</v>
      </c>
      <c r="Q4729">
        <f>STANDARDIZE(moras[[#This Row],[EDAD]],'2-Resumen'!$C$2, '2-Resumen'!$C$3)</f>
        <v>0.64178778747952869</v>
      </c>
      <c r="R4729" t="str">
        <f>IF(ABS(moras[[#This Row],[Z-CORE E]]) &gt; 1.96, "Sí", "No")</f>
        <v>No</v>
      </c>
    </row>
    <row r="4730" spans="1:18">
      <c r="A4730">
        <v>3001</v>
      </c>
      <c r="B4730" t="s">
        <v>32</v>
      </c>
      <c r="C4730">
        <v>302470</v>
      </c>
      <c r="D47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30">
        <f>IF(moras[[#This Row],[SALARIO]]="",'2-Resumen'!$B$7, moras[[#This Row],[SALARIO]])</f>
        <v>302470</v>
      </c>
      <c r="F4730">
        <f>STANDARDIZE(moras[[#This Row],[SALARIO]],'2-Resumen'!$B$2,'2-Resumen'!$B$3)</f>
        <v>-0.37058357171865797</v>
      </c>
      <c r="G4730" t="str">
        <f>IF(ABS(moras[[#This Row],[Z-CORE]])&gt; 1.96,"Sí", "No")</f>
        <v>No</v>
      </c>
      <c r="H4730" t="s">
        <v>39</v>
      </c>
      <c r="I4730" t="str">
        <f>IF(moras[[#This Row],[TIPO_ASEGURAMIENTO]] = "", '2-Resumen'!$F$4, moras[[#This Row],[TIPO_ASEGURAMIENTO]])</f>
        <v>TRABAJADOR INDEPENDIENTE</v>
      </c>
      <c r="J4730" t="s">
        <v>29</v>
      </c>
      <c r="K4730" t="s">
        <v>30</v>
      </c>
      <c r="L4730" t="s">
        <v>31</v>
      </c>
      <c r="M4730" t="s">
        <v>31</v>
      </c>
      <c r="N4730">
        <v>61</v>
      </c>
      <c r="O4730">
        <f>IF(moras[[#This Row],[EDAD]]="", '2-Resumen'!$C$7, moras[[#This Row],[EDAD]])</f>
        <v>61</v>
      </c>
      <c r="P4730">
        <f>FLOOR(moras[[#This Row],[EDAD_SIN_NA´S]],10)</f>
        <v>60</v>
      </c>
      <c r="Q4730">
        <f>STANDARDIZE(moras[[#This Row],[EDAD]],'2-Resumen'!$C$2, '2-Resumen'!$C$3)</f>
        <v>1.3475410882509038</v>
      </c>
      <c r="R4730" t="str">
        <f>IF(ABS(moras[[#This Row],[Z-CORE E]]) &gt; 1.96, "Sí", "No")</f>
        <v>No</v>
      </c>
    </row>
    <row r="4731" spans="1:18">
      <c r="A4731">
        <v>3016</v>
      </c>
      <c r="B4731" t="s">
        <v>27</v>
      </c>
      <c r="C4731">
        <v>610142</v>
      </c>
      <c r="D47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31">
        <f>IF(moras[[#This Row],[SALARIO]]="",'2-Resumen'!$B$7, moras[[#This Row],[SALARIO]])</f>
        <v>610142</v>
      </c>
      <c r="F4731">
        <f>STANDARDIZE(moras[[#This Row],[SALARIO]],'2-Resumen'!$B$2,'2-Resumen'!$B$3)</f>
        <v>-0.36546420477017733</v>
      </c>
      <c r="G4731" t="str">
        <f>IF(ABS(moras[[#This Row],[Z-CORE]])&gt; 1.96,"Sí", "No")</f>
        <v>No</v>
      </c>
      <c r="H4731" t="s">
        <v>39</v>
      </c>
      <c r="I4731" t="str">
        <f>IF(moras[[#This Row],[TIPO_ASEGURAMIENTO]] = "", '2-Resumen'!$F$4, moras[[#This Row],[TIPO_ASEGURAMIENTO]])</f>
        <v>TRABAJADOR INDEPENDIENTE</v>
      </c>
      <c r="J4731" t="s">
        <v>29</v>
      </c>
      <c r="K4731" t="s">
        <v>30</v>
      </c>
      <c r="L4731" t="s">
        <v>31</v>
      </c>
      <c r="M4731" t="s">
        <v>31</v>
      </c>
      <c r="N4731">
        <v>46</v>
      </c>
      <c r="O4731">
        <f>IF(moras[[#This Row],[EDAD]]="", '2-Resumen'!$C$7, moras[[#This Row],[EDAD]])</f>
        <v>46</v>
      </c>
      <c r="P4731">
        <f>FLOOR(moras[[#This Row],[EDAD_SIN_NA´S]],10)</f>
        <v>40</v>
      </c>
      <c r="Q4731">
        <f>STANDARDIZE(moras[[#This Row],[EDAD]],'2-Resumen'!$C$2, '2-Resumen'!$C$3)</f>
        <v>0.28891113709384114</v>
      </c>
      <c r="R4731" t="str">
        <f>IF(ABS(moras[[#This Row],[Z-CORE E]]) &gt; 1.96, "Sí", "No")</f>
        <v>No</v>
      </c>
    </row>
    <row r="4732" spans="1:18">
      <c r="A4732">
        <v>3034</v>
      </c>
      <c r="B4732" t="s">
        <v>32</v>
      </c>
      <c r="C4732">
        <v>514062</v>
      </c>
      <c r="D47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32">
        <f>IF(moras[[#This Row],[SALARIO]]="",'2-Resumen'!$B$7, moras[[#This Row],[SALARIO]])</f>
        <v>514062</v>
      </c>
      <c r="F4732">
        <f>STANDARDIZE(moras[[#This Row],[SALARIO]],'2-Resumen'!$B$2,'2-Resumen'!$B$3)</f>
        <v>-0.36706288380632629</v>
      </c>
      <c r="G4732" t="str">
        <f>IF(ABS(moras[[#This Row],[Z-CORE]])&gt; 1.96,"Sí", "No")</f>
        <v>No</v>
      </c>
      <c r="H4732" t="s">
        <v>39</v>
      </c>
      <c r="I4732" t="str">
        <f>IF(moras[[#This Row],[TIPO_ASEGURAMIENTO]] = "", '2-Resumen'!$F$4, moras[[#This Row],[TIPO_ASEGURAMIENTO]])</f>
        <v>TRABAJADOR INDEPENDIENTE</v>
      </c>
      <c r="J4732" t="s">
        <v>29</v>
      </c>
      <c r="K4732" t="s">
        <v>30</v>
      </c>
      <c r="L4732" t="s">
        <v>31</v>
      </c>
      <c r="M4732" t="s">
        <v>30</v>
      </c>
      <c r="N4732">
        <v>45</v>
      </c>
      <c r="O4732">
        <f>IF(moras[[#This Row],[EDAD]]="", '2-Resumen'!$C$7, moras[[#This Row],[EDAD]])</f>
        <v>45</v>
      </c>
      <c r="P4732">
        <f>FLOOR(moras[[#This Row],[EDAD_SIN_NA´S]],10)</f>
        <v>40</v>
      </c>
      <c r="Q4732">
        <f>STANDARDIZE(moras[[#This Row],[EDAD]],'2-Resumen'!$C$2, '2-Resumen'!$C$3)</f>
        <v>0.21833580701670366</v>
      </c>
      <c r="R4732" t="str">
        <f>IF(ABS(moras[[#This Row],[Z-CORE E]]) &gt; 1.96, "Sí", "No")</f>
        <v>No</v>
      </c>
    </row>
    <row r="4733" spans="1:18">
      <c r="A4733">
        <v>3054</v>
      </c>
      <c r="B4733" t="s">
        <v>27</v>
      </c>
      <c r="C4733">
        <v>407609</v>
      </c>
      <c r="D47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33">
        <f>IF(moras[[#This Row],[SALARIO]]="",'2-Resumen'!$B$7, moras[[#This Row],[SALARIO]])</f>
        <v>407609</v>
      </c>
      <c r="F4733">
        <f>STANDARDIZE(moras[[#This Row],[SALARIO]],'2-Resumen'!$B$2,'2-Resumen'!$B$3)</f>
        <v>-0.36883415961227095</v>
      </c>
      <c r="G4733" t="str">
        <f>IF(ABS(moras[[#This Row],[Z-CORE]])&gt; 1.96,"Sí", "No")</f>
        <v>No</v>
      </c>
      <c r="H4733" t="s">
        <v>39</v>
      </c>
      <c r="I4733" t="str">
        <f>IF(moras[[#This Row],[TIPO_ASEGURAMIENTO]] = "", '2-Resumen'!$F$4, moras[[#This Row],[TIPO_ASEGURAMIENTO]])</f>
        <v>TRABAJADOR INDEPENDIENTE</v>
      </c>
      <c r="J4733" t="s">
        <v>29</v>
      </c>
      <c r="K4733" t="s">
        <v>30</v>
      </c>
      <c r="L4733" t="s">
        <v>31</v>
      </c>
      <c r="M4733" t="s">
        <v>31</v>
      </c>
      <c r="N4733">
        <v>59</v>
      </c>
      <c r="O4733">
        <f>IF(moras[[#This Row],[EDAD]]="", '2-Resumen'!$C$7, moras[[#This Row],[EDAD]])</f>
        <v>59</v>
      </c>
      <c r="P4733">
        <f>FLOOR(moras[[#This Row],[EDAD_SIN_NA´S]],10)</f>
        <v>50</v>
      </c>
      <c r="Q4733">
        <f>STANDARDIZE(moras[[#This Row],[EDAD]],'2-Resumen'!$C$2, '2-Resumen'!$C$3)</f>
        <v>1.2063904280966287</v>
      </c>
      <c r="R4733" t="str">
        <f>IF(ABS(moras[[#This Row],[Z-CORE E]]) &gt; 1.96, "Sí", "No")</f>
        <v>No</v>
      </c>
    </row>
    <row r="4734" spans="1:18">
      <c r="A4734">
        <v>3055</v>
      </c>
      <c r="B4734" t="s">
        <v>32</v>
      </c>
      <c r="C4734">
        <v>639148</v>
      </c>
      <c r="D47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34">
        <f>IF(moras[[#This Row],[SALARIO]]="",'2-Resumen'!$B$7, moras[[#This Row],[SALARIO]])</f>
        <v>639148</v>
      </c>
      <c r="F4734">
        <f>STANDARDIZE(moras[[#This Row],[SALARIO]],'2-Resumen'!$B$2,'2-Resumen'!$B$3)</f>
        <v>-0.36498157275391446</v>
      </c>
      <c r="G4734" t="str">
        <f>IF(ABS(moras[[#This Row],[Z-CORE]])&gt; 1.96,"Sí", "No")</f>
        <v>No</v>
      </c>
      <c r="H4734" t="s">
        <v>39</v>
      </c>
      <c r="I4734" t="str">
        <f>IF(moras[[#This Row],[TIPO_ASEGURAMIENTO]] = "", '2-Resumen'!$F$4, moras[[#This Row],[TIPO_ASEGURAMIENTO]])</f>
        <v>TRABAJADOR INDEPENDIENTE</v>
      </c>
      <c r="J4734" t="s">
        <v>29</v>
      </c>
      <c r="K4734" t="s">
        <v>30</v>
      </c>
      <c r="L4734" t="s">
        <v>31</v>
      </c>
      <c r="M4734" t="s">
        <v>31</v>
      </c>
      <c r="N4734">
        <v>53</v>
      </c>
      <c r="O4734">
        <f>IF(moras[[#This Row],[EDAD]]="", '2-Resumen'!$C$7, moras[[#This Row],[EDAD]])</f>
        <v>53</v>
      </c>
      <c r="P4734">
        <f>FLOOR(moras[[#This Row],[EDAD_SIN_NA´S]],10)</f>
        <v>50</v>
      </c>
      <c r="Q4734">
        <f>STANDARDIZE(moras[[#This Row],[EDAD]],'2-Resumen'!$C$2, '2-Resumen'!$C$3)</f>
        <v>0.78293844763380371</v>
      </c>
      <c r="R4734" t="str">
        <f>IF(ABS(moras[[#This Row],[Z-CORE E]]) &gt; 1.96, "Sí", "No")</f>
        <v>No</v>
      </c>
    </row>
    <row r="4735" spans="1:18">
      <c r="A4735">
        <v>3056</v>
      </c>
      <c r="B4735" t="s">
        <v>32</v>
      </c>
      <c r="C4735">
        <v>405063</v>
      </c>
      <c r="D47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35">
        <f>IF(moras[[#This Row],[SALARIO]]="",'2-Resumen'!$B$7, moras[[#This Row],[SALARIO]])</f>
        <v>405063</v>
      </c>
      <c r="F4735">
        <f>STANDARDIZE(moras[[#This Row],[SALARIO]],'2-Resumen'!$B$2,'2-Resumen'!$B$3)</f>
        <v>-0.368876522610044</v>
      </c>
      <c r="G4735" t="str">
        <f>IF(ABS(moras[[#This Row],[Z-CORE]])&gt; 1.96,"Sí", "No")</f>
        <v>No</v>
      </c>
      <c r="H4735" t="s">
        <v>39</v>
      </c>
      <c r="I4735" t="str">
        <f>IF(moras[[#This Row],[TIPO_ASEGURAMIENTO]] = "", '2-Resumen'!$F$4, moras[[#This Row],[TIPO_ASEGURAMIENTO]])</f>
        <v>TRABAJADOR INDEPENDIENTE</v>
      </c>
      <c r="J4735" t="s">
        <v>29</v>
      </c>
      <c r="K4735" t="s">
        <v>30</v>
      </c>
      <c r="L4735" t="s">
        <v>31</v>
      </c>
      <c r="M4735" t="s">
        <v>30</v>
      </c>
      <c r="N4735">
        <v>42</v>
      </c>
      <c r="O4735">
        <f>IF(moras[[#This Row],[EDAD]]="", '2-Resumen'!$C$7, moras[[#This Row],[EDAD]])</f>
        <v>42</v>
      </c>
      <c r="P4735">
        <f>FLOOR(moras[[#This Row],[EDAD_SIN_NA´S]],10)</f>
        <v>40</v>
      </c>
      <c r="Q4735">
        <f>STANDARDIZE(moras[[#This Row],[EDAD]],'2-Resumen'!$C$2, '2-Resumen'!$C$3)</f>
        <v>6.6098167852911317E-3</v>
      </c>
      <c r="R4735" t="str">
        <f>IF(ABS(moras[[#This Row],[Z-CORE E]]) &gt; 1.96, "Sí", "No")</f>
        <v>No</v>
      </c>
    </row>
    <row r="4736" spans="1:18">
      <c r="A4736">
        <v>3062</v>
      </c>
      <c r="B4736" t="s">
        <v>32</v>
      </c>
      <c r="C4736">
        <v>301566</v>
      </c>
      <c r="D47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36">
        <f>IF(moras[[#This Row],[SALARIO]]="",'2-Resumen'!$B$7, moras[[#This Row],[SALARIO]])</f>
        <v>301566</v>
      </c>
      <c r="F4736">
        <f>STANDARDIZE(moras[[#This Row],[SALARIO]],'2-Resumen'!$B$2,'2-Resumen'!$B$3)</f>
        <v>-0.3705986134115043</v>
      </c>
      <c r="G4736" t="str">
        <f>IF(ABS(moras[[#This Row],[Z-CORE]])&gt; 1.96,"Sí", "No")</f>
        <v>No</v>
      </c>
      <c r="H4736" t="s">
        <v>39</v>
      </c>
      <c r="I4736" t="str">
        <f>IF(moras[[#This Row],[TIPO_ASEGURAMIENTO]] = "", '2-Resumen'!$F$4, moras[[#This Row],[TIPO_ASEGURAMIENTO]])</f>
        <v>TRABAJADOR INDEPENDIENTE</v>
      </c>
      <c r="J4736" t="s">
        <v>29</v>
      </c>
      <c r="K4736" t="s">
        <v>30</v>
      </c>
      <c r="L4736" t="s">
        <v>31</v>
      </c>
      <c r="M4736" t="s">
        <v>30</v>
      </c>
      <c r="N4736">
        <v>28</v>
      </c>
      <c r="O4736">
        <f>IF(moras[[#This Row],[EDAD]]="", '2-Resumen'!$C$7, moras[[#This Row],[EDAD]])</f>
        <v>28</v>
      </c>
      <c r="P4736">
        <f>FLOOR(moras[[#This Row],[EDAD_SIN_NA´S]],10)</f>
        <v>20</v>
      </c>
      <c r="Q4736">
        <f>STANDARDIZE(moras[[#This Row],[EDAD]],'2-Resumen'!$C$2, '2-Resumen'!$C$3)</f>
        <v>-0.98144480429463388</v>
      </c>
      <c r="R4736" t="str">
        <f>IF(ABS(moras[[#This Row],[Z-CORE E]]) &gt; 1.96, "Sí", "No")</f>
        <v>No</v>
      </c>
    </row>
    <row r="4737" spans="1:18">
      <c r="A4737">
        <v>3068</v>
      </c>
      <c r="B4737" t="s">
        <v>32</v>
      </c>
      <c r="C4737">
        <v>611409</v>
      </c>
      <c r="D47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37">
        <f>IF(moras[[#This Row],[SALARIO]]="",'2-Resumen'!$B$7, moras[[#This Row],[SALARIO]])</f>
        <v>611409</v>
      </c>
      <c r="F4737">
        <f>STANDARDIZE(moras[[#This Row],[SALARIO]],'2-Resumen'!$B$2,'2-Resumen'!$B$3)</f>
        <v>-0.36544312310553534</v>
      </c>
      <c r="G4737" t="str">
        <f>IF(ABS(moras[[#This Row],[Z-CORE]])&gt; 1.96,"Sí", "No")</f>
        <v>No</v>
      </c>
      <c r="H4737" t="s">
        <v>39</v>
      </c>
      <c r="I4737" t="str">
        <f>IF(moras[[#This Row],[TIPO_ASEGURAMIENTO]] = "", '2-Resumen'!$F$4, moras[[#This Row],[TIPO_ASEGURAMIENTO]])</f>
        <v>TRABAJADOR INDEPENDIENTE</v>
      </c>
      <c r="J4737" t="s">
        <v>29</v>
      </c>
      <c r="K4737" t="s">
        <v>30</v>
      </c>
      <c r="L4737" t="s">
        <v>31</v>
      </c>
      <c r="M4737" t="s">
        <v>31</v>
      </c>
      <c r="N4737">
        <v>45</v>
      </c>
      <c r="O4737">
        <f>IF(moras[[#This Row],[EDAD]]="", '2-Resumen'!$C$7, moras[[#This Row],[EDAD]])</f>
        <v>45</v>
      </c>
      <c r="P4737">
        <f>FLOOR(moras[[#This Row],[EDAD_SIN_NA´S]],10)</f>
        <v>40</v>
      </c>
      <c r="Q4737">
        <f>STANDARDIZE(moras[[#This Row],[EDAD]],'2-Resumen'!$C$2, '2-Resumen'!$C$3)</f>
        <v>0.21833580701670366</v>
      </c>
      <c r="R4737" t="str">
        <f>IF(ABS(moras[[#This Row],[Z-CORE E]]) &gt; 1.96, "Sí", "No")</f>
        <v>No</v>
      </c>
    </row>
    <row r="4738" spans="1:18">
      <c r="A4738">
        <v>3070</v>
      </c>
      <c r="B4738" t="s">
        <v>32</v>
      </c>
      <c r="C4738">
        <v>406358</v>
      </c>
      <c r="D47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38">
        <f>IF(moras[[#This Row],[SALARIO]]="",'2-Resumen'!$B$7, moras[[#This Row],[SALARIO]])</f>
        <v>406358</v>
      </c>
      <c r="F4738">
        <f>STANDARDIZE(moras[[#This Row],[SALARIO]],'2-Resumen'!$B$2,'2-Resumen'!$B$3)</f>
        <v>-0.36885497505226078</v>
      </c>
      <c r="G4738" t="str">
        <f>IF(ABS(moras[[#This Row],[Z-CORE]])&gt; 1.96,"Sí", "No")</f>
        <v>No</v>
      </c>
      <c r="H4738" t="s">
        <v>39</v>
      </c>
      <c r="I4738" t="str">
        <f>IF(moras[[#This Row],[TIPO_ASEGURAMIENTO]] = "", '2-Resumen'!$F$4, moras[[#This Row],[TIPO_ASEGURAMIENTO]])</f>
        <v>TRABAJADOR INDEPENDIENTE</v>
      </c>
      <c r="J4738" t="s">
        <v>29</v>
      </c>
      <c r="K4738" t="s">
        <v>30</v>
      </c>
      <c r="L4738" t="s">
        <v>30</v>
      </c>
      <c r="M4738" t="s">
        <v>30</v>
      </c>
      <c r="N4738">
        <v>71</v>
      </c>
      <c r="O4738">
        <f>IF(moras[[#This Row],[EDAD]]="", '2-Resumen'!$C$7, moras[[#This Row],[EDAD]])</f>
        <v>71</v>
      </c>
      <c r="P4738">
        <f>FLOOR(moras[[#This Row],[EDAD_SIN_NA´S]],10)</f>
        <v>70</v>
      </c>
      <c r="Q4738">
        <f>STANDARDIZE(moras[[#This Row],[EDAD]],'2-Resumen'!$C$2, '2-Resumen'!$C$3)</f>
        <v>2.0532943890222786</v>
      </c>
      <c r="R4738" t="str">
        <f>IF(ABS(moras[[#This Row],[Z-CORE E]]) &gt; 1.96, "Sí", "No")</f>
        <v>Sí</v>
      </c>
    </row>
    <row r="4739" spans="1:18">
      <c r="A4739">
        <v>3083</v>
      </c>
      <c r="B4739" t="s">
        <v>27</v>
      </c>
      <c r="C4739">
        <v>385548</v>
      </c>
      <c r="D47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39">
        <f>IF(moras[[#This Row],[SALARIO]]="",'2-Resumen'!$B$7, moras[[#This Row],[SALARIO]])</f>
        <v>385548</v>
      </c>
      <c r="F4739">
        <f>STANDARDIZE(moras[[#This Row],[SALARIO]],'2-Resumen'!$B$2,'2-Resumen'!$B$3)</f>
        <v>-0.3692012334904608</v>
      </c>
      <c r="G4739" t="str">
        <f>IF(ABS(moras[[#This Row],[Z-CORE]])&gt; 1.96,"Sí", "No")</f>
        <v>No</v>
      </c>
      <c r="H4739" t="s">
        <v>39</v>
      </c>
      <c r="I4739" t="str">
        <f>IF(moras[[#This Row],[TIPO_ASEGURAMIENTO]] = "", '2-Resumen'!$F$4, moras[[#This Row],[TIPO_ASEGURAMIENTO]])</f>
        <v>TRABAJADOR INDEPENDIENTE</v>
      </c>
      <c r="J4739" t="s">
        <v>29</v>
      </c>
      <c r="K4739" t="s">
        <v>30</v>
      </c>
      <c r="L4739" t="s">
        <v>31</v>
      </c>
      <c r="M4739" t="s">
        <v>30</v>
      </c>
      <c r="N4739">
        <v>37</v>
      </c>
      <c r="O4739">
        <f>IF(moras[[#This Row],[EDAD]]="", '2-Resumen'!$C$7, moras[[#This Row],[EDAD]])</f>
        <v>37</v>
      </c>
      <c r="P4739">
        <f>FLOOR(moras[[#This Row],[EDAD_SIN_NA´S]],10)</f>
        <v>30</v>
      </c>
      <c r="Q4739">
        <f>STANDARDIZE(moras[[#This Row],[EDAD]],'2-Resumen'!$C$2, '2-Resumen'!$C$3)</f>
        <v>-0.3462668336003964</v>
      </c>
      <c r="R4739" t="str">
        <f>IF(ABS(moras[[#This Row],[Z-CORE E]]) &gt; 1.96, "Sí", "No")</f>
        <v>No</v>
      </c>
    </row>
    <row r="4740" spans="1:18">
      <c r="A4740">
        <v>3085</v>
      </c>
      <c r="B4740" t="s">
        <v>32</v>
      </c>
      <c r="C4740">
        <v>297046</v>
      </c>
      <c r="D47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40">
        <f>IF(moras[[#This Row],[SALARIO]]="",'2-Resumen'!$B$7, moras[[#This Row],[SALARIO]])</f>
        <v>297046</v>
      </c>
      <c r="F4740">
        <f>STANDARDIZE(moras[[#This Row],[SALARIO]],'2-Resumen'!$B$2,'2-Resumen'!$B$3)</f>
        <v>-0.37067382187573611</v>
      </c>
      <c r="G4740" t="str">
        <f>IF(ABS(moras[[#This Row],[Z-CORE]])&gt; 1.96,"Sí", "No")</f>
        <v>No</v>
      </c>
      <c r="H4740" t="s">
        <v>39</v>
      </c>
      <c r="I4740" t="str">
        <f>IF(moras[[#This Row],[TIPO_ASEGURAMIENTO]] = "", '2-Resumen'!$F$4, moras[[#This Row],[TIPO_ASEGURAMIENTO]])</f>
        <v>TRABAJADOR INDEPENDIENTE</v>
      </c>
      <c r="J4740" t="s">
        <v>29</v>
      </c>
      <c r="K4740" t="s">
        <v>30</v>
      </c>
      <c r="L4740" t="s">
        <v>31</v>
      </c>
      <c r="M4740" t="s">
        <v>31</v>
      </c>
      <c r="N4740">
        <v>60</v>
      </c>
      <c r="O4740">
        <f>IF(moras[[#This Row],[EDAD]]="", '2-Resumen'!$C$7, moras[[#This Row],[EDAD]])</f>
        <v>60</v>
      </c>
      <c r="P4740">
        <f>FLOOR(moras[[#This Row],[EDAD_SIN_NA´S]],10)</f>
        <v>60</v>
      </c>
      <c r="Q4740">
        <f>STANDARDIZE(moras[[#This Row],[EDAD]],'2-Resumen'!$C$2, '2-Resumen'!$C$3)</f>
        <v>1.2769657581737661</v>
      </c>
      <c r="R4740" t="str">
        <f>IF(ABS(moras[[#This Row],[Z-CORE E]]) &gt; 1.96, "Sí", "No")</f>
        <v>No</v>
      </c>
    </row>
    <row r="4741" spans="1:18">
      <c r="A4741">
        <v>3091</v>
      </c>
      <c r="B4741" t="s">
        <v>32</v>
      </c>
      <c r="C4741">
        <v>299441</v>
      </c>
      <c r="D47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41">
        <f>IF(moras[[#This Row],[SALARIO]]="",'2-Resumen'!$B$7, moras[[#This Row],[SALARIO]])</f>
        <v>299441</v>
      </c>
      <c r="F4741">
        <f>STANDARDIZE(moras[[#This Row],[SALARIO]],'2-Resumen'!$B$2,'2-Resumen'!$B$3)</f>
        <v>-0.37063397137311771</v>
      </c>
      <c r="G4741" t="str">
        <f>IF(ABS(moras[[#This Row],[Z-CORE]])&gt; 1.96,"Sí", "No")</f>
        <v>No</v>
      </c>
      <c r="H4741" t="s">
        <v>39</v>
      </c>
      <c r="I4741" t="str">
        <f>IF(moras[[#This Row],[TIPO_ASEGURAMIENTO]] = "", '2-Resumen'!$F$4, moras[[#This Row],[TIPO_ASEGURAMIENTO]])</f>
        <v>TRABAJADOR INDEPENDIENTE</v>
      </c>
      <c r="J4741" t="s">
        <v>29</v>
      </c>
      <c r="K4741" t="s">
        <v>30</v>
      </c>
      <c r="L4741" t="s">
        <v>30</v>
      </c>
      <c r="M4741" t="s">
        <v>30</v>
      </c>
      <c r="N4741">
        <v>40</v>
      </c>
      <c r="O4741">
        <f>IF(moras[[#This Row],[EDAD]]="", '2-Resumen'!$C$7, moras[[#This Row],[EDAD]])</f>
        <v>40</v>
      </c>
      <c r="P4741">
        <f>FLOOR(moras[[#This Row],[EDAD_SIN_NA´S]],10)</f>
        <v>40</v>
      </c>
      <c r="Q4741">
        <f>STANDARDIZE(moras[[#This Row],[EDAD]],'2-Resumen'!$C$2, '2-Resumen'!$C$3)</f>
        <v>-0.13454084336898386</v>
      </c>
      <c r="R4741" t="str">
        <f>IF(ABS(moras[[#This Row],[Z-CORE E]]) &gt; 1.96, "Sí", "No")</f>
        <v>No</v>
      </c>
    </row>
    <row r="4742" spans="1:18">
      <c r="A4742">
        <v>3103</v>
      </c>
      <c r="B4742" t="s">
        <v>27</v>
      </c>
      <c r="C4742">
        <v>477903</v>
      </c>
      <c r="D47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42">
        <f>IF(moras[[#This Row],[SALARIO]]="",'2-Resumen'!$B$7, moras[[#This Row],[SALARIO]])</f>
        <v>477903</v>
      </c>
      <c r="F4742">
        <f>STANDARDIZE(moras[[#This Row],[SALARIO]],'2-Resumen'!$B$2,'2-Resumen'!$B$3)</f>
        <v>-0.36766453488114004</v>
      </c>
      <c r="G4742" t="str">
        <f>IF(ABS(moras[[#This Row],[Z-CORE]])&gt; 1.96,"Sí", "No")</f>
        <v>No</v>
      </c>
      <c r="H4742" t="s">
        <v>39</v>
      </c>
      <c r="I4742" t="str">
        <f>IF(moras[[#This Row],[TIPO_ASEGURAMIENTO]] = "", '2-Resumen'!$F$4, moras[[#This Row],[TIPO_ASEGURAMIENTO]])</f>
        <v>TRABAJADOR INDEPENDIENTE</v>
      </c>
      <c r="J4742" t="s">
        <v>29</v>
      </c>
      <c r="K4742" t="s">
        <v>30</v>
      </c>
      <c r="L4742" t="s">
        <v>31</v>
      </c>
      <c r="M4742" t="s">
        <v>31</v>
      </c>
      <c r="N4742">
        <v>51</v>
      </c>
      <c r="O4742">
        <f>IF(moras[[#This Row],[EDAD]]="", '2-Resumen'!$C$7, moras[[#This Row],[EDAD]])</f>
        <v>51</v>
      </c>
      <c r="P4742">
        <f>FLOOR(moras[[#This Row],[EDAD_SIN_NA´S]],10)</f>
        <v>50</v>
      </c>
      <c r="Q4742">
        <f>STANDARDIZE(moras[[#This Row],[EDAD]],'2-Resumen'!$C$2, '2-Resumen'!$C$3)</f>
        <v>0.64178778747952869</v>
      </c>
      <c r="R4742" t="str">
        <f>IF(ABS(moras[[#This Row],[Z-CORE E]]) &gt; 1.96, "Sí", "No")</f>
        <v>No</v>
      </c>
    </row>
    <row r="4743" spans="1:18">
      <c r="A4743">
        <v>3107</v>
      </c>
      <c r="B4743" t="s">
        <v>27</v>
      </c>
      <c r="C4743">
        <v>486013</v>
      </c>
      <c r="D47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43">
        <f>IF(moras[[#This Row],[SALARIO]]="",'2-Resumen'!$B$7, moras[[#This Row],[SALARIO]])</f>
        <v>486013</v>
      </c>
      <c r="F4743">
        <f>STANDARDIZE(moras[[#This Row],[SALARIO]],'2-Resumen'!$B$2,'2-Resumen'!$B$3)</f>
        <v>-0.36752959226058252</v>
      </c>
      <c r="G4743" t="str">
        <f>IF(ABS(moras[[#This Row],[Z-CORE]])&gt; 1.96,"Sí", "No")</f>
        <v>No</v>
      </c>
      <c r="H4743" t="s">
        <v>39</v>
      </c>
      <c r="I4743" t="str">
        <f>IF(moras[[#This Row],[TIPO_ASEGURAMIENTO]] = "", '2-Resumen'!$F$4, moras[[#This Row],[TIPO_ASEGURAMIENTO]])</f>
        <v>TRABAJADOR INDEPENDIENTE</v>
      </c>
      <c r="J4743" t="s">
        <v>29</v>
      </c>
      <c r="K4743" t="s">
        <v>30</v>
      </c>
      <c r="L4743" t="s">
        <v>31</v>
      </c>
      <c r="M4743" t="s">
        <v>31</v>
      </c>
      <c r="N4743">
        <v>63</v>
      </c>
      <c r="O4743">
        <f>IF(moras[[#This Row],[EDAD]]="", '2-Resumen'!$C$7, moras[[#This Row],[EDAD]])</f>
        <v>63</v>
      </c>
      <c r="P4743">
        <f>FLOOR(moras[[#This Row],[EDAD_SIN_NA´S]],10)</f>
        <v>60</v>
      </c>
      <c r="Q4743">
        <f>STANDARDIZE(moras[[#This Row],[EDAD]],'2-Resumen'!$C$2, '2-Resumen'!$C$3)</f>
        <v>1.4886917484051787</v>
      </c>
      <c r="R4743" t="str">
        <f>IF(ABS(moras[[#This Row],[Z-CORE E]]) &gt; 1.96, "Sí", "No")</f>
        <v>No</v>
      </c>
    </row>
    <row r="4744" spans="1:18">
      <c r="A4744">
        <v>3112</v>
      </c>
      <c r="B4744" t="s">
        <v>32</v>
      </c>
      <c r="C4744">
        <v>356455</v>
      </c>
      <c r="D47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44">
        <f>IF(moras[[#This Row],[SALARIO]]="",'2-Resumen'!$B$7, moras[[#This Row],[SALARIO]])</f>
        <v>356455</v>
      </c>
      <c r="F4744">
        <f>STANDARDIZE(moras[[#This Row],[SALARIO]],'2-Resumen'!$B$2,'2-Resumen'!$B$3)</f>
        <v>-0.36968531310326974</v>
      </c>
      <c r="G4744" t="str">
        <f>IF(ABS(moras[[#This Row],[Z-CORE]])&gt; 1.96,"Sí", "No")</f>
        <v>No</v>
      </c>
      <c r="H4744" t="s">
        <v>39</v>
      </c>
      <c r="I4744" t="str">
        <f>IF(moras[[#This Row],[TIPO_ASEGURAMIENTO]] = "", '2-Resumen'!$F$4, moras[[#This Row],[TIPO_ASEGURAMIENTO]])</f>
        <v>TRABAJADOR INDEPENDIENTE</v>
      </c>
      <c r="J4744" t="s">
        <v>29</v>
      </c>
      <c r="K4744" t="s">
        <v>30</v>
      </c>
      <c r="L4744" t="s">
        <v>31</v>
      </c>
      <c r="M4744" t="s">
        <v>30</v>
      </c>
      <c r="N4744">
        <v>41</v>
      </c>
      <c r="O4744">
        <f>IF(moras[[#This Row],[EDAD]]="", '2-Resumen'!$C$7, moras[[#This Row],[EDAD]])</f>
        <v>41</v>
      </c>
      <c r="P4744">
        <f>FLOOR(moras[[#This Row],[EDAD_SIN_NA´S]],10)</f>
        <v>40</v>
      </c>
      <c r="Q4744">
        <f>STANDARDIZE(moras[[#This Row],[EDAD]],'2-Resumen'!$C$2, '2-Resumen'!$C$3)</f>
        <v>-6.3965513291846368E-2</v>
      </c>
      <c r="R4744" t="str">
        <f>IF(ABS(moras[[#This Row],[Z-CORE E]]) &gt; 1.96, "Sí", "No")</f>
        <v>No</v>
      </c>
    </row>
    <row r="4745" spans="1:18">
      <c r="A4745">
        <v>3113</v>
      </c>
      <c r="B4745" t="s">
        <v>32</v>
      </c>
      <c r="C4745">
        <v>389940</v>
      </c>
      <c r="D47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45">
        <f>IF(moras[[#This Row],[SALARIO]]="",'2-Resumen'!$B$7, moras[[#This Row],[SALARIO]])</f>
        <v>389940</v>
      </c>
      <c r="F4745">
        <f>STANDARDIZE(moras[[#This Row],[SALARIO]],'2-Resumen'!$B$2,'2-Resumen'!$B$3)</f>
        <v>-0.36912815482344619</v>
      </c>
      <c r="G4745" t="str">
        <f>IF(ABS(moras[[#This Row],[Z-CORE]])&gt; 1.96,"Sí", "No")</f>
        <v>No</v>
      </c>
      <c r="H4745" t="s">
        <v>39</v>
      </c>
      <c r="I4745" t="str">
        <f>IF(moras[[#This Row],[TIPO_ASEGURAMIENTO]] = "", '2-Resumen'!$F$4, moras[[#This Row],[TIPO_ASEGURAMIENTO]])</f>
        <v>TRABAJADOR INDEPENDIENTE</v>
      </c>
      <c r="J4745" t="s">
        <v>29</v>
      </c>
      <c r="K4745" t="s">
        <v>30</v>
      </c>
      <c r="L4745" t="s">
        <v>31</v>
      </c>
      <c r="M4745" t="s">
        <v>30</v>
      </c>
      <c r="N4745">
        <v>47</v>
      </c>
      <c r="O4745">
        <f>IF(moras[[#This Row],[EDAD]]="", '2-Resumen'!$C$7, moras[[#This Row],[EDAD]])</f>
        <v>47</v>
      </c>
      <c r="P4745">
        <f>FLOOR(moras[[#This Row],[EDAD_SIN_NA´S]],10)</f>
        <v>40</v>
      </c>
      <c r="Q4745">
        <f>STANDARDIZE(moras[[#This Row],[EDAD]],'2-Resumen'!$C$2, '2-Resumen'!$C$3)</f>
        <v>0.35948646717097865</v>
      </c>
      <c r="R4745" t="str">
        <f>IF(ABS(moras[[#This Row],[Z-CORE E]]) &gt; 1.96, "Sí", "No")</f>
        <v>No</v>
      </c>
    </row>
    <row r="4746" spans="1:18">
      <c r="A4746">
        <v>3117</v>
      </c>
      <c r="B4746" t="s">
        <v>32</v>
      </c>
      <c r="C4746">
        <v>594092</v>
      </c>
      <c r="D47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46">
        <f>IF(moras[[#This Row],[SALARIO]]="",'2-Resumen'!$B$7, moras[[#This Row],[SALARIO]])</f>
        <v>594092</v>
      </c>
      <c r="F4746">
        <f>STANDARDIZE(moras[[#This Row],[SALARIO]],'2-Resumen'!$B$2,'2-Resumen'!$B$3)</f>
        <v>-0.36573126137436329</v>
      </c>
      <c r="G4746" t="str">
        <f>IF(ABS(moras[[#This Row],[Z-CORE]])&gt; 1.96,"Sí", "No")</f>
        <v>No</v>
      </c>
      <c r="H4746" t="s">
        <v>39</v>
      </c>
      <c r="I4746" t="str">
        <f>IF(moras[[#This Row],[TIPO_ASEGURAMIENTO]] = "", '2-Resumen'!$F$4, moras[[#This Row],[TIPO_ASEGURAMIENTO]])</f>
        <v>TRABAJADOR INDEPENDIENTE</v>
      </c>
      <c r="J4746" t="s">
        <v>29</v>
      </c>
      <c r="K4746" t="s">
        <v>30</v>
      </c>
      <c r="L4746" t="s">
        <v>31</v>
      </c>
      <c r="M4746" t="s">
        <v>30</v>
      </c>
      <c r="N4746">
        <v>62</v>
      </c>
      <c r="O4746">
        <f>IF(moras[[#This Row],[EDAD]]="", '2-Resumen'!$C$7, moras[[#This Row],[EDAD]])</f>
        <v>62</v>
      </c>
      <c r="P4746">
        <f>FLOOR(moras[[#This Row],[EDAD_SIN_NA´S]],10)</f>
        <v>60</v>
      </c>
      <c r="Q4746">
        <f>STANDARDIZE(moras[[#This Row],[EDAD]],'2-Resumen'!$C$2, '2-Resumen'!$C$3)</f>
        <v>1.4181164183280413</v>
      </c>
      <c r="R4746" t="str">
        <f>IF(ABS(moras[[#This Row],[Z-CORE E]]) &gt; 1.96, "Sí", "No")</f>
        <v>No</v>
      </c>
    </row>
    <row r="4747" spans="1:18">
      <c r="A4747">
        <v>3118</v>
      </c>
      <c r="B4747" t="s">
        <v>27</v>
      </c>
      <c r="C4747">
        <v>297046</v>
      </c>
      <c r="D47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47">
        <f>IF(moras[[#This Row],[SALARIO]]="",'2-Resumen'!$B$7, moras[[#This Row],[SALARIO]])</f>
        <v>297046</v>
      </c>
      <c r="F4747">
        <f>STANDARDIZE(moras[[#This Row],[SALARIO]],'2-Resumen'!$B$2,'2-Resumen'!$B$3)</f>
        <v>-0.37067382187573611</v>
      </c>
      <c r="G4747" t="str">
        <f>IF(ABS(moras[[#This Row],[Z-CORE]])&gt; 1.96,"Sí", "No")</f>
        <v>No</v>
      </c>
      <c r="H4747" t="s">
        <v>39</v>
      </c>
      <c r="I4747" t="str">
        <f>IF(moras[[#This Row],[TIPO_ASEGURAMIENTO]] = "", '2-Resumen'!$F$4, moras[[#This Row],[TIPO_ASEGURAMIENTO]])</f>
        <v>TRABAJADOR INDEPENDIENTE</v>
      </c>
      <c r="J4747" t="s">
        <v>29</v>
      </c>
      <c r="K4747" t="s">
        <v>30</v>
      </c>
      <c r="L4747" t="s">
        <v>31</v>
      </c>
      <c r="M4747" t="s">
        <v>30</v>
      </c>
      <c r="N4747">
        <v>40</v>
      </c>
      <c r="O4747">
        <f>IF(moras[[#This Row],[EDAD]]="", '2-Resumen'!$C$7, moras[[#This Row],[EDAD]])</f>
        <v>40</v>
      </c>
      <c r="P4747">
        <f>FLOOR(moras[[#This Row],[EDAD_SIN_NA´S]],10)</f>
        <v>40</v>
      </c>
      <c r="Q4747">
        <f>STANDARDIZE(moras[[#This Row],[EDAD]],'2-Resumen'!$C$2, '2-Resumen'!$C$3)</f>
        <v>-0.13454084336898386</v>
      </c>
      <c r="R4747" t="str">
        <f>IF(ABS(moras[[#This Row],[Z-CORE E]]) &gt; 1.96, "Sí", "No")</f>
        <v>No</v>
      </c>
    </row>
    <row r="4748" spans="1:18">
      <c r="A4748">
        <v>3123</v>
      </c>
      <c r="B4748" t="s">
        <v>32</v>
      </c>
      <c r="C4748">
        <v>300018</v>
      </c>
      <c r="D47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48">
        <f>IF(moras[[#This Row],[SALARIO]]="",'2-Resumen'!$B$7, moras[[#This Row],[SALARIO]])</f>
        <v>300018</v>
      </c>
      <c r="F4748">
        <f>STANDARDIZE(moras[[#This Row],[SALARIO]],'2-Resumen'!$B$2,'2-Resumen'!$B$3)</f>
        <v>-0.37062437064659964</v>
      </c>
      <c r="G4748" t="str">
        <f>IF(ABS(moras[[#This Row],[Z-CORE]])&gt; 1.96,"Sí", "No")</f>
        <v>No</v>
      </c>
      <c r="H4748" t="s">
        <v>39</v>
      </c>
      <c r="I4748" t="str">
        <f>IF(moras[[#This Row],[TIPO_ASEGURAMIENTO]] = "", '2-Resumen'!$F$4, moras[[#This Row],[TIPO_ASEGURAMIENTO]])</f>
        <v>TRABAJADOR INDEPENDIENTE</v>
      </c>
      <c r="J4748" t="s">
        <v>29</v>
      </c>
      <c r="K4748" t="s">
        <v>30</v>
      </c>
      <c r="L4748" t="s">
        <v>30</v>
      </c>
      <c r="M4748" t="s">
        <v>30</v>
      </c>
      <c r="N4748">
        <v>45</v>
      </c>
      <c r="O4748">
        <f>IF(moras[[#This Row],[EDAD]]="", '2-Resumen'!$C$7, moras[[#This Row],[EDAD]])</f>
        <v>45</v>
      </c>
      <c r="P4748">
        <f>FLOOR(moras[[#This Row],[EDAD_SIN_NA´S]],10)</f>
        <v>40</v>
      </c>
      <c r="Q4748">
        <f>STANDARDIZE(moras[[#This Row],[EDAD]],'2-Resumen'!$C$2, '2-Resumen'!$C$3)</f>
        <v>0.21833580701670366</v>
      </c>
      <c r="R4748" t="str">
        <f>IF(ABS(moras[[#This Row],[Z-CORE E]]) &gt; 1.96, "Sí", "No")</f>
        <v>No</v>
      </c>
    </row>
    <row r="4749" spans="1:18">
      <c r="A4749">
        <v>3124</v>
      </c>
      <c r="B4749" t="s">
        <v>27</v>
      </c>
      <c r="C4749">
        <v>299000</v>
      </c>
      <c r="D47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49">
        <f>IF(moras[[#This Row],[SALARIO]]="",'2-Resumen'!$B$7, moras[[#This Row],[SALARIO]])</f>
        <v>299000</v>
      </c>
      <c r="F4749">
        <f>STANDARDIZE(moras[[#This Row],[SALARIO]],'2-Resumen'!$B$2,'2-Resumen'!$B$3)</f>
        <v>-0.37064130919009258</v>
      </c>
      <c r="G4749" t="str">
        <f>IF(ABS(moras[[#This Row],[Z-CORE]])&gt; 1.96,"Sí", "No")</f>
        <v>No</v>
      </c>
      <c r="H4749" t="s">
        <v>39</v>
      </c>
      <c r="I4749" t="str">
        <f>IF(moras[[#This Row],[TIPO_ASEGURAMIENTO]] = "", '2-Resumen'!$F$4, moras[[#This Row],[TIPO_ASEGURAMIENTO]])</f>
        <v>TRABAJADOR INDEPENDIENTE</v>
      </c>
      <c r="J4749" t="s">
        <v>29</v>
      </c>
      <c r="K4749" t="s">
        <v>30</v>
      </c>
      <c r="L4749" t="s">
        <v>31</v>
      </c>
      <c r="M4749" t="s">
        <v>31</v>
      </c>
      <c r="N4749">
        <v>28</v>
      </c>
      <c r="O4749">
        <f>IF(moras[[#This Row],[EDAD]]="", '2-Resumen'!$C$7, moras[[#This Row],[EDAD]])</f>
        <v>28</v>
      </c>
      <c r="P4749">
        <f>FLOOR(moras[[#This Row],[EDAD_SIN_NA´S]],10)</f>
        <v>20</v>
      </c>
      <c r="Q4749">
        <f>STANDARDIZE(moras[[#This Row],[EDAD]],'2-Resumen'!$C$2, '2-Resumen'!$C$3)</f>
        <v>-0.98144480429463388</v>
      </c>
      <c r="R4749" t="str">
        <f>IF(ABS(moras[[#This Row],[Z-CORE E]]) &gt; 1.96, "Sí", "No")</f>
        <v>No</v>
      </c>
    </row>
    <row r="4750" spans="1:18">
      <c r="A4750">
        <v>3125</v>
      </c>
      <c r="B4750" t="s">
        <v>32</v>
      </c>
      <c r="C4750">
        <v>296540</v>
      </c>
      <c r="D47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50">
        <f>IF(moras[[#This Row],[SALARIO]]="",'2-Resumen'!$B$7, moras[[#This Row],[SALARIO]])</f>
        <v>296540</v>
      </c>
      <c r="F4750">
        <f>STANDARDIZE(moras[[#This Row],[SALARIO]],'2-Resumen'!$B$2,'2-Resumen'!$B$3)</f>
        <v>-0.37068224123036031</v>
      </c>
      <c r="G4750" t="str">
        <f>IF(ABS(moras[[#This Row],[Z-CORE]])&gt; 1.96,"Sí", "No")</f>
        <v>No</v>
      </c>
      <c r="H4750" t="s">
        <v>39</v>
      </c>
      <c r="I4750" t="str">
        <f>IF(moras[[#This Row],[TIPO_ASEGURAMIENTO]] = "", '2-Resumen'!$F$4, moras[[#This Row],[TIPO_ASEGURAMIENTO]])</f>
        <v>TRABAJADOR INDEPENDIENTE</v>
      </c>
      <c r="J4750" t="s">
        <v>29</v>
      </c>
      <c r="K4750" t="s">
        <v>30</v>
      </c>
      <c r="L4750" t="s">
        <v>31</v>
      </c>
      <c r="M4750" t="s">
        <v>30</v>
      </c>
      <c r="N4750">
        <v>44</v>
      </c>
      <c r="O4750">
        <f>IF(moras[[#This Row],[EDAD]]="", '2-Resumen'!$C$7, moras[[#This Row],[EDAD]])</f>
        <v>44</v>
      </c>
      <c r="P4750">
        <f>FLOOR(moras[[#This Row],[EDAD_SIN_NA´S]],10)</f>
        <v>40</v>
      </c>
      <c r="Q4750">
        <f>STANDARDIZE(moras[[#This Row],[EDAD]],'2-Resumen'!$C$2, '2-Resumen'!$C$3)</f>
        <v>0.14776047693956615</v>
      </c>
      <c r="R4750" t="str">
        <f>IF(ABS(moras[[#This Row],[Z-CORE E]]) &gt; 1.96, "Sí", "No")</f>
        <v>No</v>
      </c>
    </row>
    <row r="4751" spans="1:18">
      <c r="A4751">
        <v>3132</v>
      </c>
      <c r="B4751" t="s">
        <v>32</v>
      </c>
      <c r="C4751">
        <v>352314</v>
      </c>
      <c r="D47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51">
        <f>IF(moras[[#This Row],[SALARIO]]="",'2-Resumen'!$B$7, moras[[#This Row],[SALARIO]])</f>
        <v>352314</v>
      </c>
      <c r="F4751">
        <f>STANDARDIZE(moras[[#This Row],[SALARIO]],'2-Resumen'!$B$2,'2-Resumen'!$B$3)</f>
        <v>-0.3697542153710538</v>
      </c>
      <c r="G4751" t="str">
        <f>IF(ABS(moras[[#This Row],[Z-CORE]])&gt; 1.96,"Sí", "No")</f>
        <v>No</v>
      </c>
      <c r="H4751" t="s">
        <v>39</v>
      </c>
      <c r="I4751" t="str">
        <f>IF(moras[[#This Row],[TIPO_ASEGURAMIENTO]] = "", '2-Resumen'!$F$4, moras[[#This Row],[TIPO_ASEGURAMIENTO]])</f>
        <v>TRABAJADOR INDEPENDIENTE</v>
      </c>
      <c r="J4751" t="s">
        <v>29</v>
      </c>
      <c r="K4751" t="s">
        <v>30</v>
      </c>
      <c r="L4751" t="s">
        <v>31</v>
      </c>
      <c r="M4751" t="s">
        <v>30</v>
      </c>
      <c r="N4751">
        <v>37</v>
      </c>
      <c r="O4751">
        <f>IF(moras[[#This Row],[EDAD]]="", '2-Resumen'!$C$7, moras[[#This Row],[EDAD]])</f>
        <v>37</v>
      </c>
      <c r="P4751">
        <f>FLOOR(moras[[#This Row],[EDAD_SIN_NA´S]],10)</f>
        <v>30</v>
      </c>
      <c r="Q4751">
        <f>STANDARDIZE(moras[[#This Row],[EDAD]],'2-Resumen'!$C$2, '2-Resumen'!$C$3)</f>
        <v>-0.3462668336003964</v>
      </c>
      <c r="R4751" t="str">
        <f>IF(ABS(moras[[#This Row],[Z-CORE E]]) &gt; 1.96, "Sí", "No")</f>
        <v>No</v>
      </c>
    </row>
    <row r="4752" spans="1:18">
      <c r="A4752">
        <v>3148</v>
      </c>
      <c r="B4752" t="s">
        <v>32</v>
      </c>
      <c r="C4752">
        <v>458557</v>
      </c>
      <c r="D47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52">
        <f>IF(moras[[#This Row],[SALARIO]]="",'2-Resumen'!$B$7, moras[[#This Row],[SALARIO]])</f>
        <v>458557</v>
      </c>
      <c r="F4752">
        <f>STANDARDIZE(moras[[#This Row],[SALARIO]],'2-Resumen'!$B$2,'2-Resumen'!$B$3)</f>
        <v>-0.36798643376366857</v>
      </c>
      <c r="G4752" t="str">
        <f>IF(ABS(moras[[#This Row],[Z-CORE]])&gt; 1.96,"Sí", "No")</f>
        <v>No</v>
      </c>
      <c r="H4752" t="s">
        <v>39</v>
      </c>
      <c r="I4752" t="str">
        <f>IF(moras[[#This Row],[TIPO_ASEGURAMIENTO]] = "", '2-Resumen'!$F$4, moras[[#This Row],[TIPO_ASEGURAMIENTO]])</f>
        <v>TRABAJADOR INDEPENDIENTE</v>
      </c>
      <c r="J4752" t="s">
        <v>29</v>
      </c>
      <c r="K4752" t="s">
        <v>30</v>
      </c>
      <c r="L4752" t="s">
        <v>31</v>
      </c>
      <c r="M4752" t="s">
        <v>30</v>
      </c>
      <c r="N4752">
        <v>33</v>
      </c>
      <c r="O4752">
        <f>IF(moras[[#This Row],[EDAD]]="", '2-Resumen'!$C$7, moras[[#This Row],[EDAD]])</f>
        <v>33</v>
      </c>
      <c r="P4752">
        <f>FLOOR(moras[[#This Row],[EDAD_SIN_NA´S]],10)</f>
        <v>30</v>
      </c>
      <c r="Q4752">
        <f>STANDARDIZE(moras[[#This Row],[EDAD]],'2-Resumen'!$C$2, '2-Resumen'!$C$3)</f>
        <v>-0.62856815390894638</v>
      </c>
      <c r="R4752" t="str">
        <f>IF(ABS(moras[[#This Row],[Z-CORE E]]) &gt; 1.96, "Sí", "No")</f>
        <v>No</v>
      </c>
    </row>
    <row r="4753" spans="1:18">
      <c r="A4753">
        <v>3149</v>
      </c>
      <c r="B4753" t="s">
        <v>27</v>
      </c>
      <c r="C4753">
        <v>308439</v>
      </c>
      <c r="D47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53">
        <f>IF(moras[[#This Row],[SALARIO]]="",'2-Resumen'!$B$7, moras[[#This Row],[SALARIO]])</f>
        <v>308439</v>
      </c>
      <c r="F4753">
        <f>STANDARDIZE(moras[[#This Row],[SALARIO]],'2-Resumen'!$B$2,'2-Resumen'!$B$3)</f>
        <v>-0.37048425328436596</v>
      </c>
      <c r="G4753" t="str">
        <f>IF(ABS(moras[[#This Row],[Z-CORE]])&gt; 1.96,"Sí", "No")</f>
        <v>No</v>
      </c>
      <c r="H4753" t="s">
        <v>39</v>
      </c>
      <c r="I4753" t="str">
        <f>IF(moras[[#This Row],[TIPO_ASEGURAMIENTO]] = "", '2-Resumen'!$F$4, moras[[#This Row],[TIPO_ASEGURAMIENTO]])</f>
        <v>TRABAJADOR INDEPENDIENTE</v>
      </c>
      <c r="J4753" t="s">
        <v>29</v>
      </c>
      <c r="K4753" t="s">
        <v>30</v>
      </c>
      <c r="L4753" t="s">
        <v>31</v>
      </c>
      <c r="M4753" t="s">
        <v>30</v>
      </c>
      <c r="N4753">
        <v>31</v>
      </c>
      <c r="O4753">
        <f>IF(moras[[#This Row],[EDAD]]="", '2-Resumen'!$C$7, moras[[#This Row],[EDAD]])</f>
        <v>31</v>
      </c>
      <c r="P4753">
        <f>FLOOR(moras[[#This Row],[EDAD_SIN_NA´S]],10)</f>
        <v>30</v>
      </c>
      <c r="Q4753">
        <f>STANDARDIZE(moras[[#This Row],[EDAD]],'2-Resumen'!$C$2, '2-Resumen'!$C$3)</f>
        <v>-0.7697188140632214</v>
      </c>
      <c r="R4753" t="str">
        <f>IF(ABS(moras[[#This Row],[Z-CORE E]]) &gt; 1.96, "Sí", "No")</f>
        <v>No</v>
      </c>
    </row>
    <row r="4754" spans="1:18">
      <c r="A4754">
        <v>3152</v>
      </c>
      <c r="B4754" t="s">
        <v>32</v>
      </c>
      <c r="C4754">
        <v>297046</v>
      </c>
      <c r="D47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54">
        <f>IF(moras[[#This Row],[SALARIO]]="",'2-Resumen'!$B$7, moras[[#This Row],[SALARIO]])</f>
        <v>297046</v>
      </c>
      <c r="F4754">
        <f>STANDARDIZE(moras[[#This Row],[SALARIO]],'2-Resumen'!$B$2,'2-Resumen'!$B$3)</f>
        <v>-0.37067382187573611</v>
      </c>
      <c r="G4754" t="str">
        <f>IF(ABS(moras[[#This Row],[Z-CORE]])&gt; 1.96,"Sí", "No")</f>
        <v>No</v>
      </c>
      <c r="H4754" t="s">
        <v>39</v>
      </c>
      <c r="I4754" t="str">
        <f>IF(moras[[#This Row],[TIPO_ASEGURAMIENTO]] = "", '2-Resumen'!$F$4, moras[[#This Row],[TIPO_ASEGURAMIENTO]])</f>
        <v>TRABAJADOR INDEPENDIENTE</v>
      </c>
      <c r="J4754" t="s">
        <v>29</v>
      </c>
      <c r="K4754" t="s">
        <v>30</v>
      </c>
      <c r="L4754" t="s">
        <v>31</v>
      </c>
      <c r="M4754" t="s">
        <v>31</v>
      </c>
      <c r="N4754">
        <v>52</v>
      </c>
      <c r="O4754">
        <f>IF(moras[[#This Row],[EDAD]]="", '2-Resumen'!$C$7, moras[[#This Row],[EDAD]])</f>
        <v>52</v>
      </c>
      <c r="P4754">
        <f>FLOOR(moras[[#This Row],[EDAD_SIN_NA´S]],10)</f>
        <v>50</v>
      </c>
      <c r="Q4754">
        <f>STANDARDIZE(moras[[#This Row],[EDAD]],'2-Resumen'!$C$2, '2-Resumen'!$C$3)</f>
        <v>0.71236311755666615</v>
      </c>
      <c r="R4754" t="str">
        <f>IF(ABS(moras[[#This Row],[Z-CORE E]]) &gt; 1.96, "Sí", "No")</f>
        <v>No</v>
      </c>
    </row>
    <row r="4755" spans="1:18">
      <c r="A4755">
        <v>3153</v>
      </c>
      <c r="B4755" t="s">
        <v>32</v>
      </c>
      <c r="C4755">
        <v>433254</v>
      </c>
      <c r="D47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55">
        <f>IF(moras[[#This Row],[SALARIO]]="",'2-Resumen'!$B$7, moras[[#This Row],[SALARIO]])</f>
        <v>433254</v>
      </c>
      <c r="F4755">
        <f>STANDARDIZE(moras[[#This Row],[SALARIO]],'2-Resumen'!$B$2,'2-Resumen'!$B$3)</f>
        <v>-0.36840745141199993</v>
      </c>
      <c r="G4755" t="str">
        <f>IF(ABS(moras[[#This Row],[Z-CORE]])&gt; 1.96,"Sí", "No")</f>
        <v>No</v>
      </c>
      <c r="H4755" t="s">
        <v>39</v>
      </c>
      <c r="I4755" t="str">
        <f>IF(moras[[#This Row],[TIPO_ASEGURAMIENTO]] = "", '2-Resumen'!$F$4, moras[[#This Row],[TIPO_ASEGURAMIENTO]])</f>
        <v>TRABAJADOR INDEPENDIENTE</v>
      </c>
      <c r="J4755" t="s">
        <v>29</v>
      </c>
      <c r="K4755" t="s">
        <v>30</v>
      </c>
      <c r="L4755" t="s">
        <v>31</v>
      </c>
      <c r="M4755" t="s">
        <v>30</v>
      </c>
      <c r="N4755">
        <v>59</v>
      </c>
      <c r="O4755">
        <f>IF(moras[[#This Row],[EDAD]]="", '2-Resumen'!$C$7, moras[[#This Row],[EDAD]])</f>
        <v>59</v>
      </c>
      <c r="P4755">
        <f>FLOOR(moras[[#This Row],[EDAD_SIN_NA´S]],10)</f>
        <v>50</v>
      </c>
      <c r="Q4755">
        <f>STANDARDIZE(moras[[#This Row],[EDAD]],'2-Resumen'!$C$2, '2-Resumen'!$C$3)</f>
        <v>1.2063904280966287</v>
      </c>
      <c r="R4755" t="str">
        <f>IF(ABS(moras[[#This Row],[Z-CORE E]]) &gt; 1.96, "Sí", "No")</f>
        <v>No</v>
      </c>
    </row>
    <row r="4756" spans="1:18">
      <c r="A4756">
        <v>3164</v>
      </c>
      <c r="B4756" t="s">
        <v>32</v>
      </c>
      <c r="C4756">
        <v>356455</v>
      </c>
      <c r="D47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56">
        <f>IF(moras[[#This Row],[SALARIO]]="",'2-Resumen'!$B$7, moras[[#This Row],[SALARIO]])</f>
        <v>356455</v>
      </c>
      <c r="F4756">
        <f>STANDARDIZE(moras[[#This Row],[SALARIO]],'2-Resumen'!$B$2,'2-Resumen'!$B$3)</f>
        <v>-0.36968531310326974</v>
      </c>
      <c r="G4756" t="str">
        <f>IF(ABS(moras[[#This Row],[Z-CORE]])&gt; 1.96,"Sí", "No")</f>
        <v>No</v>
      </c>
      <c r="H4756" t="s">
        <v>39</v>
      </c>
      <c r="I4756" t="str">
        <f>IF(moras[[#This Row],[TIPO_ASEGURAMIENTO]] = "", '2-Resumen'!$F$4, moras[[#This Row],[TIPO_ASEGURAMIENTO]])</f>
        <v>TRABAJADOR INDEPENDIENTE</v>
      </c>
      <c r="J4756" t="s">
        <v>29</v>
      </c>
      <c r="K4756" t="s">
        <v>30</v>
      </c>
      <c r="L4756" t="s">
        <v>31</v>
      </c>
      <c r="M4756" t="s">
        <v>30</v>
      </c>
      <c r="N4756">
        <v>36</v>
      </c>
      <c r="O4756">
        <f>IF(moras[[#This Row],[EDAD]]="", '2-Resumen'!$C$7, moras[[#This Row],[EDAD]])</f>
        <v>36</v>
      </c>
      <c r="P4756">
        <f>FLOOR(moras[[#This Row],[EDAD_SIN_NA´S]],10)</f>
        <v>30</v>
      </c>
      <c r="Q4756">
        <f>STANDARDIZE(moras[[#This Row],[EDAD]],'2-Resumen'!$C$2, '2-Resumen'!$C$3)</f>
        <v>-0.41684216367753391</v>
      </c>
      <c r="R4756" t="str">
        <f>IF(ABS(moras[[#This Row],[Z-CORE E]]) &gt; 1.96, "Sí", "No")</f>
        <v>No</v>
      </c>
    </row>
    <row r="4757" spans="1:18">
      <c r="A4757">
        <v>3175</v>
      </c>
      <c r="B4757" t="s">
        <v>32</v>
      </c>
      <c r="C4757">
        <v>297046</v>
      </c>
      <c r="D47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57">
        <f>IF(moras[[#This Row],[SALARIO]]="",'2-Resumen'!$B$7, moras[[#This Row],[SALARIO]])</f>
        <v>297046</v>
      </c>
      <c r="F4757">
        <f>STANDARDIZE(moras[[#This Row],[SALARIO]],'2-Resumen'!$B$2,'2-Resumen'!$B$3)</f>
        <v>-0.37067382187573611</v>
      </c>
      <c r="G4757" t="str">
        <f>IF(ABS(moras[[#This Row],[Z-CORE]])&gt; 1.96,"Sí", "No")</f>
        <v>No</v>
      </c>
      <c r="H4757" t="s">
        <v>39</v>
      </c>
      <c r="I4757" t="str">
        <f>IF(moras[[#This Row],[TIPO_ASEGURAMIENTO]] = "", '2-Resumen'!$F$4, moras[[#This Row],[TIPO_ASEGURAMIENTO]])</f>
        <v>TRABAJADOR INDEPENDIENTE</v>
      </c>
      <c r="J4757" t="s">
        <v>29</v>
      </c>
      <c r="K4757" t="s">
        <v>30</v>
      </c>
      <c r="L4757" t="s">
        <v>30</v>
      </c>
      <c r="M4757" t="s">
        <v>30</v>
      </c>
      <c r="N4757">
        <v>36</v>
      </c>
      <c r="O4757">
        <f>IF(moras[[#This Row],[EDAD]]="", '2-Resumen'!$C$7, moras[[#This Row],[EDAD]])</f>
        <v>36</v>
      </c>
      <c r="P4757">
        <f>FLOOR(moras[[#This Row],[EDAD_SIN_NA´S]],10)</f>
        <v>30</v>
      </c>
      <c r="Q4757">
        <f>STANDARDIZE(moras[[#This Row],[EDAD]],'2-Resumen'!$C$2, '2-Resumen'!$C$3)</f>
        <v>-0.41684216367753391</v>
      </c>
      <c r="R4757" t="str">
        <f>IF(ABS(moras[[#This Row],[Z-CORE E]]) &gt; 1.96, "Sí", "No")</f>
        <v>No</v>
      </c>
    </row>
    <row r="4758" spans="1:18">
      <c r="A4758">
        <v>3176</v>
      </c>
      <c r="B4758" t="s">
        <v>32</v>
      </c>
      <c r="C4758">
        <v>326749</v>
      </c>
      <c r="D47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58">
        <f>IF(moras[[#This Row],[SALARIO]]="",'2-Resumen'!$B$7, moras[[#This Row],[SALARIO]])</f>
        <v>326749</v>
      </c>
      <c r="F4758">
        <f>STANDARDIZE(moras[[#This Row],[SALARIO]],'2-Resumen'!$B$2,'2-Resumen'!$B$3)</f>
        <v>-0.37017959244806409</v>
      </c>
      <c r="G4758" t="str">
        <f>IF(ABS(moras[[#This Row],[Z-CORE]])&gt; 1.96,"Sí", "No")</f>
        <v>No</v>
      </c>
      <c r="H4758" t="s">
        <v>39</v>
      </c>
      <c r="I4758" t="str">
        <f>IF(moras[[#This Row],[TIPO_ASEGURAMIENTO]] = "", '2-Resumen'!$F$4, moras[[#This Row],[TIPO_ASEGURAMIENTO]])</f>
        <v>TRABAJADOR INDEPENDIENTE</v>
      </c>
      <c r="J4758" t="s">
        <v>29</v>
      </c>
      <c r="K4758" t="s">
        <v>30</v>
      </c>
      <c r="L4758" t="s">
        <v>31</v>
      </c>
      <c r="M4758" t="s">
        <v>30</v>
      </c>
      <c r="N4758">
        <v>50</v>
      </c>
      <c r="O4758">
        <f>IF(moras[[#This Row],[EDAD]]="", '2-Resumen'!$C$7, moras[[#This Row],[EDAD]])</f>
        <v>50</v>
      </c>
      <c r="P4758">
        <f>FLOOR(moras[[#This Row],[EDAD_SIN_NA´S]],10)</f>
        <v>50</v>
      </c>
      <c r="Q4758">
        <f>STANDARDIZE(moras[[#This Row],[EDAD]],'2-Resumen'!$C$2, '2-Resumen'!$C$3)</f>
        <v>0.57121245740239113</v>
      </c>
      <c r="R4758" t="str">
        <f>IF(ABS(moras[[#This Row],[Z-CORE E]]) &gt; 1.96, "Sí", "No")</f>
        <v>No</v>
      </c>
    </row>
    <row r="4759" spans="1:18">
      <c r="A4759">
        <v>3190</v>
      </c>
      <c r="B4759" t="s">
        <v>27</v>
      </c>
      <c r="C4759">
        <v>297045</v>
      </c>
      <c r="D47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59">
        <f>IF(moras[[#This Row],[SALARIO]]="",'2-Resumen'!$B$7, moras[[#This Row],[SALARIO]])</f>
        <v>297045</v>
      </c>
      <c r="F4759">
        <f>STANDARDIZE(moras[[#This Row],[SALARIO]],'2-Resumen'!$B$2,'2-Resumen'!$B$3)</f>
        <v>-0.37067383851477692</v>
      </c>
      <c r="G4759" t="str">
        <f>IF(ABS(moras[[#This Row],[Z-CORE]])&gt; 1.96,"Sí", "No")</f>
        <v>No</v>
      </c>
      <c r="H4759" t="s">
        <v>39</v>
      </c>
      <c r="I4759" t="str">
        <f>IF(moras[[#This Row],[TIPO_ASEGURAMIENTO]] = "", '2-Resumen'!$F$4, moras[[#This Row],[TIPO_ASEGURAMIENTO]])</f>
        <v>TRABAJADOR INDEPENDIENTE</v>
      </c>
      <c r="J4759" t="s">
        <v>29</v>
      </c>
      <c r="K4759" t="s">
        <v>30</v>
      </c>
      <c r="L4759" t="s">
        <v>31</v>
      </c>
      <c r="M4759" t="s">
        <v>31</v>
      </c>
      <c r="N4759">
        <v>39</v>
      </c>
      <c r="O4759">
        <f>IF(moras[[#This Row],[EDAD]]="", '2-Resumen'!$C$7, moras[[#This Row],[EDAD]])</f>
        <v>39</v>
      </c>
      <c r="P4759">
        <f>FLOOR(moras[[#This Row],[EDAD_SIN_NA´S]],10)</f>
        <v>30</v>
      </c>
      <c r="Q4759">
        <f>STANDARDIZE(moras[[#This Row],[EDAD]],'2-Resumen'!$C$2, '2-Resumen'!$C$3)</f>
        <v>-0.20511617344612137</v>
      </c>
      <c r="R4759" t="str">
        <f>IF(ABS(moras[[#This Row],[Z-CORE E]]) &gt; 1.96, "Sí", "No")</f>
        <v>No</v>
      </c>
    </row>
    <row r="4760" spans="1:18">
      <c r="A4760">
        <v>3193</v>
      </c>
      <c r="B4760" t="s">
        <v>27</v>
      </c>
      <c r="C4760">
        <v>639148</v>
      </c>
      <c r="D47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60">
        <f>IF(moras[[#This Row],[SALARIO]]="",'2-Resumen'!$B$7, moras[[#This Row],[SALARIO]])</f>
        <v>639148</v>
      </c>
      <c r="F4760">
        <f>STANDARDIZE(moras[[#This Row],[SALARIO]],'2-Resumen'!$B$2,'2-Resumen'!$B$3)</f>
        <v>-0.36498157275391446</v>
      </c>
      <c r="G4760" t="str">
        <f>IF(ABS(moras[[#This Row],[Z-CORE]])&gt; 1.96,"Sí", "No")</f>
        <v>No</v>
      </c>
      <c r="H4760" t="s">
        <v>39</v>
      </c>
      <c r="I4760" t="str">
        <f>IF(moras[[#This Row],[TIPO_ASEGURAMIENTO]] = "", '2-Resumen'!$F$4, moras[[#This Row],[TIPO_ASEGURAMIENTO]])</f>
        <v>TRABAJADOR INDEPENDIENTE</v>
      </c>
      <c r="J4760" t="s">
        <v>29</v>
      </c>
      <c r="K4760" t="s">
        <v>30</v>
      </c>
      <c r="L4760" t="s">
        <v>31</v>
      </c>
      <c r="M4760" t="s">
        <v>30</v>
      </c>
      <c r="N4760">
        <v>74</v>
      </c>
      <c r="O4760">
        <f>IF(moras[[#This Row],[EDAD]]="", '2-Resumen'!$C$7, moras[[#This Row],[EDAD]])</f>
        <v>74</v>
      </c>
      <c r="P4760">
        <f>FLOOR(moras[[#This Row],[EDAD_SIN_NA´S]],10)</f>
        <v>70</v>
      </c>
      <c r="Q4760">
        <f>STANDARDIZE(moras[[#This Row],[EDAD]],'2-Resumen'!$C$2, '2-Resumen'!$C$3)</f>
        <v>2.2650203792536914</v>
      </c>
      <c r="R4760" t="str">
        <f>IF(ABS(moras[[#This Row],[Z-CORE E]]) &gt; 1.96, "Sí", "No")</f>
        <v>Sí</v>
      </c>
    </row>
    <row r="4761" spans="1:18">
      <c r="A4761">
        <v>3205</v>
      </c>
      <c r="B4761" t="s">
        <v>32</v>
      </c>
      <c r="C4761">
        <v>450886</v>
      </c>
      <c r="D47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61">
        <f>IF(moras[[#This Row],[SALARIO]]="",'2-Resumen'!$B$7, moras[[#This Row],[SALARIO]])</f>
        <v>450886</v>
      </c>
      <c r="F4761">
        <f>STANDARDIZE(moras[[#This Row],[SALARIO]],'2-Resumen'!$B$2,'2-Resumen'!$B$3)</f>
        <v>-0.36811407184533279</v>
      </c>
      <c r="G4761" t="str">
        <f>IF(ABS(moras[[#This Row],[Z-CORE]])&gt; 1.96,"Sí", "No")</f>
        <v>No</v>
      </c>
      <c r="H4761" t="s">
        <v>39</v>
      </c>
      <c r="I4761" t="str">
        <f>IF(moras[[#This Row],[TIPO_ASEGURAMIENTO]] = "", '2-Resumen'!$F$4, moras[[#This Row],[TIPO_ASEGURAMIENTO]])</f>
        <v>TRABAJADOR INDEPENDIENTE</v>
      </c>
      <c r="J4761" t="s">
        <v>29</v>
      </c>
      <c r="K4761" t="s">
        <v>30</v>
      </c>
      <c r="L4761" t="s">
        <v>30</v>
      </c>
      <c r="M4761" t="s">
        <v>30</v>
      </c>
      <c r="N4761">
        <v>45</v>
      </c>
      <c r="O4761">
        <f>IF(moras[[#This Row],[EDAD]]="", '2-Resumen'!$C$7, moras[[#This Row],[EDAD]])</f>
        <v>45</v>
      </c>
      <c r="P4761">
        <f>FLOOR(moras[[#This Row],[EDAD_SIN_NA´S]],10)</f>
        <v>40</v>
      </c>
      <c r="Q4761">
        <f>STANDARDIZE(moras[[#This Row],[EDAD]],'2-Resumen'!$C$2, '2-Resumen'!$C$3)</f>
        <v>0.21833580701670366</v>
      </c>
      <c r="R4761" t="str">
        <f>IF(ABS(moras[[#This Row],[Z-CORE E]]) &gt; 1.96, "Sí", "No")</f>
        <v>No</v>
      </c>
    </row>
    <row r="4762" spans="1:18">
      <c r="A4762">
        <v>3207</v>
      </c>
      <c r="B4762" t="s">
        <v>32</v>
      </c>
      <c r="C4762">
        <v>297046</v>
      </c>
      <c r="D47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62">
        <f>IF(moras[[#This Row],[SALARIO]]="",'2-Resumen'!$B$7, moras[[#This Row],[SALARIO]])</f>
        <v>297046</v>
      </c>
      <c r="F4762">
        <f>STANDARDIZE(moras[[#This Row],[SALARIO]],'2-Resumen'!$B$2,'2-Resumen'!$B$3)</f>
        <v>-0.37067382187573611</v>
      </c>
      <c r="G4762" t="str">
        <f>IF(ABS(moras[[#This Row],[Z-CORE]])&gt; 1.96,"Sí", "No")</f>
        <v>No</v>
      </c>
      <c r="H4762" t="s">
        <v>39</v>
      </c>
      <c r="I4762" t="str">
        <f>IF(moras[[#This Row],[TIPO_ASEGURAMIENTO]] = "", '2-Resumen'!$F$4, moras[[#This Row],[TIPO_ASEGURAMIENTO]])</f>
        <v>TRABAJADOR INDEPENDIENTE</v>
      </c>
      <c r="J4762" t="s">
        <v>29</v>
      </c>
      <c r="K4762" t="s">
        <v>30</v>
      </c>
      <c r="L4762" t="s">
        <v>30</v>
      </c>
      <c r="M4762" t="s">
        <v>30</v>
      </c>
      <c r="N4762">
        <v>50</v>
      </c>
      <c r="O4762">
        <f>IF(moras[[#This Row],[EDAD]]="", '2-Resumen'!$C$7, moras[[#This Row],[EDAD]])</f>
        <v>50</v>
      </c>
      <c r="P4762">
        <f>FLOOR(moras[[#This Row],[EDAD_SIN_NA´S]],10)</f>
        <v>50</v>
      </c>
      <c r="Q4762">
        <f>STANDARDIZE(moras[[#This Row],[EDAD]],'2-Resumen'!$C$2, '2-Resumen'!$C$3)</f>
        <v>0.57121245740239113</v>
      </c>
      <c r="R4762" t="str">
        <f>IF(ABS(moras[[#This Row],[Z-CORE E]]) &gt; 1.96, "Sí", "No")</f>
        <v>No</v>
      </c>
    </row>
    <row r="4763" spans="1:18">
      <c r="A4763">
        <v>3210</v>
      </c>
      <c r="B4763" t="s">
        <v>32</v>
      </c>
      <c r="C4763">
        <v>356455</v>
      </c>
      <c r="D47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63">
        <f>IF(moras[[#This Row],[SALARIO]]="",'2-Resumen'!$B$7, moras[[#This Row],[SALARIO]])</f>
        <v>356455</v>
      </c>
      <c r="F4763">
        <f>STANDARDIZE(moras[[#This Row],[SALARIO]],'2-Resumen'!$B$2,'2-Resumen'!$B$3)</f>
        <v>-0.36968531310326974</v>
      </c>
      <c r="G4763" t="str">
        <f>IF(ABS(moras[[#This Row],[Z-CORE]])&gt; 1.96,"Sí", "No")</f>
        <v>No</v>
      </c>
      <c r="H4763" t="s">
        <v>39</v>
      </c>
      <c r="I4763" t="str">
        <f>IF(moras[[#This Row],[TIPO_ASEGURAMIENTO]] = "", '2-Resumen'!$F$4, moras[[#This Row],[TIPO_ASEGURAMIENTO]])</f>
        <v>TRABAJADOR INDEPENDIENTE</v>
      </c>
      <c r="J4763" t="s">
        <v>29</v>
      </c>
      <c r="K4763" t="s">
        <v>30</v>
      </c>
      <c r="L4763" t="s">
        <v>31</v>
      </c>
      <c r="M4763" t="s">
        <v>30</v>
      </c>
      <c r="N4763">
        <v>50</v>
      </c>
      <c r="O4763">
        <f>IF(moras[[#This Row],[EDAD]]="", '2-Resumen'!$C$7, moras[[#This Row],[EDAD]])</f>
        <v>50</v>
      </c>
      <c r="P4763">
        <f>FLOOR(moras[[#This Row],[EDAD_SIN_NA´S]],10)</f>
        <v>50</v>
      </c>
      <c r="Q4763">
        <f>STANDARDIZE(moras[[#This Row],[EDAD]],'2-Resumen'!$C$2, '2-Resumen'!$C$3)</f>
        <v>0.57121245740239113</v>
      </c>
      <c r="R4763" t="str">
        <f>IF(ABS(moras[[#This Row],[Z-CORE E]]) &gt; 1.96, "Sí", "No")</f>
        <v>No</v>
      </c>
    </row>
    <row r="4764" spans="1:18">
      <c r="A4764">
        <v>3222</v>
      </c>
      <c r="B4764" t="s">
        <v>27</v>
      </c>
      <c r="C4764">
        <v>445821</v>
      </c>
      <c r="D47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64">
        <f>IF(moras[[#This Row],[SALARIO]]="",'2-Resumen'!$B$7, moras[[#This Row],[SALARIO]])</f>
        <v>445821</v>
      </c>
      <c r="F4764">
        <f>STANDARDIZE(moras[[#This Row],[SALARIO]],'2-Resumen'!$B$2,'2-Resumen'!$B$3)</f>
        <v>-0.36819834858677841</v>
      </c>
      <c r="G4764" t="str">
        <f>IF(ABS(moras[[#This Row],[Z-CORE]])&gt; 1.96,"Sí", "No")</f>
        <v>No</v>
      </c>
      <c r="H4764" t="s">
        <v>39</v>
      </c>
      <c r="I4764" t="str">
        <f>IF(moras[[#This Row],[TIPO_ASEGURAMIENTO]] = "", '2-Resumen'!$F$4, moras[[#This Row],[TIPO_ASEGURAMIENTO]])</f>
        <v>TRABAJADOR INDEPENDIENTE</v>
      </c>
      <c r="J4764" t="s">
        <v>29</v>
      </c>
      <c r="K4764" t="s">
        <v>30</v>
      </c>
      <c r="L4764" t="s">
        <v>31</v>
      </c>
      <c r="M4764" t="s">
        <v>31</v>
      </c>
      <c r="N4764">
        <v>63</v>
      </c>
      <c r="O4764">
        <f>IF(moras[[#This Row],[EDAD]]="", '2-Resumen'!$C$7, moras[[#This Row],[EDAD]])</f>
        <v>63</v>
      </c>
      <c r="P4764">
        <f>FLOOR(moras[[#This Row],[EDAD_SIN_NA´S]],10)</f>
        <v>60</v>
      </c>
      <c r="Q4764">
        <f>STANDARDIZE(moras[[#This Row],[EDAD]],'2-Resumen'!$C$2, '2-Resumen'!$C$3)</f>
        <v>1.4886917484051787</v>
      </c>
      <c r="R4764" t="str">
        <f>IF(ABS(moras[[#This Row],[Z-CORE E]]) &gt; 1.96, "Sí", "No")</f>
        <v>No</v>
      </c>
    </row>
    <row r="4765" spans="1:18">
      <c r="A4765">
        <v>3233</v>
      </c>
      <c r="B4765" t="s">
        <v>32</v>
      </c>
      <c r="C4765">
        <v>297046</v>
      </c>
      <c r="D47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65">
        <f>IF(moras[[#This Row],[SALARIO]]="",'2-Resumen'!$B$7, moras[[#This Row],[SALARIO]])</f>
        <v>297046</v>
      </c>
      <c r="F4765">
        <f>STANDARDIZE(moras[[#This Row],[SALARIO]],'2-Resumen'!$B$2,'2-Resumen'!$B$3)</f>
        <v>-0.37067382187573611</v>
      </c>
      <c r="G4765" t="str">
        <f>IF(ABS(moras[[#This Row],[Z-CORE]])&gt; 1.96,"Sí", "No")</f>
        <v>No</v>
      </c>
      <c r="H4765" t="s">
        <v>39</v>
      </c>
      <c r="I4765" t="str">
        <f>IF(moras[[#This Row],[TIPO_ASEGURAMIENTO]] = "", '2-Resumen'!$F$4, moras[[#This Row],[TIPO_ASEGURAMIENTO]])</f>
        <v>TRABAJADOR INDEPENDIENTE</v>
      </c>
      <c r="J4765" t="s">
        <v>29</v>
      </c>
      <c r="K4765" t="s">
        <v>30</v>
      </c>
      <c r="L4765" t="s">
        <v>31</v>
      </c>
      <c r="M4765" t="s">
        <v>30</v>
      </c>
      <c r="N4765">
        <v>59</v>
      </c>
      <c r="O4765">
        <f>IF(moras[[#This Row],[EDAD]]="", '2-Resumen'!$C$7, moras[[#This Row],[EDAD]])</f>
        <v>59</v>
      </c>
      <c r="P4765">
        <f>FLOOR(moras[[#This Row],[EDAD_SIN_NA´S]],10)</f>
        <v>50</v>
      </c>
      <c r="Q4765">
        <f>STANDARDIZE(moras[[#This Row],[EDAD]],'2-Resumen'!$C$2, '2-Resumen'!$C$3)</f>
        <v>1.2063904280966287</v>
      </c>
      <c r="R4765" t="str">
        <f>IF(ABS(moras[[#This Row],[Z-CORE E]]) &gt; 1.96, "Sí", "No")</f>
        <v>No</v>
      </c>
    </row>
    <row r="4766" spans="1:18">
      <c r="A4766">
        <v>3234</v>
      </c>
      <c r="B4766" t="s">
        <v>32</v>
      </c>
      <c r="C4766">
        <v>358640</v>
      </c>
      <c r="D47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66">
        <f>IF(moras[[#This Row],[SALARIO]]="",'2-Resumen'!$B$7, moras[[#This Row],[SALARIO]])</f>
        <v>358640</v>
      </c>
      <c r="F4766">
        <f>STANDARDIZE(moras[[#This Row],[SALARIO]],'2-Resumen'!$B$2,'2-Resumen'!$B$3)</f>
        <v>-0.36964895679921078</v>
      </c>
      <c r="G4766" t="str">
        <f>IF(ABS(moras[[#This Row],[Z-CORE]])&gt; 1.96,"Sí", "No")</f>
        <v>No</v>
      </c>
      <c r="H4766" t="s">
        <v>39</v>
      </c>
      <c r="I4766" t="str">
        <f>IF(moras[[#This Row],[TIPO_ASEGURAMIENTO]] = "", '2-Resumen'!$F$4, moras[[#This Row],[TIPO_ASEGURAMIENTO]])</f>
        <v>TRABAJADOR INDEPENDIENTE</v>
      </c>
      <c r="J4766" t="s">
        <v>29</v>
      </c>
      <c r="K4766" t="s">
        <v>30</v>
      </c>
      <c r="L4766" t="s">
        <v>31</v>
      </c>
      <c r="M4766" t="s">
        <v>30</v>
      </c>
      <c r="N4766">
        <v>63</v>
      </c>
      <c r="O4766">
        <f>IF(moras[[#This Row],[EDAD]]="", '2-Resumen'!$C$7, moras[[#This Row],[EDAD]])</f>
        <v>63</v>
      </c>
      <c r="P4766">
        <f>FLOOR(moras[[#This Row],[EDAD_SIN_NA´S]],10)</f>
        <v>60</v>
      </c>
      <c r="Q4766">
        <f>STANDARDIZE(moras[[#This Row],[EDAD]],'2-Resumen'!$C$2, '2-Resumen'!$C$3)</f>
        <v>1.4886917484051787</v>
      </c>
      <c r="R4766" t="str">
        <f>IF(ABS(moras[[#This Row],[Z-CORE E]]) &gt; 1.96, "Sí", "No")</f>
        <v>No</v>
      </c>
    </row>
    <row r="4767" spans="1:18">
      <c r="A4767">
        <v>3237</v>
      </c>
      <c r="B4767" t="s">
        <v>32</v>
      </c>
      <c r="C4767">
        <v>1119534</v>
      </c>
      <c r="D47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767">
        <f>IF(moras[[#This Row],[SALARIO]]="",'2-Resumen'!$B$7, moras[[#This Row],[SALARIO]])</f>
        <v>1119534</v>
      </c>
      <c r="F4767">
        <f>STANDARDIZE(moras[[#This Row],[SALARIO]],'2-Resumen'!$B$2,'2-Resumen'!$B$3)</f>
        <v>-0.35698841051974034</v>
      </c>
      <c r="G4767" t="str">
        <f>IF(ABS(moras[[#This Row],[Z-CORE]])&gt; 1.96,"Sí", "No")</f>
        <v>No</v>
      </c>
      <c r="H4767" t="s">
        <v>39</v>
      </c>
      <c r="I4767" t="str">
        <f>IF(moras[[#This Row],[TIPO_ASEGURAMIENTO]] = "", '2-Resumen'!$F$4, moras[[#This Row],[TIPO_ASEGURAMIENTO]])</f>
        <v>TRABAJADOR INDEPENDIENTE</v>
      </c>
      <c r="J4767" t="s">
        <v>29</v>
      </c>
      <c r="K4767" t="s">
        <v>30</v>
      </c>
      <c r="L4767" t="s">
        <v>31</v>
      </c>
      <c r="M4767" t="s">
        <v>31</v>
      </c>
      <c r="N4767">
        <v>71</v>
      </c>
      <c r="O4767">
        <f>IF(moras[[#This Row],[EDAD]]="", '2-Resumen'!$C$7, moras[[#This Row],[EDAD]])</f>
        <v>71</v>
      </c>
      <c r="P4767">
        <f>FLOOR(moras[[#This Row],[EDAD_SIN_NA´S]],10)</f>
        <v>70</v>
      </c>
      <c r="Q4767">
        <f>STANDARDIZE(moras[[#This Row],[EDAD]],'2-Resumen'!$C$2, '2-Resumen'!$C$3)</f>
        <v>2.0532943890222786</v>
      </c>
      <c r="R4767" t="str">
        <f>IF(ABS(moras[[#This Row],[Z-CORE E]]) &gt; 1.96, "Sí", "No")</f>
        <v>Sí</v>
      </c>
    </row>
    <row r="4768" spans="1:18">
      <c r="A4768">
        <v>3239</v>
      </c>
      <c r="B4768" t="s">
        <v>32</v>
      </c>
      <c r="C4768">
        <v>594092</v>
      </c>
      <c r="D47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68">
        <f>IF(moras[[#This Row],[SALARIO]]="",'2-Resumen'!$B$7, moras[[#This Row],[SALARIO]])</f>
        <v>594092</v>
      </c>
      <c r="F4768">
        <f>STANDARDIZE(moras[[#This Row],[SALARIO]],'2-Resumen'!$B$2,'2-Resumen'!$B$3)</f>
        <v>-0.36573126137436329</v>
      </c>
      <c r="G4768" t="str">
        <f>IF(ABS(moras[[#This Row],[Z-CORE]])&gt; 1.96,"Sí", "No")</f>
        <v>No</v>
      </c>
      <c r="H4768" t="s">
        <v>39</v>
      </c>
      <c r="I4768" t="str">
        <f>IF(moras[[#This Row],[TIPO_ASEGURAMIENTO]] = "", '2-Resumen'!$F$4, moras[[#This Row],[TIPO_ASEGURAMIENTO]])</f>
        <v>TRABAJADOR INDEPENDIENTE</v>
      </c>
      <c r="J4768" t="s">
        <v>29</v>
      </c>
      <c r="K4768" t="s">
        <v>30</v>
      </c>
      <c r="L4768" t="s">
        <v>31</v>
      </c>
      <c r="M4768" t="s">
        <v>30</v>
      </c>
      <c r="N4768">
        <v>39</v>
      </c>
      <c r="O4768">
        <f>IF(moras[[#This Row],[EDAD]]="", '2-Resumen'!$C$7, moras[[#This Row],[EDAD]])</f>
        <v>39</v>
      </c>
      <c r="P4768">
        <f>FLOOR(moras[[#This Row],[EDAD_SIN_NA´S]],10)</f>
        <v>30</v>
      </c>
      <c r="Q4768">
        <f>STANDARDIZE(moras[[#This Row],[EDAD]],'2-Resumen'!$C$2, '2-Resumen'!$C$3)</f>
        <v>-0.20511617344612137</v>
      </c>
      <c r="R4768" t="str">
        <f>IF(ABS(moras[[#This Row],[Z-CORE E]]) &gt; 1.96, "Sí", "No")</f>
        <v>No</v>
      </c>
    </row>
    <row r="4769" spans="1:18">
      <c r="A4769">
        <v>3246</v>
      </c>
      <c r="B4769" t="s">
        <v>32</v>
      </c>
      <c r="C4769">
        <v>278031</v>
      </c>
      <c r="D47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69">
        <f>IF(moras[[#This Row],[SALARIO]]="",'2-Resumen'!$B$7, moras[[#This Row],[SALARIO]])</f>
        <v>278031</v>
      </c>
      <c r="F4769">
        <f>STANDARDIZE(moras[[#This Row],[SALARIO]],'2-Resumen'!$B$2,'2-Resumen'!$B$3)</f>
        <v>-0.3709902132357733</v>
      </c>
      <c r="G4769" t="str">
        <f>IF(ABS(moras[[#This Row],[Z-CORE]])&gt; 1.96,"Sí", "No")</f>
        <v>No</v>
      </c>
      <c r="H4769" t="s">
        <v>39</v>
      </c>
      <c r="I4769" t="str">
        <f>IF(moras[[#This Row],[TIPO_ASEGURAMIENTO]] = "", '2-Resumen'!$F$4, moras[[#This Row],[TIPO_ASEGURAMIENTO]])</f>
        <v>TRABAJADOR INDEPENDIENTE</v>
      </c>
      <c r="J4769" t="s">
        <v>29</v>
      </c>
      <c r="K4769" t="s">
        <v>30</v>
      </c>
      <c r="L4769" t="s">
        <v>31</v>
      </c>
      <c r="M4769" t="s">
        <v>31</v>
      </c>
      <c r="N4769">
        <v>42</v>
      </c>
      <c r="O4769">
        <f>IF(moras[[#This Row],[EDAD]]="", '2-Resumen'!$C$7, moras[[#This Row],[EDAD]])</f>
        <v>42</v>
      </c>
      <c r="P4769">
        <f>FLOOR(moras[[#This Row],[EDAD_SIN_NA´S]],10)</f>
        <v>40</v>
      </c>
      <c r="Q4769">
        <f>STANDARDIZE(moras[[#This Row],[EDAD]],'2-Resumen'!$C$2, '2-Resumen'!$C$3)</f>
        <v>6.6098167852911317E-3</v>
      </c>
      <c r="R4769" t="str">
        <f>IF(ABS(moras[[#This Row],[Z-CORE E]]) &gt; 1.96, "Sí", "No")</f>
        <v>No</v>
      </c>
    </row>
    <row r="4770" spans="1:18">
      <c r="A4770">
        <v>3257</v>
      </c>
      <c r="B4770" t="s">
        <v>27</v>
      </c>
      <c r="C4770">
        <v>310124</v>
      </c>
      <c r="D47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70">
        <f>IF(moras[[#This Row],[SALARIO]]="",'2-Resumen'!$B$7, moras[[#This Row],[SALARIO]])</f>
        <v>310124</v>
      </c>
      <c r="F4770">
        <f>STANDARDIZE(moras[[#This Row],[SALARIO]],'2-Resumen'!$B$2,'2-Resumen'!$B$3)</f>
        <v>-0.37045621650068661</v>
      </c>
      <c r="G4770" t="str">
        <f>IF(ABS(moras[[#This Row],[Z-CORE]])&gt; 1.96,"Sí", "No")</f>
        <v>No</v>
      </c>
      <c r="H4770" t="s">
        <v>39</v>
      </c>
      <c r="I4770" t="str">
        <f>IF(moras[[#This Row],[TIPO_ASEGURAMIENTO]] = "", '2-Resumen'!$F$4, moras[[#This Row],[TIPO_ASEGURAMIENTO]])</f>
        <v>TRABAJADOR INDEPENDIENTE</v>
      </c>
      <c r="J4770" t="s">
        <v>29</v>
      </c>
      <c r="K4770" t="s">
        <v>30</v>
      </c>
      <c r="L4770" t="s">
        <v>31</v>
      </c>
      <c r="M4770" t="s">
        <v>31</v>
      </c>
      <c r="N4770">
        <v>48</v>
      </c>
      <c r="O4770">
        <f>IF(moras[[#This Row],[EDAD]]="", '2-Resumen'!$C$7, moras[[#This Row],[EDAD]])</f>
        <v>48</v>
      </c>
      <c r="P4770">
        <f>FLOOR(moras[[#This Row],[EDAD_SIN_NA´S]],10)</f>
        <v>40</v>
      </c>
      <c r="Q4770">
        <f>STANDARDIZE(moras[[#This Row],[EDAD]],'2-Resumen'!$C$2, '2-Resumen'!$C$3)</f>
        <v>0.43006179724811616</v>
      </c>
      <c r="R4770" t="str">
        <f>IF(ABS(moras[[#This Row],[Z-CORE E]]) &gt; 1.96, "Sí", "No")</f>
        <v>No</v>
      </c>
    </row>
    <row r="4771" spans="1:18">
      <c r="A4771">
        <v>3269</v>
      </c>
      <c r="B4771" t="s">
        <v>32</v>
      </c>
      <c r="C4771">
        <v>516873</v>
      </c>
      <c r="D47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71">
        <f>IF(moras[[#This Row],[SALARIO]]="",'2-Resumen'!$B$7, moras[[#This Row],[SALARIO]])</f>
        <v>516873</v>
      </c>
      <c r="F4771">
        <f>STANDARDIZE(moras[[#This Row],[SALARIO]],'2-Resumen'!$B$2,'2-Resumen'!$B$3)</f>
        <v>-0.36701611146275198</v>
      </c>
      <c r="G4771" t="str">
        <f>IF(ABS(moras[[#This Row],[Z-CORE]])&gt; 1.96,"Sí", "No")</f>
        <v>No</v>
      </c>
      <c r="H4771" t="s">
        <v>39</v>
      </c>
      <c r="I4771" t="str">
        <f>IF(moras[[#This Row],[TIPO_ASEGURAMIENTO]] = "", '2-Resumen'!$F$4, moras[[#This Row],[TIPO_ASEGURAMIENTO]])</f>
        <v>TRABAJADOR INDEPENDIENTE</v>
      </c>
      <c r="J4771" t="s">
        <v>29</v>
      </c>
      <c r="K4771" t="s">
        <v>30</v>
      </c>
      <c r="L4771" t="s">
        <v>31</v>
      </c>
      <c r="M4771" t="s">
        <v>31</v>
      </c>
      <c r="N4771">
        <v>38</v>
      </c>
      <c r="O4771">
        <f>IF(moras[[#This Row],[EDAD]]="", '2-Resumen'!$C$7, moras[[#This Row],[EDAD]])</f>
        <v>38</v>
      </c>
      <c r="P4771">
        <f>FLOOR(moras[[#This Row],[EDAD_SIN_NA´S]],10)</f>
        <v>30</v>
      </c>
      <c r="Q4771">
        <f>STANDARDIZE(moras[[#This Row],[EDAD]],'2-Resumen'!$C$2, '2-Resumen'!$C$3)</f>
        <v>-0.27569150352325889</v>
      </c>
      <c r="R4771" t="str">
        <f>IF(ABS(moras[[#This Row],[Z-CORE E]]) &gt; 1.96, "Sí", "No")</f>
        <v>No</v>
      </c>
    </row>
    <row r="4772" spans="1:18">
      <c r="A4772">
        <v>3271</v>
      </c>
      <c r="B4772" t="s">
        <v>32</v>
      </c>
      <c r="C4772">
        <v>362964</v>
      </c>
      <c r="D47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72">
        <f>IF(moras[[#This Row],[SALARIO]]="",'2-Resumen'!$B$7, moras[[#This Row],[SALARIO]])</f>
        <v>362964</v>
      </c>
      <c r="F4772">
        <f>STANDARDIZE(moras[[#This Row],[SALARIO]],'2-Resumen'!$B$2,'2-Resumen'!$B$3)</f>
        <v>-0.36957700958696776</v>
      </c>
      <c r="G4772" t="str">
        <f>IF(ABS(moras[[#This Row],[Z-CORE]])&gt; 1.96,"Sí", "No")</f>
        <v>No</v>
      </c>
      <c r="H4772" t="s">
        <v>39</v>
      </c>
      <c r="I4772" t="str">
        <f>IF(moras[[#This Row],[TIPO_ASEGURAMIENTO]] = "", '2-Resumen'!$F$4, moras[[#This Row],[TIPO_ASEGURAMIENTO]])</f>
        <v>TRABAJADOR INDEPENDIENTE</v>
      </c>
      <c r="J4772" t="s">
        <v>29</v>
      </c>
      <c r="K4772" t="s">
        <v>30</v>
      </c>
      <c r="L4772" t="s">
        <v>31</v>
      </c>
      <c r="M4772" t="s">
        <v>30</v>
      </c>
      <c r="N4772">
        <v>52</v>
      </c>
      <c r="O4772">
        <f>IF(moras[[#This Row],[EDAD]]="", '2-Resumen'!$C$7, moras[[#This Row],[EDAD]])</f>
        <v>52</v>
      </c>
      <c r="P4772">
        <f>FLOOR(moras[[#This Row],[EDAD_SIN_NA´S]],10)</f>
        <v>50</v>
      </c>
      <c r="Q4772">
        <f>STANDARDIZE(moras[[#This Row],[EDAD]],'2-Resumen'!$C$2, '2-Resumen'!$C$3)</f>
        <v>0.71236311755666615</v>
      </c>
      <c r="R4772" t="str">
        <f>IF(ABS(moras[[#This Row],[Z-CORE E]]) &gt; 1.96, "Sí", "No")</f>
        <v>No</v>
      </c>
    </row>
    <row r="4773" spans="1:18">
      <c r="A4773">
        <v>3272</v>
      </c>
      <c r="B4773" t="s">
        <v>32</v>
      </c>
      <c r="C4773">
        <v>639148</v>
      </c>
      <c r="D47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73">
        <f>IF(moras[[#This Row],[SALARIO]]="",'2-Resumen'!$B$7, moras[[#This Row],[SALARIO]])</f>
        <v>639148</v>
      </c>
      <c r="F4773">
        <f>STANDARDIZE(moras[[#This Row],[SALARIO]],'2-Resumen'!$B$2,'2-Resumen'!$B$3)</f>
        <v>-0.36498157275391446</v>
      </c>
      <c r="G4773" t="str">
        <f>IF(ABS(moras[[#This Row],[Z-CORE]])&gt; 1.96,"Sí", "No")</f>
        <v>No</v>
      </c>
      <c r="H4773" t="s">
        <v>39</v>
      </c>
      <c r="I4773" t="str">
        <f>IF(moras[[#This Row],[TIPO_ASEGURAMIENTO]] = "", '2-Resumen'!$F$4, moras[[#This Row],[TIPO_ASEGURAMIENTO]])</f>
        <v>TRABAJADOR INDEPENDIENTE</v>
      </c>
      <c r="J4773" t="s">
        <v>29</v>
      </c>
      <c r="K4773" t="s">
        <v>30</v>
      </c>
      <c r="L4773" t="s">
        <v>31</v>
      </c>
      <c r="M4773" t="s">
        <v>30</v>
      </c>
      <c r="N4773">
        <v>43</v>
      </c>
      <c r="O4773">
        <f>IF(moras[[#This Row],[EDAD]]="", '2-Resumen'!$C$7, moras[[#This Row],[EDAD]])</f>
        <v>43</v>
      </c>
      <c r="P4773">
        <f>FLOOR(moras[[#This Row],[EDAD_SIN_NA´S]],10)</f>
        <v>40</v>
      </c>
      <c r="Q4773">
        <f>STANDARDIZE(moras[[#This Row],[EDAD]],'2-Resumen'!$C$2, '2-Resumen'!$C$3)</f>
        <v>7.7185146862428639E-2</v>
      </c>
      <c r="R4773" t="str">
        <f>IF(ABS(moras[[#This Row],[Z-CORE E]]) &gt; 1.96, "Sí", "No")</f>
        <v>No</v>
      </c>
    </row>
    <row r="4774" spans="1:18">
      <c r="A4774">
        <v>3275</v>
      </c>
      <c r="B4774" t="s">
        <v>32</v>
      </c>
      <c r="C4774">
        <v>298018</v>
      </c>
      <c r="D47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74">
        <f>IF(moras[[#This Row],[SALARIO]]="",'2-Resumen'!$B$7, moras[[#This Row],[SALARIO]])</f>
        <v>298018</v>
      </c>
      <c r="F4774">
        <f>STANDARDIZE(moras[[#This Row],[SALARIO]],'2-Resumen'!$B$2,'2-Resumen'!$B$3)</f>
        <v>-0.37065764872811813</v>
      </c>
      <c r="G4774" t="str">
        <f>IF(ABS(moras[[#This Row],[Z-CORE]])&gt; 1.96,"Sí", "No")</f>
        <v>No</v>
      </c>
      <c r="H4774" t="s">
        <v>39</v>
      </c>
      <c r="I4774" t="str">
        <f>IF(moras[[#This Row],[TIPO_ASEGURAMIENTO]] = "", '2-Resumen'!$F$4, moras[[#This Row],[TIPO_ASEGURAMIENTO]])</f>
        <v>TRABAJADOR INDEPENDIENTE</v>
      </c>
      <c r="J4774" t="s">
        <v>29</v>
      </c>
      <c r="K4774" t="s">
        <v>30</v>
      </c>
      <c r="L4774" t="s">
        <v>30</v>
      </c>
      <c r="M4774" t="s">
        <v>30</v>
      </c>
      <c r="N4774">
        <v>43</v>
      </c>
      <c r="O4774">
        <f>IF(moras[[#This Row],[EDAD]]="", '2-Resumen'!$C$7, moras[[#This Row],[EDAD]])</f>
        <v>43</v>
      </c>
      <c r="P4774">
        <f>FLOOR(moras[[#This Row],[EDAD_SIN_NA´S]],10)</f>
        <v>40</v>
      </c>
      <c r="Q4774">
        <f>STANDARDIZE(moras[[#This Row],[EDAD]],'2-Resumen'!$C$2, '2-Resumen'!$C$3)</f>
        <v>7.7185146862428639E-2</v>
      </c>
      <c r="R4774" t="str">
        <f>IF(ABS(moras[[#This Row],[Z-CORE E]]) &gt; 1.96, "Sí", "No")</f>
        <v>No</v>
      </c>
    </row>
    <row r="4775" spans="1:18">
      <c r="A4775">
        <v>3280</v>
      </c>
      <c r="B4775" t="s">
        <v>32</v>
      </c>
      <c r="C4775">
        <v>639148</v>
      </c>
      <c r="D47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75">
        <f>IF(moras[[#This Row],[SALARIO]]="",'2-Resumen'!$B$7, moras[[#This Row],[SALARIO]])</f>
        <v>639148</v>
      </c>
      <c r="F4775">
        <f>STANDARDIZE(moras[[#This Row],[SALARIO]],'2-Resumen'!$B$2,'2-Resumen'!$B$3)</f>
        <v>-0.36498157275391446</v>
      </c>
      <c r="G4775" t="str">
        <f>IF(ABS(moras[[#This Row],[Z-CORE]])&gt; 1.96,"Sí", "No")</f>
        <v>No</v>
      </c>
      <c r="H4775" t="s">
        <v>39</v>
      </c>
      <c r="I4775" t="str">
        <f>IF(moras[[#This Row],[TIPO_ASEGURAMIENTO]] = "", '2-Resumen'!$F$4, moras[[#This Row],[TIPO_ASEGURAMIENTO]])</f>
        <v>TRABAJADOR INDEPENDIENTE</v>
      </c>
      <c r="J4775" t="s">
        <v>29</v>
      </c>
      <c r="K4775" t="s">
        <v>30</v>
      </c>
      <c r="L4775" t="s">
        <v>31</v>
      </c>
      <c r="M4775" t="s">
        <v>31</v>
      </c>
      <c r="N4775">
        <v>54</v>
      </c>
      <c r="O4775">
        <f>IF(moras[[#This Row],[EDAD]]="", '2-Resumen'!$C$7, moras[[#This Row],[EDAD]])</f>
        <v>54</v>
      </c>
      <c r="P4775">
        <f>FLOOR(moras[[#This Row],[EDAD_SIN_NA´S]],10)</f>
        <v>50</v>
      </c>
      <c r="Q4775">
        <f>STANDARDIZE(moras[[#This Row],[EDAD]],'2-Resumen'!$C$2, '2-Resumen'!$C$3)</f>
        <v>0.85351377771094117</v>
      </c>
      <c r="R4775" t="str">
        <f>IF(ABS(moras[[#This Row],[Z-CORE E]]) &gt; 1.96, "Sí", "No")</f>
        <v>No</v>
      </c>
    </row>
    <row r="4776" spans="1:18">
      <c r="A4776">
        <v>3291</v>
      </c>
      <c r="B4776" t="s">
        <v>32</v>
      </c>
      <c r="C4776">
        <v>318610</v>
      </c>
      <c r="D47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76">
        <f>IF(moras[[#This Row],[SALARIO]]="",'2-Resumen'!$B$7, moras[[#This Row],[SALARIO]])</f>
        <v>318610</v>
      </c>
      <c r="F4776">
        <f>STANDARDIZE(moras[[#This Row],[SALARIO]],'2-Resumen'!$B$2,'2-Resumen'!$B$3)</f>
        <v>-0.3703150176008036</v>
      </c>
      <c r="G4776" t="str">
        <f>IF(ABS(moras[[#This Row],[Z-CORE]])&gt; 1.96,"Sí", "No")</f>
        <v>No</v>
      </c>
      <c r="H4776" t="s">
        <v>39</v>
      </c>
      <c r="I4776" t="str">
        <f>IF(moras[[#This Row],[TIPO_ASEGURAMIENTO]] = "", '2-Resumen'!$F$4, moras[[#This Row],[TIPO_ASEGURAMIENTO]])</f>
        <v>TRABAJADOR INDEPENDIENTE</v>
      </c>
      <c r="J4776" t="s">
        <v>29</v>
      </c>
      <c r="K4776" t="s">
        <v>30</v>
      </c>
      <c r="L4776" t="s">
        <v>31</v>
      </c>
      <c r="M4776" t="s">
        <v>31</v>
      </c>
      <c r="N4776">
        <v>44</v>
      </c>
      <c r="O4776">
        <f>IF(moras[[#This Row],[EDAD]]="", '2-Resumen'!$C$7, moras[[#This Row],[EDAD]])</f>
        <v>44</v>
      </c>
      <c r="P4776">
        <f>FLOOR(moras[[#This Row],[EDAD_SIN_NA´S]],10)</f>
        <v>40</v>
      </c>
      <c r="Q4776">
        <f>STANDARDIZE(moras[[#This Row],[EDAD]],'2-Resumen'!$C$2, '2-Resumen'!$C$3)</f>
        <v>0.14776047693956615</v>
      </c>
      <c r="R4776" t="str">
        <f>IF(ABS(moras[[#This Row],[Z-CORE E]]) &gt; 1.96, "Sí", "No")</f>
        <v>No</v>
      </c>
    </row>
    <row r="4777" spans="1:18">
      <c r="A4777">
        <v>3294</v>
      </c>
      <c r="B4777" t="s">
        <v>27</v>
      </c>
      <c r="C4777">
        <v>302470</v>
      </c>
      <c r="D47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77">
        <f>IF(moras[[#This Row],[SALARIO]]="",'2-Resumen'!$B$7, moras[[#This Row],[SALARIO]])</f>
        <v>302470</v>
      </c>
      <c r="F4777">
        <f>STANDARDIZE(moras[[#This Row],[SALARIO]],'2-Resumen'!$B$2,'2-Resumen'!$B$3)</f>
        <v>-0.37058357171865797</v>
      </c>
      <c r="G4777" t="str">
        <f>IF(ABS(moras[[#This Row],[Z-CORE]])&gt; 1.96,"Sí", "No")</f>
        <v>No</v>
      </c>
      <c r="H4777" t="s">
        <v>39</v>
      </c>
      <c r="I4777" t="str">
        <f>IF(moras[[#This Row],[TIPO_ASEGURAMIENTO]] = "", '2-Resumen'!$F$4, moras[[#This Row],[TIPO_ASEGURAMIENTO]])</f>
        <v>TRABAJADOR INDEPENDIENTE</v>
      </c>
      <c r="J4777" t="s">
        <v>29</v>
      </c>
      <c r="K4777" t="s">
        <v>30</v>
      </c>
      <c r="L4777" t="s">
        <v>31</v>
      </c>
      <c r="M4777" t="s">
        <v>31</v>
      </c>
      <c r="N4777">
        <v>28</v>
      </c>
      <c r="O4777">
        <f>IF(moras[[#This Row],[EDAD]]="", '2-Resumen'!$C$7, moras[[#This Row],[EDAD]])</f>
        <v>28</v>
      </c>
      <c r="P4777">
        <f>FLOOR(moras[[#This Row],[EDAD_SIN_NA´S]],10)</f>
        <v>20</v>
      </c>
      <c r="Q4777">
        <f>STANDARDIZE(moras[[#This Row],[EDAD]],'2-Resumen'!$C$2, '2-Resumen'!$C$3)</f>
        <v>-0.98144480429463388</v>
      </c>
      <c r="R4777" t="str">
        <f>IF(ABS(moras[[#This Row],[Z-CORE E]]) &gt; 1.96, "Sí", "No")</f>
        <v>No</v>
      </c>
    </row>
    <row r="4778" spans="1:18">
      <c r="A4778">
        <v>3296</v>
      </c>
      <c r="B4778" t="s">
        <v>27</v>
      </c>
      <c r="C4778">
        <v>509509</v>
      </c>
      <c r="D47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78">
        <f>IF(moras[[#This Row],[SALARIO]]="",'2-Resumen'!$B$7, moras[[#This Row],[SALARIO]])</f>
        <v>509509</v>
      </c>
      <c r="F4778">
        <f>STANDARDIZE(moras[[#This Row],[SALARIO]],'2-Resumen'!$B$2,'2-Resumen'!$B$3)</f>
        <v>-0.36713864135890312</v>
      </c>
      <c r="G4778" t="str">
        <f>IF(ABS(moras[[#This Row],[Z-CORE]])&gt; 1.96,"Sí", "No")</f>
        <v>No</v>
      </c>
      <c r="H4778" t="s">
        <v>39</v>
      </c>
      <c r="I4778" t="str">
        <f>IF(moras[[#This Row],[TIPO_ASEGURAMIENTO]] = "", '2-Resumen'!$F$4, moras[[#This Row],[TIPO_ASEGURAMIENTO]])</f>
        <v>TRABAJADOR INDEPENDIENTE</v>
      </c>
      <c r="J4778" t="s">
        <v>29</v>
      </c>
      <c r="K4778" t="s">
        <v>30</v>
      </c>
      <c r="L4778" t="s">
        <v>31</v>
      </c>
      <c r="M4778" t="s">
        <v>30</v>
      </c>
      <c r="N4778">
        <v>36</v>
      </c>
      <c r="O4778">
        <f>IF(moras[[#This Row],[EDAD]]="", '2-Resumen'!$C$7, moras[[#This Row],[EDAD]])</f>
        <v>36</v>
      </c>
      <c r="P4778">
        <f>FLOOR(moras[[#This Row],[EDAD_SIN_NA´S]],10)</f>
        <v>30</v>
      </c>
      <c r="Q4778">
        <f>STANDARDIZE(moras[[#This Row],[EDAD]],'2-Resumen'!$C$2, '2-Resumen'!$C$3)</f>
        <v>-0.41684216367753391</v>
      </c>
      <c r="R4778" t="str">
        <f>IF(ABS(moras[[#This Row],[Z-CORE E]]) &gt; 1.96, "Sí", "No")</f>
        <v>No</v>
      </c>
    </row>
    <row r="4779" spans="1:18">
      <c r="A4779">
        <v>3309</v>
      </c>
      <c r="B4779" t="s">
        <v>32</v>
      </c>
      <c r="C4779">
        <v>484940</v>
      </c>
      <c r="D47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79">
        <f>IF(moras[[#This Row],[SALARIO]]="",'2-Resumen'!$B$7, moras[[#This Row],[SALARIO]])</f>
        <v>484940</v>
      </c>
      <c r="F4779">
        <f>STANDARDIZE(moras[[#This Row],[SALARIO]],'2-Resumen'!$B$2,'2-Resumen'!$B$3)</f>
        <v>-0.36754744595131722</v>
      </c>
      <c r="G4779" t="str">
        <f>IF(ABS(moras[[#This Row],[Z-CORE]])&gt; 1.96,"Sí", "No")</f>
        <v>No</v>
      </c>
      <c r="H4779" t="s">
        <v>39</v>
      </c>
      <c r="I4779" t="str">
        <f>IF(moras[[#This Row],[TIPO_ASEGURAMIENTO]] = "", '2-Resumen'!$F$4, moras[[#This Row],[TIPO_ASEGURAMIENTO]])</f>
        <v>TRABAJADOR INDEPENDIENTE</v>
      </c>
      <c r="J4779" t="s">
        <v>29</v>
      </c>
      <c r="K4779" t="s">
        <v>30</v>
      </c>
      <c r="L4779" t="s">
        <v>31</v>
      </c>
      <c r="M4779" t="s">
        <v>30</v>
      </c>
      <c r="N4779">
        <v>33</v>
      </c>
      <c r="O4779">
        <f>IF(moras[[#This Row],[EDAD]]="", '2-Resumen'!$C$7, moras[[#This Row],[EDAD]])</f>
        <v>33</v>
      </c>
      <c r="P4779">
        <f>FLOOR(moras[[#This Row],[EDAD_SIN_NA´S]],10)</f>
        <v>30</v>
      </c>
      <c r="Q4779">
        <f>STANDARDIZE(moras[[#This Row],[EDAD]],'2-Resumen'!$C$2, '2-Resumen'!$C$3)</f>
        <v>-0.62856815390894638</v>
      </c>
      <c r="R4779" t="str">
        <f>IF(ABS(moras[[#This Row],[Z-CORE E]]) &gt; 1.96, "Sí", "No")</f>
        <v>No</v>
      </c>
    </row>
    <row r="4780" spans="1:18">
      <c r="A4780">
        <v>3331</v>
      </c>
      <c r="B4780" t="s">
        <v>32</v>
      </c>
      <c r="C4780">
        <v>280000</v>
      </c>
      <c r="D47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80">
        <f>IF(moras[[#This Row],[SALARIO]]="",'2-Resumen'!$B$7, moras[[#This Row],[SALARIO]])</f>
        <v>280000</v>
      </c>
      <c r="F4780">
        <f>STANDARDIZE(moras[[#This Row],[SALARIO]],'2-Resumen'!$B$2,'2-Resumen'!$B$3)</f>
        <v>-0.37095745096451832</v>
      </c>
      <c r="G4780" t="str">
        <f>IF(ABS(moras[[#This Row],[Z-CORE]])&gt; 1.96,"Sí", "No")</f>
        <v>No</v>
      </c>
      <c r="H4780" t="s">
        <v>39</v>
      </c>
      <c r="I4780" t="str">
        <f>IF(moras[[#This Row],[TIPO_ASEGURAMIENTO]] = "", '2-Resumen'!$F$4, moras[[#This Row],[TIPO_ASEGURAMIENTO]])</f>
        <v>TRABAJADOR INDEPENDIENTE</v>
      </c>
      <c r="J4780" t="s">
        <v>29</v>
      </c>
      <c r="K4780" t="s">
        <v>30</v>
      </c>
      <c r="L4780" t="s">
        <v>31</v>
      </c>
      <c r="M4780" t="s">
        <v>31</v>
      </c>
      <c r="N4780">
        <v>40</v>
      </c>
      <c r="O4780">
        <f>IF(moras[[#This Row],[EDAD]]="", '2-Resumen'!$C$7, moras[[#This Row],[EDAD]])</f>
        <v>40</v>
      </c>
      <c r="P4780">
        <f>FLOOR(moras[[#This Row],[EDAD_SIN_NA´S]],10)</f>
        <v>40</v>
      </c>
      <c r="Q4780">
        <f>STANDARDIZE(moras[[#This Row],[EDAD]],'2-Resumen'!$C$2, '2-Resumen'!$C$3)</f>
        <v>-0.13454084336898386</v>
      </c>
      <c r="R4780" t="str">
        <f>IF(ABS(moras[[#This Row],[Z-CORE E]]) &gt; 1.96, "Sí", "No")</f>
        <v>No</v>
      </c>
    </row>
    <row r="4781" spans="1:18">
      <c r="A4781">
        <v>3342</v>
      </c>
      <c r="B4781" t="s">
        <v>32</v>
      </c>
      <c r="C4781">
        <v>297046</v>
      </c>
      <c r="D47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81">
        <f>IF(moras[[#This Row],[SALARIO]]="",'2-Resumen'!$B$7, moras[[#This Row],[SALARIO]])</f>
        <v>297046</v>
      </c>
      <c r="F4781">
        <f>STANDARDIZE(moras[[#This Row],[SALARIO]],'2-Resumen'!$B$2,'2-Resumen'!$B$3)</f>
        <v>-0.37067382187573611</v>
      </c>
      <c r="G4781" t="str">
        <f>IF(ABS(moras[[#This Row],[Z-CORE]])&gt; 1.96,"Sí", "No")</f>
        <v>No</v>
      </c>
      <c r="H4781" t="s">
        <v>39</v>
      </c>
      <c r="I4781" t="str">
        <f>IF(moras[[#This Row],[TIPO_ASEGURAMIENTO]] = "", '2-Resumen'!$F$4, moras[[#This Row],[TIPO_ASEGURAMIENTO]])</f>
        <v>TRABAJADOR INDEPENDIENTE</v>
      </c>
      <c r="J4781" t="s">
        <v>29</v>
      </c>
      <c r="K4781" t="s">
        <v>30</v>
      </c>
      <c r="L4781" t="s">
        <v>31</v>
      </c>
      <c r="M4781" t="s">
        <v>31</v>
      </c>
      <c r="N4781">
        <v>59</v>
      </c>
      <c r="O4781">
        <f>IF(moras[[#This Row],[EDAD]]="", '2-Resumen'!$C$7, moras[[#This Row],[EDAD]])</f>
        <v>59</v>
      </c>
      <c r="P4781">
        <f>FLOOR(moras[[#This Row],[EDAD_SIN_NA´S]],10)</f>
        <v>50</v>
      </c>
      <c r="Q4781">
        <f>STANDARDIZE(moras[[#This Row],[EDAD]],'2-Resumen'!$C$2, '2-Resumen'!$C$3)</f>
        <v>1.2063904280966287</v>
      </c>
      <c r="R4781" t="str">
        <f>IF(ABS(moras[[#This Row],[Z-CORE E]]) &gt; 1.96, "Sí", "No")</f>
        <v>No</v>
      </c>
    </row>
    <row r="4782" spans="1:18">
      <c r="A4782">
        <v>3375</v>
      </c>
      <c r="B4782" t="s">
        <v>27</v>
      </c>
      <c r="C4782">
        <v>557319</v>
      </c>
      <c r="D47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82">
        <f>IF(moras[[#This Row],[SALARIO]]="",'2-Resumen'!$B$7, moras[[#This Row],[SALARIO]])</f>
        <v>557319</v>
      </c>
      <c r="F4782">
        <f>STANDARDIZE(moras[[#This Row],[SALARIO]],'2-Resumen'!$B$2,'2-Resumen'!$B$3)</f>
        <v>-0.36634312882020331</v>
      </c>
      <c r="G4782" t="str">
        <f>IF(ABS(moras[[#This Row],[Z-CORE]])&gt; 1.96,"Sí", "No")</f>
        <v>No</v>
      </c>
      <c r="H4782" t="s">
        <v>39</v>
      </c>
      <c r="I4782" t="str">
        <f>IF(moras[[#This Row],[TIPO_ASEGURAMIENTO]] = "", '2-Resumen'!$F$4, moras[[#This Row],[TIPO_ASEGURAMIENTO]])</f>
        <v>TRABAJADOR INDEPENDIENTE</v>
      </c>
      <c r="J4782" t="s">
        <v>29</v>
      </c>
      <c r="K4782" t="s">
        <v>30</v>
      </c>
      <c r="L4782" t="s">
        <v>31</v>
      </c>
      <c r="M4782" t="s">
        <v>31</v>
      </c>
      <c r="N4782">
        <v>57</v>
      </c>
      <c r="O4782">
        <f>IF(moras[[#This Row],[EDAD]]="", '2-Resumen'!$C$7, moras[[#This Row],[EDAD]])</f>
        <v>57</v>
      </c>
      <c r="P4782">
        <f>FLOOR(moras[[#This Row],[EDAD_SIN_NA´S]],10)</f>
        <v>50</v>
      </c>
      <c r="Q4782">
        <f>STANDARDIZE(moras[[#This Row],[EDAD]],'2-Resumen'!$C$2, '2-Resumen'!$C$3)</f>
        <v>1.0652397679423538</v>
      </c>
      <c r="R4782" t="str">
        <f>IF(ABS(moras[[#This Row],[Z-CORE E]]) &gt; 1.96, "Sí", "No")</f>
        <v>No</v>
      </c>
    </row>
    <row r="4783" spans="1:18">
      <c r="A4783">
        <v>3378</v>
      </c>
      <c r="B4783" t="s">
        <v>32</v>
      </c>
      <c r="C4783">
        <v>356455</v>
      </c>
      <c r="D47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83">
        <f>IF(moras[[#This Row],[SALARIO]]="",'2-Resumen'!$B$7, moras[[#This Row],[SALARIO]])</f>
        <v>356455</v>
      </c>
      <c r="F4783">
        <f>STANDARDIZE(moras[[#This Row],[SALARIO]],'2-Resumen'!$B$2,'2-Resumen'!$B$3)</f>
        <v>-0.36968531310326974</v>
      </c>
      <c r="G4783" t="str">
        <f>IF(ABS(moras[[#This Row],[Z-CORE]])&gt; 1.96,"Sí", "No")</f>
        <v>No</v>
      </c>
      <c r="H4783" t="s">
        <v>39</v>
      </c>
      <c r="I4783" t="str">
        <f>IF(moras[[#This Row],[TIPO_ASEGURAMIENTO]] = "", '2-Resumen'!$F$4, moras[[#This Row],[TIPO_ASEGURAMIENTO]])</f>
        <v>TRABAJADOR INDEPENDIENTE</v>
      </c>
      <c r="J4783" t="s">
        <v>29</v>
      </c>
      <c r="K4783" t="s">
        <v>30</v>
      </c>
      <c r="L4783" t="s">
        <v>31</v>
      </c>
      <c r="M4783" t="s">
        <v>30</v>
      </c>
      <c r="N4783">
        <v>40</v>
      </c>
      <c r="O4783">
        <f>IF(moras[[#This Row],[EDAD]]="", '2-Resumen'!$C$7, moras[[#This Row],[EDAD]])</f>
        <v>40</v>
      </c>
      <c r="P4783">
        <f>FLOOR(moras[[#This Row],[EDAD_SIN_NA´S]],10)</f>
        <v>40</v>
      </c>
      <c r="Q4783">
        <f>STANDARDIZE(moras[[#This Row],[EDAD]],'2-Resumen'!$C$2, '2-Resumen'!$C$3)</f>
        <v>-0.13454084336898386</v>
      </c>
      <c r="R4783" t="str">
        <f>IF(ABS(moras[[#This Row],[Z-CORE E]]) &gt; 1.96, "Sí", "No")</f>
        <v>No</v>
      </c>
    </row>
    <row r="4784" spans="1:18">
      <c r="A4784">
        <v>3386</v>
      </c>
      <c r="B4784" t="s">
        <v>32</v>
      </c>
      <c r="C4784">
        <v>399148</v>
      </c>
      <c r="D47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84">
        <f>IF(moras[[#This Row],[SALARIO]]="",'2-Resumen'!$B$7, moras[[#This Row],[SALARIO]])</f>
        <v>399148</v>
      </c>
      <c r="F4784">
        <f>STANDARDIZE(moras[[#This Row],[SALARIO]],'2-Resumen'!$B$2,'2-Resumen'!$B$3)</f>
        <v>-0.36897494253613494</v>
      </c>
      <c r="G4784" t="str">
        <f>IF(ABS(moras[[#This Row],[Z-CORE]])&gt; 1.96,"Sí", "No")</f>
        <v>No</v>
      </c>
      <c r="H4784" t="s">
        <v>39</v>
      </c>
      <c r="I4784" t="str">
        <f>IF(moras[[#This Row],[TIPO_ASEGURAMIENTO]] = "", '2-Resumen'!$F$4, moras[[#This Row],[TIPO_ASEGURAMIENTO]])</f>
        <v>TRABAJADOR INDEPENDIENTE</v>
      </c>
      <c r="J4784" t="s">
        <v>29</v>
      </c>
      <c r="K4784" t="s">
        <v>30</v>
      </c>
      <c r="L4784" t="s">
        <v>31</v>
      </c>
      <c r="M4784" t="s">
        <v>30</v>
      </c>
      <c r="N4784">
        <v>59</v>
      </c>
      <c r="O4784">
        <f>IF(moras[[#This Row],[EDAD]]="", '2-Resumen'!$C$7, moras[[#This Row],[EDAD]])</f>
        <v>59</v>
      </c>
      <c r="P4784">
        <f>FLOOR(moras[[#This Row],[EDAD_SIN_NA´S]],10)</f>
        <v>50</v>
      </c>
      <c r="Q4784">
        <f>STANDARDIZE(moras[[#This Row],[EDAD]],'2-Resumen'!$C$2, '2-Resumen'!$C$3)</f>
        <v>1.2063904280966287</v>
      </c>
      <c r="R4784" t="str">
        <f>IF(ABS(moras[[#This Row],[Z-CORE E]]) &gt; 1.96, "Sí", "No")</f>
        <v>No</v>
      </c>
    </row>
    <row r="4785" spans="1:18">
      <c r="A4785">
        <v>3395</v>
      </c>
      <c r="B4785" t="s">
        <v>32</v>
      </c>
      <c r="C4785">
        <v>316412</v>
      </c>
      <c r="D47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85">
        <f>IF(moras[[#This Row],[SALARIO]]="",'2-Resumen'!$B$7, moras[[#This Row],[SALARIO]])</f>
        <v>316412</v>
      </c>
      <c r="F4785">
        <f>STANDARDIZE(moras[[#This Row],[SALARIO]],'2-Resumen'!$B$2,'2-Resumen'!$B$3)</f>
        <v>-0.37035159021239245</v>
      </c>
      <c r="G4785" t="str">
        <f>IF(ABS(moras[[#This Row],[Z-CORE]])&gt; 1.96,"Sí", "No")</f>
        <v>No</v>
      </c>
      <c r="H4785" t="s">
        <v>39</v>
      </c>
      <c r="I4785" t="str">
        <f>IF(moras[[#This Row],[TIPO_ASEGURAMIENTO]] = "", '2-Resumen'!$F$4, moras[[#This Row],[TIPO_ASEGURAMIENTO]])</f>
        <v>TRABAJADOR INDEPENDIENTE</v>
      </c>
      <c r="J4785" t="s">
        <v>29</v>
      </c>
      <c r="K4785" t="s">
        <v>30</v>
      </c>
      <c r="L4785" t="s">
        <v>31</v>
      </c>
      <c r="M4785" t="s">
        <v>30</v>
      </c>
      <c r="N4785">
        <v>55</v>
      </c>
      <c r="O4785">
        <f>IF(moras[[#This Row],[EDAD]]="", '2-Resumen'!$C$7, moras[[#This Row],[EDAD]])</f>
        <v>55</v>
      </c>
      <c r="P4785">
        <f>FLOOR(moras[[#This Row],[EDAD_SIN_NA´S]],10)</f>
        <v>50</v>
      </c>
      <c r="Q4785">
        <f>STANDARDIZE(moras[[#This Row],[EDAD]],'2-Resumen'!$C$2, '2-Resumen'!$C$3)</f>
        <v>0.92408910778807873</v>
      </c>
      <c r="R4785" t="str">
        <f>IF(ABS(moras[[#This Row],[Z-CORE E]]) &gt; 1.96, "Sí", "No")</f>
        <v>No</v>
      </c>
    </row>
    <row r="4786" spans="1:18">
      <c r="A4786">
        <v>3396</v>
      </c>
      <c r="B4786" t="s">
        <v>27</v>
      </c>
      <c r="C4786">
        <v>356455</v>
      </c>
      <c r="D47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86">
        <f>IF(moras[[#This Row],[SALARIO]]="",'2-Resumen'!$B$7, moras[[#This Row],[SALARIO]])</f>
        <v>356455</v>
      </c>
      <c r="F4786">
        <f>STANDARDIZE(moras[[#This Row],[SALARIO]],'2-Resumen'!$B$2,'2-Resumen'!$B$3)</f>
        <v>-0.36968531310326974</v>
      </c>
      <c r="G4786" t="str">
        <f>IF(ABS(moras[[#This Row],[Z-CORE]])&gt; 1.96,"Sí", "No")</f>
        <v>No</v>
      </c>
      <c r="H4786" t="s">
        <v>39</v>
      </c>
      <c r="I4786" t="str">
        <f>IF(moras[[#This Row],[TIPO_ASEGURAMIENTO]] = "", '2-Resumen'!$F$4, moras[[#This Row],[TIPO_ASEGURAMIENTO]])</f>
        <v>TRABAJADOR INDEPENDIENTE</v>
      </c>
      <c r="J4786" t="s">
        <v>29</v>
      </c>
      <c r="K4786" t="s">
        <v>30</v>
      </c>
      <c r="L4786" t="s">
        <v>31</v>
      </c>
      <c r="M4786" t="s">
        <v>31</v>
      </c>
      <c r="N4786">
        <v>43</v>
      </c>
      <c r="O4786">
        <f>IF(moras[[#This Row],[EDAD]]="", '2-Resumen'!$C$7, moras[[#This Row],[EDAD]])</f>
        <v>43</v>
      </c>
      <c r="P4786">
        <f>FLOOR(moras[[#This Row],[EDAD_SIN_NA´S]],10)</f>
        <v>40</v>
      </c>
      <c r="Q4786">
        <f>STANDARDIZE(moras[[#This Row],[EDAD]],'2-Resumen'!$C$2, '2-Resumen'!$C$3)</f>
        <v>7.7185146862428639E-2</v>
      </c>
      <c r="R4786" t="str">
        <f>IF(ABS(moras[[#This Row],[Z-CORE E]]) &gt; 1.96, "Sí", "No")</f>
        <v>No</v>
      </c>
    </row>
    <row r="4787" spans="1:18">
      <c r="A4787">
        <v>3399</v>
      </c>
      <c r="B4787" t="s">
        <v>32</v>
      </c>
      <c r="C4787">
        <v>405063</v>
      </c>
      <c r="D47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87">
        <f>IF(moras[[#This Row],[SALARIO]]="",'2-Resumen'!$B$7, moras[[#This Row],[SALARIO]])</f>
        <v>405063</v>
      </c>
      <c r="F4787">
        <f>STANDARDIZE(moras[[#This Row],[SALARIO]],'2-Resumen'!$B$2,'2-Resumen'!$B$3)</f>
        <v>-0.368876522610044</v>
      </c>
      <c r="G4787" t="str">
        <f>IF(ABS(moras[[#This Row],[Z-CORE]])&gt; 1.96,"Sí", "No")</f>
        <v>No</v>
      </c>
      <c r="H4787" t="s">
        <v>39</v>
      </c>
      <c r="I4787" t="str">
        <f>IF(moras[[#This Row],[TIPO_ASEGURAMIENTO]] = "", '2-Resumen'!$F$4, moras[[#This Row],[TIPO_ASEGURAMIENTO]])</f>
        <v>TRABAJADOR INDEPENDIENTE</v>
      </c>
      <c r="J4787" t="s">
        <v>29</v>
      </c>
      <c r="K4787" t="s">
        <v>30</v>
      </c>
      <c r="L4787" t="s">
        <v>31</v>
      </c>
      <c r="M4787" t="s">
        <v>30</v>
      </c>
      <c r="N4787">
        <v>53</v>
      </c>
      <c r="O4787">
        <f>IF(moras[[#This Row],[EDAD]]="", '2-Resumen'!$C$7, moras[[#This Row],[EDAD]])</f>
        <v>53</v>
      </c>
      <c r="P4787">
        <f>FLOOR(moras[[#This Row],[EDAD_SIN_NA´S]],10)</f>
        <v>50</v>
      </c>
      <c r="Q4787">
        <f>STANDARDIZE(moras[[#This Row],[EDAD]],'2-Resumen'!$C$2, '2-Resumen'!$C$3)</f>
        <v>0.78293844763380371</v>
      </c>
      <c r="R4787" t="str">
        <f>IF(ABS(moras[[#This Row],[Z-CORE E]]) &gt; 1.96, "Sí", "No")</f>
        <v>No</v>
      </c>
    </row>
    <row r="4788" spans="1:18">
      <c r="A4788">
        <v>3411</v>
      </c>
      <c r="B4788" t="s">
        <v>32</v>
      </c>
      <c r="C4788">
        <v>16858742</v>
      </c>
      <c r="D47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788">
        <f>IF(moras[[#This Row],[SALARIO]]="",'2-Resumen'!$B$7, moras[[#This Row],[SALARIO]])</f>
        <v>16858742</v>
      </c>
      <c r="F4788">
        <f>STANDARDIZE(moras[[#This Row],[SALARIO]],'2-Resumen'!$B$2,'2-Resumen'!$B$3)</f>
        <v>-9.5103087089392274E-2</v>
      </c>
      <c r="G4788" t="str">
        <f>IF(ABS(moras[[#This Row],[Z-CORE]])&gt; 1.96,"Sí", "No")</f>
        <v>No</v>
      </c>
      <c r="H4788" t="s">
        <v>39</v>
      </c>
      <c r="I4788" t="str">
        <f>IF(moras[[#This Row],[TIPO_ASEGURAMIENTO]] = "", '2-Resumen'!$F$4, moras[[#This Row],[TIPO_ASEGURAMIENTO]])</f>
        <v>TRABAJADOR INDEPENDIENTE</v>
      </c>
      <c r="J4788" t="s">
        <v>29</v>
      </c>
      <c r="K4788" t="s">
        <v>30</v>
      </c>
      <c r="L4788" t="s">
        <v>31</v>
      </c>
      <c r="M4788" t="s">
        <v>31</v>
      </c>
      <c r="N4788">
        <v>75</v>
      </c>
      <c r="O4788">
        <f>IF(moras[[#This Row],[EDAD]]="", '2-Resumen'!$C$7, moras[[#This Row],[EDAD]])</f>
        <v>75</v>
      </c>
      <c r="P4788">
        <f>FLOOR(moras[[#This Row],[EDAD_SIN_NA´S]],10)</f>
        <v>70</v>
      </c>
      <c r="Q4788">
        <f>STANDARDIZE(moras[[#This Row],[EDAD]],'2-Resumen'!$C$2, '2-Resumen'!$C$3)</f>
        <v>2.3355957093308288</v>
      </c>
      <c r="R4788" t="str">
        <f>IF(ABS(moras[[#This Row],[Z-CORE E]]) &gt; 1.96, "Sí", "No")</f>
        <v>Sí</v>
      </c>
    </row>
    <row r="4789" spans="1:18">
      <c r="A4789">
        <v>3422</v>
      </c>
      <c r="B4789" t="s">
        <v>32</v>
      </c>
      <c r="C4789">
        <v>959035</v>
      </c>
      <c r="D47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789">
        <f>IF(moras[[#This Row],[SALARIO]]="",'2-Resumen'!$B$7, moras[[#This Row],[SALARIO]])</f>
        <v>959035</v>
      </c>
      <c r="F4789">
        <f>STANDARDIZE(moras[[#This Row],[SALARIO]],'2-Resumen'!$B$2,'2-Resumen'!$B$3)</f>
        <v>-0.35965895992255953</v>
      </c>
      <c r="G4789" t="str">
        <f>IF(ABS(moras[[#This Row],[Z-CORE]])&gt; 1.96,"Sí", "No")</f>
        <v>No</v>
      </c>
      <c r="H4789" t="s">
        <v>39</v>
      </c>
      <c r="I4789" t="str">
        <f>IF(moras[[#This Row],[TIPO_ASEGURAMIENTO]] = "", '2-Resumen'!$F$4, moras[[#This Row],[TIPO_ASEGURAMIENTO]])</f>
        <v>TRABAJADOR INDEPENDIENTE</v>
      </c>
      <c r="J4789" t="s">
        <v>29</v>
      </c>
      <c r="K4789" t="s">
        <v>30</v>
      </c>
      <c r="L4789" t="s">
        <v>31</v>
      </c>
      <c r="M4789" t="s">
        <v>30</v>
      </c>
      <c r="N4789">
        <v>68</v>
      </c>
      <c r="O4789">
        <f>IF(moras[[#This Row],[EDAD]]="", '2-Resumen'!$C$7, moras[[#This Row],[EDAD]])</f>
        <v>68</v>
      </c>
      <c r="P4789">
        <f>FLOOR(moras[[#This Row],[EDAD_SIN_NA´S]],10)</f>
        <v>60</v>
      </c>
      <c r="Q4789">
        <f>STANDARDIZE(moras[[#This Row],[EDAD]],'2-Resumen'!$C$2, '2-Resumen'!$C$3)</f>
        <v>1.8415683987908662</v>
      </c>
      <c r="R4789" t="str">
        <f>IF(ABS(moras[[#This Row],[Z-CORE E]]) &gt; 1.96, "Sí", "No")</f>
        <v>No</v>
      </c>
    </row>
    <row r="4790" spans="1:18">
      <c r="A4790">
        <v>3431</v>
      </c>
      <c r="B4790" t="s">
        <v>27</v>
      </c>
      <c r="C4790">
        <v>509509</v>
      </c>
      <c r="D47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90">
        <f>IF(moras[[#This Row],[SALARIO]]="",'2-Resumen'!$B$7, moras[[#This Row],[SALARIO]])</f>
        <v>509509</v>
      </c>
      <c r="F4790">
        <f>STANDARDIZE(moras[[#This Row],[SALARIO]],'2-Resumen'!$B$2,'2-Resumen'!$B$3)</f>
        <v>-0.36713864135890312</v>
      </c>
      <c r="G4790" t="str">
        <f>IF(ABS(moras[[#This Row],[Z-CORE]])&gt; 1.96,"Sí", "No")</f>
        <v>No</v>
      </c>
      <c r="H4790" t="s">
        <v>39</v>
      </c>
      <c r="I4790" t="str">
        <f>IF(moras[[#This Row],[TIPO_ASEGURAMIENTO]] = "", '2-Resumen'!$F$4, moras[[#This Row],[TIPO_ASEGURAMIENTO]])</f>
        <v>TRABAJADOR INDEPENDIENTE</v>
      </c>
      <c r="J4790" t="s">
        <v>29</v>
      </c>
      <c r="K4790" t="s">
        <v>30</v>
      </c>
      <c r="L4790" t="s">
        <v>31</v>
      </c>
      <c r="M4790" t="s">
        <v>30</v>
      </c>
      <c r="N4790">
        <v>45</v>
      </c>
      <c r="O4790">
        <f>IF(moras[[#This Row],[EDAD]]="", '2-Resumen'!$C$7, moras[[#This Row],[EDAD]])</f>
        <v>45</v>
      </c>
      <c r="P4790">
        <f>FLOOR(moras[[#This Row],[EDAD_SIN_NA´S]],10)</f>
        <v>40</v>
      </c>
      <c r="Q4790">
        <f>STANDARDIZE(moras[[#This Row],[EDAD]],'2-Resumen'!$C$2, '2-Resumen'!$C$3)</f>
        <v>0.21833580701670366</v>
      </c>
      <c r="R4790" t="str">
        <f>IF(ABS(moras[[#This Row],[Z-CORE E]]) &gt; 1.96, "Sí", "No")</f>
        <v>No</v>
      </c>
    </row>
    <row r="4791" spans="1:18">
      <c r="A4791">
        <v>3433</v>
      </c>
      <c r="B4791" t="s">
        <v>32</v>
      </c>
      <c r="C4791">
        <v>404463</v>
      </c>
      <c r="D47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91">
        <f>IF(moras[[#This Row],[SALARIO]]="",'2-Resumen'!$B$7, moras[[#This Row],[SALARIO]])</f>
        <v>404463</v>
      </c>
      <c r="F4791">
        <f>STANDARDIZE(moras[[#This Row],[SALARIO]],'2-Resumen'!$B$2,'2-Resumen'!$B$3)</f>
        <v>-0.36888650603449952</v>
      </c>
      <c r="G4791" t="str">
        <f>IF(ABS(moras[[#This Row],[Z-CORE]])&gt; 1.96,"Sí", "No")</f>
        <v>No</v>
      </c>
      <c r="H4791" t="s">
        <v>39</v>
      </c>
      <c r="I4791" t="str">
        <f>IF(moras[[#This Row],[TIPO_ASEGURAMIENTO]] = "", '2-Resumen'!$F$4, moras[[#This Row],[TIPO_ASEGURAMIENTO]])</f>
        <v>TRABAJADOR INDEPENDIENTE</v>
      </c>
      <c r="J4791" t="s">
        <v>29</v>
      </c>
      <c r="K4791" t="s">
        <v>30</v>
      </c>
      <c r="L4791" t="s">
        <v>31</v>
      </c>
      <c r="M4791" t="s">
        <v>31</v>
      </c>
      <c r="N4791">
        <v>50</v>
      </c>
      <c r="O4791">
        <f>IF(moras[[#This Row],[EDAD]]="", '2-Resumen'!$C$7, moras[[#This Row],[EDAD]])</f>
        <v>50</v>
      </c>
      <c r="P4791">
        <f>FLOOR(moras[[#This Row],[EDAD_SIN_NA´S]],10)</f>
        <v>50</v>
      </c>
      <c r="Q4791">
        <f>STANDARDIZE(moras[[#This Row],[EDAD]],'2-Resumen'!$C$2, '2-Resumen'!$C$3)</f>
        <v>0.57121245740239113</v>
      </c>
      <c r="R4791" t="str">
        <f>IF(ABS(moras[[#This Row],[Z-CORE E]]) &gt; 1.96, "Sí", "No")</f>
        <v>No</v>
      </c>
    </row>
    <row r="4792" spans="1:18">
      <c r="A4792">
        <v>3453</v>
      </c>
      <c r="B4792" t="s">
        <v>32</v>
      </c>
      <c r="C4792">
        <v>598673</v>
      </c>
      <c r="D47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92">
        <f>IF(moras[[#This Row],[SALARIO]]="",'2-Resumen'!$B$7, moras[[#This Row],[SALARIO]])</f>
        <v>598673</v>
      </c>
      <c r="F4792">
        <f>STANDARDIZE(moras[[#This Row],[SALARIO]],'2-Resumen'!$B$2,'2-Resumen'!$B$3)</f>
        <v>-0.36565503792864518</v>
      </c>
      <c r="G4792" t="str">
        <f>IF(ABS(moras[[#This Row],[Z-CORE]])&gt; 1.96,"Sí", "No")</f>
        <v>No</v>
      </c>
      <c r="H4792" t="s">
        <v>39</v>
      </c>
      <c r="I4792" t="str">
        <f>IF(moras[[#This Row],[TIPO_ASEGURAMIENTO]] = "", '2-Resumen'!$F$4, moras[[#This Row],[TIPO_ASEGURAMIENTO]])</f>
        <v>TRABAJADOR INDEPENDIENTE</v>
      </c>
      <c r="J4792" t="s">
        <v>29</v>
      </c>
      <c r="K4792" t="s">
        <v>31</v>
      </c>
      <c r="L4792" t="s">
        <v>31</v>
      </c>
      <c r="M4792" t="s">
        <v>30</v>
      </c>
      <c r="N4792">
        <v>45</v>
      </c>
      <c r="O4792">
        <f>IF(moras[[#This Row],[EDAD]]="", '2-Resumen'!$C$7, moras[[#This Row],[EDAD]])</f>
        <v>45</v>
      </c>
      <c r="P4792">
        <f>FLOOR(moras[[#This Row],[EDAD_SIN_NA´S]],10)</f>
        <v>40</v>
      </c>
      <c r="Q4792">
        <f>STANDARDIZE(moras[[#This Row],[EDAD]],'2-Resumen'!$C$2, '2-Resumen'!$C$3)</f>
        <v>0.21833580701670366</v>
      </c>
      <c r="R4792" t="str">
        <f>IF(ABS(moras[[#This Row],[Z-CORE E]]) &gt; 1.96, "Sí", "No")</f>
        <v>No</v>
      </c>
    </row>
    <row r="4793" spans="1:18">
      <c r="A4793">
        <v>3472</v>
      </c>
      <c r="B4793" t="s">
        <v>32</v>
      </c>
      <c r="C4793">
        <v>300018</v>
      </c>
      <c r="D47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93">
        <f>IF(moras[[#This Row],[SALARIO]]="",'2-Resumen'!$B$7, moras[[#This Row],[SALARIO]])</f>
        <v>300018</v>
      </c>
      <c r="F4793">
        <f>STANDARDIZE(moras[[#This Row],[SALARIO]],'2-Resumen'!$B$2,'2-Resumen'!$B$3)</f>
        <v>-0.37062437064659964</v>
      </c>
      <c r="G4793" t="str">
        <f>IF(ABS(moras[[#This Row],[Z-CORE]])&gt; 1.96,"Sí", "No")</f>
        <v>No</v>
      </c>
      <c r="H4793" t="s">
        <v>39</v>
      </c>
      <c r="I4793" t="str">
        <f>IF(moras[[#This Row],[TIPO_ASEGURAMIENTO]] = "", '2-Resumen'!$F$4, moras[[#This Row],[TIPO_ASEGURAMIENTO]])</f>
        <v>TRABAJADOR INDEPENDIENTE</v>
      </c>
      <c r="J4793" t="s">
        <v>29</v>
      </c>
      <c r="K4793" t="s">
        <v>30</v>
      </c>
      <c r="L4793" t="s">
        <v>31</v>
      </c>
      <c r="M4793" t="s">
        <v>30</v>
      </c>
      <c r="N4793">
        <v>47</v>
      </c>
      <c r="O4793">
        <f>IF(moras[[#This Row],[EDAD]]="", '2-Resumen'!$C$7, moras[[#This Row],[EDAD]])</f>
        <v>47</v>
      </c>
      <c r="P4793">
        <f>FLOOR(moras[[#This Row],[EDAD_SIN_NA´S]],10)</f>
        <v>40</v>
      </c>
      <c r="Q4793">
        <f>STANDARDIZE(moras[[#This Row],[EDAD]],'2-Resumen'!$C$2, '2-Resumen'!$C$3)</f>
        <v>0.35948646717097865</v>
      </c>
      <c r="R4793" t="str">
        <f>IF(ABS(moras[[#This Row],[Z-CORE E]]) &gt; 1.96, "Sí", "No")</f>
        <v>No</v>
      </c>
    </row>
    <row r="4794" spans="1:18">
      <c r="A4794">
        <v>3474</v>
      </c>
      <c r="B4794" t="s">
        <v>32</v>
      </c>
      <c r="C4794">
        <v>383254</v>
      </c>
      <c r="D47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94">
        <f>IF(moras[[#This Row],[SALARIO]]="",'2-Resumen'!$B$7, moras[[#This Row],[SALARIO]])</f>
        <v>383254</v>
      </c>
      <c r="F4794">
        <f>STANDARDIZE(moras[[#This Row],[SALARIO]],'2-Resumen'!$B$2,'2-Resumen'!$B$3)</f>
        <v>-0.36923940344996253</v>
      </c>
      <c r="G4794" t="str">
        <f>IF(ABS(moras[[#This Row],[Z-CORE]])&gt; 1.96,"Sí", "No")</f>
        <v>No</v>
      </c>
      <c r="H4794" t="s">
        <v>39</v>
      </c>
      <c r="I4794" t="str">
        <f>IF(moras[[#This Row],[TIPO_ASEGURAMIENTO]] = "", '2-Resumen'!$F$4, moras[[#This Row],[TIPO_ASEGURAMIENTO]])</f>
        <v>TRABAJADOR INDEPENDIENTE</v>
      </c>
      <c r="J4794" t="s">
        <v>29</v>
      </c>
      <c r="K4794" t="s">
        <v>30</v>
      </c>
      <c r="L4794" t="s">
        <v>31</v>
      </c>
      <c r="M4794" t="s">
        <v>31</v>
      </c>
      <c r="N4794">
        <v>45</v>
      </c>
      <c r="O4794">
        <f>IF(moras[[#This Row],[EDAD]]="", '2-Resumen'!$C$7, moras[[#This Row],[EDAD]])</f>
        <v>45</v>
      </c>
      <c r="P4794">
        <f>FLOOR(moras[[#This Row],[EDAD_SIN_NA´S]],10)</f>
        <v>40</v>
      </c>
      <c r="Q4794">
        <f>STANDARDIZE(moras[[#This Row],[EDAD]],'2-Resumen'!$C$2, '2-Resumen'!$C$3)</f>
        <v>0.21833580701670366</v>
      </c>
      <c r="R4794" t="str">
        <f>IF(ABS(moras[[#This Row],[Z-CORE E]]) &gt; 1.96, "Sí", "No")</f>
        <v>No</v>
      </c>
    </row>
    <row r="4795" spans="1:18">
      <c r="A4795">
        <v>3486</v>
      </c>
      <c r="B4795" t="s">
        <v>32</v>
      </c>
      <c r="C4795">
        <v>337480</v>
      </c>
      <c r="D47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95">
        <f>IF(moras[[#This Row],[SALARIO]]="",'2-Resumen'!$B$7, moras[[#This Row],[SALARIO]])</f>
        <v>337480</v>
      </c>
      <c r="F4795">
        <f>STANDARDIZE(moras[[#This Row],[SALARIO]],'2-Resumen'!$B$2,'2-Resumen'!$B$3)</f>
        <v>-0.37000103890167652</v>
      </c>
      <c r="G4795" t="str">
        <f>IF(ABS(moras[[#This Row],[Z-CORE]])&gt; 1.96,"Sí", "No")</f>
        <v>No</v>
      </c>
      <c r="H4795" t="s">
        <v>39</v>
      </c>
      <c r="I4795" t="str">
        <f>IF(moras[[#This Row],[TIPO_ASEGURAMIENTO]] = "", '2-Resumen'!$F$4, moras[[#This Row],[TIPO_ASEGURAMIENTO]])</f>
        <v>TRABAJADOR INDEPENDIENTE</v>
      </c>
      <c r="J4795" t="s">
        <v>29</v>
      </c>
      <c r="K4795" t="s">
        <v>30</v>
      </c>
      <c r="L4795" t="s">
        <v>31</v>
      </c>
      <c r="M4795" t="s">
        <v>31</v>
      </c>
      <c r="N4795">
        <v>29</v>
      </c>
      <c r="O4795">
        <f>IF(moras[[#This Row],[EDAD]]="", '2-Resumen'!$C$7, moras[[#This Row],[EDAD]])</f>
        <v>29</v>
      </c>
      <c r="P4795">
        <f>FLOOR(moras[[#This Row],[EDAD_SIN_NA´S]],10)</f>
        <v>20</v>
      </c>
      <c r="Q4795">
        <f>STANDARDIZE(moras[[#This Row],[EDAD]],'2-Resumen'!$C$2, '2-Resumen'!$C$3)</f>
        <v>-0.91086947421749642</v>
      </c>
      <c r="R4795" t="str">
        <f>IF(ABS(moras[[#This Row],[Z-CORE E]]) &gt; 1.96, "Sí", "No")</f>
        <v>No</v>
      </c>
    </row>
    <row r="4796" spans="1:18">
      <c r="A4796">
        <v>3487</v>
      </c>
      <c r="B4796" t="s">
        <v>32</v>
      </c>
      <c r="C4796">
        <v>485860</v>
      </c>
      <c r="D47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96">
        <f>IF(moras[[#This Row],[SALARIO]]="",'2-Resumen'!$B$7, moras[[#This Row],[SALARIO]])</f>
        <v>485860</v>
      </c>
      <c r="F4796">
        <f>STANDARDIZE(moras[[#This Row],[SALARIO]],'2-Resumen'!$B$2,'2-Resumen'!$B$3)</f>
        <v>-0.36753213803381868</v>
      </c>
      <c r="G4796" t="str">
        <f>IF(ABS(moras[[#This Row],[Z-CORE]])&gt; 1.96,"Sí", "No")</f>
        <v>No</v>
      </c>
      <c r="H4796" t="s">
        <v>39</v>
      </c>
      <c r="I4796" t="str">
        <f>IF(moras[[#This Row],[TIPO_ASEGURAMIENTO]] = "", '2-Resumen'!$F$4, moras[[#This Row],[TIPO_ASEGURAMIENTO]])</f>
        <v>TRABAJADOR INDEPENDIENTE</v>
      </c>
      <c r="J4796" t="s">
        <v>29</v>
      </c>
      <c r="K4796" t="s">
        <v>30</v>
      </c>
      <c r="L4796" t="s">
        <v>31</v>
      </c>
      <c r="M4796" t="s">
        <v>31</v>
      </c>
      <c r="N4796">
        <v>42</v>
      </c>
      <c r="O4796">
        <f>IF(moras[[#This Row],[EDAD]]="", '2-Resumen'!$C$7, moras[[#This Row],[EDAD]])</f>
        <v>42</v>
      </c>
      <c r="P4796">
        <f>FLOOR(moras[[#This Row],[EDAD_SIN_NA´S]],10)</f>
        <v>40</v>
      </c>
      <c r="Q4796">
        <f>STANDARDIZE(moras[[#This Row],[EDAD]],'2-Resumen'!$C$2, '2-Resumen'!$C$3)</f>
        <v>6.6098167852911317E-3</v>
      </c>
      <c r="R4796" t="str">
        <f>IF(ABS(moras[[#This Row],[Z-CORE E]]) &gt; 1.96, "Sí", "No")</f>
        <v>No</v>
      </c>
    </row>
    <row r="4797" spans="1:18">
      <c r="A4797">
        <v>3500</v>
      </c>
      <c r="B4797" t="s">
        <v>32</v>
      </c>
      <c r="C4797">
        <v>297046</v>
      </c>
      <c r="D47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797">
        <f>IF(moras[[#This Row],[SALARIO]]="",'2-Resumen'!$B$7, moras[[#This Row],[SALARIO]])</f>
        <v>297046</v>
      </c>
      <c r="F4797">
        <f>STANDARDIZE(moras[[#This Row],[SALARIO]],'2-Resumen'!$B$2,'2-Resumen'!$B$3)</f>
        <v>-0.37067382187573611</v>
      </c>
      <c r="G4797" t="str">
        <f>IF(ABS(moras[[#This Row],[Z-CORE]])&gt; 1.96,"Sí", "No")</f>
        <v>No</v>
      </c>
      <c r="H4797" t="s">
        <v>39</v>
      </c>
      <c r="I4797" t="str">
        <f>IF(moras[[#This Row],[TIPO_ASEGURAMIENTO]] = "", '2-Resumen'!$F$4, moras[[#This Row],[TIPO_ASEGURAMIENTO]])</f>
        <v>TRABAJADOR INDEPENDIENTE</v>
      </c>
      <c r="J4797" t="s">
        <v>29</v>
      </c>
      <c r="K4797" t="s">
        <v>30</v>
      </c>
      <c r="L4797" t="s">
        <v>31</v>
      </c>
      <c r="M4797" t="s">
        <v>30</v>
      </c>
      <c r="N4797">
        <v>61</v>
      </c>
      <c r="O4797">
        <f>IF(moras[[#This Row],[EDAD]]="", '2-Resumen'!$C$7, moras[[#This Row],[EDAD]])</f>
        <v>61</v>
      </c>
      <c r="P4797">
        <f>FLOOR(moras[[#This Row],[EDAD_SIN_NA´S]],10)</f>
        <v>60</v>
      </c>
      <c r="Q4797">
        <f>STANDARDIZE(moras[[#This Row],[EDAD]],'2-Resumen'!$C$2, '2-Resumen'!$C$3)</f>
        <v>1.3475410882509038</v>
      </c>
      <c r="R4797" t="str">
        <f>IF(ABS(moras[[#This Row],[Z-CORE E]]) &gt; 1.96, "Sí", "No")</f>
        <v>No</v>
      </c>
    </row>
    <row r="4798" spans="1:18">
      <c r="A4798">
        <v>3503</v>
      </c>
      <c r="B4798" t="s">
        <v>32</v>
      </c>
      <c r="C4798">
        <v>742483</v>
      </c>
      <c r="D47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798">
        <f>IF(moras[[#This Row],[SALARIO]]="",'2-Resumen'!$B$7, moras[[#This Row],[SALARIO]])</f>
        <v>742483</v>
      </c>
      <c r="F4798">
        <f>STANDARDIZE(moras[[#This Row],[SALARIO]],'2-Resumen'!$B$2,'2-Resumen'!$B$3)</f>
        <v>-0.36326217747705714</v>
      </c>
      <c r="G4798" t="str">
        <f>IF(ABS(moras[[#This Row],[Z-CORE]])&gt; 1.96,"Sí", "No")</f>
        <v>No</v>
      </c>
      <c r="H4798" t="s">
        <v>39</v>
      </c>
      <c r="I4798" t="str">
        <f>IF(moras[[#This Row],[TIPO_ASEGURAMIENTO]] = "", '2-Resumen'!$F$4, moras[[#This Row],[TIPO_ASEGURAMIENTO]])</f>
        <v>TRABAJADOR INDEPENDIENTE</v>
      </c>
      <c r="J4798" t="s">
        <v>29</v>
      </c>
      <c r="K4798" t="s">
        <v>30</v>
      </c>
      <c r="L4798" t="s">
        <v>31</v>
      </c>
      <c r="M4798" t="s">
        <v>30</v>
      </c>
      <c r="N4798">
        <v>70</v>
      </c>
      <c r="O4798">
        <f>IF(moras[[#This Row],[EDAD]]="", '2-Resumen'!$C$7, moras[[#This Row],[EDAD]])</f>
        <v>70</v>
      </c>
      <c r="P4798">
        <f>FLOOR(moras[[#This Row],[EDAD_SIN_NA´S]],10)</f>
        <v>70</v>
      </c>
      <c r="Q4798">
        <f>STANDARDIZE(moras[[#This Row],[EDAD]],'2-Resumen'!$C$2, '2-Resumen'!$C$3)</f>
        <v>1.9827190589451413</v>
      </c>
      <c r="R4798" t="str">
        <f>IF(ABS(moras[[#This Row],[Z-CORE E]]) &gt; 1.96, "Sí", "No")</f>
        <v>Sí</v>
      </c>
    </row>
    <row r="4799" spans="1:18">
      <c r="A4799">
        <v>3515</v>
      </c>
      <c r="B4799" t="s">
        <v>32</v>
      </c>
      <c r="C4799">
        <v>514062</v>
      </c>
      <c r="D47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799">
        <f>IF(moras[[#This Row],[SALARIO]]="",'2-Resumen'!$B$7, moras[[#This Row],[SALARIO]])</f>
        <v>514062</v>
      </c>
      <c r="F4799">
        <f>STANDARDIZE(moras[[#This Row],[SALARIO]],'2-Resumen'!$B$2,'2-Resumen'!$B$3)</f>
        <v>-0.36706288380632629</v>
      </c>
      <c r="G4799" t="str">
        <f>IF(ABS(moras[[#This Row],[Z-CORE]])&gt; 1.96,"Sí", "No")</f>
        <v>No</v>
      </c>
      <c r="H4799" t="s">
        <v>39</v>
      </c>
      <c r="I4799" t="str">
        <f>IF(moras[[#This Row],[TIPO_ASEGURAMIENTO]] = "", '2-Resumen'!$F$4, moras[[#This Row],[TIPO_ASEGURAMIENTO]])</f>
        <v>TRABAJADOR INDEPENDIENTE</v>
      </c>
      <c r="J4799" t="s">
        <v>29</v>
      </c>
      <c r="K4799" t="s">
        <v>30</v>
      </c>
      <c r="L4799" t="s">
        <v>31</v>
      </c>
      <c r="M4799" t="s">
        <v>30</v>
      </c>
      <c r="N4799">
        <v>62</v>
      </c>
      <c r="O4799">
        <f>IF(moras[[#This Row],[EDAD]]="", '2-Resumen'!$C$7, moras[[#This Row],[EDAD]])</f>
        <v>62</v>
      </c>
      <c r="P4799">
        <f>FLOOR(moras[[#This Row],[EDAD_SIN_NA´S]],10)</f>
        <v>60</v>
      </c>
      <c r="Q4799">
        <f>STANDARDIZE(moras[[#This Row],[EDAD]],'2-Resumen'!$C$2, '2-Resumen'!$C$3)</f>
        <v>1.4181164183280413</v>
      </c>
      <c r="R4799" t="str">
        <f>IF(ABS(moras[[#This Row],[Z-CORE E]]) &gt; 1.96, "Sí", "No")</f>
        <v>No</v>
      </c>
    </row>
    <row r="4800" spans="1:18">
      <c r="A4800">
        <v>3517</v>
      </c>
      <c r="B4800" t="s">
        <v>27</v>
      </c>
      <c r="C4800">
        <v>331181</v>
      </c>
      <c r="D48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00">
        <f>IF(moras[[#This Row],[SALARIO]]="",'2-Resumen'!$B$7, moras[[#This Row],[SALARIO]])</f>
        <v>331181</v>
      </c>
      <c r="F4800">
        <f>STANDARDIZE(moras[[#This Row],[SALARIO]],'2-Resumen'!$B$2,'2-Resumen'!$B$3)</f>
        <v>-0.37010584821941905</v>
      </c>
      <c r="G4800" t="str">
        <f>IF(ABS(moras[[#This Row],[Z-CORE]])&gt; 1.96,"Sí", "No")</f>
        <v>No</v>
      </c>
      <c r="H4800" t="s">
        <v>39</v>
      </c>
      <c r="I4800" t="str">
        <f>IF(moras[[#This Row],[TIPO_ASEGURAMIENTO]] = "", '2-Resumen'!$F$4, moras[[#This Row],[TIPO_ASEGURAMIENTO]])</f>
        <v>TRABAJADOR INDEPENDIENTE</v>
      </c>
      <c r="J4800" t="s">
        <v>29</v>
      </c>
      <c r="K4800" t="s">
        <v>30</v>
      </c>
      <c r="L4800" t="s">
        <v>31</v>
      </c>
      <c r="M4800" t="s">
        <v>31</v>
      </c>
      <c r="N4800">
        <v>59</v>
      </c>
      <c r="O4800">
        <f>IF(moras[[#This Row],[EDAD]]="", '2-Resumen'!$C$7, moras[[#This Row],[EDAD]])</f>
        <v>59</v>
      </c>
      <c r="P4800">
        <f>FLOOR(moras[[#This Row],[EDAD_SIN_NA´S]],10)</f>
        <v>50</v>
      </c>
      <c r="Q4800">
        <f>STANDARDIZE(moras[[#This Row],[EDAD]],'2-Resumen'!$C$2, '2-Resumen'!$C$3)</f>
        <v>1.2063904280966287</v>
      </c>
      <c r="R4800" t="str">
        <f>IF(ABS(moras[[#This Row],[Z-CORE E]]) &gt; 1.96, "Sí", "No")</f>
        <v>No</v>
      </c>
    </row>
    <row r="4801" spans="1:18">
      <c r="A4801">
        <v>3522</v>
      </c>
      <c r="B4801" t="s">
        <v>32</v>
      </c>
      <c r="C4801">
        <v>520421</v>
      </c>
      <c r="D48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01">
        <f>IF(moras[[#This Row],[SALARIO]]="",'2-Resumen'!$B$7, moras[[#This Row],[SALARIO]])</f>
        <v>520421</v>
      </c>
      <c r="F4801">
        <f>STANDARDIZE(moras[[#This Row],[SALARIO]],'2-Resumen'!$B$2,'2-Resumen'!$B$3)</f>
        <v>-0.36695707614613815</v>
      </c>
      <c r="G4801" t="str">
        <f>IF(ABS(moras[[#This Row],[Z-CORE]])&gt; 1.96,"Sí", "No")</f>
        <v>No</v>
      </c>
      <c r="H4801" t="s">
        <v>39</v>
      </c>
      <c r="I4801" t="str">
        <f>IF(moras[[#This Row],[TIPO_ASEGURAMIENTO]] = "", '2-Resumen'!$F$4, moras[[#This Row],[TIPO_ASEGURAMIENTO]])</f>
        <v>TRABAJADOR INDEPENDIENTE</v>
      </c>
      <c r="J4801" t="s">
        <v>29</v>
      </c>
      <c r="K4801" t="s">
        <v>30</v>
      </c>
      <c r="L4801" t="s">
        <v>31</v>
      </c>
      <c r="M4801" t="s">
        <v>30</v>
      </c>
      <c r="N4801">
        <v>58</v>
      </c>
      <c r="O4801">
        <f>IF(moras[[#This Row],[EDAD]]="", '2-Resumen'!$C$7, moras[[#This Row],[EDAD]])</f>
        <v>58</v>
      </c>
      <c r="P4801">
        <f>FLOOR(moras[[#This Row],[EDAD_SIN_NA´S]],10)</f>
        <v>50</v>
      </c>
      <c r="Q4801">
        <f>STANDARDIZE(moras[[#This Row],[EDAD]],'2-Resumen'!$C$2, '2-Resumen'!$C$3)</f>
        <v>1.1358150980194912</v>
      </c>
      <c r="R4801" t="str">
        <f>IF(ABS(moras[[#This Row],[Z-CORE E]]) &gt; 1.96, "Sí", "No")</f>
        <v>No</v>
      </c>
    </row>
    <row r="4802" spans="1:18">
      <c r="A4802">
        <v>3528</v>
      </c>
      <c r="B4802" t="s">
        <v>32</v>
      </c>
      <c r="C4802">
        <v>297046</v>
      </c>
      <c r="D48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02">
        <f>IF(moras[[#This Row],[SALARIO]]="",'2-Resumen'!$B$7, moras[[#This Row],[SALARIO]])</f>
        <v>297046</v>
      </c>
      <c r="F4802">
        <f>STANDARDIZE(moras[[#This Row],[SALARIO]],'2-Resumen'!$B$2,'2-Resumen'!$B$3)</f>
        <v>-0.37067382187573611</v>
      </c>
      <c r="G4802" t="str">
        <f>IF(ABS(moras[[#This Row],[Z-CORE]])&gt; 1.96,"Sí", "No")</f>
        <v>No</v>
      </c>
      <c r="H4802" t="s">
        <v>39</v>
      </c>
      <c r="I4802" t="str">
        <f>IF(moras[[#This Row],[TIPO_ASEGURAMIENTO]] = "", '2-Resumen'!$F$4, moras[[#This Row],[TIPO_ASEGURAMIENTO]])</f>
        <v>TRABAJADOR INDEPENDIENTE</v>
      </c>
      <c r="J4802" t="s">
        <v>29</v>
      </c>
      <c r="K4802" t="s">
        <v>30</v>
      </c>
      <c r="L4802" t="s">
        <v>31</v>
      </c>
      <c r="M4802" t="s">
        <v>31</v>
      </c>
      <c r="N4802">
        <v>57</v>
      </c>
      <c r="O4802">
        <f>IF(moras[[#This Row],[EDAD]]="", '2-Resumen'!$C$7, moras[[#This Row],[EDAD]])</f>
        <v>57</v>
      </c>
      <c r="P4802">
        <f>FLOOR(moras[[#This Row],[EDAD_SIN_NA´S]],10)</f>
        <v>50</v>
      </c>
      <c r="Q4802">
        <f>STANDARDIZE(moras[[#This Row],[EDAD]],'2-Resumen'!$C$2, '2-Resumen'!$C$3)</f>
        <v>1.0652397679423538</v>
      </c>
      <c r="R4802" t="str">
        <f>IF(ABS(moras[[#This Row],[Z-CORE E]]) &gt; 1.96, "Sí", "No")</f>
        <v>No</v>
      </c>
    </row>
    <row r="4803" spans="1:18">
      <c r="A4803">
        <v>3535</v>
      </c>
      <c r="B4803" t="s">
        <v>32</v>
      </c>
      <c r="C4803">
        <v>639148</v>
      </c>
      <c r="D48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03">
        <f>IF(moras[[#This Row],[SALARIO]]="",'2-Resumen'!$B$7, moras[[#This Row],[SALARIO]])</f>
        <v>639148</v>
      </c>
      <c r="F4803">
        <f>STANDARDIZE(moras[[#This Row],[SALARIO]],'2-Resumen'!$B$2,'2-Resumen'!$B$3)</f>
        <v>-0.36498157275391446</v>
      </c>
      <c r="G4803" t="str">
        <f>IF(ABS(moras[[#This Row],[Z-CORE]])&gt; 1.96,"Sí", "No")</f>
        <v>No</v>
      </c>
      <c r="H4803" t="s">
        <v>39</v>
      </c>
      <c r="I4803" t="str">
        <f>IF(moras[[#This Row],[TIPO_ASEGURAMIENTO]] = "", '2-Resumen'!$F$4, moras[[#This Row],[TIPO_ASEGURAMIENTO]])</f>
        <v>TRABAJADOR INDEPENDIENTE</v>
      </c>
      <c r="J4803" t="s">
        <v>29</v>
      </c>
      <c r="K4803" t="s">
        <v>30</v>
      </c>
      <c r="L4803" t="s">
        <v>31</v>
      </c>
      <c r="M4803" t="s">
        <v>31</v>
      </c>
      <c r="N4803">
        <v>73</v>
      </c>
      <c r="O4803">
        <f>IF(moras[[#This Row],[EDAD]]="", '2-Resumen'!$C$7, moras[[#This Row],[EDAD]])</f>
        <v>73</v>
      </c>
      <c r="P4803">
        <f>FLOOR(moras[[#This Row],[EDAD_SIN_NA´S]],10)</f>
        <v>70</v>
      </c>
      <c r="Q4803">
        <f>STANDARDIZE(moras[[#This Row],[EDAD]],'2-Resumen'!$C$2, '2-Resumen'!$C$3)</f>
        <v>2.1944450491765539</v>
      </c>
      <c r="R4803" t="str">
        <f>IF(ABS(moras[[#This Row],[Z-CORE E]]) &gt; 1.96, "Sí", "No")</f>
        <v>Sí</v>
      </c>
    </row>
    <row r="4804" spans="1:18">
      <c r="A4804">
        <v>3536</v>
      </c>
      <c r="B4804" t="s">
        <v>32</v>
      </c>
      <c r="C4804">
        <v>417679</v>
      </c>
      <c r="D48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04">
        <f>IF(moras[[#This Row],[SALARIO]]="",'2-Resumen'!$B$7, moras[[#This Row],[SALARIO]])</f>
        <v>417679</v>
      </c>
      <c r="F4804">
        <f>STANDARDIZE(moras[[#This Row],[SALARIO]],'2-Resumen'!$B$2,'2-Resumen'!$B$3)</f>
        <v>-0.36866660447182525</v>
      </c>
      <c r="G4804" t="str">
        <f>IF(ABS(moras[[#This Row],[Z-CORE]])&gt; 1.96,"Sí", "No")</f>
        <v>No</v>
      </c>
      <c r="H4804" t="s">
        <v>39</v>
      </c>
      <c r="I4804" t="str">
        <f>IF(moras[[#This Row],[TIPO_ASEGURAMIENTO]] = "", '2-Resumen'!$F$4, moras[[#This Row],[TIPO_ASEGURAMIENTO]])</f>
        <v>TRABAJADOR INDEPENDIENTE</v>
      </c>
      <c r="J4804" t="s">
        <v>29</v>
      </c>
      <c r="K4804" t="s">
        <v>30</v>
      </c>
      <c r="L4804" t="s">
        <v>31</v>
      </c>
      <c r="M4804" t="s">
        <v>30</v>
      </c>
      <c r="N4804">
        <v>47</v>
      </c>
      <c r="O4804">
        <f>IF(moras[[#This Row],[EDAD]]="", '2-Resumen'!$C$7, moras[[#This Row],[EDAD]])</f>
        <v>47</v>
      </c>
      <c r="P4804">
        <f>FLOOR(moras[[#This Row],[EDAD_SIN_NA´S]],10)</f>
        <v>40</v>
      </c>
      <c r="Q4804">
        <f>STANDARDIZE(moras[[#This Row],[EDAD]],'2-Resumen'!$C$2, '2-Resumen'!$C$3)</f>
        <v>0.35948646717097865</v>
      </c>
      <c r="R4804" t="str">
        <f>IF(ABS(moras[[#This Row],[Z-CORE E]]) &gt; 1.96, "Sí", "No")</f>
        <v>No</v>
      </c>
    </row>
    <row r="4805" spans="1:18">
      <c r="A4805">
        <v>3543</v>
      </c>
      <c r="B4805" t="s">
        <v>32</v>
      </c>
      <c r="C4805">
        <v>639148</v>
      </c>
      <c r="D48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05">
        <f>IF(moras[[#This Row],[SALARIO]]="",'2-Resumen'!$B$7, moras[[#This Row],[SALARIO]])</f>
        <v>639148</v>
      </c>
      <c r="F4805">
        <f>STANDARDIZE(moras[[#This Row],[SALARIO]],'2-Resumen'!$B$2,'2-Resumen'!$B$3)</f>
        <v>-0.36498157275391446</v>
      </c>
      <c r="G4805" t="str">
        <f>IF(ABS(moras[[#This Row],[Z-CORE]])&gt; 1.96,"Sí", "No")</f>
        <v>No</v>
      </c>
      <c r="H4805" t="s">
        <v>39</v>
      </c>
      <c r="I4805" t="str">
        <f>IF(moras[[#This Row],[TIPO_ASEGURAMIENTO]] = "", '2-Resumen'!$F$4, moras[[#This Row],[TIPO_ASEGURAMIENTO]])</f>
        <v>TRABAJADOR INDEPENDIENTE</v>
      </c>
      <c r="J4805" t="s">
        <v>29</v>
      </c>
      <c r="K4805" t="s">
        <v>30</v>
      </c>
      <c r="L4805" t="s">
        <v>31</v>
      </c>
      <c r="M4805" t="s">
        <v>30</v>
      </c>
      <c r="N4805">
        <v>66</v>
      </c>
      <c r="O4805">
        <f>IF(moras[[#This Row],[EDAD]]="", '2-Resumen'!$C$7, moras[[#This Row],[EDAD]])</f>
        <v>66</v>
      </c>
      <c r="P4805">
        <f>FLOOR(moras[[#This Row],[EDAD_SIN_NA´S]],10)</f>
        <v>60</v>
      </c>
      <c r="Q4805">
        <f>STANDARDIZE(moras[[#This Row],[EDAD]],'2-Resumen'!$C$2, '2-Resumen'!$C$3)</f>
        <v>1.7004177386365913</v>
      </c>
      <c r="R4805" t="str">
        <f>IF(ABS(moras[[#This Row],[Z-CORE E]]) &gt; 1.96, "Sí", "No")</f>
        <v>No</v>
      </c>
    </row>
    <row r="4806" spans="1:18">
      <c r="A4806">
        <v>3551</v>
      </c>
      <c r="B4806" t="s">
        <v>27</v>
      </c>
      <c r="C4806">
        <v>495975</v>
      </c>
      <c r="D48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06">
        <f>IF(moras[[#This Row],[SALARIO]]="",'2-Resumen'!$B$7, moras[[#This Row],[SALARIO]])</f>
        <v>495975</v>
      </c>
      <c r="F4806">
        <f>STANDARDIZE(moras[[#This Row],[SALARIO]],'2-Resumen'!$B$2,'2-Resumen'!$B$3)</f>
        <v>-0.36736383413653884</v>
      </c>
      <c r="G4806" t="str">
        <f>IF(ABS(moras[[#This Row],[Z-CORE]])&gt; 1.96,"Sí", "No")</f>
        <v>No</v>
      </c>
      <c r="H4806" t="s">
        <v>39</v>
      </c>
      <c r="I4806" t="str">
        <f>IF(moras[[#This Row],[TIPO_ASEGURAMIENTO]] = "", '2-Resumen'!$F$4, moras[[#This Row],[TIPO_ASEGURAMIENTO]])</f>
        <v>TRABAJADOR INDEPENDIENTE</v>
      </c>
      <c r="J4806" t="s">
        <v>29</v>
      </c>
      <c r="K4806" t="s">
        <v>30</v>
      </c>
      <c r="L4806" t="s">
        <v>31</v>
      </c>
      <c r="M4806" t="s">
        <v>30</v>
      </c>
      <c r="N4806">
        <v>56</v>
      </c>
      <c r="O4806">
        <f>IF(moras[[#This Row],[EDAD]]="", '2-Resumen'!$C$7, moras[[#This Row],[EDAD]])</f>
        <v>56</v>
      </c>
      <c r="P4806">
        <f>FLOOR(moras[[#This Row],[EDAD_SIN_NA´S]],10)</f>
        <v>50</v>
      </c>
      <c r="Q4806">
        <f>STANDARDIZE(moras[[#This Row],[EDAD]],'2-Resumen'!$C$2, '2-Resumen'!$C$3)</f>
        <v>0.99466443786521619</v>
      </c>
      <c r="R4806" t="str">
        <f>IF(ABS(moras[[#This Row],[Z-CORE E]]) &gt; 1.96, "Sí", "No")</f>
        <v>No</v>
      </c>
    </row>
    <row r="4807" spans="1:18">
      <c r="A4807">
        <v>3552</v>
      </c>
      <c r="B4807" t="s">
        <v>32</v>
      </c>
      <c r="C4807">
        <v>490122</v>
      </c>
      <c r="D48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07">
        <f>IF(moras[[#This Row],[SALARIO]]="",'2-Resumen'!$B$7, moras[[#This Row],[SALARIO]])</f>
        <v>490122</v>
      </c>
      <c r="F4807">
        <f>STANDARDIZE(moras[[#This Row],[SALARIO]],'2-Resumen'!$B$2,'2-Resumen'!$B$3)</f>
        <v>-0.36746122244210278</v>
      </c>
      <c r="G4807" t="str">
        <f>IF(ABS(moras[[#This Row],[Z-CORE]])&gt; 1.96,"Sí", "No")</f>
        <v>No</v>
      </c>
      <c r="H4807" t="s">
        <v>39</v>
      </c>
      <c r="I4807" t="str">
        <f>IF(moras[[#This Row],[TIPO_ASEGURAMIENTO]] = "", '2-Resumen'!$F$4, moras[[#This Row],[TIPO_ASEGURAMIENTO]])</f>
        <v>TRABAJADOR INDEPENDIENTE</v>
      </c>
      <c r="J4807" t="s">
        <v>29</v>
      </c>
      <c r="K4807" t="s">
        <v>30</v>
      </c>
      <c r="L4807" t="s">
        <v>30</v>
      </c>
      <c r="M4807" t="s">
        <v>30</v>
      </c>
      <c r="N4807">
        <v>45</v>
      </c>
      <c r="O4807">
        <f>IF(moras[[#This Row],[EDAD]]="", '2-Resumen'!$C$7, moras[[#This Row],[EDAD]])</f>
        <v>45</v>
      </c>
      <c r="P4807">
        <f>FLOOR(moras[[#This Row],[EDAD_SIN_NA´S]],10)</f>
        <v>40</v>
      </c>
      <c r="Q4807">
        <f>STANDARDIZE(moras[[#This Row],[EDAD]],'2-Resumen'!$C$2, '2-Resumen'!$C$3)</f>
        <v>0.21833580701670366</v>
      </c>
      <c r="R4807" t="str">
        <f>IF(ABS(moras[[#This Row],[Z-CORE E]]) &gt; 1.96, "Sí", "No")</f>
        <v>No</v>
      </c>
    </row>
    <row r="4808" spans="1:18">
      <c r="A4808">
        <v>3557</v>
      </c>
      <c r="B4808" t="s">
        <v>32</v>
      </c>
      <c r="C4808">
        <v>331181</v>
      </c>
      <c r="D48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08">
        <f>IF(moras[[#This Row],[SALARIO]]="",'2-Resumen'!$B$7, moras[[#This Row],[SALARIO]])</f>
        <v>331181</v>
      </c>
      <c r="F4808">
        <f>STANDARDIZE(moras[[#This Row],[SALARIO]],'2-Resumen'!$B$2,'2-Resumen'!$B$3)</f>
        <v>-0.37010584821941905</v>
      </c>
      <c r="G4808" t="str">
        <f>IF(ABS(moras[[#This Row],[Z-CORE]])&gt; 1.96,"Sí", "No")</f>
        <v>No</v>
      </c>
      <c r="H4808" t="s">
        <v>39</v>
      </c>
      <c r="I4808" t="str">
        <f>IF(moras[[#This Row],[TIPO_ASEGURAMIENTO]] = "", '2-Resumen'!$F$4, moras[[#This Row],[TIPO_ASEGURAMIENTO]])</f>
        <v>TRABAJADOR INDEPENDIENTE</v>
      </c>
      <c r="J4808" t="s">
        <v>29</v>
      </c>
      <c r="K4808" t="s">
        <v>30</v>
      </c>
      <c r="L4808" t="s">
        <v>31</v>
      </c>
      <c r="M4808" t="s">
        <v>30</v>
      </c>
      <c r="N4808">
        <v>51</v>
      </c>
      <c r="O4808">
        <f>IF(moras[[#This Row],[EDAD]]="", '2-Resumen'!$C$7, moras[[#This Row],[EDAD]])</f>
        <v>51</v>
      </c>
      <c r="P4808">
        <f>FLOOR(moras[[#This Row],[EDAD_SIN_NA´S]],10)</f>
        <v>50</v>
      </c>
      <c r="Q4808">
        <f>STANDARDIZE(moras[[#This Row],[EDAD]],'2-Resumen'!$C$2, '2-Resumen'!$C$3)</f>
        <v>0.64178778747952869</v>
      </c>
      <c r="R4808" t="str">
        <f>IF(ABS(moras[[#This Row],[Z-CORE E]]) &gt; 1.96, "Sí", "No")</f>
        <v>No</v>
      </c>
    </row>
    <row r="4809" spans="1:18">
      <c r="A4809">
        <v>3563</v>
      </c>
      <c r="B4809" t="s">
        <v>32</v>
      </c>
      <c r="C4809">
        <v>476987</v>
      </c>
      <c r="D48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09">
        <f>IF(moras[[#This Row],[SALARIO]]="",'2-Resumen'!$B$7, moras[[#This Row],[SALARIO]])</f>
        <v>476987</v>
      </c>
      <c r="F4809">
        <f>STANDARDIZE(moras[[#This Row],[SALARIO]],'2-Resumen'!$B$2,'2-Resumen'!$B$3)</f>
        <v>-0.36767977624247555</v>
      </c>
      <c r="G4809" t="str">
        <f>IF(ABS(moras[[#This Row],[Z-CORE]])&gt; 1.96,"Sí", "No")</f>
        <v>No</v>
      </c>
      <c r="H4809" t="s">
        <v>39</v>
      </c>
      <c r="I4809" t="str">
        <f>IF(moras[[#This Row],[TIPO_ASEGURAMIENTO]] = "", '2-Resumen'!$F$4, moras[[#This Row],[TIPO_ASEGURAMIENTO]])</f>
        <v>TRABAJADOR INDEPENDIENTE</v>
      </c>
      <c r="J4809" t="s">
        <v>29</v>
      </c>
      <c r="K4809" t="s">
        <v>30</v>
      </c>
      <c r="L4809" t="s">
        <v>31</v>
      </c>
      <c r="M4809" t="s">
        <v>31</v>
      </c>
      <c r="N4809">
        <v>52</v>
      </c>
      <c r="O4809">
        <f>IF(moras[[#This Row],[EDAD]]="", '2-Resumen'!$C$7, moras[[#This Row],[EDAD]])</f>
        <v>52</v>
      </c>
      <c r="P4809">
        <f>FLOOR(moras[[#This Row],[EDAD_SIN_NA´S]],10)</f>
        <v>50</v>
      </c>
      <c r="Q4809">
        <f>STANDARDIZE(moras[[#This Row],[EDAD]],'2-Resumen'!$C$2, '2-Resumen'!$C$3)</f>
        <v>0.71236311755666615</v>
      </c>
      <c r="R4809" t="str">
        <f>IF(ABS(moras[[#This Row],[Z-CORE E]]) &gt; 1.96, "Sí", "No")</f>
        <v>No</v>
      </c>
    </row>
    <row r="4810" spans="1:18">
      <c r="A4810">
        <v>3571</v>
      </c>
      <c r="B4810" t="s">
        <v>32</v>
      </c>
      <c r="C4810">
        <v>300018</v>
      </c>
      <c r="D48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10">
        <f>IF(moras[[#This Row],[SALARIO]]="",'2-Resumen'!$B$7, moras[[#This Row],[SALARIO]])</f>
        <v>300018</v>
      </c>
      <c r="F4810">
        <f>STANDARDIZE(moras[[#This Row],[SALARIO]],'2-Resumen'!$B$2,'2-Resumen'!$B$3)</f>
        <v>-0.37062437064659964</v>
      </c>
      <c r="G4810" t="str">
        <f>IF(ABS(moras[[#This Row],[Z-CORE]])&gt; 1.96,"Sí", "No")</f>
        <v>No</v>
      </c>
      <c r="H4810" t="s">
        <v>39</v>
      </c>
      <c r="I4810" t="str">
        <f>IF(moras[[#This Row],[TIPO_ASEGURAMIENTO]] = "", '2-Resumen'!$F$4, moras[[#This Row],[TIPO_ASEGURAMIENTO]])</f>
        <v>TRABAJADOR INDEPENDIENTE</v>
      </c>
      <c r="J4810" t="s">
        <v>29</v>
      </c>
      <c r="K4810" t="s">
        <v>30</v>
      </c>
      <c r="L4810" t="s">
        <v>31</v>
      </c>
      <c r="M4810" t="s">
        <v>31</v>
      </c>
      <c r="N4810">
        <v>61</v>
      </c>
      <c r="O4810">
        <f>IF(moras[[#This Row],[EDAD]]="", '2-Resumen'!$C$7, moras[[#This Row],[EDAD]])</f>
        <v>61</v>
      </c>
      <c r="P4810">
        <f>FLOOR(moras[[#This Row],[EDAD_SIN_NA´S]],10)</f>
        <v>60</v>
      </c>
      <c r="Q4810">
        <f>STANDARDIZE(moras[[#This Row],[EDAD]],'2-Resumen'!$C$2, '2-Resumen'!$C$3)</f>
        <v>1.3475410882509038</v>
      </c>
      <c r="R4810" t="str">
        <f>IF(ABS(moras[[#This Row],[Z-CORE E]]) &gt; 1.96, "Sí", "No")</f>
        <v>No</v>
      </c>
    </row>
    <row r="4811" spans="1:18">
      <c r="A4811">
        <v>3577</v>
      </c>
      <c r="B4811" t="s">
        <v>27</v>
      </c>
      <c r="C4811">
        <v>356455</v>
      </c>
      <c r="D48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11">
        <f>IF(moras[[#This Row],[SALARIO]]="",'2-Resumen'!$B$7, moras[[#This Row],[SALARIO]])</f>
        <v>356455</v>
      </c>
      <c r="F4811">
        <f>STANDARDIZE(moras[[#This Row],[SALARIO]],'2-Resumen'!$B$2,'2-Resumen'!$B$3)</f>
        <v>-0.36968531310326974</v>
      </c>
      <c r="G4811" t="str">
        <f>IF(ABS(moras[[#This Row],[Z-CORE]])&gt; 1.96,"Sí", "No")</f>
        <v>No</v>
      </c>
      <c r="H4811" t="s">
        <v>39</v>
      </c>
      <c r="I4811" t="str">
        <f>IF(moras[[#This Row],[TIPO_ASEGURAMIENTO]] = "", '2-Resumen'!$F$4, moras[[#This Row],[TIPO_ASEGURAMIENTO]])</f>
        <v>TRABAJADOR INDEPENDIENTE</v>
      </c>
      <c r="J4811" t="s">
        <v>29</v>
      </c>
      <c r="K4811" t="s">
        <v>30</v>
      </c>
      <c r="L4811" t="s">
        <v>30</v>
      </c>
      <c r="M4811" t="s">
        <v>30</v>
      </c>
      <c r="N4811">
        <v>52</v>
      </c>
      <c r="O4811">
        <f>IF(moras[[#This Row],[EDAD]]="", '2-Resumen'!$C$7, moras[[#This Row],[EDAD]])</f>
        <v>52</v>
      </c>
      <c r="P4811">
        <f>FLOOR(moras[[#This Row],[EDAD_SIN_NA´S]],10)</f>
        <v>50</v>
      </c>
      <c r="Q4811">
        <f>STANDARDIZE(moras[[#This Row],[EDAD]],'2-Resumen'!$C$2, '2-Resumen'!$C$3)</f>
        <v>0.71236311755666615</v>
      </c>
      <c r="R4811" t="str">
        <f>IF(ABS(moras[[#This Row],[Z-CORE E]]) &gt; 1.96, "Sí", "No")</f>
        <v>No</v>
      </c>
    </row>
    <row r="4812" spans="1:18">
      <c r="A4812">
        <v>3587</v>
      </c>
      <c r="B4812" t="s">
        <v>32</v>
      </c>
      <c r="C4812">
        <v>300018</v>
      </c>
      <c r="D48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12">
        <f>IF(moras[[#This Row],[SALARIO]]="",'2-Resumen'!$B$7, moras[[#This Row],[SALARIO]])</f>
        <v>300018</v>
      </c>
      <c r="F4812">
        <f>STANDARDIZE(moras[[#This Row],[SALARIO]],'2-Resumen'!$B$2,'2-Resumen'!$B$3)</f>
        <v>-0.37062437064659964</v>
      </c>
      <c r="G4812" t="str">
        <f>IF(ABS(moras[[#This Row],[Z-CORE]])&gt; 1.96,"Sí", "No")</f>
        <v>No</v>
      </c>
      <c r="H4812" t="s">
        <v>39</v>
      </c>
      <c r="I4812" t="str">
        <f>IF(moras[[#This Row],[TIPO_ASEGURAMIENTO]] = "", '2-Resumen'!$F$4, moras[[#This Row],[TIPO_ASEGURAMIENTO]])</f>
        <v>TRABAJADOR INDEPENDIENTE</v>
      </c>
      <c r="J4812" t="s">
        <v>29</v>
      </c>
      <c r="K4812" t="s">
        <v>30</v>
      </c>
      <c r="L4812" t="s">
        <v>31</v>
      </c>
      <c r="M4812" t="s">
        <v>30</v>
      </c>
      <c r="N4812">
        <v>51</v>
      </c>
      <c r="O4812">
        <f>IF(moras[[#This Row],[EDAD]]="", '2-Resumen'!$C$7, moras[[#This Row],[EDAD]])</f>
        <v>51</v>
      </c>
      <c r="P4812">
        <f>FLOOR(moras[[#This Row],[EDAD_SIN_NA´S]],10)</f>
        <v>50</v>
      </c>
      <c r="Q4812">
        <f>STANDARDIZE(moras[[#This Row],[EDAD]],'2-Resumen'!$C$2, '2-Resumen'!$C$3)</f>
        <v>0.64178778747952869</v>
      </c>
      <c r="R4812" t="str">
        <f>IF(ABS(moras[[#This Row],[Z-CORE E]]) &gt; 1.96, "Sí", "No")</f>
        <v>No</v>
      </c>
    </row>
    <row r="4813" spans="1:18">
      <c r="A4813">
        <v>3599</v>
      </c>
      <c r="B4813" t="s">
        <v>32</v>
      </c>
      <c r="C4813">
        <v>302470</v>
      </c>
      <c r="D48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13">
        <f>IF(moras[[#This Row],[SALARIO]]="",'2-Resumen'!$B$7, moras[[#This Row],[SALARIO]])</f>
        <v>302470</v>
      </c>
      <c r="F4813">
        <f>STANDARDIZE(moras[[#This Row],[SALARIO]],'2-Resumen'!$B$2,'2-Resumen'!$B$3)</f>
        <v>-0.37058357171865797</v>
      </c>
      <c r="G4813" t="str">
        <f>IF(ABS(moras[[#This Row],[Z-CORE]])&gt; 1.96,"Sí", "No")</f>
        <v>No</v>
      </c>
      <c r="H4813" t="s">
        <v>39</v>
      </c>
      <c r="I4813" t="str">
        <f>IF(moras[[#This Row],[TIPO_ASEGURAMIENTO]] = "", '2-Resumen'!$F$4, moras[[#This Row],[TIPO_ASEGURAMIENTO]])</f>
        <v>TRABAJADOR INDEPENDIENTE</v>
      </c>
      <c r="J4813" t="s">
        <v>29</v>
      </c>
      <c r="K4813" t="s">
        <v>30</v>
      </c>
      <c r="L4813" t="s">
        <v>31</v>
      </c>
      <c r="M4813" t="s">
        <v>31</v>
      </c>
      <c r="N4813">
        <v>53</v>
      </c>
      <c r="O4813">
        <f>IF(moras[[#This Row],[EDAD]]="", '2-Resumen'!$C$7, moras[[#This Row],[EDAD]])</f>
        <v>53</v>
      </c>
      <c r="P4813">
        <f>FLOOR(moras[[#This Row],[EDAD_SIN_NA´S]],10)</f>
        <v>50</v>
      </c>
      <c r="Q4813">
        <f>STANDARDIZE(moras[[#This Row],[EDAD]],'2-Resumen'!$C$2, '2-Resumen'!$C$3)</f>
        <v>0.78293844763380371</v>
      </c>
      <c r="R4813" t="str">
        <f>IF(ABS(moras[[#This Row],[Z-CORE E]]) &gt; 1.96, "Sí", "No")</f>
        <v>No</v>
      </c>
    </row>
    <row r="4814" spans="1:18">
      <c r="A4814">
        <v>3604</v>
      </c>
      <c r="B4814" t="s">
        <v>27</v>
      </c>
      <c r="C4814">
        <v>297046</v>
      </c>
      <c r="D48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14">
        <f>IF(moras[[#This Row],[SALARIO]]="",'2-Resumen'!$B$7, moras[[#This Row],[SALARIO]])</f>
        <v>297046</v>
      </c>
      <c r="F4814">
        <f>STANDARDIZE(moras[[#This Row],[SALARIO]],'2-Resumen'!$B$2,'2-Resumen'!$B$3)</f>
        <v>-0.37067382187573611</v>
      </c>
      <c r="G4814" t="str">
        <f>IF(ABS(moras[[#This Row],[Z-CORE]])&gt; 1.96,"Sí", "No")</f>
        <v>No</v>
      </c>
      <c r="H4814" t="s">
        <v>39</v>
      </c>
      <c r="I4814" t="str">
        <f>IF(moras[[#This Row],[TIPO_ASEGURAMIENTO]] = "", '2-Resumen'!$F$4, moras[[#This Row],[TIPO_ASEGURAMIENTO]])</f>
        <v>TRABAJADOR INDEPENDIENTE</v>
      </c>
      <c r="J4814" t="s">
        <v>29</v>
      </c>
      <c r="K4814" t="s">
        <v>30</v>
      </c>
      <c r="L4814" t="s">
        <v>31</v>
      </c>
      <c r="M4814" t="s">
        <v>30</v>
      </c>
      <c r="N4814">
        <v>38</v>
      </c>
      <c r="O4814">
        <f>IF(moras[[#This Row],[EDAD]]="", '2-Resumen'!$C$7, moras[[#This Row],[EDAD]])</f>
        <v>38</v>
      </c>
      <c r="P4814">
        <f>FLOOR(moras[[#This Row],[EDAD_SIN_NA´S]],10)</f>
        <v>30</v>
      </c>
      <c r="Q4814">
        <f>STANDARDIZE(moras[[#This Row],[EDAD]],'2-Resumen'!$C$2, '2-Resumen'!$C$3)</f>
        <v>-0.27569150352325889</v>
      </c>
      <c r="R4814" t="str">
        <f>IF(ABS(moras[[#This Row],[Z-CORE E]]) &gt; 1.96, "Sí", "No")</f>
        <v>No</v>
      </c>
    </row>
    <row r="4815" spans="1:18">
      <c r="A4815">
        <v>3606</v>
      </c>
      <c r="B4815" t="s">
        <v>32</v>
      </c>
      <c r="C4815">
        <v>299441</v>
      </c>
      <c r="D48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15">
        <f>IF(moras[[#This Row],[SALARIO]]="",'2-Resumen'!$B$7, moras[[#This Row],[SALARIO]])</f>
        <v>299441</v>
      </c>
      <c r="F4815">
        <f>STANDARDIZE(moras[[#This Row],[SALARIO]],'2-Resumen'!$B$2,'2-Resumen'!$B$3)</f>
        <v>-0.37063397137311771</v>
      </c>
      <c r="G4815" t="str">
        <f>IF(ABS(moras[[#This Row],[Z-CORE]])&gt; 1.96,"Sí", "No")</f>
        <v>No</v>
      </c>
      <c r="H4815" t="s">
        <v>39</v>
      </c>
      <c r="I4815" t="str">
        <f>IF(moras[[#This Row],[TIPO_ASEGURAMIENTO]] = "", '2-Resumen'!$F$4, moras[[#This Row],[TIPO_ASEGURAMIENTO]])</f>
        <v>TRABAJADOR INDEPENDIENTE</v>
      </c>
      <c r="J4815" t="s">
        <v>29</v>
      </c>
      <c r="K4815" t="s">
        <v>30</v>
      </c>
      <c r="L4815" t="s">
        <v>31</v>
      </c>
      <c r="M4815" t="s">
        <v>31</v>
      </c>
      <c r="N4815">
        <v>34</v>
      </c>
      <c r="O4815">
        <f>IF(moras[[#This Row],[EDAD]]="", '2-Resumen'!$C$7, moras[[#This Row],[EDAD]])</f>
        <v>34</v>
      </c>
      <c r="P4815">
        <f>FLOOR(moras[[#This Row],[EDAD_SIN_NA´S]],10)</f>
        <v>30</v>
      </c>
      <c r="Q4815">
        <f>STANDARDIZE(moras[[#This Row],[EDAD]],'2-Resumen'!$C$2, '2-Resumen'!$C$3)</f>
        <v>-0.55799282383180893</v>
      </c>
      <c r="R4815" t="str">
        <f>IF(ABS(moras[[#This Row],[Z-CORE E]]) &gt; 1.96, "Sí", "No")</f>
        <v>No</v>
      </c>
    </row>
    <row r="4816" spans="1:18">
      <c r="A4816">
        <v>3611</v>
      </c>
      <c r="B4816" t="s">
        <v>32</v>
      </c>
      <c r="C4816">
        <v>445567</v>
      </c>
      <c r="D48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16">
        <f>IF(moras[[#This Row],[SALARIO]]="",'2-Resumen'!$B$7, moras[[#This Row],[SALARIO]])</f>
        <v>445567</v>
      </c>
      <c r="F4816">
        <f>STANDARDIZE(moras[[#This Row],[SALARIO]],'2-Resumen'!$B$2,'2-Resumen'!$B$3)</f>
        <v>-0.36820257490313124</v>
      </c>
      <c r="G4816" t="str">
        <f>IF(ABS(moras[[#This Row],[Z-CORE]])&gt; 1.96,"Sí", "No")</f>
        <v>No</v>
      </c>
      <c r="H4816" t="s">
        <v>39</v>
      </c>
      <c r="I4816" t="str">
        <f>IF(moras[[#This Row],[TIPO_ASEGURAMIENTO]] = "", '2-Resumen'!$F$4, moras[[#This Row],[TIPO_ASEGURAMIENTO]])</f>
        <v>TRABAJADOR INDEPENDIENTE</v>
      </c>
      <c r="J4816" t="s">
        <v>29</v>
      </c>
      <c r="K4816" t="s">
        <v>30</v>
      </c>
      <c r="L4816" t="s">
        <v>31</v>
      </c>
      <c r="M4816" t="s">
        <v>31</v>
      </c>
      <c r="N4816">
        <v>47</v>
      </c>
      <c r="O4816">
        <f>IF(moras[[#This Row],[EDAD]]="", '2-Resumen'!$C$7, moras[[#This Row],[EDAD]])</f>
        <v>47</v>
      </c>
      <c r="P4816">
        <f>FLOOR(moras[[#This Row],[EDAD_SIN_NA´S]],10)</f>
        <v>40</v>
      </c>
      <c r="Q4816">
        <f>STANDARDIZE(moras[[#This Row],[EDAD]],'2-Resumen'!$C$2, '2-Resumen'!$C$3)</f>
        <v>0.35948646717097865</v>
      </c>
      <c r="R4816" t="str">
        <f>IF(ABS(moras[[#This Row],[Z-CORE E]]) &gt; 1.96, "Sí", "No")</f>
        <v>No</v>
      </c>
    </row>
    <row r="4817" spans="1:18">
      <c r="A4817">
        <v>3612</v>
      </c>
      <c r="B4817" t="s">
        <v>32</v>
      </c>
      <c r="C4817">
        <v>297058</v>
      </c>
      <c r="D48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17">
        <f>IF(moras[[#This Row],[SALARIO]]="",'2-Resumen'!$B$7, moras[[#This Row],[SALARIO]])</f>
        <v>297058</v>
      </c>
      <c r="F4817">
        <f>STANDARDIZE(moras[[#This Row],[SALARIO]],'2-Resumen'!$B$2,'2-Resumen'!$B$3)</f>
        <v>-0.37067362220724703</v>
      </c>
      <c r="G4817" t="str">
        <f>IF(ABS(moras[[#This Row],[Z-CORE]])&gt; 1.96,"Sí", "No")</f>
        <v>No</v>
      </c>
      <c r="H4817" t="s">
        <v>39</v>
      </c>
      <c r="I4817" t="str">
        <f>IF(moras[[#This Row],[TIPO_ASEGURAMIENTO]] = "", '2-Resumen'!$F$4, moras[[#This Row],[TIPO_ASEGURAMIENTO]])</f>
        <v>TRABAJADOR INDEPENDIENTE</v>
      </c>
      <c r="J4817" t="s">
        <v>29</v>
      </c>
      <c r="K4817" t="s">
        <v>30</v>
      </c>
      <c r="L4817" t="s">
        <v>31</v>
      </c>
      <c r="M4817" t="s">
        <v>31</v>
      </c>
      <c r="N4817">
        <v>53</v>
      </c>
      <c r="O4817">
        <f>IF(moras[[#This Row],[EDAD]]="", '2-Resumen'!$C$7, moras[[#This Row],[EDAD]])</f>
        <v>53</v>
      </c>
      <c r="P4817">
        <f>FLOOR(moras[[#This Row],[EDAD_SIN_NA´S]],10)</f>
        <v>50</v>
      </c>
      <c r="Q4817">
        <f>STANDARDIZE(moras[[#This Row],[EDAD]],'2-Resumen'!$C$2, '2-Resumen'!$C$3)</f>
        <v>0.78293844763380371</v>
      </c>
      <c r="R4817" t="str">
        <f>IF(ABS(moras[[#This Row],[Z-CORE E]]) &gt; 1.96, "Sí", "No")</f>
        <v>No</v>
      </c>
    </row>
    <row r="4818" spans="1:18">
      <c r="A4818">
        <v>3619</v>
      </c>
      <c r="B4818" t="s">
        <v>27</v>
      </c>
      <c r="C4818">
        <v>297046</v>
      </c>
      <c r="D48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18">
        <f>IF(moras[[#This Row],[SALARIO]]="",'2-Resumen'!$B$7, moras[[#This Row],[SALARIO]])</f>
        <v>297046</v>
      </c>
      <c r="F4818">
        <f>STANDARDIZE(moras[[#This Row],[SALARIO]],'2-Resumen'!$B$2,'2-Resumen'!$B$3)</f>
        <v>-0.37067382187573611</v>
      </c>
      <c r="G4818" t="str">
        <f>IF(ABS(moras[[#This Row],[Z-CORE]])&gt; 1.96,"Sí", "No")</f>
        <v>No</v>
      </c>
      <c r="H4818" t="s">
        <v>39</v>
      </c>
      <c r="I4818" t="str">
        <f>IF(moras[[#This Row],[TIPO_ASEGURAMIENTO]] = "", '2-Resumen'!$F$4, moras[[#This Row],[TIPO_ASEGURAMIENTO]])</f>
        <v>TRABAJADOR INDEPENDIENTE</v>
      </c>
      <c r="J4818" t="s">
        <v>29</v>
      </c>
      <c r="K4818" t="s">
        <v>30</v>
      </c>
      <c r="L4818" t="s">
        <v>31</v>
      </c>
      <c r="M4818" t="s">
        <v>30</v>
      </c>
      <c r="N4818">
        <v>53</v>
      </c>
      <c r="O4818">
        <f>IF(moras[[#This Row],[EDAD]]="", '2-Resumen'!$C$7, moras[[#This Row],[EDAD]])</f>
        <v>53</v>
      </c>
      <c r="P4818">
        <f>FLOOR(moras[[#This Row],[EDAD_SIN_NA´S]],10)</f>
        <v>50</v>
      </c>
      <c r="Q4818">
        <f>STANDARDIZE(moras[[#This Row],[EDAD]],'2-Resumen'!$C$2, '2-Resumen'!$C$3)</f>
        <v>0.78293844763380371</v>
      </c>
      <c r="R4818" t="str">
        <f>IF(ABS(moras[[#This Row],[Z-CORE E]]) &gt; 1.96, "Sí", "No")</f>
        <v>No</v>
      </c>
    </row>
    <row r="4819" spans="1:18">
      <c r="A4819">
        <v>3621</v>
      </c>
      <c r="B4819" t="s">
        <v>27</v>
      </c>
      <c r="C4819">
        <v>604940</v>
      </c>
      <c r="D48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19">
        <f>IF(moras[[#This Row],[SALARIO]]="",'2-Resumen'!$B$7, moras[[#This Row],[SALARIO]])</f>
        <v>604940</v>
      </c>
      <c r="F4819">
        <f>STANDARDIZE(moras[[#This Row],[SALARIO]],'2-Resumen'!$B$2,'2-Resumen'!$B$3)</f>
        <v>-0.36555076106020695</v>
      </c>
      <c r="G4819" t="str">
        <f>IF(ABS(moras[[#This Row],[Z-CORE]])&gt; 1.96,"Sí", "No")</f>
        <v>No</v>
      </c>
      <c r="H4819" t="s">
        <v>39</v>
      </c>
      <c r="I4819" t="str">
        <f>IF(moras[[#This Row],[TIPO_ASEGURAMIENTO]] = "", '2-Resumen'!$F$4, moras[[#This Row],[TIPO_ASEGURAMIENTO]])</f>
        <v>TRABAJADOR INDEPENDIENTE</v>
      </c>
      <c r="J4819" t="s">
        <v>29</v>
      </c>
      <c r="K4819" t="s">
        <v>30</v>
      </c>
      <c r="L4819" t="s">
        <v>31</v>
      </c>
      <c r="M4819" t="s">
        <v>31</v>
      </c>
      <c r="N4819">
        <v>30</v>
      </c>
      <c r="O4819">
        <f>IF(moras[[#This Row],[EDAD]]="", '2-Resumen'!$C$7, moras[[#This Row],[EDAD]])</f>
        <v>30</v>
      </c>
      <c r="P4819">
        <f>FLOOR(moras[[#This Row],[EDAD_SIN_NA´S]],10)</f>
        <v>30</v>
      </c>
      <c r="Q4819">
        <f>STANDARDIZE(moras[[#This Row],[EDAD]],'2-Resumen'!$C$2, '2-Resumen'!$C$3)</f>
        <v>-0.84029414414035897</v>
      </c>
      <c r="R4819" t="str">
        <f>IF(ABS(moras[[#This Row],[Z-CORE E]]) &gt; 1.96, "Sí", "No")</f>
        <v>No</v>
      </c>
    </row>
    <row r="4820" spans="1:18">
      <c r="A4820">
        <v>3628</v>
      </c>
      <c r="B4820" t="s">
        <v>27</v>
      </c>
      <c r="C4820">
        <v>27803099</v>
      </c>
      <c r="D48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ALTO</v>
      </c>
      <c r="E4820">
        <f>IF(moras[[#This Row],[SALARIO]]="",'2-Resumen'!$B$7, moras[[#This Row],[SALARIO]])</f>
        <v>27803099</v>
      </c>
      <c r="F4820">
        <f>STANDARDIZE(moras[[#This Row],[SALARIO]],'2-Resumen'!$B$2,'2-Resumen'!$B$3)</f>
        <v>8.7000515117414676E-2</v>
      </c>
      <c r="G4820" t="str">
        <f>IF(ABS(moras[[#This Row],[Z-CORE]])&gt; 1.96,"Sí", "No")</f>
        <v>No</v>
      </c>
      <c r="H4820" t="s">
        <v>39</v>
      </c>
      <c r="I4820" t="str">
        <f>IF(moras[[#This Row],[TIPO_ASEGURAMIENTO]] = "", '2-Resumen'!$F$4, moras[[#This Row],[TIPO_ASEGURAMIENTO]])</f>
        <v>TRABAJADOR INDEPENDIENTE</v>
      </c>
      <c r="J4820" t="s">
        <v>29</v>
      </c>
      <c r="K4820" t="s">
        <v>30</v>
      </c>
      <c r="L4820" t="s">
        <v>30</v>
      </c>
      <c r="M4820" t="s">
        <v>31</v>
      </c>
      <c r="N4820">
        <v>30</v>
      </c>
      <c r="O4820">
        <f>IF(moras[[#This Row],[EDAD]]="", '2-Resumen'!$C$7, moras[[#This Row],[EDAD]])</f>
        <v>30</v>
      </c>
      <c r="P4820">
        <f>FLOOR(moras[[#This Row],[EDAD_SIN_NA´S]],10)</f>
        <v>30</v>
      </c>
      <c r="Q4820">
        <f>STANDARDIZE(moras[[#This Row],[EDAD]],'2-Resumen'!$C$2, '2-Resumen'!$C$3)</f>
        <v>-0.84029414414035897</v>
      </c>
      <c r="R4820" t="str">
        <f>IF(ABS(moras[[#This Row],[Z-CORE E]]) &gt; 1.96, "Sí", "No")</f>
        <v>No</v>
      </c>
    </row>
    <row r="4821" spans="1:18">
      <c r="A4821">
        <v>3635</v>
      </c>
      <c r="B4821" t="s">
        <v>32</v>
      </c>
      <c r="C4821">
        <v>297046</v>
      </c>
      <c r="D48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21">
        <f>IF(moras[[#This Row],[SALARIO]]="",'2-Resumen'!$B$7, moras[[#This Row],[SALARIO]])</f>
        <v>297046</v>
      </c>
      <c r="F4821">
        <f>STANDARDIZE(moras[[#This Row],[SALARIO]],'2-Resumen'!$B$2,'2-Resumen'!$B$3)</f>
        <v>-0.37067382187573611</v>
      </c>
      <c r="G4821" t="str">
        <f>IF(ABS(moras[[#This Row],[Z-CORE]])&gt; 1.96,"Sí", "No")</f>
        <v>No</v>
      </c>
      <c r="H4821" t="s">
        <v>39</v>
      </c>
      <c r="I4821" t="str">
        <f>IF(moras[[#This Row],[TIPO_ASEGURAMIENTO]] = "", '2-Resumen'!$F$4, moras[[#This Row],[TIPO_ASEGURAMIENTO]])</f>
        <v>TRABAJADOR INDEPENDIENTE</v>
      </c>
      <c r="J4821" t="s">
        <v>29</v>
      </c>
      <c r="K4821" t="s">
        <v>30</v>
      </c>
      <c r="L4821" t="s">
        <v>31</v>
      </c>
      <c r="M4821" t="s">
        <v>31</v>
      </c>
      <c r="N4821">
        <v>41</v>
      </c>
      <c r="O4821">
        <f>IF(moras[[#This Row],[EDAD]]="", '2-Resumen'!$C$7, moras[[#This Row],[EDAD]])</f>
        <v>41</v>
      </c>
      <c r="P4821">
        <f>FLOOR(moras[[#This Row],[EDAD_SIN_NA´S]],10)</f>
        <v>40</v>
      </c>
      <c r="Q4821">
        <f>STANDARDIZE(moras[[#This Row],[EDAD]],'2-Resumen'!$C$2, '2-Resumen'!$C$3)</f>
        <v>-6.3965513291846368E-2</v>
      </c>
      <c r="R4821" t="str">
        <f>IF(ABS(moras[[#This Row],[Z-CORE E]]) &gt; 1.96, "Sí", "No")</f>
        <v>No</v>
      </c>
    </row>
    <row r="4822" spans="1:18">
      <c r="A4822">
        <v>3636</v>
      </c>
      <c r="B4822" t="s">
        <v>32</v>
      </c>
      <c r="C4822">
        <v>299784</v>
      </c>
      <c r="D48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22">
        <f>IF(moras[[#This Row],[SALARIO]]="",'2-Resumen'!$B$7, moras[[#This Row],[SALARIO]])</f>
        <v>299784</v>
      </c>
      <c r="F4822">
        <f>STANDARDIZE(moras[[#This Row],[SALARIO]],'2-Resumen'!$B$2,'2-Resumen'!$B$3)</f>
        <v>-0.37062826418213729</v>
      </c>
      <c r="G4822" t="str">
        <f>IF(ABS(moras[[#This Row],[Z-CORE]])&gt; 1.96,"Sí", "No")</f>
        <v>No</v>
      </c>
      <c r="H4822" t="s">
        <v>39</v>
      </c>
      <c r="I4822" t="str">
        <f>IF(moras[[#This Row],[TIPO_ASEGURAMIENTO]] = "", '2-Resumen'!$F$4, moras[[#This Row],[TIPO_ASEGURAMIENTO]])</f>
        <v>TRABAJADOR INDEPENDIENTE</v>
      </c>
      <c r="J4822" t="s">
        <v>29</v>
      </c>
      <c r="K4822" t="s">
        <v>30</v>
      </c>
      <c r="L4822" t="s">
        <v>31</v>
      </c>
      <c r="M4822" t="s">
        <v>31</v>
      </c>
      <c r="N4822">
        <v>33</v>
      </c>
      <c r="O4822">
        <f>IF(moras[[#This Row],[EDAD]]="", '2-Resumen'!$C$7, moras[[#This Row],[EDAD]])</f>
        <v>33</v>
      </c>
      <c r="P4822">
        <f>FLOOR(moras[[#This Row],[EDAD_SIN_NA´S]],10)</f>
        <v>30</v>
      </c>
      <c r="Q4822">
        <f>STANDARDIZE(moras[[#This Row],[EDAD]],'2-Resumen'!$C$2, '2-Resumen'!$C$3)</f>
        <v>-0.62856815390894638</v>
      </c>
      <c r="R4822" t="str">
        <f>IF(ABS(moras[[#This Row],[Z-CORE E]]) &gt; 1.96, "Sí", "No")</f>
        <v>No</v>
      </c>
    </row>
    <row r="4823" spans="1:18">
      <c r="A4823">
        <v>3639</v>
      </c>
      <c r="B4823" t="s">
        <v>27</v>
      </c>
      <c r="C4823">
        <v>507944</v>
      </c>
      <c r="D48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23">
        <f>IF(moras[[#This Row],[SALARIO]]="",'2-Resumen'!$B$7, moras[[#This Row],[SALARIO]])</f>
        <v>507944</v>
      </c>
      <c r="F4823">
        <f>STANDARDIZE(moras[[#This Row],[SALARIO]],'2-Resumen'!$B$2,'2-Resumen'!$B$3)</f>
        <v>-0.36716468145769138</v>
      </c>
      <c r="G4823" t="str">
        <f>IF(ABS(moras[[#This Row],[Z-CORE]])&gt; 1.96,"Sí", "No")</f>
        <v>No</v>
      </c>
      <c r="H4823" t="s">
        <v>39</v>
      </c>
      <c r="I4823" t="str">
        <f>IF(moras[[#This Row],[TIPO_ASEGURAMIENTO]] = "", '2-Resumen'!$F$4, moras[[#This Row],[TIPO_ASEGURAMIENTO]])</f>
        <v>TRABAJADOR INDEPENDIENTE</v>
      </c>
      <c r="J4823" t="s">
        <v>29</v>
      </c>
      <c r="K4823" t="s">
        <v>30</v>
      </c>
      <c r="L4823" t="s">
        <v>31</v>
      </c>
      <c r="M4823" t="s">
        <v>30</v>
      </c>
      <c r="N4823">
        <v>77</v>
      </c>
      <c r="O4823">
        <f>IF(moras[[#This Row],[EDAD]]="", '2-Resumen'!$C$7, moras[[#This Row],[EDAD]])</f>
        <v>77</v>
      </c>
      <c r="P4823">
        <f>FLOOR(moras[[#This Row],[EDAD_SIN_NA´S]],10)</f>
        <v>70</v>
      </c>
      <c r="Q4823">
        <f>STANDARDIZE(moras[[#This Row],[EDAD]],'2-Resumen'!$C$2, '2-Resumen'!$C$3)</f>
        <v>2.4767463694851037</v>
      </c>
      <c r="R4823" t="str">
        <f>IF(ABS(moras[[#This Row],[Z-CORE E]]) &gt; 1.96, "Sí", "No")</f>
        <v>Sí</v>
      </c>
    </row>
    <row r="4824" spans="1:18">
      <c r="A4824">
        <v>3642</v>
      </c>
      <c r="B4824" t="s">
        <v>27</v>
      </c>
      <c r="C4824">
        <v>1576048</v>
      </c>
      <c r="D48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824">
        <f>IF(moras[[#This Row],[SALARIO]]="",'2-Resumen'!$B$7, moras[[#This Row],[SALARIO]])</f>
        <v>1576048</v>
      </c>
      <c r="F4824">
        <f>STANDARDIZE(moras[[#This Row],[SALARIO]],'2-Resumen'!$B$2,'2-Resumen'!$B$3)</f>
        <v>-0.34939245546657105</v>
      </c>
      <c r="G4824" t="str">
        <f>IF(ABS(moras[[#This Row],[Z-CORE]])&gt; 1.96,"Sí", "No")</f>
        <v>No</v>
      </c>
      <c r="H4824" t="s">
        <v>39</v>
      </c>
      <c r="I4824" t="str">
        <f>IF(moras[[#This Row],[TIPO_ASEGURAMIENTO]] = "", '2-Resumen'!$F$4, moras[[#This Row],[TIPO_ASEGURAMIENTO]])</f>
        <v>TRABAJADOR INDEPENDIENTE</v>
      </c>
      <c r="J4824" t="s">
        <v>29</v>
      </c>
      <c r="K4824" t="s">
        <v>30</v>
      </c>
      <c r="L4824" t="s">
        <v>31</v>
      </c>
      <c r="M4824" t="s">
        <v>30</v>
      </c>
      <c r="N4824">
        <v>56</v>
      </c>
      <c r="O4824">
        <f>IF(moras[[#This Row],[EDAD]]="", '2-Resumen'!$C$7, moras[[#This Row],[EDAD]])</f>
        <v>56</v>
      </c>
      <c r="P4824">
        <f>FLOOR(moras[[#This Row],[EDAD_SIN_NA´S]],10)</f>
        <v>50</v>
      </c>
      <c r="Q4824">
        <f>STANDARDIZE(moras[[#This Row],[EDAD]],'2-Resumen'!$C$2, '2-Resumen'!$C$3)</f>
        <v>0.99466443786521619</v>
      </c>
      <c r="R4824" t="str">
        <f>IF(ABS(moras[[#This Row],[Z-CORE E]]) &gt; 1.96, "Sí", "No")</f>
        <v>No</v>
      </c>
    </row>
    <row r="4825" spans="1:18">
      <c r="A4825">
        <v>3650</v>
      </c>
      <c r="B4825" t="s">
        <v>32</v>
      </c>
      <c r="C4825">
        <v>300018</v>
      </c>
      <c r="D48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25">
        <f>IF(moras[[#This Row],[SALARIO]]="",'2-Resumen'!$B$7, moras[[#This Row],[SALARIO]])</f>
        <v>300018</v>
      </c>
      <c r="F4825">
        <f>STANDARDIZE(moras[[#This Row],[SALARIO]],'2-Resumen'!$B$2,'2-Resumen'!$B$3)</f>
        <v>-0.37062437064659964</v>
      </c>
      <c r="G4825" t="str">
        <f>IF(ABS(moras[[#This Row],[Z-CORE]])&gt; 1.96,"Sí", "No")</f>
        <v>No</v>
      </c>
      <c r="H4825" t="s">
        <v>39</v>
      </c>
      <c r="I4825" t="str">
        <f>IF(moras[[#This Row],[TIPO_ASEGURAMIENTO]] = "", '2-Resumen'!$F$4, moras[[#This Row],[TIPO_ASEGURAMIENTO]])</f>
        <v>TRABAJADOR INDEPENDIENTE</v>
      </c>
      <c r="J4825" t="s">
        <v>29</v>
      </c>
      <c r="K4825" t="s">
        <v>30</v>
      </c>
      <c r="L4825" t="s">
        <v>31</v>
      </c>
      <c r="M4825" t="s">
        <v>30</v>
      </c>
      <c r="N4825">
        <v>42</v>
      </c>
      <c r="O4825">
        <f>IF(moras[[#This Row],[EDAD]]="", '2-Resumen'!$C$7, moras[[#This Row],[EDAD]])</f>
        <v>42</v>
      </c>
      <c r="P4825">
        <f>FLOOR(moras[[#This Row],[EDAD_SIN_NA´S]],10)</f>
        <v>40</v>
      </c>
      <c r="Q4825">
        <f>STANDARDIZE(moras[[#This Row],[EDAD]],'2-Resumen'!$C$2, '2-Resumen'!$C$3)</f>
        <v>6.6098167852911317E-3</v>
      </c>
      <c r="R4825" t="str">
        <f>IF(ABS(moras[[#This Row],[Z-CORE E]]) &gt; 1.96, "Sí", "No")</f>
        <v>No</v>
      </c>
    </row>
    <row r="4826" spans="1:18">
      <c r="A4826">
        <v>3661</v>
      </c>
      <c r="B4826" t="s">
        <v>32</v>
      </c>
      <c r="C4826">
        <v>480577</v>
      </c>
      <c r="D48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26">
        <f>IF(moras[[#This Row],[SALARIO]]="",'2-Resumen'!$B$7, moras[[#This Row],[SALARIO]])</f>
        <v>480577</v>
      </c>
      <c r="F4826">
        <f>STANDARDIZE(moras[[#This Row],[SALARIO]],'2-Resumen'!$B$2,'2-Resumen'!$B$3)</f>
        <v>-0.36762004208614985</v>
      </c>
      <c r="G4826" t="str">
        <f>IF(ABS(moras[[#This Row],[Z-CORE]])&gt; 1.96,"Sí", "No")</f>
        <v>No</v>
      </c>
      <c r="H4826" t="s">
        <v>39</v>
      </c>
      <c r="I4826" t="str">
        <f>IF(moras[[#This Row],[TIPO_ASEGURAMIENTO]] = "", '2-Resumen'!$F$4, moras[[#This Row],[TIPO_ASEGURAMIENTO]])</f>
        <v>TRABAJADOR INDEPENDIENTE</v>
      </c>
      <c r="J4826" t="s">
        <v>29</v>
      </c>
      <c r="K4826" t="s">
        <v>30</v>
      </c>
      <c r="L4826" t="s">
        <v>31</v>
      </c>
      <c r="M4826" t="s">
        <v>31</v>
      </c>
      <c r="N4826">
        <v>49</v>
      </c>
      <c r="O4826">
        <f>IF(moras[[#This Row],[EDAD]]="", '2-Resumen'!$C$7, moras[[#This Row],[EDAD]])</f>
        <v>49</v>
      </c>
      <c r="P4826">
        <f>FLOOR(moras[[#This Row],[EDAD_SIN_NA´S]],10)</f>
        <v>40</v>
      </c>
      <c r="Q4826">
        <f>STANDARDIZE(moras[[#This Row],[EDAD]],'2-Resumen'!$C$2, '2-Resumen'!$C$3)</f>
        <v>0.50063712732525367</v>
      </c>
      <c r="R4826" t="str">
        <f>IF(ABS(moras[[#This Row],[Z-CORE E]]) &gt; 1.96, "Sí", "No")</f>
        <v>No</v>
      </c>
    </row>
    <row r="4827" spans="1:18">
      <c r="A4827">
        <v>3677</v>
      </c>
      <c r="B4827" t="s">
        <v>32</v>
      </c>
      <c r="C4827">
        <v>450886</v>
      </c>
      <c r="D48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27">
        <f>IF(moras[[#This Row],[SALARIO]]="",'2-Resumen'!$B$7, moras[[#This Row],[SALARIO]])</f>
        <v>450886</v>
      </c>
      <c r="F4827">
        <f>STANDARDIZE(moras[[#This Row],[SALARIO]],'2-Resumen'!$B$2,'2-Resumen'!$B$3)</f>
        <v>-0.36811407184533279</v>
      </c>
      <c r="G4827" t="str">
        <f>IF(ABS(moras[[#This Row],[Z-CORE]])&gt; 1.96,"Sí", "No")</f>
        <v>No</v>
      </c>
      <c r="H4827" t="s">
        <v>39</v>
      </c>
      <c r="I4827" t="str">
        <f>IF(moras[[#This Row],[TIPO_ASEGURAMIENTO]] = "", '2-Resumen'!$F$4, moras[[#This Row],[TIPO_ASEGURAMIENTO]])</f>
        <v>TRABAJADOR INDEPENDIENTE</v>
      </c>
      <c r="J4827" t="s">
        <v>29</v>
      </c>
      <c r="K4827" t="s">
        <v>30</v>
      </c>
      <c r="L4827" t="s">
        <v>31</v>
      </c>
      <c r="M4827" t="s">
        <v>30</v>
      </c>
      <c r="N4827">
        <v>53</v>
      </c>
      <c r="O4827">
        <f>IF(moras[[#This Row],[EDAD]]="", '2-Resumen'!$C$7, moras[[#This Row],[EDAD]])</f>
        <v>53</v>
      </c>
      <c r="P4827">
        <f>FLOOR(moras[[#This Row],[EDAD_SIN_NA´S]],10)</f>
        <v>50</v>
      </c>
      <c r="Q4827">
        <f>STANDARDIZE(moras[[#This Row],[EDAD]],'2-Resumen'!$C$2, '2-Resumen'!$C$3)</f>
        <v>0.78293844763380371</v>
      </c>
      <c r="R4827" t="str">
        <f>IF(ABS(moras[[#This Row],[Z-CORE E]]) &gt; 1.96, "Sí", "No")</f>
        <v>No</v>
      </c>
    </row>
    <row r="4828" spans="1:18">
      <c r="A4828">
        <v>3693</v>
      </c>
      <c r="B4828" t="s">
        <v>32</v>
      </c>
      <c r="C4828">
        <v>297046</v>
      </c>
      <c r="D48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28">
        <f>IF(moras[[#This Row],[SALARIO]]="",'2-Resumen'!$B$7, moras[[#This Row],[SALARIO]])</f>
        <v>297046</v>
      </c>
      <c r="F4828">
        <f>STANDARDIZE(moras[[#This Row],[SALARIO]],'2-Resumen'!$B$2,'2-Resumen'!$B$3)</f>
        <v>-0.37067382187573611</v>
      </c>
      <c r="G4828" t="str">
        <f>IF(ABS(moras[[#This Row],[Z-CORE]])&gt; 1.96,"Sí", "No")</f>
        <v>No</v>
      </c>
      <c r="H4828" t="s">
        <v>39</v>
      </c>
      <c r="I4828" t="str">
        <f>IF(moras[[#This Row],[TIPO_ASEGURAMIENTO]] = "", '2-Resumen'!$F$4, moras[[#This Row],[TIPO_ASEGURAMIENTO]])</f>
        <v>TRABAJADOR INDEPENDIENTE</v>
      </c>
      <c r="J4828" t="s">
        <v>29</v>
      </c>
      <c r="K4828" t="s">
        <v>30</v>
      </c>
      <c r="L4828" t="s">
        <v>31</v>
      </c>
      <c r="M4828" t="s">
        <v>30</v>
      </c>
      <c r="N4828">
        <v>33</v>
      </c>
      <c r="O4828">
        <f>IF(moras[[#This Row],[EDAD]]="", '2-Resumen'!$C$7, moras[[#This Row],[EDAD]])</f>
        <v>33</v>
      </c>
      <c r="P4828">
        <f>FLOOR(moras[[#This Row],[EDAD_SIN_NA´S]],10)</f>
        <v>30</v>
      </c>
      <c r="Q4828">
        <f>STANDARDIZE(moras[[#This Row],[EDAD]],'2-Resumen'!$C$2, '2-Resumen'!$C$3)</f>
        <v>-0.62856815390894638</v>
      </c>
      <c r="R4828" t="str">
        <f>IF(ABS(moras[[#This Row],[Z-CORE E]]) &gt; 1.96, "Sí", "No")</f>
        <v>No</v>
      </c>
    </row>
    <row r="4829" spans="1:18">
      <c r="A4829">
        <v>3707</v>
      </c>
      <c r="B4829" t="s">
        <v>32</v>
      </c>
      <c r="C4829">
        <v>495975</v>
      </c>
      <c r="D48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29">
        <f>IF(moras[[#This Row],[SALARIO]]="",'2-Resumen'!$B$7, moras[[#This Row],[SALARIO]])</f>
        <v>495975</v>
      </c>
      <c r="F4829">
        <f>STANDARDIZE(moras[[#This Row],[SALARIO]],'2-Resumen'!$B$2,'2-Resumen'!$B$3)</f>
        <v>-0.36736383413653884</v>
      </c>
      <c r="G4829" t="str">
        <f>IF(ABS(moras[[#This Row],[Z-CORE]])&gt; 1.96,"Sí", "No")</f>
        <v>No</v>
      </c>
      <c r="H4829" t="s">
        <v>39</v>
      </c>
      <c r="I4829" t="str">
        <f>IF(moras[[#This Row],[TIPO_ASEGURAMIENTO]] = "", '2-Resumen'!$F$4, moras[[#This Row],[TIPO_ASEGURAMIENTO]])</f>
        <v>TRABAJADOR INDEPENDIENTE</v>
      </c>
      <c r="J4829" t="s">
        <v>29</v>
      </c>
      <c r="K4829" t="s">
        <v>30</v>
      </c>
      <c r="L4829" t="s">
        <v>31</v>
      </c>
      <c r="M4829" t="s">
        <v>30</v>
      </c>
      <c r="N4829">
        <v>33</v>
      </c>
      <c r="O4829">
        <f>IF(moras[[#This Row],[EDAD]]="", '2-Resumen'!$C$7, moras[[#This Row],[EDAD]])</f>
        <v>33</v>
      </c>
      <c r="P4829">
        <f>FLOOR(moras[[#This Row],[EDAD_SIN_NA´S]],10)</f>
        <v>30</v>
      </c>
      <c r="Q4829">
        <f>STANDARDIZE(moras[[#This Row],[EDAD]],'2-Resumen'!$C$2, '2-Resumen'!$C$3)</f>
        <v>-0.62856815390894638</v>
      </c>
      <c r="R4829" t="str">
        <f>IF(ABS(moras[[#This Row],[Z-CORE E]]) &gt; 1.96, "Sí", "No")</f>
        <v>No</v>
      </c>
    </row>
    <row r="4830" spans="1:18">
      <c r="A4830">
        <v>3708</v>
      </c>
      <c r="B4830" t="s">
        <v>27</v>
      </c>
      <c r="C4830">
        <v>639148</v>
      </c>
      <c r="D48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30">
        <f>IF(moras[[#This Row],[SALARIO]]="",'2-Resumen'!$B$7, moras[[#This Row],[SALARIO]])</f>
        <v>639148</v>
      </c>
      <c r="F4830">
        <f>STANDARDIZE(moras[[#This Row],[SALARIO]],'2-Resumen'!$B$2,'2-Resumen'!$B$3)</f>
        <v>-0.36498157275391446</v>
      </c>
      <c r="G4830" t="str">
        <f>IF(ABS(moras[[#This Row],[Z-CORE]])&gt; 1.96,"Sí", "No")</f>
        <v>No</v>
      </c>
      <c r="H4830" t="s">
        <v>39</v>
      </c>
      <c r="I4830" t="str">
        <f>IF(moras[[#This Row],[TIPO_ASEGURAMIENTO]] = "", '2-Resumen'!$F$4, moras[[#This Row],[TIPO_ASEGURAMIENTO]])</f>
        <v>TRABAJADOR INDEPENDIENTE</v>
      </c>
      <c r="J4830" t="s">
        <v>29</v>
      </c>
      <c r="K4830" t="s">
        <v>30</v>
      </c>
      <c r="L4830" t="s">
        <v>31</v>
      </c>
      <c r="M4830" t="s">
        <v>30</v>
      </c>
      <c r="N4830">
        <v>84</v>
      </c>
      <c r="O4830">
        <f>IF(moras[[#This Row],[EDAD]]="", '2-Resumen'!$C$7, moras[[#This Row],[EDAD]])</f>
        <v>84</v>
      </c>
      <c r="P4830">
        <f>FLOOR(moras[[#This Row],[EDAD_SIN_NA´S]],10)</f>
        <v>80</v>
      </c>
      <c r="Q4830">
        <f>STANDARDIZE(moras[[#This Row],[EDAD]],'2-Resumen'!$C$2, '2-Resumen'!$C$3)</f>
        <v>2.9707736800250664</v>
      </c>
      <c r="R4830" t="str">
        <f>IF(ABS(moras[[#This Row],[Z-CORE E]]) &gt; 1.96, "Sí", "No")</f>
        <v>Sí</v>
      </c>
    </row>
    <row r="4831" spans="1:18">
      <c r="A4831">
        <v>3713</v>
      </c>
      <c r="B4831" t="s">
        <v>32</v>
      </c>
      <c r="C4831">
        <v>297046</v>
      </c>
      <c r="D48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31">
        <f>IF(moras[[#This Row],[SALARIO]]="",'2-Resumen'!$B$7, moras[[#This Row],[SALARIO]])</f>
        <v>297046</v>
      </c>
      <c r="F4831">
        <f>STANDARDIZE(moras[[#This Row],[SALARIO]],'2-Resumen'!$B$2,'2-Resumen'!$B$3)</f>
        <v>-0.37067382187573611</v>
      </c>
      <c r="G4831" t="str">
        <f>IF(ABS(moras[[#This Row],[Z-CORE]])&gt; 1.96,"Sí", "No")</f>
        <v>No</v>
      </c>
      <c r="H4831" t="s">
        <v>39</v>
      </c>
      <c r="I4831" t="str">
        <f>IF(moras[[#This Row],[TIPO_ASEGURAMIENTO]] = "", '2-Resumen'!$F$4, moras[[#This Row],[TIPO_ASEGURAMIENTO]])</f>
        <v>TRABAJADOR INDEPENDIENTE</v>
      </c>
      <c r="J4831" t="s">
        <v>29</v>
      </c>
      <c r="K4831" t="s">
        <v>30</v>
      </c>
      <c r="L4831" t="s">
        <v>31</v>
      </c>
      <c r="M4831" t="s">
        <v>31</v>
      </c>
      <c r="N4831">
        <v>39</v>
      </c>
      <c r="O4831">
        <f>IF(moras[[#This Row],[EDAD]]="", '2-Resumen'!$C$7, moras[[#This Row],[EDAD]])</f>
        <v>39</v>
      </c>
      <c r="P4831">
        <f>FLOOR(moras[[#This Row],[EDAD_SIN_NA´S]],10)</f>
        <v>30</v>
      </c>
      <c r="Q4831">
        <f>STANDARDIZE(moras[[#This Row],[EDAD]],'2-Resumen'!$C$2, '2-Resumen'!$C$3)</f>
        <v>-0.20511617344612137</v>
      </c>
      <c r="R4831" t="str">
        <f>IF(ABS(moras[[#This Row],[Z-CORE E]]) &gt; 1.96, "Sí", "No")</f>
        <v>No</v>
      </c>
    </row>
    <row r="4832" spans="1:18">
      <c r="A4832">
        <v>3727</v>
      </c>
      <c r="B4832" t="s">
        <v>32</v>
      </c>
      <c r="C4832">
        <v>299744</v>
      </c>
      <c r="D48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32">
        <f>IF(moras[[#This Row],[SALARIO]]="",'2-Resumen'!$B$7, moras[[#This Row],[SALARIO]])</f>
        <v>299744</v>
      </c>
      <c r="F4832">
        <f>STANDARDIZE(moras[[#This Row],[SALARIO]],'2-Resumen'!$B$2,'2-Resumen'!$B$3)</f>
        <v>-0.37062892974376765</v>
      </c>
      <c r="G4832" t="str">
        <f>IF(ABS(moras[[#This Row],[Z-CORE]])&gt; 1.96,"Sí", "No")</f>
        <v>No</v>
      </c>
      <c r="H4832" t="s">
        <v>39</v>
      </c>
      <c r="I4832" t="str">
        <f>IF(moras[[#This Row],[TIPO_ASEGURAMIENTO]] = "", '2-Resumen'!$F$4, moras[[#This Row],[TIPO_ASEGURAMIENTO]])</f>
        <v>TRABAJADOR INDEPENDIENTE</v>
      </c>
      <c r="J4832" t="s">
        <v>29</v>
      </c>
      <c r="K4832" t="s">
        <v>30</v>
      </c>
      <c r="L4832" t="s">
        <v>31</v>
      </c>
      <c r="M4832" t="s">
        <v>31</v>
      </c>
      <c r="N4832">
        <v>40</v>
      </c>
      <c r="O4832">
        <f>IF(moras[[#This Row],[EDAD]]="", '2-Resumen'!$C$7, moras[[#This Row],[EDAD]])</f>
        <v>40</v>
      </c>
      <c r="P4832">
        <f>FLOOR(moras[[#This Row],[EDAD_SIN_NA´S]],10)</f>
        <v>40</v>
      </c>
      <c r="Q4832">
        <f>STANDARDIZE(moras[[#This Row],[EDAD]],'2-Resumen'!$C$2, '2-Resumen'!$C$3)</f>
        <v>-0.13454084336898386</v>
      </c>
      <c r="R4832" t="str">
        <f>IF(ABS(moras[[#This Row],[Z-CORE E]]) &gt; 1.96, "Sí", "No")</f>
        <v>No</v>
      </c>
    </row>
    <row r="4833" spans="1:18">
      <c r="A4833">
        <v>3740</v>
      </c>
      <c r="B4833" t="s">
        <v>27</v>
      </c>
      <c r="C4833">
        <v>297046</v>
      </c>
      <c r="D48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33">
        <f>IF(moras[[#This Row],[SALARIO]]="",'2-Resumen'!$B$7, moras[[#This Row],[SALARIO]])</f>
        <v>297046</v>
      </c>
      <c r="F4833">
        <f>STANDARDIZE(moras[[#This Row],[SALARIO]],'2-Resumen'!$B$2,'2-Resumen'!$B$3)</f>
        <v>-0.37067382187573611</v>
      </c>
      <c r="G4833" t="str">
        <f>IF(ABS(moras[[#This Row],[Z-CORE]])&gt; 1.96,"Sí", "No")</f>
        <v>No</v>
      </c>
      <c r="H4833" t="s">
        <v>39</v>
      </c>
      <c r="I4833" t="str">
        <f>IF(moras[[#This Row],[TIPO_ASEGURAMIENTO]] = "", '2-Resumen'!$F$4, moras[[#This Row],[TIPO_ASEGURAMIENTO]])</f>
        <v>TRABAJADOR INDEPENDIENTE</v>
      </c>
      <c r="J4833" t="s">
        <v>29</v>
      </c>
      <c r="K4833" t="s">
        <v>30</v>
      </c>
      <c r="L4833" t="s">
        <v>31</v>
      </c>
      <c r="M4833" t="s">
        <v>31</v>
      </c>
      <c r="N4833">
        <v>47</v>
      </c>
      <c r="O4833">
        <f>IF(moras[[#This Row],[EDAD]]="", '2-Resumen'!$C$7, moras[[#This Row],[EDAD]])</f>
        <v>47</v>
      </c>
      <c r="P4833">
        <f>FLOOR(moras[[#This Row],[EDAD_SIN_NA´S]],10)</f>
        <v>40</v>
      </c>
      <c r="Q4833">
        <f>STANDARDIZE(moras[[#This Row],[EDAD]],'2-Resumen'!$C$2, '2-Resumen'!$C$3)</f>
        <v>0.35948646717097865</v>
      </c>
      <c r="R4833" t="str">
        <f>IF(ABS(moras[[#This Row],[Z-CORE E]]) &gt; 1.96, "Sí", "No")</f>
        <v>No</v>
      </c>
    </row>
    <row r="4834" spans="1:18">
      <c r="A4834">
        <v>3749</v>
      </c>
      <c r="B4834" t="s">
        <v>32</v>
      </c>
      <c r="C4834">
        <v>445567</v>
      </c>
      <c r="D48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34">
        <f>IF(moras[[#This Row],[SALARIO]]="",'2-Resumen'!$B$7, moras[[#This Row],[SALARIO]])</f>
        <v>445567</v>
      </c>
      <c r="F4834">
        <f>STANDARDIZE(moras[[#This Row],[SALARIO]],'2-Resumen'!$B$2,'2-Resumen'!$B$3)</f>
        <v>-0.36820257490313124</v>
      </c>
      <c r="G4834" t="str">
        <f>IF(ABS(moras[[#This Row],[Z-CORE]])&gt; 1.96,"Sí", "No")</f>
        <v>No</v>
      </c>
      <c r="H4834" t="s">
        <v>39</v>
      </c>
      <c r="I4834" t="str">
        <f>IF(moras[[#This Row],[TIPO_ASEGURAMIENTO]] = "", '2-Resumen'!$F$4, moras[[#This Row],[TIPO_ASEGURAMIENTO]])</f>
        <v>TRABAJADOR INDEPENDIENTE</v>
      </c>
      <c r="J4834" t="s">
        <v>29</v>
      </c>
      <c r="K4834" t="s">
        <v>30</v>
      </c>
      <c r="L4834" t="s">
        <v>31</v>
      </c>
      <c r="M4834" t="s">
        <v>30</v>
      </c>
      <c r="N4834">
        <v>50</v>
      </c>
      <c r="O4834">
        <f>IF(moras[[#This Row],[EDAD]]="", '2-Resumen'!$C$7, moras[[#This Row],[EDAD]])</f>
        <v>50</v>
      </c>
      <c r="P4834">
        <f>FLOOR(moras[[#This Row],[EDAD_SIN_NA´S]],10)</f>
        <v>50</v>
      </c>
      <c r="Q4834">
        <f>STANDARDIZE(moras[[#This Row],[EDAD]],'2-Resumen'!$C$2, '2-Resumen'!$C$3)</f>
        <v>0.57121245740239113</v>
      </c>
      <c r="R4834" t="str">
        <f>IF(ABS(moras[[#This Row],[Z-CORE E]]) &gt; 1.96, "Sí", "No")</f>
        <v>No</v>
      </c>
    </row>
    <row r="4835" spans="1:18">
      <c r="A4835">
        <v>3763</v>
      </c>
      <c r="B4835" t="s">
        <v>32</v>
      </c>
      <c r="C4835">
        <v>486069</v>
      </c>
      <c r="D48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35">
        <f>IF(moras[[#This Row],[SALARIO]]="",'2-Resumen'!$B$7, moras[[#This Row],[SALARIO]])</f>
        <v>486069</v>
      </c>
      <c r="F4835">
        <f>STANDARDIZE(moras[[#This Row],[SALARIO]],'2-Resumen'!$B$2,'2-Resumen'!$B$3)</f>
        <v>-0.3675286604743</v>
      </c>
      <c r="G4835" t="str">
        <f>IF(ABS(moras[[#This Row],[Z-CORE]])&gt; 1.96,"Sí", "No")</f>
        <v>No</v>
      </c>
      <c r="H4835" t="s">
        <v>39</v>
      </c>
      <c r="I4835" t="str">
        <f>IF(moras[[#This Row],[TIPO_ASEGURAMIENTO]] = "", '2-Resumen'!$F$4, moras[[#This Row],[TIPO_ASEGURAMIENTO]])</f>
        <v>TRABAJADOR INDEPENDIENTE</v>
      </c>
      <c r="J4835" t="s">
        <v>29</v>
      </c>
      <c r="K4835" t="s">
        <v>30</v>
      </c>
      <c r="L4835" t="s">
        <v>31</v>
      </c>
      <c r="M4835" t="s">
        <v>30</v>
      </c>
      <c r="N4835">
        <v>48</v>
      </c>
      <c r="O4835">
        <f>IF(moras[[#This Row],[EDAD]]="", '2-Resumen'!$C$7, moras[[#This Row],[EDAD]])</f>
        <v>48</v>
      </c>
      <c r="P4835">
        <f>FLOOR(moras[[#This Row],[EDAD_SIN_NA´S]],10)</f>
        <v>40</v>
      </c>
      <c r="Q4835">
        <f>STANDARDIZE(moras[[#This Row],[EDAD]],'2-Resumen'!$C$2, '2-Resumen'!$C$3)</f>
        <v>0.43006179724811616</v>
      </c>
      <c r="R4835" t="str">
        <f>IF(ABS(moras[[#This Row],[Z-CORE E]]) &gt; 1.96, "Sí", "No")</f>
        <v>No</v>
      </c>
    </row>
    <row r="4836" spans="1:18">
      <c r="A4836">
        <v>3767</v>
      </c>
      <c r="B4836" t="s">
        <v>27</v>
      </c>
      <c r="C4836">
        <v>297046</v>
      </c>
      <c r="D48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36">
        <f>IF(moras[[#This Row],[SALARIO]]="",'2-Resumen'!$B$7, moras[[#This Row],[SALARIO]])</f>
        <v>297046</v>
      </c>
      <c r="F4836">
        <f>STANDARDIZE(moras[[#This Row],[SALARIO]],'2-Resumen'!$B$2,'2-Resumen'!$B$3)</f>
        <v>-0.37067382187573611</v>
      </c>
      <c r="G4836" t="str">
        <f>IF(ABS(moras[[#This Row],[Z-CORE]])&gt; 1.96,"Sí", "No")</f>
        <v>No</v>
      </c>
      <c r="H4836" t="s">
        <v>39</v>
      </c>
      <c r="I4836" t="str">
        <f>IF(moras[[#This Row],[TIPO_ASEGURAMIENTO]] = "", '2-Resumen'!$F$4, moras[[#This Row],[TIPO_ASEGURAMIENTO]])</f>
        <v>TRABAJADOR INDEPENDIENTE</v>
      </c>
      <c r="J4836" t="s">
        <v>29</v>
      </c>
      <c r="K4836" t="s">
        <v>30</v>
      </c>
      <c r="L4836" t="s">
        <v>31</v>
      </c>
      <c r="M4836" t="s">
        <v>30</v>
      </c>
      <c r="N4836">
        <v>39</v>
      </c>
      <c r="O4836">
        <f>IF(moras[[#This Row],[EDAD]]="", '2-Resumen'!$C$7, moras[[#This Row],[EDAD]])</f>
        <v>39</v>
      </c>
      <c r="P4836">
        <f>FLOOR(moras[[#This Row],[EDAD_SIN_NA´S]],10)</f>
        <v>30</v>
      </c>
      <c r="Q4836">
        <f>STANDARDIZE(moras[[#This Row],[EDAD]],'2-Resumen'!$C$2, '2-Resumen'!$C$3)</f>
        <v>-0.20511617344612137</v>
      </c>
      <c r="R4836" t="str">
        <f>IF(ABS(moras[[#This Row],[Z-CORE E]]) &gt; 1.96, "Sí", "No")</f>
        <v>No</v>
      </c>
    </row>
    <row r="4837" spans="1:18">
      <c r="A4837">
        <v>3772</v>
      </c>
      <c r="B4837" t="s">
        <v>27</v>
      </c>
      <c r="C4837">
        <v>297046</v>
      </c>
      <c r="D48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37">
        <f>IF(moras[[#This Row],[SALARIO]]="",'2-Resumen'!$B$7, moras[[#This Row],[SALARIO]])</f>
        <v>297046</v>
      </c>
      <c r="F4837">
        <f>STANDARDIZE(moras[[#This Row],[SALARIO]],'2-Resumen'!$B$2,'2-Resumen'!$B$3)</f>
        <v>-0.37067382187573611</v>
      </c>
      <c r="G4837" t="str">
        <f>IF(ABS(moras[[#This Row],[Z-CORE]])&gt; 1.96,"Sí", "No")</f>
        <v>No</v>
      </c>
      <c r="H4837" t="s">
        <v>39</v>
      </c>
      <c r="I4837" t="str">
        <f>IF(moras[[#This Row],[TIPO_ASEGURAMIENTO]] = "", '2-Resumen'!$F$4, moras[[#This Row],[TIPO_ASEGURAMIENTO]])</f>
        <v>TRABAJADOR INDEPENDIENTE</v>
      </c>
      <c r="J4837" t="s">
        <v>29</v>
      </c>
      <c r="K4837" t="s">
        <v>30</v>
      </c>
      <c r="L4837" t="s">
        <v>30</v>
      </c>
      <c r="M4837" t="s">
        <v>31</v>
      </c>
      <c r="N4837">
        <v>48</v>
      </c>
      <c r="O4837">
        <f>IF(moras[[#This Row],[EDAD]]="", '2-Resumen'!$C$7, moras[[#This Row],[EDAD]])</f>
        <v>48</v>
      </c>
      <c r="P4837">
        <f>FLOOR(moras[[#This Row],[EDAD_SIN_NA´S]],10)</f>
        <v>40</v>
      </c>
      <c r="Q4837">
        <f>STANDARDIZE(moras[[#This Row],[EDAD]],'2-Resumen'!$C$2, '2-Resumen'!$C$3)</f>
        <v>0.43006179724811616</v>
      </c>
      <c r="R4837" t="str">
        <f>IF(ABS(moras[[#This Row],[Z-CORE E]]) &gt; 1.96, "Sí", "No")</f>
        <v>No</v>
      </c>
    </row>
    <row r="4838" spans="1:18">
      <c r="A4838">
        <v>3784</v>
      </c>
      <c r="B4838" t="s">
        <v>32</v>
      </c>
      <c r="C4838">
        <v>278030</v>
      </c>
      <c r="D48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38">
        <f>IF(moras[[#This Row],[SALARIO]]="",'2-Resumen'!$B$7, moras[[#This Row],[SALARIO]])</f>
        <v>278030</v>
      </c>
      <c r="F4838">
        <f>STANDARDIZE(moras[[#This Row],[SALARIO]],'2-Resumen'!$B$2,'2-Resumen'!$B$3)</f>
        <v>-0.37099022987481406</v>
      </c>
      <c r="G4838" t="str">
        <f>IF(ABS(moras[[#This Row],[Z-CORE]])&gt; 1.96,"Sí", "No")</f>
        <v>No</v>
      </c>
      <c r="H4838" t="s">
        <v>39</v>
      </c>
      <c r="I4838" t="str">
        <f>IF(moras[[#This Row],[TIPO_ASEGURAMIENTO]] = "", '2-Resumen'!$F$4, moras[[#This Row],[TIPO_ASEGURAMIENTO]])</f>
        <v>TRABAJADOR INDEPENDIENTE</v>
      </c>
      <c r="J4838" t="s">
        <v>29</v>
      </c>
      <c r="K4838" t="s">
        <v>30</v>
      </c>
      <c r="L4838" t="s">
        <v>31</v>
      </c>
      <c r="M4838" t="s">
        <v>31</v>
      </c>
      <c r="N4838">
        <v>24</v>
      </c>
      <c r="O4838">
        <f>IF(moras[[#This Row],[EDAD]]="", '2-Resumen'!$C$7, moras[[#This Row],[EDAD]])</f>
        <v>24</v>
      </c>
      <c r="P4838">
        <f>FLOOR(moras[[#This Row],[EDAD_SIN_NA´S]],10)</f>
        <v>20</v>
      </c>
      <c r="Q4838">
        <f>STANDARDIZE(moras[[#This Row],[EDAD]],'2-Resumen'!$C$2, '2-Resumen'!$C$3)</f>
        <v>-1.263746124603184</v>
      </c>
      <c r="R4838" t="str">
        <f>IF(ABS(moras[[#This Row],[Z-CORE E]]) &gt; 1.96, "Sí", "No")</f>
        <v>No</v>
      </c>
    </row>
    <row r="4839" spans="1:18">
      <c r="A4839">
        <v>3785</v>
      </c>
      <c r="B4839" t="s">
        <v>32</v>
      </c>
      <c r="C4839">
        <v>297046</v>
      </c>
      <c r="D48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39">
        <f>IF(moras[[#This Row],[SALARIO]]="",'2-Resumen'!$B$7, moras[[#This Row],[SALARIO]])</f>
        <v>297046</v>
      </c>
      <c r="F4839">
        <f>STANDARDIZE(moras[[#This Row],[SALARIO]],'2-Resumen'!$B$2,'2-Resumen'!$B$3)</f>
        <v>-0.37067382187573611</v>
      </c>
      <c r="G4839" t="str">
        <f>IF(ABS(moras[[#This Row],[Z-CORE]])&gt; 1.96,"Sí", "No")</f>
        <v>No</v>
      </c>
      <c r="H4839" t="s">
        <v>39</v>
      </c>
      <c r="I4839" t="str">
        <f>IF(moras[[#This Row],[TIPO_ASEGURAMIENTO]] = "", '2-Resumen'!$F$4, moras[[#This Row],[TIPO_ASEGURAMIENTO]])</f>
        <v>TRABAJADOR INDEPENDIENTE</v>
      </c>
      <c r="J4839" t="s">
        <v>29</v>
      </c>
      <c r="K4839" t="s">
        <v>30</v>
      </c>
      <c r="L4839" t="s">
        <v>31</v>
      </c>
      <c r="M4839" t="s">
        <v>31</v>
      </c>
      <c r="N4839">
        <v>60</v>
      </c>
      <c r="O4839">
        <f>IF(moras[[#This Row],[EDAD]]="", '2-Resumen'!$C$7, moras[[#This Row],[EDAD]])</f>
        <v>60</v>
      </c>
      <c r="P4839">
        <f>FLOOR(moras[[#This Row],[EDAD_SIN_NA´S]],10)</f>
        <v>60</v>
      </c>
      <c r="Q4839">
        <f>STANDARDIZE(moras[[#This Row],[EDAD]],'2-Resumen'!$C$2, '2-Resumen'!$C$3)</f>
        <v>1.2769657581737661</v>
      </c>
      <c r="R4839" t="str">
        <f>IF(ABS(moras[[#This Row],[Z-CORE E]]) &gt; 1.96, "Sí", "No")</f>
        <v>No</v>
      </c>
    </row>
    <row r="4840" spans="1:18">
      <c r="A4840">
        <v>3787</v>
      </c>
      <c r="B4840" t="s">
        <v>27</v>
      </c>
      <c r="C4840">
        <v>361811</v>
      </c>
      <c r="D48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40">
        <f>IF(moras[[#This Row],[SALARIO]]="",'2-Resumen'!$B$7, moras[[#This Row],[SALARIO]])</f>
        <v>361811</v>
      </c>
      <c r="F4840">
        <f>STANDARDIZE(moras[[#This Row],[SALARIO]],'2-Resumen'!$B$2,'2-Resumen'!$B$3)</f>
        <v>-0.36959619440096314</v>
      </c>
      <c r="G4840" t="str">
        <f>IF(ABS(moras[[#This Row],[Z-CORE]])&gt; 1.96,"Sí", "No")</f>
        <v>No</v>
      </c>
      <c r="H4840" t="s">
        <v>39</v>
      </c>
      <c r="I4840" t="str">
        <f>IF(moras[[#This Row],[TIPO_ASEGURAMIENTO]] = "", '2-Resumen'!$F$4, moras[[#This Row],[TIPO_ASEGURAMIENTO]])</f>
        <v>TRABAJADOR INDEPENDIENTE</v>
      </c>
      <c r="J4840" t="s">
        <v>29</v>
      </c>
      <c r="K4840" t="s">
        <v>30</v>
      </c>
      <c r="L4840" t="s">
        <v>31</v>
      </c>
      <c r="M4840" t="s">
        <v>31</v>
      </c>
      <c r="N4840">
        <v>48</v>
      </c>
      <c r="O4840">
        <f>IF(moras[[#This Row],[EDAD]]="", '2-Resumen'!$C$7, moras[[#This Row],[EDAD]])</f>
        <v>48</v>
      </c>
      <c r="P4840">
        <f>FLOOR(moras[[#This Row],[EDAD_SIN_NA´S]],10)</f>
        <v>40</v>
      </c>
      <c r="Q4840">
        <f>STANDARDIZE(moras[[#This Row],[EDAD]],'2-Resumen'!$C$2, '2-Resumen'!$C$3)</f>
        <v>0.43006179724811616</v>
      </c>
      <c r="R4840" t="str">
        <f>IF(ABS(moras[[#This Row],[Z-CORE E]]) &gt; 1.96, "Sí", "No")</f>
        <v>No</v>
      </c>
    </row>
    <row r="4841" spans="1:18">
      <c r="A4841">
        <v>3810</v>
      </c>
      <c r="B4841" t="s">
        <v>32</v>
      </c>
      <c r="C4841">
        <v>305152</v>
      </c>
      <c r="D48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41">
        <f>IF(moras[[#This Row],[SALARIO]]="",'2-Resumen'!$B$7, moras[[#This Row],[SALARIO]])</f>
        <v>305152</v>
      </c>
      <c r="F4841">
        <f>STANDARDIZE(moras[[#This Row],[SALARIO]],'2-Resumen'!$B$2,'2-Resumen'!$B$3)</f>
        <v>-0.37053894581134161</v>
      </c>
      <c r="G4841" t="str">
        <f>IF(ABS(moras[[#This Row],[Z-CORE]])&gt; 1.96,"Sí", "No")</f>
        <v>No</v>
      </c>
      <c r="H4841" t="s">
        <v>39</v>
      </c>
      <c r="I4841" t="str">
        <f>IF(moras[[#This Row],[TIPO_ASEGURAMIENTO]] = "", '2-Resumen'!$F$4, moras[[#This Row],[TIPO_ASEGURAMIENTO]])</f>
        <v>TRABAJADOR INDEPENDIENTE</v>
      </c>
      <c r="J4841" t="s">
        <v>29</v>
      </c>
      <c r="K4841" t="s">
        <v>30</v>
      </c>
      <c r="L4841" t="s">
        <v>31</v>
      </c>
      <c r="M4841" t="s">
        <v>30</v>
      </c>
      <c r="N4841">
        <v>41</v>
      </c>
      <c r="O4841">
        <f>IF(moras[[#This Row],[EDAD]]="", '2-Resumen'!$C$7, moras[[#This Row],[EDAD]])</f>
        <v>41</v>
      </c>
      <c r="P4841">
        <f>FLOOR(moras[[#This Row],[EDAD_SIN_NA´S]],10)</f>
        <v>40</v>
      </c>
      <c r="Q4841">
        <f>STANDARDIZE(moras[[#This Row],[EDAD]],'2-Resumen'!$C$2, '2-Resumen'!$C$3)</f>
        <v>-6.3965513291846368E-2</v>
      </c>
      <c r="R4841" t="str">
        <f>IF(ABS(moras[[#This Row],[Z-CORE E]]) &gt; 1.96, "Sí", "No")</f>
        <v>No</v>
      </c>
    </row>
    <row r="4842" spans="1:18">
      <c r="A4842">
        <v>3812</v>
      </c>
      <c r="B4842" t="s">
        <v>27</v>
      </c>
      <c r="C4842">
        <v>461827</v>
      </c>
      <c r="D48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42">
        <f>IF(moras[[#This Row],[SALARIO]]="",'2-Resumen'!$B$7, moras[[#This Row],[SALARIO]])</f>
        <v>461827</v>
      </c>
      <c r="F4842">
        <f>STANDARDIZE(moras[[#This Row],[SALARIO]],'2-Resumen'!$B$2,'2-Resumen'!$B$3)</f>
        <v>-0.36793202410038578</v>
      </c>
      <c r="G4842" t="str">
        <f>IF(ABS(moras[[#This Row],[Z-CORE]])&gt; 1.96,"Sí", "No")</f>
        <v>No</v>
      </c>
      <c r="H4842" t="s">
        <v>39</v>
      </c>
      <c r="I4842" t="str">
        <f>IF(moras[[#This Row],[TIPO_ASEGURAMIENTO]] = "", '2-Resumen'!$F$4, moras[[#This Row],[TIPO_ASEGURAMIENTO]])</f>
        <v>TRABAJADOR INDEPENDIENTE</v>
      </c>
      <c r="J4842" t="s">
        <v>29</v>
      </c>
      <c r="K4842" t="s">
        <v>30</v>
      </c>
      <c r="L4842" t="s">
        <v>31</v>
      </c>
      <c r="M4842" t="s">
        <v>31</v>
      </c>
      <c r="N4842">
        <v>52</v>
      </c>
      <c r="O4842">
        <f>IF(moras[[#This Row],[EDAD]]="", '2-Resumen'!$C$7, moras[[#This Row],[EDAD]])</f>
        <v>52</v>
      </c>
      <c r="P4842">
        <f>FLOOR(moras[[#This Row],[EDAD_SIN_NA´S]],10)</f>
        <v>50</v>
      </c>
      <c r="Q4842">
        <f>STANDARDIZE(moras[[#This Row],[EDAD]],'2-Resumen'!$C$2, '2-Resumen'!$C$3)</f>
        <v>0.71236311755666615</v>
      </c>
      <c r="R4842" t="str">
        <f>IF(ABS(moras[[#This Row],[Z-CORE E]]) &gt; 1.96, "Sí", "No")</f>
        <v>No</v>
      </c>
    </row>
    <row r="4843" spans="1:18">
      <c r="A4843">
        <v>3813</v>
      </c>
      <c r="B4843" t="s">
        <v>32</v>
      </c>
      <c r="C4843">
        <v>297050</v>
      </c>
      <c r="D48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43">
        <f>IF(moras[[#This Row],[SALARIO]]="",'2-Resumen'!$B$7, moras[[#This Row],[SALARIO]])</f>
        <v>297050</v>
      </c>
      <c r="F4843">
        <f>STANDARDIZE(moras[[#This Row],[SALARIO]],'2-Resumen'!$B$2,'2-Resumen'!$B$3)</f>
        <v>-0.37067375531957308</v>
      </c>
      <c r="G4843" t="str">
        <f>IF(ABS(moras[[#This Row],[Z-CORE]])&gt; 1.96,"Sí", "No")</f>
        <v>No</v>
      </c>
      <c r="H4843" t="s">
        <v>39</v>
      </c>
      <c r="I4843" t="str">
        <f>IF(moras[[#This Row],[TIPO_ASEGURAMIENTO]] = "", '2-Resumen'!$F$4, moras[[#This Row],[TIPO_ASEGURAMIENTO]])</f>
        <v>TRABAJADOR INDEPENDIENTE</v>
      </c>
      <c r="J4843" t="s">
        <v>29</v>
      </c>
      <c r="K4843" t="s">
        <v>30</v>
      </c>
      <c r="L4843" t="s">
        <v>31</v>
      </c>
      <c r="M4843" t="s">
        <v>30</v>
      </c>
      <c r="N4843">
        <v>29</v>
      </c>
      <c r="O4843">
        <f>IF(moras[[#This Row],[EDAD]]="", '2-Resumen'!$C$7, moras[[#This Row],[EDAD]])</f>
        <v>29</v>
      </c>
      <c r="P4843">
        <f>FLOOR(moras[[#This Row],[EDAD_SIN_NA´S]],10)</f>
        <v>20</v>
      </c>
      <c r="Q4843">
        <f>STANDARDIZE(moras[[#This Row],[EDAD]],'2-Resumen'!$C$2, '2-Resumen'!$C$3)</f>
        <v>-0.91086947421749642</v>
      </c>
      <c r="R4843" t="str">
        <f>IF(ABS(moras[[#This Row],[Z-CORE E]]) &gt; 1.96, "Sí", "No")</f>
        <v>No</v>
      </c>
    </row>
    <row r="4844" spans="1:18">
      <c r="A4844">
        <v>3824</v>
      </c>
      <c r="B4844" t="s">
        <v>27</v>
      </c>
      <c r="C4844">
        <v>639148</v>
      </c>
      <c r="D48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44">
        <f>IF(moras[[#This Row],[SALARIO]]="",'2-Resumen'!$B$7, moras[[#This Row],[SALARIO]])</f>
        <v>639148</v>
      </c>
      <c r="F4844">
        <f>STANDARDIZE(moras[[#This Row],[SALARIO]],'2-Resumen'!$B$2,'2-Resumen'!$B$3)</f>
        <v>-0.36498157275391446</v>
      </c>
      <c r="G4844" t="str">
        <f>IF(ABS(moras[[#This Row],[Z-CORE]])&gt; 1.96,"Sí", "No")</f>
        <v>No</v>
      </c>
      <c r="H4844" t="s">
        <v>39</v>
      </c>
      <c r="I4844" t="str">
        <f>IF(moras[[#This Row],[TIPO_ASEGURAMIENTO]] = "", '2-Resumen'!$F$4, moras[[#This Row],[TIPO_ASEGURAMIENTO]])</f>
        <v>TRABAJADOR INDEPENDIENTE</v>
      </c>
      <c r="J4844" t="s">
        <v>29</v>
      </c>
      <c r="K4844" t="s">
        <v>30</v>
      </c>
      <c r="L4844" t="s">
        <v>30</v>
      </c>
      <c r="M4844" t="s">
        <v>30</v>
      </c>
      <c r="N4844">
        <v>56</v>
      </c>
      <c r="O4844">
        <f>IF(moras[[#This Row],[EDAD]]="", '2-Resumen'!$C$7, moras[[#This Row],[EDAD]])</f>
        <v>56</v>
      </c>
      <c r="P4844">
        <f>FLOOR(moras[[#This Row],[EDAD_SIN_NA´S]],10)</f>
        <v>50</v>
      </c>
      <c r="Q4844">
        <f>STANDARDIZE(moras[[#This Row],[EDAD]],'2-Resumen'!$C$2, '2-Resumen'!$C$3)</f>
        <v>0.99466443786521619</v>
      </c>
      <c r="R4844" t="str">
        <f>IF(ABS(moras[[#This Row],[Z-CORE E]]) &gt; 1.96, "Sí", "No")</f>
        <v>No</v>
      </c>
    </row>
    <row r="4845" spans="1:18">
      <c r="A4845">
        <v>3829</v>
      </c>
      <c r="B4845" t="s">
        <v>27</v>
      </c>
      <c r="C4845">
        <v>933264</v>
      </c>
      <c r="D48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845">
        <f>IF(moras[[#This Row],[SALARIO]]="",'2-Resumen'!$B$7, moras[[#This Row],[SALARIO]])</f>
        <v>933264</v>
      </c>
      <c r="F4845">
        <f>STANDARDIZE(moras[[#This Row],[SALARIO]],'2-Resumen'!$B$2,'2-Resumen'!$B$3)</f>
        <v>-0.36008776464196623</v>
      </c>
      <c r="G4845" t="str">
        <f>IF(ABS(moras[[#This Row],[Z-CORE]])&gt; 1.96,"Sí", "No")</f>
        <v>No</v>
      </c>
      <c r="H4845" t="s">
        <v>39</v>
      </c>
      <c r="I4845" t="str">
        <f>IF(moras[[#This Row],[TIPO_ASEGURAMIENTO]] = "", '2-Resumen'!$F$4, moras[[#This Row],[TIPO_ASEGURAMIENTO]])</f>
        <v>TRABAJADOR INDEPENDIENTE</v>
      </c>
      <c r="J4845" t="s">
        <v>29</v>
      </c>
      <c r="K4845" t="s">
        <v>30</v>
      </c>
      <c r="L4845" t="s">
        <v>31</v>
      </c>
      <c r="M4845" t="s">
        <v>30</v>
      </c>
      <c r="N4845">
        <v>40</v>
      </c>
      <c r="O4845">
        <f>IF(moras[[#This Row],[EDAD]]="", '2-Resumen'!$C$7, moras[[#This Row],[EDAD]])</f>
        <v>40</v>
      </c>
      <c r="P4845">
        <f>FLOOR(moras[[#This Row],[EDAD_SIN_NA´S]],10)</f>
        <v>40</v>
      </c>
      <c r="Q4845">
        <f>STANDARDIZE(moras[[#This Row],[EDAD]],'2-Resumen'!$C$2, '2-Resumen'!$C$3)</f>
        <v>-0.13454084336898386</v>
      </c>
      <c r="R4845" t="str">
        <f>IF(ABS(moras[[#This Row],[Z-CORE E]]) &gt; 1.96, "Sí", "No")</f>
        <v>No</v>
      </c>
    </row>
    <row r="4846" spans="1:18">
      <c r="A4846">
        <v>3845</v>
      </c>
      <c r="B4846" t="s">
        <v>27</v>
      </c>
      <c r="C4846">
        <v>405871</v>
      </c>
      <c r="D48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46">
        <f>IF(moras[[#This Row],[SALARIO]]="",'2-Resumen'!$B$7, moras[[#This Row],[SALARIO]])</f>
        <v>405871</v>
      </c>
      <c r="F4846">
        <f>STANDARDIZE(moras[[#This Row],[SALARIO]],'2-Resumen'!$B$2,'2-Resumen'!$B$3)</f>
        <v>-0.3688630782651105</v>
      </c>
      <c r="G4846" t="str">
        <f>IF(ABS(moras[[#This Row],[Z-CORE]])&gt; 1.96,"Sí", "No")</f>
        <v>No</v>
      </c>
      <c r="H4846" t="s">
        <v>39</v>
      </c>
      <c r="I4846" t="str">
        <f>IF(moras[[#This Row],[TIPO_ASEGURAMIENTO]] = "", '2-Resumen'!$F$4, moras[[#This Row],[TIPO_ASEGURAMIENTO]])</f>
        <v>TRABAJADOR INDEPENDIENTE</v>
      </c>
      <c r="J4846" t="s">
        <v>29</v>
      </c>
      <c r="K4846" t="s">
        <v>30</v>
      </c>
      <c r="L4846" t="s">
        <v>31</v>
      </c>
      <c r="M4846" t="s">
        <v>31</v>
      </c>
      <c r="N4846">
        <v>67</v>
      </c>
      <c r="O4846">
        <f>IF(moras[[#This Row],[EDAD]]="", '2-Resumen'!$C$7, moras[[#This Row],[EDAD]])</f>
        <v>67</v>
      </c>
      <c r="P4846">
        <f>FLOOR(moras[[#This Row],[EDAD_SIN_NA´S]],10)</f>
        <v>60</v>
      </c>
      <c r="Q4846">
        <f>STANDARDIZE(moras[[#This Row],[EDAD]],'2-Resumen'!$C$2, '2-Resumen'!$C$3)</f>
        <v>1.7709930687137287</v>
      </c>
      <c r="R4846" t="str">
        <f>IF(ABS(moras[[#This Row],[Z-CORE E]]) &gt; 1.96, "Sí", "No")</f>
        <v>No</v>
      </c>
    </row>
    <row r="4847" spans="1:18">
      <c r="A4847">
        <v>3857</v>
      </c>
      <c r="B4847" t="s">
        <v>32</v>
      </c>
      <c r="C4847">
        <v>1007583</v>
      </c>
      <c r="D48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847">
        <f>IF(moras[[#This Row],[SALARIO]]="",'2-Resumen'!$B$7, moras[[#This Row],[SALARIO]])</f>
        <v>1007583</v>
      </c>
      <c r="F4847">
        <f>STANDARDIZE(moras[[#This Row],[SALARIO]],'2-Resumen'!$B$2,'2-Resumen'!$B$3)</f>
        <v>-0.35885116777177939</v>
      </c>
      <c r="G4847" t="str">
        <f>IF(ABS(moras[[#This Row],[Z-CORE]])&gt; 1.96,"Sí", "No")</f>
        <v>No</v>
      </c>
      <c r="H4847" t="s">
        <v>39</v>
      </c>
      <c r="I4847" t="str">
        <f>IF(moras[[#This Row],[TIPO_ASEGURAMIENTO]] = "", '2-Resumen'!$F$4, moras[[#This Row],[TIPO_ASEGURAMIENTO]])</f>
        <v>TRABAJADOR INDEPENDIENTE</v>
      </c>
      <c r="J4847" t="s">
        <v>29</v>
      </c>
      <c r="K4847" t="s">
        <v>30</v>
      </c>
      <c r="L4847" t="s">
        <v>31</v>
      </c>
      <c r="M4847" t="s">
        <v>31</v>
      </c>
      <c r="N4847">
        <v>76</v>
      </c>
      <c r="O4847">
        <f>IF(moras[[#This Row],[EDAD]]="", '2-Resumen'!$C$7, moras[[#This Row],[EDAD]])</f>
        <v>76</v>
      </c>
      <c r="P4847">
        <f>FLOOR(moras[[#This Row],[EDAD_SIN_NA´S]],10)</f>
        <v>70</v>
      </c>
      <c r="Q4847">
        <f>STANDARDIZE(moras[[#This Row],[EDAD]],'2-Resumen'!$C$2, '2-Resumen'!$C$3)</f>
        <v>2.4061710394079663</v>
      </c>
      <c r="R4847" t="str">
        <f>IF(ABS(moras[[#This Row],[Z-CORE E]]) &gt; 1.96, "Sí", "No")</f>
        <v>Sí</v>
      </c>
    </row>
    <row r="4848" spans="1:18">
      <c r="A4848">
        <v>3861</v>
      </c>
      <c r="B4848" t="s">
        <v>32</v>
      </c>
      <c r="C4848">
        <v>299784</v>
      </c>
      <c r="D48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48">
        <f>IF(moras[[#This Row],[SALARIO]]="",'2-Resumen'!$B$7, moras[[#This Row],[SALARIO]])</f>
        <v>299784</v>
      </c>
      <c r="F4848">
        <f>STANDARDIZE(moras[[#This Row],[SALARIO]],'2-Resumen'!$B$2,'2-Resumen'!$B$3)</f>
        <v>-0.37062826418213729</v>
      </c>
      <c r="G4848" t="str">
        <f>IF(ABS(moras[[#This Row],[Z-CORE]])&gt; 1.96,"Sí", "No")</f>
        <v>No</v>
      </c>
      <c r="H4848" t="s">
        <v>39</v>
      </c>
      <c r="I4848" t="str">
        <f>IF(moras[[#This Row],[TIPO_ASEGURAMIENTO]] = "", '2-Resumen'!$F$4, moras[[#This Row],[TIPO_ASEGURAMIENTO]])</f>
        <v>TRABAJADOR INDEPENDIENTE</v>
      </c>
      <c r="J4848" t="s">
        <v>29</v>
      </c>
      <c r="K4848" t="s">
        <v>30</v>
      </c>
      <c r="L4848" t="s">
        <v>31</v>
      </c>
      <c r="M4848" t="s">
        <v>31</v>
      </c>
      <c r="N4848">
        <v>56</v>
      </c>
      <c r="O4848">
        <f>IF(moras[[#This Row],[EDAD]]="", '2-Resumen'!$C$7, moras[[#This Row],[EDAD]])</f>
        <v>56</v>
      </c>
      <c r="P4848">
        <f>FLOOR(moras[[#This Row],[EDAD_SIN_NA´S]],10)</f>
        <v>50</v>
      </c>
      <c r="Q4848">
        <f>STANDARDIZE(moras[[#This Row],[EDAD]],'2-Resumen'!$C$2, '2-Resumen'!$C$3)</f>
        <v>0.99466443786521619</v>
      </c>
      <c r="R4848" t="str">
        <f>IF(ABS(moras[[#This Row],[Z-CORE E]]) &gt; 1.96, "Sí", "No")</f>
        <v>No</v>
      </c>
    </row>
    <row r="4849" spans="1:18">
      <c r="A4849">
        <v>3862</v>
      </c>
      <c r="B4849" t="s">
        <v>27</v>
      </c>
      <c r="C4849">
        <v>540083</v>
      </c>
      <c r="D48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49">
        <f>IF(moras[[#This Row],[SALARIO]]="",'2-Resumen'!$B$7, moras[[#This Row],[SALARIO]])</f>
        <v>540083</v>
      </c>
      <c r="F4849">
        <f>STANDARDIZE(moras[[#This Row],[SALARIO]],'2-Resumen'!$B$2,'2-Resumen'!$B$3)</f>
        <v>-0.36662991932672978</v>
      </c>
      <c r="G4849" t="str">
        <f>IF(ABS(moras[[#This Row],[Z-CORE]])&gt; 1.96,"Sí", "No")</f>
        <v>No</v>
      </c>
      <c r="H4849" t="s">
        <v>39</v>
      </c>
      <c r="I4849" t="str">
        <f>IF(moras[[#This Row],[TIPO_ASEGURAMIENTO]] = "", '2-Resumen'!$F$4, moras[[#This Row],[TIPO_ASEGURAMIENTO]])</f>
        <v>TRABAJADOR INDEPENDIENTE</v>
      </c>
      <c r="J4849" t="s">
        <v>29</v>
      </c>
      <c r="K4849" t="s">
        <v>30</v>
      </c>
      <c r="L4849" t="s">
        <v>30</v>
      </c>
      <c r="M4849" t="s">
        <v>30</v>
      </c>
      <c r="N4849">
        <v>55</v>
      </c>
      <c r="O4849">
        <f>IF(moras[[#This Row],[EDAD]]="", '2-Resumen'!$C$7, moras[[#This Row],[EDAD]])</f>
        <v>55</v>
      </c>
      <c r="P4849">
        <f>FLOOR(moras[[#This Row],[EDAD_SIN_NA´S]],10)</f>
        <v>50</v>
      </c>
      <c r="Q4849">
        <f>STANDARDIZE(moras[[#This Row],[EDAD]],'2-Resumen'!$C$2, '2-Resumen'!$C$3)</f>
        <v>0.92408910778807873</v>
      </c>
      <c r="R4849" t="str">
        <f>IF(ABS(moras[[#This Row],[Z-CORE E]]) &gt; 1.96, "Sí", "No")</f>
        <v>No</v>
      </c>
    </row>
    <row r="4850" spans="1:18">
      <c r="A4850">
        <v>3868</v>
      </c>
      <c r="B4850" t="s">
        <v>32</v>
      </c>
      <c r="C4850">
        <v>639148</v>
      </c>
      <c r="D48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50">
        <f>IF(moras[[#This Row],[SALARIO]]="",'2-Resumen'!$B$7, moras[[#This Row],[SALARIO]])</f>
        <v>639148</v>
      </c>
      <c r="F4850">
        <f>STANDARDIZE(moras[[#This Row],[SALARIO]],'2-Resumen'!$B$2,'2-Resumen'!$B$3)</f>
        <v>-0.36498157275391446</v>
      </c>
      <c r="G4850" t="str">
        <f>IF(ABS(moras[[#This Row],[Z-CORE]])&gt; 1.96,"Sí", "No")</f>
        <v>No</v>
      </c>
      <c r="H4850" t="s">
        <v>39</v>
      </c>
      <c r="I4850" t="str">
        <f>IF(moras[[#This Row],[TIPO_ASEGURAMIENTO]] = "", '2-Resumen'!$F$4, moras[[#This Row],[TIPO_ASEGURAMIENTO]])</f>
        <v>TRABAJADOR INDEPENDIENTE</v>
      </c>
      <c r="J4850" t="s">
        <v>29</v>
      </c>
      <c r="K4850" t="s">
        <v>30</v>
      </c>
      <c r="L4850" t="s">
        <v>31</v>
      </c>
      <c r="M4850" t="s">
        <v>31</v>
      </c>
      <c r="N4850">
        <v>61</v>
      </c>
      <c r="O4850">
        <f>IF(moras[[#This Row],[EDAD]]="", '2-Resumen'!$C$7, moras[[#This Row],[EDAD]])</f>
        <v>61</v>
      </c>
      <c r="P4850">
        <f>FLOOR(moras[[#This Row],[EDAD_SIN_NA´S]],10)</f>
        <v>60</v>
      </c>
      <c r="Q4850">
        <f>STANDARDIZE(moras[[#This Row],[EDAD]],'2-Resumen'!$C$2, '2-Resumen'!$C$3)</f>
        <v>1.3475410882509038</v>
      </c>
      <c r="R4850" t="str">
        <f>IF(ABS(moras[[#This Row],[Z-CORE E]]) &gt; 1.96, "Sí", "No")</f>
        <v>No</v>
      </c>
    </row>
    <row r="4851" spans="1:18">
      <c r="A4851">
        <v>3876</v>
      </c>
      <c r="B4851" t="s">
        <v>32</v>
      </c>
      <c r="C4851">
        <v>297102</v>
      </c>
      <c r="D48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51">
        <f>IF(moras[[#This Row],[SALARIO]]="",'2-Resumen'!$B$7, moras[[#This Row],[SALARIO]])</f>
        <v>297102</v>
      </c>
      <c r="F4851">
        <f>STANDARDIZE(moras[[#This Row],[SALARIO]],'2-Resumen'!$B$2,'2-Resumen'!$B$3)</f>
        <v>-0.37067289008945364</v>
      </c>
      <c r="G4851" t="str">
        <f>IF(ABS(moras[[#This Row],[Z-CORE]])&gt; 1.96,"Sí", "No")</f>
        <v>No</v>
      </c>
      <c r="H4851" t="s">
        <v>39</v>
      </c>
      <c r="I4851" t="str">
        <f>IF(moras[[#This Row],[TIPO_ASEGURAMIENTO]] = "", '2-Resumen'!$F$4, moras[[#This Row],[TIPO_ASEGURAMIENTO]])</f>
        <v>TRABAJADOR INDEPENDIENTE</v>
      </c>
      <c r="J4851" t="s">
        <v>29</v>
      </c>
      <c r="K4851" t="s">
        <v>30</v>
      </c>
      <c r="L4851" t="s">
        <v>31</v>
      </c>
      <c r="M4851" t="s">
        <v>30</v>
      </c>
      <c r="N4851">
        <v>64</v>
      </c>
      <c r="O4851">
        <f>IF(moras[[#This Row],[EDAD]]="", '2-Resumen'!$C$7, moras[[#This Row],[EDAD]])</f>
        <v>64</v>
      </c>
      <c r="P4851">
        <f>FLOOR(moras[[#This Row],[EDAD_SIN_NA´S]],10)</f>
        <v>60</v>
      </c>
      <c r="Q4851">
        <f>STANDARDIZE(moras[[#This Row],[EDAD]],'2-Resumen'!$C$2, '2-Resumen'!$C$3)</f>
        <v>1.5592670784823162</v>
      </c>
      <c r="R4851" t="str">
        <f>IF(ABS(moras[[#This Row],[Z-CORE E]]) &gt; 1.96, "Sí", "No")</f>
        <v>No</v>
      </c>
    </row>
    <row r="4852" spans="1:18">
      <c r="A4852">
        <v>3886</v>
      </c>
      <c r="B4852" t="s">
        <v>32</v>
      </c>
      <c r="C4852">
        <v>639148</v>
      </c>
      <c r="D48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52">
        <f>IF(moras[[#This Row],[SALARIO]]="",'2-Resumen'!$B$7, moras[[#This Row],[SALARIO]])</f>
        <v>639148</v>
      </c>
      <c r="F4852">
        <f>STANDARDIZE(moras[[#This Row],[SALARIO]],'2-Resumen'!$B$2,'2-Resumen'!$B$3)</f>
        <v>-0.36498157275391446</v>
      </c>
      <c r="G4852" t="str">
        <f>IF(ABS(moras[[#This Row],[Z-CORE]])&gt; 1.96,"Sí", "No")</f>
        <v>No</v>
      </c>
      <c r="H4852" t="s">
        <v>39</v>
      </c>
      <c r="I4852" t="str">
        <f>IF(moras[[#This Row],[TIPO_ASEGURAMIENTO]] = "", '2-Resumen'!$F$4, moras[[#This Row],[TIPO_ASEGURAMIENTO]])</f>
        <v>TRABAJADOR INDEPENDIENTE</v>
      </c>
      <c r="J4852" t="s">
        <v>29</v>
      </c>
      <c r="K4852" t="s">
        <v>30</v>
      </c>
      <c r="L4852" t="s">
        <v>31</v>
      </c>
      <c r="M4852" t="s">
        <v>31</v>
      </c>
      <c r="N4852">
        <v>58</v>
      </c>
      <c r="O4852">
        <f>IF(moras[[#This Row],[EDAD]]="", '2-Resumen'!$C$7, moras[[#This Row],[EDAD]])</f>
        <v>58</v>
      </c>
      <c r="P4852">
        <f>FLOOR(moras[[#This Row],[EDAD_SIN_NA´S]],10)</f>
        <v>50</v>
      </c>
      <c r="Q4852">
        <f>STANDARDIZE(moras[[#This Row],[EDAD]],'2-Resumen'!$C$2, '2-Resumen'!$C$3)</f>
        <v>1.1358150980194912</v>
      </c>
      <c r="R4852" t="str">
        <f>IF(ABS(moras[[#This Row],[Z-CORE E]]) &gt; 1.96, "Sí", "No")</f>
        <v>No</v>
      </c>
    </row>
    <row r="4853" spans="1:18">
      <c r="A4853">
        <v>3893</v>
      </c>
      <c r="B4853" t="s">
        <v>32</v>
      </c>
      <c r="C4853">
        <v>546354</v>
      </c>
      <c r="D48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53">
        <f>IF(moras[[#This Row],[SALARIO]]="",'2-Resumen'!$B$7, moras[[#This Row],[SALARIO]])</f>
        <v>546354</v>
      </c>
      <c r="F4853">
        <f>STANDARDIZE(moras[[#This Row],[SALARIO]],'2-Resumen'!$B$2,'2-Resumen'!$B$3)</f>
        <v>-0.36652557590212848</v>
      </c>
      <c r="G4853" t="str">
        <f>IF(ABS(moras[[#This Row],[Z-CORE]])&gt; 1.96,"Sí", "No")</f>
        <v>No</v>
      </c>
      <c r="H4853" t="s">
        <v>39</v>
      </c>
      <c r="I4853" t="str">
        <f>IF(moras[[#This Row],[TIPO_ASEGURAMIENTO]] = "", '2-Resumen'!$F$4, moras[[#This Row],[TIPO_ASEGURAMIENTO]])</f>
        <v>TRABAJADOR INDEPENDIENTE</v>
      </c>
      <c r="J4853" t="s">
        <v>29</v>
      </c>
      <c r="K4853" t="s">
        <v>30</v>
      </c>
      <c r="L4853" t="s">
        <v>30</v>
      </c>
      <c r="M4853" t="s">
        <v>30</v>
      </c>
      <c r="N4853">
        <v>81</v>
      </c>
      <c r="O4853">
        <f>IF(moras[[#This Row],[EDAD]]="", '2-Resumen'!$C$7, moras[[#This Row],[EDAD]])</f>
        <v>81</v>
      </c>
      <c r="P4853">
        <f>FLOOR(moras[[#This Row],[EDAD_SIN_NA´S]],10)</f>
        <v>80</v>
      </c>
      <c r="Q4853">
        <f>STANDARDIZE(moras[[#This Row],[EDAD]],'2-Resumen'!$C$2, '2-Resumen'!$C$3)</f>
        <v>2.759047689793654</v>
      </c>
      <c r="R4853" t="str">
        <f>IF(ABS(moras[[#This Row],[Z-CORE E]]) &gt; 1.96, "Sí", "No")</f>
        <v>Sí</v>
      </c>
    </row>
    <row r="4854" spans="1:18">
      <c r="A4854">
        <v>3901</v>
      </c>
      <c r="B4854" t="s">
        <v>32</v>
      </c>
      <c r="C4854">
        <v>297046</v>
      </c>
      <c r="D48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54">
        <f>IF(moras[[#This Row],[SALARIO]]="",'2-Resumen'!$B$7, moras[[#This Row],[SALARIO]])</f>
        <v>297046</v>
      </c>
      <c r="F4854">
        <f>STANDARDIZE(moras[[#This Row],[SALARIO]],'2-Resumen'!$B$2,'2-Resumen'!$B$3)</f>
        <v>-0.37067382187573611</v>
      </c>
      <c r="G4854" t="str">
        <f>IF(ABS(moras[[#This Row],[Z-CORE]])&gt; 1.96,"Sí", "No")</f>
        <v>No</v>
      </c>
      <c r="H4854" t="s">
        <v>39</v>
      </c>
      <c r="I4854" t="str">
        <f>IF(moras[[#This Row],[TIPO_ASEGURAMIENTO]] = "", '2-Resumen'!$F$4, moras[[#This Row],[TIPO_ASEGURAMIENTO]])</f>
        <v>TRABAJADOR INDEPENDIENTE</v>
      </c>
      <c r="J4854" t="s">
        <v>29</v>
      </c>
      <c r="K4854" t="s">
        <v>30</v>
      </c>
      <c r="L4854" t="s">
        <v>31</v>
      </c>
      <c r="M4854" t="s">
        <v>31</v>
      </c>
      <c r="N4854">
        <v>32</v>
      </c>
      <c r="O4854">
        <f>IF(moras[[#This Row],[EDAD]]="", '2-Resumen'!$C$7, moras[[#This Row],[EDAD]])</f>
        <v>32</v>
      </c>
      <c r="P4854">
        <f>FLOOR(moras[[#This Row],[EDAD_SIN_NA´S]],10)</f>
        <v>30</v>
      </c>
      <c r="Q4854">
        <f>STANDARDIZE(moras[[#This Row],[EDAD]],'2-Resumen'!$C$2, '2-Resumen'!$C$3)</f>
        <v>-0.69914348398608395</v>
      </c>
      <c r="R4854" t="str">
        <f>IF(ABS(moras[[#This Row],[Z-CORE E]]) &gt; 1.96, "Sí", "No")</f>
        <v>No</v>
      </c>
    </row>
    <row r="4855" spans="1:18">
      <c r="A4855">
        <v>3905</v>
      </c>
      <c r="B4855" t="s">
        <v>32</v>
      </c>
      <c r="C4855">
        <v>639148</v>
      </c>
      <c r="D48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55">
        <f>IF(moras[[#This Row],[SALARIO]]="",'2-Resumen'!$B$7, moras[[#This Row],[SALARIO]])</f>
        <v>639148</v>
      </c>
      <c r="F4855">
        <f>STANDARDIZE(moras[[#This Row],[SALARIO]],'2-Resumen'!$B$2,'2-Resumen'!$B$3)</f>
        <v>-0.36498157275391446</v>
      </c>
      <c r="G4855" t="str">
        <f>IF(ABS(moras[[#This Row],[Z-CORE]])&gt; 1.96,"Sí", "No")</f>
        <v>No</v>
      </c>
      <c r="H4855" t="s">
        <v>39</v>
      </c>
      <c r="I4855" t="str">
        <f>IF(moras[[#This Row],[TIPO_ASEGURAMIENTO]] = "", '2-Resumen'!$F$4, moras[[#This Row],[TIPO_ASEGURAMIENTO]])</f>
        <v>TRABAJADOR INDEPENDIENTE</v>
      </c>
      <c r="J4855" t="s">
        <v>29</v>
      </c>
      <c r="K4855" t="s">
        <v>30</v>
      </c>
      <c r="L4855" t="s">
        <v>31</v>
      </c>
      <c r="M4855" t="s">
        <v>30</v>
      </c>
      <c r="N4855">
        <v>41</v>
      </c>
      <c r="O4855">
        <f>IF(moras[[#This Row],[EDAD]]="", '2-Resumen'!$C$7, moras[[#This Row],[EDAD]])</f>
        <v>41</v>
      </c>
      <c r="P4855">
        <f>FLOOR(moras[[#This Row],[EDAD_SIN_NA´S]],10)</f>
        <v>40</v>
      </c>
      <c r="Q4855">
        <f>STANDARDIZE(moras[[#This Row],[EDAD]],'2-Resumen'!$C$2, '2-Resumen'!$C$3)</f>
        <v>-6.3965513291846368E-2</v>
      </c>
      <c r="R4855" t="str">
        <f>IF(ABS(moras[[#This Row],[Z-CORE E]]) &gt; 1.96, "Sí", "No")</f>
        <v>No</v>
      </c>
    </row>
    <row r="4856" spans="1:18">
      <c r="A4856">
        <v>3914</v>
      </c>
      <c r="B4856" t="s">
        <v>32</v>
      </c>
      <c r="C4856">
        <v>326841</v>
      </c>
      <c r="D48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56">
        <f>IF(moras[[#This Row],[SALARIO]]="",'2-Resumen'!$B$7, moras[[#This Row],[SALARIO]])</f>
        <v>326841</v>
      </c>
      <c r="F4856">
        <f>STANDARDIZE(moras[[#This Row],[SALARIO]],'2-Resumen'!$B$2,'2-Resumen'!$B$3)</f>
        <v>-0.37017806165631423</v>
      </c>
      <c r="G4856" t="str">
        <f>IF(ABS(moras[[#This Row],[Z-CORE]])&gt; 1.96,"Sí", "No")</f>
        <v>No</v>
      </c>
      <c r="H4856" t="s">
        <v>39</v>
      </c>
      <c r="I4856" t="str">
        <f>IF(moras[[#This Row],[TIPO_ASEGURAMIENTO]] = "", '2-Resumen'!$F$4, moras[[#This Row],[TIPO_ASEGURAMIENTO]])</f>
        <v>TRABAJADOR INDEPENDIENTE</v>
      </c>
      <c r="J4856" t="s">
        <v>29</v>
      </c>
      <c r="K4856" t="s">
        <v>30</v>
      </c>
      <c r="L4856" t="s">
        <v>31</v>
      </c>
      <c r="M4856" t="s">
        <v>30</v>
      </c>
      <c r="N4856">
        <v>51</v>
      </c>
      <c r="O4856">
        <f>IF(moras[[#This Row],[EDAD]]="", '2-Resumen'!$C$7, moras[[#This Row],[EDAD]])</f>
        <v>51</v>
      </c>
      <c r="P4856">
        <f>FLOOR(moras[[#This Row],[EDAD_SIN_NA´S]],10)</f>
        <v>50</v>
      </c>
      <c r="Q4856">
        <f>STANDARDIZE(moras[[#This Row],[EDAD]],'2-Resumen'!$C$2, '2-Resumen'!$C$3)</f>
        <v>0.64178778747952869</v>
      </c>
      <c r="R4856" t="str">
        <f>IF(ABS(moras[[#This Row],[Z-CORE E]]) &gt; 1.96, "Sí", "No")</f>
        <v>No</v>
      </c>
    </row>
    <row r="4857" spans="1:18">
      <c r="A4857">
        <v>3916</v>
      </c>
      <c r="B4857" t="s">
        <v>32</v>
      </c>
      <c r="C4857">
        <v>478496</v>
      </c>
      <c r="D48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57">
        <f>IF(moras[[#This Row],[SALARIO]]="",'2-Resumen'!$B$7, moras[[#This Row],[SALARIO]])</f>
        <v>478496</v>
      </c>
      <c r="F4857">
        <f>STANDARDIZE(moras[[#This Row],[SALARIO]],'2-Resumen'!$B$2,'2-Resumen'!$B$3)</f>
        <v>-0.36765466792996981</v>
      </c>
      <c r="G4857" t="str">
        <f>IF(ABS(moras[[#This Row],[Z-CORE]])&gt; 1.96,"Sí", "No")</f>
        <v>No</v>
      </c>
      <c r="H4857" t="s">
        <v>39</v>
      </c>
      <c r="I4857" t="str">
        <f>IF(moras[[#This Row],[TIPO_ASEGURAMIENTO]] = "", '2-Resumen'!$F$4, moras[[#This Row],[TIPO_ASEGURAMIENTO]])</f>
        <v>TRABAJADOR INDEPENDIENTE</v>
      </c>
      <c r="J4857" t="s">
        <v>29</v>
      </c>
      <c r="K4857" t="s">
        <v>30</v>
      </c>
      <c r="L4857" t="s">
        <v>31</v>
      </c>
      <c r="M4857" t="s">
        <v>31</v>
      </c>
      <c r="N4857">
        <v>31</v>
      </c>
      <c r="O4857">
        <f>IF(moras[[#This Row],[EDAD]]="", '2-Resumen'!$C$7, moras[[#This Row],[EDAD]])</f>
        <v>31</v>
      </c>
      <c r="P4857">
        <f>FLOOR(moras[[#This Row],[EDAD_SIN_NA´S]],10)</f>
        <v>30</v>
      </c>
      <c r="Q4857">
        <f>STANDARDIZE(moras[[#This Row],[EDAD]],'2-Resumen'!$C$2, '2-Resumen'!$C$3)</f>
        <v>-0.7697188140632214</v>
      </c>
      <c r="R4857" t="str">
        <f>IF(ABS(moras[[#This Row],[Z-CORE E]]) &gt; 1.96, "Sí", "No")</f>
        <v>No</v>
      </c>
    </row>
    <row r="4858" spans="1:18">
      <c r="A4858">
        <v>3921</v>
      </c>
      <c r="B4858" t="s">
        <v>32</v>
      </c>
      <c r="C4858">
        <v>310124</v>
      </c>
      <c r="D48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58">
        <f>IF(moras[[#This Row],[SALARIO]]="",'2-Resumen'!$B$7, moras[[#This Row],[SALARIO]])</f>
        <v>310124</v>
      </c>
      <c r="F4858">
        <f>STANDARDIZE(moras[[#This Row],[SALARIO]],'2-Resumen'!$B$2,'2-Resumen'!$B$3)</f>
        <v>-0.37045621650068661</v>
      </c>
      <c r="G4858" t="str">
        <f>IF(ABS(moras[[#This Row],[Z-CORE]])&gt; 1.96,"Sí", "No")</f>
        <v>No</v>
      </c>
      <c r="H4858" t="s">
        <v>39</v>
      </c>
      <c r="I4858" t="str">
        <f>IF(moras[[#This Row],[TIPO_ASEGURAMIENTO]] = "", '2-Resumen'!$F$4, moras[[#This Row],[TIPO_ASEGURAMIENTO]])</f>
        <v>TRABAJADOR INDEPENDIENTE</v>
      </c>
      <c r="J4858" t="s">
        <v>29</v>
      </c>
      <c r="K4858" t="s">
        <v>30</v>
      </c>
      <c r="L4858" t="s">
        <v>30</v>
      </c>
      <c r="M4858" t="s">
        <v>30</v>
      </c>
      <c r="N4858">
        <v>48</v>
      </c>
      <c r="O4858">
        <f>IF(moras[[#This Row],[EDAD]]="", '2-Resumen'!$C$7, moras[[#This Row],[EDAD]])</f>
        <v>48</v>
      </c>
      <c r="P4858">
        <f>FLOOR(moras[[#This Row],[EDAD_SIN_NA´S]],10)</f>
        <v>40</v>
      </c>
      <c r="Q4858">
        <f>STANDARDIZE(moras[[#This Row],[EDAD]],'2-Resumen'!$C$2, '2-Resumen'!$C$3)</f>
        <v>0.43006179724811616</v>
      </c>
      <c r="R4858" t="str">
        <f>IF(ABS(moras[[#This Row],[Z-CORE E]]) &gt; 1.96, "Sí", "No")</f>
        <v>No</v>
      </c>
    </row>
    <row r="4859" spans="1:18">
      <c r="A4859">
        <v>3924</v>
      </c>
      <c r="B4859" t="s">
        <v>32</v>
      </c>
      <c r="C4859">
        <v>305704</v>
      </c>
      <c r="D48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59">
        <f>IF(moras[[#This Row],[SALARIO]]="",'2-Resumen'!$B$7, moras[[#This Row],[SALARIO]])</f>
        <v>305704</v>
      </c>
      <c r="F4859">
        <f>STANDARDIZE(moras[[#This Row],[SALARIO]],'2-Resumen'!$B$2,'2-Resumen'!$B$3)</f>
        <v>-0.37052976106084251</v>
      </c>
      <c r="G4859" t="str">
        <f>IF(ABS(moras[[#This Row],[Z-CORE]])&gt; 1.96,"Sí", "No")</f>
        <v>No</v>
      </c>
      <c r="H4859" t="s">
        <v>39</v>
      </c>
      <c r="I4859" t="str">
        <f>IF(moras[[#This Row],[TIPO_ASEGURAMIENTO]] = "", '2-Resumen'!$F$4, moras[[#This Row],[TIPO_ASEGURAMIENTO]])</f>
        <v>TRABAJADOR INDEPENDIENTE</v>
      </c>
      <c r="J4859" t="s">
        <v>29</v>
      </c>
      <c r="K4859" t="s">
        <v>30</v>
      </c>
      <c r="L4859" t="s">
        <v>31</v>
      </c>
      <c r="M4859" t="s">
        <v>30</v>
      </c>
      <c r="N4859">
        <v>42</v>
      </c>
      <c r="O4859">
        <f>IF(moras[[#This Row],[EDAD]]="", '2-Resumen'!$C$7, moras[[#This Row],[EDAD]])</f>
        <v>42</v>
      </c>
      <c r="P4859">
        <f>FLOOR(moras[[#This Row],[EDAD_SIN_NA´S]],10)</f>
        <v>40</v>
      </c>
      <c r="Q4859">
        <f>STANDARDIZE(moras[[#This Row],[EDAD]],'2-Resumen'!$C$2, '2-Resumen'!$C$3)</f>
        <v>6.6098167852911317E-3</v>
      </c>
      <c r="R4859" t="str">
        <f>IF(ABS(moras[[#This Row],[Z-CORE E]]) &gt; 1.96, "Sí", "No")</f>
        <v>No</v>
      </c>
    </row>
    <row r="4860" spans="1:18">
      <c r="A4860">
        <v>3929</v>
      </c>
      <c r="B4860" t="s">
        <v>27</v>
      </c>
      <c r="C4860">
        <v>358640</v>
      </c>
      <c r="D48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60">
        <f>IF(moras[[#This Row],[SALARIO]]="",'2-Resumen'!$B$7, moras[[#This Row],[SALARIO]])</f>
        <v>358640</v>
      </c>
      <c r="F4860">
        <f>STANDARDIZE(moras[[#This Row],[SALARIO]],'2-Resumen'!$B$2,'2-Resumen'!$B$3)</f>
        <v>-0.36964895679921078</v>
      </c>
      <c r="G4860" t="str">
        <f>IF(ABS(moras[[#This Row],[Z-CORE]])&gt; 1.96,"Sí", "No")</f>
        <v>No</v>
      </c>
      <c r="H4860" t="s">
        <v>39</v>
      </c>
      <c r="I4860" t="str">
        <f>IF(moras[[#This Row],[TIPO_ASEGURAMIENTO]] = "", '2-Resumen'!$F$4, moras[[#This Row],[TIPO_ASEGURAMIENTO]])</f>
        <v>TRABAJADOR INDEPENDIENTE</v>
      </c>
      <c r="J4860" t="s">
        <v>29</v>
      </c>
      <c r="K4860" t="s">
        <v>30</v>
      </c>
      <c r="L4860" t="s">
        <v>31</v>
      </c>
      <c r="M4860" t="s">
        <v>30</v>
      </c>
      <c r="N4860">
        <v>24</v>
      </c>
      <c r="O4860">
        <f>IF(moras[[#This Row],[EDAD]]="", '2-Resumen'!$C$7, moras[[#This Row],[EDAD]])</f>
        <v>24</v>
      </c>
      <c r="P4860">
        <f>FLOOR(moras[[#This Row],[EDAD_SIN_NA´S]],10)</f>
        <v>20</v>
      </c>
      <c r="Q4860">
        <f>STANDARDIZE(moras[[#This Row],[EDAD]],'2-Resumen'!$C$2, '2-Resumen'!$C$3)</f>
        <v>-1.263746124603184</v>
      </c>
      <c r="R4860" t="str">
        <f>IF(ABS(moras[[#This Row],[Z-CORE E]]) &gt; 1.96, "Sí", "No")</f>
        <v>No</v>
      </c>
    </row>
    <row r="4861" spans="1:18">
      <c r="A4861">
        <v>3942</v>
      </c>
      <c r="B4861" t="s">
        <v>27</v>
      </c>
      <c r="C4861">
        <v>475269</v>
      </c>
      <c r="D48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61">
        <f>IF(moras[[#This Row],[SALARIO]]="",'2-Resumen'!$B$7, moras[[#This Row],[SALARIO]])</f>
        <v>475269</v>
      </c>
      <c r="F4861">
        <f>STANDARDIZE(moras[[#This Row],[SALARIO]],'2-Resumen'!$B$2,'2-Resumen'!$B$3)</f>
        <v>-0.36770836211449992</v>
      </c>
      <c r="G4861" t="str">
        <f>IF(ABS(moras[[#This Row],[Z-CORE]])&gt; 1.96,"Sí", "No")</f>
        <v>No</v>
      </c>
      <c r="H4861" t="s">
        <v>39</v>
      </c>
      <c r="I4861" t="str">
        <f>IF(moras[[#This Row],[TIPO_ASEGURAMIENTO]] = "", '2-Resumen'!$F$4, moras[[#This Row],[TIPO_ASEGURAMIENTO]])</f>
        <v>TRABAJADOR INDEPENDIENTE</v>
      </c>
      <c r="J4861" t="s">
        <v>29</v>
      </c>
      <c r="K4861" t="s">
        <v>30</v>
      </c>
      <c r="L4861" t="s">
        <v>31</v>
      </c>
      <c r="M4861" t="s">
        <v>30</v>
      </c>
      <c r="N4861">
        <v>64</v>
      </c>
      <c r="O4861">
        <f>IF(moras[[#This Row],[EDAD]]="", '2-Resumen'!$C$7, moras[[#This Row],[EDAD]])</f>
        <v>64</v>
      </c>
      <c r="P4861">
        <f>FLOOR(moras[[#This Row],[EDAD_SIN_NA´S]],10)</f>
        <v>60</v>
      </c>
      <c r="Q4861">
        <f>STANDARDIZE(moras[[#This Row],[EDAD]],'2-Resumen'!$C$2, '2-Resumen'!$C$3)</f>
        <v>1.5592670784823162</v>
      </c>
      <c r="R4861" t="str">
        <f>IF(ABS(moras[[#This Row],[Z-CORE E]]) &gt; 1.96, "Sí", "No")</f>
        <v>No</v>
      </c>
    </row>
    <row r="4862" spans="1:18">
      <c r="A4862">
        <v>3947</v>
      </c>
      <c r="B4862" t="s">
        <v>32</v>
      </c>
      <c r="C4862">
        <v>297062</v>
      </c>
      <c r="D48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62">
        <f>IF(moras[[#This Row],[SALARIO]]="",'2-Resumen'!$B$7, moras[[#This Row],[SALARIO]])</f>
        <v>297062</v>
      </c>
      <c r="F4862">
        <f>STANDARDIZE(moras[[#This Row],[SALARIO]],'2-Resumen'!$B$2,'2-Resumen'!$B$3)</f>
        <v>-0.37067355565108401</v>
      </c>
      <c r="G4862" t="str">
        <f>IF(ABS(moras[[#This Row],[Z-CORE]])&gt; 1.96,"Sí", "No")</f>
        <v>No</v>
      </c>
      <c r="H4862" t="s">
        <v>39</v>
      </c>
      <c r="I4862" t="str">
        <f>IF(moras[[#This Row],[TIPO_ASEGURAMIENTO]] = "", '2-Resumen'!$F$4, moras[[#This Row],[TIPO_ASEGURAMIENTO]])</f>
        <v>TRABAJADOR INDEPENDIENTE</v>
      </c>
      <c r="J4862" t="s">
        <v>29</v>
      </c>
      <c r="K4862" t="s">
        <v>30</v>
      </c>
      <c r="L4862" t="s">
        <v>30</v>
      </c>
      <c r="M4862" t="s">
        <v>30</v>
      </c>
      <c r="N4862">
        <v>46</v>
      </c>
      <c r="O4862">
        <f>IF(moras[[#This Row],[EDAD]]="", '2-Resumen'!$C$7, moras[[#This Row],[EDAD]])</f>
        <v>46</v>
      </c>
      <c r="P4862">
        <f>FLOOR(moras[[#This Row],[EDAD_SIN_NA´S]],10)</f>
        <v>40</v>
      </c>
      <c r="Q4862">
        <f>STANDARDIZE(moras[[#This Row],[EDAD]],'2-Resumen'!$C$2, '2-Resumen'!$C$3)</f>
        <v>0.28891113709384114</v>
      </c>
      <c r="R4862" t="str">
        <f>IF(ABS(moras[[#This Row],[Z-CORE E]]) &gt; 1.96, "Sí", "No")</f>
        <v>No</v>
      </c>
    </row>
    <row r="4863" spans="1:18">
      <c r="A4863">
        <v>3979</v>
      </c>
      <c r="B4863" t="s">
        <v>32</v>
      </c>
      <c r="C4863">
        <v>326749</v>
      </c>
      <c r="D48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63">
        <f>IF(moras[[#This Row],[SALARIO]]="",'2-Resumen'!$B$7, moras[[#This Row],[SALARIO]])</f>
        <v>326749</v>
      </c>
      <c r="F4863">
        <f>STANDARDIZE(moras[[#This Row],[SALARIO]],'2-Resumen'!$B$2,'2-Resumen'!$B$3)</f>
        <v>-0.37017959244806409</v>
      </c>
      <c r="G4863" t="str">
        <f>IF(ABS(moras[[#This Row],[Z-CORE]])&gt; 1.96,"Sí", "No")</f>
        <v>No</v>
      </c>
      <c r="H4863" t="s">
        <v>39</v>
      </c>
      <c r="I4863" t="str">
        <f>IF(moras[[#This Row],[TIPO_ASEGURAMIENTO]] = "", '2-Resumen'!$F$4, moras[[#This Row],[TIPO_ASEGURAMIENTO]])</f>
        <v>TRABAJADOR INDEPENDIENTE</v>
      </c>
      <c r="J4863" t="s">
        <v>29</v>
      </c>
      <c r="K4863" t="s">
        <v>30</v>
      </c>
      <c r="L4863" t="s">
        <v>31</v>
      </c>
      <c r="M4863" t="s">
        <v>31</v>
      </c>
      <c r="N4863">
        <v>51</v>
      </c>
      <c r="O4863">
        <f>IF(moras[[#This Row],[EDAD]]="", '2-Resumen'!$C$7, moras[[#This Row],[EDAD]])</f>
        <v>51</v>
      </c>
      <c r="P4863">
        <f>FLOOR(moras[[#This Row],[EDAD_SIN_NA´S]],10)</f>
        <v>50</v>
      </c>
      <c r="Q4863">
        <f>STANDARDIZE(moras[[#This Row],[EDAD]],'2-Resumen'!$C$2, '2-Resumen'!$C$3)</f>
        <v>0.64178778747952869</v>
      </c>
      <c r="R4863" t="str">
        <f>IF(ABS(moras[[#This Row],[Z-CORE E]]) &gt; 1.96, "Sí", "No")</f>
        <v>No</v>
      </c>
    </row>
    <row r="4864" spans="1:18">
      <c r="A4864">
        <v>3985</v>
      </c>
      <c r="B4864" t="s">
        <v>27</v>
      </c>
      <c r="C4864">
        <v>445567</v>
      </c>
      <c r="D48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64">
        <f>IF(moras[[#This Row],[SALARIO]]="",'2-Resumen'!$B$7, moras[[#This Row],[SALARIO]])</f>
        <v>445567</v>
      </c>
      <c r="F4864">
        <f>STANDARDIZE(moras[[#This Row],[SALARIO]],'2-Resumen'!$B$2,'2-Resumen'!$B$3)</f>
        <v>-0.36820257490313124</v>
      </c>
      <c r="G4864" t="str">
        <f>IF(ABS(moras[[#This Row],[Z-CORE]])&gt; 1.96,"Sí", "No")</f>
        <v>No</v>
      </c>
      <c r="H4864" t="s">
        <v>39</v>
      </c>
      <c r="I4864" t="str">
        <f>IF(moras[[#This Row],[TIPO_ASEGURAMIENTO]] = "", '2-Resumen'!$F$4, moras[[#This Row],[TIPO_ASEGURAMIENTO]])</f>
        <v>TRABAJADOR INDEPENDIENTE</v>
      </c>
      <c r="J4864" t="s">
        <v>29</v>
      </c>
      <c r="K4864" t="s">
        <v>30</v>
      </c>
      <c r="L4864" t="s">
        <v>31</v>
      </c>
      <c r="M4864" t="s">
        <v>30</v>
      </c>
      <c r="N4864">
        <v>51</v>
      </c>
      <c r="O4864">
        <f>IF(moras[[#This Row],[EDAD]]="", '2-Resumen'!$C$7, moras[[#This Row],[EDAD]])</f>
        <v>51</v>
      </c>
      <c r="P4864">
        <f>FLOOR(moras[[#This Row],[EDAD_SIN_NA´S]],10)</f>
        <v>50</v>
      </c>
      <c r="Q4864">
        <f>STANDARDIZE(moras[[#This Row],[EDAD]],'2-Resumen'!$C$2, '2-Resumen'!$C$3)</f>
        <v>0.64178778747952869</v>
      </c>
      <c r="R4864" t="str">
        <f>IF(ABS(moras[[#This Row],[Z-CORE E]]) &gt; 1.96, "Sí", "No")</f>
        <v>No</v>
      </c>
    </row>
    <row r="4865" spans="1:18">
      <c r="A4865">
        <v>3998</v>
      </c>
      <c r="B4865" t="s">
        <v>32</v>
      </c>
      <c r="C4865">
        <v>300018</v>
      </c>
      <c r="D48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65">
        <f>IF(moras[[#This Row],[SALARIO]]="",'2-Resumen'!$B$7, moras[[#This Row],[SALARIO]])</f>
        <v>300018</v>
      </c>
      <c r="F4865">
        <f>STANDARDIZE(moras[[#This Row],[SALARIO]],'2-Resumen'!$B$2,'2-Resumen'!$B$3)</f>
        <v>-0.37062437064659964</v>
      </c>
      <c r="G4865" t="str">
        <f>IF(ABS(moras[[#This Row],[Z-CORE]])&gt; 1.96,"Sí", "No")</f>
        <v>No</v>
      </c>
      <c r="H4865" t="s">
        <v>39</v>
      </c>
      <c r="I4865" t="str">
        <f>IF(moras[[#This Row],[TIPO_ASEGURAMIENTO]] = "", '2-Resumen'!$F$4, moras[[#This Row],[TIPO_ASEGURAMIENTO]])</f>
        <v>TRABAJADOR INDEPENDIENTE</v>
      </c>
      <c r="J4865" t="s">
        <v>29</v>
      </c>
      <c r="K4865" t="s">
        <v>30</v>
      </c>
      <c r="L4865" t="s">
        <v>31</v>
      </c>
      <c r="M4865" t="s">
        <v>30</v>
      </c>
      <c r="N4865">
        <v>46</v>
      </c>
      <c r="O4865">
        <f>IF(moras[[#This Row],[EDAD]]="", '2-Resumen'!$C$7, moras[[#This Row],[EDAD]])</f>
        <v>46</v>
      </c>
      <c r="P4865">
        <f>FLOOR(moras[[#This Row],[EDAD_SIN_NA´S]],10)</f>
        <v>40</v>
      </c>
      <c r="Q4865">
        <f>STANDARDIZE(moras[[#This Row],[EDAD]],'2-Resumen'!$C$2, '2-Resumen'!$C$3)</f>
        <v>0.28891113709384114</v>
      </c>
      <c r="R4865" t="str">
        <f>IF(ABS(moras[[#This Row],[Z-CORE E]]) &gt; 1.96, "Sí", "No")</f>
        <v>No</v>
      </c>
    </row>
    <row r="4866" spans="1:18">
      <c r="A4866">
        <v>4002</v>
      </c>
      <c r="B4866" t="s">
        <v>32</v>
      </c>
      <c r="C4866">
        <v>278030</v>
      </c>
      <c r="D48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66">
        <f>IF(moras[[#This Row],[SALARIO]]="",'2-Resumen'!$B$7, moras[[#This Row],[SALARIO]])</f>
        <v>278030</v>
      </c>
      <c r="F4866">
        <f>STANDARDIZE(moras[[#This Row],[SALARIO]],'2-Resumen'!$B$2,'2-Resumen'!$B$3)</f>
        <v>-0.37099022987481406</v>
      </c>
      <c r="G4866" t="str">
        <f>IF(ABS(moras[[#This Row],[Z-CORE]])&gt; 1.96,"Sí", "No")</f>
        <v>No</v>
      </c>
      <c r="H4866" t="s">
        <v>39</v>
      </c>
      <c r="I4866" t="str">
        <f>IF(moras[[#This Row],[TIPO_ASEGURAMIENTO]] = "", '2-Resumen'!$F$4, moras[[#This Row],[TIPO_ASEGURAMIENTO]])</f>
        <v>TRABAJADOR INDEPENDIENTE</v>
      </c>
      <c r="J4866" t="s">
        <v>29</v>
      </c>
      <c r="K4866" t="s">
        <v>30</v>
      </c>
      <c r="L4866" t="s">
        <v>31</v>
      </c>
      <c r="M4866" t="s">
        <v>31</v>
      </c>
      <c r="N4866">
        <v>30</v>
      </c>
      <c r="O4866">
        <f>IF(moras[[#This Row],[EDAD]]="", '2-Resumen'!$C$7, moras[[#This Row],[EDAD]])</f>
        <v>30</v>
      </c>
      <c r="P4866">
        <f>FLOOR(moras[[#This Row],[EDAD_SIN_NA´S]],10)</f>
        <v>30</v>
      </c>
      <c r="Q4866">
        <f>STANDARDIZE(moras[[#This Row],[EDAD]],'2-Resumen'!$C$2, '2-Resumen'!$C$3)</f>
        <v>-0.84029414414035897</v>
      </c>
      <c r="R4866" t="str">
        <f>IF(ABS(moras[[#This Row],[Z-CORE E]]) &gt; 1.96, "Sí", "No")</f>
        <v>No</v>
      </c>
    </row>
    <row r="4867" spans="1:18">
      <c r="A4867">
        <v>4005</v>
      </c>
      <c r="B4867" t="s">
        <v>32</v>
      </c>
      <c r="C4867">
        <v>403983</v>
      </c>
      <c r="D48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67">
        <f>IF(moras[[#This Row],[SALARIO]]="",'2-Resumen'!$B$7, moras[[#This Row],[SALARIO]])</f>
        <v>403983</v>
      </c>
      <c r="F4867">
        <f>STANDARDIZE(moras[[#This Row],[SALARIO]],'2-Resumen'!$B$2,'2-Resumen'!$B$3)</f>
        <v>-0.368894492774064</v>
      </c>
      <c r="G4867" t="str">
        <f>IF(ABS(moras[[#This Row],[Z-CORE]])&gt; 1.96,"Sí", "No")</f>
        <v>No</v>
      </c>
      <c r="H4867" t="s">
        <v>39</v>
      </c>
      <c r="I4867" t="str">
        <f>IF(moras[[#This Row],[TIPO_ASEGURAMIENTO]] = "", '2-Resumen'!$F$4, moras[[#This Row],[TIPO_ASEGURAMIENTO]])</f>
        <v>TRABAJADOR INDEPENDIENTE</v>
      </c>
      <c r="J4867" t="s">
        <v>29</v>
      </c>
      <c r="K4867" t="s">
        <v>30</v>
      </c>
      <c r="L4867" t="s">
        <v>30</v>
      </c>
      <c r="M4867" t="s">
        <v>30</v>
      </c>
      <c r="N4867">
        <v>54</v>
      </c>
      <c r="O4867">
        <f>IF(moras[[#This Row],[EDAD]]="", '2-Resumen'!$C$7, moras[[#This Row],[EDAD]])</f>
        <v>54</v>
      </c>
      <c r="P4867">
        <f>FLOOR(moras[[#This Row],[EDAD_SIN_NA´S]],10)</f>
        <v>50</v>
      </c>
      <c r="Q4867">
        <f>STANDARDIZE(moras[[#This Row],[EDAD]],'2-Resumen'!$C$2, '2-Resumen'!$C$3)</f>
        <v>0.85351377771094117</v>
      </c>
      <c r="R4867" t="str">
        <f>IF(ABS(moras[[#This Row],[Z-CORE E]]) &gt; 1.96, "Sí", "No")</f>
        <v>No</v>
      </c>
    </row>
    <row r="4868" spans="1:18">
      <c r="A4868">
        <v>4054</v>
      </c>
      <c r="B4868" t="s">
        <v>27</v>
      </c>
      <c r="C4868">
        <v>742483</v>
      </c>
      <c r="D48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868">
        <f>IF(moras[[#This Row],[SALARIO]]="",'2-Resumen'!$B$7, moras[[#This Row],[SALARIO]])</f>
        <v>742483</v>
      </c>
      <c r="F4868">
        <f>STANDARDIZE(moras[[#This Row],[SALARIO]],'2-Resumen'!$B$2,'2-Resumen'!$B$3)</f>
        <v>-0.36326217747705714</v>
      </c>
      <c r="G4868" t="str">
        <f>IF(ABS(moras[[#This Row],[Z-CORE]])&gt; 1.96,"Sí", "No")</f>
        <v>No</v>
      </c>
      <c r="H4868" t="s">
        <v>39</v>
      </c>
      <c r="I4868" t="str">
        <f>IF(moras[[#This Row],[TIPO_ASEGURAMIENTO]] = "", '2-Resumen'!$F$4, moras[[#This Row],[TIPO_ASEGURAMIENTO]])</f>
        <v>TRABAJADOR INDEPENDIENTE</v>
      </c>
      <c r="J4868" t="s">
        <v>29</v>
      </c>
      <c r="K4868" t="s">
        <v>30</v>
      </c>
      <c r="L4868" t="s">
        <v>31</v>
      </c>
      <c r="M4868" t="s">
        <v>31</v>
      </c>
      <c r="N4868">
        <v>50</v>
      </c>
      <c r="O4868">
        <f>IF(moras[[#This Row],[EDAD]]="", '2-Resumen'!$C$7, moras[[#This Row],[EDAD]])</f>
        <v>50</v>
      </c>
      <c r="P4868">
        <f>FLOOR(moras[[#This Row],[EDAD_SIN_NA´S]],10)</f>
        <v>50</v>
      </c>
      <c r="Q4868">
        <f>STANDARDIZE(moras[[#This Row],[EDAD]],'2-Resumen'!$C$2, '2-Resumen'!$C$3)</f>
        <v>0.57121245740239113</v>
      </c>
      <c r="R4868" t="str">
        <f>IF(ABS(moras[[#This Row],[Z-CORE E]]) &gt; 1.96, "Sí", "No")</f>
        <v>No</v>
      </c>
    </row>
    <row r="4869" spans="1:18">
      <c r="A4869">
        <v>4055</v>
      </c>
      <c r="B4869" t="s">
        <v>32</v>
      </c>
      <c r="C4869">
        <v>566297</v>
      </c>
      <c r="D48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69">
        <f>IF(moras[[#This Row],[SALARIO]]="",'2-Resumen'!$B$7, moras[[#This Row],[SALARIO]])</f>
        <v>566297</v>
      </c>
      <c r="F4869">
        <f>STANDARDIZE(moras[[#This Row],[SALARIO]],'2-Resumen'!$B$2,'2-Resumen'!$B$3)</f>
        <v>-0.36619374351226675</v>
      </c>
      <c r="G4869" t="str">
        <f>IF(ABS(moras[[#This Row],[Z-CORE]])&gt; 1.96,"Sí", "No")</f>
        <v>No</v>
      </c>
      <c r="H4869" t="s">
        <v>39</v>
      </c>
      <c r="I4869" t="str">
        <f>IF(moras[[#This Row],[TIPO_ASEGURAMIENTO]] = "", '2-Resumen'!$F$4, moras[[#This Row],[TIPO_ASEGURAMIENTO]])</f>
        <v>TRABAJADOR INDEPENDIENTE</v>
      </c>
      <c r="J4869" t="s">
        <v>29</v>
      </c>
      <c r="K4869" t="s">
        <v>30</v>
      </c>
      <c r="L4869" t="s">
        <v>31</v>
      </c>
      <c r="M4869" t="s">
        <v>30</v>
      </c>
      <c r="N4869">
        <v>42</v>
      </c>
      <c r="O4869">
        <f>IF(moras[[#This Row],[EDAD]]="", '2-Resumen'!$C$7, moras[[#This Row],[EDAD]])</f>
        <v>42</v>
      </c>
      <c r="P4869">
        <f>FLOOR(moras[[#This Row],[EDAD_SIN_NA´S]],10)</f>
        <v>40</v>
      </c>
      <c r="Q4869">
        <f>STANDARDIZE(moras[[#This Row],[EDAD]],'2-Resumen'!$C$2, '2-Resumen'!$C$3)</f>
        <v>6.6098167852911317E-3</v>
      </c>
      <c r="R4869" t="str">
        <f>IF(ABS(moras[[#This Row],[Z-CORE E]]) &gt; 1.96, "Sí", "No")</f>
        <v>No</v>
      </c>
    </row>
    <row r="4870" spans="1:18">
      <c r="A4870">
        <v>4066</v>
      </c>
      <c r="B4870" t="s">
        <v>27</v>
      </c>
      <c r="C4870">
        <v>278031</v>
      </c>
      <c r="D48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70">
        <f>IF(moras[[#This Row],[SALARIO]]="",'2-Resumen'!$B$7, moras[[#This Row],[SALARIO]])</f>
        <v>278031</v>
      </c>
      <c r="F4870">
        <f>STANDARDIZE(moras[[#This Row],[SALARIO]],'2-Resumen'!$B$2,'2-Resumen'!$B$3)</f>
        <v>-0.3709902132357733</v>
      </c>
      <c r="G4870" t="str">
        <f>IF(ABS(moras[[#This Row],[Z-CORE]])&gt; 1.96,"Sí", "No")</f>
        <v>No</v>
      </c>
      <c r="H4870" t="s">
        <v>39</v>
      </c>
      <c r="I4870" t="str">
        <f>IF(moras[[#This Row],[TIPO_ASEGURAMIENTO]] = "", '2-Resumen'!$F$4, moras[[#This Row],[TIPO_ASEGURAMIENTO]])</f>
        <v>TRABAJADOR INDEPENDIENTE</v>
      </c>
      <c r="J4870" t="s">
        <v>29</v>
      </c>
      <c r="K4870" t="s">
        <v>30</v>
      </c>
      <c r="L4870" t="s">
        <v>31</v>
      </c>
      <c r="M4870" t="s">
        <v>31</v>
      </c>
      <c r="N4870">
        <v>51</v>
      </c>
      <c r="O4870">
        <f>IF(moras[[#This Row],[EDAD]]="", '2-Resumen'!$C$7, moras[[#This Row],[EDAD]])</f>
        <v>51</v>
      </c>
      <c r="P4870">
        <f>FLOOR(moras[[#This Row],[EDAD_SIN_NA´S]],10)</f>
        <v>50</v>
      </c>
      <c r="Q4870">
        <f>STANDARDIZE(moras[[#This Row],[EDAD]],'2-Resumen'!$C$2, '2-Resumen'!$C$3)</f>
        <v>0.64178778747952869</v>
      </c>
      <c r="R4870" t="str">
        <f>IF(ABS(moras[[#This Row],[Z-CORE E]]) &gt; 1.96, "Sí", "No")</f>
        <v>No</v>
      </c>
    </row>
    <row r="4871" spans="1:18">
      <c r="A4871">
        <v>4069</v>
      </c>
      <c r="B4871" t="s">
        <v>32</v>
      </c>
      <c r="C4871">
        <v>394263</v>
      </c>
      <c r="D48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71">
        <f>IF(moras[[#This Row],[SALARIO]]="",'2-Resumen'!$B$7, moras[[#This Row],[SALARIO]])</f>
        <v>394263</v>
      </c>
      <c r="F4871">
        <f>STANDARDIZE(moras[[#This Row],[SALARIO]],'2-Resumen'!$B$2,'2-Resumen'!$B$3)</f>
        <v>-0.36905622425024392</v>
      </c>
      <c r="G4871" t="str">
        <f>IF(ABS(moras[[#This Row],[Z-CORE]])&gt; 1.96,"Sí", "No")</f>
        <v>No</v>
      </c>
      <c r="H4871" t="s">
        <v>39</v>
      </c>
      <c r="I4871" t="str">
        <f>IF(moras[[#This Row],[TIPO_ASEGURAMIENTO]] = "", '2-Resumen'!$F$4, moras[[#This Row],[TIPO_ASEGURAMIENTO]])</f>
        <v>TRABAJADOR INDEPENDIENTE</v>
      </c>
      <c r="J4871" t="s">
        <v>29</v>
      </c>
      <c r="K4871" t="s">
        <v>30</v>
      </c>
      <c r="L4871" t="s">
        <v>30</v>
      </c>
      <c r="M4871" t="s">
        <v>30</v>
      </c>
      <c r="N4871">
        <v>51</v>
      </c>
      <c r="O4871">
        <f>IF(moras[[#This Row],[EDAD]]="", '2-Resumen'!$C$7, moras[[#This Row],[EDAD]])</f>
        <v>51</v>
      </c>
      <c r="P4871">
        <f>FLOOR(moras[[#This Row],[EDAD_SIN_NA´S]],10)</f>
        <v>50</v>
      </c>
      <c r="Q4871">
        <f>STANDARDIZE(moras[[#This Row],[EDAD]],'2-Resumen'!$C$2, '2-Resumen'!$C$3)</f>
        <v>0.64178778747952869</v>
      </c>
      <c r="R4871" t="str">
        <f>IF(ABS(moras[[#This Row],[Z-CORE E]]) &gt; 1.96, "Sí", "No")</f>
        <v>No</v>
      </c>
    </row>
    <row r="4872" spans="1:18">
      <c r="A4872">
        <v>4075</v>
      </c>
      <c r="B4872" t="s">
        <v>32</v>
      </c>
      <c r="C4872">
        <v>594092</v>
      </c>
      <c r="D48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72">
        <f>IF(moras[[#This Row],[SALARIO]]="",'2-Resumen'!$B$7, moras[[#This Row],[SALARIO]])</f>
        <v>594092</v>
      </c>
      <c r="F4872">
        <f>STANDARDIZE(moras[[#This Row],[SALARIO]],'2-Resumen'!$B$2,'2-Resumen'!$B$3)</f>
        <v>-0.36573126137436329</v>
      </c>
      <c r="G4872" t="str">
        <f>IF(ABS(moras[[#This Row],[Z-CORE]])&gt; 1.96,"Sí", "No")</f>
        <v>No</v>
      </c>
      <c r="H4872" t="s">
        <v>39</v>
      </c>
      <c r="I4872" t="str">
        <f>IF(moras[[#This Row],[TIPO_ASEGURAMIENTO]] = "", '2-Resumen'!$F$4, moras[[#This Row],[TIPO_ASEGURAMIENTO]])</f>
        <v>TRABAJADOR INDEPENDIENTE</v>
      </c>
      <c r="J4872" t="s">
        <v>29</v>
      </c>
      <c r="K4872" t="s">
        <v>30</v>
      </c>
      <c r="L4872" t="s">
        <v>31</v>
      </c>
      <c r="M4872" t="s">
        <v>31</v>
      </c>
      <c r="N4872">
        <v>41</v>
      </c>
      <c r="O4872">
        <f>IF(moras[[#This Row],[EDAD]]="", '2-Resumen'!$C$7, moras[[#This Row],[EDAD]])</f>
        <v>41</v>
      </c>
      <c r="P4872">
        <f>FLOOR(moras[[#This Row],[EDAD_SIN_NA´S]],10)</f>
        <v>40</v>
      </c>
      <c r="Q4872">
        <f>STANDARDIZE(moras[[#This Row],[EDAD]],'2-Resumen'!$C$2, '2-Resumen'!$C$3)</f>
        <v>-6.3965513291846368E-2</v>
      </c>
      <c r="R4872" t="str">
        <f>IF(ABS(moras[[#This Row],[Z-CORE E]]) &gt; 1.96, "Sí", "No")</f>
        <v>No</v>
      </c>
    </row>
    <row r="4873" spans="1:18">
      <c r="A4873">
        <v>4089</v>
      </c>
      <c r="B4873" t="s">
        <v>32</v>
      </c>
      <c r="C4873">
        <v>356455</v>
      </c>
      <c r="D48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73">
        <f>IF(moras[[#This Row],[SALARIO]]="",'2-Resumen'!$B$7, moras[[#This Row],[SALARIO]])</f>
        <v>356455</v>
      </c>
      <c r="F4873">
        <f>STANDARDIZE(moras[[#This Row],[SALARIO]],'2-Resumen'!$B$2,'2-Resumen'!$B$3)</f>
        <v>-0.36968531310326974</v>
      </c>
      <c r="G4873" t="str">
        <f>IF(ABS(moras[[#This Row],[Z-CORE]])&gt; 1.96,"Sí", "No")</f>
        <v>No</v>
      </c>
      <c r="H4873" t="s">
        <v>39</v>
      </c>
      <c r="I4873" t="str">
        <f>IF(moras[[#This Row],[TIPO_ASEGURAMIENTO]] = "", '2-Resumen'!$F$4, moras[[#This Row],[TIPO_ASEGURAMIENTO]])</f>
        <v>TRABAJADOR INDEPENDIENTE</v>
      </c>
      <c r="J4873" t="s">
        <v>29</v>
      </c>
      <c r="K4873" t="s">
        <v>30</v>
      </c>
      <c r="L4873" t="s">
        <v>31</v>
      </c>
      <c r="M4873" t="s">
        <v>30</v>
      </c>
      <c r="N4873">
        <v>50</v>
      </c>
      <c r="O4873">
        <f>IF(moras[[#This Row],[EDAD]]="", '2-Resumen'!$C$7, moras[[#This Row],[EDAD]])</f>
        <v>50</v>
      </c>
      <c r="P4873">
        <f>FLOOR(moras[[#This Row],[EDAD_SIN_NA´S]],10)</f>
        <v>50</v>
      </c>
      <c r="Q4873">
        <f>STANDARDIZE(moras[[#This Row],[EDAD]],'2-Resumen'!$C$2, '2-Resumen'!$C$3)</f>
        <v>0.57121245740239113</v>
      </c>
      <c r="R4873" t="str">
        <f>IF(ABS(moras[[#This Row],[Z-CORE E]]) &gt; 1.96, "Sí", "No")</f>
        <v>No</v>
      </c>
    </row>
    <row r="4874" spans="1:18">
      <c r="A4874">
        <v>4098</v>
      </c>
      <c r="B4874" t="s">
        <v>27</v>
      </c>
      <c r="C4874">
        <v>523886</v>
      </c>
      <c r="D48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74">
        <f>IF(moras[[#This Row],[SALARIO]]="",'2-Resumen'!$B$7, moras[[#This Row],[SALARIO]])</f>
        <v>523886</v>
      </c>
      <c r="F4874">
        <f>STANDARDIZE(moras[[#This Row],[SALARIO]],'2-Resumen'!$B$2,'2-Resumen'!$B$3)</f>
        <v>-0.36689942186990737</v>
      </c>
      <c r="G4874" t="str">
        <f>IF(ABS(moras[[#This Row],[Z-CORE]])&gt; 1.96,"Sí", "No")</f>
        <v>No</v>
      </c>
      <c r="H4874" t="s">
        <v>39</v>
      </c>
      <c r="I4874" t="str">
        <f>IF(moras[[#This Row],[TIPO_ASEGURAMIENTO]] = "", '2-Resumen'!$F$4, moras[[#This Row],[TIPO_ASEGURAMIENTO]])</f>
        <v>TRABAJADOR INDEPENDIENTE</v>
      </c>
      <c r="J4874" t="s">
        <v>29</v>
      </c>
      <c r="K4874" t="s">
        <v>30</v>
      </c>
      <c r="L4874" t="s">
        <v>31</v>
      </c>
      <c r="M4874" t="s">
        <v>31</v>
      </c>
      <c r="N4874">
        <v>23</v>
      </c>
      <c r="O4874">
        <f>IF(moras[[#This Row],[EDAD]]="", '2-Resumen'!$C$7, moras[[#This Row],[EDAD]])</f>
        <v>23</v>
      </c>
      <c r="P4874">
        <f>FLOOR(moras[[#This Row],[EDAD_SIN_NA´S]],10)</f>
        <v>20</v>
      </c>
      <c r="Q4874">
        <f>STANDARDIZE(moras[[#This Row],[EDAD]],'2-Resumen'!$C$2, '2-Resumen'!$C$3)</f>
        <v>-1.3343214546803215</v>
      </c>
      <c r="R4874" t="str">
        <f>IF(ABS(moras[[#This Row],[Z-CORE E]]) &gt; 1.96, "Sí", "No")</f>
        <v>No</v>
      </c>
    </row>
    <row r="4875" spans="1:18">
      <c r="A4875">
        <v>4112</v>
      </c>
      <c r="B4875" t="s">
        <v>32</v>
      </c>
      <c r="C4875">
        <v>403983</v>
      </c>
      <c r="D48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75">
        <f>IF(moras[[#This Row],[SALARIO]]="",'2-Resumen'!$B$7, moras[[#This Row],[SALARIO]])</f>
        <v>403983</v>
      </c>
      <c r="F4875">
        <f>STANDARDIZE(moras[[#This Row],[SALARIO]],'2-Resumen'!$B$2,'2-Resumen'!$B$3)</f>
        <v>-0.368894492774064</v>
      </c>
      <c r="G4875" t="str">
        <f>IF(ABS(moras[[#This Row],[Z-CORE]])&gt; 1.96,"Sí", "No")</f>
        <v>No</v>
      </c>
      <c r="H4875" t="s">
        <v>39</v>
      </c>
      <c r="I4875" t="str">
        <f>IF(moras[[#This Row],[TIPO_ASEGURAMIENTO]] = "", '2-Resumen'!$F$4, moras[[#This Row],[TIPO_ASEGURAMIENTO]])</f>
        <v>TRABAJADOR INDEPENDIENTE</v>
      </c>
      <c r="J4875" t="s">
        <v>29</v>
      </c>
      <c r="K4875" t="s">
        <v>30</v>
      </c>
      <c r="L4875" t="s">
        <v>31</v>
      </c>
      <c r="M4875" t="s">
        <v>31</v>
      </c>
      <c r="N4875">
        <v>53</v>
      </c>
      <c r="O4875">
        <f>IF(moras[[#This Row],[EDAD]]="", '2-Resumen'!$C$7, moras[[#This Row],[EDAD]])</f>
        <v>53</v>
      </c>
      <c r="P4875">
        <f>FLOOR(moras[[#This Row],[EDAD_SIN_NA´S]],10)</f>
        <v>50</v>
      </c>
      <c r="Q4875">
        <f>STANDARDIZE(moras[[#This Row],[EDAD]],'2-Resumen'!$C$2, '2-Resumen'!$C$3)</f>
        <v>0.78293844763380371</v>
      </c>
      <c r="R4875" t="str">
        <f>IF(ABS(moras[[#This Row],[Z-CORE E]]) &gt; 1.96, "Sí", "No")</f>
        <v>No</v>
      </c>
    </row>
    <row r="4876" spans="1:18">
      <c r="A4876">
        <v>4118</v>
      </c>
      <c r="B4876" t="s">
        <v>27</v>
      </c>
      <c r="C4876">
        <v>386161</v>
      </c>
      <c r="D48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76">
        <f>IF(moras[[#This Row],[SALARIO]]="",'2-Resumen'!$B$7, moras[[#This Row],[SALARIO]])</f>
        <v>386161</v>
      </c>
      <c r="F4876">
        <f>STANDARDIZE(moras[[#This Row],[SALARIO]],'2-Resumen'!$B$2,'2-Resumen'!$B$3)</f>
        <v>-0.3691910337584754</v>
      </c>
      <c r="G4876" t="str">
        <f>IF(ABS(moras[[#This Row],[Z-CORE]])&gt; 1.96,"Sí", "No")</f>
        <v>No</v>
      </c>
      <c r="H4876" t="s">
        <v>39</v>
      </c>
      <c r="I4876" t="str">
        <f>IF(moras[[#This Row],[TIPO_ASEGURAMIENTO]] = "", '2-Resumen'!$F$4, moras[[#This Row],[TIPO_ASEGURAMIENTO]])</f>
        <v>TRABAJADOR INDEPENDIENTE</v>
      </c>
      <c r="J4876" t="s">
        <v>29</v>
      </c>
      <c r="K4876" t="s">
        <v>30</v>
      </c>
      <c r="L4876" t="s">
        <v>31</v>
      </c>
      <c r="M4876" t="s">
        <v>30</v>
      </c>
      <c r="N4876">
        <v>47</v>
      </c>
      <c r="O4876">
        <f>IF(moras[[#This Row],[EDAD]]="", '2-Resumen'!$C$7, moras[[#This Row],[EDAD]])</f>
        <v>47</v>
      </c>
      <c r="P4876">
        <f>FLOOR(moras[[#This Row],[EDAD_SIN_NA´S]],10)</f>
        <v>40</v>
      </c>
      <c r="Q4876">
        <f>STANDARDIZE(moras[[#This Row],[EDAD]],'2-Resumen'!$C$2, '2-Resumen'!$C$3)</f>
        <v>0.35948646717097865</v>
      </c>
      <c r="R4876" t="str">
        <f>IF(ABS(moras[[#This Row],[Z-CORE E]]) &gt; 1.96, "Sí", "No")</f>
        <v>No</v>
      </c>
    </row>
    <row r="4877" spans="1:18">
      <c r="A4877">
        <v>4120</v>
      </c>
      <c r="B4877" t="s">
        <v>32</v>
      </c>
      <c r="C4877">
        <v>394526</v>
      </c>
      <c r="D48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77">
        <f>IF(moras[[#This Row],[SALARIO]]="",'2-Resumen'!$B$7, moras[[#This Row],[SALARIO]])</f>
        <v>394526</v>
      </c>
      <c r="F4877">
        <f>STANDARDIZE(moras[[#This Row],[SALARIO]],'2-Resumen'!$B$2,'2-Resumen'!$B$3)</f>
        <v>-0.36905184818252423</v>
      </c>
      <c r="G4877" t="str">
        <f>IF(ABS(moras[[#This Row],[Z-CORE]])&gt; 1.96,"Sí", "No")</f>
        <v>No</v>
      </c>
      <c r="H4877" t="s">
        <v>39</v>
      </c>
      <c r="I4877" t="str">
        <f>IF(moras[[#This Row],[TIPO_ASEGURAMIENTO]] = "", '2-Resumen'!$F$4, moras[[#This Row],[TIPO_ASEGURAMIENTO]])</f>
        <v>TRABAJADOR INDEPENDIENTE</v>
      </c>
      <c r="J4877" t="s">
        <v>29</v>
      </c>
      <c r="K4877" t="s">
        <v>30</v>
      </c>
      <c r="L4877" t="s">
        <v>31</v>
      </c>
      <c r="M4877" t="s">
        <v>30</v>
      </c>
      <c r="N4877">
        <v>48</v>
      </c>
      <c r="O4877">
        <f>IF(moras[[#This Row],[EDAD]]="", '2-Resumen'!$C$7, moras[[#This Row],[EDAD]])</f>
        <v>48</v>
      </c>
      <c r="P4877">
        <f>FLOOR(moras[[#This Row],[EDAD_SIN_NA´S]],10)</f>
        <v>40</v>
      </c>
      <c r="Q4877">
        <f>STANDARDIZE(moras[[#This Row],[EDAD]],'2-Resumen'!$C$2, '2-Resumen'!$C$3)</f>
        <v>0.43006179724811616</v>
      </c>
      <c r="R4877" t="str">
        <f>IF(ABS(moras[[#This Row],[Z-CORE E]]) &gt; 1.96, "Sí", "No")</f>
        <v>No</v>
      </c>
    </row>
    <row r="4878" spans="1:18">
      <c r="A4878">
        <v>4121</v>
      </c>
      <c r="B4878" t="s">
        <v>27</v>
      </c>
      <c r="C4878">
        <v>540083</v>
      </c>
      <c r="D48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78">
        <f>IF(moras[[#This Row],[SALARIO]]="",'2-Resumen'!$B$7, moras[[#This Row],[SALARIO]])</f>
        <v>540083</v>
      </c>
      <c r="F4878">
        <f>STANDARDIZE(moras[[#This Row],[SALARIO]],'2-Resumen'!$B$2,'2-Resumen'!$B$3)</f>
        <v>-0.36662991932672978</v>
      </c>
      <c r="G4878" t="str">
        <f>IF(ABS(moras[[#This Row],[Z-CORE]])&gt; 1.96,"Sí", "No")</f>
        <v>No</v>
      </c>
      <c r="H4878" t="s">
        <v>39</v>
      </c>
      <c r="I4878" t="str">
        <f>IF(moras[[#This Row],[TIPO_ASEGURAMIENTO]] = "", '2-Resumen'!$F$4, moras[[#This Row],[TIPO_ASEGURAMIENTO]])</f>
        <v>TRABAJADOR INDEPENDIENTE</v>
      </c>
      <c r="J4878" t="s">
        <v>29</v>
      </c>
      <c r="K4878" t="s">
        <v>30</v>
      </c>
      <c r="L4878" t="s">
        <v>31</v>
      </c>
      <c r="M4878" t="s">
        <v>30</v>
      </c>
      <c r="N4878">
        <v>41</v>
      </c>
      <c r="O4878">
        <f>IF(moras[[#This Row],[EDAD]]="", '2-Resumen'!$C$7, moras[[#This Row],[EDAD]])</f>
        <v>41</v>
      </c>
      <c r="P4878">
        <f>FLOOR(moras[[#This Row],[EDAD_SIN_NA´S]],10)</f>
        <v>40</v>
      </c>
      <c r="Q4878">
        <f>STANDARDIZE(moras[[#This Row],[EDAD]],'2-Resumen'!$C$2, '2-Resumen'!$C$3)</f>
        <v>-6.3965513291846368E-2</v>
      </c>
      <c r="R4878" t="str">
        <f>IF(ABS(moras[[#This Row],[Z-CORE E]]) &gt; 1.96, "Sí", "No")</f>
        <v>No</v>
      </c>
    </row>
    <row r="4879" spans="1:18">
      <c r="A4879">
        <v>4125</v>
      </c>
      <c r="B4879" t="s">
        <v>32</v>
      </c>
      <c r="C4879">
        <v>933124</v>
      </c>
      <c r="D48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879">
        <f>IF(moras[[#This Row],[SALARIO]]="",'2-Resumen'!$B$7, moras[[#This Row],[SALARIO]])</f>
        <v>933124</v>
      </c>
      <c r="F4879">
        <f>STANDARDIZE(moras[[#This Row],[SALARIO]],'2-Resumen'!$B$2,'2-Resumen'!$B$3)</f>
        <v>-0.36009009410767251</v>
      </c>
      <c r="G4879" t="str">
        <f>IF(ABS(moras[[#This Row],[Z-CORE]])&gt; 1.96,"Sí", "No")</f>
        <v>No</v>
      </c>
      <c r="H4879" t="s">
        <v>39</v>
      </c>
      <c r="I4879" t="str">
        <f>IF(moras[[#This Row],[TIPO_ASEGURAMIENTO]] = "", '2-Resumen'!$F$4, moras[[#This Row],[TIPO_ASEGURAMIENTO]])</f>
        <v>TRABAJADOR INDEPENDIENTE</v>
      </c>
      <c r="J4879" t="s">
        <v>29</v>
      </c>
      <c r="K4879" t="s">
        <v>30</v>
      </c>
      <c r="L4879" t="s">
        <v>31</v>
      </c>
      <c r="M4879" t="s">
        <v>31</v>
      </c>
      <c r="N4879">
        <v>49</v>
      </c>
      <c r="O4879">
        <f>IF(moras[[#This Row],[EDAD]]="", '2-Resumen'!$C$7, moras[[#This Row],[EDAD]])</f>
        <v>49</v>
      </c>
      <c r="P4879">
        <f>FLOOR(moras[[#This Row],[EDAD_SIN_NA´S]],10)</f>
        <v>40</v>
      </c>
      <c r="Q4879">
        <f>STANDARDIZE(moras[[#This Row],[EDAD]],'2-Resumen'!$C$2, '2-Resumen'!$C$3)</f>
        <v>0.50063712732525367</v>
      </c>
      <c r="R4879" t="str">
        <f>IF(ABS(moras[[#This Row],[Z-CORE E]]) &gt; 1.96, "Sí", "No")</f>
        <v>No</v>
      </c>
    </row>
    <row r="4880" spans="1:18">
      <c r="A4880">
        <v>4129</v>
      </c>
      <c r="B4880" t="s">
        <v>32</v>
      </c>
      <c r="C4880">
        <v>437896</v>
      </c>
      <c r="D48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80">
        <f>IF(moras[[#This Row],[SALARIO]]="",'2-Resumen'!$B$7, moras[[#This Row],[SALARIO]])</f>
        <v>437896</v>
      </c>
      <c r="F4880">
        <f>STANDARDIZE(moras[[#This Row],[SALARIO]],'2-Resumen'!$B$2,'2-Resumen'!$B$3)</f>
        <v>-0.36833021298479546</v>
      </c>
      <c r="G4880" t="str">
        <f>IF(ABS(moras[[#This Row],[Z-CORE]])&gt; 1.96,"Sí", "No")</f>
        <v>No</v>
      </c>
      <c r="H4880" t="s">
        <v>39</v>
      </c>
      <c r="I4880" t="str">
        <f>IF(moras[[#This Row],[TIPO_ASEGURAMIENTO]] = "", '2-Resumen'!$F$4, moras[[#This Row],[TIPO_ASEGURAMIENTO]])</f>
        <v>TRABAJADOR INDEPENDIENTE</v>
      </c>
      <c r="J4880" t="s">
        <v>29</v>
      </c>
      <c r="K4880" t="s">
        <v>30</v>
      </c>
      <c r="L4880" t="s">
        <v>31</v>
      </c>
      <c r="M4880" t="s">
        <v>31</v>
      </c>
      <c r="N4880">
        <v>39</v>
      </c>
      <c r="O4880">
        <f>IF(moras[[#This Row],[EDAD]]="", '2-Resumen'!$C$7, moras[[#This Row],[EDAD]])</f>
        <v>39</v>
      </c>
      <c r="P4880">
        <f>FLOOR(moras[[#This Row],[EDAD_SIN_NA´S]],10)</f>
        <v>30</v>
      </c>
      <c r="Q4880">
        <f>STANDARDIZE(moras[[#This Row],[EDAD]],'2-Resumen'!$C$2, '2-Resumen'!$C$3)</f>
        <v>-0.20511617344612137</v>
      </c>
      <c r="R4880" t="str">
        <f>IF(ABS(moras[[#This Row],[Z-CORE E]]) &gt; 1.96, "Sí", "No")</f>
        <v>No</v>
      </c>
    </row>
    <row r="4881" spans="1:18">
      <c r="A4881">
        <v>4130</v>
      </c>
      <c r="B4881" t="s">
        <v>32</v>
      </c>
      <c r="C4881">
        <v>297046</v>
      </c>
      <c r="D48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81">
        <f>IF(moras[[#This Row],[SALARIO]]="",'2-Resumen'!$B$7, moras[[#This Row],[SALARIO]])</f>
        <v>297046</v>
      </c>
      <c r="F4881">
        <f>STANDARDIZE(moras[[#This Row],[SALARIO]],'2-Resumen'!$B$2,'2-Resumen'!$B$3)</f>
        <v>-0.37067382187573611</v>
      </c>
      <c r="G4881" t="str">
        <f>IF(ABS(moras[[#This Row],[Z-CORE]])&gt; 1.96,"Sí", "No")</f>
        <v>No</v>
      </c>
      <c r="H4881" t="s">
        <v>39</v>
      </c>
      <c r="I4881" t="str">
        <f>IF(moras[[#This Row],[TIPO_ASEGURAMIENTO]] = "", '2-Resumen'!$F$4, moras[[#This Row],[TIPO_ASEGURAMIENTO]])</f>
        <v>TRABAJADOR INDEPENDIENTE</v>
      </c>
      <c r="J4881" t="s">
        <v>29</v>
      </c>
      <c r="K4881" t="s">
        <v>30</v>
      </c>
      <c r="L4881" t="s">
        <v>31</v>
      </c>
      <c r="M4881" t="s">
        <v>31</v>
      </c>
      <c r="N4881">
        <v>54</v>
      </c>
      <c r="O4881">
        <f>IF(moras[[#This Row],[EDAD]]="", '2-Resumen'!$C$7, moras[[#This Row],[EDAD]])</f>
        <v>54</v>
      </c>
      <c r="P4881">
        <f>FLOOR(moras[[#This Row],[EDAD_SIN_NA´S]],10)</f>
        <v>50</v>
      </c>
      <c r="Q4881">
        <f>STANDARDIZE(moras[[#This Row],[EDAD]],'2-Resumen'!$C$2, '2-Resumen'!$C$3)</f>
        <v>0.85351377771094117</v>
      </c>
      <c r="R4881" t="str">
        <f>IF(ABS(moras[[#This Row],[Z-CORE E]]) &gt; 1.96, "Sí", "No")</f>
        <v>No</v>
      </c>
    </row>
    <row r="4882" spans="1:18">
      <c r="A4882">
        <v>4134</v>
      </c>
      <c r="B4882" t="s">
        <v>27</v>
      </c>
      <c r="C4882">
        <v>639148</v>
      </c>
      <c r="D48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82">
        <f>IF(moras[[#This Row],[SALARIO]]="",'2-Resumen'!$B$7, moras[[#This Row],[SALARIO]])</f>
        <v>639148</v>
      </c>
      <c r="F4882">
        <f>STANDARDIZE(moras[[#This Row],[SALARIO]],'2-Resumen'!$B$2,'2-Resumen'!$B$3)</f>
        <v>-0.36498157275391446</v>
      </c>
      <c r="G4882" t="str">
        <f>IF(ABS(moras[[#This Row],[Z-CORE]])&gt; 1.96,"Sí", "No")</f>
        <v>No</v>
      </c>
      <c r="H4882" t="s">
        <v>39</v>
      </c>
      <c r="I4882" t="str">
        <f>IF(moras[[#This Row],[TIPO_ASEGURAMIENTO]] = "", '2-Resumen'!$F$4, moras[[#This Row],[TIPO_ASEGURAMIENTO]])</f>
        <v>TRABAJADOR INDEPENDIENTE</v>
      </c>
      <c r="J4882" t="s">
        <v>29</v>
      </c>
      <c r="K4882" t="s">
        <v>30</v>
      </c>
      <c r="L4882" t="s">
        <v>31</v>
      </c>
      <c r="M4882" t="s">
        <v>31</v>
      </c>
      <c r="N4882">
        <v>60</v>
      </c>
      <c r="O4882">
        <f>IF(moras[[#This Row],[EDAD]]="", '2-Resumen'!$C$7, moras[[#This Row],[EDAD]])</f>
        <v>60</v>
      </c>
      <c r="P4882">
        <f>FLOOR(moras[[#This Row],[EDAD_SIN_NA´S]],10)</f>
        <v>60</v>
      </c>
      <c r="Q4882">
        <f>STANDARDIZE(moras[[#This Row],[EDAD]],'2-Resumen'!$C$2, '2-Resumen'!$C$3)</f>
        <v>1.2769657581737661</v>
      </c>
      <c r="R4882" t="str">
        <f>IF(ABS(moras[[#This Row],[Z-CORE E]]) &gt; 1.96, "Sí", "No")</f>
        <v>No</v>
      </c>
    </row>
    <row r="4883" spans="1:18">
      <c r="A4883">
        <v>4136</v>
      </c>
      <c r="B4883" t="s">
        <v>32</v>
      </c>
      <c r="C4883">
        <v>298482</v>
      </c>
      <c r="D48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83">
        <f>IF(moras[[#This Row],[SALARIO]]="",'2-Resumen'!$B$7, moras[[#This Row],[SALARIO]])</f>
        <v>298482</v>
      </c>
      <c r="F4883">
        <f>STANDARDIZE(moras[[#This Row],[SALARIO]],'2-Resumen'!$B$2,'2-Resumen'!$B$3)</f>
        <v>-0.37064992821320586</v>
      </c>
      <c r="G4883" t="str">
        <f>IF(ABS(moras[[#This Row],[Z-CORE]])&gt; 1.96,"Sí", "No")</f>
        <v>No</v>
      </c>
      <c r="H4883" t="s">
        <v>39</v>
      </c>
      <c r="I4883" t="str">
        <f>IF(moras[[#This Row],[TIPO_ASEGURAMIENTO]] = "", '2-Resumen'!$F$4, moras[[#This Row],[TIPO_ASEGURAMIENTO]])</f>
        <v>TRABAJADOR INDEPENDIENTE</v>
      </c>
      <c r="J4883" t="s">
        <v>29</v>
      </c>
      <c r="K4883" t="s">
        <v>30</v>
      </c>
      <c r="L4883" t="s">
        <v>31</v>
      </c>
      <c r="M4883" t="s">
        <v>31</v>
      </c>
      <c r="N4883">
        <v>28</v>
      </c>
      <c r="O4883">
        <f>IF(moras[[#This Row],[EDAD]]="", '2-Resumen'!$C$7, moras[[#This Row],[EDAD]])</f>
        <v>28</v>
      </c>
      <c r="P4883">
        <f>FLOOR(moras[[#This Row],[EDAD_SIN_NA´S]],10)</f>
        <v>20</v>
      </c>
      <c r="Q4883">
        <f>STANDARDIZE(moras[[#This Row],[EDAD]],'2-Resumen'!$C$2, '2-Resumen'!$C$3)</f>
        <v>-0.98144480429463388</v>
      </c>
      <c r="R4883" t="str">
        <f>IF(ABS(moras[[#This Row],[Z-CORE E]]) &gt; 1.96, "Sí", "No")</f>
        <v>No</v>
      </c>
    </row>
    <row r="4884" spans="1:18">
      <c r="A4884">
        <v>4151</v>
      </c>
      <c r="B4884" t="s">
        <v>32</v>
      </c>
      <c r="C4884">
        <v>534683</v>
      </c>
      <c r="D48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84">
        <f>IF(moras[[#This Row],[SALARIO]]="",'2-Resumen'!$B$7, moras[[#This Row],[SALARIO]])</f>
        <v>534683</v>
      </c>
      <c r="F4884">
        <f>STANDARDIZE(moras[[#This Row],[SALARIO]],'2-Resumen'!$B$2,'2-Resumen'!$B$3)</f>
        <v>-0.36671977014682972</v>
      </c>
      <c r="G4884" t="str">
        <f>IF(ABS(moras[[#This Row],[Z-CORE]])&gt; 1.96,"Sí", "No")</f>
        <v>No</v>
      </c>
      <c r="H4884" t="s">
        <v>39</v>
      </c>
      <c r="I4884" t="str">
        <f>IF(moras[[#This Row],[TIPO_ASEGURAMIENTO]] = "", '2-Resumen'!$F$4, moras[[#This Row],[TIPO_ASEGURAMIENTO]])</f>
        <v>TRABAJADOR INDEPENDIENTE</v>
      </c>
      <c r="J4884" t="s">
        <v>29</v>
      </c>
      <c r="K4884" t="s">
        <v>30</v>
      </c>
      <c r="L4884" t="s">
        <v>30</v>
      </c>
      <c r="M4884" t="s">
        <v>30</v>
      </c>
      <c r="N4884">
        <v>37</v>
      </c>
      <c r="O4884">
        <f>IF(moras[[#This Row],[EDAD]]="", '2-Resumen'!$C$7, moras[[#This Row],[EDAD]])</f>
        <v>37</v>
      </c>
      <c r="P4884">
        <f>FLOOR(moras[[#This Row],[EDAD_SIN_NA´S]],10)</f>
        <v>30</v>
      </c>
      <c r="Q4884">
        <f>STANDARDIZE(moras[[#This Row],[EDAD]],'2-Resumen'!$C$2, '2-Resumen'!$C$3)</f>
        <v>-0.3462668336003964</v>
      </c>
      <c r="R4884" t="str">
        <f>IF(ABS(moras[[#This Row],[Z-CORE E]]) &gt; 1.96, "Sí", "No")</f>
        <v>No</v>
      </c>
    </row>
    <row r="4885" spans="1:18">
      <c r="A4885">
        <v>4154</v>
      </c>
      <c r="B4885" t="s">
        <v>32</v>
      </c>
      <c r="C4885">
        <v>331059</v>
      </c>
      <c r="D48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85">
        <f>IF(moras[[#This Row],[SALARIO]]="",'2-Resumen'!$B$7, moras[[#This Row],[SALARIO]])</f>
        <v>331059</v>
      </c>
      <c r="F4885">
        <f>STANDARDIZE(moras[[#This Row],[SALARIO]],'2-Resumen'!$B$2,'2-Resumen'!$B$3)</f>
        <v>-0.37010787818239171</v>
      </c>
      <c r="G4885" t="str">
        <f>IF(ABS(moras[[#This Row],[Z-CORE]])&gt; 1.96,"Sí", "No")</f>
        <v>No</v>
      </c>
      <c r="H4885" t="s">
        <v>39</v>
      </c>
      <c r="I4885" t="str">
        <f>IF(moras[[#This Row],[TIPO_ASEGURAMIENTO]] = "", '2-Resumen'!$F$4, moras[[#This Row],[TIPO_ASEGURAMIENTO]])</f>
        <v>TRABAJADOR INDEPENDIENTE</v>
      </c>
      <c r="J4885" t="s">
        <v>29</v>
      </c>
      <c r="K4885" t="s">
        <v>30</v>
      </c>
      <c r="L4885" t="s">
        <v>31</v>
      </c>
      <c r="M4885" t="s">
        <v>30</v>
      </c>
      <c r="N4885">
        <v>45</v>
      </c>
      <c r="O4885">
        <f>IF(moras[[#This Row],[EDAD]]="", '2-Resumen'!$C$7, moras[[#This Row],[EDAD]])</f>
        <v>45</v>
      </c>
      <c r="P4885">
        <f>FLOOR(moras[[#This Row],[EDAD_SIN_NA´S]],10)</f>
        <v>40</v>
      </c>
      <c r="Q4885">
        <f>STANDARDIZE(moras[[#This Row],[EDAD]],'2-Resumen'!$C$2, '2-Resumen'!$C$3)</f>
        <v>0.21833580701670366</v>
      </c>
      <c r="R4885" t="str">
        <f>IF(ABS(moras[[#This Row],[Z-CORE E]]) &gt; 1.96, "Sí", "No")</f>
        <v>No</v>
      </c>
    </row>
    <row r="4886" spans="1:18">
      <c r="A4886">
        <v>4158</v>
      </c>
      <c r="B4886" t="s">
        <v>32</v>
      </c>
      <c r="C4886">
        <v>540083</v>
      </c>
      <c r="D48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86">
        <f>IF(moras[[#This Row],[SALARIO]]="",'2-Resumen'!$B$7, moras[[#This Row],[SALARIO]])</f>
        <v>540083</v>
      </c>
      <c r="F4886">
        <f>STANDARDIZE(moras[[#This Row],[SALARIO]],'2-Resumen'!$B$2,'2-Resumen'!$B$3)</f>
        <v>-0.36662991932672978</v>
      </c>
      <c r="G4886" t="str">
        <f>IF(ABS(moras[[#This Row],[Z-CORE]])&gt; 1.96,"Sí", "No")</f>
        <v>No</v>
      </c>
      <c r="H4886" t="s">
        <v>39</v>
      </c>
      <c r="I4886" t="str">
        <f>IF(moras[[#This Row],[TIPO_ASEGURAMIENTO]] = "", '2-Resumen'!$F$4, moras[[#This Row],[TIPO_ASEGURAMIENTO]])</f>
        <v>TRABAJADOR INDEPENDIENTE</v>
      </c>
      <c r="J4886" t="s">
        <v>29</v>
      </c>
      <c r="K4886" t="s">
        <v>30</v>
      </c>
      <c r="L4886" t="s">
        <v>31</v>
      </c>
      <c r="M4886" t="s">
        <v>30</v>
      </c>
      <c r="N4886">
        <v>54</v>
      </c>
      <c r="O4886">
        <f>IF(moras[[#This Row],[EDAD]]="", '2-Resumen'!$C$7, moras[[#This Row],[EDAD]])</f>
        <v>54</v>
      </c>
      <c r="P4886">
        <f>FLOOR(moras[[#This Row],[EDAD_SIN_NA´S]],10)</f>
        <v>50</v>
      </c>
      <c r="Q4886">
        <f>STANDARDIZE(moras[[#This Row],[EDAD]],'2-Resumen'!$C$2, '2-Resumen'!$C$3)</f>
        <v>0.85351377771094117</v>
      </c>
      <c r="R4886" t="str">
        <f>IF(ABS(moras[[#This Row],[Z-CORE E]]) &gt; 1.96, "Sí", "No")</f>
        <v>No</v>
      </c>
    </row>
    <row r="4887" spans="1:18">
      <c r="A4887">
        <v>4189</v>
      </c>
      <c r="B4887" t="s">
        <v>32</v>
      </c>
      <c r="C4887">
        <v>540083</v>
      </c>
      <c r="D48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87">
        <f>IF(moras[[#This Row],[SALARIO]]="",'2-Resumen'!$B$7, moras[[#This Row],[SALARIO]])</f>
        <v>540083</v>
      </c>
      <c r="F4887">
        <f>STANDARDIZE(moras[[#This Row],[SALARIO]],'2-Resumen'!$B$2,'2-Resumen'!$B$3)</f>
        <v>-0.36662991932672978</v>
      </c>
      <c r="G4887" t="str">
        <f>IF(ABS(moras[[#This Row],[Z-CORE]])&gt; 1.96,"Sí", "No")</f>
        <v>No</v>
      </c>
      <c r="H4887" t="s">
        <v>39</v>
      </c>
      <c r="I4887" t="str">
        <f>IF(moras[[#This Row],[TIPO_ASEGURAMIENTO]] = "", '2-Resumen'!$F$4, moras[[#This Row],[TIPO_ASEGURAMIENTO]])</f>
        <v>TRABAJADOR INDEPENDIENTE</v>
      </c>
      <c r="J4887" t="s">
        <v>29</v>
      </c>
      <c r="K4887" t="s">
        <v>30</v>
      </c>
      <c r="L4887" t="s">
        <v>30</v>
      </c>
      <c r="M4887" t="s">
        <v>30</v>
      </c>
      <c r="N4887">
        <v>47</v>
      </c>
      <c r="O4887">
        <f>IF(moras[[#This Row],[EDAD]]="", '2-Resumen'!$C$7, moras[[#This Row],[EDAD]])</f>
        <v>47</v>
      </c>
      <c r="P4887">
        <f>FLOOR(moras[[#This Row],[EDAD_SIN_NA´S]],10)</f>
        <v>40</v>
      </c>
      <c r="Q4887">
        <f>STANDARDIZE(moras[[#This Row],[EDAD]],'2-Resumen'!$C$2, '2-Resumen'!$C$3)</f>
        <v>0.35948646717097865</v>
      </c>
      <c r="R4887" t="str">
        <f>IF(ABS(moras[[#This Row],[Z-CORE E]]) &gt; 1.96, "Sí", "No")</f>
        <v>No</v>
      </c>
    </row>
    <row r="4888" spans="1:18">
      <c r="A4888">
        <v>4191</v>
      </c>
      <c r="B4888" t="s">
        <v>27</v>
      </c>
      <c r="C4888">
        <v>385548</v>
      </c>
      <c r="D48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88">
        <f>IF(moras[[#This Row],[SALARIO]]="",'2-Resumen'!$B$7, moras[[#This Row],[SALARIO]])</f>
        <v>385548</v>
      </c>
      <c r="F4888">
        <f>STANDARDIZE(moras[[#This Row],[SALARIO]],'2-Resumen'!$B$2,'2-Resumen'!$B$3)</f>
        <v>-0.3692012334904608</v>
      </c>
      <c r="G4888" t="str">
        <f>IF(ABS(moras[[#This Row],[Z-CORE]])&gt; 1.96,"Sí", "No")</f>
        <v>No</v>
      </c>
      <c r="H4888" t="s">
        <v>39</v>
      </c>
      <c r="I4888" t="str">
        <f>IF(moras[[#This Row],[TIPO_ASEGURAMIENTO]] = "", '2-Resumen'!$F$4, moras[[#This Row],[TIPO_ASEGURAMIENTO]])</f>
        <v>TRABAJADOR INDEPENDIENTE</v>
      </c>
      <c r="J4888" t="s">
        <v>29</v>
      </c>
      <c r="K4888" t="s">
        <v>30</v>
      </c>
      <c r="L4888" t="s">
        <v>31</v>
      </c>
      <c r="M4888" t="s">
        <v>31</v>
      </c>
      <c r="N4888">
        <v>62</v>
      </c>
      <c r="O4888">
        <f>IF(moras[[#This Row],[EDAD]]="", '2-Resumen'!$C$7, moras[[#This Row],[EDAD]])</f>
        <v>62</v>
      </c>
      <c r="P4888">
        <f>FLOOR(moras[[#This Row],[EDAD_SIN_NA´S]],10)</f>
        <v>60</v>
      </c>
      <c r="Q4888">
        <f>STANDARDIZE(moras[[#This Row],[EDAD]],'2-Resumen'!$C$2, '2-Resumen'!$C$3)</f>
        <v>1.4181164183280413</v>
      </c>
      <c r="R4888" t="str">
        <f>IF(ABS(moras[[#This Row],[Z-CORE E]]) &gt; 1.96, "Sí", "No")</f>
        <v>No</v>
      </c>
    </row>
    <row r="4889" spans="1:18">
      <c r="A4889">
        <v>4194</v>
      </c>
      <c r="B4889" t="s">
        <v>27</v>
      </c>
      <c r="C4889">
        <v>302470</v>
      </c>
      <c r="D48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89">
        <f>IF(moras[[#This Row],[SALARIO]]="",'2-Resumen'!$B$7, moras[[#This Row],[SALARIO]])</f>
        <v>302470</v>
      </c>
      <c r="F4889">
        <f>STANDARDIZE(moras[[#This Row],[SALARIO]],'2-Resumen'!$B$2,'2-Resumen'!$B$3)</f>
        <v>-0.37058357171865797</v>
      </c>
      <c r="G4889" t="str">
        <f>IF(ABS(moras[[#This Row],[Z-CORE]])&gt; 1.96,"Sí", "No")</f>
        <v>No</v>
      </c>
      <c r="H4889" t="s">
        <v>39</v>
      </c>
      <c r="I4889" t="str">
        <f>IF(moras[[#This Row],[TIPO_ASEGURAMIENTO]] = "", '2-Resumen'!$F$4, moras[[#This Row],[TIPO_ASEGURAMIENTO]])</f>
        <v>TRABAJADOR INDEPENDIENTE</v>
      </c>
      <c r="J4889" t="s">
        <v>29</v>
      </c>
      <c r="K4889" t="s">
        <v>30</v>
      </c>
      <c r="L4889" t="s">
        <v>31</v>
      </c>
      <c r="M4889" t="s">
        <v>31</v>
      </c>
      <c r="N4889">
        <v>24</v>
      </c>
      <c r="O4889">
        <f>IF(moras[[#This Row],[EDAD]]="", '2-Resumen'!$C$7, moras[[#This Row],[EDAD]])</f>
        <v>24</v>
      </c>
      <c r="P4889">
        <f>FLOOR(moras[[#This Row],[EDAD_SIN_NA´S]],10)</f>
        <v>20</v>
      </c>
      <c r="Q4889">
        <f>STANDARDIZE(moras[[#This Row],[EDAD]],'2-Resumen'!$C$2, '2-Resumen'!$C$3)</f>
        <v>-1.263746124603184</v>
      </c>
      <c r="R4889" t="str">
        <f>IF(ABS(moras[[#This Row],[Z-CORE E]]) &gt; 1.96, "Sí", "No")</f>
        <v>No</v>
      </c>
    </row>
    <row r="4890" spans="1:18">
      <c r="A4890">
        <v>4195</v>
      </c>
      <c r="B4890" t="s">
        <v>27</v>
      </c>
      <c r="C4890">
        <v>297045</v>
      </c>
      <c r="D48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90">
        <f>IF(moras[[#This Row],[SALARIO]]="",'2-Resumen'!$B$7, moras[[#This Row],[SALARIO]])</f>
        <v>297045</v>
      </c>
      <c r="F4890">
        <f>STANDARDIZE(moras[[#This Row],[SALARIO]],'2-Resumen'!$B$2,'2-Resumen'!$B$3)</f>
        <v>-0.37067383851477692</v>
      </c>
      <c r="G4890" t="str">
        <f>IF(ABS(moras[[#This Row],[Z-CORE]])&gt; 1.96,"Sí", "No")</f>
        <v>No</v>
      </c>
      <c r="H4890" t="s">
        <v>39</v>
      </c>
      <c r="I4890" t="str">
        <f>IF(moras[[#This Row],[TIPO_ASEGURAMIENTO]] = "", '2-Resumen'!$F$4, moras[[#This Row],[TIPO_ASEGURAMIENTO]])</f>
        <v>TRABAJADOR INDEPENDIENTE</v>
      </c>
      <c r="J4890" t="s">
        <v>29</v>
      </c>
      <c r="K4890" t="s">
        <v>30</v>
      </c>
      <c r="L4890" t="s">
        <v>31</v>
      </c>
      <c r="M4890" t="s">
        <v>31</v>
      </c>
      <c r="N4890">
        <v>63</v>
      </c>
      <c r="O4890">
        <f>IF(moras[[#This Row],[EDAD]]="", '2-Resumen'!$C$7, moras[[#This Row],[EDAD]])</f>
        <v>63</v>
      </c>
      <c r="P4890">
        <f>FLOOR(moras[[#This Row],[EDAD_SIN_NA´S]],10)</f>
        <v>60</v>
      </c>
      <c r="Q4890">
        <f>STANDARDIZE(moras[[#This Row],[EDAD]],'2-Resumen'!$C$2, '2-Resumen'!$C$3)</f>
        <v>1.4886917484051787</v>
      </c>
      <c r="R4890" t="str">
        <f>IF(ABS(moras[[#This Row],[Z-CORE E]]) &gt; 1.96, "Sí", "No")</f>
        <v>No</v>
      </c>
    </row>
    <row r="4891" spans="1:18">
      <c r="A4891">
        <v>4198</v>
      </c>
      <c r="B4891" t="s">
        <v>32</v>
      </c>
      <c r="C4891">
        <v>297045</v>
      </c>
      <c r="D48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91">
        <f>IF(moras[[#This Row],[SALARIO]]="",'2-Resumen'!$B$7, moras[[#This Row],[SALARIO]])</f>
        <v>297045</v>
      </c>
      <c r="F4891">
        <f>STANDARDIZE(moras[[#This Row],[SALARIO]],'2-Resumen'!$B$2,'2-Resumen'!$B$3)</f>
        <v>-0.37067383851477692</v>
      </c>
      <c r="G4891" t="str">
        <f>IF(ABS(moras[[#This Row],[Z-CORE]])&gt; 1.96,"Sí", "No")</f>
        <v>No</v>
      </c>
      <c r="H4891" t="s">
        <v>39</v>
      </c>
      <c r="I4891" t="str">
        <f>IF(moras[[#This Row],[TIPO_ASEGURAMIENTO]] = "", '2-Resumen'!$F$4, moras[[#This Row],[TIPO_ASEGURAMIENTO]])</f>
        <v>TRABAJADOR INDEPENDIENTE</v>
      </c>
      <c r="J4891" t="s">
        <v>29</v>
      </c>
      <c r="K4891" t="s">
        <v>30</v>
      </c>
      <c r="L4891" t="s">
        <v>31</v>
      </c>
      <c r="M4891" t="s">
        <v>31</v>
      </c>
      <c r="N4891">
        <v>34</v>
      </c>
      <c r="O4891">
        <f>IF(moras[[#This Row],[EDAD]]="", '2-Resumen'!$C$7, moras[[#This Row],[EDAD]])</f>
        <v>34</v>
      </c>
      <c r="P4891">
        <f>FLOOR(moras[[#This Row],[EDAD_SIN_NA´S]],10)</f>
        <v>30</v>
      </c>
      <c r="Q4891">
        <f>STANDARDIZE(moras[[#This Row],[EDAD]],'2-Resumen'!$C$2, '2-Resumen'!$C$3)</f>
        <v>-0.55799282383180893</v>
      </c>
      <c r="R4891" t="str">
        <f>IF(ABS(moras[[#This Row],[Z-CORE E]]) &gt; 1.96, "Sí", "No")</f>
        <v>No</v>
      </c>
    </row>
    <row r="4892" spans="1:18">
      <c r="A4892">
        <v>4202</v>
      </c>
      <c r="B4892" t="s">
        <v>27</v>
      </c>
      <c r="C4892">
        <v>278030</v>
      </c>
      <c r="D48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92">
        <f>IF(moras[[#This Row],[SALARIO]]="",'2-Resumen'!$B$7, moras[[#This Row],[SALARIO]])</f>
        <v>278030</v>
      </c>
      <c r="F4892">
        <f>STANDARDIZE(moras[[#This Row],[SALARIO]],'2-Resumen'!$B$2,'2-Resumen'!$B$3)</f>
        <v>-0.37099022987481406</v>
      </c>
      <c r="G4892" t="str">
        <f>IF(ABS(moras[[#This Row],[Z-CORE]])&gt; 1.96,"Sí", "No")</f>
        <v>No</v>
      </c>
      <c r="H4892" t="s">
        <v>39</v>
      </c>
      <c r="I4892" t="str">
        <f>IF(moras[[#This Row],[TIPO_ASEGURAMIENTO]] = "", '2-Resumen'!$F$4, moras[[#This Row],[TIPO_ASEGURAMIENTO]])</f>
        <v>TRABAJADOR INDEPENDIENTE</v>
      </c>
      <c r="J4892" t="s">
        <v>29</v>
      </c>
      <c r="K4892" t="s">
        <v>30</v>
      </c>
      <c r="L4892" t="s">
        <v>31</v>
      </c>
      <c r="M4892" t="s">
        <v>31</v>
      </c>
      <c r="N4892">
        <v>54</v>
      </c>
      <c r="O4892">
        <f>IF(moras[[#This Row],[EDAD]]="", '2-Resumen'!$C$7, moras[[#This Row],[EDAD]])</f>
        <v>54</v>
      </c>
      <c r="P4892">
        <f>FLOOR(moras[[#This Row],[EDAD_SIN_NA´S]],10)</f>
        <v>50</v>
      </c>
      <c r="Q4892">
        <f>STANDARDIZE(moras[[#This Row],[EDAD]],'2-Resumen'!$C$2, '2-Resumen'!$C$3)</f>
        <v>0.85351377771094117</v>
      </c>
      <c r="R4892" t="str">
        <f>IF(ABS(moras[[#This Row],[Z-CORE E]]) &gt; 1.96, "Sí", "No")</f>
        <v>No</v>
      </c>
    </row>
    <row r="4893" spans="1:18">
      <c r="A4893">
        <v>4206</v>
      </c>
      <c r="B4893" t="s">
        <v>32</v>
      </c>
      <c r="C4893">
        <v>302982</v>
      </c>
      <c r="D48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93">
        <f>IF(moras[[#This Row],[SALARIO]]="",'2-Resumen'!$B$7, moras[[#This Row],[SALARIO]])</f>
        <v>302982</v>
      </c>
      <c r="F4893">
        <f>STANDARDIZE(moras[[#This Row],[SALARIO]],'2-Resumen'!$B$2,'2-Resumen'!$B$3)</f>
        <v>-0.37057505252978923</v>
      </c>
      <c r="G4893" t="str">
        <f>IF(ABS(moras[[#This Row],[Z-CORE]])&gt; 1.96,"Sí", "No")</f>
        <v>No</v>
      </c>
      <c r="H4893" t="s">
        <v>39</v>
      </c>
      <c r="I4893" t="str">
        <f>IF(moras[[#This Row],[TIPO_ASEGURAMIENTO]] = "", '2-Resumen'!$F$4, moras[[#This Row],[TIPO_ASEGURAMIENTO]])</f>
        <v>TRABAJADOR INDEPENDIENTE</v>
      </c>
      <c r="J4893" t="s">
        <v>29</v>
      </c>
      <c r="K4893" t="s">
        <v>30</v>
      </c>
      <c r="L4893" t="s">
        <v>31</v>
      </c>
      <c r="M4893" t="s">
        <v>31</v>
      </c>
      <c r="N4893">
        <v>63</v>
      </c>
      <c r="O4893">
        <f>IF(moras[[#This Row],[EDAD]]="", '2-Resumen'!$C$7, moras[[#This Row],[EDAD]])</f>
        <v>63</v>
      </c>
      <c r="P4893">
        <f>FLOOR(moras[[#This Row],[EDAD_SIN_NA´S]],10)</f>
        <v>60</v>
      </c>
      <c r="Q4893">
        <f>STANDARDIZE(moras[[#This Row],[EDAD]],'2-Resumen'!$C$2, '2-Resumen'!$C$3)</f>
        <v>1.4886917484051787</v>
      </c>
      <c r="R4893" t="str">
        <f>IF(ABS(moras[[#This Row],[Z-CORE E]]) &gt; 1.96, "Sí", "No")</f>
        <v>No</v>
      </c>
    </row>
    <row r="4894" spans="1:18">
      <c r="A4894">
        <v>4213</v>
      </c>
      <c r="B4894" t="s">
        <v>32</v>
      </c>
      <c r="C4894">
        <v>324047</v>
      </c>
      <c r="D48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94">
        <f>IF(moras[[#This Row],[SALARIO]]="",'2-Resumen'!$B$7, moras[[#This Row],[SALARIO]])</f>
        <v>324047</v>
      </c>
      <c r="F4894">
        <f>STANDARDIZE(moras[[#This Row],[SALARIO]],'2-Resumen'!$B$2,'2-Resumen'!$B$3)</f>
        <v>-0.37022455113619557</v>
      </c>
      <c r="G4894" t="str">
        <f>IF(ABS(moras[[#This Row],[Z-CORE]])&gt; 1.96,"Sí", "No")</f>
        <v>No</v>
      </c>
      <c r="H4894" t="s">
        <v>39</v>
      </c>
      <c r="I4894" t="str">
        <f>IF(moras[[#This Row],[TIPO_ASEGURAMIENTO]] = "", '2-Resumen'!$F$4, moras[[#This Row],[TIPO_ASEGURAMIENTO]])</f>
        <v>TRABAJADOR INDEPENDIENTE</v>
      </c>
      <c r="J4894" t="s">
        <v>29</v>
      </c>
      <c r="K4894" t="s">
        <v>31</v>
      </c>
      <c r="L4894" t="s">
        <v>31</v>
      </c>
      <c r="M4894" t="s">
        <v>31</v>
      </c>
      <c r="N4894">
        <v>65</v>
      </c>
      <c r="O4894">
        <f>IF(moras[[#This Row],[EDAD]]="", '2-Resumen'!$C$7, moras[[#This Row],[EDAD]])</f>
        <v>65</v>
      </c>
      <c r="P4894">
        <f>FLOOR(moras[[#This Row],[EDAD_SIN_NA´S]],10)</f>
        <v>60</v>
      </c>
      <c r="Q4894">
        <f>STANDARDIZE(moras[[#This Row],[EDAD]],'2-Resumen'!$C$2, '2-Resumen'!$C$3)</f>
        <v>1.6298424085594538</v>
      </c>
      <c r="R4894" t="str">
        <f>IF(ABS(moras[[#This Row],[Z-CORE E]]) &gt; 1.96, "Sí", "No")</f>
        <v>No</v>
      </c>
    </row>
    <row r="4895" spans="1:18">
      <c r="A4895">
        <v>4215</v>
      </c>
      <c r="B4895" t="s">
        <v>32</v>
      </c>
      <c r="C4895">
        <v>620245</v>
      </c>
      <c r="D48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95">
        <f>IF(moras[[#This Row],[SALARIO]]="",'2-Resumen'!$B$7, moras[[#This Row],[SALARIO]])</f>
        <v>620245</v>
      </c>
      <c r="F4895">
        <f>STANDARDIZE(moras[[#This Row],[SALARIO]],'2-Resumen'!$B$2,'2-Resumen'!$B$3)</f>
        <v>-0.36529610054138661</v>
      </c>
      <c r="G4895" t="str">
        <f>IF(ABS(moras[[#This Row],[Z-CORE]])&gt; 1.96,"Sí", "No")</f>
        <v>No</v>
      </c>
      <c r="H4895" t="s">
        <v>39</v>
      </c>
      <c r="I4895" t="str">
        <f>IF(moras[[#This Row],[TIPO_ASEGURAMIENTO]] = "", '2-Resumen'!$F$4, moras[[#This Row],[TIPO_ASEGURAMIENTO]])</f>
        <v>TRABAJADOR INDEPENDIENTE</v>
      </c>
      <c r="J4895" t="s">
        <v>29</v>
      </c>
      <c r="K4895" t="s">
        <v>30</v>
      </c>
      <c r="L4895" t="s">
        <v>31</v>
      </c>
      <c r="M4895" t="s">
        <v>31</v>
      </c>
      <c r="N4895">
        <v>45</v>
      </c>
      <c r="O4895">
        <f>IF(moras[[#This Row],[EDAD]]="", '2-Resumen'!$C$7, moras[[#This Row],[EDAD]])</f>
        <v>45</v>
      </c>
      <c r="P4895">
        <f>FLOOR(moras[[#This Row],[EDAD_SIN_NA´S]],10)</f>
        <v>40</v>
      </c>
      <c r="Q4895">
        <f>STANDARDIZE(moras[[#This Row],[EDAD]],'2-Resumen'!$C$2, '2-Resumen'!$C$3)</f>
        <v>0.21833580701670366</v>
      </c>
      <c r="R4895" t="str">
        <f>IF(ABS(moras[[#This Row],[Z-CORE E]]) &gt; 1.96, "Sí", "No")</f>
        <v>No</v>
      </c>
    </row>
    <row r="4896" spans="1:18">
      <c r="A4896">
        <v>4220</v>
      </c>
      <c r="B4896" t="s">
        <v>27</v>
      </c>
      <c r="C4896">
        <v>955676</v>
      </c>
      <c r="D48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896">
        <f>IF(moras[[#This Row],[SALARIO]]="",'2-Resumen'!$B$7, moras[[#This Row],[SALARIO]])</f>
        <v>955676</v>
      </c>
      <c r="F4896">
        <f>STANDARDIZE(moras[[#This Row],[SALARIO]],'2-Resumen'!$B$2,'2-Resumen'!$B$3)</f>
        <v>-0.35971485046046986</v>
      </c>
      <c r="G4896" t="str">
        <f>IF(ABS(moras[[#This Row],[Z-CORE]])&gt; 1.96,"Sí", "No")</f>
        <v>No</v>
      </c>
      <c r="H4896" t="s">
        <v>39</v>
      </c>
      <c r="I4896" t="str">
        <f>IF(moras[[#This Row],[TIPO_ASEGURAMIENTO]] = "", '2-Resumen'!$F$4, moras[[#This Row],[TIPO_ASEGURAMIENTO]])</f>
        <v>TRABAJADOR INDEPENDIENTE</v>
      </c>
      <c r="J4896" t="s">
        <v>29</v>
      </c>
      <c r="K4896" t="s">
        <v>30</v>
      </c>
      <c r="L4896" t="s">
        <v>31</v>
      </c>
      <c r="M4896" t="s">
        <v>31</v>
      </c>
      <c r="N4896">
        <v>38</v>
      </c>
      <c r="O4896">
        <f>IF(moras[[#This Row],[EDAD]]="", '2-Resumen'!$C$7, moras[[#This Row],[EDAD]])</f>
        <v>38</v>
      </c>
      <c r="P4896">
        <f>FLOOR(moras[[#This Row],[EDAD_SIN_NA´S]],10)</f>
        <v>30</v>
      </c>
      <c r="Q4896">
        <f>STANDARDIZE(moras[[#This Row],[EDAD]],'2-Resumen'!$C$2, '2-Resumen'!$C$3)</f>
        <v>-0.27569150352325889</v>
      </c>
      <c r="R4896" t="str">
        <f>IF(ABS(moras[[#This Row],[Z-CORE E]]) &gt; 1.96, "Sí", "No")</f>
        <v>No</v>
      </c>
    </row>
    <row r="4897" spans="1:18">
      <c r="A4897">
        <v>4235</v>
      </c>
      <c r="B4897" t="s">
        <v>32</v>
      </c>
      <c r="C4897">
        <v>300018</v>
      </c>
      <c r="D48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97">
        <f>IF(moras[[#This Row],[SALARIO]]="",'2-Resumen'!$B$7, moras[[#This Row],[SALARIO]])</f>
        <v>300018</v>
      </c>
      <c r="F4897">
        <f>STANDARDIZE(moras[[#This Row],[SALARIO]],'2-Resumen'!$B$2,'2-Resumen'!$B$3)</f>
        <v>-0.37062437064659964</v>
      </c>
      <c r="G4897" t="str">
        <f>IF(ABS(moras[[#This Row],[Z-CORE]])&gt; 1.96,"Sí", "No")</f>
        <v>No</v>
      </c>
      <c r="H4897" t="s">
        <v>39</v>
      </c>
      <c r="I4897" t="str">
        <f>IF(moras[[#This Row],[TIPO_ASEGURAMIENTO]] = "", '2-Resumen'!$F$4, moras[[#This Row],[TIPO_ASEGURAMIENTO]])</f>
        <v>TRABAJADOR INDEPENDIENTE</v>
      </c>
      <c r="J4897" t="s">
        <v>29</v>
      </c>
      <c r="K4897" t="s">
        <v>30</v>
      </c>
      <c r="L4897" t="s">
        <v>31</v>
      </c>
      <c r="M4897" t="s">
        <v>31</v>
      </c>
      <c r="N4897">
        <v>38</v>
      </c>
      <c r="O4897">
        <f>IF(moras[[#This Row],[EDAD]]="", '2-Resumen'!$C$7, moras[[#This Row],[EDAD]])</f>
        <v>38</v>
      </c>
      <c r="P4897">
        <f>FLOOR(moras[[#This Row],[EDAD_SIN_NA´S]],10)</f>
        <v>30</v>
      </c>
      <c r="Q4897">
        <f>STANDARDIZE(moras[[#This Row],[EDAD]],'2-Resumen'!$C$2, '2-Resumen'!$C$3)</f>
        <v>-0.27569150352325889</v>
      </c>
      <c r="R4897" t="str">
        <f>IF(ABS(moras[[#This Row],[Z-CORE E]]) &gt; 1.96, "Sí", "No")</f>
        <v>No</v>
      </c>
    </row>
    <row r="4898" spans="1:18">
      <c r="A4898">
        <v>4236</v>
      </c>
      <c r="B4898" t="s">
        <v>27</v>
      </c>
      <c r="C4898">
        <v>326749</v>
      </c>
      <c r="D48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898">
        <f>IF(moras[[#This Row],[SALARIO]]="",'2-Resumen'!$B$7, moras[[#This Row],[SALARIO]])</f>
        <v>326749</v>
      </c>
      <c r="F4898">
        <f>STANDARDIZE(moras[[#This Row],[SALARIO]],'2-Resumen'!$B$2,'2-Resumen'!$B$3)</f>
        <v>-0.37017959244806409</v>
      </c>
      <c r="G4898" t="str">
        <f>IF(ABS(moras[[#This Row],[Z-CORE]])&gt; 1.96,"Sí", "No")</f>
        <v>No</v>
      </c>
      <c r="H4898" t="s">
        <v>39</v>
      </c>
      <c r="I4898" t="str">
        <f>IF(moras[[#This Row],[TIPO_ASEGURAMIENTO]] = "", '2-Resumen'!$F$4, moras[[#This Row],[TIPO_ASEGURAMIENTO]])</f>
        <v>TRABAJADOR INDEPENDIENTE</v>
      </c>
      <c r="J4898" t="s">
        <v>29</v>
      </c>
      <c r="K4898" t="s">
        <v>30</v>
      </c>
      <c r="L4898" t="s">
        <v>31</v>
      </c>
      <c r="M4898" t="s">
        <v>30</v>
      </c>
      <c r="N4898">
        <v>34</v>
      </c>
      <c r="O4898">
        <f>IF(moras[[#This Row],[EDAD]]="", '2-Resumen'!$C$7, moras[[#This Row],[EDAD]])</f>
        <v>34</v>
      </c>
      <c r="P4898">
        <f>FLOOR(moras[[#This Row],[EDAD_SIN_NA´S]],10)</f>
        <v>30</v>
      </c>
      <c r="Q4898">
        <f>STANDARDIZE(moras[[#This Row],[EDAD]],'2-Resumen'!$C$2, '2-Resumen'!$C$3)</f>
        <v>-0.55799282383180893</v>
      </c>
      <c r="R4898" t="str">
        <f>IF(ABS(moras[[#This Row],[Z-CORE E]]) &gt; 1.96, "Sí", "No")</f>
        <v>No</v>
      </c>
    </row>
    <row r="4899" spans="1:18">
      <c r="A4899">
        <v>4240</v>
      </c>
      <c r="B4899" t="s">
        <v>32</v>
      </c>
      <c r="C4899">
        <v>297046</v>
      </c>
      <c r="D48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899">
        <f>IF(moras[[#This Row],[SALARIO]]="",'2-Resumen'!$B$7, moras[[#This Row],[SALARIO]])</f>
        <v>297046</v>
      </c>
      <c r="F4899">
        <f>STANDARDIZE(moras[[#This Row],[SALARIO]],'2-Resumen'!$B$2,'2-Resumen'!$B$3)</f>
        <v>-0.37067382187573611</v>
      </c>
      <c r="G4899" t="str">
        <f>IF(ABS(moras[[#This Row],[Z-CORE]])&gt; 1.96,"Sí", "No")</f>
        <v>No</v>
      </c>
      <c r="H4899" t="s">
        <v>39</v>
      </c>
      <c r="I4899" t="str">
        <f>IF(moras[[#This Row],[TIPO_ASEGURAMIENTO]] = "", '2-Resumen'!$F$4, moras[[#This Row],[TIPO_ASEGURAMIENTO]])</f>
        <v>TRABAJADOR INDEPENDIENTE</v>
      </c>
      <c r="J4899" t="s">
        <v>29</v>
      </c>
      <c r="K4899" t="s">
        <v>30</v>
      </c>
      <c r="L4899" t="s">
        <v>31</v>
      </c>
      <c r="M4899" t="s">
        <v>30</v>
      </c>
      <c r="N4899">
        <v>35</v>
      </c>
      <c r="O4899">
        <f>IF(moras[[#This Row],[EDAD]]="", '2-Resumen'!$C$7, moras[[#This Row],[EDAD]])</f>
        <v>35</v>
      </c>
      <c r="P4899">
        <f>FLOOR(moras[[#This Row],[EDAD_SIN_NA´S]],10)</f>
        <v>30</v>
      </c>
      <c r="Q4899">
        <f>STANDARDIZE(moras[[#This Row],[EDAD]],'2-Resumen'!$C$2, '2-Resumen'!$C$3)</f>
        <v>-0.48741749375467142</v>
      </c>
      <c r="R4899" t="str">
        <f>IF(ABS(moras[[#This Row],[Z-CORE E]]) &gt; 1.96, "Sí", "No")</f>
        <v>No</v>
      </c>
    </row>
    <row r="4900" spans="1:18">
      <c r="A4900">
        <v>4247</v>
      </c>
      <c r="B4900" t="s">
        <v>32</v>
      </c>
      <c r="C4900">
        <v>406358</v>
      </c>
      <c r="D49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00">
        <f>IF(moras[[#This Row],[SALARIO]]="",'2-Resumen'!$B$7, moras[[#This Row],[SALARIO]])</f>
        <v>406358</v>
      </c>
      <c r="F4900">
        <f>STANDARDIZE(moras[[#This Row],[SALARIO]],'2-Resumen'!$B$2,'2-Resumen'!$B$3)</f>
        <v>-0.36885497505226078</v>
      </c>
      <c r="G4900" t="str">
        <f>IF(ABS(moras[[#This Row],[Z-CORE]])&gt; 1.96,"Sí", "No")</f>
        <v>No</v>
      </c>
      <c r="H4900" t="s">
        <v>39</v>
      </c>
      <c r="I4900" t="str">
        <f>IF(moras[[#This Row],[TIPO_ASEGURAMIENTO]] = "", '2-Resumen'!$F$4, moras[[#This Row],[TIPO_ASEGURAMIENTO]])</f>
        <v>TRABAJADOR INDEPENDIENTE</v>
      </c>
      <c r="J4900" t="s">
        <v>29</v>
      </c>
      <c r="K4900" t="s">
        <v>30</v>
      </c>
      <c r="L4900" t="s">
        <v>31</v>
      </c>
      <c r="M4900" t="s">
        <v>30</v>
      </c>
      <c r="N4900">
        <v>60</v>
      </c>
      <c r="O4900">
        <f>IF(moras[[#This Row],[EDAD]]="", '2-Resumen'!$C$7, moras[[#This Row],[EDAD]])</f>
        <v>60</v>
      </c>
      <c r="P4900">
        <f>FLOOR(moras[[#This Row],[EDAD_SIN_NA´S]],10)</f>
        <v>60</v>
      </c>
      <c r="Q4900">
        <f>STANDARDIZE(moras[[#This Row],[EDAD]],'2-Resumen'!$C$2, '2-Resumen'!$C$3)</f>
        <v>1.2769657581737661</v>
      </c>
      <c r="R4900" t="str">
        <f>IF(ABS(moras[[#This Row],[Z-CORE E]]) &gt; 1.96, "Sí", "No")</f>
        <v>No</v>
      </c>
    </row>
    <row r="4901" spans="1:18">
      <c r="A4901">
        <v>4265</v>
      </c>
      <c r="B4901" t="s">
        <v>32</v>
      </c>
      <c r="C4901">
        <v>452193</v>
      </c>
      <c r="D49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01">
        <f>IF(moras[[#This Row],[SALARIO]]="",'2-Resumen'!$B$7, moras[[#This Row],[SALARIO]])</f>
        <v>452193</v>
      </c>
      <c r="F4901">
        <f>STANDARDIZE(moras[[#This Row],[SALARIO]],'2-Resumen'!$B$2,'2-Resumen'!$B$3)</f>
        <v>-0.36809232461906044</v>
      </c>
      <c r="G4901" t="str">
        <f>IF(ABS(moras[[#This Row],[Z-CORE]])&gt; 1.96,"Sí", "No")</f>
        <v>No</v>
      </c>
      <c r="H4901" t="s">
        <v>39</v>
      </c>
      <c r="I4901" t="str">
        <f>IF(moras[[#This Row],[TIPO_ASEGURAMIENTO]] = "", '2-Resumen'!$F$4, moras[[#This Row],[TIPO_ASEGURAMIENTO]])</f>
        <v>TRABAJADOR INDEPENDIENTE</v>
      </c>
      <c r="J4901" t="s">
        <v>29</v>
      </c>
      <c r="K4901" t="s">
        <v>30</v>
      </c>
      <c r="L4901" t="s">
        <v>31</v>
      </c>
      <c r="M4901" t="s">
        <v>31</v>
      </c>
      <c r="N4901">
        <v>58</v>
      </c>
      <c r="O4901">
        <f>IF(moras[[#This Row],[EDAD]]="", '2-Resumen'!$C$7, moras[[#This Row],[EDAD]])</f>
        <v>58</v>
      </c>
      <c r="P4901">
        <f>FLOOR(moras[[#This Row],[EDAD_SIN_NA´S]],10)</f>
        <v>50</v>
      </c>
      <c r="Q4901">
        <f>STANDARDIZE(moras[[#This Row],[EDAD]],'2-Resumen'!$C$2, '2-Resumen'!$C$3)</f>
        <v>1.1358150980194912</v>
      </c>
      <c r="R4901" t="str">
        <f>IF(ABS(moras[[#This Row],[Z-CORE E]]) &gt; 1.96, "Sí", "No")</f>
        <v>No</v>
      </c>
    </row>
    <row r="4902" spans="1:18">
      <c r="A4902">
        <v>4266</v>
      </c>
      <c r="B4902" t="s">
        <v>27</v>
      </c>
      <c r="C4902">
        <v>367748</v>
      </c>
      <c r="D490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02">
        <f>IF(moras[[#This Row],[SALARIO]]="",'2-Resumen'!$B$7, moras[[#This Row],[SALARIO]])</f>
        <v>367748</v>
      </c>
      <c r="F4902">
        <f>STANDARDIZE(moras[[#This Row],[SALARIO]],'2-Resumen'!$B$2,'2-Resumen'!$B$3)</f>
        <v>-0.3694974084159755</v>
      </c>
      <c r="G4902" t="str">
        <f>IF(ABS(moras[[#This Row],[Z-CORE]])&gt; 1.96,"Sí", "No")</f>
        <v>No</v>
      </c>
      <c r="H4902" t="s">
        <v>39</v>
      </c>
      <c r="I4902" t="str">
        <f>IF(moras[[#This Row],[TIPO_ASEGURAMIENTO]] = "", '2-Resumen'!$F$4, moras[[#This Row],[TIPO_ASEGURAMIENTO]])</f>
        <v>TRABAJADOR INDEPENDIENTE</v>
      </c>
      <c r="J4902" t="s">
        <v>29</v>
      </c>
      <c r="K4902" t="s">
        <v>30</v>
      </c>
      <c r="L4902" t="s">
        <v>31</v>
      </c>
      <c r="M4902" t="s">
        <v>31</v>
      </c>
      <c r="N4902">
        <v>34</v>
      </c>
      <c r="O4902">
        <f>IF(moras[[#This Row],[EDAD]]="", '2-Resumen'!$C$7, moras[[#This Row],[EDAD]])</f>
        <v>34</v>
      </c>
      <c r="P4902">
        <f>FLOOR(moras[[#This Row],[EDAD_SIN_NA´S]],10)</f>
        <v>30</v>
      </c>
      <c r="Q4902">
        <f>STANDARDIZE(moras[[#This Row],[EDAD]],'2-Resumen'!$C$2, '2-Resumen'!$C$3)</f>
        <v>-0.55799282383180893</v>
      </c>
      <c r="R4902" t="str">
        <f>IF(ABS(moras[[#This Row],[Z-CORE E]]) &gt; 1.96, "Sí", "No")</f>
        <v>No</v>
      </c>
    </row>
    <row r="4903" spans="1:18">
      <c r="A4903">
        <v>4280</v>
      </c>
      <c r="B4903" t="s">
        <v>32</v>
      </c>
      <c r="C4903">
        <v>360420</v>
      </c>
      <c r="D490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03">
        <f>IF(moras[[#This Row],[SALARIO]]="",'2-Resumen'!$B$7, moras[[#This Row],[SALARIO]])</f>
        <v>360420</v>
      </c>
      <c r="F4903">
        <f>STANDARDIZE(moras[[#This Row],[SALARIO]],'2-Resumen'!$B$2,'2-Resumen'!$B$3)</f>
        <v>-0.3696193393066593</v>
      </c>
      <c r="G4903" t="str">
        <f>IF(ABS(moras[[#This Row],[Z-CORE]])&gt; 1.96,"Sí", "No")</f>
        <v>No</v>
      </c>
      <c r="H4903" t="s">
        <v>39</v>
      </c>
      <c r="I4903" t="str">
        <f>IF(moras[[#This Row],[TIPO_ASEGURAMIENTO]] = "", '2-Resumen'!$F$4, moras[[#This Row],[TIPO_ASEGURAMIENTO]])</f>
        <v>TRABAJADOR INDEPENDIENTE</v>
      </c>
      <c r="J4903" t="s">
        <v>29</v>
      </c>
      <c r="K4903" t="s">
        <v>30</v>
      </c>
      <c r="L4903" t="s">
        <v>31</v>
      </c>
      <c r="M4903" t="s">
        <v>31</v>
      </c>
      <c r="N4903">
        <v>48</v>
      </c>
      <c r="O4903">
        <f>IF(moras[[#This Row],[EDAD]]="", '2-Resumen'!$C$7, moras[[#This Row],[EDAD]])</f>
        <v>48</v>
      </c>
      <c r="P4903">
        <f>FLOOR(moras[[#This Row],[EDAD_SIN_NA´S]],10)</f>
        <v>40</v>
      </c>
      <c r="Q4903">
        <f>STANDARDIZE(moras[[#This Row],[EDAD]],'2-Resumen'!$C$2, '2-Resumen'!$C$3)</f>
        <v>0.43006179724811616</v>
      </c>
      <c r="R4903" t="str">
        <f>IF(ABS(moras[[#This Row],[Z-CORE E]]) &gt; 1.96, "Sí", "No")</f>
        <v>No</v>
      </c>
    </row>
    <row r="4904" spans="1:18">
      <c r="A4904">
        <v>4291</v>
      </c>
      <c r="B4904" t="s">
        <v>32</v>
      </c>
      <c r="C4904">
        <v>445567</v>
      </c>
      <c r="D490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04">
        <f>IF(moras[[#This Row],[SALARIO]]="",'2-Resumen'!$B$7, moras[[#This Row],[SALARIO]])</f>
        <v>445567</v>
      </c>
      <c r="F4904">
        <f>STANDARDIZE(moras[[#This Row],[SALARIO]],'2-Resumen'!$B$2,'2-Resumen'!$B$3)</f>
        <v>-0.36820257490313124</v>
      </c>
      <c r="G4904" t="str">
        <f>IF(ABS(moras[[#This Row],[Z-CORE]])&gt; 1.96,"Sí", "No")</f>
        <v>No</v>
      </c>
      <c r="H4904" t="s">
        <v>39</v>
      </c>
      <c r="I4904" t="str">
        <f>IF(moras[[#This Row],[TIPO_ASEGURAMIENTO]] = "", '2-Resumen'!$F$4, moras[[#This Row],[TIPO_ASEGURAMIENTO]])</f>
        <v>TRABAJADOR INDEPENDIENTE</v>
      </c>
      <c r="J4904" t="s">
        <v>29</v>
      </c>
      <c r="K4904" t="s">
        <v>30</v>
      </c>
      <c r="L4904" t="s">
        <v>31</v>
      </c>
      <c r="M4904" t="s">
        <v>31</v>
      </c>
      <c r="N4904">
        <v>49</v>
      </c>
      <c r="O4904">
        <f>IF(moras[[#This Row],[EDAD]]="", '2-Resumen'!$C$7, moras[[#This Row],[EDAD]])</f>
        <v>49</v>
      </c>
      <c r="P4904">
        <f>FLOOR(moras[[#This Row],[EDAD_SIN_NA´S]],10)</f>
        <v>40</v>
      </c>
      <c r="Q4904">
        <f>STANDARDIZE(moras[[#This Row],[EDAD]],'2-Resumen'!$C$2, '2-Resumen'!$C$3)</f>
        <v>0.50063712732525367</v>
      </c>
      <c r="R4904" t="str">
        <f>IF(ABS(moras[[#This Row],[Z-CORE E]]) &gt; 1.96, "Sí", "No")</f>
        <v>No</v>
      </c>
    </row>
    <row r="4905" spans="1:18">
      <c r="A4905">
        <v>4313</v>
      </c>
      <c r="B4905" t="s">
        <v>27</v>
      </c>
      <c r="C4905">
        <v>279111</v>
      </c>
      <c r="D490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05">
        <f>IF(moras[[#This Row],[SALARIO]]="",'2-Resumen'!$B$7, moras[[#This Row],[SALARIO]])</f>
        <v>279111</v>
      </c>
      <c r="F4905">
        <f>STANDARDIZE(moras[[#This Row],[SALARIO]],'2-Resumen'!$B$2,'2-Resumen'!$B$3)</f>
        <v>-0.3709722430717533</v>
      </c>
      <c r="G4905" t="str">
        <f>IF(ABS(moras[[#This Row],[Z-CORE]])&gt; 1.96,"Sí", "No")</f>
        <v>No</v>
      </c>
      <c r="H4905" t="s">
        <v>39</v>
      </c>
      <c r="I4905" t="str">
        <f>IF(moras[[#This Row],[TIPO_ASEGURAMIENTO]] = "", '2-Resumen'!$F$4, moras[[#This Row],[TIPO_ASEGURAMIENTO]])</f>
        <v>TRABAJADOR INDEPENDIENTE</v>
      </c>
      <c r="J4905" t="s">
        <v>29</v>
      </c>
      <c r="K4905" t="s">
        <v>30</v>
      </c>
      <c r="L4905" t="s">
        <v>31</v>
      </c>
      <c r="M4905" t="s">
        <v>31</v>
      </c>
      <c r="N4905">
        <v>26</v>
      </c>
      <c r="O4905">
        <f>IF(moras[[#This Row],[EDAD]]="", '2-Resumen'!$C$7, moras[[#This Row],[EDAD]])</f>
        <v>26</v>
      </c>
      <c r="P4905">
        <f>FLOOR(moras[[#This Row],[EDAD_SIN_NA´S]],10)</f>
        <v>20</v>
      </c>
      <c r="Q4905">
        <f>STANDARDIZE(moras[[#This Row],[EDAD]],'2-Resumen'!$C$2, '2-Resumen'!$C$3)</f>
        <v>-1.1225954644489089</v>
      </c>
      <c r="R4905" t="str">
        <f>IF(ABS(moras[[#This Row],[Z-CORE E]]) &gt; 1.96, "Sí", "No")</f>
        <v>No</v>
      </c>
    </row>
    <row r="4906" spans="1:18">
      <c r="A4906">
        <v>4315</v>
      </c>
      <c r="B4906" t="s">
        <v>32</v>
      </c>
      <c r="C4906">
        <v>300018</v>
      </c>
      <c r="D490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06">
        <f>IF(moras[[#This Row],[SALARIO]]="",'2-Resumen'!$B$7, moras[[#This Row],[SALARIO]])</f>
        <v>300018</v>
      </c>
      <c r="F4906">
        <f>STANDARDIZE(moras[[#This Row],[SALARIO]],'2-Resumen'!$B$2,'2-Resumen'!$B$3)</f>
        <v>-0.37062437064659964</v>
      </c>
      <c r="G4906" t="str">
        <f>IF(ABS(moras[[#This Row],[Z-CORE]])&gt; 1.96,"Sí", "No")</f>
        <v>No</v>
      </c>
      <c r="H4906" t="s">
        <v>39</v>
      </c>
      <c r="I4906" t="str">
        <f>IF(moras[[#This Row],[TIPO_ASEGURAMIENTO]] = "", '2-Resumen'!$F$4, moras[[#This Row],[TIPO_ASEGURAMIENTO]])</f>
        <v>TRABAJADOR INDEPENDIENTE</v>
      </c>
      <c r="J4906" t="s">
        <v>29</v>
      </c>
      <c r="K4906" t="s">
        <v>30</v>
      </c>
      <c r="L4906" t="s">
        <v>30</v>
      </c>
      <c r="M4906" t="s">
        <v>30</v>
      </c>
      <c r="N4906">
        <v>32</v>
      </c>
      <c r="O4906">
        <f>IF(moras[[#This Row],[EDAD]]="", '2-Resumen'!$C$7, moras[[#This Row],[EDAD]])</f>
        <v>32</v>
      </c>
      <c r="P4906">
        <f>FLOOR(moras[[#This Row],[EDAD_SIN_NA´S]],10)</f>
        <v>30</v>
      </c>
      <c r="Q4906">
        <f>STANDARDIZE(moras[[#This Row],[EDAD]],'2-Resumen'!$C$2, '2-Resumen'!$C$3)</f>
        <v>-0.69914348398608395</v>
      </c>
      <c r="R4906" t="str">
        <f>IF(ABS(moras[[#This Row],[Z-CORE E]]) &gt; 1.96, "Sí", "No")</f>
        <v>No</v>
      </c>
    </row>
    <row r="4907" spans="1:18">
      <c r="A4907">
        <v>4316</v>
      </c>
      <c r="B4907" t="s">
        <v>27</v>
      </c>
      <c r="C4907">
        <v>297046</v>
      </c>
      <c r="D490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07">
        <f>IF(moras[[#This Row],[SALARIO]]="",'2-Resumen'!$B$7, moras[[#This Row],[SALARIO]])</f>
        <v>297046</v>
      </c>
      <c r="F4907">
        <f>STANDARDIZE(moras[[#This Row],[SALARIO]],'2-Resumen'!$B$2,'2-Resumen'!$B$3)</f>
        <v>-0.37067382187573611</v>
      </c>
      <c r="G4907" t="str">
        <f>IF(ABS(moras[[#This Row],[Z-CORE]])&gt; 1.96,"Sí", "No")</f>
        <v>No</v>
      </c>
      <c r="H4907" t="s">
        <v>39</v>
      </c>
      <c r="I4907" t="str">
        <f>IF(moras[[#This Row],[TIPO_ASEGURAMIENTO]] = "", '2-Resumen'!$F$4, moras[[#This Row],[TIPO_ASEGURAMIENTO]])</f>
        <v>TRABAJADOR INDEPENDIENTE</v>
      </c>
      <c r="J4907" t="s">
        <v>29</v>
      </c>
      <c r="K4907" t="s">
        <v>30</v>
      </c>
      <c r="L4907" t="s">
        <v>30</v>
      </c>
      <c r="M4907" t="s">
        <v>30</v>
      </c>
      <c r="N4907">
        <v>45</v>
      </c>
      <c r="O4907">
        <f>IF(moras[[#This Row],[EDAD]]="", '2-Resumen'!$C$7, moras[[#This Row],[EDAD]])</f>
        <v>45</v>
      </c>
      <c r="P4907">
        <f>FLOOR(moras[[#This Row],[EDAD_SIN_NA´S]],10)</f>
        <v>40</v>
      </c>
      <c r="Q4907">
        <f>STANDARDIZE(moras[[#This Row],[EDAD]],'2-Resumen'!$C$2, '2-Resumen'!$C$3)</f>
        <v>0.21833580701670366</v>
      </c>
      <c r="R4907" t="str">
        <f>IF(ABS(moras[[#This Row],[Z-CORE E]]) &gt; 1.96, "Sí", "No")</f>
        <v>No</v>
      </c>
    </row>
    <row r="4908" spans="1:18">
      <c r="A4908">
        <v>4330</v>
      </c>
      <c r="B4908" t="s">
        <v>32</v>
      </c>
      <c r="C4908">
        <v>452438</v>
      </c>
      <c r="D490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08">
        <f>IF(moras[[#This Row],[SALARIO]]="",'2-Resumen'!$B$7, moras[[#This Row],[SALARIO]])</f>
        <v>452438</v>
      </c>
      <c r="F4908">
        <f>STANDARDIZE(moras[[#This Row],[SALARIO]],'2-Resumen'!$B$2,'2-Resumen'!$B$3)</f>
        <v>-0.36808824805407442</v>
      </c>
      <c r="G4908" t="str">
        <f>IF(ABS(moras[[#This Row],[Z-CORE]])&gt; 1.96,"Sí", "No")</f>
        <v>No</v>
      </c>
      <c r="H4908" t="s">
        <v>39</v>
      </c>
      <c r="I4908" t="str">
        <f>IF(moras[[#This Row],[TIPO_ASEGURAMIENTO]] = "", '2-Resumen'!$F$4, moras[[#This Row],[TIPO_ASEGURAMIENTO]])</f>
        <v>TRABAJADOR INDEPENDIENTE</v>
      </c>
      <c r="J4908" t="s">
        <v>29</v>
      </c>
      <c r="K4908" t="s">
        <v>30</v>
      </c>
      <c r="L4908" t="s">
        <v>31</v>
      </c>
      <c r="M4908" t="s">
        <v>31</v>
      </c>
      <c r="N4908">
        <v>63</v>
      </c>
      <c r="O4908">
        <f>IF(moras[[#This Row],[EDAD]]="", '2-Resumen'!$C$7, moras[[#This Row],[EDAD]])</f>
        <v>63</v>
      </c>
      <c r="P4908">
        <f>FLOOR(moras[[#This Row],[EDAD_SIN_NA´S]],10)</f>
        <v>60</v>
      </c>
      <c r="Q4908">
        <f>STANDARDIZE(moras[[#This Row],[EDAD]],'2-Resumen'!$C$2, '2-Resumen'!$C$3)</f>
        <v>1.4886917484051787</v>
      </c>
      <c r="R4908" t="str">
        <f>IF(ABS(moras[[#This Row],[Z-CORE E]]) &gt; 1.96, "Sí", "No")</f>
        <v>No</v>
      </c>
    </row>
    <row r="4909" spans="1:18">
      <c r="A4909">
        <v>4338</v>
      </c>
      <c r="B4909" t="s">
        <v>27</v>
      </c>
      <c r="C4909">
        <v>356455</v>
      </c>
      <c r="D490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09">
        <f>IF(moras[[#This Row],[SALARIO]]="",'2-Resumen'!$B$7, moras[[#This Row],[SALARIO]])</f>
        <v>356455</v>
      </c>
      <c r="F4909">
        <f>STANDARDIZE(moras[[#This Row],[SALARIO]],'2-Resumen'!$B$2,'2-Resumen'!$B$3)</f>
        <v>-0.36968531310326974</v>
      </c>
      <c r="G4909" t="str">
        <f>IF(ABS(moras[[#This Row],[Z-CORE]])&gt; 1.96,"Sí", "No")</f>
        <v>No</v>
      </c>
      <c r="H4909" t="s">
        <v>39</v>
      </c>
      <c r="I4909" t="str">
        <f>IF(moras[[#This Row],[TIPO_ASEGURAMIENTO]] = "", '2-Resumen'!$F$4, moras[[#This Row],[TIPO_ASEGURAMIENTO]])</f>
        <v>TRABAJADOR INDEPENDIENTE</v>
      </c>
      <c r="J4909" t="s">
        <v>29</v>
      </c>
      <c r="K4909" t="s">
        <v>30</v>
      </c>
      <c r="L4909" t="s">
        <v>31</v>
      </c>
      <c r="M4909" t="s">
        <v>30</v>
      </c>
      <c r="N4909">
        <v>47</v>
      </c>
      <c r="O4909">
        <f>IF(moras[[#This Row],[EDAD]]="", '2-Resumen'!$C$7, moras[[#This Row],[EDAD]])</f>
        <v>47</v>
      </c>
      <c r="P4909">
        <f>FLOOR(moras[[#This Row],[EDAD_SIN_NA´S]],10)</f>
        <v>40</v>
      </c>
      <c r="Q4909">
        <f>STANDARDIZE(moras[[#This Row],[EDAD]],'2-Resumen'!$C$2, '2-Resumen'!$C$3)</f>
        <v>0.35948646717097865</v>
      </c>
      <c r="R4909" t="str">
        <f>IF(ABS(moras[[#This Row],[Z-CORE E]]) &gt; 1.96, "Sí", "No")</f>
        <v>No</v>
      </c>
    </row>
    <row r="4910" spans="1:18">
      <c r="A4910">
        <v>4340</v>
      </c>
      <c r="B4910" t="s">
        <v>32</v>
      </c>
      <c r="C4910">
        <v>514804</v>
      </c>
      <c r="D491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10">
        <f>IF(moras[[#This Row],[SALARIO]]="",'2-Resumen'!$B$7, moras[[#This Row],[SALARIO]])</f>
        <v>514804</v>
      </c>
      <c r="F4910">
        <f>STANDARDIZE(moras[[#This Row],[SALARIO]],'2-Resumen'!$B$2,'2-Resumen'!$B$3)</f>
        <v>-0.36705053763808287</v>
      </c>
      <c r="G4910" t="str">
        <f>IF(ABS(moras[[#This Row],[Z-CORE]])&gt; 1.96,"Sí", "No")</f>
        <v>No</v>
      </c>
      <c r="H4910" t="s">
        <v>39</v>
      </c>
      <c r="I4910" t="str">
        <f>IF(moras[[#This Row],[TIPO_ASEGURAMIENTO]] = "", '2-Resumen'!$F$4, moras[[#This Row],[TIPO_ASEGURAMIENTO]])</f>
        <v>TRABAJADOR INDEPENDIENTE</v>
      </c>
      <c r="J4910" t="s">
        <v>29</v>
      </c>
      <c r="K4910" t="s">
        <v>30</v>
      </c>
      <c r="L4910" t="s">
        <v>30</v>
      </c>
      <c r="M4910" t="s">
        <v>30</v>
      </c>
      <c r="N4910">
        <v>34</v>
      </c>
      <c r="O4910">
        <f>IF(moras[[#This Row],[EDAD]]="", '2-Resumen'!$C$7, moras[[#This Row],[EDAD]])</f>
        <v>34</v>
      </c>
      <c r="P4910">
        <f>FLOOR(moras[[#This Row],[EDAD_SIN_NA´S]],10)</f>
        <v>30</v>
      </c>
      <c r="Q4910">
        <f>STANDARDIZE(moras[[#This Row],[EDAD]],'2-Resumen'!$C$2, '2-Resumen'!$C$3)</f>
        <v>-0.55799282383180893</v>
      </c>
      <c r="R4910" t="str">
        <f>IF(ABS(moras[[#This Row],[Z-CORE E]]) &gt; 1.96, "Sí", "No")</f>
        <v>No</v>
      </c>
    </row>
    <row r="4911" spans="1:18">
      <c r="A4911">
        <v>4362</v>
      </c>
      <c r="B4911" t="s">
        <v>32</v>
      </c>
      <c r="C4911">
        <v>297046</v>
      </c>
      <c r="D491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11">
        <f>IF(moras[[#This Row],[SALARIO]]="",'2-Resumen'!$B$7, moras[[#This Row],[SALARIO]])</f>
        <v>297046</v>
      </c>
      <c r="F4911">
        <f>STANDARDIZE(moras[[#This Row],[SALARIO]],'2-Resumen'!$B$2,'2-Resumen'!$B$3)</f>
        <v>-0.37067382187573611</v>
      </c>
      <c r="G4911" t="str">
        <f>IF(ABS(moras[[#This Row],[Z-CORE]])&gt; 1.96,"Sí", "No")</f>
        <v>No</v>
      </c>
      <c r="H4911" t="s">
        <v>39</v>
      </c>
      <c r="I4911" t="str">
        <f>IF(moras[[#This Row],[TIPO_ASEGURAMIENTO]] = "", '2-Resumen'!$F$4, moras[[#This Row],[TIPO_ASEGURAMIENTO]])</f>
        <v>TRABAJADOR INDEPENDIENTE</v>
      </c>
      <c r="J4911" t="s">
        <v>29</v>
      </c>
      <c r="K4911" t="s">
        <v>30</v>
      </c>
      <c r="L4911" t="s">
        <v>31</v>
      </c>
      <c r="M4911" t="s">
        <v>30</v>
      </c>
      <c r="N4911">
        <v>25</v>
      </c>
      <c r="O4911">
        <f>IF(moras[[#This Row],[EDAD]]="", '2-Resumen'!$C$7, moras[[#This Row],[EDAD]])</f>
        <v>25</v>
      </c>
      <c r="P4911">
        <f>FLOOR(moras[[#This Row],[EDAD_SIN_NA´S]],10)</f>
        <v>20</v>
      </c>
      <c r="Q4911">
        <f>STANDARDIZE(moras[[#This Row],[EDAD]],'2-Resumen'!$C$2, '2-Resumen'!$C$3)</f>
        <v>-1.1931707945260464</v>
      </c>
      <c r="R4911" t="str">
        <f>IF(ABS(moras[[#This Row],[Z-CORE E]]) &gt; 1.96, "Sí", "No")</f>
        <v>No</v>
      </c>
    </row>
    <row r="4912" spans="1:18">
      <c r="A4912">
        <v>4374</v>
      </c>
      <c r="B4912" t="s">
        <v>32</v>
      </c>
      <c r="C4912">
        <v>297502</v>
      </c>
      <c r="D491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12">
        <f>IF(moras[[#This Row],[SALARIO]]="",'2-Resumen'!$B$7, moras[[#This Row],[SALARIO]])</f>
        <v>297502</v>
      </c>
      <c r="F4912">
        <f>STANDARDIZE(moras[[#This Row],[SALARIO]],'2-Resumen'!$B$2,'2-Resumen'!$B$3)</f>
        <v>-0.37066623447314989</v>
      </c>
      <c r="G4912" t="str">
        <f>IF(ABS(moras[[#This Row],[Z-CORE]])&gt; 1.96,"Sí", "No")</f>
        <v>No</v>
      </c>
      <c r="H4912" t="s">
        <v>39</v>
      </c>
      <c r="I4912" t="str">
        <f>IF(moras[[#This Row],[TIPO_ASEGURAMIENTO]] = "", '2-Resumen'!$F$4, moras[[#This Row],[TIPO_ASEGURAMIENTO]])</f>
        <v>TRABAJADOR INDEPENDIENTE</v>
      </c>
      <c r="J4912" t="s">
        <v>29</v>
      </c>
      <c r="K4912" t="s">
        <v>30</v>
      </c>
      <c r="L4912" t="s">
        <v>31</v>
      </c>
      <c r="M4912" t="s">
        <v>31</v>
      </c>
      <c r="N4912">
        <v>63</v>
      </c>
      <c r="O4912">
        <f>IF(moras[[#This Row],[EDAD]]="", '2-Resumen'!$C$7, moras[[#This Row],[EDAD]])</f>
        <v>63</v>
      </c>
      <c r="P4912">
        <f>FLOOR(moras[[#This Row],[EDAD_SIN_NA´S]],10)</f>
        <v>60</v>
      </c>
      <c r="Q4912">
        <f>STANDARDIZE(moras[[#This Row],[EDAD]],'2-Resumen'!$C$2, '2-Resumen'!$C$3)</f>
        <v>1.4886917484051787</v>
      </c>
      <c r="R4912" t="str">
        <f>IF(ABS(moras[[#This Row],[Z-CORE E]]) &gt; 1.96, "Sí", "No")</f>
        <v>No</v>
      </c>
    </row>
    <row r="4913" spans="1:18">
      <c r="A4913">
        <v>4380</v>
      </c>
      <c r="B4913" t="s">
        <v>32</v>
      </c>
      <c r="C4913">
        <v>382136</v>
      </c>
      <c r="D491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13">
        <f>IF(moras[[#This Row],[SALARIO]]="",'2-Resumen'!$B$7, moras[[#This Row],[SALARIO]])</f>
        <v>382136</v>
      </c>
      <c r="F4913">
        <f>STANDARDIZE(moras[[#This Row],[SALARIO]],'2-Resumen'!$B$2,'2-Resumen'!$B$3)</f>
        <v>-0.36925800589753138</v>
      </c>
      <c r="G4913" t="str">
        <f>IF(ABS(moras[[#This Row],[Z-CORE]])&gt; 1.96,"Sí", "No")</f>
        <v>No</v>
      </c>
      <c r="H4913" t="s">
        <v>39</v>
      </c>
      <c r="I4913" t="str">
        <f>IF(moras[[#This Row],[TIPO_ASEGURAMIENTO]] = "", '2-Resumen'!$F$4, moras[[#This Row],[TIPO_ASEGURAMIENTO]])</f>
        <v>TRABAJADOR INDEPENDIENTE</v>
      </c>
      <c r="J4913" t="s">
        <v>29</v>
      </c>
      <c r="K4913" t="s">
        <v>30</v>
      </c>
      <c r="L4913" t="s">
        <v>31</v>
      </c>
      <c r="M4913" t="s">
        <v>30</v>
      </c>
      <c r="N4913">
        <v>63</v>
      </c>
      <c r="O4913">
        <f>IF(moras[[#This Row],[EDAD]]="", '2-Resumen'!$C$7, moras[[#This Row],[EDAD]])</f>
        <v>63</v>
      </c>
      <c r="P4913">
        <f>FLOOR(moras[[#This Row],[EDAD_SIN_NA´S]],10)</f>
        <v>60</v>
      </c>
      <c r="Q4913">
        <f>STANDARDIZE(moras[[#This Row],[EDAD]],'2-Resumen'!$C$2, '2-Resumen'!$C$3)</f>
        <v>1.4886917484051787</v>
      </c>
      <c r="R4913" t="str">
        <f>IF(ABS(moras[[#This Row],[Z-CORE E]]) &gt; 1.96, "Sí", "No")</f>
        <v>No</v>
      </c>
    </row>
    <row r="4914" spans="1:18">
      <c r="A4914">
        <v>4387</v>
      </c>
      <c r="B4914" t="s">
        <v>32</v>
      </c>
      <c r="C4914">
        <v>299647</v>
      </c>
      <c r="D491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14">
        <f>IF(moras[[#This Row],[SALARIO]]="",'2-Resumen'!$B$7, moras[[#This Row],[SALARIO]])</f>
        <v>299647</v>
      </c>
      <c r="F4914">
        <f>STANDARDIZE(moras[[#This Row],[SALARIO]],'2-Resumen'!$B$2,'2-Resumen'!$B$3)</f>
        <v>-0.3706305437307213</v>
      </c>
      <c r="G4914" t="str">
        <f>IF(ABS(moras[[#This Row],[Z-CORE]])&gt; 1.96,"Sí", "No")</f>
        <v>No</v>
      </c>
      <c r="H4914" t="s">
        <v>39</v>
      </c>
      <c r="I4914" t="str">
        <f>IF(moras[[#This Row],[TIPO_ASEGURAMIENTO]] = "", '2-Resumen'!$F$4, moras[[#This Row],[TIPO_ASEGURAMIENTO]])</f>
        <v>TRABAJADOR INDEPENDIENTE</v>
      </c>
      <c r="J4914" t="s">
        <v>29</v>
      </c>
      <c r="K4914" t="s">
        <v>30</v>
      </c>
      <c r="L4914" t="s">
        <v>31</v>
      </c>
      <c r="M4914" t="s">
        <v>30</v>
      </c>
      <c r="N4914">
        <v>36</v>
      </c>
      <c r="O4914">
        <f>IF(moras[[#This Row],[EDAD]]="", '2-Resumen'!$C$7, moras[[#This Row],[EDAD]])</f>
        <v>36</v>
      </c>
      <c r="P4914">
        <f>FLOOR(moras[[#This Row],[EDAD_SIN_NA´S]],10)</f>
        <v>30</v>
      </c>
      <c r="Q4914">
        <f>STANDARDIZE(moras[[#This Row],[EDAD]],'2-Resumen'!$C$2, '2-Resumen'!$C$3)</f>
        <v>-0.41684216367753391</v>
      </c>
      <c r="R4914" t="str">
        <f>IF(ABS(moras[[#This Row],[Z-CORE E]]) &gt; 1.96, "Sí", "No")</f>
        <v>No</v>
      </c>
    </row>
    <row r="4915" spans="1:18">
      <c r="A4915">
        <v>4389</v>
      </c>
      <c r="B4915" t="s">
        <v>32</v>
      </c>
      <c r="C4915">
        <v>326749</v>
      </c>
      <c r="D491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15">
        <f>IF(moras[[#This Row],[SALARIO]]="",'2-Resumen'!$B$7, moras[[#This Row],[SALARIO]])</f>
        <v>326749</v>
      </c>
      <c r="F4915">
        <f>STANDARDIZE(moras[[#This Row],[SALARIO]],'2-Resumen'!$B$2,'2-Resumen'!$B$3)</f>
        <v>-0.37017959244806409</v>
      </c>
      <c r="G4915" t="str">
        <f>IF(ABS(moras[[#This Row],[Z-CORE]])&gt; 1.96,"Sí", "No")</f>
        <v>No</v>
      </c>
      <c r="H4915" t="s">
        <v>39</v>
      </c>
      <c r="I4915" t="str">
        <f>IF(moras[[#This Row],[TIPO_ASEGURAMIENTO]] = "", '2-Resumen'!$F$4, moras[[#This Row],[TIPO_ASEGURAMIENTO]])</f>
        <v>TRABAJADOR INDEPENDIENTE</v>
      </c>
      <c r="J4915" t="s">
        <v>29</v>
      </c>
      <c r="K4915" t="s">
        <v>30</v>
      </c>
      <c r="L4915" t="s">
        <v>31</v>
      </c>
      <c r="M4915" t="s">
        <v>30</v>
      </c>
      <c r="N4915">
        <v>54</v>
      </c>
      <c r="O4915">
        <f>IF(moras[[#This Row],[EDAD]]="", '2-Resumen'!$C$7, moras[[#This Row],[EDAD]])</f>
        <v>54</v>
      </c>
      <c r="P4915">
        <f>FLOOR(moras[[#This Row],[EDAD_SIN_NA´S]],10)</f>
        <v>50</v>
      </c>
      <c r="Q4915">
        <f>STANDARDIZE(moras[[#This Row],[EDAD]],'2-Resumen'!$C$2, '2-Resumen'!$C$3)</f>
        <v>0.85351377771094117</v>
      </c>
      <c r="R4915" t="str">
        <f>IF(ABS(moras[[#This Row],[Z-CORE E]]) &gt; 1.96, "Sí", "No")</f>
        <v>No</v>
      </c>
    </row>
    <row r="4916" spans="1:18">
      <c r="A4916">
        <v>4397</v>
      </c>
      <c r="B4916" t="s">
        <v>32</v>
      </c>
      <c r="C4916">
        <v>310124</v>
      </c>
      <c r="D491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16">
        <f>IF(moras[[#This Row],[SALARIO]]="",'2-Resumen'!$B$7, moras[[#This Row],[SALARIO]])</f>
        <v>310124</v>
      </c>
      <c r="F4916">
        <f>STANDARDIZE(moras[[#This Row],[SALARIO]],'2-Resumen'!$B$2,'2-Resumen'!$B$3)</f>
        <v>-0.37045621650068661</v>
      </c>
      <c r="G4916" t="str">
        <f>IF(ABS(moras[[#This Row],[Z-CORE]])&gt; 1.96,"Sí", "No")</f>
        <v>No</v>
      </c>
      <c r="H4916" t="s">
        <v>39</v>
      </c>
      <c r="I4916" t="str">
        <f>IF(moras[[#This Row],[TIPO_ASEGURAMIENTO]] = "", '2-Resumen'!$F$4, moras[[#This Row],[TIPO_ASEGURAMIENTO]])</f>
        <v>TRABAJADOR INDEPENDIENTE</v>
      </c>
      <c r="J4916" t="s">
        <v>29</v>
      </c>
      <c r="K4916" t="s">
        <v>30</v>
      </c>
      <c r="L4916" t="s">
        <v>31</v>
      </c>
      <c r="M4916" t="s">
        <v>31</v>
      </c>
      <c r="N4916">
        <v>43</v>
      </c>
      <c r="O4916">
        <f>IF(moras[[#This Row],[EDAD]]="", '2-Resumen'!$C$7, moras[[#This Row],[EDAD]])</f>
        <v>43</v>
      </c>
      <c r="P4916">
        <f>FLOOR(moras[[#This Row],[EDAD_SIN_NA´S]],10)</f>
        <v>40</v>
      </c>
      <c r="Q4916">
        <f>STANDARDIZE(moras[[#This Row],[EDAD]],'2-Resumen'!$C$2, '2-Resumen'!$C$3)</f>
        <v>7.7185146862428639E-2</v>
      </c>
      <c r="R4916" t="str">
        <f>IF(ABS(moras[[#This Row],[Z-CORE E]]) &gt; 1.96, "Sí", "No")</f>
        <v>No</v>
      </c>
    </row>
    <row r="4917" spans="1:18">
      <c r="A4917">
        <v>4398</v>
      </c>
      <c r="B4917" t="s">
        <v>27</v>
      </c>
      <c r="C4917">
        <v>297046</v>
      </c>
      <c r="D491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17">
        <f>IF(moras[[#This Row],[SALARIO]]="",'2-Resumen'!$B$7, moras[[#This Row],[SALARIO]])</f>
        <v>297046</v>
      </c>
      <c r="F4917">
        <f>STANDARDIZE(moras[[#This Row],[SALARIO]],'2-Resumen'!$B$2,'2-Resumen'!$B$3)</f>
        <v>-0.37067382187573611</v>
      </c>
      <c r="G4917" t="str">
        <f>IF(ABS(moras[[#This Row],[Z-CORE]])&gt; 1.96,"Sí", "No")</f>
        <v>No</v>
      </c>
      <c r="H4917" t="s">
        <v>39</v>
      </c>
      <c r="I4917" t="str">
        <f>IF(moras[[#This Row],[TIPO_ASEGURAMIENTO]] = "", '2-Resumen'!$F$4, moras[[#This Row],[TIPO_ASEGURAMIENTO]])</f>
        <v>TRABAJADOR INDEPENDIENTE</v>
      </c>
      <c r="J4917" t="s">
        <v>29</v>
      </c>
      <c r="K4917" t="s">
        <v>30</v>
      </c>
      <c r="L4917" t="s">
        <v>31</v>
      </c>
      <c r="M4917" t="s">
        <v>31</v>
      </c>
      <c r="N4917">
        <v>27</v>
      </c>
      <c r="O4917">
        <f>IF(moras[[#This Row],[EDAD]]="", '2-Resumen'!$C$7, moras[[#This Row],[EDAD]])</f>
        <v>27</v>
      </c>
      <c r="P4917">
        <f>FLOOR(moras[[#This Row],[EDAD_SIN_NA´S]],10)</f>
        <v>20</v>
      </c>
      <c r="Q4917">
        <f>STANDARDIZE(moras[[#This Row],[EDAD]],'2-Resumen'!$C$2, '2-Resumen'!$C$3)</f>
        <v>-1.0520201343717714</v>
      </c>
      <c r="R4917" t="str">
        <f>IF(ABS(moras[[#This Row],[Z-CORE E]]) &gt; 1.96, "Sí", "No")</f>
        <v>No</v>
      </c>
    </row>
    <row r="4918" spans="1:18">
      <c r="A4918">
        <v>4406</v>
      </c>
      <c r="B4918" t="s">
        <v>27</v>
      </c>
      <c r="C4918">
        <v>338629</v>
      </c>
      <c r="D491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18">
        <f>IF(moras[[#This Row],[SALARIO]]="",'2-Resumen'!$B$7, moras[[#This Row],[SALARIO]])</f>
        <v>338629</v>
      </c>
      <c r="F4918">
        <f>STANDARDIZE(moras[[#This Row],[SALARIO]],'2-Resumen'!$B$2,'2-Resumen'!$B$3)</f>
        <v>-0.36998192064384416</v>
      </c>
      <c r="G4918" t="str">
        <f>IF(ABS(moras[[#This Row],[Z-CORE]])&gt; 1.96,"Sí", "No")</f>
        <v>No</v>
      </c>
      <c r="H4918" t="s">
        <v>39</v>
      </c>
      <c r="I4918" t="str">
        <f>IF(moras[[#This Row],[TIPO_ASEGURAMIENTO]] = "", '2-Resumen'!$F$4, moras[[#This Row],[TIPO_ASEGURAMIENTO]])</f>
        <v>TRABAJADOR INDEPENDIENTE</v>
      </c>
      <c r="J4918" t="s">
        <v>29</v>
      </c>
      <c r="K4918" t="s">
        <v>30</v>
      </c>
      <c r="L4918" t="s">
        <v>31</v>
      </c>
      <c r="M4918" t="s">
        <v>30</v>
      </c>
      <c r="N4918">
        <v>66</v>
      </c>
      <c r="O4918">
        <f>IF(moras[[#This Row],[EDAD]]="", '2-Resumen'!$C$7, moras[[#This Row],[EDAD]])</f>
        <v>66</v>
      </c>
      <c r="P4918">
        <f>FLOOR(moras[[#This Row],[EDAD_SIN_NA´S]],10)</f>
        <v>60</v>
      </c>
      <c r="Q4918">
        <f>STANDARDIZE(moras[[#This Row],[EDAD]],'2-Resumen'!$C$2, '2-Resumen'!$C$3)</f>
        <v>1.7004177386365913</v>
      </c>
      <c r="R4918" t="str">
        <f>IF(ABS(moras[[#This Row],[Z-CORE E]]) &gt; 1.96, "Sí", "No")</f>
        <v>No</v>
      </c>
    </row>
    <row r="4919" spans="1:18">
      <c r="A4919">
        <v>4415</v>
      </c>
      <c r="B4919" t="s">
        <v>32</v>
      </c>
      <c r="C4919">
        <v>310544</v>
      </c>
      <c r="D491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19">
        <f>IF(moras[[#This Row],[SALARIO]]="",'2-Resumen'!$B$7, moras[[#This Row],[SALARIO]])</f>
        <v>310544</v>
      </c>
      <c r="F4919">
        <f>STANDARDIZE(moras[[#This Row],[SALARIO]],'2-Resumen'!$B$2,'2-Resumen'!$B$3)</f>
        <v>-0.37044922810356773</v>
      </c>
      <c r="G4919" t="str">
        <f>IF(ABS(moras[[#This Row],[Z-CORE]])&gt; 1.96,"Sí", "No")</f>
        <v>No</v>
      </c>
      <c r="H4919" t="s">
        <v>39</v>
      </c>
      <c r="I4919" t="str">
        <f>IF(moras[[#This Row],[TIPO_ASEGURAMIENTO]] = "", '2-Resumen'!$F$4, moras[[#This Row],[TIPO_ASEGURAMIENTO]])</f>
        <v>TRABAJADOR INDEPENDIENTE</v>
      </c>
      <c r="J4919" t="s">
        <v>29</v>
      </c>
      <c r="K4919" t="s">
        <v>30</v>
      </c>
      <c r="L4919" t="s">
        <v>30</v>
      </c>
      <c r="M4919" t="s">
        <v>30</v>
      </c>
      <c r="N4919">
        <v>66</v>
      </c>
      <c r="O4919">
        <f>IF(moras[[#This Row],[EDAD]]="", '2-Resumen'!$C$7, moras[[#This Row],[EDAD]])</f>
        <v>66</v>
      </c>
      <c r="P4919">
        <f>FLOOR(moras[[#This Row],[EDAD_SIN_NA´S]],10)</f>
        <v>60</v>
      </c>
      <c r="Q4919">
        <f>STANDARDIZE(moras[[#This Row],[EDAD]],'2-Resumen'!$C$2, '2-Resumen'!$C$3)</f>
        <v>1.7004177386365913</v>
      </c>
      <c r="R4919" t="str">
        <f>IF(ABS(moras[[#This Row],[Z-CORE E]]) &gt; 1.96, "Sí", "No")</f>
        <v>No</v>
      </c>
    </row>
    <row r="4920" spans="1:18">
      <c r="A4920">
        <v>4417</v>
      </c>
      <c r="B4920" t="s">
        <v>32</v>
      </c>
      <c r="C4920">
        <v>356455</v>
      </c>
      <c r="D492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20">
        <f>IF(moras[[#This Row],[SALARIO]]="",'2-Resumen'!$B$7, moras[[#This Row],[SALARIO]])</f>
        <v>356455</v>
      </c>
      <c r="F4920">
        <f>STANDARDIZE(moras[[#This Row],[SALARIO]],'2-Resumen'!$B$2,'2-Resumen'!$B$3)</f>
        <v>-0.36968531310326974</v>
      </c>
      <c r="G4920" t="str">
        <f>IF(ABS(moras[[#This Row],[Z-CORE]])&gt; 1.96,"Sí", "No")</f>
        <v>No</v>
      </c>
      <c r="H4920" t="s">
        <v>39</v>
      </c>
      <c r="I4920" t="str">
        <f>IF(moras[[#This Row],[TIPO_ASEGURAMIENTO]] = "", '2-Resumen'!$F$4, moras[[#This Row],[TIPO_ASEGURAMIENTO]])</f>
        <v>TRABAJADOR INDEPENDIENTE</v>
      </c>
      <c r="J4920" t="s">
        <v>29</v>
      </c>
      <c r="K4920" t="s">
        <v>30</v>
      </c>
      <c r="L4920" t="s">
        <v>31</v>
      </c>
      <c r="M4920" t="s">
        <v>31</v>
      </c>
      <c r="N4920">
        <v>35</v>
      </c>
      <c r="O4920">
        <f>IF(moras[[#This Row],[EDAD]]="", '2-Resumen'!$C$7, moras[[#This Row],[EDAD]])</f>
        <v>35</v>
      </c>
      <c r="P4920">
        <f>FLOOR(moras[[#This Row],[EDAD_SIN_NA´S]],10)</f>
        <v>30</v>
      </c>
      <c r="Q4920">
        <f>STANDARDIZE(moras[[#This Row],[EDAD]],'2-Resumen'!$C$2, '2-Resumen'!$C$3)</f>
        <v>-0.48741749375467142</v>
      </c>
      <c r="R4920" t="str">
        <f>IF(ABS(moras[[#This Row],[Z-CORE E]]) &gt; 1.96, "Sí", "No")</f>
        <v>No</v>
      </c>
    </row>
    <row r="4921" spans="1:18">
      <c r="A4921">
        <v>4418</v>
      </c>
      <c r="B4921" t="s">
        <v>32</v>
      </c>
      <c r="C4921">
        <v>639148</v>
      </c>
      <c r="D492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21">
        <f>IF(moras[[#This Row],[SALARIO]]="",'2-Resumen'!$B$7, moras[[#This Row],[SALARIO]])</f>
        <v>639148</v>
      </c>
      <c r="F4921">
        <f>STANDARDIZE(moras[[#This Row],[SALARIO]],'2-Resumen'!$B$2,'2-Resumen'!$B$3)</f>
        <v>-0.36498157275391446</v>
      </c>
      <c r="G4921" t="str">
        <f>IF(ABS(moras[[#This Row],[Z-CORE]])&gt; 1.96,"Sí", "No")</f>
        <v>No</v>
      </c>
      <c r="H4921" t="s">
        <v>39</v>
      </c>
      <c r="I4921" t="str">
        <f>IF(moras[[#This Row],[TIPO_ASEGURAMIENTO]] = "", '2-Resumen'!$F$4, moras[[#This Row],[TIPO_ASEGURAMIENTO]])</f>
        <v>TRABAJADOR INDEPENDIENTE</v>
      </c>
      <c r="J4921" t="s">
        <v>29</v>
      </c>
      <c r="K4921" t="s">
        <v>30</v>
      </c>
      <c r="L4921" t="s">
        <v>31</v>
      </c>
      <c r="M4921" t="s">
        <v>30</v>
      </c>
      <c r="N4921">
        <v>65</v>
      </c>
      <c r="O4921">
        <f>IF(moras[[#This Row],[EDAD]]="", '2-Resumen'!$C$7, moras[[#This Row],[EDAD]])</f>
        <v>65</v>
      </c>
      <c r="P4921">
        <f>FLOOR(moras[[#This Row],[EDAD_SIN_NA´S]],10)</f>
        <v>60</v>
      </c>
      <c r="Q4921">
        <f>STANDARDIZE(moras[[#This Row],[EDAD]],'2-Resumen'!$C$2, '2-Resumen'!$C$3)</f>
        <v>1.6298424085594538</v>
      </c>
      <c r="R4921" t="str">
        <f>IF(ABS(moras[[#This Row],[Z-CORE E]]) &gt; 1.96, "Sí", "No")</f>
        <v>No</v>
      </c>
    </row>
    <row r="4922" spans="1:18">
      <c r="A4922">
        <v>4423</v>
      </c>
      <c r="B4922" t="s">
        <v>32</v>
      </c>
      <c r="C4922">
        <v>633433</v>
      </c>
      <c r="D492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22">
        <f>IF(moras[[#This Row],[SALARIO]]="",'2-Resumen'!$B$7, moras[[#This Row],[SALARIO]])</f>
        <v>633433</v>
      </c>
      <c r="F4922">
        <f>STANDARDIZE(moras[[#This Row],[SALARIO]],'2-Resumen'!$B$2,'2-Resumen'!$B$3)</f>
        <v>-0.36507666487185358</v>
      </c>
      <c r="G4922" t="str">
        <f>IF(ABS(moras[[#This Row],[Z-CORE]])&gt; 1.96,"Sí", "No")</f>
        <v>No</v>
      </c>
      <c r="H4922" t="s">
        <v>39</v>
      </c>
      <c r="I4922" t="str">
        <f>IF(moras[[#This Row],[TIPO_ASEGURAMIENTO]] = "", '2-Resumen'!$F$4, moras[[#This Row],[TIPO_ASEGURAMIENTO]])</f>
        <v>TRABAJADOR INDEPENDIENTE</v>
      </c>
      <c r="J4922" t="s">
        <v>29</v>
      </c>
      <c r="K4922" t="s">
        <v>30</v>
      </c>
      <c r="L4922" t="s">
        <v>31</v>
      </c>
      <c r="M4922" t="s">
        <v>31</v>
      </c>
      <c r="N4922">
        <v>27</v>
      </c>
      <c r="O4922">
        <f>IF(moras[[#This Row],[EDAD]]="", '2-Resumen'!$C$7, moras[[#This Row],[EDAD]])</f>
        <v>27</v>
      </c>
      <c r="P4922">
        <f>FLOOR(moras[[#This Row],[EDAD_SIN_NA´S]],10)</f>
        <v>20</v>
      </c>
      <c r="Q4922">
        <f>STANDARDIZE(moras[[#This Row],[EDAD]],'2-Resumen'!$C$2, '2-Resumen'!$C$3)</f>
        <v>-1.0520201343717714</v>
      </c>
      <c r="R4922" t="str">
        <f>IF(ABS(moras[[#This Row],[Z-CORE E]]) &gt; 1.96, "Sí", "No")</f>
        <v>No</v>
      </c>
    </row>
    <row r="4923" spans="1:18">
      <c r="A4923">
        <v>4428</v>
      </c>
      <c r="B4923" t="s">
        <v>32</v>
      </c>
      <c r="C4923">
        <v>514062</v>
      </c>
      <c r="D492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23">
        <f>IF(moras[[#This Row],[SALARIO]]="",'2-Resumen'!$B$7, moras[[#This Row],[SALARIO]])</f>
        <v>514062</v>
      </c>
      <c r="F4923">
        <f>STANDARDIZE(moras[[#This Row],[SALARIO]],'2-Resumen'!$B$2,'2-Resumen'!$B$3)</f>
        <v>-0.36706288380632629</v>
      </c>
      <c r="G4923" t="str">
        <f>IF(ABS(moras[[#This Row],[Z-CORE]])&gt; 1.96,"Sí", "No")</f>
        <v>No</v>
      </c>
      <c r="H4923" t="s">
        <v>39</v>
      </c>
      <c r="I4923" t="str">
        <f>IF(moras[[#This Row],[TIPO_ASEGURAMIENTO]] = "", '2-Resumen'!$F$4, moras[[#This Row],[TIPO_ASEGURAMIENTO]])</f>
        <v>TRABAJADOR INDEPENDIENTE</v>
      </c>
      <c r="J4923" t="s">
        <v>29</v>
      </c>
      <c r="K4923" t="s">
        <v>30</v>
      </c>
      <c r="L4923" t="s">
        <v>31</v>
      </c>
      <c r="M4923" t="s">
        <v>31</v>
      </c>
      <c r="N4923">
        <v>60</v>
      </c>
      <c r="O4923">
        <f>IF(moras[[#This Row],[EDAD]]="", '2-Resumen'!$C$7, moras[[#This Row],[EDAD]])</f>
        <v>60</v>
      </c>
      <c r="P4923">
        <f>FLOOR(moras[[#This Row],[EDAD_SIN_NA´S]],10)</f>
        <v>60</v>
      </c>
      <c r="Q4923">
        <f>STANDARDIZE(moras[[#This Row],[EDAD]],'2-Resumen'!$C$2, '2-Resumen'!$C$3)</f>
        <v>1.2769657581737661</v>
      </c>
      <c r="R4923" t="str">
        <f>IF(ABS(moras[[#This Row],[Z-CORE E]]) &gt; 1.96, "Sí", "No")</f>
        <v>No</v>
      </c>
    </row>
    <row r="4924" spans="1:18">
      <c r="A4924">
        <v>4430</v>
      </c>
      <c r="B4924" t="s">
        <v>32</v>
      </c>
      <c r="C4924">
        <v>297045</v>
      </c>
      <c r="D492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24">
        <f>IF(moras[[#This Row],[SALARIO]]="",'2-Resumen'!$B$7, moras[[#This Row],[SALARIO]])</f>
        <v>297045</v>
      </c>
      <c r="F4924">
        <f>STANDARDIZE(moras[[#This Row],[SALARIO]],'2-Resumen'!$B$2,'2-Resumen'!$B$3)</f>
        <v>-0.37067383851477692</v>
      </c>
      <c r="G4924" t="str">
        <f>IF(ABS(moras[[#This Row],[Z-CORE]])&gt; 1.96,"Sí", "No")</f>
        <v>No</v>
      </c>
      <c r="H4924" t="s">
        <v>39</v>
      </c>
      <c r="I4924" t="str">
        <f>IF(moras[[#This Row],[TIPO_ASEGURAMIENTO]] = "", '2-Resumen'!$F$4, moras[[#This Row],[TIPO_ASEGURAMIENTO]])</f>
        <v>TRABAJADOR INDEPENDIENTE</v>
      </c>
      <c r="J4924" t="s">
        <v>29</v>
      </c>
      <c r="K4924" t="s">
        <v>30</v>
      </c>
      <c r="L4924" t="s">
        <v>31</v>
      </c>
      <c r="M4924" t="s">
        <v>30</v>
      </c>
      <c r="N4924">
        <v>56</v>
      </c>
      <c r="O4924">
        <f>IF(moras[[#This Row],[EDAD]]="", '2-Resumen'!$C$7, moras[[#This Row],[EDAD]])</f>
        <v>56</v>
      </c>
      <c r="P4924">
        <f>FLOOR(moras[[#This Row],[EDAD_SIN_NA´S]],10)</f>
        <v>50</v>
      </c>
      <c r="Q4924">
        <f>STANDARDIZE(moras[[#This Row],[EDAD]],'2-Resumen'!$C$2, '2-Resumen'!$C$3)</f>
        <v>0.99466443786521619</v>
      </c>
      <c r="R4924" t="str">
        <f>IF(ABS(moras[[#This Row],[Z-CORE E]]) &gt; 1.96, "Sí", "No")</f>
        <v>No</v>
      </c>
    </row>
    <row r="4925" spans="1:18">
      <c r="A4925">
        <v>4431</v>
      </c>
      <c r="B4925" t="s">
        <v>32</v>
      </c>
      <c r="C4925">
        <v>487739</v>
      </c>
      <c r="D492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25">
        <f>IF(moras[[#This Row],[SALARIO]]="",'2-Resumen'!$B$7, moras[[#This Row],[SALARIO]])</f>
        <v>487739</v>
      </c>
      <c r="F4925">
        <f>STANDARDIZE(moras[[#This Row],[SALARIO]],'2-Resumen'!$B$2,'2-Resumen'!$B$3)</f>
        <v>-0.36750087327623204</v>
      </c>
      <c r="G4925" t="str">
        <f>IF(ABS(moras[[#This Row],[Z-CORE]])&gt; 1.96,"Sí", "No")</f>
        <v>No</v>
      </c>
      <c r="H4925" t="s">
        <v>39</v>
      </c>
      <c r="I4925" t="str">
        <f>IF(moras[[#This Row],[TIPO_ASEGURAMIENTO]] = "", '2-Resumen'!$F$4, moras[[#This Row],[TIPO_ASEGURAMIENTO]])</f>
        <v>TRABAJADOR INDEPENDIENTE</v>
      </c>
      <c r="J4925" t="s">
        <v>29</v>
      </c>
      <c r="K4925" t="s">
        <v>30</v>
      </c>
      <c r="L4925" t="s">
        <v>31</v>
      </c>
      <c r="M4925" t="s">
        <v>30</v>
      </c>
      <c r="N4925">
        <v>45</v>
      </c>
      <c r="O4925">
        <f>IF(moras[[#This Row],[EDAD]]="", '2-Resumen'!$C$7, moras[[#This Row],[EDAD]])</f>
        <v>45</v>
      </c>
      <c r="P4925">
        <f>FLOOR(moras[[#This Row],[EDAD_SIN_NA´S]],10)</f>
        <v>40</v>
      </c>
      <c r="Q4925">
        <f>STANDARDIZE(moras[[#This Row],[EDAD]],'2-Resumen'!$C$2, '2-Resumen'!$C$3)</f>
        <v>0.21833580701670366</v>
      </c>
      <c r="R4925" t="str">
        <f>IF(ABS(moras[[#This Row],[Z-CORE E]]) &gt; 1.96, "Sí", "No")</f>
        <v>No</v>
      </c>
    </row>
    <row r="4926" spans="1:18">
      <c r="A4926">
        <v>4445</v>
      </c>
      <c r="B4926" t="s">
        <v>32</v>
      </c>
      <c r="C4926">
        <v>297046</v>
      </c>
      <c r="D492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26">
        <f>IF(moras[[#This Row],[SALARIO]]="",'2-Resumen'!$B$7, moras[[#This Row],[SALARIO]])</f>
        <v>297046</v>
      </c>
      <c r="F4926">
        <f>STANDARDIZE(moras[[#This Row],[SALARIO]],'2-Resumen'!$B$2,'2-Resumen'!$B$3)</f>
        <v>-0.37067382187573611</v>
      </c>
      <c r="G4926" t="str">
        <f>IF(ABS(moras[[#This Row],[Z-CORE]])&gt; 1.96,"Sí", "No")</f>
        <v>No</v>
      </c>
      <c r="H4926" t="s">
        <v>39</v>
      </c>
      <c r="I4926" t="str">
        <f>IF(moras[[#This Row],[TIPO_ASEGURAMIENTO]] = "", '2-Resumen'!$F$4, moras[[#This Row],[TIPO_ASEGURAMIENTO]])</f>
        <v>TRABAJADOR INDEPENDIENTE</v>
      </c>
      <c r="J4926" t="s">
        <v>29</v>
      </c>
      <c r="K4926" t="s">
        <v>30</v>
      </c>
      <c r="L4926" t="s">
        <v>31</v>
      </c>
      <c r="M4926" t="s">
        <v>30</v>
      </c>
      <c r="N4926">
        <v>26</v>
      </c>
      <c r="O4926">
        <f>IF(moras[[#This Row],[EDAD]]="", '2-Resumen'!$C$7, moras[[#This Row],[EDAD]])</f>
        <v>26</v>
      </c>
      <c r="P4926">
        <f>FLOOR(moras[[#This Row],[EDAD_SIN_NA´S]],10)</f>
        <v>20</v>
      </c>
      <c r="Q4926">
        <f>STANDARDIZE(moras[[#This Row],[EDAD]],'2-Resumen'!$C$2, '2-Resumen'!$C$3)</f>
        <v>-1.1225954644489089</v>
      </c>
      <c r="R4926" t="str">
        <f>IF(ABS(moras[[#This Row],[Z-CORE E]]) &gt; 1.96, "Sí", "No")</f>
        <v>No</v>
      </c>
    </row>
    <row r="4927" spans="1:18">
      <c r="A4927">
        <v>4446</v>
      </c>
      <c r="B4927" t="s">
        <v>32</v>
      </c>
      <c r="C4927">
        <v>278030</v>
      </c>
      <c r="D492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27">
        <f>IF(moras[[#This Row],[SALARIO]]="",'2-Resumen'!$B$7, moras[[#This Row],[SALARIO]])</f>
        <v>278030</v>
      </c>
      <c r="F4927">
        <f>STANDARDIZE(moras[[#This Row],[SALARIO]],'2-Resumen'!$B$2,'2-Resumen'!$B$3)</f>
        <v>-0.37099022987481406</v>
      </c>
      <c r="G4927" t="str">
        <f>IF(ABS(moras[[#This Row],[Z-CORE]])&gt; 1.96,"Sí", "No")</f>
        <v>No</v>
      </c>
      <c r="H4927" t="s">
        <v>39</v>
      </c>
      <c r="I4927" t="str">
        <f>IF(moras[[#This Row],[TIPO_ASEGURAMIENTO]] = "", '2-Resumen'!$F$4, moras[[#This Row],[TIPO_ASEGURAMIENTO]])</f>
        <v>TRABAJADOR INDEPENDIENTE</v>
      </c>
      <c r="J4927" t="s">
        <v>29</v>
      </c>
      <c r="K4927" t="s">
        <v>30</v>
      </c>
      <c r="L4927" t="s">
        <v>31</v>
      </c>
      <c r="M4927" t="s">
        <v>31</v>
      </c>
      <c r="N4927">
        <v>29</v>
      </c>
      <c r="O4927">
        <f>IF(moras[[#This Row],[EDAD]]="", '2-Resumen'!$C$7, moras[[#This Row],[EDAD]])</f>
        <v>29</v>
      </c>
      <c r="P4927">
        <f>FLOOR(moras[[#This Row],[EDAD_SIN_NA´S]],10)</f>
        <v>20</v>
      </c>
      <c r="Q4927">
        <f>STANDARDIZE(moras[[#This Row],[EDAD]],'2-Resumen'!$C$2, '2-Resumen'!$C$3)</f>
        <v>-0.91086947421749642</v>
      </c>
      <c r="R4927" t="str">
        <f>IF(ABS(moras[[#This Row],[Z-CORE E]]) &gt; 1.96, "Sí", "No")</f>
        <v>No</v>
      </c>
    </row>
    <row r="4928" spans="1:18">
      <c r="A4928">
        <v>4453</v>
      </c>
      <c r="B4928" t="s">
        <v>32</v>
      </c>
      <c r="C4928">
        <v>639148</v>
      </c>
      <c r="D492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28">
        <f>IF(moras[[#This Row],[SALARIO]]="",'2-Resumen'!$B$7, moras[[#This Row],[SALARIO]])</f>
        <v>639148</v>
      </c>
      <c r="F4928">
        <f>STANDARDIZE(moras[[#This Row],[SALARIO]],'2-Resumen'!$B$2,'2-Resumen'!$B$3)</f>
        <v>-0.36498157275391446</v>
      </c>
      <c r="G4928" t="str">
        <f>IF(ABS(moras[[#This Row],[Z-CORE]])&gt; 1.96,"Sí", "No")</f>
        <v>No</v>
      </c>
      <c r="H4928" t="s">
        <v>39</v>
      </c>
      <c r="I4928" t="str">
        <f>IF(moras[[#This Row],[TIPO_ASEGURAMIENTO]] = "", '2-Resumen'!$F$4, moras[[#This Row],[TIPO_ASEGURAMIENTO]])</f>
        <v>TRABAJADOR INDEPENDIENTE</v>
      </c>
      <c r="J4928" t="s">
        <v>29</v>
      </c>
      <c r="K4928" t="s">
        <v>30</v>
      </c>
      <c r="L4928" t="s">
        <v>31</v>
      </c>
      <c r="M4928" t="s">
        <v>30</v>
      </c>
      <c r="N4928">
        <v>40</v>
      </c>
      <c r="O4928">
        <f>IF(moras[[#This Row],[EDAD]]="", '2-Resumen'!$C$7, moras[[#This Row],[EDAD]])</f>
        <v>40</v>
      </c>
      <c r="P4928">
        <f>FLOOR(moras[[#This Row],[EDAD_SIN_NA´S]],10)</f>
        <v>40</v>
      </c>
      <c r="Q4928">
        <f>STANDARDIZE(moras[[#This Row],[EDAD]],'2-Resumen'!$C$2, '2-Resumen'!$C$3)</f>
        <v>-0.13454084336898386</v>
      </c>
      <c r="R4928" t="str">
        <f>IF(ABS(moras[[#This Row],[Z-CORE E]]) &gt; 1.96, "Sí", "No")</f>
        <v>No</v>
      </c>
    </row>
    <row r="4929" spans="1:18">
      <c r="A4929">
        <v>4464</v>
      </c>
      <c r="B4929" t="s">
        <v>32</v>
      </c>
      <c r="C4929">
        <v>356455</v>
      </c>
      <c r="D492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29">
        <f>IF(moras[[#This Row],[SALARIO]]="",'2-Resumen'!$B$7, moras[[#This Row],[SALARIO]])</f>
        <v>356455</v>
      </c>
      <c r="F4929">
        <f>STANDARDIZE(moras[[#This Row],[SALARIO]],'2-Resumen'!$B$2,'2-Resumen'!$B$3)</f>
        <v>-0.36968531310326974</v>
      </c>
      <c r="G4929" t="str">
        <f>IF(ABS(moras[[#This Row],[Z-CORE]])&gt; 1.96,"Sí", "No")</f>
        <v>No</v>
      </c>
      <c r="H4929" t="s">
        <v>39</v>
      </c>
      <c r="I4929" t="str">
        <f>IF(moras[[#This Row],[TIPO_ASEGURAMIENTO]] = "", '2-Resumen'!$F$4, moras[[#This Row],[TIPO_ASEGURAMIENTO]])</f>
        <v>TRABAJADOR INDEPENDIENTE</v>
      </c>
      <c r="J4929" t="s">
        <v>29</v>
      </c>
      <c r="K4929" t="s">
        <v>30</v>
      </c>
      <c r="L4929" t="s">
        <v>30</v>
      </c>
      <c r="M4929" t="s">
        <v>30</v>
      </c>
      <c r="N4929">
        <v>46</v>
      </c>
      <c r="O4929">
        <f>IF(moras[[#This Row],[EDAD]]="", '2-Resumen'!$C$7, moras[[#This Row],[EDAD]])</f>
        <v>46</v>
      </c>
      <c r="P4929">
        <f>FLOOR(moras[[#This Row],[EDAD_SIN_NA´S]],10)</f>
        <v>40</v>
      </c>
      <c r="Q4929">
        <f>STANDARDIZE(moras[[#This Row],[EDAD]],'2-Resumen'!$C$2, '2-Resumen'!$C$3)</f>
        <v>0.28891113709384114</v>
      </c>
      <c r="R4929" t="str">
        <f>IF(ABS(moras[[#This Row],[Z-CORE E]]) &gt; 1.96, "Sí", "No")</f>
        <v>No</v>
      </c>
    </row>
    <row r="4930" spans="1:18">
      <c r="A4930">
        <v>4472</v>
      </c>
      <c r="B4930" t="s">
        <v>32</v>
      </c>
      <c r="C4930">
        <v>615550</v>
      </c>
      <c r="D493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30">
        <f>IF(moras[[#This Row],[SALARIO]]="",'2-Resumen'!$B$7, moras[[#This Row],[SALARIO]])</f>
        <v>615550</v>
      </c>
      <c r="F4930">
        <f>STANDARDIZE(moras[[#This Row],[SALARIO]],'2-Resumen'!$B$2,'2-Resumen'!$B$3)</f>
        <v>-0.36537422083775128</v>
      </c>
      <c r="G4930" t="str">
        <f>IF(ABS(moras[[#This Row],[Z-CORE]])&gt; 1.96,"Sí", "No")</f>
        <v>No</v>
      </c>
      <c r="H4930" t="s">
        <v>39</v>
      </c>
      <c r="I4930" t="str">
        <f>IF(moras[[#This Row],[TIPO_ASEGURAMIENTO]] = "", '2-Resumen'!$F$4, moras[[#This Row],[TIPO_ASEGURAMIENTO]])</f>
        <v>TRABAJADOR INDEPENDIENTE</v>
      </c>
      <c r="J4930" t="s">
        <v>29</v>
      </c>
      <c r="K4930" t="s">
        <v>30</v>
      </c>
      <c r="L4930" t="s">
        <v>31</v>
      </c>
      <c r="M4930" t="s">
        <v>30</v>
      </c>
      <c r="N4930">
        <v>42</v>
      </c>
      <c r="O4930">
        <f>IF(moras[[#This Row],[EDAD]]="", '2-Resumen'!$C$7, moras[[#This Row],[EDAD]])</f>
        <v>42</v>
      </c>
      <c r="P4930">
        <f>FLOOR(moras[[#This Row],[EDAD_SIN_NA´S]],10)</f>
        <v>40</v>
      </c>
      <c r="Q4930">
        <f>STANDARDIZE(moras[[#This Row],[EDAD]],'2-Resumen'!$C$2, '2-Resumen'!$C$3)</f>
        <v>6.6098167852911317E-3</v>
      </c>
      <c r="R4930" t="str">
        <f>IF(ABS(moras[[#This Row],[Z-CORE E]]) &gt; 1.96, "Sí", "No")</f>
        <v>No</v>
      </c>
    </row>
    <row r="4931" spans="1:18">
      <c r="A4931">
        <v>4476</v>
      </c>
      <c r="B4931" t="s">
        <v>32</v>
      </c>
      <c r="C4931">
        <v>361811</v>
      </c>
      <c r="D493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31">
        <f>IF(moras[[#This Row],[SALARIO]]="",'2-Resumen'!$B$7, moras[[#This Row],[SALARIO]])</f>
        <v>361811</v>
      </c>
      <c r="F4931">
        <f>STANDARDIZE(moras[[#This Row],[SALARIO]],'2-Resumen'!$B$2,'2-Resumen'!$B$3)</f>
        <v>-0.36959619440096314</v>
      </c>
      <c r="G4931" t="str">
        <f>IF(ABS(moras[[#This Row],[Z-CORE]])&gt; 1.96,"Sí", "No")</f>
        <v>No</v>
      </c>
      <c r="H4931" t="s">
        <v>39</v>
      </c>
      <c r="I4931" t="str">
        <f>IF(moras[[#This Row],[TIPO_ASEGURAMIENTO]] = "", '2-Resumen'!$F$4, moras[[#This Row],[TIPO_ASEGURAMIENTO]])</f>
        <v>TRABAJADOR INDEPENDIENTE</v>
      </c>
      <c r="J4931" t="s">
        <v>29</v>
      </c>
      <c r="K4931" t="s">
        <v>30</v>
      </c>
      <c r="L4931" t="s">
        <v>31</v>
      </c>
      <c r="M4931" t="s">
        <v>31</v>
      </c>
      <c r="N4931">
        <v>31</v>
      </c>
      <c r="O4931">
        <f>IF(moras[[#This Row],[EDAD]]="", '2-Resumen'!$C$7, moras[[#This Row],[EDAD]])</f>
        <v>31</v>
      </c>
      <c r="P4931">
        <f>FLOOR(moras[[#This Row],[EDAD_SIN_NA´S]],10)</f>
        <v>30</v>
      </c>
      <c r="Q4931">
        <f>STANDARDIZE(moras[[#This Row],[EDAD]],'2-Resumen'!$C$2, '2-Resumen'!$C$3)</f>
        <v>-0.7697188140632214</v>
      </c>
      <c r="R4931" t="str">
        <f>IF(ABS(moras[[#This Row],[Z-CORE E]]) &gt; 1.96, "Sí", "No")</f>
        <v>No</v>
      </c>
    </row>
    <row r="4932" spans="1:18">
      <c r="A4932">
        <v>4477</v>
      </c>
      <c r="B4932" t="s">
        <v>32</v>
      </c>
      <c r="C4932">
        <v>382136</v>
      </c>
      <c r="D493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32">
        <f>IF(moras[[#This Row],[SALARIO]]="",'2-Resumen'!$B$7, moras[[#This Row],[SALARIO]])</f>
        <v>382136</v>
      </c>
      <c r="F4932">
        <f>STANDARDIZE(moras[[#This Row],[SALARIO]],'2-Resumen'!$B$2,'2-Resumen'!$B$3)</f>
        <v>-0.36925800589753138</v>
      </c>
      <c r="G4932" t="str">
        <f>IF(ABS(moras[[#This Row],[Z-CORE]])&gt; 1.96,"Sí", "No")</f>
        <v>No</v>
      </c>
      <c r="H4932" t="s">
        <v>39</v>
      </c>
      <c r="I4932" t="str">
        <f>IF(moras[[#This Row],[TIPO_ASEGURAMIENTO]] = "", '2-Resumen'!$F$4, moras[[#This Row],[TIPO_ASEGURAMIENTO]])</f>
        <v>TRABAJADOR INDEPENDIENTE</v>
      </c>
      <c r="J4932" t="s">
        <v>29</v>
      </c>
      <c r="K4932" t="s">
        <v>30</v>
      </c>
      <c r="L4932" t="s">
        <v>30</v>
      </c>
      <c r="M4932" t="s">
        <v>30</v>
      </c>
      <c r="N4932">
        <v>40</v>
      </c>
      <c r="O4932">
        <f>IF(moras[[#This Row],[EDAD]]="", '2-Resumen'!$C$7, moras[[#This Row],[EDAD]])</f>
        <v>40</v>
      </c>
      <c r="P4932">
        <f>FLOOR(moras[[#This Row],[EDAD_SIN_NA´S]],10)</f>
        <v>40</v>
      </c>
      <c r="Q4932">
        <f>STANDARDIZE(moras[[#This Row],[EDAD]],'2-Resumen'!$C$2, '2-Resumen'!$C$3)</f>
        <v>-0.13454084336898386</v>
      </c>
      <c r="R4932" t="str">
        <f>IF(ABS(moras[[#This Row],[Z-CORE E]]) &gt; 1.96, "Sí", "No")</f>
        <v>No</v>
      </c>
    </row>
    <row r="4933" spans="1:18">
      <c r="A4933">
        <v>4489</v>
      </c>
      <c r="B4933" t="s">
        <v>32</v>
      </c>
      <c r="C4933">
        <v>297046</v>
      </c>
      <c r="D493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33">
        <f>IF(moras[[#This Row],[SALARIO]]="",'2-Resumen'!$B$7, moras[[#This Row],[SALARIO]])</f>
        <v>297046</v>
      </c>
      <c r="F4933">
        <f>STANDARDIZE(moras[[#This Row],[SALARIO]],'2-Resumen'!$B$2,'2-Resumen'!$B$3)</f>
        <v>-0.37067382187573611</v>
      </c>
      <c r="G4933" t="str">
        <f>IF(ABS(moras[[#This Row],[Z-CORE]])&gt; 1.96,"Sí", "No")</f>
        <v>No</v>
      </c>
      <c r="H4933" t="s">
        <v>39</v>
      </c>
      <c r="I4933" t="str">
        <f>IF(moras[[#This Row],[TIPO_ASEGURAMIENTO]] = "", '2-Resumen'!$F$4, moras[[#This Row],[TIPO_ASEGURAMIENTO]])</f>
        <v>TRABAJADOR INDEPENDIENTE</v>
      </c>
      <c r="J4933" t="s">
        <v>29</v>
      </c>
      <c r="K4933" t="s">
        <v>30</v>
      </c>
      <c r="L4933" t="s">
        <v>31</v>
      </c>
      <c r="M4933" t="s">
        <v>31</v>
      </c>
      <c r="N4933">
        <v>54</v>
      </c>
      <c r="O4933">
        <f>IF(moras[[#This Row],[EDAD]]="", '2-Resumen'!$C$7, moras[[#This Row],[EDAD]])</f>
        <v>54</v>
      </c>
      <c r="P4933">
        <f>FLOOR(moras[[#This Row],[EDAD_SIN_NA´S]],10)</f>
        <v>50</v>
      </c>
      <c r="Q4933">
        <f>STANDARDIZE(moras[[#This Row],[EDAD]],'2-Resumen'!$C$2, '2-Resumen'!$C$3)</f>
        <v>0.85351377771094117</v>
      </c>
      <c r="R4933" t="str">
        <f>IF(ABS(moras[[#This Row],[Z-CORE E]]) &gt; 1.96, "Sí", "No")</f>
        <v>No</v>
      </c>
    </row>
    <row r="4934" spans="1:18">
      <c r="A4934">
        <v>4495</v>
      </c>
      <c r="B4934" t="s">
        <v>32</v>
      </c>
      <c r="C4934">
        <v>557416</v>
      </c>
      <c r="D493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34">
        <f>IF(moras[[#This Row],[SALARIO]]="",'2-Resumen'!$B$7, moras[[#This Row],[SALARIO]])</f>
        <v>557416</v>
      </c>
      <c r="F4934">
        <f>STANDARDIZE(moras[[#This Row],[SALARIO]],'2-Resumen'!$B$2,'2-Resumen'!$B$3)</f>
        <v>-0.36634151483324967</v>
      </c>
      <c r="G4934" t="str">
        <f>IF(ABS(moras[[#This Row],[Z-CORE]])&gt; 1.96,"Sí", "No")</f>
        <v>No</v>
      </c>
      <c r="H4934" t="s">
        <v>39</v>
      </c>
      <c r="I4934" t="str">
        <f>IF(moras[[#This Row],[TIPO_ASEGURAMIENTO]] = "", '2-Resumen'!$F$4, moras[[#This Row],[TIPO_ASEGURAMIENTO]])</f>
        <v>TRABAJADOR INDEPENDIENTE</v>
      </c>
      <c r="J4934" t="s">
        <v>29</v>
      </c>
      <c r="K4934" t="s">
        <v>30</v>
      </c>
      <c r="L4934" t="s">
        <v>31</v>
      </c>
      <c r="M4934" t="s">
        <v>31</v>
      </c>
      <c r="N4934">
        <v>33</v>
      </c>
      <c r="O4934">
        <f>IF(moras[[#This Row],[EDAD]]="", '2-Resumen'!$C$7, moras[[#This Row],[EDAD]])</f>
        <v>33</v>
      </c>
      <c r="P4934">
        <f>FLOOR(moras[[#This Row],[EDAD_SIN_NA´S]],10)</f>
        <v>30</v>
      </c>
      <c r="Q4934">
        <f>STANDARDIZE(moras[[#This Row],[EDAD]],'2-Resumen'!$C$2, '2-Resumen'!$C$3)</f>
        <v>-0.62856815390894638</v>
      </c>
      <c r="R4934" t="str">
        <f>IF(ABS(moras[[#This Row],[Z-CORE E]]) &gt; 1.96, "Sí", "No")</f>
        <v>No</v>
      </c>
    </row>
    <row r="4935" spans="1:18">
      <c r="A4935">
        <v>4496</v>
      </c>
      <c r="B4935" t="s">
        <v>27</v>
      </c>
      <c r="C4935">
        <v>316663</v>
      </c>
      <c r="D493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35">
        <f>IF(moras[[#This Row],[SALARIO]]="",'2-Resumen'!$B$7, moras[[#This Row],[SALARIO]])</f>
        <v>316663</v>
      </c>
      <c r="F4935">
        <f>STANDARDIZE(moras[[#This Row],[SALARIO]],'2-Resumen'!$B$2,'2-Resumen'!$B$3)</f>
        <v>-0.37034741381316189</v>
      </c>
      <c r="G4935" t="str">
        <f>IF(ABS(moras[[#This Row],[Z-CORE]])&gt; 1.96,"Sí", "No")</f>
        <v>No</v>
      </c>
      <c r="H4935" t="s">
        <v>39</v>
      </c>
      <c r="I4935" t="str">
        <f>IF(moras[[#This Row],[TIPO_ASEGURAMIENTO]] = "", '2-Resumen'!$F$4, moras[[#This Row],[TIPO_ASEGURAMIENTO]])</f>
        <v>TRABAJADOR INDEPENDIENTE</v>
      </c>
      <c r="J4935" t="s">
        <v>29</v>
      </c>
      <c r="K4935" t="s">
        <v>30</v>
      </c>
      <c r="L4935" t="s">
        <v>31</v>
      </c>
      <c r="M4935" t="s">
        <v>30</v>
      </c>
      <c r="N4935">
        <v>32</v>
      </c>
      <c r="O4935">
        <f>IF(moras[[#This Row],[EDAD]]="", '2-Resumen'!$C$7, moras[[#This Row],[EDAD]])</f>
        <v>32</v>
      </c>
      <c r="P4935">
        <f>FLOOR(moras[[#This Row],[EDAD_SIN_NA´S]],10)</f>
        <v>30</v>
      </c>
      <c r="Q4935">
        <f>STANDARDIZE(moras[[#This Row],[EDAD]],'2-Resumen'!$C$2, '2-Resumen'!$C$3)</f>
        <v>-0.69914348398608395</v>
      </c>
      <c r="R4935" t="str">
        <f>IF(ABS(moras[[#This Row],[Z-CORE E]]) &gt; 1.96, "Sí", "No")</f>
        <v>No</v>
      </c>
    </row>
    <row r="4936" spans="1:18">
      <c r="A4936">
        <v>4500</v>
      </c>
      <c r="B4936" t="s">
        <v>27</v>
      </c>
      <c r="C4936">
        <v>639148</v>
      </c>
      <c r="D493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36">
        <f>IF(moras[[#This Row],[SALARIO]]="",'2-Resumen'!$B$7, moras[[#This Row],[SALARIO]])</f>
        <v>639148</v>
      </c>
      <c r="F4936">
        <f>STANDARDIZE(moras[[#This Row],[SALARIO]],'2-Resumen'!$B$2,'2-Resumen'!$B$3)</f>
        <v>-0.36498157275391446</v>
      </c>
      <c r="G4936" t="str">
        <f>IF(ABS(moras[[#This Row],[Z-CORE]])&gt; 1.96,"Sí", "No")</f>
        <v>No</v>
      </c>
      <c r="H4936" t="s">
        <v>39</v>
      </c>
      <c r="I4936" t="str">
        <f>IF(moras[[#This Row],[TIPO_ASEGURAMIENTO]] = "", '2-Resumen'!$F$4, moras[[#This Row],[TIPO_ASEGURAMIENTO]])</f>
        <v>TRABAJADOR INDEPENDIENTE</v>
      </c>
      <c r="J4936" t="s">
        <v>29</v>
      </c>
      <c r="K4936" t="s">
        <v>30</v>
      </c>
      <c r="L4936" t="s">
        <v>31</v>
      </c>
      <c r="M4936" t="s">
        <v>31</v>
      </c>
      <c r="N4936">
        <v>56</v>
      </c>
      <c r="O4936">
        <f>IF(moras[[#This Row],[EDAD]]="", '2-Resumen'!$C$7, moras[[#This Row],[EDAD]])</f>
        <v>56</v>
      </c>
      <c r="P4936">
        <f>FLOOR(moras[[#This Row],[EDAD_SIN_NA´S]],10)</f>
        <v>50</v>
      </c>
      <c r="Q4936">
        <f>STANDARDIZE(moras[[#This Row],[EDAD]],'2-Resumen'!$C$2, '2-Resumen'!$C$3)</f>
        <v>0.99466443786521619</v>
      </c>
      <c r="R4936" t="str">
        <f>IF(ABS(moras[[#This Row],[Z-CORE E]]) &gt; 1.96, "Sí", "No")</f>
        <v>No</v>
      </c>
    </row>
    <row r="4937" spans="1:18">
      <c r="A4937">
        <v>4501</v>
      </c>
      <c r="B4937" t="s">
        <v>27</v>
      </c>
      <c r="C4937">
        <v>404459</v>
      </c>
      <c r="D493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37">
        <f>IF(moras[[#This Row],[SALARIO]]="",'2-Resumen'!$B$7, moras[[#This Row],[SALARIO]])</f>
        <v>404459</v>
      </c>
      <c r="F4937">
        <f>STANDARDIZE(moras[[#This Row],[SALARIO]],'2-Resumen'!$B$2,'2-Resumen'!$B$3)</f>
        <v>-0.3688865725906626</v>
      </c>
      <c r="G4937" t="str">
        <f>IF(ABS(moras[[#This Row],[Z-CORE]])&gt; 1.96,"Sí", "No")</f>
        <v>No</v>
      </c>
      <c r="H4937" t="s">
        <v>39</v>
      </c>
      <c r="I4937" t="str">
        <f>IF(moras[[#This Row],[TIPO_ASEGURAMIENTO]] = "", '2-Resumen'!$F$4, moras[[#This Row],[TIPO_ASEGURAMIENTO]])</f>
        <v>TRABAJADOR INDEPENDIENTE</v>
      </c>
      <c r="J4937" t="s">
        <v>29</v>
      </c>
      <c r="K4937" t="s">
        <v>30</v>
      </c>
      <c r="L4937" t="s">
        <v>31</v>
      </c>
      <c r="M4937" t="s">
        <v>30</v>
      </c>
      <c r="N4937">
        <v>29</v>
      </c>
      <c r="O4937">
        <f>IF(moras[[#This Row],[EDAD]]="", '2-Resumen'!$C$7, moras[[#This Row],[EDAD]])</f>
        <v>29</v>
      </c>
      <c r="P4937">
        <f>FLOOR(moras[[#This Row],[EDAD_SIN_NA´S]],10)</f>
        <v>20</v>
      </c>
      <c r="Q4937">
        <f>STANDARDIZE(moras[[#This Row],[EDAD]],'2-Resumen'!$C$2, '2-Resumen'!$C$3)</f>
        <v>-0.91086947421749642</v>
      </c>
      <c r="R4937" t="str">
        <f>IF(ABS(moras[[#This Row],[Z-CORE E]]) &gt; 1.96, "Sí", "No")</f>
        <v>No</v>
      </c>
    </row>
    <row r="4938" spans="1:18">
      <c r="A4938">
        <v>4509</v>
      </c>
      <c r="B4938" t="s">
        <v>32</v>
      </c>
      <c r="C4938">
        <v>549600</v>
      </c>
      <c r="D493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38">
        <f>IF(moras[[#This Row],[SALARIO]]="",'2-Resumen'!$B$7, moras[[#This Row],[SALARIO]])</f>
        <v>549600</v>
      </c>
      <c r="F4938">
        <f>STANDARDIZE(moras[[#This Row],[SALARIO]],'2-Resumen'!$B$2,'2-Resumen'!$B$3)</f>
        <v>-0.36647156557582394</v>
      </c>
      <c r="G4938" t="str">
        <f>IF(ABS(moras[[#This Row],[Z-CORE]])&gt; 1.96,"Sí", "No")</f>
        <v>No</v>
      </c>
      <c r="H4938" t="s">
        <v>39</v>
      </c>
      <c r="I4938" t="str">
        <f>IF(moras[[#This Row],[TIPO_ASEGURAMIENTO]] = "", '2-Resumen'!$F$4, moras[[#This Row],[TIPO_ASEGURAMIENTO]])</f>
        <v>TRABAJADOR INDEPENDIENTE</v>
      </c>
      <c r="J4938" t="s">
        <v>29</v>
      </c>
      <c r="K4938" t="s">
        <v>30</v>
      </c>
      <c r="L4938" t="s">
        <v>31</v>
      </c>
      <c r="M4938" t="s">
        <v>31</v>
      </c>
      <c r="N4938">
        <v>57</v>
      </c>
      <c r="O4938">
        <f>IF(moras[[#This Row],[EDAD]]="", '2-Resumen'!$C$7, moras[[#This Row],[EDAD]])</f>
        <v>57</v>
      </c>
      <c r="P4938">
        <f>FLOOR(moras[[#This Row],[EDAD_SIN_NA´S]],10)</f>
        <v>50</v>
      </c>
      <c r="Q4938">
        <f>STANDARDIZE(moras[[#This Row],[EDAD]],'2-Resumen'!$C$2, '2-Resumen'!$C$3)</f>
        <v>1.0652397679423538</v>
      </c>
      <c r="R4938" t="str">
        <f>IF(ABS(moras[[#This Row],[Z-CORE E]]) &gt; 1.96, "Sí", "No")</f>
        <v>No</v>
      </c>
    </row>
    <row r="4939" spans="1:18">
      <c r="A4939">
        <v>4514</v>
      </c>
      <c r="B4939" t="s">
        <v>32</v>
      </c>
      <c r="C4939">
        <v>617575</v>
      </c>
      <c r="D493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39">
        <f>IF(moras[[#This Row],[SALARIO]]="",'2-Resumen'!$B$7, moras[[#This Row],[SALARIO]])</f>
        <v>617575</v>
      </c>
      <c r="F4939">
        <f>STANDARDIZE(moras[[#This Row],[SALARIO]],'2-Resumen'!$B$2,'2-Resumen'!$B$3)</f>
        <v>-0.36534052678021378</v>
      </c>
      <c r="G4939" t="str">
        <f>IF(ABS(moras[[#This Row],[Z-CORE]])&gt; 1.96,"Sí", "No")</f>
        <v>No</v>
      </c>
      <c r="H4939" t="s">
        <v>39</v>
      </c>
      <c r="I4939" t="str">
        <f>IF(moras[[#This Row],[TIPO_ASEGURAMIENTO]] = "", '2-Resumen'!$F$4, moras[[#This Row],[TIPO_ASEGURAMIENTO]])</f>
        <v>TRABAJADOR INDEPENDIENTE</v>
      </c>
      <c r="J4939" t="s">
        <v>29</v>
      </c>
      <c r="K4939" t="s">
        <v>30</v>
      </c>
      <c r="L4939" t="s">
        <v>31</v>
      </c>
      <c r="M4939" t="s">
        <v>30</v>
      </c>
      <c r="N4939">
        <v>45</v>
      </c>
      <c r="O4939">
        <f>IF(moras[[#This Row],[EDAD]]="", '2-Resumen'!$C$7, moras[[#This Row],[EDAD]])</f>
        <v>45</v>
      </c>
      <c r="P4939">
        <f>FLOOR(moras[[#This Row],[EDAD_SIN_NA´S]],10)</f>
        <v>40</v>
      </c>
      <c r="Q4939">
        <f>STANDARDIZE(moras[[#This Row],[EDAD]],'2-Resumen'!$C$2, '2-Resumen'!$C$3)</f>
        <v>0.21833580701670366</v>
      </c>
      <c r="R4939" t="str">
        <f>IF(ABS(moras[[#This Row],[Z-CORE E]]) &gt; 1.96, "Sí", "No")</f>
        <v>No</v>
      </c>
    </row>
    <row r="4940" spans="1:18">
      <c r="A4940">
        <v>4515</v>
      </c>
      <c r="B4940" t="s">
        <v>27</v>
      </c>
      <c r="C4940">
        <v>542628</v>
      </c>
      <c r="D494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40">
        <f>IF(moras[[#This Row],[SALARIO]]="",'2-Resumen'!$B$7, moras[[#This Row],[SALARIO]])</f>
        <v>542628</v>
      </c>
      <c r="F4940">
        <f>STANDARDIZE(moras[[#This Row],[SALARIO]],'2-Resumen'!$B$2,'2-Resumen'!$B$3)</f>
        <v>-0.36658757296799749</v>
      </c>
      <c r="G4940" t="str">
        <f>IF(ABS(moras[[#This Row],[Z-CORE]])&gt; 1.96,"Sí", "No")</f>
        <v>No</v>
      </c>
      <c r="H4940" t="s">
        <v>39</v>
      </c>
      <c r="I4940" t="str">
        <f>IF(moras[[#This Row],[TIPO_ASEGURAMIENTO]] = "", '2-Resumen'!$F$4, moras[[#This Row],[TIPO_ASEGURAMIENTO]])</f>
        <v>TRABAJADOR INDEPENDIENTE</v>
      </c>
      <c r="J4940" t="s">
        <v>29</v>
      </c>
      <c r="K4940" t="s">
        <v>30</v>
      </c>
      <c r="L4940" t="s">
        <v>31</v>
      </c>
      <c r="M4940" t="s">
        <v>31</v>
      </c>
      <c r="N4940">
        <v>55</v>
      </c>
      <c r="O4940">
        <f>IF(moras[[#This Row],[EDAD]]="", '2-Resumen'!$C$7, moras[[#This Row],[EDAD]])</f>
        <v>55</v>
      </c>
      <c r="P4940">
        <f>FLOOR(moras[[#This Row],[EDAD_SIN_NA´S]],10)</f>
        <v>50</v>
      </c>
      <c r="Q4940">
        <f>STANDARDIZE(moras[[#This Row],[EDAD]],'2-Resumen'!$C$2, '2-Resumen'!$C$3)</f>
        <v>0.92408910778807873</v>
      </c>
      <c r="R4940" t="str">
        <f>IF(ABS(moras[[#This Row],[Z-CORE E]]) &gt; 1.96, "Sí", "No")</f>
        <v>No</v>
      </c>
    </row>
    <row r="4941" spans="1:18">
      <c r="A4941">
        <v>4520</v>
      </c>
      <c r="B4941" t="s">
        <v>32</v>
      </c>
      <c r="C4941">
        <v>403293</v>
      </c>
      <c r="D494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41">
        <f>IF(moras[[#This Row],[SALARIO]]="",'2-Resumen'!$B$7, moras[[#This Row],[SALARIO]])</f>
        <v>403293</v>
      </c>
      <c r="F4941">
        <f>STANDARDIZE(moras[[#This Row],[SALARIO]],'2-Resumen'!$B$2,'2-Resumen'!$B$3)</f>
        <v>-0.36890597371218786</v>
      </c>
      <c r="G4941" t="str">
        <f>IF(ABS(moras[[#This Row],[Z-CORE]])&gt; 1.96,"Sí", "No")</f>
        <v>No</v>
      </c>
      <c r="H4941" t="s">
        <v>39</v>
      </c>
      <c r="I4941" t="str">
        <f>IF(moras[[#This Row],[TIPO_ASEGURAMIENTO]] = "", '2-Resumen'!$F$4, moras[[#This Row],[TIPO_ASEGURAMIENTO]])</f>
        <v>TRABAJADOR INDEPENDIENTE</v>
      </c>
      <c r="J4941" t="s">
        <v>29</v>
      </c>
      <c r="K4941" t="s">
        <v>30</v>
      </c>
      <c r="L4941" t="s">
        <v>31</v>
      </c>
      <c r="M4941" t="s">
        <v>30</v>
      </c>
      <c r="N4941">
        <v>62</v>
      </c>
      <c r="O4941">
        <f>IF(moras[[#This Row],[EDAD]]="", '2-Resumen'!$C$7, moras[[#This Row],[EDAD]])</f>
        <v>62</v>
      </c>
      <c r="P4941">
        <f>FLOOR(moras[[#This Row],[EDAD_SIN_NA´S]],10)</f>
        <v>60</v>
      </c>
      <c r="Q4941">
        <f>STANDARDIZE(moras[[#This Row],[EDAD]],'2-Resumen'!$C$2, '2-Resumen'!$C$3)</f>
        <v>1.4181164183280413</v>
      </c>
      <c r="R4941" t="str">
        <f>IF(ABS(moras[[#This Row],[Z-CORE E]]) &gt; 1.96, "Sí", "No")</f>
        <v>No</v>
      </c>
    </row>
    <row r="4942" spans="1:18">
      <c r="A4942">
        <v>4524</v>
      </c>
      <c r="B4942" t="s">
        <v>32</v>
      </c>
      <c r="C4942">
        <v>509509</v>
      </c>
      <c r="D494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42">
        <f>IF(moras[[#This Row],[SALARIO]]="",'2-Resumen'!$B$7, moras[[#This Row],[SALARIO]])</f>
        <v>509509</v>
      </c>
      <c r="F4942">
        <f>STANDARDIZE(moras[[#This Row],[SALARIO]],'2-Resumen'!$B$2,'2-Resumen'!$B$3)</f>
        <v>-0.36713864135890312</v>
      </c>
      <c r="G4942" t="str">
        <f>IF(ABS(moras[[#This Row],[Z-CORE]])&gt; 1.96,"Sí", "No")</f>
        <v>No</v>
      </c>
      <c r="H4942" t="s">
        <v>39</v>
      </c>
      <c r="I4942" t="str">
        <f>IF(moras[[#This Row],[TIPO_ASEGURAMIENTO]] = "", '2-Resumen'!$F$4, moras[[#This Row],[TIPO_ASEGURAMIENTO]])</f>
        <v>TRABAJADOR INDEPENDIENTE</v>
      </c>
      <c r="J4942" t="s">
        <v>29</v>
      </c>
      <c r="K4942" t="s">
        <v>30</v>
      </c>
      <c r="L4942" t="s">
        <v>31</v>
      </c>
      <c r="M4942" t="s">
        <v>30</v>
      </c>
      <c r="N4942">
        <v>40</v>
      </c>
      <c r="O4942">
        <f>IF(moras[[#This Row],[EDAD]]="", '2-Resumen'!$C$7, moras[[#This Row],[EDAD]])</f>
        <v>40</v>
      </c>
      <c r="P4942">
        <f>FLOOR(moras[[#This Row],[EDAD_SIN_NA´S]],10)</f>
        <v>40</v>
      </c>
      <c r="Q4942">
        <f>STANDARDIZE(moras[[#This Row],[EDAD]],'2-Resumen'!$C$2, '2-Resumen'!$C$3)</f>
        <v>-0.13454084336898386</v>
      </c>
      <c r="R4942" t="str">
        <f>IF(ABS(moras[[#This Row],[Z-CORE E]]) &gt; 1.96, "Sí", "No")</f>
        <v>No</v>
      </c>
    </row>
    <row r="4943" spans="1:18">
      <c r="A4943">
        <v>4546</v>
      </c>
      <c r="B4943" t="s">
        <v>27</v>
      </c>
      <c r="C4943">
        <v>560498</v>
      </c>
      <c r="D494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43">
        <f>IF(moras[[#This Row],[SALARIO]]="",'2-Resumen'!$B$7, moras[[#This Row],[SALARIO]])</f>
        <v>560498</v>
      </c>
      <c r="F4943">
        <f>STANDARDIZE(moras[[#This Row],[SALARIO]],'2-Resumen'!$B$2,'2-Resumen'!$B$3)</f>
        <v>-0.36629023330962962</v>
      </c>
      <c r="G4943" t="str">
        <f>IF(ABS(moras[[#This Row],[Z-CORE]])&gt; 1.96,"Sí", "No")</f>
        <v>No</v>
      </c>
      <c r="H4943" t="s">
        <v>39</v>
      </c>
      <c r="I4943" t="str">
        <f>IF(moras[[#This Row],[TIPO_ASEGURAMIENTO]] = "", '2-Resumen'!$F$4, moras[[#This Row],[TIPO_ASEGURAMIENTO]])</f>
        <v>TRABAJADOR INDEPENDIENTE</v>
      </c>
      <c r="J4943" t="s">
        <v>29</v>
      </c>
      <c r="K4943" t="s">
        <v>30</v>
      </c>
      <c r="L4943" t="s">
        <v>31</v>
      </c>
      <c r="M4943" t="s">
        <v>30</v>
      </c>
      <c r="N4943">
        <v>51</v>
      </c>
      <c r="O4943">
        <f>IF(moras[[#This Row],[EDAD]]="", '2-Resumen'!$C$7, moras[[#This Row],[EDAD]])</f>
        <v>51</v>
      </c>
      <c r="P4943">
        <f>FLOOR(moras[[#This Row],[EDAD_SIN_NA´S]],10)</f>
        <v>50</v>
      </c>
      <c r="Q4943">
        <f>STANDARDIZE(moras[[#This Row],[EDAD]],'2-Resumen'!$C$2, '2-Resumen'!$C$3)</f>
        <v>0.64178778747952869</v>
      </c>
      <c r="R4943" t="str">
        <f>IF(ABS(moras[[#This Row],[Z-CORE E]]) &gt; 1.96, "Sí", "No")</f>
        <v>No</v>
      </c>
    </row>
    <row r="4944" spans="1:18">
      <c r="A4944">
        <v>4553</v>
      </c>
      <c r="B4944" t="s">
        <v>27</v>
      </c>
      <c r="C4944">
        <v>297429</v>
      </c>
      <c r="D494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44">
        <f>IF(moras[[#This Row],[SALARIO]]="",'2-Resumen'!$B$7, moras[[#This Row],[SALARIO]])</f>
        <v>297429</v>
      </c>
      <c r="F4944">
        <f>STANDARDIZE(moras[[#This Row],[SALARIO]],'2-Resumen'!$B$2,'2-Resumen'!$B$3)</f>
        <v>-0.37066744912312533</v>
      </c>
      <c r="G4944" t="str">
        <f>IF(ABS(moras[[#This Row],[Z-CORE]])&gt; 1.96,"Sí", "No")</f>
        <v>No</v>
      </c>
      <c r="H4944" t="s">
        <v>39</v>
      </c>
      <c r="I4944" t="str">
        <f>IF(moras[[#This Row],[TIPO_ASEGURAMIENTO]] = "", '2-Resumen'!$F$4, moras[[#This Row],[TIPO_ASEGURAMIENTO]])</f>
        <v>TRABAJADOR INDEPENDIENTE</v>
      </c>
      <c r="J4944" t="s">
        <v>29</v>
      </c>
      <c r="K4944" t="s">
        <v>30</v>
      </c>
      <c r="L4944" t="s">
        <v>31</v>
      </c>
      <c r="M4944" t="s">
        <v>30</v>
      </c>
      <c r="N4944">
        <v>65</v>
      </c>
      <c r="O4944">
        <f>IF(moras[[#This Row],[EDAD]]="", '2-Resumen'!$C$7, moras[[#This Row],[EDAD]])</f>
        <v>65</v>
      </c>
      <c r="P4944">
        <f>FLOOR(moras[[#This Row],[EDAD_SIN_NA´S]],10)</f>
        <v>60</v>
      </c>
      <c r="Q4944">
        <f>STANDARDIZE(moras[[#This Row],[EDAD]],'2-Resumen'!$C$2, '2-Resumen'!$C$3)</f>
        <v>1.6298424085594538</v>
      </c>
      <c r="R4944" t="str">
        <f>IF(ABS(moras[[#This Row],[Z-CORE E]]) &gt; 1.96, "Sí", "No")</f>
        <v>No</v>
      </c>
    </row>
    <row r="4945" spans="1:18">
      <c r="A4945">
        <v>4564</v>
      </c>
      <c r="B4945" t="s">
        <v>32</v>
      </c>
      <c r="C4945">
        <v>299784</v>
      </c>
      <c r="D494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45">
        <f>IF(moras[[#This Row],[SALARIO]]="",'2-Resumen'!$B$7, moras[[#This Row],[SALARIO]])</f>
        <v>299784</v>
      </c>
      <c r="F4945">
        <f>STANDARDIZE(moras[[#This Row],[SALARIO]],'2-Resumen'!$B$2,'2-Resumen'!$B$3)</f>
        <v>-0.37062826418213729</v>
      </c>
      <c r="G4945" t="str">
        <f>IF(ABS(moras[[#This Row],[Z-CORE]])&gt; 1.96,"Sí", "No")</f>
        <v>No</v>
      </c>
      <c r="H4945" t="s">
        <v>39</v>
      </c>
      <c r="I4945" t="str">
        <f>IF(moras[[#This Row],[TIPO_ASEGURAMIENTO]] = "", '2-Resumen'!$F$4, moras[[#This Row],[TIPO_ASEGURAMIENTO]])</f>
        <v>TRABAJADOR INDEPENDIENTE</v>
      </c>
      <c r="J4945" t="s">
        <v>29</v>
      </c>
      <c r="K4945" t="s">
        <v>30</v>
      </c>
      <c r="L4945" t="s">
        <v>31</v>
      </c>
      <c r="M4945" t="s">
        <v>31</v>
      </c>
      <c r="N4945">
        <v>39</v>
      </c>
      <c r="O4945">
        <f>IF(moras[[#This Row],[EDAD]]="", '2-Resumen'!$C$7, moras[[#This Row],[EDAD]])</f>
        <v>39</v>
      </c>
      <c r="P4945">
        <f>FLOOR(moras[[#This Row],[EDAD_SIN_NA´S]],10)</f>
        <v>30</v>
      </c>
      <c r="Q4945">
        <f>STANDARDIZE(moras[[#This Row],[EDAD]],'2-Resumen'!$C$2, '2-Resumen'!$C$3)</f>
        <v>-0.20511617344612137</v>
      </c>
      <c r="R4945" t="str">
        <f>IF(ABS(moras[[#This Row],[Z-CORE E]]) &gt; 1.96, "Sí", "No")</f>
        <v>No</v>
      </c>
    </row>
    <row r="4946" spans="1:18">
      <c r="A4946">
        <v>4566</v>
      </c>
      <c r="B4946" t="s">
        <v>32</v>
      </c>
      <c r="C4946">
        <v>300018</v>
      </c>
      <c r="D494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46">
        <f>IF(moras[[#This Row],[SALARIO]]="",'2-Resumen'!$B$7, moras[[#This Row],[SALARIO]])</f>
        <v>300018</v>
      </c>
      <c r="F4946">
        <f>STANDARDIZE(moras[[#This Row],[SALARIO]],'2-Resumen'!$B$2,'2-Resumen'!$B$3)</f>
        <v>-0.37062437064659964</v>
      </c>
      <c r="G4946" t="str">
        <f>IF(ABS(moras[[#This Row],[Z-CORE]])&gt; 1.96,"Sí", "No")</f>
        <v>No</v>
      </c>
      <c r="H4946" t="s">
        <v>39</v>
      </c>
      <c r="I4946" t="str">
        <f>IF(moras[[#This Row],[TIPO_ASEGURAMIENTO]] = "", '2-Resumen'!$F$4, moras[[#This Row],[TIPO_ASEGURAMIENTO]])</f>
        <v>TRABAJADOR INDEPENDIENTE</v>
      </c>
      <c r="J4946" t="s">
        <v>29</v>
      </c>
      <c r="K4946" t="s">
        <v>30</v>
      </c>
      <c r="L4946" t="s">
        <v>31</v>
      </c>
      <c r="M4946" t="s">
        <v>30</v>
      </c>
      <c r="N4946">
        <v>51</v>
      </c>
      <c r="O4946">
        <f>IF(moras[[#This Row],[EDAD]]="", '2-Resumen'!$C$7, moras[[#This Row],[EDAD]])</f>
        <v>51</v>
      </c>
      <c r="P4946">
        <f>FLOOR(moras[[#This Row],[EDAD_SIN_NA´S]],10)</f>
        <v>50</v>
      </c>
      <c r="Q4946">
        <f>STANDARDIZE(moras[[#This Row],[EDAD]],'2-Resumen'!$C$2, '2-Resumen'!$C$3)</f>
        <v>0.64178778747952869</v>
      </c>
      <c r="R4946" t="str">
        <f>IF(ABS(moras[[#This Row],[Z-CORE E]]) &gt; 1.96, "Sí", "No")</f>
        <v>No</v>
      </c>
    </row>
    <row r="4947" spans="1:18">
      <c r="A4947">
        <v>4575</v>
      </c>
      <c r="B4947" t="s">
        <v>32</v>
      </c>
      <c r="C4947">
        <v>278030</v>
      </c>
      <c r="D494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47">
        <f>IF(moras[[#This Row],[SALARIO]]="",'2-Resumen'!$B$7, moras[[#This Row],[SALARIO]])</f>
        <v>278030</v>
      </c>
      <c r="F4947">
        <f>STANDARDIZE(moras[[#This Row],[SALARIO]],'2-Resumen'!$B$2,'2-Resumen'!$B$3)</f>
        <v>-0.37099022987481406</v>
      </c>
      <c r="G4947" t="str">
        <f>IF(ABS(moras[[#This Row],[Z-CORE]])&gt; 1.96,"Sí", "No")</f>
        <v>No</v>
      </c>
      <c r="H4947" t="s">
        <v>39</v>
      </c>
      <c r="I4947" t="str">
        <f>IF(moras[[#This Row],[TIPO_ASEGURAMIENTO]] = "", '2-Resumen'!$F$4, moras[[#This Row],[TIPO_ASEGURAMIENTO]])</f>
        <v>TRABAJADOR INDEPENDIENTE</v>
      </c>
      <c r="J4947" t="s">
        <v>29</v>
      </c>
      <c r="K4947" t="s">
        <v>30</v>
      </c>
      <c r="L4947" t="s">
        <v>31</v>
      </c>
      <c r="M4947" t="s">
        <v>31</v>
      </c>
      <c r="N4947">
        <v>35</v>
      </c>
      <c r="O4947">
        <f>IF(moras[[#This Row],[EDAD]]="", '2-Resumen'!$C$7, moras[[#This Row],[EDAD]])</f>
        <v>35</v>
      </c>
      <c r="P4947">
        <f>FLOOR(moras[[#This Row],[EDAD_SIN_NA´S]],10)</f>
        <v>30</v>
      </c>
      <c r="Q4947">
        <f>STANDARDIZE(moras[[#This Row],[EDAD]],'2-Resumen'!$C$2, '2-Resumen'!$C$3)</f>
        <v>-0.48741749375467142</v>
      </c>
      <c r="R4947" t="str">
        <f>IF(ABS(moras[[#This Row],[Z-CORE E]]) &gt; 1.96, "Sí", "No")</f>
        <v>No</v>
      </c>
    </row>
    <row r="4948" spans="1:18">
      <c r="A4948">
        <v>4579</v>
      </c>
      <c r="B4948" t="s">
        <v>32</v>
      </c>
      <c r="C4948">
        <v>639148</v>
      </c>
      <c r="D494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48">
        <f>IF(moras[[#This Row],[SALARIO]]="",'2-Resumen'!$B$7, moras[[#This Row],[SALARIO]])</f>
        <v>639148</v>
      </c>
      <c r="F4948">
        <f>STANDARDIZE(moras[[#This Row],[SALARIO]],'2-Resumen'!$B$2,'2-Resumen'!$B$3)</f>
        <v>-0.36498157275391446</v>
      </c>
      <c r="G4948" t="str">
        <f>IF(ABS(moras[[#This Row],[Z-CORE]])&gt; 1.96,"Sí", "No")</f>
        <v>No</v>
      </c>
      <c r="H4948" t="s">
        <v>39</v>
      </c>
      <c r="I4948" t="str">
        <f>IF(moras[[#This Row],[TIPO_ASEGURAMIENTO]] = "", '2-Resumen'!$F$4, moras[[#This Row],[TIPO_ASEGURAMIENTO]])</f>
        <v>TRABAJADOR INDEPENDIENTE</v>
      </c>
      <c r="J4948" t="s">
        <v>29</v>
      </c>
      <c r="K4948" t="s">
        <v>30</v>
      </c>
      <c r="L4948" t="s">
        <v>31</v>
      </c>
      <c r="M4948" t="s">
        <v>30</v>
      </c>
      <c r="N4948">
        <v>42</v>
      </c>
      <c r="O4948">
        <f>IF(moras[[#This Row],[EDAD]]="", '2-Resumen'!$C$7, moras[[#This Row],[EDAD]])</f>
        <v>42</v>
      </c>
      <c r="P4948">
        <f>FLOOR(moras[[#This Row],[EDAD_SIN_NA´S]],10)</f>
        <v>40</v>
      </c>
      <c r="Q4948">
        <f>STANDARDIZE(moras[[#This Row],[EDAD]],'2-Resumen'!$C$2, '2-Resumen'!$C$3)</f>
        <v>6.6098167852911317E-3</v>
      </c>
      <c r="R4948" t="str">
        <f>IF(ABS(moras[[#This Row],[Z-CORE E]]) &gt; 1.96, "Sí", "No")</f>
        <v>No</v>
      </c>
    </row>
    <row r="4949" spans="1:18">
      <c r="A4949">
        <v>4581</v>
      </c>
      <c r="B4949" t="s">
        <v>27</v>
      </c>
      <c r="C4949">
        <v>361420</v>
      </c>
      <c r="D494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49">
        <f>IF(moras[[#This Row],[SALARIO]]="",'2-Resumen'!$B$7, moras[[#This Row],[SALARIO]])</f>
        <v>361420</v>
      </c>
      <c r="F4949">
        <f>STANDARDIZE(moras[[#This Row],[SALARIO]],'2-Resumen'!$B$2,'2-Resumen'!$B$3)</f>
        <v>-0.36960270026590003</v>
      </c>
      <c r="G4949" t="str">
        <f>IF(ABS(moras[[#This Row],[Z-CORE]])&gt; 1.96,"Sí", "No")</f>
        <v>No</v>
      </c>
      <c r="H4949" t="s">
        <v>39</v>
      </c>
      <c r="I4949" t="str">
        <f>IF(moras[[#This Row],[TIPO_ASEGURAMIENTO]] = "", '2-Resumen'!$F$4, moras[[#This Row],[TIPO_ASEGURAMIENTO]])</f>
        <v>TRABAJADOR INDEPENDIENTE</v>
      </c>
      <c r="J4949" t="s">
        <v>29</v>
      </c>
      <c r="K4949" t="s">
        <v>30</v>
      </c>
      <c r="L4949" t="s">
        <v>31</v>
      </c>
      <c r="M4949" t="s">
        <v>30</v>
      </c>
      <c r="N4949">
        <v>52</v>
      </c>
      <c r="O4949">
        <f>IF(moras[[#This Row],[EDAD]]="", '2-Resumen'!$C$7, moras[[#This Row],[EDAD]])</f>
        <v>52</v>
      </c>
      <c r="P4949">
        <f>FLOOR(moras[[#This Row],[EDAD_SIN_NA´S]],10)</f>
        <v>50</v>
      </c>
      <c r="Q4949">
        <f>STANDARDIZE(moras[[#This Row],[EDAD]],'2-Resumen'!$C$2, '2-Resumen'!$C$3)</f>
        <v>0.71236311755666615</v>
      </c>
      <c r="R4949" t="str">
        <f>IF(ABS(moras[[#This Row],[Z-CORE E]]) &gt; 1.96, "Sí", "No")</f>
        <v>No</v>
      </c>
    </row>
    <row r="4950" spans="1:18">
      <c r="A4950">
        <v>4582</v>
      </c>
      <c r="B4950" t="s">
        <v>32</v>
      </c>
      <c r="C4950">
        <v>301853</v>
      </c>
      <c r="D495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50">
        <f>IF(moras[[#This Row],[SALARIO]]="",'2-Resumen'!$B$7, moras[[#This Row],[SALARIO]])</f>
        <v>301853</v>
      </c>
      <c r="F4950">
        <f>STANDARDIZE(moras[[#This Row],[SALARIO]],'2-Resumen'!$B$2,'2-Resumen'!$B$3)</f>
        <v>-0.3705938380068064</v>
      </c>
      <c r="G4950" t="str">
        <f>IF(ABS(moras[[#This Row],[Z-CORE]])&gt; 1.96,"Sí", "No")</f>
        <v>No</v>
      </c>
      <c r="H4950" t="s">
        <v>39</v>
      </c>
      <c r="I4950" t="str">
        <f>IF(moras[[#This Row],[TIPO_ASEGURAMIENTO]] = "", '2-Resumen'!$F$4, moras[[#This Row],[TIPO_ASEGURAMIENTO]])</f>
        <v>TRABAJADOR INDEPENDIENTE</v>
      </c>
      <c r="J4950" t="s">
        <v>29</v>
      </c>
      <c r="K4950" t="s">
        <v>30</v>
      </c>
      <c r="L4950" t="s">
        <v>31</v>
      </c>
      <c r="M4950" t="s">
        <v>31</v>
      </c>
      <c r="N4950">
        <v>25</v>
      </c>
      <c r="O4950">
        <f>IF(moras[[#This Row],[EDAD]]="", '2-Resumen'!$C$7, moras[[#This Row],[EDAD]])</f>
        <v>25</v>
      </c>
      <c r="P4950">
        <f>FLOOR(moras[[#This Row],[EDAD_SIN_NA´S]],10)</f>
        <v>20</v>
      </c>
      <c r="Q4950">
        <f>STANDARDIZE(moras[[#This Row],[EDAD]],'2-Resumen'!$C$2, '2-Resumen'!$C$3)</f>
        <v>-1.1931707945260464</v>
      </c>
      <c r="R4950" t="str">
        <f>IF(ABS(moras[[#This Row],[Z-CORE E]]) &gt; 1.96, "Sí", "No")</f>
        <v>No</v>
      </c>
    </row>
    <row r="4951" spans="1:18">
      <c r="A4951">
        <v>4587</v>
      </c>
      <c r="B4951" t="s">
        <v>32</v>
      </c>
      <c r="C4951">
        <v>518519</v>
      </c>
      <c r="D495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51">
        <f>IF(moras[[#This Row],[SALARIO]]="",'2-Resumen'!$B$7, moras[[#This Row],[SALARIO]])</f>
        <v>518519</v>
      </c>
      <c r="F4951">
        <f>STANDARDIZE(moras[[#This Row],[SALARIO]],'2-Resumen'!$B$2,'2-Resumen'!$B$3)</f>
        <v>-0.36698872360166229</v>
      </c>
      <c r="G4951" t="str">
        <f>IF(ABS(moras[[#This Row],[Z-CORE]])&gt; 1.96,"Sí", "No")</f>
        <v>No</v>
      </c>
      <c r="H4951" t="s">
        <v>39</v>
      </c>
      <c r="I4951" t="str">
        <f>IF(moras[[#This Row],[TIPO_ASEGURAMIENTO]] = "", '2-Resumen'!$F$4, moras[[#This Row],[TIPO_ASEGURAMIENTO]])</f>
        <v>TRABAJADOR INDEPENDIENTE</v>
      </c>
      <c r="J4951" t="s">
        <v>29</v>
      </c>
      <c r="K4951" t="s">
        <v>30</v>
      </c>
      <c r="L4951" t="s">
        <v>31</v>
      </c>
      <c r="M4951" t="s">
        <v>30</v>
      </c>
      <c r="N4951">
        <v>43</v>
      </c>
      <c r="O4951">
        <f>IF(moras[[#This Row],[EDAD]]="", '2-Resumen'!$C$7, moras[[#This Row],[EDAD]])</f>
        <v>43</v>
      </c>
      <c r="P4951">
        <f>FLOOR(moras[[#This Row],[EDAD_SIN_NA´S]],10)</f>
        <v>40</v>
      </c>
      <c r="Q4951">
        <f>STANDARDIZE(moras[[#This Row],[EDAD]],'2-Resumen'!$C$2, '2-Resumen'!$C$3)</f>
        <v>7.7185146862428639E-2</v>
      </c>
      <c r="R4951" t="str">
        <f>IF(ABS(moras[[#This Row],[Z-CORE E]]) &gt; 1.96, "Sí", "No")</f>
        <v>No</v>
      </c>
    </row>
    <row r="4952" spans="1:18">
      <c r="A4952">
        <v>4589</v>
      </c>
      <c r="B4952" t="s">
        <v>32</v>
      </c>
      <c r="C4952">
        <v>445567</v>
      </c>
      <c r="D495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52">
        <f>IF(moras[[#This Row],[SALARIO]]="",'2-Resumen'!$B$7, moras[[#This Row],[SALARIO]])</f>
        <v>445567</v>
      </c>
      <c r="F4952">
        <f>STANDARDIZE(moras[[#This Row],[SALARIO]],'2-Resumen'!$B$2,'2-Resumen'!$B$3)</f>
        <v>-0.36820257490313124</v>
      </c>
      <c r="G4952" t="str">
        <f>IF(ABS(moras[[#This Row],[Z-CORE]])&gt; 1.96,"Sí", "No")</f>
        <v>No</v>
      </c>
      <c r="H4952" t="s">
        <v>39</v>
      </c>
      <c r="I4952" t="str">
        <f>IF(moras[[#This Row],[TIPO_ASEGURAMIENTO]] = "", '2-Resumen'!$F$4, moras[[#This Row],[TIPO_ASEGURAMIENTO]])</f>
        <v>TRABAJADOR INDEPENDIENTE</v>
      </c>
      <c r="J4952" t="s">
        <v>29</v>
      </c>
      <c r="K4952" t="s">
        <v>30</v>
      </c>
      <c r="L4952" t="s">
        <v>31</v>
      </c>
      <c r="M4952" t="s">
        <v>31</v>
      </c>
      <c r="N4952">
        <v>46</v>
      </c>
      <c r="O4952">
        <f>IF(moras[[#This Row],[EDAD]]="", '2-Resumen'!$C$7, moras[[#This Row],[EDAD]])</f>
        <v>46</v>
      </c>
      <c r="P4952">
        <f>FLOOR(moras[[#This Row],[EDAD_SIN_NA´S]],10)</f>
        <v>40</v>
      </c>
      <c r="Q4952">
        <f>STANDARDIZE(moras[[#This Row],[EDAD]],'2-Resumen'!$C$2, '2-Resumen'!$C$3)</f>
        <v>0.28891113709384114</v>
      </c>
      <c r="R4952" t="str">
        <f>IF(ABS(moras[[#This Row],[Z-CORE E]]) &gt; 1.96, "Sí", "No")</f>
        <v>No</v>
      </c>
    </row>
    <row r="4953" spans="1:18">
      <c r="A4953">
        <v>4613</v>
      </c>
      <c r="B4953" t="s">
        <v>27</v>
      </c>
      <c r="C4953">
        <v>308568</v>
      </c>
      <c r="D495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53">
        <f>IF(moras[[#This Row],[SALARIO]]="",'2-Resumen'!$B$7, moras[[#This Row],[SALARIO]])</f>
        <v>308568</v>
      </c>
      <c r="F4953">
        <f>STANDARDIZE(moras[[#This Row],[SALARIO]],'2-Resumen'!$B$2,'2-Resumen'!$B$3)</f>
        <v>-0.37048210684810801</v>
      </c>
      <c r="G4953" t="str">
        <f>IF(ABS(moras[[#This Row],[Z-CORE]])&gt; 1.96,"Sí", "No")</f>
        <v>No</v>
      </c>
      <c r="H4953" t="s">
        <v>39</v>
      </c>
      <c r="I4953" t="str">
        <f>IF(moras[[#This Row],[TIPO_ASEGURAMIENTO]] = "", '2-Resumen'!$F$4, moras[[#This Row],[TIPO_ASEGURAMIENTO]])</f>
        <v>TRABAJADOR INDEPENDIENTE</v>
      </c>
      <c r="J4953" t="s">
        <v>29</v>
      </c>
      <c r="K4953" t="s">
        <v>30</v>
      </c>
      <c r="L4953" t="s">
        <v>31</v>
      </c>
      <c r="M4953" t="s">
        <v>30</v>
      </c>
      <c r="N4953">
        <v>50</v>
      </c>
      <c r="O4953">
        <f>IF(moras[[#This Row],[EDAD]]="", '2-Resumen'!$C$7, moras[[#This Row],[EDAD]])</f>
        <v>50</v>
      </c>
      <c r="P4953">
        <f>FLOOR(moras[[#This Row],[EDAD_SIN_NA´S]],10)</f>
        <v>50</v>
      </c>
      <c r="Q4953">
        <f>STANDARDIZE(moras[[#This Row],[EDAD]],'2-Resumen'!$C$2, '2-Resumen'!$C$3)</f>
        <v>0.57121245740239113</v>
      </c>
      <c r="R4953" t="str">
        <f>IF(ABS(moras[[#This Row],[Z-CORE E]]) &gt; 1.96, "Sí", "No")</f>
        <v>No</v>
      </c>
    </row>
    <row r="4954" spans="1:18">
      <c r="A4954">
        <v>4614</v>
      </c>
      <c r="B4954" t="s">
        <v>32</v>
      </c>
      <c r="C4954">
        <v>560465</v>
      </c>
      <c r="D495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54">
        <f>IF(moras[[#This Row],[SALARIO]]="",'2-Resumen'!$B$7, moras[[#This Row],[SALARIO]])</f>
        <v>560465</v>
      </c>
      <c r="F4954">
        <f>STANDARDIZE(moras[[#This Row],[SALARIO]],'2-Resumen'!$B$2,'2-Resumen'!$B$3)</f>
        <v>-0.36629078239797469</v>
      </c>
      <c r="G4954" t="str">
        <f>IF(ABS(moras[[#This Row],[Z-CORE]])&gt; 1.96,"Sí", "No")</f>
        <v>No</v>
      </c>
      <c r="H4954" t="s">
        <v>39</v>
      </c>
      <c r="I4954" t="str">
        <f>IF(moras[[#This Row],[TIPO_ASEGURAMIENTO]] = "", '2-Resumen'!$F$4, moras[[#This Row],[TIPO_ASEGURAMIENTO]])</f>
        <v>TRABAJADOR INDEPENDIENTE</v>
      </c>
      <c r="J4954" t="s">
        <v>29</v>
      </c>
      <c r="K4954" t="s">
        <v>30</v>
      </c>
      <c r="L4954" t="s">
        <v>31</v>
      </c>
      <c r="M4954" t="s">
        <v>30</v>
      </c>
      <c r="N4954">
        <v>34</v>
      </c>
      <c r="O4954">
        <f>IF(moras[[#This Row],[EDAD]]="", '2-Resumen'!$C$7, moras[[#This Row],[EDAD]])</f>
        <v>34</v>
      </c>
      <c r="P4954">
        <f>FLOOR(moras[[#This Row],[EDAD_SIN_NA´S]],10)</f>
        <v>30</v>
      </c>
      <c r="Q4954">
        <f>STANDARDIZE(moras[[#This Row],[EDAD]],'2-Resumen'!$C$2, '2-Resumen'!$C$3)</f>
        <v>-0.55799282383180893</v>
      </c>
      <c r="R4954" t="str">
        <f>IF(ABS(moras[[#This Row],[Z-CORE E]]) &gt; 1.96, "Sí", "No")</f>
        <v>No</v>
      </c>
    </row>
    <row r="4955" spans="1:18">
      <c r="A4955">
        <v>4615</v>
      </c>
      <c r="B4955" t="s">
        <v>27</v>
      </c>
      <c r="C4955">
        <v>323296</v>
      </c>
      <c r="D495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55">
        <f>IF(moras[[#This Row],[SALARIO]]="",'2-Resumen'!$B$7, moras[[#This Row],[SALARIO]])</f>
        <v>323296</v>
      </c>
      <c r="F4955">
        <f>STANDARDIZE(moras[[#This Row],[SALARIO]],'2-Resumen'!$B$2,'2-Resumen'!$B$3)</f>
        <v>-0.37023704705580579</v>
      </c>
      <c r="G4955" t="str">
        <f>IF(ABS(moras[[#This Row],[Z-CORE]])&gt; 1.96,"Sí", "No")</f>
        <v>No</v>
      </c>
      <c r="H4955" t="s">
        <v>39</v>
      </c>
      <c r="I4955" t="str">
        <f>IF(moras[[#This Row],[TIPO_ASEGURAMIENTO]] = "", '2-Resumen'!$F$4, moras[[#This Row],[TIPO_ASEGURAMIENTO]])</f>
        <v>TRABAJADOR INDEPENDIENTE</v>
      </c>
      <c r="J4955" t="s">
        <v>29</v>
      </c>
      <c r="K4955" t="s">
        <v>30</v>
      </c>
      <c r="L4955" t="s">
        <v>31</v>
      </c>
      <c r="M4955" t="s">
        <v>30</v>
      </c>
      <c r="N4955">
        <v>48</v>
      </c>
      <c r="O4955">
        <f>IF(moras[[#This Row],[EDAD]]="", '2-Resumen'!$C$7, moras[[#This Row],[EDAD]])</f>
        <v>48</v>
      </c>
      <c r="P4955">
        <f>FLOOR(moras[[#This Row],[EDAD_SIN_NA´S]],10)</f>
        <v>40</v>
      </c>
      <c r="Q4955">
        <f>STANDARDIZE(moras[[#This Row],[EDAD]],'2-Resumen'!$C$2, '2-Resumen'!$C$3)</f>
        <v>0.43006179724811616</v>
      </c>
      <c r="R4955" t="str">
        <f>IF(ABS(moras[[#This Row],[Z-CORE E]]) &gt; 1.96, "Sí", "No")</f>
        <v>No</v>
      </c>
    </row>
    <row r="4956" spans="1:18">
      <c r="A4956">
        <v>4624</v>
      </c>
      <c r="B4956" t="s">
        <v>32</v>
      </c>
      <c r="C4956">
        <v>509509</v>
      </c>
      <c r="D495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56">
        <f>IF(moras[[#This Row],[SALARIO]]="",'2-Resumen'!$B$7, moras[[#This Row],[SALARIO]])</f>
        <v>509509</v>
      </c>
      <c r="F4956">
        <f>STANDARDIZE(moras[[#This Row],[SALARIO]],'2-Resumen'!$B$2,'2-Resumen'!$B$3)</f>
        <v>-0.36713864135890312</v>
      </c>
      <c r="G4956" t="str">
        <f>IF(ABS(moras[[#This Row],[Z-CORE]])&gt; 1.96,"Sí", "No")</f>
        <v>No</v>
      </c>
      <c r="H4956" t="s">
        <v>39</v>
      </c>
      <c r="I4956" t="str">
        <f>IF(moras[[#This Row],[TIPO_ASEGURAMIENTO]] = "", '2-Resumen'!$F$4, moras[[#This Row],[TIPO_ASEGURAMIENTO]])</f>
        <v>TRABAJADOR INDEPENDIENTE</v>
      </c>
      <c r="J4956" t="s">
        <v>29</v>
      </c>
      <c r="K4956" t="s">
        <v>30</v>
      </c>
      <c r="L4956" t="s">
        <v>30</v>
      </c>
      <c r="M4956" t="s">
        <v>31</v>
      </c>
      <c r="N4956">
        <v>30</v>
      </c>
      <c r="O4956">
        <f>IF(moras[[#This Row],[EDAD]]="", '2-Resumen'!$C$7, moras[[#This Row],[EDAD]])</f>
        <v>30</v>
      </c>
      <c r="P4956">
        <f>FLOOR(moras[[#This Row],[EDAD_SIN_NA´S]],10)</f>
        <v>30</v>
      </c>
      <c r="Q4956">
        <f>STANDARDIZE(moras[[#This Row],[EDAD]],'2-Resumen'!$C$2, '2-Resumen'!$C$3)</f>
        <v>-0.84029414414035897</v>
      </c>
      <c r="R4956" t="str">
        <f>IF(ABS(moras[[#This Row],[Z-CORE E]]) &gt; 1.96, "Sí", "No")</f>
        <v>No</v>
      </c>
    </row>
    <row r="4957" spans="1:18">
      <c r="A4957">
        <v>4630</v>
      </c>
      <c r="B4957" t="s">
        <v>32</v>
      </c>
      <c r="C4957">
        <v>300018</v>
      </c>
      <c r="D495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57">
        <f>IF(moras[[#This Row],[SALARIO]]="",'2-Resumen'!$B$7, moras[[#This Row],[SALARIO]])</f>
        <v>300018</v>
      </c>
      <c r="F4957">
        <f>STANDARDIZE(moras[[#This Row],[SALARIO]],'2-Resumen'!$B$2,'2-Resumen'!$B$3)</f>
        <v>-0.37062437064659964</v>
      </c>
      <c r="G4957" t="str">
        <f>IF(ABS(moras[[#This Row],[Z-CORE]])&gt; 1.96,"Sí", "No")</f>
        <v>No</v>
      </c>
      <c r="H4957" t="s">
        <v>39</v>
      </c>
      <c r="I4957" t="str">
        <f>IF(moras[[#This Row],[TIPO_ASEGURAMIENTO]] = "", '2-Resumen'!$F$4, moras[[#This Row],[TIPO_ASEGURAMIENTO]])</f>
        <v>TRABAJADOR INDEPENDIENTE</v>
      </c>
      <c r="J4957" t="s">
        <v>29</v>
      </c>
      <c r="K4957" t="s">
        <v>30</v>
      </c>
      <c r="L4957" t="s">
        <v>31</v>
      </c>
      <c r="M4957" t="s">
        <v>30</v>
      </c>
      <c r="N4957">
        <v>53</v>
      </c>
      <c r="O4957">
        <f>IF(moras[[#This Row],[EDAD]]="", '2-Resumen'!$C$7, moras[[#This Row],[EDAD]])</f>
        <v>53</v>
      </c>
      <c r="P4957">
        <f>FLOOR(moras[[#This Row],[EDAD_SIN_NA´S]],10)</f>
        <v>50</v>
      </c>
      <c r="Q4957">
        <f>STANDARDIZE(moras[[#This Row],[EDAD]],'2-Resumen'!$C$2, '2-Resumen'!$C$3)</f>
        <v>0.78293844763380371</v>
      </c>
      <c r="R4957" t="str">
        <f>IF(ABS(moras[[#This Row],[Z-CORE E]]) &gt; 1.96, "Sí", "No")</f>
        <v>No</v>
      </c>
    </row>
    <row r="4958" spans="1:18">
      <c r="A4958">
        <v>4644</v>
      </c>
      <c r="B4958" t="s">
        <v>32</v>
      </c>
      <c r="C4958">
        <v>297045</v>
      </c>
      <c r="D495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58">
        <f>IF(moras[[#This Row],[SALARIO]]="",'2-Resumen'!$B$7, moras[[#This Row],[SALARIO]])</f>
        <v>297045</v>
      </c>
      <c r="F4958">
        <f>STANDARDIZE(moras[[#This Row],[SALARIO]],'2-Resumen'!$B$2,'2-Resumen'!$B$3)</f>
        <v>-0.37067383851477692</v>
      </c>
      <c r="G4958" t="str">
        <f>IF(ABS(moras[[#This Row],[Z-CORE]])&gt; 1.96,"Sí", "No")</f>
        <v>No</v>
      </c>
      <c r="H4958" t="s">
        <v>39</v>
      </c>
      <c r="I4958" t="str">
        <f>IF(moras[[#This Row],[TIPO_ASEGURAMIENTO]] = "", '2-Resumen'!$F$4, moras[[#This Row],[TIPO_ASEGURAMIENTO]])</f>
        <v>TRABAJADOR INDEPENDIENTE</v>
      </c>
      <c r="J4958" t="s">
        <v>29</v>
      </c>
      <c r="K4958" t="s">
        <v>30</v>
      </c>
      <c r="L4958" t="s">
        <v>31</v>
      </c>
      <c r="M4958" t="s">
        <v>31</v>
      </c>
      <c r="N4958">
        <v>30</v>
      </c>
      <c r="O4958">
        <f>IF(moras[[#This Row],[EDAD]]="", '2-Resumen'!$C$7, moras[[#This Row],[EDAD]])</f>
        <v>30</v>
      </c>
      <c r="P4958">
        <f>FLOOR(moras[[#This Row],[EDAD_SIN_NA´S]],10)</f>
        <v>30</v>
      </c>
      <c r="Q4958">
        <f>STANDARDIZE(moras[[#This Row],[EDAD]],'2-Resumen'!$C$2, '2-Resumen'!$C$3)</f>
        <v>-0.84029414414035897</v>
      </c>
      <c r="R4958" t="str">
        <f>IF(ABS(moras[[#This Row],[Z-CORE E]]) &gt; 1.96, "Sí", "No")</f>
        <v>No</v>
      </c>
    </row>
    <row r="4959" spans="1:18">
      <c r="A4959">
        <v>4645</v>
      </c>
      <c r="B4959" t="s">
        <v>27</v>
      </c>
      <c r="C4959">
        <v>295203</v>
      </c>
      <c r="D495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59">
        <f>IF(moras[[#This Row],[SALARIO]]="",'2-Resumen'!$B$7, moras[[#This Row],[SALARIO]])</f>
        <v>295203</v>
      </c>
      <c r="F4959">
        <f>STANDARDIZE(moras[[#This Row],[SALARIO]],'2-Resumen'!$B$2,'2-Resumen'!$B$3)</f>
        <v>-0.37070448762785546</v>
      </c>
      <c r="G4959" t="str">
        <f>IF(ABS(moras[[#This Row],[Z-CORE]])&gt; 1.96,"Sí", "No")</f>
        <v>No</v>
      </c>
      <c r="H4959" t="s">
        <v>39</v>
      </c>
      <c r="I4959" t="str">
        <f>IF(moras[[#This Row],[TIPO_ASEGURAMIENTO]] = "", '2-Resumen'!$F$4, moras[[#This Row],[TIPO_ASEGURAMIENTO]])</f>
        <v>TRABAJADOR INDEPENDIENTE</v>
      </c>
      <c r="J4959" t="s">
        <v>29</v>
      </c>
      <c r="K4959" t="s">
        <v>30</v>
      </c>
      <c r="L4959" t="s">
        <v>30</v>
      </c>
      <c r="M4959" t="s">
        <v>30</v>
      </c>
      <c r="N4959">
        <v>35</v>
      </c>
      <c r="O4959">
        <f>IF(moras[[#This Row],[EDAD]]="", '2-Resumen'!$C$7, moras[[#This Row],[EDAD]])</f>
        <v>35</v>
      </c>
      <c r="P4959">
        <f>FLOOR(moras[[#This Row],[EDAD_SIN_NA´S]],10)</f>
        <v>30</v>
      </c>
      <c r="Q4959">
        <f>STANDARDIZE(moras[[#This Row],[EDAD]],'2-Resumen'!$C$2, '2-Resumen'!$C$3)</f>
        <v>-0.48741749375467142</v>
      </c>
      <c r="R4959" t="str">
        <f>IF(ABS(moras[[#This Row],[Z-CORE E]]) &gt; 1.96, "Sí", "No")</f>
        <v>No</v>
      </c>
    </row>
    <row r="4960" spans="1:18">
      <c r="A4960">
        <v>4653</v>
      </c>
      <c r="B4960" t="s">
        <v>32</v>
      </c>
      <c r="C4960">
        <v>297046</v>
      </c>
      <c r="D496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60">
        <f>IF(moras[[#This Row],[SALARIO]]="",'2-Resumen'!$B$7, moras[[#This Row],[SALARIO]])</f>
        <v>297046</v>
      </c>
      <c r="F4960">
        <f>STANDARDIZE(moras[[#This Row],[SALARIO]],'2-Resumen'!$B$2,'2-Resumen'!$B$3)</f>
        <v>-0.37067382187573611</v>
      </c>
      <c r="G4960" t="str">
        <f>IF(ABS(moras[[#This Row],[Z-CORE]])&gt; 1.96,"Sí", "No")</f>
        <v>No</v>
      </c>
      <c r="H4960" t="s">
        <v>39</v>
      </c>
      <c r="I4960" t="str">
        <f>IF(moras[[#This Row],[TIPO_ASEGURAMIENTO]] = "", '2-Resumen'!$F$4, moras[[#This Row],[TIPO_ASEGURAMIENTO]])</f>
        <v>TRABAJADOR INDEPENDIENTE</v>
      </c>
      <c r="J4960" t="s">
        <v>29</v>
      </c>
      <c r="K4960" t="s">
        <v>30</v>
      </c>
      <c r="L4960" t="s">
        <v>31</v>
      </c>
      <c r="M4960" t="s">
        <v>30</v>
      </c>
      <c r="N4960">
        <v>55</v>
      </c>
      <c r="O4960">
        <f>IF(moras[[#This Row],[EDAD]]="", '2-Resumen'!$C$7, moras[[#This Row],[EDAD]])</f>
        <v>55</v>
      </c>
      <c r="P4960">
        <f>FLOOR(moras[[#This Row],[EDAD_SIN_NA´S]],10)</f>
        <v>50</v>
      </c>
      <c r="Q4960">
        <f>STANDARDIZE(moras[[#This Row],[EDAD]],'2-Resumen'!$C$2, '2-Resumen'!$C$3)</f>
        <v>0.92408910778807873</v>
      </c>
      <c r="R4960" t="str">
        <f>IF(ABS(moras[[#This Row],[Z-CORE E]]) &gt; 1.96, "Sí", "No")</f>
        <v>No</v>
      </c>
    </row>
    <row r="4961" spans="1:18">
      <c r="A4961">
        <v>4654</v>
      </c>
      <c r="B4961" t="s">
        <v>32</v>
      </c>
      <c r="C4961">
        <v>424277</v>
      </c>
      <c r="D496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61">
        <f>IF(moras[[#This Row],[SALARIO]]="",'2-Resumen'!$B$7, moras[[#This Row],[SALARIO]])</f>
        <v>424277</v>
      </c>
      <c r="F4961">
        <f>STANDARDIZE(moras[[#This Row],[SALARIO]],'2-Resumen'!$B$2,'2-Resumen'!$B$3)</f>
        <v>-0.36855682008089574</v>
      </c>
      <c r="G4961" t="str">
        <f>IF(ABS(moras[[#This Row],[Z-CORE]])&gt; 1.96,"Sí", "No")</f>
        <v>No</v>
      </c>
      <c r="H4961" t="s">
        <v>39</v>
      </c>
      <c r="I4961" t="str">
        <f>IF(moras[[#This Row],[TIPO_ASEGURAMIENTO]] = "", '2-Resumen'!$F$4, moras[[#This Row],[TIPO_ASEGURAMIENTO]])</f>
        <v>TRABAJADOR INDEPENDIENTE</v>
      </c>
      <c r="J4961" t="s">
        <v>29</v>
      </c>
      <c r="K4961" t="s">
        <v>30</v>
      </c>
      <c r="L4961" t="s">
        <v>31</v>
      </c>
      <c r="M4961" t="s">
        <v>30</v>
      </c>
      <c r="N4961">
        <v>49</v>
      </c>
      <c r="O4961">
        <f>IF(moras[[#This Row],[EDAD]]="", '2-Resumen'!$C$7, moras[[#This Row],[EDAD]])</f>
        <v>49</v>
      </c>
      <c r="P4961">
        <f>FLOOR(moras[[#This Row],[EDAD_SIN_NA´S]],10)</f>
        <v>40</v>
      </c>
      <c r="Q4961">
        <f>STANDARDIZE(moras[[#This Row],[EDAD]],'2-Resumen'!$C$2, '2-Resumen'!$C$3)</f>
        <v>0.50063712732525367</v>
      </c>
      <c r="R4961" t="str">
        <f>IF(ABS(moras[[#This Row],[Z-CORE E]]) &gt; 1.96, "Sí", "No")</f>
        <v>No</v>
      </c>
    </row>
    <row r="4962" spans="1:18">
      <c r="A4962">
        <v>4684</v>
      </c>
      <c r="B4962" t="s">
        <v>32</v>
      </c>
      <c r="C4962">
        <v>534683</v>
      </c>
      <c r="D496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62">
        <f>IF(moras[[#This Row],[SALARIO]]="",'2-Resumen'!$B$7, moras[[#This Row],[SALARIO]])</f>
        <v>534683</v>
      </c>
      <c r="F4962">
        <f>STANDARDIZE(moras[[#This Row],[SALARIO]],'2-Resumen'!$B$2,'2-Resumen'!$B$3)</f>
        <v>-0.36671977014682972</v>
      </c>
      <c r="G4962" t="str">
        <f>IF(ABS(moras[[#This Row],[Z-CORE]])&gt; 1.96,"Sí", "No")</f>
        <v>No</v>
      </c>
      <c r="H4962" t="s">
        <v>39</v>
      </c>
      <c r="I4962" t="str">
        <f>IF(moras[[#This Row],[TIPO_ASEGURAMIENTO]] = "", '2-Resumen'!$F$4, moras[[#This Row],[TIPO_ASEGURAMIENTO]])</f>
        <v>TRABAJADOR INDEPENDIENTE</v>
      </c>
      <c r="J4962" t="s">
        <v>29</v>
      </c>
      <c r="K4962" t="s">
        <v>30</v>
      </c>
      <c r="L4962" t="s">
        <v>31</v>
      </c>
      <c r="M4962" t="s">
        <v>30</v>
      </c>
      <c r="N4962">
        <v>62</v>
      </c>
      <c r="O4962">
        <f>IF(moras[[#This Row],[EDAD]]="", '2-Resumen'!$C$7, moras[[#This Row],[EDAD]])</f>
        <v>62</v>
      </c>
      <c r="P4962">
        <f>FLOOR(moras[[#This Row],[EDAD_SIN_NA´S]],10)</f>
        <v>60</v>
      </c>
      <c r="Q4962">
        <f>STANDARDIZE(moras[[#This Row],[EDAD]],'2-Resumen'!$C$2, '2-Resumen'!$C$3)</f>
        <v>1.4181164183280413</v>
      </c>
      <c r="R4962" t="str">
        <f>IF(ABS(moras[[#This Row],[Z-CORE E]]) &gt; 1.96, "Sí", "No")</f>
        <v>No</v>
      </c>
    </row>
    <row r="4963" spans="1:18">
      <c r="A4963">
        <v>4701</v>
      </c>
      <c r="B4963" t="s">
        <v>32</v>
      </c>
      <c r="C4963">
        <v>297046</v>
      </c>
      <c r="D496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63">
        <f>IF(moras[[#This Row],[SALARIO]]="",'2-Resumen'!$B$7, moras[[#This Row],[SALARIO]])</f>
        <v>297046</v>
      </c>
      <c r="F4963">
        <f>STANDARDIZE(moras[[#This Row],[SALARIO]],'2-Resumen'!$B$2,'2-Resumen'!$B$3)</f>
        <v>-0.37067382187573611</v>
      </c>
      <c r="G4963" t="str">
        <f>IF(ABS(moras[[#This Row],[Z-CORE]])&gt; 1.96,"Sí", "No")</f>
        <v>No</v>
      </c>
      <c r="H4963" t="s">
        <v>39</v>
      </c>
      <c r="I4963" t="str">
        <f>IF(moras[[#This Row],[TIPO_ASEGURAMIENTO]] = "", '2-Resumen'!$F$4, moras[[#This Row],[TIPO_ASEGURAMIENTO]])</f>
        <v>TRABAJADOR INDEPENDIENTE</v>
      </c>
      <c r="J4963" t="s">
        <v>29</v>
      </c>
      <c r="K4963" t="s">
        <v>30</v>
      </c>
      <c r="L4963" t="s">
        <v>31</v>
      </c>
      <c r="M4963" t="s">
        <v>31</v>
      </c>
      <c r="N4963">
        <v>21</v>
      </c>
      <c r="O4963">
        <f>IF(moras[[#This Row],[EDAD]]="", '2-Resumen'!$C$7, moras[[#This Row],[EDAD]])</f>
        <v>21</v>
      </c>
      <c r="P4963">
        <f>FLOOR(moras[[#This Row],[EDAD_SIN_NA´S]],10)</f>
        <v>20</v>
      </c>
      <c r="Q4963">
        <f>STANDARDIZE(moras[[#This Row],[EDAD]],'2-Resumen'!$C$2, '2-Resumen'!$C$3)</f>
        <v>-1.4754721148345964</v>
      </c>
      <c r="R4963" t="str">
        <f>IF(ABS(moras[[#This Row],[Z-CORE E]]) &gt; 1.96, "Sí", "No")</f>
        <v>No</v>
      </c>
    </row>
    <row r="4964" spans="1:18">
      <c r="A4964">
        <v>4703</v>
      </c>
      <c r="B4964" t="s">
        <v>32</v>
      </c>
      <c r="C4964">
        <v>353539</v>
      </c>
      <c r="D496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64">
        <f>IF(moras[[#This Row],[SALARIO]]="",'2-Resumen'!$B$7, moras[[#This Row],[SALARIO]])</f>
        <v>353539</v>
      </c>
      <c r="F4964">
        <f>STANDARDIZE(moras[[#This Row],[SALARIO]],'2-Resumen'!$B$2,'2-Resumen'!$B$3)</f>
        <v>-0.36973383254612369</v>
      </c>
      <c r="G4964" t="str">
        <f>IF(ABS(moras[[#This Row],[Z-CORE]])&gt; 1.96,"Sí", "No")</f>
        <v>No</v>
      </c>
      <c r="H4964" t="s">
        <v>39</v>
      </c>
      <c r="I4964" t="str">
        <f>IF(moras[[#This Row],[TIPO_ASEGURAMIENTO]] = "", '2-Resumen'!$F$4, moras[[#This Row],[TIPO_ASEGURAMIENTO]])</f>
        <v>TRABAJADOR INDEPENDIENTE</v>
      </c>
      <c r="J4964" t="s">
        <v>29</v>
      </c>
      <c r="K4964" t="s">
        <v>30</v>
      </c>
      <c r="L4964" t="s">
        <v>31</v>
      </c>
      <c r="M4964" t="s">
        <v>31</v>
      </c>
      <c r="N4964">
        <v>56</v>
      </c>
      <c r="O4964">
        <f>IF(moras[[#This Row],[EDAD]]="", '2-Resumen'!$C$7, moras[[#This Row],[EDAD]])</f>
        <v>56</v>
      </c>
      <c r="P4964">
        <f>FLOOR(moras[[#This Row],[EDAD_SIN_NA´S]],10)</f>
        <v>50</v>
      </c>
      <c r="Q4964">
        <f>STANDARDIZE(moras[[#This Row],[EDAD]],'2-Resumen'!$C$2, '2-Resumen'!$C$3)</f>
        <v>0.99466443786521619</v>
      </c>
      <c r="R4964" t="str">
        <f>IF(ABS(moras[[#This Row],[Z-CORE E]]) &gt; 1.96, "Sí", "No")</f>
        <v>No</v>
      </c>
    </row>
    <row r="4965" spans="1:18">
      <c r="A4965">
        <v>4706</v>
      </c>
      <c r="B4965" t="s">
        <v>32</v>
      </c>
      <c r="C4965">
        <v>505464</v>
      </c>
      <c r="D496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65">
        <f>IF(moras[[#This Row],[SALARIO]]="",'2-Resumen'!$B$7, moras[[#This Row],[SALARIO]])</f>
        <v>505464</v>
      </c>
      <c r="F4965">
        <f>STANDARDIZE(moras[[#This Row],[SALARIO]],'2-Resumen'!$B$2,'2-Resumen'!$B$3)</f>
        <v>-0.36720594627877429</v>
      </c>
      <c r="G4965" t="str">
        <f>IF(ABS(moras[[#This Row],[Z-CORE]])&gt; 1.96,"Sí", "No")</f>
        <v>No</v>
      </c>
      <c r="H4965" t="s">
        <v>39</v>
      </c>
      <c r="I4965" t="str">
        <f>IF(moras[[#This Row],[TIPO_ASEGURAMIENTO]] = "", '2-Resumen'!$F$4, moras[[#This Row],[TIPO_ASEGURAMIENTO]])</f>
        <v>TRABAJADOR INDEPENDIENTE</v>
      </c>
      <c r="J4965" t="s">
        <v>29</v>
      </c>
      <c r="K4965" t="s">
        <v>30</v>
      </c>
      <c r="L4965" t="s">
        <v>31</v>
      </c>
      <c r="M4965" t="s">
        <v>31</v>
      </c>
      <c r="N4965">
        <v>61</v>
      </c>
      <c r="O4965">
        <f>IF(moras[[#This Row],[EDAD]]="", '2-Resumen'!$C$7, moras[[#This Row],[EDAD]])</f>
        <v>61</v>
      </c>
      <c r="P4965">
        <f>FLOOR(moras[[#This Row],[EDAD_SIN_NA´S]],10)</f>
        <v>60</v>
      </c>
      <c r="Q4965">
        <f>STANDARDIZE(moras[[#This Row],[EDAD]],'2-Resumen'!$C$2, '2-Resumen'!$C$3)</f>
        <v>1.3475410882509038</v>
      </c>
      <c r="R4965" t="str">
        <f>IF(ABS(moras[[#This Row],[Z-CORE E]]) &gt; 1.96, "Sí", "No")</f>
        <v>No</v>
      </c>
    </row>
    <row r="4966" spans="1:18">
      <c r="A4966">
        <v>4725</v>
      </c>
      <c r="B4966" t="s">
        <v>32</v>
      </c>
      <c r="C4966">
        <v>297045</v>
      </c>
      <c r="D496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66">
        <f>IF(moras[[#This Row],[SALARIO]]="",'2-Resumen'!$B$7, moras[[#This Row],[SALARIO]])</f>
        <v>297045</v>
      </c>
      <c r="F4966">
        <f>STANDARDIZE(moras[[#This Row],[SALARIO]],'2-Resumen'!$B$2,'2-Resumen'!$B$3)</f>
        <v>-0.37067383851477692</v>
      </c>
      <c r="G4966" t="str">
        <f>IF(ABS(moras[[#This Row],[Z-CORE]])&gt; 1.96,"Sí", "No")</f>
        <v>No</v>
      </c>
      <c r="H4966" t="s">
        <v>39</v>
      </c>
      <c r="I4966" t="str">
        <f>IF(moras[[#This Row],[TIPO_ASEGURAMIENTO]] = "", '2-Resumen'!$F$4, moras[[#This Row],[TIPO_ASEGURAMIENTO]])</f>
        <v>TRABAJADOR INDEPENDIENTE</v>
      </c>
      <c r="J4966" t="s">
        <v>29</v>
      </c>
      <c r="K4966" t="s">
        <v>30</v>
      </c>
      <c r="L4966" t="s">
        <v>31</v>
      </c>
      <c r="M4966" t="s">
        <v>31</v>
      </c>
      <c r="N4966">
        <v>45</v>
      </c>
      <c r="O4966">
        <f>IF(moras[[#This Row],[EDAD]]="", '2-Resumen'!$C$7, moras[[#This Row],[EDAD]])</f>
        <v>45</v>
      </c>
      <c r="P4966">
        <f>FLOOR(moras[[#This Row],[EDAD_SIN_NA´S]],10)</f>
        <v>40</v>
      </c>
      <c r="Q4966">
        <f>STANDARDIZE(moras[[#This Row],[EDAD]],'2-Resumen'!$C$2, '2-Resumen'!$C$3)</f>
        <v>0.21833580701670366</v>
      </c>
      <c r="R4966" t="str">
        <f>IF(ABS(moras[[#This Row],[Z-CORE E]]) &gt; 1.96, "Sí", "No")</f>
        <v>No</v>
      </c>
    </row>
    <row r="4967" spans="1:18">
      <c r="A4967">
        <v>4734</v>
      </c>
      <c r="B4967" t="s">
        <v>27</v>
      </c>
      <c r="C4967">
        <v>566297</v>
      </c>
      <c r="D496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67">
        <f>IF(moras[[#This Row],[SALARIO]]="",'2-Resumen'!$B$7, moras[[#This Row],[SALARIO]])</f>
        <v>566297</v>
      </c>
      <c r="F4967">
        <f>STANDARDIZE(moras[[#This Row],[SALARIO]],'2-Resumen'!$B$2,'2-Resumen'!$B$3)</f>
        <v>-0.36619374351226675</v>
      </c>
      <c r="G4967" t="str">
        <f>IF(ABS(moras[[#This Row],[Z-CORE]])&gt; 1.96,"Sí", "No")</f>
        <v>No</v>
      </c>
      <c r="H4967" t="s">
        <v>39</v>
      </c>
      <c r="I4967" t="str">
        <f>IF(moras[[#This Row],[TIPO_ASEGURAMIENTO]] = "", '2-Resumen'!$F$4, moras[[#This Row],[TIPO_ASEGURAMIENTO]])</f>
        <v>TRABAJADOR INDEPENDIENTE</v>
      </c>
      <c r="J4967" t="s">
        <v>29</v>
      </c>
      <c r="K4967" t="s">
        <v>30</v>
      </c>
      <c r="L4967" t="s">
        <v>30</v>
      </c>
      <c r="M4967" t="s">
        <v>31</v>
      </c>
      <c r="N4967">
        <v>59</v>
      </c>
      <c r="O4967">
        <f>IF(moras[[#This Row],[EDAD]]="", '2-Resumen'!$C$7, moras[[#This Row],[EDAD]])</f>
        <v>59</v>
      </c>
      <c r="P4967">
        <f>FLOOR(moras[[#This Row],[EDAD_SIN_NA´S]],10)</f>
        <v>50</v>
      </c>
      <c r="Q4967">
        <f>STANDARDIZE(moras[[#This Row],[EDAD]],'2-Resumen'!$C$2, '2-Resumen'!$C$3)</f>
        <v>1.2063904280966287</v>
      </c>
      <c r="R4967" t="str">
        <f>IF(ABS(moras[[#This Row],[Z-CORE E]]) &gt; 1.96, "Sí", "No")</f>
        <v>No</v>
      </c>
    </row>
    <row r="4968" spans="1:18">
      <c r="A4968">
        <v>4745</v>
      </c>
      <c r="B4968" t="s">
        <v>32</v>
      </c>
      <c r="C4968">
        <v>371789</v>
      </c>
      <c r="D496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68">
        <f>IF(moras[[#This Row],[SALARIO]]="",'2-Resumen'!$B$7, moras[[#This Row],[SALARIO]])</f>
        <v>371789</v>
      </c>
      <c r="F4968">
        <f>STANDARDIZE(moras[[#This Row],[SALARIO]],'2-Resumen'!$B$2,'2-Resumen'!$B$3)</f>
        <v>-0.36943017005226736</v>
      </c>
      <c r="G4968" t="str">
        <f>IF(ABS(moras[[#This Row],[Z-CORE]])&gt; 1.96,"Sí", "No")</f>
        <v>No</v>
      </c>
      <c r="H4968" t="s">
        <v>39</v>
      </c>
      <c r="I4968" t="str">
        <f>IF(moras[[#This Row],[TIPO_ASEGURAMIENTO]] = "", '2-Resumen'!$F$4, moras[[#This Row],[TIPO_ASEGURAMIENTO]])</f>
        <v>TRABAJADOR INDEPENDIENTE</v>
      </c>
      <c r="J4968" t="s">
        <v>29</v>
      </c>
      <c r="K4968" t="s">
        <v>30</v>
      </c>
      <c r="L4968" t="s">
        <v>31</v>
      </c>
      <c r="M4968" t="s">
        <v>31</v>
      </c>
      <c r="N4968">
        <v>55</v>
      </c>
      <c r="O4968">
        <f>IF(moras[[#This Row],[EDAD]]="", '2-Resumen'!$C$7, moras[[#This Row],[EDAD]])</f>
        <v>55</v>
      </c>
      <c r="P4968">
        <f>FLOOR(moras[[#This Row],[EDAD_SIN_NA´S]],10)</f>
        <v>50</v>
      </c>
      <c r="Q4968">
        <f>STANDARDIZE(moras[[#This Row],[EDAD]],'2-Resumen'!$C$2, '2-Resumen'!$C$3)</f>
        <v>0.92408910778807873</v>
      </c>
      <c r="R4968" t="str">
        <f>IF(ABS(moras[[#This Row],[Z-CORE E]]) &gt; 1.96, "Sí", "No")</f>
        <v>No</v>
      </c>
    </row>
    <row r="4969" spans="1:18">
      <c r="A4969">
        <v>4749</v>
      </c>
      <c r="B4969" t="s">
        <v>27</v>
      </c>
      <c r="C4969">
        <v>686166</v>
      </c>
      <c r="D496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969">
        <f>IF(moras[[#This Row],[SALARIO]]="",'2-Resumen'!$B$7, moras[[#This Row],[SALARIO]])</f>
        <v>686166</v>
      </c>
      <c r="F4969">
        <f>STANDARDIZE(moras[[#This Row],[SALARIO]],'2-Resumen'!$B$2,'2-Resumen'!$B$3)</f>
        <v>-0.36419923833549595</v>
      </c>
      <c r="G4969" t="str">
        <f>IF(ABS(moras[[#This Row],[Z-CORE]])&gt; 1.96,"Sí", "No")</f>
        <v>No</v>
      </c>
      <c r="H4969" t="s">
        <v>39</v>
      </c>
      <c r="I4969" t="str">
        <f>IF(moras[[#This Row],[TIPO_ASEGURAMIENTO]] = "", '2-Resumen'!$F$4, moras[[#This Row],[TIPO_ASEGURAMIENTO]])</f>
        <v>TRABAJADOR INDEPENDIENTE</v>
      </c>
      <c r="J4969" t="s">
        <v>29</v>
      </c>
      <c r="K4969" t="s">
        <v>30</v>
      </c>
      <c r="L4969" t="s">
        <v>31</v>
      </c>
      <c r="M4969" t="s">
        <v>31</v>
      </c>
      <c r="N4969">
        <v>37</v>
      </c>
      <c r="O4969">
        <f>IF(moras[[#This Row],[EDAD]]="", '2-Resumen'!$C$7, moras[[#This Row],[EDAD]])</f>
        <v>37</v>
      </c>
      <c r="P4969">
        <f>FLOOR(moras[[#This Row],[EDAD_SIN_NA´S]],10)</f>
        <v>30</v>
      </c>
      <c r="Q4969">
        <f>STANDARDIZE(moras[[#This Row],[EDAD]],'2-Resumen'!$C$2, '2-Resumen'!$C$3)</f>
        <v>-0.3462668336003964</v>
      </c>
      <c r="R4969" t="str">
        <f>IF(ABS(moras[[#This Row],[Z-CORE E]]) &gt; 1.96, "Sí", "No")</f>
        <v>No</v>
      </c>
    </row>
    <row r="4970" spans="1:18">
      <c r="A4970">
        <v>4762</v>
      </c>
      <c r="B4970" t="s">
        <v>27</v>
      </c>
      <c r="C4970">
        <v>639148</v>
      </c>
      <c r="D497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70">
        <f>IF(moras[[#This Row],[SALARIO]]="",'2-Resumen'!$B$7, moras[[#This Row],[SALARIO]])</f>
        <v>639148</v>
      </c>
      <c r="F4970">
        <f>STANDARDIZE(moras[[#This Row],[SALARIO]],'2-Resumen'!$B$2,'2-Resumen'!$B$3)</f>
        <v>-0.36498157275391446</v>
      </c>
      <c r="G4970" t="str">
        <f>IF(ABS(moras[[#This Row],[Z-CORE]])&gt; 1.96,"Sí", "No")</f>
        <v>No</v>
      </c>
      <c r="H4970" t="s">
        <v>39</v>
      </c>
      <c r="I4970" t="str">
        <f>IF(moras[[#This Row],[TIPO_ASEGURAMIENTO]] = "", '2-Resumen'!$F$4, moras[[#This Row],[TIPO_ASEGURAMIENTO]])</f>
        <v>TRABAJADOR INDEPENDIENTE</v>
      </c>
      <c r="J4970" t="s">
        <v>29</v>
      </c>
      <c r="K4970" t="s">
        <v>30</v>
      </c>
      <c r="L4970" t="s">
        <v>31</v>
      </c>
      <c r="M4970" t="s">
        <v>30</v>
      </c>
      <c r="N4970">
        <v>73</v>
      </c>
      <c r="O4970">
        <f>IF(moras[[#This Row],[EDAD]]="", '2-Resumen'!$C$7, moras[[#This Row],[EDAD]])</f>
        <v>73</v>
      </c>
      <c r="P4970">
        <f>FLOOR(moras[[#This Row],[EDAD_SIN_NA´S]],10)</f>
        <v>70</v>
      </c>
      <c r="Q4970">
        <f>STANDARDIZE(moras[[#This Row],[EDAD]],'2-Resumen'!$C$2, '2-Resumen'!$C$3)</f>
        <v>2.1944450491765539</v>
      </c>
      <c r="R4970" t="str">
        <f>IF(ABS(moras[[#This Row],[Z-CORE E]]) &gt; 1.96, "Sí", "No")</f>
        <v>Sí</v>
      </c>
    </row>
    <row r="4971" spans="1:18">
      <c r="A4971">
        <v>4767</v>
      </c>
      <c r="B4971" t="s">
        <v>27</v>
      </c>
      <c r="C4971">
        <v>299784</v>
      </c>
      <c r="D497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71">
        <f>IF(moras[[#This Row],[SALARIO]]="",'2-Resumen'!$B$7, moras[[#This Row],[SALARIO]])</f>
        <v>299784</v>
      </c>
      <c r="F4971">
        <f>STANDARDIZE(moras[[#This Row],[SALARIO]],'2-Resumen'!$B$2,'2-Resumen'!$B$3)</f>
        <v>-0.37062826418213729</v>
      </c>
      <c r="G4971" t="str">
        <f>IF(ABS(moras[[#This Row],[Z-CORE]])&gt; 1.96,"Sí", "No")</f>
        <v>No</v>
      </c>
      <c r="H4971" t="s">
        <v>39</v>
      </c>
      <c r="I4971" t="str">
        <f>IF(moras[[#This Row],[TIPO_ASEGURAMIENTO]] = "", '2-Resumen'!$F$4, moras[[#This Row],[TIPO_ASEGURAMIENTO]])</f>
        <v>TRABAJADOR INDEPENDIENTE</v>
      </c>
      <c r="J4971" t="s">
        <v>29</v>
      </c>
      <c r="K4971" t="s">
        <v>30</v>
      </c>
      <c r="L4971" t="s">
        <v>30</v>
      </c>
      <c r="M4971" t="s">
        <v>30</v>
      </c>
      <c r="N4971">
        <v>32</v>
      </c>
      <c r="O4971">
        <f>IF(moras[[#This Row],[EDAD]]="", '2-Resumen'!$C$7, moras[[#This Row],[EDAD]])</f>
        <v>32</v>
      </c>
      <c r="P4971">
        <f>FLOOR(moras[[#This Row],[EDAD_SIN_NA´S]],10)</f>
        <v>30</v>
      </c>
      <c r="Q4971">
        <f>STANDARDIZE(moras[[#This Row],[EDAD]],'2-Resumen'!$C$2, '2-Resumen'!$C$3)</f>
        <v>-0.69914348398608395</v>
      </c>
      <c r="R4971" t="str">
        <f>IF(ABS(moras[[#This Row],[Z-CORE E]]) &gt; 1.96, "Sí", "No")</f>
        <v>No</v>
      </c>
    </row>
    <row r="4972" spans="1:18">
      <c r="A4972">
        <v>4774</v>
      </c>
      <c r="B4972" t="s">
        <v>27</v>
      </c>
      <c r="C4972">
        <v>297046</v>
      </c>
      <c r="D497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72">
        <f>IF(moras[[#This Row],[SALARIO]]="",'2-Resumen'!$B$7, moras[[#This Row],[SALARIO]])</f>
        <v>297046</v>
      </c>
      <c r="F4972">
        <f>STANDARDIZE(moras[[#This Row],[SALARIO]],'2-Resumen'!$B$2,'2-Resumen'!$B$3)</f>
        <v>-0.37067382187573611</v>
      </c>
      <c r="G4972" t="str">
        <f>IF(ABS(moras[[#This Row],[Z-CORE]])&gt; 1.96,"Sí", "No")</f>
        <v>No</v>
      </c>
      <c r="H4972" t="s">
        <v>39</v>
      </c>
      <c r="I4972" t="str">
        <f>IF(moras[[#This Row],[TIPO_ASEGURAMIENTO]] = "", '2-Resumen'!$F$4, moras[[#This Row],[TIPO_ASEGURAMIENTO]])</f>
        <v>TRABAJADOR INDEPENDIENTE</v>
      </c>
      <c r="J4972" t="s">
        <v>29</v>
      </c>
      <c r="K4972" t="s">
        <v>30</v>
      </c>
      <c r="L4972" t="s">
        <v>31</v>
      </c>
      <c r="M4972" t="s">
        <v>30</v>
      </c>
      <c r="N4972">
        <v>24</v>
      </c>
      <c r="O4972">
        <f>IF(moras[[#This Row],[EDAD]]="", '2-Resumen'!$C$7, moras[[#This Row],[EDAD]])</f>
        <v>24</v>
      </c>
      <c r="P4972">
        <f>FLOOR(moras[[#This Row],[EDAD_SIN_NA´S]],10)</f>
        <v>20</v>
      </c>
      <c r="Q4972">
        <f>STANDARDIZE(moras[[#This Row],[EDAD]],'2-Resumen'!$C$2, '2-Resumen'!$C$3)</f>
        <v>-1.263746124603184</v>
      </c>
      <c r="R4972" t="str">
        <f>IF(ABS(moras[[#This Row],[Z-CORE E]]) &gt; 1.96, "Sí", "No")</f>
        <v>No</v>
      </c>
    </row>
    <row r="4973" spans="1:18">
      <c r="A4973">
        <v>4777</v>
      </c>
      <c r="B4973" t="s">
        <v>32</v>
      </c>
      <c r="C4973">
        <v>617386</v>
      </c>
      <c r="D497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73">
        <f>IF(moras[[#This Row],[SALARIO]]="",'2-Resumen'!$B$7, moras[[#This Row],[SALARIO]])</f>
        <v>617386</v>
      </c>
      <c r="F4973">
        <f>STANDARDIZE(moras[[#This Row],[SALARIO]],'2-Resumen'!$B$2,'2-Resumen'!$B$3)</f>
        <v>-0.36534367155891728</v>
      </c>
      <c r="G4973" t="str">
        <f>IF(ABS(moras[[#This Row],[Z-CORE]])&gt; 1.96,"Sí", "No")</f>
        <v>No</v>
      </c>
      <c r="H4973" t="s">
        <v>39</v>
      </c>
      <c r="I4973" t="str">
        <f>IF(moras[[#This Row],[TIPO_ASEGURAMIENTO]] = "", '2-Resumen'!$F$4, moras[[#This Row],[TIPO_ASEGURAMIENTO]])</f>
        <v>TRABAJADOR INDEPENDIENTE</v>
      </c>
      <c r="J4973" t="s">
        <v>29</v>
      </c>
      <c r="K4973" t="s">
        <v>30</v>
      </c>
      <c r="L4973" t="s">
        <v>31</v>
      </c>
      <c r="M4973" t="s">
        <v>31</v>
      </c>
      <c r="N4973">
        <v>40</v>
      </c>
      <c r="O4973">
        <f>IF(moras[[#This Row],[EDAD]]="", '2-Resumen'!$C$7, moras[[#This Row],[EDAD]])</f>
        <v>40</v>
      </c>
      <c r="P4973">
        <f>FLOOR(moras[[#This Row],[EDAD_SIN_NA´S]],10)</f>
        <v>40</v>
      </c>
      <c r="Q4973">
        <f>STANDARDIZE(moras[[#This Row],[EDAD]],'2-Resumen'!$C$2, '2-Resumen'!$C$3)</f>
        <v>-0.13454084336898386</v>
      </c>
      <c r="R4973" t="str">
        <f>IF(ABS(moras[[#This Row],[Z-CORE E]]) &gt; 1.96, "Sí", "No")</f>
        <v>No</v>
      </c>
    </row>
    <row r="4974" spans="1:18">
      <c r="A4974">
        <v>4781</v>
      </c>
      <c r="B4974" t="s">
        <v>27</v>
      </c>
      <c r="C4974">
        <v>410351</v>
      </c>
      <c r="D497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74">
        <f>IF(moras[[#This Row],[SALARIO]]="",'2-Resumen'!$B$7, moras[[#This Row],[SALARIO]])</f>
        <v>410351</v>
      </c>
      <c r="F4974">
        <f>STANDARDIZE(moras[[#This Row],[SALARIO]],'2-Resumen'!$B$2,'2-Resumen'!$B$3)</f>
        <v>-0.36878853536250905</v>
      </c>
      <c r="G4974" t="str">
        <f>IF(ABS(moras[[#This Row],[Z-CORE]])&gt; 1.96,"Sí", "No")</f>
        <v>No</v>
      </c>
      <c r="H4974" t="s">
        <v>39</v>
      </c>
      <c r="I4974" t="str">
        <f>IF(moras[[#This Row],[TIPO_ASEGURAMIENTO]] = "", '2-Resumen'!$F$4, moras[[#This Row],[TIPO_ASEGURAMIENTO]])</f>
        <v>TRABAJADOR INDEPENDIENTE</v>
      </c>
      <c r="J4974" t="s">
        <v>29</v>
      </c>
      <c r="K4974" t="s">
        <v>30</v>
      </c>
      <c r="L4974" t="s">
        <v>30</v>
      </c>
      <c r="M4974" t="s">
        <v>31</v>
      </c>
      <c r="N4974">
        <v>54</v>
      </c>
      <c r="O4974">
        <f>IF(moras[[#This Row],[EDAD]]="", '2-Resumen'!$C$7, moras[[#This Row],[EDAD]])</f>
        <v>54</v>
      </c>
      <c r="P4974">
        <f>FLOOR(moras[[#This Row],[EDAD_SIN_NA´S]],10)</f>
        <v>50</v>
      </c>
      <c r="Q4974">
        <f>STANDARDIZE(moras[[#This Row],[EDAD]],'2-Resumen'!$C$2, '2-Resumen'!$C$3)</f>
        <v>0.85351377771094117</v>
      </c>
      <c r="R4974" t="str">
        <f>IF(ABS(moras[[#This Row],[Z-CORE E]]) &gt; 1.96, "Sí", "No")</f>
        <v>No</v>
      </c>
    </row>
    <row r="4975" spans="1:18">
      <c r="A4975">
        <v>4799</v>
      </c>
      <c r="B4975" t="s">
        <v>27</v>
      </c>
      <c r="C4975">
        <v>297045</v>
      </c>
      <c r="D497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75">
        <f>IF(moras[[#This Row],[SALARIO]]="",'2-Resumen'!$B$7, moras[[#This Row],[SALARIO]])</f>
        <v>297045</v>
      </c>
      <c r="F4975">
        <f>STANDARDIZE(moras[[#This Row],[SALARIO]],'2-Resumen'!$B$2,'2-Resumen'!$B$3)</f>
        <v>-0.37067383851477692</v>
      </c>
      <c r="G4975" t="str">
        <f>IF(ABS(moras[[#This Row],[Z-CORE]])&gt; 1.96,"Sí", "No")</f>
        <v>No</v>
      </c>
      <c r="H4975" t="s">
        <v>39</v>
      </c>
      <c r="I4975" t="str">
        <f>IF(moras[[#This Row],[TIPO_ASEGURAMIENTO]] = "", '2-Resumen'!$F$4, moras[[#This Row],[TIPO_ASEGURAMIENTO]])</f>
        <v>TRABAJADOR INDEPENDIENTE</v>
      </c>
      <c r="J4975" t="s">
        <v>29</v>
      </c>
      <c r="K4975" t="s">
        <v>30</v>
      </c>
      <c r="L4975" t="s">
        <v>31</v>
      </c>
      <c r="M4975" t="s">
        <v>30</v>
      </c>
      <c r="N4975">
        <v>50</v>
      </c>
      <c r="O4975">
        <f>IF(moras[[#This Row],[EDAD]]="", '2-Resumen'!$C$7, moras[[#This Row],[EDAD]])</f>
        <v>50</v>
      </c>
      <c r="P4975">
        <f>FLOOR(moras[[#This Row],[EDAD_SIN_NA´S]],10)</f>
        <v>50</v>
      </c>
      <c r="Q4975">
        <f>STANDARDIZE(moras[[#This Row],[EDAD]],'2-Resumen'!$C$2, '2-Resumen'!$C$3)</f>
        <v>0.57121245740239113</v>
      </c>
      <c r="R4975" t="str">
        <f>IF(ABS(moras[[#This Row],[Z-CORE E]]) &gt; 1.96, "Sí", "No")</f>
        <v>No</v>
      </c>
    </row>
    <row r="4976" spans="1:18">
      <c r="A4976">
        <v>4806</v>
      </c>
      <c r="B4976" t="s">
        <v>32</v>
      </c>
      <c r="C4976">
        <v>639148</v>
      </c>
      <c r="D497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76">
        <f>IF(moras[[#This Row],[SALARIO]]="",'2-Resumen'!$B$7, moras[[#This Row],[SALARIO]])</f>
        <v>639148</v>
      </c>
      <c r="F4976">
        <f>STANDARDIZE(moras[[#This Row],[SALARIO]],'2-Resumen'!$B$2,'2-Resumen'!$B$3)</f>
        <v>-0.36498157275391446</v>
      </c>
      <c r="G4976" t="str">
        <f>IF(ABS(moras[[#This Row],[Z-CORE]])&gt; 1.96,"Sí", "No")</f>
        <v>No</v>
      </c>
      <c r="H4976" t="s">
        <v>39</v>
      </c>
      <c r="I4976" t="str">
        <f>IF(moras[[#This Row],[TIPO_ASEGURAMIENTO]] = "", '2-Resumen'!$F$4, moras[[#This Row],[TIPO_ASEGURAMIENTO]])</f>
        <v>TRABAJADOR INDEPENDIENTE</v>
      </c>
      <c r="J4976" t="s">
        <v>29</v>
      </c>
      <c r="K4976" t="s">
        <v>30</v>
      </c>
      <c r="L4976" t="s">
        <v>31</v>
      </c>
      <c r="M4976" t="s">
        <v>31</v>
      </c>
      <c r="N4976">
        <v>64</v>
      </c>
      <c r="O4976">
        <f>IF(moras[[#This Row],[EDAD]]="", '2-Resumen'!$C$7, moras[[#This Row],[EDAD]])</f>
        <v>64</v>
      </c>
      <c r="P4976">
        <f>FLOOR(moras[[#This Row],[EDAD_SIN_NA´S]],10)</f>
        <v>60</v>
      </c>
      <c r="Q4976">
        <f>STANDARDIZE(moras[[#This Row],[EDAD]],'2-Resumen'!$C$2, '2-Resumen'!$C$3)</f>
        <v>1.5592670784823162</v>
      </c>
      <c r="R4976" t="str">
        <f>IF(ABS(moras[[#This Row],[Z-CORE E]]) &gt; 1.96, "Sí", "No")</f>
        <v>No</v>
      </c>
    </row>
    <row r="4977" spans="1:18">
      <c r="A4977">
        <v>4817</v>
      </c>
      <c r="B4977" t="s">
        <v>32</v>
      </c>
      <c r="C4977">
        <v>509509</v>
      </c>
      <c r="D497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77">
        <f>IF(moras[[#This Row],[SALARIO]]="",'2-Resumen'!$B$7, moras[[#This Row],[SALARIO]])</f>
        <v>509509</v>
      </c>
      <c r="F4977">
        <f>STANDARDIZE(moras[[#This Row],[SALARIO]],'2-Resumen'!$B$2,'2-Resumen'!$B$3)</f>
        <v>-0.36713864135890312</v>
      </c>
      <c r="G4977" t="str">
        <f>IF(ABS(moras[[#This Row],[Z-CORE]])&gt; 1.96,"Sí", "No")</f>
        <v>No</v>
      </c>
      <c r="H4977" t="s">
        <v>39</v>
      </c>
      <c r="I4977" t="str">
        <f>IF(moras[[#This Row],[TIPO_ASEGURAMIENTO]] = "", '2-Resumen'!$F$4, moras[[#This Row],[TIPO_ASEGURAMIENTO]])</f>
        <v>TRABAJADOR INDEPENDIENTE</v>
      </c>
      <c r="J4977" t="s">
        <v>29</v>
      </c>
      <c r="K4977" t="s">
        <v>30</v>
      </c>
      <c r="L4977" t="s">
        <v>31</v>
      </c>
      <c r="M4977" t="s">
        <v>30</v>
      </c>
      <c r="N4977">
        <v>58</v>
      </c>
      <c r="O4977">
        <f>IF(moras[[#This Row],[EDAD]]="", '2-Resumen'!$C$7, moras[[#This Row],[EDAD]])</f>
        <v>58</v>
      </c>
      <c r="P4977">
        <f>FLOOR(moras[[#This Row],[EDAD_SIN_NA´S]],10)</f>
        <v>50</v>
      </c>
      <c r="Q4977">
        <f>STANDARDIZE(moras[[#This Row],[EDAD]],'2-Resumen'!$C$2, '2-Resumen'!$C$3)</f>
        <v>1.1358150980194912</v>
      </c>
      <c r="R4977" t="str">
        <f>IF(ABS(moras[[#This Row],[Z-CORE E]]) &gt; 1.96, "Sí", "No")</f>
        <v>No</v>
      </c>
    </row>
    <row r="4978" spans="1:18">
      <c r="A4978">
        <v>4818</v>
      </c>
      <c r="B4978" t="s">
        <v>32</v>
      </c>
      <c r="C4978">
        <v>384956</v>
      </c>
      <c r="D497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78">
        <f>IF(moras[[#This Row],[SALARIO]]="",'2-Resumen'!$B$7, moras[[#This Row],[SALARIO]])</f>
        <v>384956</v>
      </c>
      <c r="F4978">
        <f>STANDARDIZE(moras[[#This Row],[SALARIO]],'2-Resumen'!$B$2,'2-Resumen'!$B$3)</f>
        <v>-0.36921108380259027</v>
      </c>
      <c r="G4978" t="str">
        <f>IF(ABS(moras[[#This Row],[Z-CORE]])&gt; 1.96,"Sí", "No")</f>
        <v>No</v>
      </c>
      <c r="H4978" t="s">
        <v>39</v>
      </c>
      <c r="I4978" t="str">
        <f>IF(moras[[#This Row],[TIPO_ASEGURAMIENTO]] = "", '2-Resumen'!$F$4, moras[[#This Row],[TIPO_ASEGURAMIENTO]])</f>
        <v>TRABAJADOR INDEPENDIENTE</v>
      </c>
      <c r="J4978" t="s">
        <v>29</v>
      </c>
      <c r="K4978" t="s">
        <v>30</v>
      </c>
      <c r="L4978" t="s">
        <v>31</v>
      </c>
      <c r="M4978" t="s">
        <v>30</v>
      </c>
      <c r="N4978">
        <v>42</v>
      </c>
      <c r="O4978">
        <f>IF(moras[[#This Row],[EDAD]]="", '2-Resumen'!$C$7, moras[[#This Row],[EDAD]])</f>
        <v>42</v>
      </c>
      <c r="P4978">
        <f>FLOOR(moras[[#This Row],[EDAD_SIN_NA´S]],10)</f>
        <v>40</v>
      </c>
      <c r="Q4978">
        <f>STANDARDIZE(moras[[#This Row],[EDAD]],'2-Resumen'!$C$2, '2-Resumen'!$C$3)</f>
        <v>6.6098167852911317E-3</v>
      </c>
      <c r="R4978" t="str">
        <f>IF(ABS(moras[[#This Row],[Z-CORE E]]) &gt; 1.96, "Sí", "No")</f>
        <v>No</v>
      </c>
    </row>
    <row r="4979" spans="1:18">
      <c r="A4979">
        <v>4827</v>
      </c>
      <c r="B4979" t="s">
        <v>32</v>
      </c>
      <c r="C4979">
        <v>430371</v>
      </c>
      <c r="D497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79">
        <f>IF(moras[[#This Row],[SALARIO]]="",'2-Resumen'!$B$7, moras[[#This Row],[SALARIO]])</f>
        <v>430371</v>
      </c>
      <c r="F4979">
        <f>STANDARDIZE(moras[[#This Row],[SALARIO]],'2-Resumen'!$B$2,'2-Resumen'!$B$3)</f>
        <v>-0.36845542176650886</v>
      </c>
      <c r="G4979" t="str">
        <f>IF(ABS(moras[[#This Row],[Z-CORE]])&gt; 1.96,"Sí", "No")</f>
        <v>No</v>
      </c>
      <c r="H4979" t="s">
        <v>39</v>
      </c>
      <c r="I4979" t="str">
        <f>IF(moras[[#This Row],[TIPO_ASEGURAMIENTO]] = "", '2-Resumen'!$F$4, moras[[#This Row],[TIPO_ASEGURAMIENTO]])</f>
        <v>TRABAJADOR INDEPENDIENTE</v>
      </c>
      <c r="J4979" t="s">
        <v>29</v>
      </c>
      <c r="K4979" t="s">
        <v>30</v>
      </c>
      <c r="L4979" t="s">
        <v>31</v>
      </c>
      <c r="M4979" t="s">
        <v>31</v>
      </c>
      <c r="N4979">
        <v>35</v>
      </c>
      <c r="O4979">
        <f>IF(moras[[#This Row],[EDAD]]="", '2-Resumen'!$C$7, moras[[#This Row],[EDAD]])</f>
        <v>35</v>
      </c>
      <c r="P4979">
        <f>FLOOR(moras[[#This Row],[EDAD_SIN_NA´S]],10)</f>
        <v>30</v>
      </c>
      <c r="Q4979">
        <f>STANDARDIZE(moras[[#This Row],[EDAD]],'2-Resumen'!$C$2, '2-Resumen'!$C$3)</f>
        <v>-0.48741749375467142</v>
      </c>
      <c r="R4979" t="str">
        <f>IF(ABS(moras[[#This Row],[Z-CORE E]]) &gt; 1.96, "Sí", "No")</f>
        <v>No</v>
      </c>
    </row>
    <row r="4980" spans="1:18">
      <c r="A4980">
        <v>4831</v>
      </c>
      <c r="B4980" t="s">
        <v>27</v>
      </c>
      <c r="C4980">
        <v>686170</v>
      </c>
      <c r="D498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4980">
        <f>IF(moras[[#This Row],[SALARIO]]="",'2-Resumen'!$B$7, moras[[#This Row],[SALARIO]])</f>
        <v>686170</v>
      </c>
      <c r="F4980">
        <f>STANDARDIZE(moras[[#This Row],[SALARIO]],'2-Resumen'!$B$2,'2-Resumen'!$B$3)</f>
        <v>-0.36419917177933286</v>
      </c>
      <c r="G4980" t="str">
        <f>IF(ABS(moras[[#This Row],[Z-CORE]])&gt; 1.96,"Sí", "No")</f>
        <v>No</v>
      </c>
      <c r="H4980" t="s">
        <v>39</v>
      </c>
      <c r="I4980" t="str">
        <f>IF(moras[[#This Row],[TIPO_ASEGURAMIENTO]] = "", '2-Resumen'!$F$4, moras[[#This Row],[TIPO_ASEGURAMIENTO]])</f>
        <v>TRABAJADOR INDEPENDIENTE</v>
      </c>
      <c r="J4980" t="s">
        <v>29</v>
      </c>
      <c r="K4980" t="s">
        <v>30</v>
      </c>
      <c r="L4980" t="s">
        <v>31</v>
      </c>
      <c r="M4980" t="s">
        <v>30</v>
      </c>
      <c r="N4980">
        <v>38</v>
      </c>
      <c r="O4980">
        <f>IF(moras[[#This Row],[EDAD]]="", '2-Resumen'!$C$7, moras[[#This Row],[EDAD]])</f>
        <v>38</v>
      </c>
      <c r="P4980">
        <f>FLOOR(moras[[#This Row],[EDAD_SIN_NA´S]],10)</f>
        <v>30</v>
      </c>
      <c r="Q4980">
        <f>STANDARDIZE(moras[[#This Row],[EDAD]],'2-Resumen'!$C$2, '2-Resumen'!$C$3)</f>
        <v>-0.27569150352325889</v>
      </c>
      <c r="R4980" t="str">
        <f>IF(ABS(moras[[#This Row],[Z-CORE E]]) &gt; 1.96, "Sí", "No")</f>
        <v>No</v>
      </c>
    </row>
    <row r="4981" spans="1:18">
      <c r="A4981">
        <v>4839</v>
      </c>
      <c r="B4981" t="s">
        <v>32</v>
      </c>
      <c r="C4981">
        <v>278030</v>
      </c>
      <c r="D498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81">
        <f>IF(moras[[#This Row],[SALARIO]]="",'2-Resumen'!$B$7, moras[[#This Row],[SALARIO]])</f>
        <v>278030</v>
      </c>
      <c r="F4981">
        <f>STANDARDIZE(moras[[#This Row],[SALARIO]],'2-Resumen'!$B$2,'2-Resumen'!$B$3)</f>
        <v>-0.37099022987481406</v>
      </c>
      <c r="G4981" t="str">
        <f>IF(ABS(moras[[#This Row],[Z-CORE]])&gt; 1.96,"Sí", "No")</f>
        <v>No</v>
      </c>
      <c r="H4981" t="s">
        <v>39</v>
      </c>
      <c r="I4981" t="str">
        <f>IF(moras[[#This Row],[TIPO_ASEGURAMIENTO]] = "", '2-Resumen'!$F$4, moras[[#This Row],[TIPO_ASEGURAMIENTO]])</f>
        <v>TRABAJADOR INDEPENDIENTE</v>
      </c>
      <c r="J4981" t="s">
        <v>29</v>
      </c>
      <c r="K4981" t="s">
        <v>30</v>
      </c>
      <c r="L4981" t="s">
        <v>31</v>
      </c>
      <c r="M4981" t="s">
        <v>31</v>
      </c>
      <c r="N4981">
        <v>46</v>
      </c>
      <c r="O4981">
        <f>IF(moras[[#This Row],[EDAD]]="", '2-Resumen'!$C$7, moras[[#This Row],[EDAD]])</f>
        <v>46</v>
      </c>
      <c r="P4981">
        <f>FLOOR(moras[[#This Row],[EDAD_SIN_NA´S]],10)</f>
        <v>40</v>
      </c>
      <c r="Q4981">
        <f>STANDARDIZE(moras[[#This Row],[EDAD]],'2-Resumen'!$C$2, '2-Resumen'!$C$3)</f>
        <v>0.28891113709384114</v>
      </c>
      <c r="R4981" t="str">
        <f>IF(ABS(moras[[#This Row],[Z-CORE E]]) &gt; 1.96, "Sí", "No")</f>
        <v>No</v>
      </c>
    </row>
    <row r="4982" spans="1:18">
      <c r="A4982">
        <v>4844</v>
      </c>
      <c r="B4982" t="s">
        <v>32</v>
      </c>
      <c r="C4982">
        <v>420248</v>
      </c>
      <c r="D498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82">
        <f>IF(moras[[#This Row],[SALARIO]]="",'2-Resumen'!$B$7, moras[[#This Row],[SALARIO]])</f>
        <v>420248</v>
      </c>
      <c r="F4982">
        <f>STANDARDIZE(moras[[#This Row],[SALARIO]],'2-Resumen'!$B$2,'2-Resumen'!$B$3)</f>
        <v>-0.36862385877611475</v>
      </c>
      <c r="G4982" t="str">
        <f>IF(ABS(moras[[#This Row],[Z-CORE]])&gt; 1.96,"Sí", "No")</f>
        <v>No</v>
      </c>
      <c r="H4982" t="s">
        <v>39</v>
      </c>
      <c r="I4982" t="str">
        <f>IF(moras[[#This Row],[TIPO_ASEGURAMIENTO]] = "", '2-Resumen'!$F$4, moras[[#This Row],[TIPO_ASEGURAMIENTO]])</f>
        <v>TRABAJADOR INDEPENDIENTE</v>
      </c>
      <c r="J4982" t="s">
        <v>29</v>
      </c>
      <c r="K4982" t="s">
        <v>30</v>
      </c>
      <c r="L4982" t="s">
        <v>31</v>
      </c>
      <c r="M4982" t="s">
        <v>30</v>
      </c>
      <c r="N4982">
        <v>33</v>
      </c>
      <c r="O4982">
        <f>IF(moras[[#This Row],[EDAD]]="", '2-Resumen'!$C$7, moras[[#This Row],[EDAD]])</f>
        <v>33</v>
      </c>
      <c r="P4982">
        <f>FLOOR(moras[[#This Row],[EDAD_SIN_NA´S]],10)</f>
        <v>30</v>
      </c>
      <c r="Q4982">
        <f>STANDARDIZE(moras[[#This Row],[EDAD]],'2-Resumen'!$C$2, '2-Resumen'!$C$3)</f>
        <v>-0.62856815390894638</v>
      </c>
      <c r="R4982" t="str">
        <f>IF(ABS(moras[[#This Row],[Z-CORE E]]) &gt; 1.96, "Sí", "No")</f>
        <v>No</v>
      </c>
    </row>
    <row r="4983" spans="1:18">
      <c r="A4983">
        <v>4853</v>
      </c>
      <c r="B4983" t="s">
        <v>32</v>
      </c>
      <c r="C4983">
        <v>639148</v>
      </c>
      <c r="D498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83">
        <f>IF(moras[[#This Row],[SALARIO]]="",'2-Resumen'!$B$7, moras[[#This Row],[SALARIO]])</f>
        <v>639148</v>
      </c>
      <c r="F4983">
        <f>STANDARDIZE(moras[[#This Row],[SALARIO]],'2-Resumen'!$B$2,'2-Resumen'!$B$3)</f>
        <v>-0.36498157275391446</v>
      </c>
      <c r="G4983" t="str">
        <f>IF(ABS(moras[[#This Row],[Z-CORE]])&gt; 1.96,"Sí", "No")</f>
        <v>No</v>
      </c>
      <c r="H4983" t="s">
        <v>39</v>
      </c>
      <c r="I4983" t="str">
        <f>IF(moras[[#This Row],[TIPO_ASEGURAMIENTO]] = "", '2-Resumen'!$F$4, moras[[#This Row],[TIPO_ASEGURAMIENTO]])</f>
        <v>TRABAJADOR INDEPENDIENTE</v>
      </c>
      <c r="J4983" t="s">
        <v>29</v>
      </c>
      <c r="K4983" t="s">
        <v>30</v>
      </c>
      <c r="L4983" t="s">
        <v>31</v>
      </c>
      <c r="M4983" t="s">
        <v>31</v>
      </c>
      <c r="N4983">
        <v>63</v>
      </c>
      <c r="O4983">
        <f>IF(moras[[#This Row],[EDAD]]="", '2-Resumen'!$C$7, moras[[#This Row],[EDAD]])</f>
        <v>63</v>
      </c>
      <c r="P4983">
        <f>FLOOR(moras[[#This Row],[EDAD_SIN_NA´S]],10)</f>
        <v>60</v>
      </c>
      <c r="Q4983">
        <f>STANDARDIZE(moras[[#This Row],[EDAD]],'2-Resumen'!$C$2, '2-Resumen'!$C$3)</f>
        <v>1.4886917484051787</v>
      </c>
      <c r="R4983" t="str">
        <f>IF(ABS(moras[[#This Row],[Z-CORE E]]) &gt; 1.96, "Sí", "No")</f>
        <v>No</v>
      </c>
    </row>
    <row r="4984" spans="1:18">
      <c r="A4984">
        <v>4865</v>
      </c>
      <c r="B4984" t="s">
        <v>32</v>
      </c>
      <c r="C4984">
        <v>459223</v>
      </c>
      <c r="D498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84">
        <f>IF(moras[[#This Row],[SALARIO]]="",'2-Resumen'!$B$7, moras[[#This Row],[SALARIO]])</f>
        <v>459223</v>
      </c>
      <c r="F4984">
        <f>STANDARDIZE(moras[[#This Row],[SALARIO]],'2-Resumen'!$B$2,'2-Resumen'!$B$3)</f>
        <v>-0.36797535216252292</v>
      </c>
      <c r="G4984" t="str">
        <f>IF(ABS(moras[[#This Row],[Z-CORE]])&gt; 1.96,"Sí", "No")</f>
        <v>No</v>
      </c>
      <c r="H4984" t="s">
        <v>39</v>
      </c>
      <c r="I4984" t="str">
        <f>IF(moras[[#This Row],[TIPO_ASEGURAMIENTO]] = "", '2-Resumen'!$F$4, moras[[#This Row],[TIPO_ASEGURAMIENTO]])</f>
        <v>TRABAJADOR INDEPENDIENTE</v>
      </c>
      <c r="J4984" t="s">
        <v>29</v>
      </c>
      <c r="K4984" t="s">
        <v>30</v>
      </c>
      <c r="L4984" t="s">
        <v>31</v>
      </c>
      <c r="M4984" t="s">
        <v>31</v>
      </c>
      <c r="N4984">
        <v>58</v>
      </c>
      <c r="O4984">
        <f>IF(moras[[#This Row],[EDAD]]="", '2-Resumen'!$C$7, moras[[#This Row],[EDAD]])</f>
        <v>58</v>
      </c>
      <c r="P4984">
        <f>FLOOR(moras[[#This Row],[EDAD_SIN_NA´S]],10)</f>
        <v>50</v>
      </c>
      <c r="Q4984">
        <f>STANDARDIZE(moras[[#This Row],[EDAD]],'2-Resumen'!$C$2, '2-Resumen'!$C$3)</f>
        <v>1.1358150980194912</v>
      </c>
      <c r="R4984" t="str">
        <f>IF(ABS(moras[[#This Row],[Z-CORE E]]) &gt; 1.96, "Sí", "No")</f>
        <v>No</v>
      </c>
    </row>
    <row r="4985" spans="1:18">
      <c r="A4985">
        <v>4871</v>
      </c>
      <c r="B4985" t="s">
        <v>27</v>
      </c>
      <c r="C4985">
        <v>297139</v>
      </c>
      <c r="D498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85">
        <f>IF(moras[[#This Row],[SALARIO]]="",'2-Resumen'!$B$7, moras[[#This Row],[SALARIO]])</f>
        <v>297139</v>
      </c>
      <c r="F4985">
        <f>STANDARDIZE(moras[[#This Row],[SALARIO]],'2-Resumen'!$B$2,'2-Resumen'!$B$3)</f>
        <v>-0.37067227444494555</v>
      </c>
      <c r="G4985" t="str">
        <f>IF(ABS(moras[[#This Row],[Z-CORE]])&gt; 1.96,"Sí", "No")</f>
        <v>No</v>
      </c>
      <c r="H4985" t="s">
        <v>39</v>
      </c>
      <c r="I4985" t="str">
        <f>IF(moras[[#This Row],[TIPO_ASEGURAMIENTO]] = "", '2-Resumen'!$F$4, moras[[#This Row],[TIPO_ASEGURAMIENTO]])</f>
        <v>TRABAJADOR INDEPENDIENTE</v>
      </c>
      <c r="J4985" t="s">
        <v>29</v>
      </c>
      <c r="K4985" t="s">
        <v>30</v>
      </c>
      <c r="L4985" t="s">
        <v>30</v>
      </c>
      <c r="M4985" t="s">
        <v>30</v>
      </c>
      <c r="N4985">
        <v>63</v>
      </c>
      <c r="O4985">
        <f>IF(moras[[#This Row],[EDAD]]="", '2-Resumen'!$C$7, moras[[#This Row],[EDAD]])</f>
        <v>63</v>
      </c>
      <c r="P4985">
        <f>FLOOR(moras[[#This Row],[EDAD_SIN_NA´S]],10)</f>
        <v>60</v>
      </c>
      <c r="Q4985">
        <f>STANDARDIZE(moras[[#This Row],[EDAD]],'2-Resumen'!$C$2, '2-Resumen'!$C$3)</f>
        <v>1.4886917484051787</v>
      </c>
      <c r="R4985" t="str">
        <f>IF(ABS(moras[[#This Row],[Z-CORE E]]) &gt; 1.96, "Sí", "No")</f>
        <v>No</v>
      </c>
    </row>
    <row r="4986" spans="1:18">
      <c r="A4986">
        <v>4895</v>
      </c>
      <c r="B4986" t="s">
        <v>32</v>
      </c>
      <c r="C4986">
        <v>501669</v>
      </c>
      <c r="D498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86">
        <f>IF(moras[[#This Row],[SALARIO]]="",'2-Resumen'!$B$7, moras[[#This Row],[SALARIO]])</f>
        <v>501669</v>
      </c>
      <c r="F4986">
        <f>STANDARDIZE(moras[[#This Row],[SALARIO]],'2-Resumen'!$B$2,'2-Resumen'!$B$3)</f>
        <v>-0.36726909143845565</v>
      </c>
      <c r="G4986" t="str">
        <f>IF(ABS(moras[[#This Row],[Z-CORE]])&gt; 1.96,"Sí", "No")</f>
        <v>No</v>
      </c>
      <c r="H4986" t="s">
        <v>39</v>
      </c>
      <c r="I4986" t="str">
        <f>IF(moras[[#This Row],[TIPO_ASEGURAMIENTO]] = "", '2-Resumen'!$F$4, moras[[#This Row],[TIPO_ASEGURAMIENTO]])</f>
        <v>TRABAJADOR INDEPENDIENTE</v>
      </c>
      <c r="J4986" t="s">
        <v>29</v>
      </c>
      <c r="K4986" t="s">
        <v>30</v>
      </c>
      <c r="L4986" t="s">
        <v>31</v>
      </c>
      <c r="M4986" t="s">
        <v>31</v>
      </c>
      <c r="N4986">
        <v>44</v>
      </c>
      <c r="O4986">
        <f>IF(moras[[#This Row],[EDAD]]="", '2-Resumen'!$C$7, moras[[#This Row],[EDAD]])</f>
        <v>44</v>
      </c>
      <c r="P4986">
        <f>FLOOR(moras[[#This Row],[EDAD_SIN_NA´S]],10)</f>
        <v>40</v>
      </c>
      <c r="Q4986">
        <f>STANDARDIZE(moras[[#This Row],[EDAD]],'2-Resumen'!$C$2, '2-Resumen'!$C$3)</f>
        <v>0.14776047693956615</v>
      </c>
      <c r="R4986" t="str">
        <f>IF(ABS(moras[[#This Row],[Z-CORE E]]) &gt; 1.96, "Sí", "No")</f>
        <v>No</v>
      </c>
    </row>
    <row r="4987" spans="1:18">
      <c r="A4987">
        <v>4900</v>
      </c>
      <c r="B4987" t="s">
        <v>32</v>
      </c>
      <c r="C4987">
        <v>639148</v>
      </c>
      <c r="D498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87">
        <f>IF(moras[[#This Row],[SALARIO]]="",'2-Resumen'!$B$7, moras[[#This Row],[SALARIO]])</f>
        <v>639148</v>
      </c>
      <c r="F4987">
        <f>STANDARDIZE(moras[[#This Row],[SALARIO]],'2-Resumen'!$B$2,'2-Resumen'!$B$3)</f>
        <v>-0.36498157275391446</v>
      </c>
      <c r="G4987" t="str">
        <f>IF(ABS(moras[[#This Row],[Z-CORE]])&gt; 1.96,"Sí", "No")</f>
        <v>No</v>
      </c>
      <c r="H4987" t="s">
        <v>39</v>
      </c>
      <c r="I4987" t="str">
        <f>IF(moras[[#This Row],[TIPO_ASEGURAMIENTO]] = "", '2-Resumen'!$F$4, moras[[#This Row],[TIPO_ASEGURAMIENTO]])</f>
        <v>TRABAJADOR INDEPENDIENTE</v>
      </c>
      <c r="J4987" t="s">
        <v>29</v>
      </c>
      <c r="K4987" t="s">
        <v>30</v>
      </c>
      <c r="L4987" t="s">
        <v>31</v>
      </c>
      <c r="M4987" t="s">
        <v>30</v>
      </c>
      <c r="N4987">
        <v>60</v>
      </c>
      <c r="O4987">
        <f>IF(moras[[#This Row],[EDAD]]="", '2-Resumen'!$C$7, moras[[#This Row],[EDAD]])</f>
        <v>60</v>
      </c>
      <c r="P4987">
        <f>FLOOR(moras[[#This Row],[EDAD_SIN_NA´S]],10)</f>
        <v>60</v>
      </c>
      <c r="Q4987">
        <f>STANDARDIZE(moras[[#This Row],[EDAD]],'2-Resumen'!$C$2, '2-Resumen'!$C$3)</f>
        <v>1.2769657581737661</v>
      </c>
      <c r="R4987" t="str">
        <f>IF(ABS(moras[[#This Row],[Z-CORE E]]) &gt; 1.96, "Sí", "No")</f>
        <v>No</v>
      </c>
    </row>
    <row r="4988" spans="1:18">
      <c r="A4988">
        <v>4903</v>
      </c>
      <c r="B4988" t="s">
        <v>32</v>
      </c>
      <c r="C4988">
        <v>310124</v>
      </c>
      <c r="D498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88">
        <f>IF(moras[[#This Row],[SALARIO]]="",'2-Resumen'!$B$7, moras[[#This Row],[SALARIO]])</f>
        <v>310124</v>
      </c>
      <c r="F4988">
        <f>STANDARDIZE(moras[[#This Row],[SALARIO]],'2-Resumen'!$B$2,'2-Resumen'!$B$3)</f>
        <v>-0.37045621650068661</v>
      </c>
      <c r="G4988" t="str">
        <f>IF(ABS(moras[[#This Row],[Z-CORE]])&gt; 1.96,"Sí", "No")</f>
        <v>No</v>
      </c>
      <c r="H4988" t="s">
        <v>39</v>
      </c>
      <c r="I4988" t="str">
        <f>IF(moras[[#This Row],[TIPO_ASEGURAMIENTO]] = "", '2-Resumen'!$F$4, moras[[#This Row],[TIPO_ASEGURAMIENTO]])</f>
        <v>TRABAJADOR INDEPENDIENTE</v>
      </c>
      <c r="J4988" t="s">
        <v>29</v>
      </c>
      <c r="K4988" t="s">
        <v>30</v>
      </c>
      <c r="L4988" t="s">
        <v>31</v>
      </c>
      <c r="M4988" t="s">
        <v>31</v>
      </c>
      <c r="N4988">
        <v>57</v>
      </c>
      <c r="O4988">
        <f>IF(moras[[#This Row],[EDAD]]="", '2-Resumen'!$C$7, moras[[#This Row],[EDAD]])</f>
        <v>57</v>
      </c>
      <c r="P4988">
        <f>FLOOR(moras[[#This Row],[EDAD_SIN_NA´S]],10)</f>
        <v>50</v>
      </c>
      <c r="Q4988">
        <f>STANDARDIZE(moras[[#This Row],[EDAD]],'2-Resumen'!$C$2, '2-Resumen'!$C$3)</f>
        <v>1.0652397679423538</v>
      </c>
      <c r="R4988" t="str">
        <f>IF(ABS(moras[[#This Row],[Z-CORE E]]) &gt; 1.96, "Sí", "No")</f>
        <v>No</v>
      </c>
    </row>
    <row r="4989" spans="1:18">
      <c r="A4989">
        <v>4908</v>
      </c>
      <c r="B4989" t="s">
        <v>32</v>
      </c>
      <c r="C4989">
        <v>297045</v>
      </c>
      <c r="D498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89">
        <f>IF(moras[[#This Row],[SALARIO]]="",'2-Resumen'!$B$7, moras[[#This Row],[SALARIO]])</f>
        <v>297045</v>
      </c>
      <c r="F4989">
        <f>STANDARDIZE(moras[[#This Row],[SALARIO]],'2-Resumen'!$B$2,'2-Resumen'!$B$3)</f>
        <v>-0.37067383851477692</v>
      </c>
      <c r="G4989" t="str">
        <f>IF(ABS(moras[[#This Row],[Z-CORE]])&gt; 1.96,"Sí", "No")</f>
        <v>No</v>
      </c>
      <c r="H4989" t="s">
        <v>39</v>
      </c>
      <c r="I4989" t="str">
        <f>IF(moras[[#This Row],[TIPO_ASEGURAMIENTO]] = "", '2-Resumen'!$F$4, moras[[#This Row],[TIPO_ASEGURAMIENTO]])</f>
        <v>TRABAJADOR INDEPENDIENTE</v>
      </c>
      <c r="J4989" t="s">
        <v>29</v>
      </c>
      <c r="K4989" t="s">
        <v>30</v>
      </c>
      <c r="L4989" t="s">
        <v>31</v>
      </c>
      <c r="M4989" t="s">
        <v>30</v>
      </c>
      <c r="N4989">
        <v>57</v>
      </c>
      <c r="O4989">
        <f>IF(moras[[#This Row],[EDAD]]="", '2-Resumen'!$C$7, moras[[#This Row],[EDAD]])</f>
        <v>57</v>
      </c>
      <c r="P4989">
        <f>FLOOR(moras[[#This Row],[EDAD_SIN_NA´S]],10)</f>
        <v>50</v>
      </c>
      <c r="Q4989">
        <f>STANDARDIZE(moras[[#This Row],[EDAD]],'2-Resumen'!$C$2, '2-Resumen'!$C$3)</f>
        <v>1.0652397679423538</v>
      </c>
      <c r="R4989" t="str">
        <f>IF(ABS(moras[[#This Row],[Z-CORE E]]) &gt; 1.96, "Sí", "No")</f>
        <v>No</v>
      </c>
    </row>
    <row r="4990" spans="1:18">
      <c r="A4990">
        <v>4909</v>
      </c>
      <c r="B4990" t="s">
        <v>32</v>
      </c>
      <c r="C4990">
        <v>353906</v>
      </c>
      <c r="D499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90">
        <f>IF(moras[[#This Row],[SALARIO]]="",'2-Resumen'!$B$7, moras[[#This Row],[SALARIO]])</f>
        <v>353906</v>
      </c>
      <c r="F4990">
        <f>STANDARDIZE(moras[[#This Row],[SALARIO]],'2-Resumen'!$B$2,'2-Resumen'!$B$3)</f>
        <v>-0.36972772601816506</v>
      </c>
      <c r="G4990" t="str">
        <f>IF(ABS(moras[[#This Row],[Z-CORE]])&gt; 1.96,"Sí", "No")</f>
        <v>No</v>
      </c>
      <c r="H4990" t="s">
        <v>39</v>
      </c>
      <c r="I4990" t="str">
        <f>IF(moras[[#This Row],[TIPO_ASEGURAMIENTO]] = "", '2-Resumen'!$F$4, moras[[#This Row],[TIPO_ASEGURAMIENTO]])</f>
        <v>TRABAJADOR INDEPENDIENTE</v>
      </c>
      <c r="J4990" t="s">
        <v>29</v>
      </c>
      <c r="K4990" t="s">
        <v>30</v>
      </c>
      <c r="L4990" t="s">
        <v>31</v>
      </c>
      <c r="M4990" t="s">
        <v>31</v>
      </c>
      <c r="N4990">
        <v>42</v>
      </c>
      <c r="O4990">
        <f>IF(moras[[#This Row],[EDAD]]="", '2-Resumen'!$C$7, moras[[#This Row],[EDAD]])</f>
        <v>42</v>
      </c>
      <c r="P4990">
        <f>FLOOR(moras[[#This Row],[EDAD_SIN_NA´S]],10)</f>
        <v>40</v>
      </c>
      <c r="Q4990">
        <f>STANDARDIZE(moras[[#This Row],[EDAD]],'2-Resumen'!$C$2, '2-Resumen'!$C$3)</f>
        <v>6.6098167852911317E-3</v>
      </c>
      <c r="R4990" t="str">
        <f>IF(ABS(moras[[#This Row],[Z-CORE E]]) &gt; 1.96, "Sí", "No")</f>
        <v>No</v>
      </c>
    </row>
    <row r="4991" spans="1:18">
      <c r="A4991">
        <v>4912</v>
      </c>
      <c r="B4991" t="s">
        <v>32</v>
      </c>
      <c r="C4991">
        <v>328196</v>
      </c>
      <c r="D499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91">
        <f>IF(moras[[#This Row],[SALARIO]]="",'2-Resumen'!$B$7, moras[[#This Row],[SALARIO]])</f>
        <v>328196</v>
      </c>
      <c r="F4991">
        <f>STANDARDIZE(moras[[#This Row],[SALARIO]],'2-Resumen'!$B$2,'2-Resumen'!$B$3)</f>
        <v>-0.37015551575608541</v>
      </c>
      <c r="G4991" t="str">
        <f>IF(ABS(moras[[#This Row],[Z-CORE]])&gt; 1.96,"Sí", "No")</f>
        <v>No</v>
      </c>
      <c r="H4991" t="s">
        <v>39</v>
      </c>
      <c r="I4991" t="str">
        <f>IF(moras[[#This Row],[TIPO_ASEGURAMIENTO]] = "", '2-Resumen'!$F$4, moras[[#This Row],[TIPO_ASEGURAMIENTO]])</f>
        <v>TRABAJADOR INDEPENDIENTE</v>
      </c>
      <c r="J4991" t="s">
        <v>29</v>
      </c>
      <c r="K4991" t="s">
        <v>30</v>
      </c>
      <c r="L4991" t="s">
        <v>30</v>
      </c>
      <c r="M4991" t="s">
        <v>30</v>
      </c>
      <c r="N4991">
        <v>37</v>
      </c>
      <c r="O4991">
        <f>IF(moras[[#This Row],[EDAD]]="", '2-Resumen'!$C$7, moras[[#This Row],[EDAD]])</f>
        <v>37</v>
      </c>
      <c r="P4991">
        <f>FLOOR(moras[[#This Row],[EDAD_SIN_NA´S]],10)</f>
        <v>30</v>
      </c>
      <c r="Q4991">
        <f>STANDARDIZE(moras[[#This Row],[EDAD]],'2-Resumen'!$C$2, '2-Resumen'!$C$3)</f>
        <v>-0.3462668336003964</v>
      </c>
      <c r="R4991" t="str">
        <f>IF(ABS(moras[[#This Row],[Z-CORE E]]) &gt; 1.96, "Sí", "No")</f>
        <v>No</v>
      </c>
    </row>
    <row r="4992" spans="1:18">
      <c r="A4992">
        <v>4920</v>
      </c>
      <c r="B4992" t="s">
        <v>32</v>
      </c>
      <c r="C4992">
        <v>404463</v>
      </c>
      <c r="D4992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92">
        <f>IF(moras[[#This Row],[SALARIO]]="",'2-Resumen'!$B$7, moras[[#This Row],[SALARIO]])</f>
        <v>404463</v>
      </c>
      <c r="F4992">
        <f>STANDARDIZE(moras[[#This Row],[SALARIO]],'2-Resumen'!$B$2,'2-Resumen'!$B$3)</f>
        <v>-0.36888650603449952</v>
      </c>
      <c r="G4992" t="str">
        <f>IF(ABS(moras[[#This Row],[Z-CORE]])&gt; 1.96,"Sí", "No")</f>
        <v>No</v>
      </c>
      <c r="H4992" t="s">
        <v>39</v>
      </c>
      <c r="I4992" t="str">
        <f>IF(moras[[#This Row],[TIPO_ASEGURAMIENTO]] = "", '2-Resumen'!$F$4, moras[[#This Row],[TIPO_ASEGURAMIENTO]])</f>
        <v>TRABAJADOR INDEPENDIENTE</v>
      </c>
      <c r="J4992" t="s">
        <v>29</v>
      </c>
      <c r="K4992" t="s">
        <v>30</v>
      </c>
      <c r="L4992" t="s">
        <v>31</v>
      </c>
      <c r="M4992" t="s">
        <v>31</v>
      </c>
      <c r="N4992">
        <v>43</v>
      </c>
      <c r="O4992">
        <f>IF(moras[[#This Row],[EDAD]]="", '2-Resumen'!$C$7, moras[[#This Row],[EDAD]])</f>
        <v>43</v>
      </c>
      <c r="P4992">
        <f>FLOOR(moras[[#This Row],[EDAD_SIN_NA´S]],10)</f>
        <v>40</v>
      </c>
      <c r="Q4992">
        <f>STANDARDIZE(moras[[#This Row],[EDAD]],'2-Resumen'!$C$2, '2-Resumen'!$C$3)</f>
        <v>7.7185146862428639E-2</v>
      </c>
      <c r="R4992" t="str">
        <f>IF(ABS(moras[[#This Row],[Z-CORE E]]) &gt; 1.96, "Sí", "No")</f>
        <v>No</v>
      </c>
    </row>
    <row r="4993" spans="1:18">
      <c r="A4993">
        <v>4938</v>
      </c>
      <c r="B4993" t="s">
        <v>32</v>
      </c>
      <c r="C4993">
        <v>299441</v>
      </c>
      <c r="D4993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93">
        <f>IF(moras[[#This Row],[SALARIO]]="",'2-Resumen'!$B$7, moras[[#This Row],[SALARIO]])</f>
        <v>299441</v>
      </c>
      <c r="F4993">
        <f>STANDARDIZE(moras[[#This Row],[SALARIO]],'2-Resumen'!$B$2,'2-Resumen'!$B$3)</f>
        <v>-0.37063397137311771</v>
      </c>
      <c r="G4993" t="str">
        <f>IF(ABS(moras[[#This Row],[Z-CORE]])&gt; 1.96,"Sí", "No")</f>
        <v>No</v>
      </c>
      <c r="H4993" t="s">
        <v>39</v>
      </c>
      <c r="I4993" t="str">
        <f>IF(moras[[#This Row],[TIPO_ASEGURAMIENTO]] = "", '2-Resumen'!$F$4, moras[[#This Row],[TIPO_ASEGURAMIENTO]])</f>
        <v>TRABAJADOR INDEPENDIENTE</v>
      </c>
      <c r="J4993" t="s">
        <v>29</v>
      </c>
      <c r="K4993" t="s">
        <v>30</v>
      </c>
      <c r="L4993" t="s">
        <v>31</v>
      </c>
      <c r="M4993" t="s">
        <v>31</v>
      </c>
      <c r="N4993">
        <v>31</v>
      </c>
      <c r="O4993">
        <f>IF(moras[[#This Row],[EDAD]]="", '2-Resumen'!$C$7, moras[[#This Row],[EDAD]])</f>
        <v>31</v>
      </c>
      <c r="P4993">
        <f>FLOOR(moras[[#This Row],[EDAD_SIN_NA´S]],10)</f>
        <v>30</v>
      </c>
      <c r="Q4993">
        <f>STANDARDIZE(moras[[#This Row],[EDAD]],'2-Resumen'!$C$2, '2-Resumen'!$C$3)</f>
        <v>-0.7697188140632214</v>
      </c>
      <c r="R4993" t="str">
        <f>IF(ABS(moras[[#This Row],[Z-CORE E]]) &gt; 1.96, "Sí", "No")</f>
        <v>No</v>
      </c>
    </row>
    <row r="4994" spans="1:18">
      <c r="A4994">
        <v>4961</v>
      </c>
      <c r="B4994" t="s">
        <v>32</v>
      </c>
      <c r="C4994">
        <v>347603</v>
      </c>
      <c r="D4994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94">
        <f>IF(moras[[#This Row],[SALARIO]]="",'2-Resumen'!$B$7, moras[[#This Row],[SALARIO]])</f>
        <v>347603</v>
      </c>
      <c r="F4994">
        <f>STANDARDIZE(moras[[#This Row],[SALARIO]],'2-Resumen'!$B$2,'2-Resumen'!$B$3)</f>
        <v>-0.36983260189207062</v>
      </c>
      <c r="G4994" t="str">
        <f>IF(ABS(moras[[#This Row],[Z-CORE]])&gt; 1.96,"Sí", "No")</f>
        <v>No</v>
      </c>
      <c r="H4994" t="s">
        <v>39</v>
      </c>
      <c r="I4994" t="str">
        <f>IF(moras[[#This Row],[TIPO_ASEGURAMIENTO]] = "", '2-Resumen'!$F$4, moras[[#This Row],[TIPO_ASEGURAMIENTO]])</f>
        <v>TRABAJADOR INDEPENDIENTE</v>
      </c>
      <c r="J4994" t="s">
        <v>29</v>
      </c>
      <c r="K4994" t="s">
        <v>30</v>
      </c>
      <c r="L4994" t="s">
        <v>31</v>
      </c>
      <c r="M4994" t="s">
        <v>30</v>
      </c>
      <c r="N4994">
        <v>46</v>
      </c>
      <c r="O4994">
        <f>IF(moras[[#This Row],[EDAD]]="", '2-Resumen'!$C$7, moras[[#This Row],[EDAD]])</f>
        <v>46</v>
      </c>
      <c r="P4994">
        <f>FLOOR(moras[[#This Row],[EDAD_SIN_NA´S]],10)</f>
        <v>40</v>
      </c>
      <c r="Q4994">
        <f>STANDARDIZE(moras[[#This Row],[EDAD]],'2-Resumen'!$C$2, '2-Resumen'!$C$3)</f>
        <v>0.28891113709384114</v>
      </c>
      <c r="R4994" t="str">
        <f>IF(ABS(moras[[#This Row],[Z-CORE E]]) &gt; 1.96, "Sí", "No")</f>
        <v>No</v>
      </c>
    </row>
    <row r="4995" spans="1:18">
      <c r="A4995">
        <v>4970</v>
      </c>
      <c r="B4995" t="s">
        <v>27</v>
      </c>
      <c r="C4995">
        <v>302470</v>
      </c>
      <c r="D4995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95">
        <f>IF(moras[[#This Row],[SALARIO]]="",'2-Resumen'!$B$7, moras[[#This Row],[SALARIO]])</f>
        <v>302470</v>
      </c>
      <c r="F4995">
        <f>STANDARDIZE(moras[[#This Row],[SALARIO]],'2-Resumen'!$B$2,'2-Resumen'!$B$3)</f>
        <v>-0.37058357171865797</v>
      </c>
      <c r="G4995" t="str">
        <f>IF(ABS(moras[[#This Row],[Z-CORE]])&gt; 1.96,"Sí", "No")</f>
        <v>No</v>
      </c>
      <c r="H4995" t="s">
        <v>39</v>
      </c>
      <c r="I4995" t="str">
        <f>IF(moras[[#This Row],[TIPO_ASEGURAMIENTO]] = "", '2-Resumen'!$F$4, moras[[#This Row],[TIPO_ASEGURAMIENTO]])</f>
        <v>TRABAJADOR INDEPENDIENTE</v>
      </c>
      <c r="J4995" t="s">
        <v>29</v>
      </c>
      <c r="K4995" t="s">
        <v>30</v>
      </c>
      <c r="L4995" t="s">
        <v>31</v>
      </c>
      <c r="M4995" t="s">
        <v>31</v>
      </c>
      <c r="N4995">
        <v>23</v>
      </c>
      <c r="O4995">
        <f>IF(moras[[#This Row],[EDAD]]="", '2-Resumen'!$C$7, moras[[#This Row],[EDAD]])</f>
        <v>23</v>
      </c>
      <c r="P4995">
        <f>FLOOR(moras[[#This Row],[EDAD_SIN_NA´S]],10)</f>
        <v>20</v>
      </c>
      <c r="Q4995">
        <f>STANDARDIZE(moras[[#This Row],[EDAD]],'2-Resumen'!$C$2, '2-Resumen'!$C$3)</f>
        <v>-1.3343214546803215</v>
      </c>
      <c r="R4995" t="str">
        <f>IF(ABS(moras[[#This Row],[Z-CORE E]]) &gt; 1.96, "Sí", "No")</f>
        <v>No</v>
      </c>
    </row>
    <row r="4996" spans="1:18">
      <c r="A4996">
        <v>4976</v>
      </c>
      <c r="B4996" t="s">
        <v>32</v>
      </c>
      <c r="C4996">
        <v>278030</v>
      </c>
      <c r="D4996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96">
        <f>IF(moras[[#This Row],[SALARIO]]="",'2-Resumen'!$B$7, moras[[#This Row],[SALARIO]])</f>
        <v>278030</v>
      </c>
      <c r="F4996">
        <f>STANDARDIZE(moras[[#This Row],[SALARIO]],'2-Resumen'!$B$2,'2-Resumen'!$B$3)</f>
        <v>-0.37099022987481406</v>
      </c>
      <c r="G4996" t="str">
        <f>IF(ABS(moras[[#This Row],[Z-CORE]])&gt; 1.96,"Sí", "No")</f>
        <v>No</v>
      </c>
      <c r="H4996" t="s">
        <v>39</v>
      </c>
      <c r="I4996" t="str">
        <f>IF(moras[[#This Row],[TIPO_ASEGURAMIENTO]] = "", '2-Resumen'!$F$4, moras[[#This Row],[TIPO_ASEGURAMIENTO]])</f>
        <v>TRABAJADOR INDEPENDIENTE</v>
      </c>
      <c r="J4996" t="s">
        <v>29</v>
      </c>
      <c r="K4996" t="s">
        <v>30</v>
      </c>
      <c r="L4996" t="s">
        <v>31</v>
      </c>
      <c r="M4996" t="s">
        <v>30</v>
      </c>
      <c r="N4996">
        <v>25</v>
      </c>
      <c r="O4996">
        <f>IF(moras[[#This Row],[EDAD]]="", '2-Resumen'!$C$7, moras[[#This Row],[EDAD]])</f>
        <v>25</v>
      </c>
      <c r="P4996">
        <f>FLOOR(moras[[#This Row],[EDAD_SIN_NA´S]],10)</f>
        <v>20</v>
      </c>
      <c r="Q4996">
        <f>STANDARDIZE(moras[[#This Row],[EDAD]],'2-Resumen'!$C$2, '2-Resumen'!$C$3)</f>
        <v>-1.1931707945260464</v>
      </c>
      <c r="R4996" t="str">
        <f>IF(ABS(moras[[#This Row],[Z-CORE E]]) &gt; 1.96, "Sí", "No")</f>
        <v>No</v>
      </c>
    </row>
    <row r="4997" spans="1:18">
      <c r="A4997">
        <v>4980</v>
      </c>
      <c r="B4997" t="s">
        <v>32</v>
      </c>
      <c r="C4997">
        <v>297046</v>
      </c>
      <c r="D4997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BAJO</v>
      </c>
      <c r="E4997">
        <f>IF(moras[[#This Row],[SALARIO]]="",'2-Resumen'!$B$7, moras[[#This Row],[SALARIO]])</f>
        <v>297046</v>
      </c>
      <c r="F4997">
        <f>STANDARDIZE(moras[[#This Row],[SALARIO]],'2-Resumen'!$B$2,'2-Resumen'!$B$3)</f>
        <v>-0.37067382187573611</v>
      </c>
      <c r="G4997" t="str">
        <f>IF(ABS(moras[[#This Row],[Z-CORE]])&gt; 1.96,"Sí", "No")</f>
        <v>No</v>
      </c>
      <c r="H4997" t="s">
        <v>39</v>
      </c>
      <c r="I4997" t="str">
        <f>IF(moras[[#This Row],[TIPO_ASEGURAMIENTO]] = "", '2-Resumen'!$F$4, moras[[#This Row],[TIPO_ASEGURAMIENTO]])</f>
        <v>TRABAJADOR INDEPENDIENTE</v>
      </c>
      <c r="J4997" t="s">
        <v>29</v>
      </c>
      <c r="K4997" t="s">
        <v>30</v>
      </c>
      <c r="L4997" t="s">
        <v>30</v>
      </c>
      <c r="M4997" t="s">
        <v>30</v>
      </c>
      <c r="N4997">
        <v>36</v>
      </c>
      <c r="O4997">
        <f>IF(moras[[#This Row],[EDAD]]="", '2-Resumen'!$C$7, moras[[#This Row],[EDAD]])</f>
        <v>36</v>
      </c>
      <c r="P4997">
        <f>FLOOR(moras[[#This Row],[EDAD_SIN_NA´S]],10)</f>
        <v>30</v>
      </c>
      <c r="Q4997">
        <f>STANDARDIZE(moras[[#This Row],[EDAD]],'2-Resumen'!$C$2, '2-Resumen'!$C$3)</f>
        <v>-0.41684216367753391</v>
      </c>
      <c r="R4997" t="str">
        <f>IF(ABS(moras[[#This Row],[Z-CORE E]]) &gt; 1.96, "Sí", "No")</f>
        <v>No</v>
      </c>
    </row>
    <row r="4998" spans="1:18">
      <c r="A4998">
        <v>4981</v>
      </c>
      <c r="B4998" t="s">
        <v>32</v>
      </c>
      <c r="C4998">
        <v>385702</v>
      </c>
      <c r="D4998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98">
        <f>IF(moras[[#This Row],[SALARIO]]="",'2-Resumen'!$B$7, moras[[#This Row],[SALARIO]])</f>
        <v>385702</v>
      </c>
      <c r="F4998">
        <f>STANDARDIZE(moras[[#This Row],[SALARIO]],'2-Resumen'!$B$2,'2-Resumen'!$B$3)</f>
        <v>-0.36919867107818388</v>
      </c>
      <c r="G4998" t="str">
        <f>IF(ABS(moras[[#This Row],[Z-CORE]])&gt; 1.96,"Sí", "No")</f>
        <v>No</v>
      </c>
      <c r="H4998" t="s">
        <v>39</v>
      </c>
      <c r="I4998" t="str">
        <f>IF(moras[[#This Row],[TIPO_ASEGURAMIENTO]] = "", '2-Resumen'!$F$4, moras[[#This Row],[TIPO_ASEGURAMIENTO]])</f>
        <v>TRABAJADOR INDEPENDIENTE</v>
      </c>
      <c r="J4998" t="s">
        <v>29</v>
      </c>
      <c r="K4998" t="s">
        <v>30</v>
      </c>
      <c r="L4998" t="s">
        <v>31</v>
      </c>
      <c r="M4998" t="s">
        <v>30</v>
      </c>
      <c r="N4998">
        <v>39</v>
      </c>
      <c r="O4998">
        <f>IF(moras[[#This Row],[EDAD]]="", '2-Resumen'!$C$7, moras[[#This Row],[EDAD]])</f>
        <v>39</v>
      </c>
      <c r="P4998">
        <f>FLOOR(moras[[#This Row],[EDAD_SIN_NA´S]],10)</f>
        <v>30</v>
      </c>
      <c r="Q4998">
        <f>STANDARDIZE(moras[[#This Row],[EDAD]],'2-Resumen'!$C$2, '2-Resumen'!$C$3)</f>
        <v>-0.20511617344612137</v>
      </c>
      <c r="R4998" t="str">
        <f>IF(ABS(moras[[#This Row],[Z-CORE E]]) &gt; 1.96, "Sí", "No")</f>
        <v>No</v>
      </c>
    </row>
    <row r="4999" spans="1:18">
      <c r="A4999">
        <v>4984</v>
      </c>
      <c r="B4999" t="s">
        <v>32</v>
      </c>
      <c r="C4999">
        <v>331181</v>
      </c>
      <c r="D4999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4999">
        <f>IF(moras[[#This Row],[SALARIO]]="",'2-Resumen'!$B$7, moras[[#This Row],[SALARIO]])</f>
        <v>331181</v>
      </c>
      <c r="F4999">
        <f>STANDARDIZE(moras[[#This Row],[SALARIO]],'2-Resumen'!$B$2,'2-Resumen'!$B$3)</f>
        <v>-0.37010584821941905</v>
      </c>
      <c r="G4999" t="str">
        <f>IF(ABS(moras[[#This Row],[Z-CORE]])&gt; 1.96,"Sí", "No")</f>
        <v>No</v>
      </c>
      <c r="H4999" t="s">
        <v>39</v>
      </c>
      <c r="I4999" t="str">
        <f>IF(moras[[#This Row],[TIPO_ASEGURAMIENTO]] = "", '2-Resumen'!$F$4, moras[[#This Row],[TIPO_ASEGURAMIENTO]])</f>
        <v>TRABAJADOR INDEPENDIENTE</v>
      </c>
      <c r="J4999" t="s">
        <v>29</v>
      </c>
      <c r="K4999" t="s">
        <v>30</v>
      </c>
      <c r="L4999" t="s">
        <v>30</v>
      </c>
      <c r="M4999" t="s">
        <v>30</v>
      </c>
      <c r="N4999">
        <v>55</v>
      </c>
      <c r="O4999">
        <f>IF(moras[[#This Row],[EDAD]]="", '2-Resumen'!$C$7, moras[[#This Row],[EDAD]])</f>
        <v>55</v>
      </c>
      <c r="P4999">
        <f>FLOOR(moras[[#This Row],[EDAD_SIN_NA´S]],10)</f>
        <v>50</v>
      </c>
      <c r="Q4999">
        <f>STANDARDIZE(moras[[#This Row],[EDAD]],'2-Resumen'!$C$2, '2-Resumen'!$C$3)</f>
        <v>0.92408910778807873</v>
      </c>
      <c r="R4999" t="str">
        <f>IF(ABS(moras[[#This Row],[Z-CORE E]]) &gt; 1.96, "Sí", "No")</f>
        <v>No</v>
      </c>
    </row>
    <row r="5000" spans="1:18">
      <c r="A5000">
        <v>4986</v>
      </c>
      <c r="B5000" t="s">
        <v>27</v>
      </c>
      <c r="C5000">
        <v>356455</v>
      </c>
      <c r="D5000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MEDIO-BAJO</v>
      </c>
      <c r="E5000">
        <f>IF(moras[[#This Row],[SALARIO]]="",'2-Resumen'!$B$7, moras[[#This Row],[SALARIO]])</f>
        <v>356455</v>
      </c>
      <c r="F5000">
        <f>STANDARDIZE(moras[[#This Row],[SALARIO]],'2-Resumen'!$B$2,'2-Resumen'!$B$3)</f>
        <v>-0.36968531310326974</v>
      </c>
      <c r="G5000" t="str">
        <f>IF(ABS(moras[[#This Row],[Z-CORE]])&gt; 1.96,"Sí", "No")</f>
        <v>No</v>
      </c>
      <c r="H5000" t="s">
        <v>39</v>
      </c>
      <c r="I5000" t="str">
        <f>IF(moras[[#This Row],[TIPO_ASEGURAMIENTO]] = "", '2-Resumen'!$F$4, moras[[#This Row],[TIPO_ASEGURAMIENTO]])</f>
        <v>TRABAJADOR INDEPENDIENTE</v>
      </c>
      <c r="J5000" t="s">
        <v>29</v>
      </c>
      <c r="K5000" t="s">
        <v>30</v>
      </c>
      <c r="L5000" t="s">
        <v>31</v>
      </c>
      <c r="M5000" t="s">
        <v>31</v>
      </c>
      <c r="N5000">
        <v>63</v>
      </c>
      <c r="O5000">
        <f>IF(moras[[#This Row],[EDAD]]="", '2-Resumen'!$C$7, moras[[#This Row],[EDAD]])</f>
        <v>63</v>
      </c>
      <c r="P5000">
        <f>FLOOR(moras[[#This Row],[EDAD_SIN_NA´S]],10)</f>
        <v>60</v>
      </c>
      <c r="Q5000">
        <f>STANDARDIZE(moras[[#This Row],[EDAD]],'2-Resumen'!$C$2, '2-Resumen'!$C$3)</f>
        <v>1.4886917484051787</v>
      </c>
      <c r="R5000" t="str">
        <f>IF(ABS(moras[[#This Row],[Z-CORE E]]) &gt; 1.96, "Sí", "No")</f>
        <v>No</v>
      </c>
    </row>
    <row r="5001" spans="1:18">
      <c r="A5001">
        <v>72</v>
      </c>
      <c r="B5001" t="s">
        <v>27</v>
      </c>
      <c r="C5001">
        <v>2128928</v>
      </c>
      <c r="D5001" t="str">
        <f>IF(moras[[#This Row],[SALARIO]] &lt;= '8-Morosidad en númericas'!$C$3, "BAJO",
 IF(moras[[#This Row],[SALARIO]] &lt;= '8-Morosidad en númericas'!$C$4, "MEDIO-BAJO",
 IF(moras[[#This Row],[SALARIO]] &lt;='8-Morosidad en númericas'!$C$5, "MEDIO-ALTO",
 "ALTO")))</f>
        <v>MEDIO-ALTO</v>
      </c>
      <c r="E5001">
        <f>IF(moras[[#This Row],[SALARIO]]="",'2-Resumen'!$B$7, moras[[#This Row],[SALARIO]])</f>
        <v>2128928</v>
      </c>
      <c r="F5001">
        <f>STANDARDIZE(moras[[#This Row],[SALARIO]],'2-Resumen'!$B$2,'2-Resumen'!$B$3)</f>
        <v>-0.34019306261159571</v>
      </c>
      <c r="G5001" t="str">
        <f>IF(ABS(moras[[#This Row],[Z-CORE]])&gt; 1.96,"Sí", "No")</f>
        <v>No</v>
      </c>
      <c r="I5001" t="str">
        <f>IF(moras[[#This Row],[TIPO_ASEGURAMIENTO]] = "", '2-Resumen'!$F$4, moras[[#This Row],[TIPO_ASEGURAMIENTO]])</f>
        <v>ASALARIADO</v>
      </c>
      <c r="J5001" t="s">
        <v>34</v>
      </c>
      <c r="K5001" t="s">
        <v>30</v>
      </c>
      <c r="L5001" t="s">
        <v>31</v>
      </c>
      <c r="M5001" t="s">
        <v>30</v>
      </c>
      <c r="N5001">
        <v>42</v>
      </c>
      <c r="O5001">
        <f>IF(moras[[#This Row],[EDAD]]="", '2-Resumen'!$C$7, moras[[#This Row],[EDAD]])</f>
        <v>42</v>
      </c>
      <c r="P5001">
        <f>FLOOR(moras[[#This Row],[EDAD_SIN_NA´S]],10)</f>
        <v>40</v>
      </c>
      <c r="Q5001">
        <f>STANDARDIZE(moras[[#This Row],[EDAD]],'2-Resumen'!$C$2, '2-Resumen'!$C$3)</f>
        <v>6.6098167852911317E-3</v>
      </c>
      <c r="R5001" t="str">
        <f>IF(ABS(moras[[#This Row],[Z-CORE E]]) &gt; 1.96, "Sí", "No")</f>
        <v>No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7A35-EA79-40EB-AEB8-067C21959790}">
  <dimension ref="A1:D14"/>
  <sheetViews>
    <sheetView workbookViewId="0">
      <selection activeCell="D7" sqref="D7"/>
    </sheetView>
  </sheetViews>
  <sheetFormatPr defaultRowHeight="15"/>
  <cols>
    <col min="1" max="1" width="34.42578125" customWidth="1"/>
    <col min="2" max="2" width="27.28515625" customWidth="1"/>
    <col min="3" max="3" width="23.5703125" customWidth="1"/>
    <col min="4" max="4" width="17.140625" customWidth="1"/>
    <col min="5" max="5" width="36" customWidth="1"/>
    <col min="6" max="6" width="22" customWidth="1"/>
    <col min="8" max="8" width="18.28515625" customWidth="1"/>
    <col min="9" max="9" width="26.28515625" customWidth="1"/>
    <col min="10" max="10" width="19.5703125" customWidth="1"/>
    <col min="12" max="12" width="10.140625" customWidth="1"/>
    <col min="13" max="13" width="31.28515625" customWidth="1"/>
  </cols>
  <sheetData>
    <row r="1" spans="1:4">
      <c r="B1" t="s">
        <v>40</v>
      </c>
      <c r="C1" t="s">
        <v>41</v>
      </c>
      <c r="D1" t="s">
        <v>42</v>
      </c>
    </row>
    <row r="2" spans="1:4">
      <c r="A2" s="13" t="s">
        <v>9</v>
      </c>
      <c r="B2">
        <f>COUNTBLANK(moras[IDENTIFICACION])</f>
        <v>0</v>
      </c>
      <c r="C2">
        <f>COUNT(moras!A:A)</f>
        <v>5000</v>
      </c>
      <c r="D2" s="18">
        <f>B2/C2</f>
        <v>0</v>
      </c>
    </row>
    <row r="3" spans="1:4">
      <c r="A3" s="11" t="s">
        <v>10</v>
      </c>
      <c r="B3">
        <f>COUNTBLANK(moras[SEXO])</f>
        <v>0</v>
      </c>
      <c r="C3">
        <f>COUNT(moras!A:A)</f>
        <v>5000</v>
      </c>
      <c r="D3" s="18">
        <f t="shared" ref="D3:D14" si="0">B3/C3</f>
        <v>0</v>
      </c>
    </row>
    <row r="4" spans="1:4">
      <c r="A4" s="11" t="s">
        <v>11</v>
      </c>
      <c r="B4">
        <f>COUNTBLANK(moras[SALARIO])</f>
        <v>3</v>
      </c>
      <c r="C4">
        <f>COUNT(moras!A:A)</f>
        <v>5000</v>
      </c>
      <c r="D4" s="18">
        <f t="shared" si="0"/>
        <v>5.9999999999999995E-4</v>
      </c>
    </row>
    <row r="5" spans="1:4">
      <c r="A5" s="11" t="s">
        <v>14</v>
      </c>
      <c r="B5">
        <f>COUNTBLANK(moras[Z-CORE])</f>
        <v>0</v>
      </c>
      <c r="C5">
        <f>COUNT(moras!A:A)</f>
        <v>5000</v>
      </c>
      <c r="D5" s="18">
        <f t="shared" si="0"/>
        <v>0</v>
      </c>
    </row>
    <row r="6" spans="1:4">
      <c r="A6" s="11" t="s">
        <v>15</v>
      </c>
      <c r="B6">
        <f>COUNTBLANK(moras[INDICADOR_VALOR_ATÍPICO_SALARIO])</f>
        <v>0</v>
      </c>
      <c r="C6">
        <f>COUNT(moras!A:A)</f>
        <v>5000</v>
      </c>
      <c r="D6" s="18">
        <f t="shared" si="0"/>
        <v>0</v>
      </c>
    </row>
    <row r="7" spans="1:4">
      <c r="A7" s="11" t="s">
        <v>16</v>
      </c>
      <c r="B7">
        <f>COUNTBLANK(moras[TIPO_ASEGURAMIENTO])</f>
        <v>2</v>
      </c>
      <c r="C7">
        <f>COUNT(moras!A:A)</f>
        <v>5000</v>
      </c>
      <c r="D7" s="18">
        <f t="shared" si="0"/>
        <v>4.0000000000000002E-4</v>
      </c>
    </row>
    <row r="8" spans="1:4">
      <c r="A8" s="11" t="s">
        <v>18</v>
      </c>
      <c r="B8">
        <f>COUNTBLANK(moras[SECTOR])</f>
        <v>0</v>
      </c>
      <c r="C8">
        <f>COUNT(moras!A:A)</f>
        <v>5000</v>
      </c>
      <c r="D8" s="18">
        <f t="shared" si="0"/>
        <v>0</v>
      </c>
    </row>
    <row r="9" spans="1:4">
      <c r="A9" s="11" t="s">
        <v>19</v>
      </c>
      <c r="B9">
        <f>COUNTBLANK(moras[INDICADOR_ACTIVO])</f>
        <v>0</v>
      </c>
      <c r="C9">
        <f>COUNT(moras!A:A)</f>
        <v>5000</v>
      </c>
      <c r="D9" s="18">
        <f t="shared" si="0"/>
        <v>0</v>
      </c>
    </row>
    <row r="10" spans="1:4">
      <c r="A10" s="11" t="s">
        <v>20</v>
      </c>
      <c r="B10">
        <f>COUNTBLANK(moras[INDICADOR.EXTRANJERO])</f>
        <v>0</v>
      </c>
      <c r="C10">
        <f>COUNT(moras!A:A)</f>
        <v>5000</v>
      </c>
      <c r="D10" s="18">
        <f t="shared" si="0"/>
        <v>0</v>
      </c>
    </row>
    <row r="11" spans="1:4">
      <c r="A11" s="11" t="s">
        <v>21</v>
      </c>
      <c r="B11">
        <f>COUNTBLANK(moras[INDICADOR_MOROSO])</f>
        <v>0</v>
      </c>
      <c r="C11">
        <f>COUNT(moras!A:A)</f>
        <v>5000</v>
      </c>
      <c r="D11" s="18">
        <f t="shared" si="0"/>
        <v>0</v>
      </c>
    </row>
    <row r="12" spans="1:4">
      <c r="A12" s="11" t="s">
        <v>22</v>
      </c>
      <c r="B12">
        <f>COUNTBLANK(moras[EDAD])</f>
        <v>3</v>
      </c>
      <c r="C12">
        <f>COUNT(moras!A:A)</f>
        <v>5000</v>
      </c>
      <c r="D12" s="18">
        <f t="shared" si="0"/>
        <v>5.9999999999999995E-4</v>
      </c>
    </row>
    <row r="13" spans="1:4">
      <c r="A13" s="11" t="s">
        <v>25</v>
      </c>
      <c r="B13">
        <f>COUNTBLANK(moras[Z-CORE E])</f>
        <v>0</v>
      </c>
      <c r="C13">
        <f>COUNT(moras!A:A)</f>
        <v>5000</v>
      </c>
      <c r="D13" s="18">
        <f t="shared" si="0"/>
        <v>0</v>
      </c>
    </row>
    <row r="14" spans="1:4">
      <c r="A14" s="12" t="s">
        <v>26</v>
      </c>
      <c r="B14">
        <f>COUNTBLANK(moras[INDICADOR_VALOR_ATÍPICO_EDAD])</f>
        <v>0</v>
      </c>
      <c r="C14">
        <f>COUNT(moras!A:A)</f>
        <v>5000</v>
      </c>
      <c r="D14" s="18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34B2-5AED-4687-8E62-3502EBF3DD75}">
  <dimension ref="B2:C28"/>
  <sheetViews>
    <sheetView topLeftCell="A23" workbookViewId="0">
      <selection activeCell="C23" sqref="C23"/>
    </sheetView>
  </sheetViews>
  <sheetFormatPr defaultRowHeight="15"/>
  <cols>
    <col min="2" max="2" width="46.140625" customWidth="1"/>
    <col min="3" max="3" width="19" customWidth="1"/>
  </cols>
  <sheetData>
    <row r="2" spans="2:3">
      <c r="B2" s="19" t="s">
        <v>43</v>
      </c>
      <c r="C2" s="19" t="s">
        <v>44</v>
      </c>
    </row>
    <row r="3" spans="2:3">
      <c r="B3" t="s">
        <v>45</v>
      </c>
      <c r="C3">
        <f>COUNTIF(moras[SEXO], "HOMBRE")</f>
        <v>3012</v>
      </c>
    </row>
    <row r="4" spans="2:3">
      <c r="B4" t="s">
        <v>46</v>
      </c>
      <c r="C4">
        <f>COUNTIF(moras[SEXO], "MUJER")</f>
        <v>1988</v>
      </c>
    </row>
    <row r="6" spans="2:3">
      <c r="B6" s="19" t="s">
        <v>47</v>
      </c>
      <c r="C6" s="19" t="s">
        <v>44</v>
      </c>
    </row>
    <row r="7" spans="2:3">
      <c r="B7" t="s">
        <v>48</v>
      </c>
      <c r="C7">
        <f>COUNTIF(moras[INDICADOR_ACTIVO], "SI")</f>
        <v>4966</v>
      </c>
    </row>
    <row r="8" spans="2:3">
      <c r="B8" t="s">
        <v>49</v>
      </c>
      <c r="C8">
        <f>COUNTIF(moras[INDICADOR_ACTIVO], "NO")</f>
        <v>34</v>
      </c>
    </row>
    <row r="10" spans="2:3">
      <c r="B10" s="19" t="s">
        <v>50</v>
      </c>
      <c r="C10" s="21" t="s">
        <v>44</v>
      </c>
    </row>
    <row r="11" spans="2:3">
      <c r="B11" t="s">
        <v>48</v>
      </c>
      <c r="C11">
        <f>COUNTIF(moras[INDICADOR.EXTRANJERO], "SI")</f>
        <v>603</v>
      </c>
    </row>
    <row r="12" spans="2:3">
      <c r="B12" t="s">
        <v>49</v>
      </c>
      <c r="C12">
        <f>COUNTIF(moras[INDICADOR.EXTRANJERO], "NO")</f>
        <v>4397</v>
      </c>
    </row>
    <row r="14" spans="2:3">
      <c r="B14" s="19" t="s">
        <v>51</v>
      </c>
      <c r="C14" s="21" t="s">
        <v>44</v>
      </c>
    </row>
    <row r="15" spans="2:3">
      <c r="B15" t="s">
        <v>48</v>
      </c>
      <c r="C15">
        <f>COUNTIF(moras[INDICADOR_MOROSO], "SI")</f>
        <v>870</v>
      </c>
    </row>
    <row r="16" spans="2:3">
      <c r="B16" t="s">
        <v>49</v>
      </c>
      <c r="C16">
        <f>COUNTIF(moras[INDICADOR_MOROSO], "NO")</f>
        <v>4130</v>
      </c>
    </row>
    <row r="18" spans="2:3">
      <c r="B18" s="19" t="s">
        <v>52</v>
      </c>
      <c r="C18" s="21" t="s">
        <v>44</v>
      </c>
    </row>
    <row r="19" spans="2:3">
      <c r="B19" t="s">
        <v>53</v>
      </c>
      <c r="C19">
        <f>COUNTIF(moras[TIPO_ASEGURAMIENTO_SIN_NA´S], "ASALARIADO")</f>
        <v>3464</v>
      </c>
    </row>
    <row r="20" spans="2:3">
      <c r="B20" t="s">
        <v>54</v>
      </c>
      <c r="C20">
        <f>COUNTIF(moras[TIPO_ASEGURAMIENTO_SIN_NA´S], "ASEGURADO VOLUNTARIO")</f>
        <v>436</v>
      </c>
    </row>
    <row r="21" spans="2:3">
      <c r="B21" s="20" t="s">
        <v>55</v>
      </c>
      <c r="C21">
        <f>COUNTIF(moras[TIPO_ASEGURAMIENTO_SIN_NA´S], "PENSIONADOS EN SU PROPIO SISTEMA")</f>
        <v>212</v>
      </c>
    </row>
    <row r="22" spans="2:3" ht="24" customHeight="1">
      <c r="B22" t="s">
        <v>56</v>
      </c>
      <c r="C22">
        <f>COUNTIF(moras[TIPO_ASEGURAMIENTO_SIN_NA´S], "TRABAJADOR INDEPENDIENTE")</f>
        <v>700</v>
      </c>
    </row>
    <row r="23" spans="2:3" ht="26.25" customHeight="1">
      <c r="B23" t="s">
        <v>57</v>
      </c>
      <c r="C23">
        <f>COUNTIF(moras[TIPO_ASEGURAMIENTO_SIN_NA´S], "CONVENIOS ESPECIALES DE ASEGURADOS VOLUNTARIOS")</f>
        <v>31</v>
      </c>
    </row>
    <row r="24" spans="2:3">
      <c r="B24" t="s">
        <v>58</v>
      </c>
      <c r="C24">
        <f>COUNTIF(moras[TIPO_ASEGURAMIENTO_SIN_NA´S], "CONVENIOS ESPECIALES DE TRABAJADORES INDEPENDIENTES")</f>
        <v>157</v>
      </c>
    </row>
    <row r="26" spans="2:3">
      <c r="B26" s="19" t="s">
        <v>59</v>
      </c>
      <c r="C26" s="21" t="s">
        <v>44</v>
      </c>
    </row>
    <row r="27" spans="2:3">
      <c r="B27" t="s">
        <v>60</v>
      </c>
      <c r="C27">
        <f>COUNTIF(moras[SECTOR], "SECTOR PRIVADO")</f>
        <v>3906</v>
      </c>
    </row>
    <row r="28" spans="2:3">
      <c r="B28" t="s">
        <v>61</v>
      </c>
      <c r="C28">
        <f>COUNTIF(moras[SECTOR], "SECTOR PUBLICO")</f>
        <v>1094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13F3-876A-42C4-A96C-E9FE1A34E3B8}">
  <dimension ref="B2:C24"/>
  <sheetViews>
    <sheetView workbookViewId="0">
      <selection activeCell="M18" sqref="M18"/>
    </sheetView>
  </sheetViews>
  <sheetFormatPr defaultRowHeight="15"/>
  <cols>
    <col min="2" max="2" width="32.85546875" customWidth="1"/>
    <col min="3" max="3" width="21.85546875" customWidth="1"/>
  </cols>
  <sheetData>
    <row r="2" spans="2:3">
      <c r="B2" s="19" t="s">
        <v>43</v>
      </c>
      <c r="C2" s="19" t="s">
        <v>62</v>
      </c>
    </row>
    <row r="3" spans="2:3">
      <c r="B3" t="s">
        <v>45</v>
      </c>
      <c r="C3" s="18">
        <f>COUNTIFS(moras[SEXO], "HOMBRE", moras[INDICADOR_MOROSO], "SI")/COUNTIF(moras[SEXO], "HOMBRE")</f>
        <v>0.17729083665338646</v>
      </c>
    </row>
    <row r="4" spans="2:3">
      <c r="B4" t="s">
        <v>46</v>
      </c>
      <c r="C4">
        <f>COUNTIFS(moras[SEXO], "MUJER", moras[INDICADOR_MOROSO], "SI")/COUNTIF(moras[SEXO], "MUJER")</f>
        <v>0.16901408450704225</v>
      </c>
    </row>
    <row r="6" spans="2:3">
      <c r="B6" s="19" t="s">
        <v>47</v>
      </c>
      <c r="C6" s="19" t="s">
        <v>62</v>
      </c>
    </row>
    <row r="7" spans="2:3">
      <c r="B7" t="s">
        <v>48</v>
      </c>
      <c r="C7">
        <f>COUNTIFS(moras[INDICADOR_ACTIVO], "SI", moras[INDICADOR_MOROSO], "SI")/COUNTIF(moras[INDICADOR_ACTIVO], "SI")</f>
        <v>0.17156665324204592</v>
      </c>
    </row>
    <row r="8" spans="2:3">
      <c r="B8" t="s">
        <v>49</v>
      </c>
      <c r="C8">
        <f>COUNTIFS(moras[INDICADOR_ACTIVO], "NO", moras[INDICADOR_MOROSO], "SI")/COUNTIF(moras[INDICADOR_ACTIVO], "NO")</f>
        <v>0.52941176470588236</v>
      </c>
    </row>
    <row r="10" spans="2:3">
      <c r="B10" s="19" t="s">
        <v>50</v>
      </c>
      <c r="C10" s="21" t="s">
        <v>62</v>
      </c>
    </row>
    <row r="11" spans="2:3">
      <c r="B11" t="s">
        <v>48</v>
      </c>
      <c r="C11">
        <f>COUNTIFS(moras[INDICADOR.EXTRANJERO], "SI", moras[INDICADOR_MOROSO], "SI")/COUNTIF(moras[INDICADOR.EXTRANJERO], "SI")</f>
        <v>0.24046434494195687</v>
      </c>
    </row>
    <row r="12" spans="2:3">
      <c r="B12" t="s">
        <v>49</v>
      </c>
      <c r="C12">
        <f>COUNTIFS(moras[INDICADOR.EXTRANJERO], "NO", moras[INDICADOR_MOROSO], "SI")/COUNTIF(moras[INDICADOR.EXTRANJERO], "NO")</f>
        <v>0.16488514896520354</v>
      </c>
    </row>
    <row r="14" spans="2:3">
      <c r="B14" s="19" t="s">
        <v>52</v>
      </c>
      <c r="C14" s="21" t="s">
        <v>62</v>
      </c>
    </row>
    <row r="15" spans="2:3">
      <c r="B15" t="s">
        <v>53</v>
      </c>
      <c r="C15">
        <f>COUNTIFS(moras[TIPO_ASEGURAMIENTO_SIN_NA´S], "ASALARIADO", moras[INDICADOR_MOROSO], "SI")/COUNTIF(moras[TIPO_ASEGURAMIENTO_SIN_NA´S], "ASALARIADO")</f>
        <v>0.11980369515011548</v>
      </c>
    </row>
    <row r="16" spans="2:3">
      <c r="B16" t="s">
        <v>54</v>
      </c>
      <c r="C16">
        <f>COUNTIFS(moras[TIPO_ASEGURAMIENTO_SIN_NA´S], "ASEGURADO VOLUNTARIO", moras[INDICADOR_MOROSO], "SI")/COUNTIF(moras[TIPO_ASEGURAMIENTO_SIN_NA´S], "ASEGURADO VOLUNTARIO")</f>
        <v>0.13302752293577982</v>
      </c>
    </row>
    <row r="17" spans="2:3">
      <c r="B17" s="20" t="s">
        <v>55</v>
      </c>
      <c r="C17">
        <f>COUNTIFS(moras[TIPO_ASEGURAMIENTO_SIN_NA´S], "PENSIONADOS EN SU PROPIO SISTEMA", moras[INDICADOR_MOROSO], "SI")/COUNTIF(moras[TIPO_ASEGURAMIENTO_SIN_NA´S], "PENSIONADOS EN SU PROPIO SISTEMA")</f>
        <v>0</v>
      </c>
    </row>
    <row r="18" spans="2:3">
      <c r="B18" t="s">
        <v>56</v>
      </c>
      <c r="C18">
        <f>COUNTIFS(moras[TIPO_ASEGURAMIENTO_SIN_NA´S], "TRABAJADOR INDEPENDIENTE", moras[INDICADOR_MOROSO], "SI")/COUNTIF(moras[TIPO_ASEGURAMIENTO_SIN_NA´S], "TRABAJADOR INDEPENDIENTE")</f>
        <v>0.56142857142857139</v>
      </c>
    </row>
    <row r="19" spans="2:3">
      <c r="B19" t="s">
        <v>57</v>
      </c>
      <c r="C19">
        <f>COUNTIFS(moras[TIPO_ASEGURAMIENTO_SIN_NA´S], "CONVENIOS ESPECIALES DE ASEGURADOS VOLUNTARIOS", moras[INDICADOR_MOROSO], "SI")/COUNTIF(moras[TIPO_ASEGURAMIENTO_SIN_NA´S], "CONVENIOS ESPECIALES DE ASEGURADOS VOLUNTARIOS")</f>
        <v>0</v>
      </c>
    </row>
    <row r="20" spans="2:3">
      <c r="B20" t="s">
        <v>58</v>
      </c>
      <c r="C20">
        <f>COUNTIFS(moras[TIPO_ASEGURAMIENTO_SIN_NA´S], "CONVENIOS ESPECIALES DE TRABAJADORES INDEPENDIENTES", moras[INDICADOR_MOROSO], "SI")/COUNTIF(moras[TIPO_ASEGURAMIENTO_SIN_NA´S], "CONVENIOS ESPECIALES DE TRABAJADORES INDEPENDIENTES")</f>
        <v>2.5477707006369428E-2</v>
      </c>
    </row>
    <row r="22" spans="2:3">
      <c r="B22" s="19" t="s">
        <v>59</v>
      </c>
      <c r="C22" s="21" t="s">
        <v>62</v>
      </c>
    </row>
    <row r="23" spans="2:3">
      <c r="B23" t="s">
        <v>60</v>
      </c>
      <c r="C23">
        <f>COUNTIFS(moras[SECTOR], "SECTOR PRIVADO", moras[INDICADOR_MOROSO], "SI")/COUNTIF(moras[SECTOR], "SECTOR PRIVADO")</f>
        <v>0.18023553507424475</v>
      </c>
    </row>
    <row r="24" spans="2:3">
      <c r="B24" t="s">
        <v>61</v>
      </c>
      <c r="C24">
        <f>COUNTIFS(moras[SECTOR], "SECTOR PUBLICO", moras[INDICADOR_MOROSO], "SI")/COUNTIF(moras[SECTOR], "SECTOR PUBLICO")</f>
        <v>0.15173674588665448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5774-3296-42FD-A291-991B7C97FEAD}">
  <dimension ref="B2:D17"/>
  <sheetViews>
    <sheetView tabSelected="1" workbookViewId="0">
      <selection activeCell="C6" sqref="C6"/>
    </sheetView>
  </sheetViews>
  <sheetFormatPr defaultRowHeight="15"/>
  <cols>
    <col min="2" max="2" width="11.85546875" customWidth="1"/>
    <col min="3" max="3" width="9.85546875" bestFit="1" customWidth="1"/>
    <col min="4" max="4" width="14.7109375" customWidth="1"/>
  </cols>
  <sheetData>
    <row r="2" spans="2:4">
      <c r="C2" s="19" t="s">
        <v>0</v>
      </c>
    </row>
    <row r="3" spans="2:4">
      <c r="B3" t="s">
        <v>63</v>
      </c>
      <c r="C3">
        <f>PERCENTILE(moras[SALARIO SIN NA´S], 0.25)</f>
        <v>310124</v>
      </c>
    </row>
    <row r="4" spans="2:4">
      <c r="B4" t="s">
        <v>64</v>
      </c>
      <c r="C4">
        <f>PERCENTILE(moras[SALARIO SIN NA´S], 0.5)</f>
        <v>639148</v>
      </c>
    </row>
    <row r="5" spans="2:4">
      <c r="B5" t="s">
        <v>65</v>
      </c>
      <c r="C5">
        <f>PERCENTILE(moras[SALARIO SIN NA´S], 0.75)</f>
        <v>23216469</v>
      </c>
    </row>
    <row r="7" spans="2:4">
      <c r="B7" s="19" t="s">
        <v>0</v>
      </c>
      <c r="C7" s="19" t="s">
        <v>66</v>
      </c>
      <c r="D7" s="19" t="s">
        <v>67</v>
      </c>
    </row>
    <row r="8" spans="2:4">
      <c r="B8" t="s">
        <v>68</v>
      </c>
      <c r="C8">
        <f>COUNTIFS(moras[SALARIO_GRUPO], "BAJO", moras[INDICADOR_MOROSO], "SI")</f>
        <v>288</v>
      </c>
      <c r="D8">
        <f>COUNTIFS(moras[SALARIO_GRUPO], "Bajo", moras[INDICADOR_MOROSO], "NO")</f>
        <v>976</v>
      </c>
    </row>
    <row r="9" spans="2:4">
      <c r="B9" t="s">
        <v>69</v>
      </c>
      <c r="C9">
        <f>COUNTIFS(moras[SALARIO_GRUPO], "MEDIO-BAJO", moras[INDICADOR_MOROSO], "SI")</f>
        <v>393</v>
      </c>
      <c r="D9">
        <f>COUNTIFS(moras[SALARIO_GRUPO], "MEDIO-BAJO", moras[INDICADOR_MOROSO], "NO")</f>
        <v>888</v>
      </c>
    </row>
    <row r="10" spans="2:4">
      <c r="B10" t="s">
        <v>70</v>
      </c>
      <c r="C10">
        <f>COUNTIFS(moras[SALARIO_GRUPO], "MEDIO-ALTO", moras[INDICADOR_MOROSO], "SI")</f>
        <v>155</v>
      </c>
      <c r="D10">
        <f>COUNTIFS(moras[SALARIO_GRUPO], "MEDIO-ALTO", moras[INDICADOR_MOROSO], "NO")</f>
        <v>1050</v>
      </c>
    </row>
    <row r="11" spans="2:4">
      <c r="B11" t="s">
        <v>71</v>
      </c>
      <c r="C11">
        <f>COUNTIFS(moras[SALARIO_GRUPO], "ALTO", moras[INDICADOR_MOROSO], "SI")</f>
        <v>34</v>
      </c>
      <c r="D11">
        <f>COUNTIFS(moras[SALARIO_GRUPO], "ALTO", moras[INDICADOR_MOROSO], "NO")</f>
        <v>1216</v>
      </c>
    </row>
    <row r="14" spans="2:4">
      <c r="B14" s="19" t="s">
        <v>72</v>
      </c>
      <c r="C14" s="19" t="s">
        <v>66</v>
      </c>
      <c r="D14" s="19" t="s">
        <v>67</v>
      </c>
    </row>
    <row r="15" spans="2:4">
      <c r="B15" s="22" t="s">
        <v>73</v>
      </c>
      <c r="C15">
        <f>COUNTIFS(moras[EDAD_GRUPO], "&gt;=10", moras[EDAD_GRUPO], "&lt;30", moras[INDICADOR_MOROSO], "SI")</f>
        <v>122</v>
      </c>
      <c r="D15">
        <f>COUNTIFS(moras[EDAD_GRUPO], "&gt;=10", moras[EDAD_GRUPO], "&lt;30", moras[INDICADOR_MOROSO], "NO")</f>
        <v>978</v>
      </c>
    </row>
    <row r="16" spans="2:4">
      <c r="B16" t="s">
        <v>74</v>
      </c>
      <c r="C16">
        <f>COUNTIFS(moras[EDAD_GRUPO], "&gt;=30", moras[EDAD_GRUPO], "&lt;60", moras[INDICADOR_MOROSO], "SI")</f>
        <v>650</v>
      </c>
      <c r="D16">
        <f>COUNTIFS(moras[EDAD_GRUPO], "&gt;=30", moras[EDAD_GRUPO], "&lt;60", moras[INDICADOR_MOROSO], "NO")</f>
        <v>2661</v>
      </c>
    </row>
    <row r="17" spans="2:4">
      <c r="B17" t="s">
        <v>75</v>
      </c>
      <c r="C17">
        <f>COUNTIFS(moras[EDAD_GRUPO], "&gt;=60", moras[EDAD_GRUPO], "&lt;=90", moras[INDICADOR_MOROSO], "SI")</f>
        <v>98</v>
      </c>
      <c r="D17">
        <f>COUNTIFS(moras[EDAD_GRUPO], "&gt;=60", moras[EDAD_GRUPO], "&lt;=90", moras[INDICADOR_MOROSO], "NO")</f>
        <v>491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51FEA7-CAC3-4CFE-A194-B4F293D3A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2025-11-30T00:25:14Z</dcterms:created>
  <dcterms:modified xsi:type="dcterms:W3CDTF">2025-11-30T21:13:57Z</dcterms:modified>
  <cp:category/>
  <cp:contentStatus/>
</cp:coreProperties>
</file>