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C49892EE-49AB-4EF4-819D-C920913325B3}" xr6:coauthVersionLast="47" xr6:coauthVersionMax="47" xr10:uidLastSave="{00000000-0000-0000-0000-000000000000}"/>
  <bookViews>
    <workbookView xWindow="6405" yWindow="1770" windowWidth="26025" windowHeight="15510" xr2:uid="{00000000-000D-0000-FFFF-FFFF00000000}"/>
  </bookViews>
  <sheets>
    <sheet name="LI_Ride 1 (60rpm)" sheetId="1" r:id="rId1"/>
    <sheet name="LI_Ride 2" sheetId="3" r:id="rId2"/>
    <sheet name="Sheet1" sheetId="4" r:id="rId3"/>
    <sheet name="Sheet5" sheetId="8" r:id="rId4"/>
    <sheet name="changeload" sheetId="5" r:id="rId5"/>
    <sheet name="changecade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8" l="1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25" i="8"/>
  <c r="E15" i="8"/>
  <c r="E16" i="8"/>
  <c r="E17" i="8"/>
  <c r="E18" i="8"/>
  <c r="E19" i="8"/>
  <c r="E20" i="8"/>
  <c r="E21" i="8"/>
  <c r="E22" i="8"/>
  <c r="F18" i="8"/>
  <c r="F19" i="8"/>
  <c r="F20" i="8"/>
  <c r="F21" i="8"/>
  <c r="F22" i="8"/>
  <c r="G21" i="8"/>
  <c r="G22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6" i="8"/>
  <c r="F7" i="8"/>
  <c r="F8" i="8"/>
  <c r="F9" i="8"/>
  <c r="F10" i="8"/>
  <c r="F11" i="8"/>
  <c r="F12" i="8"/>
  <c r="F13" i="8"/>
  <c r="F14" i="8"/>
  <c r="F15" i="8"/>
  <c r="F16" i="8"/>
  <c r="F17" i="8"/>
  <c r="F6" i="8"/>
  <c r="E7" i="8"/>
  <c r="E8" i="8"/>
  <c r="E9" i="8"/>
  <c r="E10" i="8"/>
  <c r="E11" i="8"/>
  <c r="E12" i="8"/>
  <c r="E13" i="8"/>
  <c r="E14" i="8"/>
  <c r="E6" i="8"/>
  <c r="I61" i="1"/>
  <c r="H47" i="3"/>
  <c r="K8" i="4"/>
  <c r="J7" i="4"/>
  <c r="E7" i="4"/>
  <c r="O14" i="1"/>
  <c r="U10" i="4"/>
  <c r="R10" i="4" s="1"/>
  <c r="Q10" i="4" s="1"/>
  <c r="U11" i="4"/>
  <c r="R11" i="4" s="1"/>
  <c r="Q11" i="4" s="1"/>
  <c r="R12" i="4"/>
  <c r="Q12" i="4" s="1"/>
  <c r="U12" i="4"/>
  <c r="U13" i="4"/>
  <c r="R13" i="4" s="1"/>
  <c r="Q13" i="4" s="1"/>
  <c r="U14" i="4"/>
  <c r="R14" i="4" s="1"/>
  <c r="Q14" i="4" s="1"/>
  <c r="Q15" i="4"/>
  <c r="R15" i="4"/>
  <c r="U15" i="4"/>
  <c r="E34" i="4"/>
  <c r="H34" i="4"/>
  <c r="G34" i="4" s="1"/>
  <c r="E35" i="4"/>
  <c r="H35" i="4"/>
  <c r="G35" i="4" s="1"/>
  <c r="E36" i="4"/>
  <c r="H36" i="4" s="1"/>
  <c r="G36" i="4" s="1"/>
  <c r="E37" i="4"/>
  <c r="H37" i="4"/>
  <c r="G37" i="4" s="1"/>
  <c r="E38" i="4"/>
  <c r="H38" i="4"/>
  <c r="G38" i="4" s="1"/>
  <c r="H8" i="4"/>
  <c r="H9" i="4"/>
  <c r="H10" i="4"/>
  <c r="H11" i="4"/>
  <c r="H12" i="4"/>
  <c r="H13" i="4"/>
  <c r="H14" i="4"/>
  <c r="G14" i="4" s="1"/>
  <c r="H15" i="4"/>
  <c r="G15" i="4" s="1"/>
  <c r="H16" i="4"/>
  <c r="H17" i="4"/>
  <c r="H18" i="4"/>
  <c r="H19" i="4"/>
  <c r="H20" i="4"/>
  <c r="H21" i="4"/>
  <c r="H22" i="4"/>
  <c r="G22" i="4" s="1"/>
  <c r="H23" i="4"/>
  <c r="G23" i="4" s="1"/>
  <c r="H24" i="4"/>
  <c r="H25" i="4"/>
  <c r="H26" i="4"/>
  <c r="H27" i="4"/>
  <c r="H28" i="4"/>
  <c r="H29" i="4"/>
  <c r="H30" i="4"/>
  <c r="G30" i="4" s="1"/>
  <c r="H31" i="4"/>
  <c r="G31" i="4" s="1"/>
  <c r="H32" i="4"/>
  <c r="H33" i="4"/>
  <c r="G8" i="4"/>
  <c r="G9" i="4"/>
  <c r="G10" i="4"/>
  <c r="G11" i="4"/>
  <c r="G12" i="4"/>
  <c r="G13" i="4"/>
  <c r="G16" i="4"/>
  <c r="G17" i="4"/>
  <c r="G18" i="4"/>
  <c r="G19" i="4"/>
  <c r="G20" i="4"/>
  <c r="G21" i="4"/>
  <c r="G24" i="4"/>
  <c r="G25" i="4"/>
  <c r="G26" i="4"/>
  <c r="G27" i="4"/>
  <c r="G28" i="4"/>
  <c r="G29" i="4"/>
  <c r="G32" i="4"/>
  <c r="G33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H7" i="4"/>
  <c r="U7" i="4"/>
  <c r="R7" i="4" s="1"/>
  <c r="Q7" i="4" s="1"/>
  <c r="D21" i="5"/>
  <c r="D13" i="5"/>
  <c r="D4" i="5"/>
  <c r="F5" i="6"/>
  <c r="D13" i="6"/>
  <c r="D5" i="6"/>
  <c r="U8" i="4"/>
  <c r="R8" i="4" s="1"/>
  <c r="Q8" i="4" s="1"/>
  <c r="U9" i="4"/>
  <c r="R9" i="4" s="1"/>
  <c r="Q9" i="4" s="1"/>
  <c r="G7" i="4"/>
</calcChain>
</file>

<file path=xl/sharedStrings.xml><?xml version="1.0" encoding="utf-8"?>
<sst xmlns="http://schemas.openxmlformats.org/spreadsheetml/2006/main" count="350" uniqueCount="170">
  <si>
    <t>University of Calgary</t>
  </si>
  <si>
    <t/>
  </si>
  <si>
    <t>(20200303Temp3)</t>
  </si>
  <si>
    <t>Exercise Physiology Lab (sys#5)</t>
  </si>
  <si>
    <t>*** Metabolic Text Report ***</t>
  </si>
  <si>
    <t>/</t>
  </si>
  <si>
    <t>:</t>
  </si>
  <si>
    <t>Patient Information</t>
  </si>
  <si>
    <t>Name</t>
  </si>
  <si>
    <t xml:space="preserve">LI, </t>
  </si>
  <si>
    <t>File number</t>
  </si>
  <si>
    <t>0</t>
  </si>
  <si>
    <t>Doctor</t>
  </si>
  <si>
    <t>Age</t>
  </si>
  <si>
    <t>yrs</t>
  </si>
  <si>
    <t>Sex</t>
  </si>
  <si>
    <t>M</t>
  </si>
  <si>
    <t>Height</t>
  </si>
  <si>
    <t>in</t>
  </si>
  <si>
    <t>cm</t>
  </si>
  <si>
    <t>Weight</t>
  </si>
  <si>
    <t>lb</t>
  </si>
  <si>
    <t>kg</t>
  </si>
  <si>
    <t>Tech</t>
  </si>
  <si>
    <t>Mariah</t>
  </si>
  <si>
    <t>Test Protocol</t>
  </si>
  <si>
    <t>Test degree</t>
  </si>
  <si>
    <t>Submaximal</t>
  </si>
  <si>
    <t>Exercise Device</t>
  </si>
  <si>
    <t>Bike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</si>
  <si>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</si>
  <si>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</si>
  <si>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</si>
  <si>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</si>
  <si>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</si>
  <si>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</si>
  <si>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</si>
  <si>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</si>
  <si>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Mean of room temp. and 37.0 deg C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</si>
  <si>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</si>
  <si>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</si>
  <si>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</si>
  <si>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</si>
  <si>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</si>
  <si>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</si>
  <si>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</si>
  <si>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</si>
  <si>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</si>
  <si>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</si>
  <si>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</si>
  <si>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</si>
  <si>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</si>
  <si>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</si>
  <si>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</t>
  </si>
  <si>
    <t xml:space="preserve">.       </t>
  </si>
  <si>
    <t xml:space="preserve">.      </t>
  </si>
  <si>
    <t xml:space="preserve">    </t>
  </si>
  <si>
    <t xml:space="preserve">      </t>
  </si>
  <si>
    <t xml:space="preserve">       </t>
  </si>
  <si>
    <t xml:space="preserve">TIME </t>
  </si>
  <si>
    <t xml:space="preserve">VO2   </t>
  </si>
  <si>
    <t xml:space="preserve">VO2/kg  </t>
  </si>
  <si>
    <t xml:space="preserve">METS </t>
  </si>
  <si>
    <t xml:space="preserve">Vco2/kg </t>
  </si>
  <si>
    <t xml:space="preserve">VE     </t>
  </si>
  <si>
    <t xml:space="preserve">RER  </t>
  </si>
  <si>
    <t xml:space="preserve">RR  </t>
  </si>
  <si>
    <t xml:space="preserve">Vt    </t>
  </si>
  <si>
    <t xml:space="preserve">FEO2  </t>
  </si>
  <si>
    <t xml:space="preserve">FECO2 </t>
  </si>
  <si>
    <t xml:space="preserve">HR  </t>
  </si>
  <si>
    <t xml:space="preserve">VE/   </t>
  </si>
  <si>
    <t xml:space="preserve">PetCO2 </t>
  </si>
  <si>
    <t xml:space="preserve">STPD  </t>
  </si>
  <si>
    <t xml:space="preserve">STPD    </t>
  </si>
  <si>
    <t xml:space="preserve">BTPS   </t>
  </si>
  <si>
    <t xml:space="preserve">BTPS  </t>
  </si>
  <si>
    <t xml:space="preserve">VCO2  </t>
  </si>
  <si>
    <t xml:space="preserve">min  </t>
  </si>
  <si>
    <t xml:space="preserve">L/min </t>
  </si>
  <si>
    <t xml:space="preserve">ml/kg/m </t>
  </si>
  <si>
    <t xml:space="preserve">L/min  </t>
  </si>
  <si>
    <t xml:space="preserve">BPM </t>
  </si>
  <si>
    <t xml:space="preserve">L     </t>
  </si>
  <si>
    <t xml:space="preserve">%     </t>
  </si>
  <si>
    <t xml:space="preserve">bpm </t>
  </si>
  <si>
    <t xml:space="preserve">BT/ST </t>
  </si>
  <si>
    <t xml:space="preserve">mmHg   </t>
  </si>
  <si>
    <t>----------</t>
  </si>
  <si>
    <t xml:space="preserve"> 0:30</t>
  </si>
  <si>
    <t xml:space="preserve"> 1:00</t>
  </si>
  <si>
    <t xml:space="preserve"> 1:30</t>
  </si>
  <si>
    <t xml:space="preserve"> 2:00</t>
  </si>
  <si>
    <t xml:space="preserve"> 2:31</t>
  </si>
  <si>
    <t xml:space="preserve"> 3:00</t>
  </si>
  <si>
    <t xml:space="preserve"> 3:30</t>
  </si>
  <si>
    <t xml:space="preserve"> 4:03</t>
  </si>
  <si>
    <t xml:space="preserve"> 4:31</t>
  </si>
  <si>
    <t xml:space="preserve"> 5:03</t>
  </si>
  <si>
    <t xml:space="preserve"> 5:31</t>
  </si>
  <si>
    <t xml:space="preserve"> 6:00</t>
  </si>
  <si>
    <t xml:space="preserve"> 6:31</t>
  </si>
  <si>
    <t xml:space="preserve"> 7:01</t>
  </si>
  <si>
    <t xml:space="preserve"> 7:31</t>
  </si>
  <si>
    <t xml:space="preserve"> 8:00</t>
  </si>
  <si>
    <t xml:space="preserve"> 8:30</t>
  </si>
  <si>
    <t xml:space="preserve"> 9:01</t>
  </si>
  <si>
    <t xml:space="preserve"> 9:31</t>
  </si>
  <si>
    <t>10:00</t>
  </si>
  <si>
    <t>10:30</t>
  </si>
  <si>
    <t>11:01</t>
  </si>
  <si>
    <t>11:31</t>
  </si>
  <si>
    <t>12:01</t>
  </si>
  <si>
    <t>12:31</t>
  </si>
  <si>
    <t>13:00</t>
  </si>
  <si>
    <t>13:31</t>
  </si>
  <si>
    <t>14:01</t>
  </si>
  <si>
    <t>14:31</t>
  </si>
  <si>
    <t>15:00</t>
  </si>
  <si>
    <t>15:30</t>
  </si>
  <si>
    <t>Max VO2</t>
  </si>
  <si>
    <t>L/min</t>
  </si>
  <si>
    <t>ml/kg/min</t>
  </si>
  <si>
    <t>METS</t>
  </si>
  <si>
    <t>Ve/Vco2 Slope</t>
  </si>
  <si>
    <t>33.7</t>
  </si>
  <si>
    <t>Events</t>
  </si>
  <si>
    <t>RPE 9</t>
  </si>
  <si>
    <t>HR: 124</t>
  </si>
  <si>
    <t>RPE 13</t>
  </si>
  <si>
    <t>HR 138</t>
  </si>
  <si>
    <t>RPE 14</t>
  </si>
  <si>
    <t>HR 155</t>
  </si>
  <si>
    <t>Summary</t>
  </si>
  <si>
    <t>HR 183</t>
  </si>
  <si>
    <t>RPE 16</t>
  </si>
  <si>
    <t>HR 136</t>
  </si>
  <si>
    <t>RPE 10</t>
  </si>
  <si>
    <t>41.8</t>
  </si>
  <si>
    <t xml:space="preserve"> 8:22</t>
  </si>
  <si>
    <t xml:space="preserve"> 7:30</t>
  </si>
  <si>
    <t xml:space="preserve"> 7:00</t>
  </si>
  <si>
    <t xml:space="preserve"> 6:30</t>
  </si>
  <si>
    <t xml:space="preserve"> 5:30</t>
  </si>
  <si>
    <t xml:space="preserve"> 5:00</t>
  </si>
  <si>
    <t xml:space="preserve"> 4:30</t>
  </si>
  <si>
    <t xml:space="preserve"> 4:01</t>
  </si>
  <si>
    <t xml:space="preserve"> 3:32</t>
  </si>
  <si>
    <t xml:space="preserve"> 3:01</t>
  </si>
  <si>
    <t xml:space="preserve"> 2:30</t>
  </si>
  <si>
    <t xml:space="preserve"> 2:01</t>
  </si>
  <si>
    <t xml:space="preserve"> 1:32</t>
  </si>
  <si>
    <t xml:space="preserve"> 1:02</t>
  </si>
  <si>
    <t xml:space="preserve"> 0:32</t>
  </si>
  <si>
    <t xml:space="preserve">LI.2, </t>
  </si>
  <si>
    <t>PO (Watts)</t>
  </si>
  <si>
    <t>warmup</t>
  </si>
  <si>
    <t>Cadence</t>
  </si>
  <si>
    <t>Load</t>
  </si>
  <si>
    <t>Power</t>
  </si>
  <si>
    <t>Velocity</t>
  </si>
  <si>
    <t>Force</t>
  </si>
  <si>
    <t>L</t>
  </si>
  <si>
    <t>F</t>
  </si>
  <si>
    <t>P</t>
  </si>
  <si>
    <t>V</t>
  </si>
  <si>
    <t>C</t>
  </si>
  <si>
    <t>a</t>
  </si>
  <si>
    <t>velocity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</si>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</sst>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"/>
            <c:dispRSqr val="1"/>
            <c:dispEq val="1"/>
            <c:trendlineLbl>
              <c:layout>
                <c:manualLayout>
                  <c:x val="-0.38069860017497814"/>
                  <c:y val="-7.0481918926800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'LI_Ride 1 (60rpm)'!$C$33:$C$60</c:f>
              <c:numCache>
                <c:formatCode>General</c:formatCode>
                <c:ptCount val="2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xVal>
          <c:yVal>
            <c:numRef>
              <c:f>'LI_Ride 1 (60rpm)'!$D$33:$D$60</c:f>
              <c:numCache>
                <c:formatCode>General</c:formatCode>
                <c:ptCount val="28"/>
                <c:pt idx="0">
                  <c:v>1.1002589464187622</c:v>
                </c:pt>
                <c:pt idx="1">
                  <c:v>1.0317957401275635</c:v>
                </c:pt>
                <c:pt idx="2">
                  <c:v>1.1778502464294434</c:v>
                </c:pt>
                <c:pt idx="3">
                  <c:v>0.89701855182647705</c:v>
                </c:pt>
                <c:pt idx="4">
                  <c:v>0.85958892107009888</c:v>
                </c:pt>
                <c:pt idx="5">
                  <c:v>0.84654158353805542</c:v>
                </c:pt>
                <c:pt idx="6">
                  <c:v>1.084621787071228</c:v>
                </c:pt>
                <c:pt idx="7">
                  <c:v>1.0231989622116089</c:v>
                </c:pt>
                <c:pt idx="8">
                  <c:v>1.1546273231506348</c:v>
                </c:pt>
                <c:pt idx="9">
                  <c:v>1.1297672986984253</c:v>
                </c:pt>
                <c:pt idx="10">
                  <c:v>1.0578188896179199</c:v>
                </c:pt>
                <c:pt idx="11">
                  <c:v>1.2409160137176514</c:v>
                </c:pt>
                <c:pt idx="12">
                  <c:v>1.2323898077011108</c:v>
                </c:pt>
                <c:pt idx="13">
                  <c:v>1.2690041065216064</c:v>
                </c:pt>
                <c:pt idx="14">
                  <c:v>1.2816247940063477</c:v>
                </c:pt>
                <c:pt idx="15">
                  <c:v>1.5636657476425171</c:v>
                </c:pt>
                <c:pt idx="16">
                  <c:v>1.3158453702926636</c:v>
                </c:pt>
                <c:pt idx="17">
                  <c:v>1.3021520376205444</c:v>
                </c:pt>
                <c:pt idx="18">
                  <c:v>1.3871109485626221</c:v>
                </c:pt>
                <c:pt idx="19">
                  <c:v>1.4719763994216919</c:v>
                </c:pt>
                <c:pt idx="20">
                  <c:v>1.4707727432250977</c:v>
                </c:pt>
                <c:pt idx="21">
                  <c:v>1.5291649103164673</c:v>
                </c:pt>
                <c:pt idx="22">
                  <c:v>1.7001708745956421</c:v>
                </c:pt>
                <c:pt idx="23">
                  <c:v>1.6603270769119263</c:v>
                </c:pt>
                <c:pt idx="24">
                  <c:v>1.7019774913787842</c:v>
                </c:pt>
                <c:pt idx="25">
                  <c:v>1.4759800434112549</c:v>
                </c:pt>
                <c:pt idx="26">
                  <c:v>1.7931210994720459</c:v>
                </c:pt>
                <c:pt idx="27">
                  <c:v>1.6161644458770752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D746-8ED3-087E86E2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85472"/>
        <c:axId val="642588176"/>
      </c:scatterChart>
      <c:valAx>
        <c:axId val="642585472"/>
        <c:scaling>
          <c:orientation val="minMax"/>
          <c:max val="110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8176"/>
        <c:crosses val="autoZero"/>
        <c:crossBetween val="midCat"/>
      </c:valAx>
      <c:valAx>
        <c:axId val="642588176"/>
        <c:scaling>
          <c:orientation val="minMax"/>
          <c:max val="2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854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('LI_Ride 1 (60rpm)'!$C$41,'LI_Ride 1 (60rpm)'!$C$49,'LI_Ride 1 (60rpm)'!$C$60)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</c:numCache>
            </c:numRef>
          </c:xVal>
          <c:yVal>
            <c:numRef>
              <c:f>('LI_Ride 1 (60rpm)'!$D$41,'LI_Ride 1 (60rpm)'!$D$49,'LI_Ride 1 (60rpm)'!$D$60)</c:f>
              <c:numCache>
                <c:formatCode>General</c:formatCode>
                <c:ptCount val="3"/>
                <c:pt idx="0">
                  <c:v>1.1546273231506348</c:v>
                </c:pt>
                <c:pt idx="1">
                  <c:v>1.3158453702926636</c:v>
                </c:pt>
                <c:pt idx="2">
                  <c:v>1.6161644458770752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E-DD4D-BA36-A79C6516D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72496"/>
        <c:axId val="544474496"/>
      </c:scatterChart>
      <c:valAx>
        <c:axId val="5444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74496"/>
        <c:crosses val="autoZero"/>
        <c:crossBetween val="midCat"/>
      </c:valAx>
      <c:valAx>
        <c:axId val="5444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23484379053105E-2"/>
                  <c:y val="0.49543985811285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'LI_Ride 2'!$B$30:$B$46</c:f>
              <c:numCache>
                <c:formatCode>General</c:formatCode>
                <c:ptCount val="1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</c:numCache>
            </c:numRef>
          </c:xVal>
          <c:yVal>
            <c:numRef>
              <c:f>'LI_Ride 2'!$C$30:$C$46</c:f>
              <c:numCache>
                <c:formatCode>General</c:formatCode>
                <c:ptCount val="17"/>
                <c:pt idx="0">
                  <c:v>0.69884335994720459</c:v>
                </c:pt>
                <c:pt idx="1">
                  <c:v>0.97874021530151367</c:v>
                </c:pt>
                <c:pt idx="2">
                  <c:v>1.2491961717605591</c:v>
                </c:pt>
                <c:pt idx="3">
                  <c:v>1.308566689491272</c:v>
                </c:pt>
                <c:pt idx="4">
                  <c:v>1.318311333656311</c:v>
                </c:pt>
                <c:pt idx="5">
                  <c:v>1.3307157754898071</c:v>
                </c:pt>
                <c:pt idx="6">
                  <c:v>1.2827252149581909</c:v>
                </c:pt>
                <c:pt idx="7">
                  <c:v>1.3448137044906616</c:v>
                </c:pt>
                <c:pt idx="8">
                  <c:v>1.3757475614547729</c:v>
                </c:pt>
                <c:pt idx="9">
                  <c:v>1.5583673715591431</c:v>
                </c:pt>
                <c:pt idx="10">
                  <c:v>1.6308561563491821</c:v>
                </c:pt>
                <c:pt idx="11">
                  <c:v>1.8005863428115845</c:v>
                </c:pt>
                <c:pt idx="12">
                  <c:v>1.9824322462081909</c:v>
                </c:pt>
                <c:pt idx="13">
                  <c:v>2.0222694873809814</c:v>
                </c:pt>
                <c:pt idx="14">
                  <c:v>2.0905172824859619</c:v>
                </c:pt>
                <c:pt idx="15">
                  <c:v>1.8160269260406494</c:v>
                </c:pt>
                <c:pt idx="16">
                  <c:v>2.1466023921966553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2-5B4B-8432-1D07D654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57712"/>
        <c:axId val="544559440"/>
      </c:scatterChart>
      <c:valAx>
        <c:axId val="5445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59440"/>
        <c:crosses val="autoZero"/>
        <c:crossBetween val="midCat"/>
      </c:valAx>
      <c:valAx>
        <c:axId val="54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31758530183728"/>
                  <c:y val="0.29344305920093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('LI_Ride 2'!$B$34,'LI_Ride 2'!$B$43)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('LI_Ride 2'!$C$37,'LI_Ride 2'!$C$46)</c:f>
              <c:numCache>
                <c:formatCode>General</c:formatCode>
                <c:ptCount val="2"/>
                <c:pt idx="0">
                  <c:v>1.3448137044906616</c:v>
                </c:pt>
                <c:pt idx="1">
                  <c:v>2.1466023921966553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C-1E4E-B825-0F3F89E64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20832"/>
        <c:axId val="1080323104"/>
      </c:scatterChart>
      <c:valAx>
        <c:axId val="10803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23104"/>
        <c:crosses val="autoZero"/>
        <c:crossBetween val="midCat"/>
      </c:valAx>
      <c:valAx>
        <c:axId val="1080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51416269235967"/>
          <c:y val="2.4537346913724226E-2"/>
          <c:w val="0.78143069159504219"/>
          <c:h val="0.78818248673968871"/>
        </c:manualLayout>
      </c:layout>
      <c:scatterChart>
        <c:scatterStyle val="lineMarker"/>
        <c:varyColors val="0"/>
        <c:ser>
          <c:idx val="1"/>
          <c:order val="0"/>
          <c:tx>
            <c:v>Cadence-Manipulation (Protocol A)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60005835623768E-2"/>
                  <c:y val="-5.3901173339758385E-2"/>
                </c:manualLayout>
              </c:layout>
              <c:tx>
                <c:rich>
                  <a:bodyPr/>
                  <a:lstStyle/>
                  <a:p>
                    <a:fld id="{A6817749-9649-A045-B6B0-41DD63274648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6448CFEB-3F59-6744-946C-5EE655393EA8}" type="XVALUE">
                      <a:rPr lang="en-US" altLang="zh-CN"/>
                      <a:pPr/>
                      <a:t>[X 值]</a:t>
                    </a:fld>
                    <a:r>
                      <a:rPr lang="en-US" baseline="0"/>
                      <a:t>W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EAF-FB40-9CE8-EF6A79A47B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817749-9649-A045-B6B0-41DD63274648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6448CFEB-3F59-6744-946C-5EE655393EA8}" type="XVALUE">
                      <a:rPr lang="en-US" altLang="zh-CN"/>
                      <a:pPr/>
                      <a:t>[X 值]</a:t>
                    </a:fld>
                    <a:r>
                      <a:rPr lang="en-US" baseline="0"/>
                      <a:t>W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EAF-FB40-9CE8-EF6A79A47B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817749-9649-A045-B6B0-41DD63274648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6448CFEB-3F59-6744-946C-5EE655393EA8}" type="XVALUE">
                      <a:rPr lang="en-US" altLang="zh-CN"/>
                      <a:pPr/>
                      <a:t>[X 值]</a:t>
                    </a:fld>
                    <a:r>
                      <a:rPr lang="en-US" baseline="0"/>
                      <a:t>W</a:t>
                    </a:r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EAF-FB40-9CE8-EF6A79A47B7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60"/>
            <c:dispRSqr val="0"/>
            <c:dispEq val="0"/>
          </c:trendline>
          <c:xVal>
            <c:numRef>
              <c:f>('LI_Ride 2'!$B$37,'LI_Ride 2'!$B$45,'LI_Ride 2'!$B$46)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</c:numCache>
            </c:numRef>
          </c:xVal>
          <c:yVal>
            <c:numRef>
              <c:f>('LI_Ride 2'!$C$37,'LI_Ride 2'!$C$45,'LI_Ride 2'!$C$46)</c:f>
              <c:numCache>
                <c:formatCode>General</c:formatCode>
                <c:ptCount val="3"/>
                <c:pt idx="0">
                  <c:v>1.3448137044906616</c:v>
                </c:pt>
                <c:pt idx="1">
                  <c:v>1.8160269260406494</c:v>
                </c:pt>
                <c:pt idx="2">
                  <c:v>2.1466023921966553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F-FB40-9CE8-EF6A79A47B7B}"/>
            </c:ext>
          </c:extLst>
        </c:ser>
        <c:ser>
          <c:idx val="0"/>
          <c:order val="1"/>
          <c:tx>
            <c:v>Load-Manipulation (Protocol 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267089749389355E-2"/>
                  <c:y val="5.2517851926225954E-2"/>
                </c:manualLayout>
              </c:layout>
              <c:tx>
                <c:rich>
                  <a:bodyPr/>
                  <a:lstStyle/>
                  <a:p>
                    <a:fld id="{878C4744-FF10-6D4F-836F-A459BE04A70E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5D42FD1F-5273-CD47-B434-78FDDE8A20A9}" type="XVALUE">
                      <a:rPr lang="en-US" altLang="zh-CN"/>
                      <a:pPr/>
                      <a:t>[X 值]</a:t>
                    </a:fld>
                    <a:r>
                      <a:rPr lang="en-US"/>
                      <a:t>W</a:t>
                    </a:r>
                    <a:r>
                      <a:rPr lang="en-US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EAF-FB40-9CE8-EF6A79A47B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8C4744-FF10-6D4F-836F-A459BE04A70E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5D42FD1F-5273-CD47-B434-78FDDE8A20A9}" type="XVALUE">
                      <a:rPr lang="en-US" altLang="zh-CN"/>
                      <a:pPr/>
                      <a:t>[X 值]</a:t>
                    </a:fld>
                    <a:r>
                      <a:rPr lang="en-US"/>
                      <a:t>W</a:t>
                    </a:r>
                    <a:r>
                      <a:rPr lang="en-US" baseline="0"/>
                      <a:t> 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EAF-FB40-9CE8-EF6A79A47B7B}"/>
                </c:ext>
              </c:extLst>
            </c:dLbl>
            <c:dLbl>
              <c:idx val="2"/>
              <c:layout>
                <c:manualLayout>
                  <c:x val="-5.4970813715675561E-2"/>
                  <c:y val="4.1451280617967795E-2"/>
                </c:manualLayout>
              </c:layout>
              <c:tx>
                <c:rich>
                  <a:bodyPr/>
                  <a:lstStyle/>
                  <a:p>
                    <a:fld id="{878C4744-FF10-6D4F-836F-A459BE04A70E}" type="YVALUE"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[Y 值]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@ </a:t>
                    </a:r>
                    <a:fld id="{5D42FD1F-5273-CD47-B434-78FDDE8A20A9}" type="XVALUE">
                      <a:rPr lang="en-US" altLang="zh-CN"/>
                      <a:pPr/>
                      <a:t>[X 值]</a:t>
                    </a:fld>
                    <a:r>
                      <a:rPr lang="en-US"/>
                      <a:t>W</a:t>
                    </a:r>
                    <a:r>
                      <a:rPr lang="en-US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EAF-FB40-9CE8-EF6A79A47B7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backward val="60"/>
            <c:dispRSqr val="0"/>
            <c:dispEq val="0"/>
          </c:trendline>
          <c:xVal>
            <c:numRef>
              <c:f>('LI_Ride 1 (60rpm)'!$C$41,'LI_Ride 1 (60rpm)'!$C$49,'LI_Ride 1 (60rpm)'!$C$60)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</c:numCache>
            </c:numRef>
          </c:xVal>
          <c:yVal>
            <c:numRef>
              <c:f>('LI_Ride 1 (60rpm)'!$D$41,'LI_Ride 1 (60rpm)'!$D$49,'LI_Ride 1 (60rpm)'!$D$60)</c:f>
              <c:numCache>
                <c:formatCode>General</c:formatCode>
                <c:ptCount val="3"/>
                <c:pt idx="0">
                  <c:v>1.1546273231506348</c:v>
                </c:pt>
                <c:pt idx="1">
                  <c:v>1.3158453702926636</c:v>
                </c:pt>
                <c:pt idx="2">
                  <c:v>1.6161644458770752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FB40-9CE8-EF6A79A4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75872"/>
        <c:axId val="689178304"/>
      </c:scatterChart>
      <c:valAx>
        <c:axId val="6891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9178304"/>
        <c:crosses val="autoZero"/>
        <c:crossBetween val="midCat"/>
        <c:majorUnit val="10"/>
      </c:valAx>
      <c:valAx>
        <c:axId val="68917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Absolute VO</a:t>
                </a:r>
                <a:r>
                  <a:rPr lang="en-US" sz="1000" b="0" i="0" kern="1200" baseline="-25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</a:t>
                </a:r>
                <a:r>
                  <a:rPr lang="en-CA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</a:t>
                </a:r>
                <a:r>
                  <a:rPr lang="en-US" sz="1000" b="0" i="0" kern="1200" baseline="3000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2051020335951197E-2"/>
              <c:y val="0.2964396792349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891758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24905701872571"/>
          <c:y val="6.0476198048928613E-2"/>
          <c:w val="0.31270328738323988"/>
          <c:h val="0.1375871084029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739582209756"/>
          <c:y val="4.4522063805121873E-2"/>
          <c:w val="0.83308201200877285"/>
          <c:h val="0.77499345086644267"/>
        </c:manualLayout>
      </c:layout>
      <c:scatterChart>
        <c:scatterStyle val="lineMarker"/>
        <c:varyColors val="0"/>
        <c:ser>
          <c:idx val="0"/>
          <c:order val="0"/>
          <c:tx>
            <c:v>60W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Sheet5!$D$6:$D$22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Sheet5!$E$6:$E$22</c:f>
              <c:numCache>
                <c:formatCode>General</c:formatCode>
                <c:ptCount val="17"/>
                <c:pt idx="0">
                  <c:v>6.9</c:v>
                </c:pt>
                <c:pt idx="1">
                  <c:v>6.11</c:v>
                </c:pt>
                <c:pt idx="2">
                  <c:v>5.32</c:v>
                </c:pt>
                <c:pt idx="3">
                  <c:v>4.53</c:v>
                </c:pt>
                <c:pt idx="4">
                  <c:v>3.74</c:v>
                </c:pt>
                <c:pt idx="5">
                  <c:v>2.95</c:v>
                </c:pt>
                <c:pt idx="6">
                  <c:v>2.16</c:v>
                </c:pt>
                <c:pt idx="7">
                  <c:v>1.37</c:v>
                </c:pt>
                <c:pt idx="8">
                  <c:v>0.58000000000000007</c:v>
                </c:pt>
                <c:pt idx="9">
                  <c:v>-0.20999999999999996</c:v>
                </c:pt>
                <c:pt idx="10">
                  <c:v>-1</c:v>
                </c:pt>
                <c:pt idx="11">
                  <c:v>-1.7900000000000009</c:v>
                </c:pt>
                <c:pt idx="12">
                  <c:v>-2.58</c:v>
                </c:pt>
                <c:pt idx="13">
                  <c:v>-3.3699999999999992</c:v>
                </c:pt>
                <c:pt idx="14">
                  <c:v>-4.16</c:v>
                </c:pt>
                <c:pt idx="15">
                  <c:v>-4.9500000000000011</c:v>
                </c:pt>
                <c:pt idx="16">
                  <c:v>-5.74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2E47-9BBE-ECDEACB40C81}"/>
            </c:ext>
          </c:extLst>
        </c:ser>
        <c:ser>
          <c:idx val="1"/>
          <c:order val="1"/>
          <c:tx>
            <c:v>80W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Sheet5!$D$6:$D$22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Sheet5!$F$6:$F$22</c:f>
              <c:numCache>
                <c:formatCode>General</c:formatCode>
                <c:ptCount val="17"/>
                <c:pt idx="0">
                  <c:v>6.9</c:v>
                </c:pt>
                <c:pt idx="1">
                  <c:v>6.3100000000000005</c:v>
                </c:pt>
                <c:pt idx="2">
                  <c:v>5.7200000000000006</c:v>
                </c:pt>
                <c:pt idx="3">
                  <c:v>5.1300000000000008</c:v>
                </c:pt>
                <c:pt idx="4">
                  <c:v>4.5400000000000009</c:v>
                </c:pt>
                <c:pt idx="5">
                  <c:v>3.9500000000000006</c:v>
                </c:pt>
                <c:pt idx="6">
                  <c:v>3.3600000000000003</c:v>
                </c:pt>
                <c:pt idx="7">
                  <c:v>2.7700000000000005</c:v>
                </c:pt>
                <c:pt idx="8">
                  <c:v>2.1800000000000006</c:v>
                </c:pt>
                <c:pt idx="9">
                  <c:v>1.5900000000000007</c:v>
                </c:pt>
                <c:pt idx="10">
                  <c:v>1.0000000000000009</c:v>
                </c:pt>
                <c:pt idx="11">
                  <c:v>0.41000000000000103</c:v>
                </c:pt>
                <c:pt idx="12">
                  <c:v>-0.17999999999999972</c:v>
                </c:pt>
                <c:pt idx="13">
                  <c:v>-0.76999999999999957</c:v>
                </c:pt>
                <c:pt idx="14">
                  <c:v>-1.3599999999999994</c:v>
                </c:pt>
                <c:pt idx="15">
                  <c:v>-1.9499999999999993</c:v>
                </c:pt>
                <c:pt idx="16">
                  <c:v>-2.5399999999999991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1-2E47-9BBE-ECDEACB40C81}"/>
            </c:ext>
          </c:extLst>
        </c:ser>
        <c:ser>
          <c:idx val="2"/>
          <c:order val="2"/>
          <c:tx>
            <c:v>100W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Sheet5!$D$6:$D$22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Sheet5!$G$6:$G$22</c:f>
              <c:numCache>
                <c:formatCode>General</c:formatCode>
                <c:ptCount val="17"/>
                <c:pt idx="0">
                  <c:v>6.9</c:v>
                </c:pt>
                <c:pt idx="1">
                  <c:v>6.42</c:v>
                </c:pt>
                <c:pt idx="2">
                  <c:v>5.94</c:v>
                </c:pt>
                <c:pt idx="3">
                  <c:v>5.4600000000000009</c:v>
                </c:pt>
                <c:pt idx="4">
                  <c:v>4.9800000000000004</c:v>
                </c:pt>
                <c:pt idx="5">
                  <c:v>4.5</c:v>
                </c:pt>
                <c:pt idx="6">
                  <c:v>4.0200000000000005</c:v>
                </c:pt>
                <c:pt idx="7">
                  <c:v>3.5400000000000005</c:v>
                </c:pt>
                <c:pt idx="8">
                  <c:v>3.0600000000000005</c:v>
                </c:pt>
                <c:pt idx="9">
                  <c:v>2.58</c:v>
                </c:pt>
                <c:pt idx="10">
                  <c:v>2.1000000000000005</c:v>
                </c:pt>
                <c:pt idx="11">
                  <c:v>1.620000000000001</c:v>
                </c:pt>
                <c:pt idx="12">
                  <c:v>1.1400000000000006</c:v>
                </c:pt>
                <c:pt idx="13">
                  <c:v>0.66000000000000014</c:v>
                </c:pt>
                <c:pt idx="14">
                  <c:v>0.1800000000000006</c:v>
                </c:pt>
                <c:pt idx="15">
                  <c:v>-0.29999999999999893</c:v>
                </c:pt>
                <c:pt idx="16">
                  <c:v>-0.77999999999999936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1-2E47-9BBE-ECDEACB4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8896"/>
        <c:axId val="691640624"/>
      </c:scatterChart>
      <c:valAx>
        <c:axId val="6916388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1640624"/>
        <c:crosses val="autoZero"/>
        <c:crossBetween val="midCat"/>
      </c:valAx>
      <c:valAx>
        <c:axId val="691640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Force (N)</a:t>
                </a:r>
              </a:p>
            </c:rich>
          </c:tx>
          <c:layout>
            <c:manualLayout>
              <c:xMode val="edge"/>
              <c:yMode val="edge"/>
              <c:x val="1.2087153489375472E-2"/>
              <c:y val="0.3689688502130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16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96566353863304"/>
          <c:y val="0.13775071137140363"/>
          <c:w val="0.15256858303670945"/>
          <c:h val="0.21971846253443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6181556982052"/>
          <c:y val="4.7423705438042238E-2"/>
          <c:w val="0.81615829137237672"/>
          <c:h val="0.79849255659448815"/>
        </c:manualLayout>
      </c:layout>
      <c:scatterChart>
        <c:scatterStyle val="lineMarker"/>
        <c:varyColors val="0"/>
        <c:ser>
          <c:idx val="0"/>
          <c:order val="0"/>
          <c:tx>
            <c:v>60W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Sheet5!$D$6:$D$12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Sheet5!$E$25:$E$31</c:f>
              <c:numCache>
                <c:formatCode>General</c:formatCode>
                <c:ptCount val="7"/>
                <c:pt idx="0">
                  <c:v>10</c:v>
                </c:pt>
                <c:pt idx="1">
                  <c:v>8.33</c:v>
                </c:pt>
                <c:pt idx="2">
                  <c:v>6.66</c:v>
                </c:pt>
                <c:pt idx="3">
                  <c:v>4.99</c:v>
                </c:pt>
                <c:pt idx="4">
                  <c:v>3.3200000000000003</c:v>
                </c:pt>
                <c:pt idx="5">
                  <c:v>1.6500000000000004</c:v>
                </c:pt>
                <c:pt idx="6">
                  <c:v>-1.9999999999999574E-2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DC4D-B022-F562624EC979}"/>
            </c:ext>
          </c:extLst>
        </c:ser>
        <c:ser>
          <c:idx val="1"/>
          <c:order val="1"/>
          <c:tx>
            <c:v>80W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Sheet5!$D$6:$D$12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Sheet5!$F$25:$F$31</c:f>
              <c:numCache>
                <c:formatCode>General</c:formatCode>
                <c:ptCount val="7"/>
                <c:pt idx="0">
                  <c:v>13.3</c:v>
                </c:pt>
                <c:pt idx="1">
                  <c:v>11.08</c:v>
                </c:pt>
                <c:pt idx="2">
                  <c:v>8.86</c:v>
                </c:pt>
                <c:pt idx="3">
                  <c:v>6.6400000000000006</c:v>
                </c:pt>
                <c:pt idx="4">
                  <c:v>4.42</c:v>
                </c:pt>
                <c:pt idx="5">
                  <c:v>2.1999999999999993</c:v>
                </c:pt>
                <c:pt idx="6">
                  <c:v>-1.9999999999999574E-2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DC4D-B022-F562624EC979}"/>
            </c:ext>
          </c:extLst>
        </c:ser>
        <c:ser>
          <c:idx val="2"/>
          <c:order val="2"/>
          <c:tx>
            <c:v>100W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Sheet5!$G$25:$G$31</c:f>
              <c:numCache>
                <c:formatCode>General</c:formatCode>
                <c:ptCount val="7"/>
                <c:pt idx="0">
                  <c:v>16.7</c:v>
                </c:pt>
                <c:pt idx="1">
                  <c:v>13.92</c:v>
                </c:pt>
                <c:pt idx="2">
                  <c:v>11.14</c:v>
                </c:pt>
                <c:pt idx="3">
                  <c:v>8.36</c:v>
                </c:pt>
                <c:pt idx="4">
                  <c:v>5.58</c:v>
                </c:pt>
                <c:pt idx="5">
                  <c:v>2.8000000000000007</c:v>
                </c:pt>
                <c:pt idx="6">
                  <c:v>1.9999999999999574E-2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2-DC4D-B022-F562624E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54207"/>
        <c:axId val="1763049983"/>
      </c:scatterChart>
      <c:valAx>
        <c:axId val="176295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63049983"/>
        <c:crosses val="autoZero"/>
        <c:crossBetween val="midCat"/>
      </c:valAx>
      <c:valAx>
        <c:axId val="176304998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Force (N)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25499416739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629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96295757487588"/>
          <c:y val="0.17116827300864379"/>
          <c:w val="0.14340137203879558"/>
          <c:h val="0.22443897637795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75087489063867"/>
                  <c:y val="-2.2381889763779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changeload!$B$4:$B$31</c:f>
              <c:numCache>
                <c:formatCode>General</c:formatCode>
                <c:ptCount val="28"/>
                <c:pt idx="0">
                  <c:v>1.019367991845056</c:v>
                </c:pt>
                <c:pt idx="1">
                  <c:v>1.019367991845056</c:v>
                </c:pt>
                <c:pt idx="2">
                  <c:v>1.019367991845056</c:v>
                </c:pt>
                <c:pt idx="3">
                  <c:v>1.019367991845056</c:v>
                </c:pt>
                <c:pt idx="4">
                  <c:v>1.019367991845056</c:v>
                </c:pt>
                <c:pt idx="5">
                  <c:v>1.019367991845056</c:v>
                </c:pt>
                <c:pt idx="6">
                  <c:v>1.019367991845056</c:v>
                </c:pt>
                <c:pt idx="7">
                  <c:v>1.019367991845056</c:v>
                </c:pt>
                <c:pt idx="8">
                  <c:v>1.019367991845056</c:v>
                </c:pt>
                <c:pt idx="9">
                  <c:v>1.3591573224600748</c:v>
                </c:pt>
                <c:pt idx="10">
                  <c:v>1.3591573224600748</c:v>
                </c:pt>
                <c:pt idx="11">
                  <c:v>1.3591573224600748</c:v>
                </c:pt>
                <c:pt idx="12">
                  <c:v>1.3591573224600748</c:v>
                </c:pt>
                <c:pt idx="13">
                  <c:v>1.3591573224600748</c:v>
                </c:pt>
                <c:pt idx="14">
                  <c:v>1.3591573224600748</c:v>
                </c:pt>
                <c:pt idx="15">
                  <c:v>1.3591573224600748</c:v>
                </c:pt>
                <c:pt idx="16">
                  <c:v>1.3591573224600748</c:v>
                </c:pt>
                <c:pt idx="17">
                  <c:v>1.6989466530750934</c:v>
                </c:pt>
                <c:pt idx="18">
                  <c:v>1.6989466530750934</c:v>
                </c:pt>
                <c:pt idx="19">
                  <c:v>1.6989466530750934</c:v>
                </c:pt>
                <c:pt idx="20">
                  <c:v>1.6989466530750934</c:v>
                </c:pt>
                <c:pt idx="21">
                  <c:v>1.6989466530750934</c:v>
                </c:pt>
                <c:pt idx="22">
                  <c:v>1.6989466530750934</c:v>
                </c:pt>
                <c:pt idx="23">
                  <c:v>1.6989466530750934</c:v>
                </c:pt>
                <c:pt idx="24">
                  <c:v>1.6989466530750934</c:v>
                </c:pt>
                <c:pt idx="25">
                  <c:v>1.6989466530750934</c:v>
                </c:pt>
                <c:pt idx="26">
                  <c:v>1.6989466530750934</c:v>
                </c:pt>
                <c:pt idx="27">
                  <c:v>1.6989466530750934</c:v>
                </c:pt>
              </c:numCache>
            </c:numRef>
          </c:xVal>
          <c:yVal>
            <c:numRef>
              <c:f>changeload!$C$4:$C$31</c:f>
              <c:numCache>
                <c:formatCode>General</c:formatCode>
                <c:ptCount val="28"/>
                <c:pt idx="0">
                  <c:v>1.1002589464187622</c:v>
                </c:pt>
                <c:pt idx="1">
                  <c:v>1.0317957401275635</c:v>
                </c:pt>
                <c:pt idx="2">
                  <c:v>1.1778502464294434</c:v>
                </c:pt>
                <c:pt idx="3">
                  <c:v>0.89701855182647705</c:v>
                </c:pt>
                <c:pt idx="4">
                  <c:v>0.85958892107009888</c:v>
                </c:pt>
                <c:pt idx="5">
                  <c:v>0.84654158353805542</c:v>
                </c:pt>
                <c:pt idx="6">
                  <c:v>1.084621787071228</c:v>
                </c:pt>
                <c:pt idx="7">
                  <c:v>1.0231989622116089</c:v>
                </c:pt>
                <c:pt idx="8">
                  <c:v>1.1546273231506348</c:v>
                </c:pt>
                <c:pt idx="9">
                  <c:v>1.1297672986984253</c:v>
                </c:pt>
                <c:pt idx="10">
                  <c:v>1.0578188896179199</c:v>
                </c:pt>
                <c:pt idx="11">
                  <c:v>1.2409160137176514</c:v>
                </c:pt>
                <c:pt idx="12">
                  <c:v>1.2323898077011108</c:v>
                </c:pt>
                <c:pt idx="13">
                  <c:v>1.2690041065216064</c:v>
                </c:pt>
                <c:pt idx="14">
                  <c:v>1.2816247940063477</c:v>
                </c:pt>
                <c:pt idx="15">
                  <c:v>1.5636657476425171</c:v>
                </c:pt>
                <c:pt idx="16">
                  <c:v>1.3158453702926636</c:v>
                </c:pt>
                <c:pt idx="17">
                  <c:v>1.3021520376205444</c:v>
                </c:pt>
                <c:pt idx="18">
                  <c:v>1.3871109485626221</c:v>
                </c:pt>
                <c:pt idx="19">
                  <c:v>1.4719763994216919</c:v>
                </c:pt>
                <c:pt idx="20">
                  <c:v>1.4707727432250977</c:v>
                </c:pt>
                <c:pt idx="21">
                  <c:v>1.5291649103164673</c:v>
                </c:pt>
                <c:pt idx="22">
                  <c:v>1.7001708745956421</c:v>
                </c:pt>
                <c:pt idx="23">
                  <c:v>1.6603270769119263</c:v>
                </c:pt>
                <c:pt idx="24">
                  <c:v>1.7019774913787842</c:v>
                </c:pt>
                <c:pt idx="25">
                  <c:v>1.4759800434112549</c:v>
                </c:pt>
                <c:pt idx="26">
                  <c:v>1.7931210994720459</c:v>
                </c:pt>
                <c:pt idx="27">
                  <c:v>1.6161644458770752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8-E947-A5FD-E1A7AE57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086463"/>
        <c:axId val="1119019663"/>
      </c:scatterChart>
      <c:valAx>
        <c:axId val="1119086463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19663"/>
        <c:crosses val="autoZero"/>
        <c:crossBetween val="midCat"/>
      </c:valAx>
      <c:valAx>
        <c:axId val="1119019663"/>
        <c:scaling>
          <c:orientation val="minMax"/>
          <c:max val="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0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70122484689417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changecadence!$B$5:$B$21</c:f>
              <c:numCache>
                <c:formatCode>General</c:formatCode>
                <c:ptCount val="1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145</c:v>
                </c:pt>
              </c:numCache>
            </c:numRef>
          </c:xVal>
          <c:yVal>
            <c:numRef>
              <c:f>changecadence!$C$5:$C$21</c:f>
              <c:numCache>
                <c:formatCode>General</c:formatCode>
                <c:ptCount val="17"/>
                <c:pt idx="0">
                  <c:v>0.69884335994720459</c:v>
                </c:pt>
                <c:pt idx="1">
                  <c:v>0.97874021530151367</c:v>
                </c:pt>
                <c:pt idx="2">
                  <c:v>1.2491961717605591</c:v>
                </c:pt>
                <c:pt idx="3">
                  <c:v>1.308566689491272</c:v>
                </c:pt>
                <c:pt idx="4">
                  <c:v>1.318311333656311</c:v>
                </c:pt>
                <c:pt idx="5">
                  <c:v>1.3307157754898071</c:v>
                </c:pt>
                <c:pt idx="6">
                  <c:v>1.2827252149581909</c:v>
                </c:pt>
                <c:pt idx="7">
                  <c:v>1.3448137044906616</c:v>
                </c:pt>
                <c:pt idx="8">
                  <c:v>1.3757475614547729</c:v>
                </c:pt>
                <c:pt idx="9">
                  <c:v>1.5583673715591431</c:v>
                </c:pt>
                <c:pt idx="10">
                  <c:v>1.6308561563491821</c:v>
                </c:pt>
                <c:pt idx="11">
                  <c:v>1.8005863428115845</c:v>
                </c:pt>
                <c:pt idx="12">
                  <c:v>1.9824322462081909</c:v>
                </c:pt>
                <c:pt idx="13">
                  <c:v>2.0222694873809814</c:v>
                </c:pt>
                <c:pt idx="14">
                  <c:v>2.0905172824859619</c:v>
                </c:pt>
                <c:pt idx="15">
                  <c:v>2.1466023921966553</c:v>
                </c:pt>
                <c:pt idx="16">
                  <c:v>1.8160269260406494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B-944B-A6DD-DAEE0F9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72687"/>
        <c:axId val="1691017359"/>
      </c:scatterChart>
      <c:valAx>
        <c:axId val="11194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17359"/>
        <c:crosses val="autoZero"/>
        <c:crossBetween val="midCat"/>
      </c:valAx>
      <c:valAx>
        <c:axId val="16910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64</xdr:row>
      <xdr:rowOff>19050</xdr:rowOff>
    </xdr:from>
    <xdr:to>
      <xdr:col>11</xdr:col>
      <xdr:colOff>412750</xdr:colOff>
      <xdr:row>77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79EC7-33ED-B3A5-4556-61C70757C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80</xdr:row>
      <xdr:rowOff>44450</xdr:rowOff>
    </xdr:from>
    <xdr:to>
      <xdr:col>10</xdr:col>
      <xdr:colOff>641350</xdr:colOff>
      <xdr:row>93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B8AE3-B843-8C1F-2699-DE9B2DD2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52</xdr:row>
      <xdr:rowOff>184150</xdr:rowOff>
    </xdr:from>
    <xdr:to>
      <xdr:col>11</xdr:col>
      <xdr:colOff>628650</xdr:colOff>
      <xdr:row>66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85301-DB0F-4E30-F7E8-3B37EDA6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69</xdr:row>
      <xdr:rowOff>133350</xdr:rowOff>
    </xdr:from>
    <xdr:to>
      <xdr:col>9</xdr:col>
      <xdr:colOff>819150</xdr:colOff>
      <xdr:row>83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38EDE-2E51-BCEC-713B-25158361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179890</xdr:colOff>
      <xdr:row>16</xdr:row>
      <xdr:rowOff>7470</xdr:rowOff>
    </xdr:from>
    <xdr:to>
      <xdr:col>18</xdr:col>
      <xdr:colOff>119528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67BD9-F0D8-9CDB-A793-DBA19182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6</xdr:row>
      <xdr:rowOff>19050</xdr:rowOff>
    </xdr:from>
    <xdr:to>
      <xdr:col>16</xdr:col>
      <xdr:colOff>101600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10243-9B6C-5E46-CF40-B8DBD85F2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24</xdr:row>
      <xdr:rowOff>88900</xdr:rowOff>
    </xdr:from>
    <xdr:to>
      <xdr:col>16</xdr:col>
      <xdr:colOff>469900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782CA-4C3B-16B7-C65B-E8417AF0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474133</xdr:colOff>
      <xdr:row>16</xdr:row>
      <xdr:rowOff>152400</xdr:rowOff>
    </xdr:from>
    <xdr:to>
      <xdr:col>11</xdr:col>
      <xdr:colOff>67733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D2714-8689-75C1-BEC5-90E884AC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40217</xdr:rowOff>
    </xdr:from>
    <xdr:to>
      <xdr:col>10</xdr:col>
      <xdr:colOff>677334</xdr:colOff>
      <xdr:row>22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4E1ED-5EE6-D3B9-DB20-D63BDE85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A43" zoomScale="111" workbookViewId="0">
      <selection activeCell="E20" sqref="E20"/>
    </sheetView>
  </sheetViews>
  <sheetFormatPr defaultColWidth="11" defaultRowHeight="15.75" x14ac:dyDescent="0.25"/>
  <sheetData>
    <row r="1" spans="2:15" x14ac:dyDescent="0.25">
      <c r="B1" s="1"/>
      <c r="C1" s="1"/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2</v>
      </c>
    </row>
    <row r="2" spans="2:15" x14ac:dyDescent="0.25">
      <c r="B2" s="1" t="s">
        <v>3</v>
      </c>
      <c r="C2" s="1"/>
    </row>
    <row r="3" spans="2:15" x14ac:dyDescent="0.25">
      <c r="B3" s="1" t="s">
        <v>4</v>
      </c>
      <c r="C3" s="1"/>
      <c r="D3" s="1">
        <v>2023</v>
      </c>
      <c r="E3" s="1" t="s">
        <v>5</v>
      </c>
      <c r="F3" s="1">
        <v>3</v>
      </c>
      <c r="G3" s="1" t="s">
        <v>5</v>
      </c>
      <c r="H3" s="1">
        <v>28</v>
      </c>
      <c r="I3" s="1">
        <v>15</v>
      </c>
      <c r="J3" s="1" t="s">
        <v>6</v>
      </c>
      <c r="K3" s="1">
        <v>40</v>
      </c>
      <c r="L3" s="1">
        <v>49</v>
      </c>
    </row>
    <row r="5" spans="2:15" x14ac:dyDescent="0.25">
      <c r="B5" s="1" t="s">
        <v>7</v>
      </c>
      <c r="C5" s="1"/>
    </row>
    <row r="6" spans="2:15" x14ac:dyDescent="0.25">
      <c r="B6" s="1" t="s">
        <v>8</v>
      </c>
      <c r="C6" s="1"/>
      <c r="D6" s="1" t="s">
        <v>9</v>
      </c>
      <c r="E6" s="1" t="s">
        <v>10</v>
      </c>
      <c r="F6" s="1">
        <v>0</v>
      </c>
      <c r="G6" s="1" t="s">
        <v>12</v>
      </c>
      <c r="H6" s="1" t="s">
        <v>1</v>
      </c>
    </row>
    <row r="7" spans="2:15" x14ac:dyDescent="0.25">
      <c r="B7" s="1" t="s">
        <v>13</v>
      </c>
      <c r="C7" s="1"/>
      <c r="D7" s="1">
        <v>23</v>
      </c>
      <c r="E7" s="1" t="s">
        <v>14</v>
      </c>
      <c r="F7" s="1" t="s">
        <v>15</v>
      </c>
      <c r="G7" s="1" t="s">
        <v>16</v>
      </c>
    </row>
    <row r="8" spans="2:15" x14ac:dyDescent="0.25">
      <c r="B8" s="1" t="s">
        <v>17</v>
      </c>
      <c r="C8" s="1"/>
      <c r="D8" s="1">
        <v>67.716537475585938</v>
      </c>
      <c r="E8" s="1" t="s">
        <v>18</v>
      </c>
      <c r="F8" s="1">
        <v>172</v>
      </c>
      <c r="G8" s="1" t="s">
        <v>19</v>
      </c>
      <c r="H8" s="1" t="s">
        <v>20</v>
      </c>
      <c r="I8" s="1">
        <v>165</v>
      </c>
      <c r="J8" s="1" t="s">
        <v>21</v>
      </c>
      <c r="K8" s="1">
        <v>75</v>
      </c>
      <c r="L8" s="1" t="s">
        <v>22</v>
      </c>
    </row>
    <row r="9" spans="2:15" x14ac:dyDescent="0.25">
      <c r="B9" s="1" t="s">
        <v>23</v>
      </c>
      <c r="C9" s="1"/>
      <c r="D9" s="1" t="s">
        <v>24</v>
      </c>
    </row>
    <row r="11" spans="2:15" x14ac:dyDescent="0.25">
      <c r="B11" s="1" t="s">
        <v>25</v>
      </c>
      <c r="C11" s="1"/>
    </row>
    <row r="12" spans="2:15" x14ac:dyDescent="0.25">
      <c r="B12" s="1" t="s">
        <v>26</v>
      </c>
      <c r="C12" s="1"/>
      <c r="D12" s="1" t="s">
        <v>27</v>
      </c>
    </row>
    <row r="13" spans="2:15" x14ac:dyDescent="0.25">
      <c r="B13" s="1" t="s">
        <v>28</v>
      </c>
      <c r="C13" s="1"/>
      <c r="D13" s="1" t="s">
        <v>29</v>
      </c>
    </row>
    <row r="14" spans="2:15" x14ac:dyDescent="0.25">
      <c r="O14">
        <f>60/200</f>
        <v>0.3</v>
      </c>
    </row>
    <row r="15" spans="2:15" x14ac:dyDescent="0.25">
      <c r="B15" s="1" t="s">
        <v>30</v>
      </c>
      <c r="C15" s="1"/>
      <c r="D15" s="1" t="s">
        <v>31</v>
      </c>
      <c r="E15" s="1">
        <v>20</v>
      </c>
      <c r="F15" s="1" t="s">
        <v>32</v>
      </c>
      <c r="G15" s="1" t="s">
        <v>33</v>
      </c>
      <c r="H15" s="1">
        <v>669</v>
      </c>
      <c r="I15" s="1" t="s">
        <v>34</v>
      </c>
      <c r="J15" s="1" t="s">
        <v>35</v>
      </c>
      <c r="K15" s="1">
        <v>20</v>
      </c>
      <c r="L15" s="1" t="s">
        <v>36</v>
      </c>
    </row>
    <row r="16" spans="2:15" x14ac:dyDescent="0.25">
      <c r="B16" s="1" t="s">
        <v>37</v>
      </c>
      <c r="C16" s="1"/>
      <c r="D16" s="1" t="s">
        <v>38</v>
      </c>
    </row>
    <row r="17" spans="1:17" x14ac:dyDescent="0.25">
      <c r="B17" s="1" t="s">
        <v>39</v>
      </c>
      <c r="C17" s="1"/>
      <c r="D17" s="1">
        <v>20.930000305175781</v>
      </c>
      <c r="E17" s="1" t="s">
        <v>36</v>
      </c>
      <c r="F17" s="1" t="s">
        <v>40</v>
      </c>
      <c r="G17" s="1">
        <v>3.9999999105930328E-2</v>
      </c>
      <c r="H17" s="1" t="s">
        <v>36</v>
      </c>
    </row>
    <row r="18" spans="1:17" x14ac:dyDescent="0.25">
      <c r="B18" s="1" t="s">
        <v>41</v>
      </c>
      <c r="C18" s="1"/>
      <c r="D18" s="1" t="s">
        <v>42</v>
      </c>
    </row>
    <row r="19" spans="1:17" x14ac:dyDescent="0.25">
      <c r="B19" s="1" t="s">
        <v>43</v>
      </c>
      <c r="C19" s="1"/>
      <c r="D19" s="1">
        <v>1.3874657154083252</v>
      </c>
      <c r="E19" s="1" t="s">
        <v>44</v>
      </c>
      <c r="F19" s="1">
        <v>1.407182717230171E-4</v>
      </c>
      <c r="G19" s="1" t="s">
        <v>45</v>
      </c>
      <c r="H19" s="1">
        <v>1.0372653923695907E-4</v>
      </c>
    </row>
    <row r="21" spans="1:17" x14ac:dyDescent="0.25">
      <c r="B21" s="1" t="s">
        <v>46</v>
      </c>
      <c r="C21" s="1"/>
    </row>
    <row r="22" spans="1:17" x14ac:dyDescent="0.25">
      <c r="B22" s="1" t="s">
        <v>47</v>
      </c>
      <c r="C22" s="1"/>
      <c r="D22" s="1">
        <v>20.930000305175781</v>
      </c>
      <c r="E22" s="1" t="s">
        <v>36</v>
      </c>
      <c r="F22" s="1" t="s">
        <v>48</v>
      </c>
      <c r="G22" s="1">
        <v>3.9999999105930328E-2</v>
      </c>
      <c r="H22" s="1" t="s">
        <v>36</v>
      </c>
      <c r="I22" s="1" t="s">
        <v>49</v>
      </c>
      <c r="J22" s="1">
        <v>20.925758361816406</v>
      </c>
      <c r="K22" s="1" t="s">
        <v>36</v>
      </c>
      <c r="L22" s="1" t="s">
        <v>50</v>
      </c>
      <c r="M22" s="1">
        <v>4.4982157647609711E-2</v>
      </c>
      <c r="N22" s="1" t="s">
        <v>36</v>
      </c>
    </row>
    <row r="24" spans="1:17" x14ac:dyDescent="0.25">
      <c r="B24" s="1" t="s">
        <v>51</v>
      </c>
      <c r="C24" s="1"/>
    </row>
    <row r="25" spans="1:17" x14ac:dyDescent="0.25">
      <c r="B25" s="1" t="s">
        <v>52</v>
      </c>
      <c r="C25" s="1"/>
      <c r="D25" s="1" t="s">
        <v>53</v>
      </c>
      <c r="E25" s="1" t="s">
        <v>54</v>
      </c>
      <c r="F25" s="1" t="s">
        <v>52</v>
      </c>
      <c r="G25" s="1" t="s">
        <v>54</v>
      </c>
      <c r="H25" s="1" t="s">
        <v>55</v>
      </c>
      <c r="I25" s="1" t="s">
        <v>52</v>
      </c>
      <c r="J25" s="1" t="s">
        <v>56</v>
      </c>
      <c r="K25" s="1" t="s">
        <v>57</v>
      </c>
      <c r="L25" s="1" t="s">
        <v>57</v>
      </c>
      <c r="M25" s="1" t="s">
        <v>57</v>
      </c>
      <c r="N25" s="1" t="s">
        <v>56</v>
      </c>
      <c r="O25" s="1" t="s">
        <v>57</v>
      </c>
      <c r="P25" s="1" t="s">
        <v>57</v>
      </c>
      <c r="Q25" s="1" t="s">
        <v>58</v>
      </c>
    </row>
    <row r="26" spans="1:17" x14ac:dyDescent="0.25">
      <c r="B26" s="1" t="s">
        <v>59</v>
      </c>
      <c r="C26" s="1" t="s">
        <v>155</v>
      </c>
      <c r="D26" s="1" t="s">
        <v>60</v>
      </c>
      <c r="E26" s="1" t="s">
        <v>61</v>
      </c>
      <c r="F26" s="1" t="s">
        <v>62</v>
      </c>
      <c r="G26" s="1" t="s">
        <v>63</v>
      </c>
      <c r="H26" s="1" t="s">
        <v>64</v>
      </c>
      <c r="I26" s="1" t="s">
        <v>65</v>
      </c>
      <c r="J26" s="1" t="s">
        <v>66</v>
      </c>
      <c r="K26" s="1" t="s">
        <v>67</v>
      </c>
      <c r="L26" s="1" t="s">
        <v>68</v>
      </c>
      <c r="M26" s="1" t="s">
        <v>69</v>
      </c>
      <c r="N26" s="1" t="s">
        <v>70</v>
      </c>
      <c r="O26" s="1" t="s">
        <v>71</v>
      </c>
      <c r="P26" s="1" t="s">
        <v>71</v>
      </c>
      <c r="Q26" s="1" t="s">
        <v>72</v>
      </c>
    </row>
    <row r="27" spans="1:17" x14ac:dyDescent="0.25">
      <c r="B27" s="1" t="s">
        <v>52</v>
      </c>
      <c r="C27" s="1"/>
      <c r="D27" s="1" t="s">
        <v>73</v>
      </c>
      <c r="E27" s="1" t="s">
        <v>74</v>
      </c>
      <c r="F27" s="1" t="s">
        <v>52</v>
      </c>
      <c r="G27" s="1" t="s">
        <v>74</v>
      </c>
      <c r="H27" s="1" t="s">
        <v>75</v>
      </c>
      <c r="I27" s="1" t="s">
        <v>52</v>
      </c>
      <c r="J27" s="1" t="s">
        <v>56</v>
      </c>
      <c r="K27" s="1" t="s">
        <v>76</v>
      </c>
      <c r="L27" s="1" t="s">
        <v>57</v>
      </c>
      <c r="M27" s="1" t="s">
        <v>57</v>
      </c>
      <c r="N27" s="1" t="s">
        <v>56</v>
      </c>
      <c r="O27" s="1" t="s">
        <v>60</v>
      </c>
      <c r="P27" s="1" t="s">
        <v>77</v>
      </c>
      <c r="Q27" s="1" t="s">
        <v>58</v>
      </c>
    </row>
    <row r="28" spans="1:17" x14ac:dyDescent="0.25">
      <c r="B28" s="1" t="s">
        <v>78</v>
      </c>
      <c r="C28" s="1"/>
      <c r="D28" s="1" t="s">
        <v>79</v>
      </c>
      <c r="E28" s="1" t="s">
        <v>80</v>
      </c>
      <c r="F28" s="1" t="s">
        <v>52</v>
      </c>
      <c r="G28" s="1" t="s">
        <v>80</v>
      </c>
      <c r="H28" s="1" t="s">
        <v>81</v>
      </c>
      <c r="I28" s="1" t="s">
        <v>52</v>
      </c>
      <c r="J28" s="1" t="s">
        <v>82</v>
      </c>
      <c r="K28" s="1" t="s">
        <v>83</v>
      </c>
      <c r="L28" s="1" t="s">
        <v>84</v>
      </c>
      <c r="M28" s="1" t="s">
        <v>84</v>
      </c>
      <c r="N28" s="1" t="s">
        <v>85</v>
      </c>
      <c r="O28" s="1" t="s">
        <v>86</v>
      </c>
      <c r="P28" s="1" t="s">
        <v>86</v>
      </c>
      <c r="Q28" s="1" t="s">
        <v>87</v>
      </c>
    </row>
    <row r="29" spans="1:17" x14ac:dyDescent="0.25">
      <c r="B29" s="1" t="s">
        <v>88</v>
      </c>
      <c r="C29" s="1"/>
    </row>
    <row r="30" spans="1:17" x14ac:dyDescent="0.25">
      <c r="A30" t="s">
        <v>156</v>
      </c>
      <c r="B30" s="2" t="s">
        <v>89</v>
      </c>
      <c r="C30" s="1">
        <v>40</v>
      </c>
      <c r="D30" s="1">
        <v>0.62410926818847656</v>
      </c>
      <c r="E30" s="1">
        <v>8.3214569091796875</v>
      </c>
      <c r="F30" s="1">
        <v>2.3775591850280762</v>
      </c>
      <c r="G30" s="1">
        <v>7.6110544204711914</v>
      </c>
      <c r="H30" s="1">
        <v>19.983953475952148</v>
      </c>
      <c r="I30" s="1">
        <v>0.91463005542755127</v>
      </c>
      <c r="J30" s="1">
        <v>21.681997299194336</v>
      </c>
      <c r="K30" s="1">
        <v>0.9216841459274292</v>
      </c>
      <c r="L30" s="1">
        <v>16.674297332763672</v>
      </c>
      <c r="M30" s="1">
        <v>4.0033564567565918</v>
      </c>
      <c r="N30" s="1">
        <v>94</v>
      </c>
      <c r="O30" s="1">
        <v>32.01995849609375</v>
      </c>
      <c r="P30" s="1">
        <v>35.008644104003906</v>
      </c>
      <c r="Q30" s="1">
        <v>27.567905426025391</v>
      </c>
    </row>
    <row r="31" spans="1:17" x14ac:dyDescent="0.25">
      <c r="A31" t="s">
        <v>156</v>
      </c>
      <c r="B31" s="2" t="s">
        <v>90</v>
      </c>
      <c r="C31" s="1">
        <v>40</v>
      </c>
      <c r="D31" s="1">
        <v>0.8703458309173584</v>
      </c>
      <c r="E31" s="1">
        <v>11.604611396789551</v>
      </c>
      <c r="F31" s="1">
        <v>3.3156032562255859</v>
      </c>
      <c r="G31" s="1">
        <v>10.011178970336914</v>
      </c>
      <c r="H31" s="1">
        <v>25.101673126220703</v>
      </c>
      <c r="I31" s="1">
        <v>0.86268973350524902</v>
      </c>
      <c r="J31" s="1">
        <v>20.02001953125</v>
      </c>
      <c r="K31" s="1">
        <v>1.2538286447525024</v>
      </c>
      <c r="L31" s="1">
        <v>16.257522583007813</v>
      </c>
      <c r="M31" s="1">
        <v>4.1904358863830566</v>
      </c>
      <c r="N31" s="1">
        <v>104</v>
      </c>
      <c r="O31" s="1">
        <v>28.841033935546875</v>
      </c>
      <c r="P31" s="1">
        <v>33.431526184082031</v>
      </c>
      <c r="Q31" s="1">
        <v>28.495016098022461</v>
      </c>
    </row>
    <row r="32" spans="1:17" x14ac:dyDescent="0.25">
      <c r="A32" t="s">
        <v>156</v>
      </c>
      <c r="B32" s="2" t="s">
        <v>91</v>
      </c>
      <c r="C32" s="1">
        <v>40</v>
      </c>
      <c r="D32" s="1">
        <v>0.74148827791213989</v>
      </c>
      <c r="E32" s="1">
        <v>9.8865108489990234</v>
      </c>
      <c r="F32" s="1">
        <v>2.8247172832489014</v>
      </c>
      <c r="G32" s="1">
        <v>9.0291004180908203</v>
      </c>
      <c r="H32" s="1">
        <v>20.533729553222656</v>
      </c>
      <c r="I32" s="1">
        <v>0.91327482461929321</v>
      </c>
      <c r="J32" s="1">
        <v>21.992670059204102</v>
      </c>
      <c r="K32" s="1">
        <v>0.93366241455078125</v>
      </c>
      <c r="L32" s="1">
        <v>16.010700225830078</v>
      </c>
      <c r="M32" s="1">
        <v>4.6159014701843262</v>
      </c>
      <c r="N32" s="1">
        <v>107</v>
      </c>
      <c r="O32" s="1">
        <v>27.692588806152344</v>
      </c>
      <c r="P32" s="1">
        <v>30.322296142578125</v>
      </c>
      <c r="Q32" s="1">
        <v>31.313344955444336</v>
      </c>
    </row>
    <row r="33" spans="2:17" x14ac:dyDescent="0.25">
      <c r="B33" s="1" t="s">
        <v>92</v>
      </c>
      <c r="C33" s="1">
        <v>60</v>
      </c>
      <c r="D33" s="1">
        <v>1.1002589464187622</v>
      </c>
      <c r="E33" s="1">
        <v>14.670119285583496</v>
      </c>
      <c r="F33" s="1">
        <v>4.191462516784668</v>
      </c>
      <c r="G33" s="1">
        <v>12.132274627685547</v>
      </c>
      <c r="H33" s="1">
        <v>26.824430465698242</v>
      </c>
      <c r="I33" s="1">
        <v>0.82700592279434204</v>
      </c>
      <c r="J33" s="1">
        <v>26.008670806884766</v>
      </c>
      <c r="K33" s="1">
        <v>1.031364917755127</v>
      </c>
      <c r="L33" s="1">
        <v>15.44508171081543</v>
      </c>
      <c r="M33" s="1">
        <v>4.7468633651733398</v>
      </c>
      <c r="N33" s="1">
        <v>104</v>
      </c>
      <c r="O33" s="1">
        <v>24.380105972290039</v>
      </c>
      <c r="P33" s="1">
        <v>29.47996711730957</v>
      </c>
      <c r="Q33" s="1">
        <v>32.253688812255859</v>
      </c>
    </row>
    <row r="34" spans="2:17" x14ac:dyDescent="0.25">
      <c r="B34" s="1" t="s">
        <v>93</v>
      </c>
      <c r="C34" s="1">
        <v>60</v>
      </c>
      <c r="D34" s="1">
        <v>1.0317957401275635</v>
      </c>
      <c r="E34" s="1">
        <v>13.75727653503418</v>
      </c>
      <c r="F34" s="1">
        <v>3.9306504726409912</v>
      </c>
      <c r="G34" s="1">
        <v>12.375892639160156</v>
      </c>
      <c r="H34" s="1">
        <v>27.249921798706055</v>
      </c>
      <c r="I34" s="1">
        <v>0.89958888292312622</v>
      </c>
      <c r="J34" s="1">
        <v>23.151126861572266</v>
      </c>
      <c r="K34" s="1">
        <v>1.1770451068878174</v>
      </c>
      <c r="L34" s="1">
        <v>15.786885261535645</v>
      </c>
      <c r="M34" s="1">
        <v>4.7662229537963867</v>
      </c>
      <c r="N34" s="1">
        <v>105</v>
      </c>
      <c r="O34" s="1">
        <v>26.410190582275391</v>
      </c>
      <c r="P34" s="1">
        <v>29.358066558837891</v>
      </c>
      <c r="Q34" s="1">
        <v>32.212059020996094</v>
      </c>
    </row>
    <row r="35" spans="2:17" x14ac:dyDescent="0.25">
      <c r="B35" s="1" t="s">
        <v>94</v>
      </c>
      <c r="C35" s="1">
        <v>60</v>
      </c>
      <c r="D35" s="1">
        <v>1.1778502464294434</v>
      </c>
      <c r="E35" s="1">
        <v>15.704669952392578</v>
      </c>
      <c r="F35" s="1">
        <v>4.4870486259460449</v>
      </c>
      <c r="G35" s="1">
        <v>14.17133617401123</v>
      </c>
      <c r="H35" s="1">
        <v>31.252418518066406</v>
      </c>
      <c r="I35" s="1">
        <v>0.90236449241638184</v>
      </c>
      <c r="J35" s="1">
        <v>24.674436569213867</v>
      </c>
      <c r="K35" s="1">
        <v>1.26659095287323</v>
      </c>
      <c r="L35" s="1">
        <v>15.807736396789551</v>
      </c>
      <c r="M35" s="1">
        <v>4.7587776184082031</v>
      </c>
      <c r="N35" s="1">
        <v>114</v>
      </c>
      <c r="O35" s="1">
        <v>26.533439636230469</v>
      </c>
      <c r="P35" s="1">
        <v>29.404348373413086</v>
      </c>
      <c r="Q35" s="1">
        <v>32.171985626220703</v>
      </c>
    </row>
    <row r="36" spans="2:17" x14ac:dyDescent="0.25">
      <c r="B36" s="1" t="s">
        <v>95</v>
      </c>
      <c r="C36" s="1">
        <v>60</v>
      </c>
      <c r="D36" s="1">
        <v>0.89701855182647705</v>
      </c>
      <c r="E36" s="1">
        <v>11.960247039794922</v>
      </c>
      <c r="F36" s="1">
        <v>3.4172134399414063</v>
      </c>
      <c r="G36" s="1">
        <v>12.242776870727539</v>
      </c>
      <c r="H36" s="1">
        <v>27.761085510253906</v>
      </c>
      <c r="I36" s="1">
        <v>1.0236223936080933</v>
      </c>
      <c r="J36" s="1">
        <v>22.177419662475586</v>
      </c>
      <c r="K36" s="1">
        <v>1.2517725229263306</v>
      </c>
      <c r="L36" s="1">
        <v>16.424644470214844</v>
      </c>
      <c r="M36" s="1">
        <v>4.6290526390075684</v>
      </c>
      <c r="N36" s="1">
        <v>94</v>
      </c>
      <c r="O36" s="1">
        <v>30.948173522949219</v>
      </c>
      <c r="P36" s="1">
        <v>30.233974456787109</v>
      </c>
      <c r="Q36" s="1">
        <v>31.263368606567383</v>
      </c>
    </row>
    <row r="37" spans="2:17" x14ac:dyDescent="0.25">
      <c r="B37" s="1" t="s">
        <v>96</v>
      </c>
      <c r="C37" s="1">
        <v>60</v>
      </c>
      <c r="D37" s="1">
        <v>0.85958892107009888</v>
      </c>
      <c r="E37" s="1">
        <v>11.461185455322266</v>
      </c>
      <c r="F37" s="1">
        <v>3.2746243476867676</v>
      </c>
      <c r="G37" s="1">
        <v>11.986893653869629</v>
      </c>
      <c r="H37" s="1">
        <v>28.256490707397461</v>
      </c>
      <c r="I37" s="1">
        <v>1.0458685159683228</v>
      </c>
      <c r="J37" s="1">
        <v>22.072347640991211</v>
      </c>
      <c r="K37" s="1">
        <v>1.280176043510437</v>
      </c>
      <c r="L37" s="1">
        <v>16.668680191040039</v>
      </c>
      <c r="M37" s="1">
        <v>4.4543251991271973</v>
      </c>
      <c r="N37" s="1">
        <v>98</v>
      </c>
      <c r="O37" s="1">
        <v>32.872097015380859</v>
      </c>
      <c r="P37" s="1">
        <v>31.430429458618164</v>
      </c>
      <c r="Q37" s="1">
        <v>29.979209899902344</v>
      </c>
    </row>
    <row r="38" spans="2:17" x14ac:dyDescent="0.25">
      <c r="B38" s="1" t="s">
        <v>97</v>
      </c>
      <c r="C38" s="1">
        <v>60</v>
      </c>
      <c r="D38" s="1">
        <v>0.84654158353805542</v>
      </c>
      <c r="E38" s="1">
        <v>11.28722095489502</v>
      </c>
      <c r="F38" s="1">
        <v>3.2249202728271484</v>
      </c>
      <c r="G38" s="1">
        <v>11.257106781005859</v>
      </c>
      <c r="H38" s="1">
        <v>26.155513763427734</v>
      </c>
      <c r="I38" s="1">
        <v>0.99733203649520874</v>
      </c>
      <c r="J38" s="1">
        <v>19.230768203735352</v>
      </c>
      <c r="K38" s="1">
        <v>1.3600867986679077</v>
      </c>
      <c r="L38" s="1">
        <v>16.441879272460938</v>
      </c>
      <c r="M38" s="1">
        <v>4.5186543464660645</v>
      </c>
      <c r="N38" s="1">
        <v>106</v>
      </c>
      <c r="O38" s="1">
        <v>30.896903991699219</v>
      </c>
      <c r="P38" s="1">
        <v>30.979555130004883</v>
      </c>
      <c r="Q38" s="1">
        <v>30.686319351196289</v>
      </c>
    </row>
    <row r="39" spans="2:17" x14ac:dyDescent="0.25">
      <c r="B39" s="1" t="s">
        <v>98</v>
      </c>
      <c r="C39" s="1">
        <v>60</v>
      </c>
      <c r="D39" s="1">
        <v>1.084621787071228</v>
      </c>
      <c r="E39" s="1">
        <v>14.461624145507813</v>
      </c>
      <c r="F39" s="1">
        <v>4.1318926811218262</v>
      </c>
      <c r="G39" s="1">
        <v>13.283263206481934</v>
      </c>
      <c r="H39" s="1">
        <v>30.085689544677734</v>
      </c>
      <c r="I39" s="1">
        <v>0.91851806640625</v>
      </c>
      <c r="J39" s="1">
        <v>22.229082107543945</v>
      </c>
      <c r="K39" s="1">
        <v>1.3534382581710815</v>
      </c>
      <c r="L39" s="1">
        <v>16.013341903686523</v>
      </c>
      <c r="M39" s="1">
        <v>4.6345577239990234</v>
      </c>
      <c r="N39" s="1">
        <v>110</v>
      </c>
      <c r="O39" s="1">
        <v>27.738414764404297</v>
      </c>
      <c r="P39" s="1">
        <v>30.199094772338867</v>
      </c>
      <c r="Q39" s="1">
        <v>31.327875137329102</v>
      </c>
    </row>
    <row r="40" spans="2:17" x14ac:dyDescent="0.25">
      <c r="B40" s="1" t="s">
        <v>99</v>
      </c>
      <c r="C40" s="1">
        <v>60</v>
      </c>
      <c r="D40" s="1">
        <v>1.0231989622116089</v>
      </c>
      <c r="E40" s="1">
        <v>13.64265251159668</v>
      </c>
      <c r="F40" s="1">
        <v>3.8979008197784424</v>
      </c>
      <c r="G40" s="1">
        <v>13.081925392150879</v>
      </c>
      <c r="H40" s="1">
        <v>28.781164169311523</v>
      </c>
      <c r="I40" s="1">
        <v>0.95889896154403687</v>
      </c>
      <c r="J40" s="1">
        <v>19.417474746704102</v>
      </c>
      <c r="K40" s="1">
        <v>1.4822300672531128</v>
      </c>
      <c r="L40" s="1">
        <v>16.03985595703125</v>
      </c>
      <c r="M40" s="1">
        <v>4.7699251174926758</v>
      </c>
      <c r="N40" s="1">
        <v>113</v>
      </c>
      <c r="O40" s="1">
        <v>28.128608703613281</v>
      </c>
      <c r="P40" s="1">
        <v>29.334278106689453</v>
      </c>
      <c r="Q40" s="1">
        <v>32.125148773193359</v>
      </c>
    </row>
    <row r="41" spans="2:17" x14ac:dyDescent="0.25">
      <c r="B41" s="1" t="s">
        <v>100</v>
      </c>
      <c r="C41" s="1">
        <v>60</v>
      </c>
      <c r="D41" s="1">
        <v>1.1546273231506348</v>
      </c>
      <c r="E41" s="1">
        <v>15.395030975341797</v>
      </c>
      <c r="F41" s="1">
        <v>4.3985800743103027</v>
      </c>
      <c r="G41" s="1">
        <v>14.8900146484375</v>
      </c>
      <c r="H41" s="1">
        <v>33.308868408203125</v>
      </c>
      <c r="I41" s="1">
        <v>0.96719610691070557</v>
      </c>
      <c r="J41" s="1">
        <v>24.742269515991211</v>
      </c>
      <c r="K41" s="1">
        <v>1.3462333679199219</v>
      </c>
      <c r="L41" s="1">
        <v>16.153472900390625</v>
      </c>
      <c r="M41" s="1">
        <v>4.6918387413024902</v>
      </c>
      <c r="N41" s="1">
        <v>114.5</v>
      </c>
      <c r="O41" s="1">
        <v>28.848155975341797</v>
      </c>
      <c r="P41" s="1">
        <v>29.826581954956055</v>
      </c>
      <c r="Q41" s="1">
        <v>31.643381118774414</v>
      </c>
    </row>
    <row r="42" spans="2:17" x14ac:dyDescent="0.25">
      <c r="B42" s="1" t="s">
        <v>101</v>
      </c>
      <c r="C42" s="1">
        <v>80</v>
      </c>
      <c r="D42" s="1">
        <v>1.1297672986984253</v>
      </c>
      <c r="E42" s="1">
        <v>15.063564300537109</v>
      </c>
      <c r="F42" s="1">
        <v>4.3038754463195801</v>
      </c>
      <c r="G42" s="1">
        <v>15.078007698059082</v>
      </c>
      <c r="H42" s="1">
        <v>35.630397796630859</v>
      </c>
      <c r="I42" s="1">
        <v>1.0009588003158569</v>
      </c>
      <c r="J42" s="1">
        <v>25.064266204833984</v>
      </c>
      <c r="K42" s="1">
        <v>1.421561598777771</v>
      </c>
      <c r="L42" s="1">
        <v>16.529745101928711</v>
      </c>
      <c r="M42" s="1">
        <v>4.4435877799987793</v>
      </c>
      <c r="N42" s="1">
        <v>118</v>
      </c>
      <c r="O42" s="1">
        <v>31.537820816040039</v>
      </c>
      <c r="P42" s="1">
        <v>31.507610321044922</v>
      </c>
      <c r="Q42" s="1">
        <v>30.131048202514648</v>
      </c>
    </row>
    <row r="43" spans="2:17" x14ac:dyDescent="0.25">
      <c r="B43" s="1" t="s">
        <v>102</v>
      </c>
      <c r="C43" s="1">
        <v>80</v>
      </c>
      <c r="D43" s="1">
        <v>1.0578188896179199</v>
      </c>
      <c r="E43" s="1">
        <v>14.104251861572266</v>
      </c>
      <c r="F43" s="1">
        <v>4.0297861099243164</v>
      </c>
      <c r="G43" s="1">
        <v>13.792603492736816</v>
      </c>
      <c r="H43" s="1">
        <v>31.521738052368164</v>
      </c>
      <c r="I43" s="1">
        <v>0.97790396213531494</v>
      </c>
      <c r="J43" s="1">
        <v>22.184873580932617</v>
      </c>
      <c r="K43" s="1">
        <v>1.4208662509918213</v>
      </c>
      <c r="L43" s="1">
        <v>16.29542350769043</v>
      </c>
      <c r="M43" s="1">
        <v>4.5932717323303223</v>
      </c>
      <c r="N43" s="1">
        <v>116</v>
      </c>
      <c r="O43" s="1">
        <v>29.798803329467773</v>
      </c>
      <c r="P43" s="1">
        <v>30.472116470336914</v>
      </c>
      <c r="Q43" s="1">
        <v>31.099308013916016</v>
      </c>
    </row>
    <row r="44" spans="2:17" x14ac:dyDescent="0.25">
      <c r="B44" s="1" t="s">
        <v>103</v>
      </c>
      <c r="C44" s="1">
        <v>80</v>
      </c>
      <c r="D44" s="1">
        <v>1.2409160137176514</v>
      </c>
      <c r="E44" s="1">
        <v>16.545547485351563</v>
      </c>
      <c r="F44" s="1">
        <v>4.7272992134094238</v>
      </c>
      <c r="G44" s="1">
        <v>15.56617546081543</v>
      </c>
      <c r="H44" s="1">
        <v>34.407058715820313</v>
      </c>
      <c r="I44" s="1">
        <v>0.94080758094787598</v>
      </c>
      <c r="J44" s="1">
        <v>23.754537582397461</v>
      </c>
      <c r="K44" s="1">
        <v>1.4484415054321289</v>
      </c>
      <c r="L44" s="1">
        <v>15.987992286682129</v>
      </c>
      <c r="M44" s="1">
        <v>4.747917652130127</v>
      </c>
      <c r="N44" s="1">
        <v>122.5</v>
      </c>
      <c r="O44" s="1">
        <v>27.727146148681641</v>
      </c>
      <c r="P44" s="1">
        <v>29.471643447875977</v>
      </c>
      <c r="Q44" s="1">
        <v>32.172714233398438</v>
      </c>
    </row>
    <row r="45" spans="2:17" x14ac:dyDescent="0.25">
      <c r="B45" s="1" t="s">
        <v>104</v>
      </c>
      <c r="C45" s="1">
        <v>80</v>
      </c>
      <c r="D45" s="1">
        <v>1.2323898077011108</v>
      </c>
      <c r="E45" s="1">
        <v>16.431863784790039</v>
      </c>
      <c r="F45" s="1">
        <v>4.6948180198669434</v>
      </c>
      <c r="G45" s="1">
        <v>16.258890151977539</v>
      </c>
      <c r="H45" s="1">
        <v>37.078205108642578</v>
      </c>
      <c r="I45" s="1">
        <v>0.98947322368621826</v>
      </c>
      <c r="J45" s="1">
        <v>24.810478210449219</v>
      </c>
      <c r="K45" s="1">
        <v>1.494457483291626</v>
      </c>
      <c r="L45" s="1">
        <v>16.328559875488281</v>
      </c>
      <c r="M45" s="1">
        <v>4.6030745506286621</v>
      </c>
      <c r="N45" s="1">
        <v>126</v>
      </c>
      <c r="O45" s="1">
        <v>30.08642578125</v>
      </c>
      <c r="P45" s="1">
        <v>30.40650749206543</v>
      </c>
      <c r="Q45" s="1">
        <v>31.130363464355469</v>
      </c>
    </row>
    <row r="46" spans="2:17" x14ac:dyDescent="0.25">
      <c r="B46" s="1" t="s">
        <v>105</v>
      </c>
      <c r="C46" s="1">
        <v>80</v>
      </c>
      <c r="D46" s="1">
        <v>1.2690041065216064</v>
      </c>
      <c r="E46" s="1">
        <v>16.920055389404297</v>
      </c>
      <c r="F46" s="1">
        <v>4.8343014717102051</v>
      </c>
      <c r="G46" s="1">
        <v>16.266271591186523</v>
      </c>
      <c r="H46" s="1">
        <v>36.720478057861328</v>
      </c>
      <c r="I46" s="1">
        <v>0.96136045455932617</v>
      </c>
      <c r="J46" s="1">
        <v>24.307899475097656</v>
      </c>
      <c r="K46" s="1">
        <v>1.5106396675109863</v>
      </c>
      <c r="L46" s="1">
        <v>16.173904418945313</v>
      </c>
      <c r="M46" s="1">
        <v>4.6496739387512207</v>
      </c>
      <c r="N46" s="1">
        <v>128</v>
      </c>
      <c r="O46" s="1">
        <v>28.936452865600586</v>
      </c>
      <c r="P46" s="1">
        <v>30.099483489990234</v>
      </c>
      <c r="Q46" s="1">
        <v>31.46678352355957</v>
      </c>
    </row>
    <row r="47" spans="2:17" x14ac:dyDescent="0.25">
      <c r="B47" s="1" t="s">
        <v>106</v>
      </c>
      <c r="C47" s="1">
        <v>80</v>
      </c>
      <c r="D47" s="1">
        <v>1.2816247940063477</v>
      </c>
      <c r="E47" s="1">
        <v>17.08833122253418</v>
      </c>
      <c r="F47" s="1">
        <v>4.882380485534668</v>
      </c>
      <c r="G47" s="1">
        <v>17.215526580810547</v>
      </c>
      <c r="H47" s="1">
        <v>38.350364685058594</v>
      </c>
      <c r="I47" s="1">
        <v>1.0074434280395508</v>
      </c>
      <c r="J47" s="1">
        <v>23.158571243286133</v>
      </c>
      <c r="K47" s="1">
        <v>1.6559901237487793</v>
      </c>
      <c r="L47" s="1">
        <v>16.286026000976563</v>
      </c>
      <c r="M47" s="1">
        <v>4.7112493515014648</v>
      </c>
      <c r="N47" s="1">
        <v>132.5</v>
      </c>
      <c r="O47" s="1">
        <v>29.923238754272461</v>
      </c>
      <c r="P47" s="1">
        <v>29.702152252197266</v>
      </c>
      <c r="Q47" s="1">
        <v>31.801685333251953</v>
      </c>
    </row>
    <row r="48" spans="2:17" x14ac:dyDescent="0.25">
      <c r="B48" s="1" t="s">
        <v>107</v>
      </c>
      <c r="C48" s="1">
        <v>80</v>
      </c>
      <c r="D48" s="1">
        <v>1.5636657476425171</v>
      </c>
      <c r="E48" s="1">
        <v>20.848876953125</v>
      </c>
      <c r="F48" s="1">
        <v>5.9568219184875488</v>
      </c>
      <c r="G48" s="1">
        <v>21.531242370605469</v>
      </c>
      <c r="H48" s="1">
        <v>49.811843872070313</v>
      </c>
      <c r="I48" s="1">
        <v>1.0327291488647461</v>
      </c>
      <c r="J48" s="1">
        <v>29.830955505371094</v>
      </c>
      <c r="K48" s="1">
        <v>1.6698038578033447</v>
      </c>
      <c r="L48" s="1">
        <v>16.544706344604492</v>
      </c>
      <c r="M48" s="1">
        <v>4.5379486083984375</v>
      </c>
      <c r="N48" s="1">
        <v>132</v>
      </c>
      <c r="O48" s="1">
        <v>31.855813980102539</v>
      </c>
      <c r="P48" s="1">
        <v>30.846242904663086</v>
      </c>
      <c r="Q48" s="1">
        <v>30.712369918823242</v>
      </c>
    </row>
    <row r="49" spans="2:17" x14ac:dyDescent="0.25">
      <c r="B49" s="1" t="s">
        <v>108</v>
      </c>
      <c r="C49" s="1">
        <v>80</v>
      </c>
      <c r="D49" s="1">
        <v>1.3158453702926636</v>
      </c>
      <c r="E49" s="1">
        <v>17.544605255126953</v>
      </c>
      <c r="F49" s="1">
        <v>5.0127444267272949</v>
      </c>
      <c r="G49" s="1">
        <v>18.101860046386719</v>
      </c>
      <c r="H49" s="1">
        <v>44.148948669433594</v>
      </c>
      <c r="I49" s="1">
        <v>1.0317622423171997</v>
      </c>
      <c r="J49" s="1">
        <v>31.239152908325195</v>
      </c>
      <c r="K49" s="1">
        <v>1.4132568836212158</v>
      </c>
      <c r="L49" s="1">
        <v>16.7672119140625</v>
      </c>
      <c r="M49" s="1">
        <v>4.3065915107727051</v>
      </c>
      <c r="N49" s="1">
        <v>133</v>
      </c>
      <c r="O49" s="1">
        <v>33.551776885986328</v>
      </c>
      <c r="P49" s="1">
        <v>32.518901824951172</v>
      </c>
      <c r="Q49" s="1">
        <v>29.170320510864258</v>
      </c>
    </row>
    <row r="50" spans="2:17" x14ac:dyDescent="0.25">
      <c r="B50" s="1" t="s">
        <v>109</v>
      </c>
      <c r="C50" s="1">
        <v>100</v>
      </c>
      <c r="D50" s="1">
        <v>1.3021520376205444</v>
      </c>
      <c r="E50" s="1">
        <v>17.362026214599609</v>
      </c>
      <c r="F50" s="1">
        <v>4.9605789184570313</v>
      </c>
      <c r="G50" s="1">
        <v>17.396306991577148</v>
      </c>
      <c r="H50" s="1">
        <v>42.517719268798828</v>
      </c>
      <c r="I50" s="1">
        <v>1.0019744634628296</v>
      </c>
      <c r="J50" s="1">
        <v>26.244953155517578</v>
      </c>
      <c r="K50" s="1">
        <v>1.6200340986251831</v>
      </c>
      <c r="L50" s="1">
        <v>16.678976058959961</v>
      </c>
      <c r="M50" s="1">
        <v>4.2976531982421875</v>
      </c>
      <c r="N50" s="1">
        <v>132</v>
      </c>
      <c r="O50" s="1">
        <v>32.651885986328125</v>
      </c>
      <c r="P50" s="1">
        <v>32.587543487548828</v>
      </c>
      <c r="Q50" s="1">
        <v>29.033205032348633</v>
      </c>
    </row>
    <row r="51" spans="2:17" x14ac:dyDescent="0.25">
      <c r="B51" s="1" t="s">
        <v>110</v>
      </c>
      <c r="C51" s="1">
        <v>100</v>
      </c>
      <c r="D51" s="1">
        <v>1.3871109485626221</v>
      </c>
      <c r="E51" s="1">
        <v>18.49481201171875</v>
      </c>
      <c r="F51" s="1">
        <v>5.2842321395874023</v>
      </c>
      <c r="G51" s="1">
        <v>18.032749176025391</v>
      </c>
      <c r="H51" s="1">
        <v>42.644721984863281</v>
      </c>
      <c r="I51" s="1">
        <v>0.97501659393310547</v>
      </c>
      <c r="J51" s="1">
        <v>30.661128997802734</v>
      </c>
      <c r="K51" s="1">
        <v>1.3908399343490601</v>
      </c>
      <c r="L51" s="1">
        <v>16.440568923950195</v>
      </c>
      <c r="M51" s="1">
        <v>4.4403238296508789</v>
      </c>
      <c r="N51" s="1">
        <v>135</v>
      </c>
      <c r="O51" s="1">
        <v>30.743555068969727</v>
      </c>
      <c r="P51" s="1">
        <v>31.531314849853516</v>
      </c>
      <c r="Q51" s="1">
        <v>29.954879760742188</v>
      </c>
    </row>
    <row r="52" spans="2:17" x14ac:dyDescent="0.25">
      <c r="B52" s="1" t="s">
        <v>111</v>
      </c>
      <c r="C52" s="1">
        <v>100</v>
      </c>
      <c r="D52" s="1">
        <v>1.4719763994216919</v>
      </c>
      <c r="E52" s="1">
        <v>19.626352310180664</v>
      </c>
      <c r="F52" s="1">
        <v>5.6075291633605957</v>
      </c>
      <c r="G52" s="1">
        <v>18.995079040527344</v>
      </c>
      <c r="H52" s="1">
        <v>45.857658386230469</v>
      </c>
      <c r="I52" s="1">
        <v>0.96783548593521118</v>
      </c>
      <c r="J52" s="1">
        <v>30.211481094360352</v>
      </c>
      <c r="K52" s="1">
        <v>1.5178884267807007</v>
      </c>
      <c r="L52" s="1">
        <v>16.506381988525391</v>
      </c>
      <c r="M52" s="1">
        <v>4.350409984588623</v>
      </c>
      <c r="N52" s="1">
        <v>138</v>
      </c>
      <c r="O52" s="1">
        <v>31.153800964355469</v>
      </c>
      <c r="P52" s="1">
        <v>32.18914794921875</v>
      </c>
      <c r="Q52" s="1">
        <v>29.264255523681641</v>
      </c>
    </row>
    <row r="53" spans="2:17" x14ac:dyDescent="0.25">
      <c r="B53" s="1" t="s">
        <v>112</v>
      </c>
      <c r="C53" s="1">
        <v>100</v>
      </c>
      <c r="D53" s="1">
        <v>1.4707727432250977</v>
      </c>
      <c r="E53" s="1">
        <v>19.61030387878418</v>
      </c>
      <c r="F53" s="1">
        <v>5.6029438972473145</v>
      </c>
      <c r="G53" s="1">
        <v>19.565853118896484</v>
      </c>
      <c r="H53" s="1">
        <v>48.169265747070313</v>
      </c>
      <c r="I53" s="1">
        <v>0.99773335456848145</v>
      </c>
      <c r="J53" s="1">
        <v>31.260173797607422</v>
      </c>
      <c r="K53" s="1">
        <v>1.5409148931503296</v>
      </c>
      <c r="L53" s="1">
        <v>16.695598602294922</v>
      </c>
      <c r="M53" s="1">
        <v>4.2668099403381348</v>
      </c>
      <c r="N53" s="1">
        <v>141.5</v>
      </c>
      <c r="O53" s="1">
        <v>32.750991821289063</v>
      </c>
      <c r="P53" s="1">
        <v>32.825393676757813</v>
      </c>
      <c r="Q53" s="1">
        <v>28.754165649414063</v>
      </c>
    </row>
    <row r="54" spans="2:17" x14ac:dyDescent="0.25">
      <c r="B54" s="1" t="s">
        <v>113</v>
      </c>
      <c r="C54" s="1">
        <v>100</v>
      </c>
      <c r="D54" s="1">
        <v>1.5291649103164673</v>
      </c>
      <c r="E54" s="1">
        <v>20.388866424560547</v>
      </c>
      <c r="F54" s="1">
        <v>5.8253903388977051</v>
      </c>
      <c r="G54" s="1">
        <v>20.111574172973633</v>
      </c>
      <c r="H54" s="1">
        <v>49.023796081542969</v>
      </c>
      <c r="I54" s="1">
        <v>0.98639982938766479</v>
      </c>
      <c r="J54" s="1">
        <v>30.415679931640625</v>
      </c>
      <c r="K54" s="1">
        <v>1.6117935180664063</v>
      </c>
      <c r="L54" s="1">
        <v>16.614496231079102</v>
      </c>
      <c r="M54" s="1">
        <v>4.3089890480041504</v>
      </c>
      <c r="N54" s="1">
        <v>143</v>
      </c>
      <c r="O54" s="1">
        <v>32.059196472167969</v>
      </c>
      <c r="P54" s="1">
        <v>32.501216888427734</v>
      </c>
      <c r="Q54" s="1">
        <v>29.081966400146484</v>
      </c>
    </row>
    <row r="55" spans="2:17" x14ac:dyDescent="0.25">
      <c r="B55" s="1" t="s">
        <v>114</v>
      </c>
      <c r="C55" s="1">
        <v>100</v>
      </c>
      <c r="D55" s="1">
        <v>1.7001708745956421</v>
      </c>
      <c r="E55" s="1">
        <v>22.6689453125</v>
      </c>
      <c r="F55" s="1">
        <v>6.4768414497375488</v>
      </c>
      <c r="G55" s="1">
        <v>22.501558303833008</v>
      </c>
      <c r="H55" s="1">
        <v>54.076698303222656</v>
      </c>
      <c r="I55" s="1">
        <v>0.99261599779129028</v>
      </c>
      <c r="J55" s="1">
        <v>32.967033386230469</v>
      </c>
      <c r="K55" s="1">
        <v>1.6403264999389648</v>
      </c>
      <c r="L55" s="1">
        <v>16.574548721313477</v>
      </c>
      <c r="M55" s="1">
        <v>4.3699936866760254</v>
      </c>
      <c r="N55" s="1">
        <v>150</v>
      </c>
      <c r="O55" s="1">
        <v>31.806625366210938</v>
      </c>
      <c r="P55" s="1">
        <v>32.043231964111328</v>
      </c>
      <c r="Q55" s="1">
        <v>29.566860198974609</v>
      </c>
    </row>
    <row r="56" spans="2:17" x14ac:dyDescent="0.25">
      <c r="B56" s="1" t="s">
        <v>115</v>
      </c>
      <c r="C56" s="1">
        <v>100</v>
      </c>
      <c r="D56" s="1">
        <v>1.6603270769119263</v>
      </c>
      <c r="E56" s="1">
        <v>22.1376953125</v>
      </c>
      <c r="F56" s="1">
        <v>6.3250555992126465</v>
      </c>
      <c r="G56" s="1">
        <v>23.469528198242188</v>
      </c>
      <c r="H56" s="1">
        <v>58.548816680908203</v>
      </c>
      <c r="I56" s="1">
        <v>1.0601613521575928</v>
      </c>
      <c r="J56" s="1">
        <v>31.311155319213867</v>
      </c>
      <c r="K56" s="1">
        <v>1.8699028491973877</v>
      </c>
      <c r="L56" s="1">
        <v>16.945877075195313</v>
      </c>
      <c r="M56" s="1">
        <v>4.2111892700195313</v>
      </c>
      <c r="N56" s="1">
        <v>148.5</v>
      </c>
      <c r="O56" s="1">
        <v>35.263423919677734</v>
      </c>
      <c r="P56" s="1">
        <v>33.262317657470703</v>
      </c>
      <c r="Q56" s="1">
        <v>28.506828308105469</v>
      </c>
    </row>
    <row r="57" spans="2:17" x14ac:dyDescent="0.25">
      <c r="B57" s="1" t="s">
        <v>116</v>
      </c>
      <c r="C57" s="1">
        <v>100</v>
      </c>
      <c r="D57" s="1">
        <v>1.7019774913787842</v>
      </c>
      <c r="E57" s="1">
        <v>22.693033218383789</v>
      </c>
      <c r="F57" s="1">
        <v>6.4837236404418945</v>
      </c>
      <c r="G57" s="1">
        <v>23.254039764404297</v>
      </c>
      <c r="H57" s="1">
        <v>57.536548614501953</v>
      </c>
      <c r="I57" s="1">
        <v>1.0247215032577515</v>
      </c>
      <c r="J57" s="1">
        <v>32.042724609375</v>
      </c>
      <c r="K57" s="1">
        <v>1.7956197261810303</v>
      </c>
      <c r="L57" s="1">
        <v>16.804525375366211</v>
      </c>
      <c r="M57" s="1">
        <v>4.2456579208374023</v>
      </c>
      <c r="N57" s="1">
        <v>152</v>
      </c>
      <c r="O57" s="1">
        <v>33.805706024169922</v>
      </c>
      <c r="P57" s="1">
        <v>32.990139007568359</v>
      </c>
      <c r="Q57" s="1">
        <v>28.698074340820313</v>
      </c>
    </row>
    <row r="58" spans="2:17" x14ac:dyDescent="0.25">
      <c r="B58" s="1" t="s">
        <v>117</v>
      </c>
      <c r="C58" s="1">
        <v>100</v>
      </c>
      <c r="D58" s="1">
        <v>1.4759800434112549</v>
      </c>
      <c r="E58" s="1">
        <v>19.679733276367188</v>
      </c>
      <c r="F58" s="1">
        <v>5.6227807998657227</v>
      </c>
      <c r="G58" s="1">
        <v>19.070507049560547</v>
      </c>
      <c r="H58" s="1">
        <v>45.941329956054688</v>
      </c>
      <c r="I58" s="1">
        <v>0.96904295682907104</v>
      </c>
      <c r="J58" s="1">
        <v>28.140703201293945</v>
      </c>
      <c r="K58" s="1">
        <v>1.6325579881668091</v>
      </c>
      <c r="L58" s="1">
        <v>16.501300811767578</v>
      </c>
      <c r="M58" s="1">
        <v>4.3596420288085938</v>
      </c>
      <c r="N58" s="1">
        <v>155</v>
      </c>
      <c r="O58" s="1">
        <v>31.125982284545898</v>
      </c>
      <c r="P58" s="1">
        <v>32.120334625244141</v>
      </c>
      <c r="Q58" s="1">
        <v>29.688852310180664</v>
      </c>
    </row>
    <row r="59" spans="2:17" x14ac:dyDescent="0.25">
      <c r="B59" s="1" t="s">
        <v>118</v>
      </c>
      <c r="C59" s="1">
        <v>100</v>
      </c>
      <c r="D59" s="1">
        <v>1.7931210994720459</v>
      </c>
      <c r="E59" s="1">
        <v>23.908281326293945</v>
      </c>
      <c r="F59" s="1">
        <v>6.830937385559082</v>
      </c>
      <c r="G59" s="1">
        <v>23.793304443359375</v>
      </c>
      <c r="H59" s="1">
        <v>56.382732391357422</v>
      </c>
      <c r="I59" s="1">
        <v>0.99519091844558716</v>
      </c>
      <c r="J59" s="1">
        <v>34.634975433349609</v>
      </c>
      <c r="K59" s="1">
        <v>1.6279131174087524</v>
      </c>
      <c r="L59" s="1">
        <v>16.521930694580078</v>
      </c>
      <c r="M59" s="1">
        <v>4.4312992095947266</v>
      </c>
      <c r="N59" s="1">
        <v>155</v>
      </c>
      <c r="O59" s="1">
        <v>31.443906784057617</v>
      </c>
      <c r="P59" s="1">
        <v>31.595853805541992</v>
      </c>
      <c r="Q59" s="1">
        <v>30.126529693603516</v>
      </c>
    </row>
    <row r="60" spans="2:17" x14ac:dyDescent="0.25">
      <c r="B60" s="1" t="s">
        <v>119</v>
      </c>
      <c r="C60" s="1">
        <v>100</v>
      </c>
      <c r="D60" s="1">
        <v>1.6161644458770752</v>
      </c>
      <c r="E60" s="1">
        <v>21.548858642578125</v>
      </c>
      <c r="F60" s="1">
        <v>6.1568169593811035</v>
      </c>
      <c r="G60" s="1">
        <v>21.518100738525391</v>
      </c>
      <c r="H60" s="1">
        <v>53.507957458496094</v>
      </c>
      <c r="I60" s="1">
        <v>0.99857258796691895</v>
      </c>
      <c r="J60" s="1">
        <v>32.139266967773438</v>
      </c>
      <c r="K60" s="1">
        <v>1.6648780107498169</v>
      </c>
      <c r="L60" s="1">
        <v>16.740524291992188</v>
      </c>
      <c r="M60" s="1">
        <v>4.2247481346130371</v>
      </c>
      <c r="N60" s="1">
        <v>155</v>
      </c>
      <c r="O60" s="1">
        <v>33.107990264892578</v>
      </c>
      <c r="P60" s="1">
        <v>33.155315399169922</v>
      </c>
      <c r="Q60" s="1">
        <v>28.502645492553711</v>
      </c>
    </row>
    <row r="61" spans="2:17" x14ac:dyDescent="0.25">
      <c r="I61">
        <f>AVERAGE(I33:I60)</f>
        <v>0.98043211655957363</v>
      </c>
    </row>
    <row r="63" spans="2:17" x14ac:dyDescent="0.25">
      <c r="B63" s="1" t="s">
        <v>120</v>
      </c>
      <c r="C63" s="1"/>
      <c r="D63" s="1">
        <v>1.7931210994720459</v>
      </c>
      <c r="E63" s="1" t="s">
        <v>121</v>
      </c>
      <c r="F63" s="1">
        <v>23.908281326293945</v>
      </c>
      <c r="G63" s="1" t="s">
        <v>122</v>
      </c>
      <c r="H63" s="1">
        <v>6.830937385559082</v>
      </c>
      <c r="I63" s="1" t="s">
        <v>123</v>
      </c>
    </row>
    <row r="65" spans="2:4" x14ac:dyDescent="0.25">
      <c r="B65" s="1" t="s">
        <v>124</v>
      </c>
      <c r="C65" s="1"/>
      <c r="D65" s="1" t="s">
        <v>125</v>
      </c>
    </row>
    <row r="67" spans="2:4" x14ac:dyDescent="0.25">
      <c r="B67" s="1" t="s">
        <v>126</v>
      </c>
      <c r="C67" s="1"/>
    </row>
    <row r="68" spans="2:4" x14ac:dyDescent="0.25">
      <c r="B68" s="1">
        <v>7.2833333015441895</v>
      </c>
      <c r="C68" s="1"/>
      <c r="D68" s="1" t="s">
        <v>127</v>
      </c>
    </row>
    <row r="69" spans="2:4" x14ac:dyDescent="0.25">
      <c r="B69" s="1">
        <v>7.2833333015441895</v>
      </c>
      <c r="C69" s="1"/>
      <c r="D69" s="1" t="s">
        <v>128</v>
      </c>
    </row>
    <row r="70" spans="2:4" x14ac:dyDescent="0.25">
      <c r="B70" s="1">
        <v>11.233333587646484</v>
      </c>
      <c r="C70" s="1"/>
      <c r="D70" s="1" t="s">
        <v>129</v>
      </c>
    </row>
    <row r="71" spans="2:4" x14ac:dyDescent="0.25">
      <c r="B71" s="1">
        <v>11.233333587646484</v>
      </c>
      <c r="C71" s="1"/>
      <c r="D71" s="1" t="s">
        <v>130</v>
      </c>
    </row>
    <row r="72" spans="2:4" x14ac:dyDescent="0.25">
      <c r="B72" s="1">
        <v>15.25</v>
      </c>
      <c r="C72" s="1"/>
      <c r="D72" s="1" t="s">
        <v>131</v>
      </c>
    </row>
    <row r="73" spans="2:4" x14ac:dyDescent="0.25">
      <c r="B73" s="1">
        <v>15.25</v>
      </c>
      <c r="C73" s="1"/>
      <c r="D73" s="1" t="s">
        <v>132</v>
      </c>
    </row>
    <row r="75" spans="2:4" x14ac:dyDescent="0.25">
      <c r="B75" s="1" t="s">
        <v>133</v>
      </c>
      <c r="C75" s="1"/>
    </row>
    <row r="76" spans="2:4" x14ac:dyDescent="0.25">
      <c r="B76" s="1" t="s">
        <v>1</v>
      </c>
      <c r="C76" s="1"/>
    </row>
  </sheetData>
  <phoneticPr fontId="1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opLeftCell="A22" zoomScale="93" workbookViewId="0">
      <selection activeCell="H48" sqref="H48"/>
    </sheetView>
  </sheetViews>
  <sheetFormatPr defaultColWidth="11" defaultRowHeight="15.75" x14ac:dyDescent="0.25"/>
  <sheetData>
    <row r="1" spans="1:11" x14ac:dyDescent="0.25">
      <c r="A1" s="1" t="s">
        <v>0</v>
      </c>
      <c r="B1" s="1"/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</row>
    <row r="2" spans="1:11" x14ac:dyDescent="0.25">
      <c r="A2" s="1" t="s">
        <v>3</v>
      </c>
      <c r="B2" s="1"/>
    </row>
    <row r="3" spans="1:11" x14ac:dyDescent="0.25">
      <c r="A3" s="1" t="s">
        <v>4</v>
      </c>
      <c r="B3" s="1"/>
      <c r="C3" s="1">
        <v>2023</v>
      </c>
      <c r="D3" s="1" t="s">
        <v>5</v>
      </c>
      <c r="E3" s="1">
        <v>3</v>
      </c>
      <c r="F3" s="1" t="s">
        <v>5</v>
      </c>
      <c r="G3" s="1">
        <v>28</v>
      </c>
      <c r="H3" s="1">
        <v>16</v>
      </c>
      <c r="I3" s="1" t="s">
        <v>6</v>
      </c>
      <c r="J3" s="1">
        <v>16</v>
      </c>
      <c r="K3" s="1">
        <v>21</v>
      </c>
    </row>
    <row r="5" spans="1:11" x14ac:dyDescent="0.25">
      <c r="A5" s="1" t="s">
        <v>7</v>
      </c>
      <c r="B5" s="1"/>
    </row>
    <row r="6" spans="1:11" x14ac:dyDescent="0.25">
      <c r="A6" s="1" t="s">
        <v>8</v>
      </c>
      <c r="B6" s="1"/>
      <c r="C6" s="1" t="s">
        <v>154</v>
      </c>
      <c r="D6" s="1" t="s">
        <v>10</v>
      </c>
      <c r="E6" s="1" t="s">
        <v>11</v>
      </c>
      <c r="F6" s="1" t="s">
        <v>12</v>
      </c>
      <c r="G6" s="1" t="s">
        <v>1</v>
      </c>
    </row>
    <row r="7" spans="1:11" x14ac:dyDescent="0.25">
      <c r="A7" s="1" t="s">
        <v>13</v>
      </c>
      <c r="B7" s="1"/>
      <c r="C7" s="1">
        <v>23</v>
      </c>
      <c r="D7" s="1" t="s">
        <v>14</v>
      </c>
      <c r="E7" s="1" t="s">
        <v>15</v>
      </c>
      <c r="F7" s="1" t="s">
        <v>16</v>
      </c>
    </row>
    <row r="8" spans="1:11" x14ac:dyDescent="0.25">
      <c r="A8" s="1" t="s">
        <v>17</v>
      </c>
      <c r="B8" s="1"/>
      <c r="C8" s="1">
        <v>67.716537475585938</v>
      </c>
      <c r="D8" s="1" t="s">
        <v>18</v>
      </c>
      <c r="E8" s="1">
        <v>172</v>
      </c>
      <c r="F8" s="1" t="s">
        <v>19</v>
      </c>
      <c r="G8" s="1" t="s">
        <v>20</v>
      </c>
      <c r="H8" s="1">
        <v>165</v>
      </c>
      <c r="I8" s="1" t="s">
        <v>21</v>
      </c>
      <c r="J8" s="1">
        <v>75</v>
      </c>
      <c r="K8" s="1" t="s">
        <v>22</v>
      </c>
    </row>
    <row r="9" spans="1:11" x14ac:dyDescent="0.25">
      <c r="A9" s="1" t="s">
        <v>23</v>
      </c>
      <c r="B9" s="1"/>
      <c r="C9" s="1" t="s">
        <v>24</v>
      </c>
    </row>
    <row r="11" spans="1:11" x14ac:dyDescent="0.25">
      <c r="A11" s="1" t="s">
        <v>25</v>
      </c>
      <c r="B11" s="1"/>
    </row>
    <row r="12" spans="1:11" x14ac:dyDescent="0.25">
      <c r="A12" s="1" t="s">
        <v>26</v>
      </c>
      <c r="B12" s="1"/>
      <c r="C12" s="1" t="s">
        <v>27</v>
      </c>
    </row>
    <row r="13" spans="1:11" x14ac:dyDescent="0.25">
      <c r="A13" s="1" t="s">
        <v>28</v>
      </c>
      <c r="B13" s="1"/>
      <c r="C13" s="1" t="s">
        <v>29</v>
      </c>
    </row>
    <row r="15" spans="1:11" x14ac:dyDescent="0.25">
      <c r="A15" s="1" t="s">
        <v>30</v>
      </c>
      <c r="B15" s="1"/>
      <c r="C15" s="1" t="s">
        <v>31</v>
      </c>
      <c r="D15" s="1">
        <v>20</v>
      </c>
      <c r="E15" s="1" t="s">
        <v>32</v>
      </c>
      <c r="F15" s="1" t="s">
        <v>33</v>
      </c>
      <c r="G15" s="1">
        <v>669</v>
      </c>
      <c r="H15" s="1" t="s">
        <v>34</v>
      </c>
      <c r="I15" s="1" t="s">
        <v>35</v>
      </c>
      <c r="J15" s="1">
        <v>20</v>
      </c>
      <c r="K15" s="1" t="s">
        <v>36</v>
      </c>
    </row>
    <row r="16" spans="1:11" x14ac:dyDescent="0.25">
      <c r="A16" s="1" t="s">
        <v>37</v>
      </c>
      <c r="B16" s="1"/>
      <c r="C16" s="1" t="s">
        <v>38</v>
      </c>
    </row>
    <row r="17" spans="1:16" x14ac:dyDescent="0.25">
      <c r="A17" s="1" t="s">
        <v>39</v>
      </c>
      <c r="B17" s="1"/>
      <c r="C17" s="1">
        <v>20.930000305175781</v>
      </c>
      <c r="D17" s="1" t="s">
        <v>36</v>
      </c>
      <c r="E17" s="1" t="s">
        <v>40</v>
      </c>
      <c r="F17" s="1">
        <v>3.9999999105930328E-2</v>
      </c>
      <c r="G17" s="1" t="s">
        <v>36</v>
      </c>
    </row>
    <row r="18" spans="1:16" x14ac:dyDescent="0.25">
      <c r="A18" s="1" t="s">
        <v>41</v>
      </c>
      <c r="B18" s="1"/>
      <c r="C18" s="1" t="s">
        <v>42</v>
      </c>
    </row>
    <row r="19" spans="1:16" x14ac:dyDescent="0.25">
      <c r="A19" s="1" t="s">
        <v>43</v>
      </c>
      <c r="B19" s="1"/>
      <c r="C19" s="1">
        <v>1.3874657154083252</v>
      </c>
      <c r="D19" s="1" t="s">
        <v>44</v>
      </c>
      <c r="E19" s="1">
        <v>1.407182717230171E-4</v>
      </c>
      <c r="F19" s="1" t="s">
        <v>45</v>
      </c>
      <c r="G19" s="1">
        <v>1.0372653923695907E-4</v>
      </c>
    </row>
    <row r="21" spans="1:16" x14ac:dyDescent="0.25">
      <c r="A21" s="1" t="s">
        <v>46</v>
      </c>
      <c r="B21" s="1"/>
    </row>
    <row r="22" spans="1:16" x14ac:dyDescent="0.25">
      <c r="A22" s="1" t="s">
        <v>47</v>
      </c>
      <c r="B22" s="1"/>
      <c r="C22" s="1">
        <v>20.930000305175781</v>
      </c>
      <c r="D22" s="1" t="s">
        <v>36</v>
      </c>
      <c r="E22" s="1" t="s">
        <v>48</v>
      </c>
      <c r="F22" s="1">
        <v>3.9999999105930328E-2</v>
      </c>
      <c r="G22" s="1" t="s">
        <v>36</v>
      </c>
      <c r="H22" s="1" t="s">
        <v>49</v>
      </c>
      <c r="I22" s="1">
        <v>20.908027648925781</v>
      </c>
      <c r="J22" s="1" t="s">
        <v>36</v>
      </c>
      <c r="K22" s="1" t="s">
        <v>50</v>
      </c>
      <c r="L22" s="1">
        <v>6.7683331668376923E-2</v>
      </c>
      <c r="M22" s="1" t="s">
        <v>36</v>
      </c>
    </row>
    <row r="24" spans="1:16" x14ac:dyDescent="0.25">
      <c r="A24" s="1" t="s">
        <v>51</v>
      </c>
      <c r="B24" s="1"/>
    </row>
    <row r="25" spans="1:16" x14ac:dyDescent="0.25">
      <c r="A25" s="1" t="s">
        <v>52</v>
      </c>
      <c r="B25" s="1"/>
      <c r="C25" s="1" t="s">
        <v>53</v>
      </c>
      <c r="D25" s="1" t="s">
        <v>54</v>
      </c>
      <c r="E25" s="1" t="s">
        <v>52</v>
      </c>
      <c r="F25" s="1" t="s">
        <v>54</v>
      </c>
      <c r="G25" s="1" t="s">
        <v>55</v>
      </c>
      <c r="H25" s="1" t="s">
        <v>52</v>
      </c>
      <c r="I25" s="1" t="s">
        <v>56</v>
      </c>
      <c r="J25" s="1" t="s">
        <v>57</v>
      </c>
      <c r="K25" s="1" t="s">
        <v>57</v>
      </c>
      <c r="L25" s="1" t="s">
        <v>57</v>
      </c>
      <c r="M25" s="1" t="s">
        <v>56</v>
      </c>
      <c r="N25" s="1" t="s">
        <v>57</v>
      </c>
      <c r="O25" s="1" t="s">
        <v>57</v>
      </c>
      <c r="P25" s="1" t="s">
        <v>58</v>
      </c>
    </row>
    <row r="26" spans="1:16" x14ac:dyDescent="0.25">
      <c r="A26" s="1" t="s">
        <v>59</v>
      </c>
      <c r="B26" s="1"/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66</v>
      </c>
      <c r="J26" s="1" t="s">
        <v>67</v>
      </c>
      <c r="K26" s="1" t="s">
        <v>68</v>
      </c>
      <c r="L26" s="1" t="s">
        <v>69</v>
      </c>
      <c r="M26" s="1" t="s">
        <v>70</v>
      </c>
      <c r="N26" s="1" t="s">
        <v>71</v>
      </c>
      <c r="O26" s="1" t="s">
        <v>71</v>
      </c>
      <c r="P26" s="1" t="s">
        <v>72</v>
      </c>
    </row>
    <row r="27" spans="1:16" x14ac:dyDescent="0.25">
      <c r="A27" s="1" t="s">
        <v>52</v>
      </c>
      <c r="B27" s="1"/>
      <c r="C27" s="1" t="s">
        <v>73</v>
      </c>
      <c r="D27" s="1" t="s">
        <v>74</v>
      </c>
      <c r="E27" s="1" t="s">
        <v>52</v>
      </c>
      <c r="F27" s="1" t="s">
        <v>74</v>
      </c>
      <c r="G27" s="1" t="s">
        <v>75</v>
      </c>
      <c r="H27" s="1" t="s">
        <v>52</v>
      </c>
      <c r="I27" s="1" t="s">
        <v>56</v>
      </c>
      <c r="J27" s="1" t="s">
        <v>76</v>
      </c>
      <c r="K27" s="1" t="s">
        <v>57</v>
      </c>
      <c r="L27" s="1" t="s">
        <v>57</v>
      </c>
      <c r="M27" s="1" t="s">
        <v>56</v>
      </c>
      <c r="N27" s="1" t="s">
        <v>60</v>
      </c>
      <c r="O27" s="1" t="s">
        <v>77</v>
      </c>
      <c r="P27" s="1" t="s">
        <v>58</v>
      </c>
    </row>
    <row r="28" spans="1:16" x14ac:dyDescent="0.25">
      <c r="A28" s="1" t="s">
        <v>78</v>
      </c>
      <c r="B28" s="1"/>
      <c r="C28" s="1" t="s">
        <v>79</v>
      </c>
      <c r="D28" s="1" t="s">
        <v>80</v>
      </c>
      <c r="E28" s="1" t="s">
        <v>52</v>
      </c>
      <c r="F28" s="1" t="s">
        <v>80</v>
      </c>
      <c r="G28" s="1" t="s">
        <v>81</v>
      </c>
      <c r="H28" s="1" t="s">
        <v>52</v>
      </c>
      <c r="I28" s="1" t="s">
        <v>82</v>
      </c>
      <c r="J28" s="1" t="s">
        <v>83</v>
      </c>
      <c r="K28" s="1" t="s">
        <v>84</v>
      </c>
      <c r="L28" s="1" t="s">
        <v>84</v>
      </c>
      <c r="M28" s="1" t="s">
        <v>85</v>
      </c>
      <c r="N28" s="1" t="s">
        <v>86</v>
      </c>
      <c r="O28" s="1" t="s">
        <v>86</v>
      </c>
      <c r="P28" s="1" t="s">
        <v>87</v>
      </c>
    </row>
    <row r="29" spans="1:16" x14ac:dyDescent="0.25">
      <c r="A29" s="1" t="s">
        <v>88</v>
      </c>
      <c r="B29" s="1"/>
    </row>
    <row r="30" spans="1:16" x14ac:dyDescent="0.25">
      <c r="A30" s="1" t="s">
        <v>153</v>
      </c>
      <c r="B30" s="1">
        <v>60</v>
      </c>
      <c r="C30" s="1">
        <v>0.69884335994720459</v>
      </c>
      <c r="D30" s="1">
        <v>9.3179111480712891</v>
      </c>
      <c r="E30" s="1">
        <v>2.6622602939605713</v>
      </c>
      <c r="F30" s="1">
        <v>7.5879945755004883</v>
      </c>
      <c r="G30" s="1">
        <v>20.340347290039063</v>
      </c>
      <c r="H30" s="1">
        <v>0.81434500217437744</v>
      </c>
      <c r="I30" s="1">
        <v>22.311744689941406</v>
      </c>
      <c r="J30" s="1">
        <v>0.91164308786392212</v>
      </c>
      <c r="K30" s="1">
        <v>16.348247528076172</v>
      </c>
      <c r="L30" s="1">
        <v>3.9223241806030273</v>
      </c>
      <c r="M30" s="1">
        <v>108</v>
      </c>
      <c r="N30" s="1">
        <v>29.105731964111328</v>
      </c>
      <c r="O30" s="1">
        <v>35.741279602050781</v>
      </c>
      <c r="P30" s="1">
        <v>26.584863662719727</v>
      </c>
    </row>
    <row r="31" spans="1:16" x14ac:dyDescent="0.25">
      <c r="A31" s="1" t="s">
        <v>152</v>
      </c>
      <c r="B31" s="1">
        <v>60</v>
      </c>
      <c r="C31" s="1">
        <v>0.97874021530151367</v>
      </c>
      <c r="D31" s="1">
        <v>13.049869537353516</v>
      </c>
      <c r="E31" s="1">
        <v>3.7285342216491699</v>
      </c>
      <c r="F31" s="1">
        <v>9.925572395324707</v>
      </c>
      <c r="G31" s="1">
        <v>25.603376388549805</v>
      </c>
      <c r="H31" s="1">
        <v>0.76058781147003174</v>
      </c>
      <c r="I31" s="1">
        <v>24.161073684692383</v>
      </c>
      <c r="J31" s="1">
        <v>1.0596953630447388</v>
      </c>
      <c r="K31" s="1">
        <v>15.891902923583984</v>
      </c>
      <c r="L31" s="1">
        <v>4.0745630264282227</v>
      </c>
      <c r="M31" s="1">
        <v>116.5</v>
      </c>
      <c r="N31" s="1">
        <v>26.159523010253906</v>
      </c>
      <c r="O31" s="1">
        <v>34.393821716308594</v>
      </c>
      <c r="P31" s="1">
        <v>27.506128311157227</v>
      </c>
    </row>
    <row r="32" spans="1:16" x14ac:dyDescent="0.25">
      <c r="A32" s="1" t="s">
        <v>151</v>
      </c>
      <c r="B32" s="1">
        <v>60</v>
      </c>
      <c r="C32" s="1">
        <v>1.2491961717605591</v>
      </c>
      <c r="D32" s="1">
        <v>16.655948638916016</v>
      </c>
      <c r="E32" s="1">
        <v>4.7588424682617188</v>
      </c>
      <c r="F32" s="1">
        <v>12.823830604553223</v>
      </c>
      <c r="G32" s="1">
        <v>31.815229415893555</v>
      </c>
      <c r="H32" s="1">
        <v>0.76992493867874146</v>
      </c>
      <c r="I32" s="1">
        <v>26.148172378540039</v>
      </c>
      <c r="J32" s="1">
        <v>1.2167285680770874</v>
      </c>
      <c r="K32" s="1">
        <v>15.744574546813965</v>
      </c>
      <c r="L32" s="1">
        <v>4.2348666191101074</v>
      </c>
      <c r="M32" s="1">
        <v>121</v>
      </c>
      <c r="N32" s="1">
        <v>25.468561172485352</v>
      </c>
      <c r="O32" s="1">
        <v>33.079277038574219</v>
      </c>
      <c r="P32" s="1">
        <v>28.615068435668945</v>
      </c>
    </row>
    <row r="33" spans="1:16" x14ac:dyDescent="0.25">
      <c r="A33" s="1" t="s">
        <v>150</v>
      </c>
      <c r="B33" s="1">
        <v>60</v>
      </c>
      <c r="C33" s="1">
        <v>1.308566689491272</v>
      </c>
      <c r="D33" s="1">
        <v>17.447555541992188</v>
      </c>
      <c r="E33" s="1">
        <v>4.985015869140625</v>
      </c>
      <c r="F33" s="1">
        <v>15.029783248901367</v>
      </c>
      <c r="G33" s="1">
        <v>36.116878509521484</v>
      </c>
      <c r="H33" s="1">
        <v>0.86142629384994507</v>
      </c>
      <c r="I33" s="1">
        <v>30.549898147583008</v>
      </c>
      <c r="J33" s="1">
        <v>1.1822258234024048</v>
      </c>
      <c r="K33" s="1">
        <v>16.048809051513672</v>
      </c>
      <c r="L33" s="1">
        <v>4.3706588745117188</v>
      </c>
      <c r="M33" s="1">
        <v>130</v>
      </c>
      <c r="N33" s="1">
        <v>27.600334167480469</v>
      </c>
      <c r="O33" s="1">
        <v>32.040275573730469</v>
      </c>
      <c r="P33" s="1">
        <v>29.512741088867188</v>
      </c>
    </row>
    <row r="34" spans="1:16" x14ac:dyDescent="0.25">
      <c r="A34" s="1" t="s">
        <v>149</v>
      </c>
      <c r="B34" s="1">
        <v>60</v>
      </c>
      <c r="C34" s="1">
        <v>1.318311333656311</v>
      </c>
      <c r="D34" s="1">
        <v>17.577484130859375</v>
      </c>
      <c r="E34" s="1">
        <v>5.0221381187438965</v>
      </c>
      <c r="F34" s="1">
        <v>16.262466430664063</v>
      </c>
      <c r="G34" s="1">
        <v>38.204769134521484</v>
      </c>
      <c r="H34" s="1">
        <v>0.92518734931945801</v>
      </c>
      <c r="I34" s="1">
        <v>28.455286026000977</v>
      </c>
      <c r="J34" s="1">
        <v>1.3426246643066406</v>
      </c>
      <c r="K34" s="1">
        <v>16.217315673828125</v>
      </c>
      <c r="L34" s="1">
        <v>4.4696192741394043</v>
      </c>
      <c r="M34" s="1">
        <v>134</v>
      </c>
      <c r="N34" s="1">
        <v>28.980081558227539</v>
      </c>
      <c r="O34" s="1">
        <v>31.32347297668457</v>
      </c>
      <c r="P34" s="1">
        <v>30.087305068969727</v>
      </c>
    </row>
    <row r="35" spans="1:16" x14ac:dyDescent="0.25">
      <c r="A35" s="1" t="s">
        <v>148</v>
      </c>
      <c r="B35" s="1">
        <v>60</v>
      </c>
      <c r="C35" s="1">
        <v>1.3307157754898071</v>
      </c>
      <c r="D35" s="1">
        <v>17.742877960205078</v>
      </c>
      <c r="E35" s="1">
        <v>5.0693936347961426</v>
      </c>
      <c r="F35" s="1">
        <v>17.069725036621094</v>
      </c>
      <c r="G35" s="1">
        <v>40.74859619140625</v>
      </c>
      <c r="H35" s="1">
        <v>0.96206074953079224</v>
      </c>
      <c r="I35" s="1">
        <v>33.300685882568359</v>
      </c>
      <c r="J35" s="1">
        <v>1.2236564159393311</v>
      </c>
      <c r="K35" s="1">
        <v>16.434968948364258</v>
      </c>
      <c r="L35" s="1">
        <v>4.399174690246582</v>
      </c>
      <c r="M35" s="1">
        <v>135</v>
      </c>
      <c r="N35" s="1">
        <v>30.621562957763672</v>
      </c>
      <c r="O35" s="1">
        <v>31.829135894775391</v>
      </c>
      <c r="P35" s="1">
        <v>29.697132110595703</v>
      </c>
    </row>
    <row r="36" spans="1:16" x14ac:dyDescent="0.25">
      <c r="A36" s="1" t="s">
        <v>147</v>
      </c>
      <c r="B36" s="1">
        <v>60</v>
      </c>
      <c r="C36" s="1">
        <v>1.2827252149581909</v>
      </c>
      <c r="D36" s="1">
        <v>17.103002548217773</v>
      </c>
      <c r="E36" s="1">
        <v>4.8865723609924316</v>
      </c>
      <c r="F36" s="1">
        <v>16.563026428222656</v>
      </c>
      <c r="G36" s="1">
        <v>39.568527221679688</v>
      </c>
      <c r="H36" s="1">
        <v>0.96842795610427856</v>
      </c>
      <c r="I36" s="1">
        <v>27.522937774658203</v>
      </c>
      <c r="J36" s="1">
        <v>1.4376564025878906</v>
      </c>
      <c r="K36" s="1">
        <v>16.461860656738281</v>
      </c>
      <c r="L36" s="1">
        <v>4.3959107398986816</v>
      </c>
      <c r="M36" s="1">
        <v>137</v>
      </c>
      <c r="N36" s="1">
        <v>30.847236633300781</v>
      </c>
      <c r="O36" s="1">
        <v>31.852897644042969</v>
      </c>
      <c r="P36" s="1">
        <v>29.769908905029297</v>
      </c>
    </row>
    <row r="37" spans="1:16" x14ac:dyDescent="0.25">
      <c r="A37" s="1" t="s">
        <v>146</v>
      </c>
      <c r="B37" s="1">
        <v>60</v>
      </c>
      <c r="C37" s="1">
        <v>1.3448137044906616</v>
      </c>
      <c r="D37" s="1">
        <v>17.930849075317383</v>
      </c>
      <c r="E37" s="1">
        <v>5.1230998039245605</v>
      </c>
      <c r="F37" s="1">
        <v>17.464391708374023</v>
      </c>
      <c r="G37" s="1">
        <v>41.845542907714844</v>
      </c>
      <c r="H37" s="1">
        <v>0.97398573160171509</v>
      </c>
      <c r="I37" s="1">
        <v>28.349645614624023</v>
      </c>
      <c r="J37" s="1">
        <v>1.4760516881942749</v>
      </c>
      <c r="K37" s="1">
        <v>16.495298385620117</v>
      </c>
      <c r="L37" s="1">
        <v>4.3830256462097168</v>
      </c>
      <c r="M37" s="1">
        <v>140</v>
      </c>
      <c r="N37" s="1">
        <v>31.116237640380859</v>
      </c>
      <c r="O37" s="1">
        <v>31.947324752807617</v>
      </c>
      <c r="P37" s="1">
        <v>29.517644882202148</v>
      </c>
    </row>
    <row r="38" spans="1:16" x14ac:dyDescent="0.25">
      <c r="A38" s="1" t="s">
        <v>145</v>
      </c>
      <c r="B38" s="1">
        <v>80</v>
      </c>
      <c r="C38" s="1">
        <v>1.3757475614547729</v>
      </c>
      <c r="D38" s="1">
        <v>18.343299865722656</v>
      </c>
      <c r="E38" s="1">
        <v>5.2409429550170898</v>
      </c>
      <c r="F38" s="1">
        <v>18.355709075927734</v>
      </c>
      <c r="G38" s="1">
        <v>44.814613342285156</v>
      </c>
      <c r="H38" s="1">
        <v>1.0006763935089111</v>
      </c>
      <c r="I38" s="1">
        <v>31.131097793579102</v>
      </c>
      <c r="J38" s="1">
        <v>1.4395449161529541</v>
      </c>
      <c r="K38" s="1">
        <v>16.670064926147461</v>
      </c>
      <c r="L38" s="1">
        <v>4.302210807800293</v>
      </c>
      <c r="M38" s="1">
        <v>139</v>
      </c>
      <c r="N38" s="1">
        <v>32.574737548828125</v>
      </c>
      <c r="O38" s="1">
        <v>32.552719116210938</v>
      </c>
      <c r="P38" s="1">
        <v>29.18382453918457</v>
      </c>
    </row>
    <row r="39" spans="1:16" x14ac:dyDescent="0.25">
      <c r="A39" s="1" t="s">
        <v>144</v>
      </c>
      <c r="B39" s="1">
        <v>80</v>
      </c>
      <c r="C39" s="1">
        <v>1.5583673715591431</v>
      </c>
      <c r="D39" s="1">
        <v>20.778232574462891</v>
      </c>
      <c r="E39" s="1">
        <v>5.9366378784179688</v>
      </c>
      <c r="F39" s="1">
        <v>20.158676147460938</v>
      </c>
      <c r="G39" s="1">
        <v>52.361602783203125</v>
      </c>
      <c r="H39" s="1">
        <v>0.97018241882324219</v>
      </c>
      <c r="I39" s="1">
        <v>36.036037445068359</v>
      </c>
      <c r="J39" s="1">
        <v>1.4530344009399414</v>
      </c>
      <c r="K39" s="1">
        <v>16.826444625854492</v>
      </c>
      <c r="L39" s="1">
        <v>4.0462489128112793</v>
      </c>
      <c r="M39" s="1">
        <v>142.5</v>
      </c>
      <c r="N39" s="1">
        <v>33.600296020507813</v>
      </c>
      <c r="O39" s="1">
        <v>34.632965087890625</v>
      </c>
      <c r="P39" s="1">
        <v>27.479036331176758</v>
      </c>
    </row>
    <row r="40" spans="1:16" x14ac:dyDescent="0.25">
      <c r="A40" s="1" t="s">
        <v>143</v>
      </c>
      <c r="B40" s="1">
        <v>80</v>
      </c>
      <c r="C40" s="1">
        <v>1.6308561563491821</v>
      </c>
      <c r="D40" s="1">
        <v>21.744749069213867</v>
      </c>
      <c r="E40" s="1">
        <v>6.2127852439880371</v>
      </c>
      <c r="F40" s="1">
        <v>21.710208892822266</v>
      </c>
      <c r="G40" s="1">
        <v>54.080524444580078</v>
      </c>
      <c r="H40" s="1">
        <v>0.99841153621673584</v>
      </c>
      <c r="I40" s="1">
        <v>40.677967071533203</v>
      </c>
      <c r="J40" s="1">
        <v>1.3294795751571655</v>
      </c>
      <c r="K40" s="1">
        <v>16.747333526611328</v>
      </c>
      <c r="L40" s="1">
        <v>4.2174081802368164</v>
      </c>
      <c r="M40" s="1">
        <v>136.5</v>
      </c>
      <c r="N40" s="1">
        <v>33.160820007324219</v>
      </c>
      <c r="O40" s="1">
        <v>33.213577270507813</v>
      </c>
      <c r="P40" s="1">
        <v>28.603652954101563</v>
      </c>
    </row>
    <row r="41" spans="1:16" x14ac:dyDescent="0.25">
      <c r="A41" s="1" t="s">
        <v>100</v>
      </c>
      <c r="B41" s="1">
        <v>80</v>
      </c>
      <c r="C41" s="1">
        <v>1.8005863428115845</v>
      </c>
      <c r="D41" s="1">
        <v>24.007818222045898</v>
      </c>
      <c r="E41" s="1">
        <v>6.8593764305114746</v>
      </c>
      <c r="F41" s="1">
        <v>25.018106460571289</v>
      </c>
      <c r="G41" s="1">
        <v>66.043220520019531</v>
      </c>
      <c r="H41" s="1">
        <v>1.0420817136764526</v>
      </c>
      <c r="I41" s="1">
        <v>46.030689239501953</v>
      </c>
      <c r="J41" s="1">
        <v>1.4347649812698364</v>
      </c>
      <c r="K41" s="1">
        <v>17.113927841186523</v>
      </c>
      <c r="L41" s="1">
        <v>3.9818735122680664</v>
      </c>
      <c r="M41" s="1">
        <v>154</v>
      </c>
      <c r="N41" s="1">
        <v>36.678730010986328</v>
      </c>
      <c r="O41" s="1">
        <v>35.197559356689453</v>
      </c>
      <c r="P41" s="1">
        <v>26.890619277954102</v>
      </c>
    </row>
    <row r="42" spans="1:16" x14ac:dyDescent="0.25">
      <c r="A42" s="1" t="s">
        <v>142</v>
      </c>
      <c r="B42" s="1">
        <v>80</v>
      </c>
      <c r="C42" s="1">
        <v>1.9824322462081909</v>
      </c>
      <c r="D42" s="1">
        <v>26.432430267333984</v>
      </c>
      <c r="E42" s="1">
        <v>7.5521230697631836</v>
      </c>
      <c r="F42" s="1">
        <v>30.750223159790039</v>
      </c>
      <c r="G42" s="1">
        <v>79.948493957519531</v>
      </c>
      <c r="H42" s="1">
        <v>1.1633521318435669</v>
      </c>
      <c r="I42" s="1">
        <v>51.502143859863281</v>
      </c>
      <c r="J42" s="1">
        <v>1.5523333549499512</v>
      </c>
      <c r="K42" s="1">
        <v>17.37196159362793</v>
      </c>
      <c r="L42" s="1">
        <v>4.0421848297119141</v>
      </c>
      <c r="M42" s="1">
        <v>166.5</v>
      </c>
      <c r="N42" s="1">
        <v>40.328487396240234</v>
      </c>
      <c r="O42" s="1">
        <v>34.665760040283203</v>
      </c>
      <c r="P42" s="1">
        <v>27.278093338012695</v>
      </c>
    </row>
    <row r="43" spans="1:16" x14ac:dyDescent="0.25">
      <c r="A43" s="1" t="s">
        <v>141</v>
      </c>
      <c r="B43" s="1">
        <v>80</v>
      </c>
      <c r="C43" s="1">
        <v>2.0222694873809814</v>
      </c>
      <c r="D43" s="1">
        <v>26.963592529296875</v>
      </c>
      <c r="E43" s="1">
        <v>7.7038836479187012</v>
      </c>
      <c r="F43" s="1">
        <v>34.494674682617188</v>
      </c>
      <c r="G43" s="1">
        <v>103.61051940917969</v>
      </c>
      <c r="H43" s="1">
        <v>1.2793054580688477</v>
      </c>
      <c r="I43" s="1">
        <v>58.271938323974609</v>
      </c>
      <c r="J43" s="1">
        <v>1.7780517339706421</v>
      </c>
      <c r="K43" s="1">
        <v>18.063638687133789</v>
      </c>
      <c r="L43" s="1">
        <v>3.5041267871856689</v>
      </c>
      <c r="M43" s="1">
        <v>174</v>
      </c>
      <c r="N43" s="1">
        <v>51.234771728515625</v>
      </c>
      <c r="O43" s="1">
        <v>40.048896789550781</v>
      </c>
      <c r="P43" s="1">
        <v>23.683708190917969</v>
      </c>
    </row>
    <row r="44" spans="1:16" x14ac:dyDescent="0.25">
      <c r="A44" s="1" t="s">
        <v>140</v>
      </c>
      <c r="B44" s="1">
        <v>80</v>
      </c>
      <c r="C44" s="1">
        <v>2.0905172824859619</v>
      </c>
      <c r="D44" s="1">
        <v>27.873563766479492</v>
      </c>
      <c r="E44" s="1">
        <v>7.9638752937316895</v>
      </c>
      <c r="F44" s="1">
        <v>33.447471618652344</v>
      </c>
      <c r="G44" s="1">
        <v>93.816413879394531</v>
      </c>
      <c r="H44" s="1">
        <v>1.1999711990356445</v>
      </c>
      <c r="I44" s="1">
        <v>57.634979248046875</v>
      </c>
      <c r="J44" s="1">
        <v>1.6277686357498169</v>
      </c>
      <c r="K44" s="1">
        <v>17.708900451660156</v>
      </c>
      <c r="L44" s="1">
        <v>3.7497022151947021</v>
      </c>
      <c r="M44" s="1">
        <v>178</v>
      </c>
      <c r="N44" s="1">
        <v>44.877128601074219</v>
      </c>
      <c r="O44" s="1">
        <v>37.398506164550781</v>
      </c>
      <c r="P44" s="1">
        <v>25.474845886230469</v>
      </c>
    </row>
    <row r="45" spans="1:16" x14ac:dyDescent="0.25">
      <c r="A45" s="1" t="s">
        <v>104</v>
      </c>
      <c r="B45" s="1">
        <v>80</v>
      </c>
      <c r="C45" s="1">
        <v>1.8160269260406494</v>
      </c>
      <c r="D45" s="1">
        <v>28.621364593505859</v>
      </c>
      <c r="E45" s="1">
        <v>8.1775331497192383</v>
      </c>
      <c r="F45" s="1">
        <v>34.600425720214844</v>
      </c>
      <c r="G45" s="1">
        <v>100.91722106933594</v>
      </c>
      <c r="H45" s="1">
        <v>1.2089020013809204</v>
      </c>
      <c r="I45" s="1">
        <v>56.546623229980469</v>
      </c>
      <c r="J45" s="1">
        <v>1.7846728563308716</v>
      </c>
      <c r="K45" s="1">
        <v>17.849685668945313</v>
      </c>
      <c r="L45" s="1">
        <v>3.6075465679168701</v>
      </c>
      <c r="M45" s="1">
        <v>182</v>
      </c>
      <c r="N45" s="1">
        <v>47.012535095214844</v>
      </c>
      <c r="O45" s="1">
        <v>38.888622283935547</v>
      </c>
      <c r="P45" s="1">
        <v>24.474817276000977</v>
      </c>
    </row>
    <row r="46" spans="1:16" x14ac:dyDescent="0.25">
      <c r="A46" s="1" t="s">
        <v>139</v>
      </c>
      <c r="B46" s="1">
        <v>100</v>
      </c>
      <c r="C46" s="1">
        <v>2.1466023921966553</v>
      </c>
      <c r="D46" s="1">
        <v>24.213691711425781</v>
      </c>
      <c r="E46" s="1">
        <v>6.9181976318359375</v>
      </c>
      <c r="F46" s="1">
        <v>27.945598602294922</v>
      </c>
      <c r="G46" s="1">
        <v>87.888954162597656</v>
      </c>
      <c r="H46" s="1">
        <v>1.1541237831115723</v>
      </c>
      <c r="I46" s="1">
        <v>48.343780517578125</v>
      </c>
      <c r="J46" s="1">
        <v>1.8179992437362671</v>
      </c>
      <c r="K46" s="1">
        <v>17.970636367797852</v>
      </c>
      <c r="L46" s="1">
        <v>3.3485631942749023</v>
      </c>
      <c r="M46" s="1">
        <v>180</v>
      </c>
      <c r="N46" s="1">
        <v>48.396282196044922</v>
      </c>
      <c r="O46" s="1">
        <v>41.933357238769531</v>
      </c>
      <c r="P46" s="1">
        <v>22.80143928527832</v>
      </c>
    </row>
    <row r="47" spans="1:16" x14ac:dyDescent="0.25">
      <c r="H47">
        <f>AVERAGE(H30:H46)</f>
        <v>1.0031148510820724</v>
      </c>
    </row>
    <row r="49" spans="1:8" x14ac:dyDescent="0.25">
      <c r="A49" s="1" t="s">
        <v>120</v>
      </c>
      <c r="B49" s="1"/>
      <c r="C49" s="1">
        <v>2.1466023921966553</v>
      </c>
      <c r="D49" s="1" t="s">
        <v>121</v>
      </c>
      <c r="E49" s="1">
        <v>28.621364593505859</v>
      </c>
      <c r="F49" s="1" t="s">
        <v>122</v>
      </c>
      <c r="G49" s="1">
        <v>8.1775331497192383</v>
      </c>
      <c r="H49" s="1" t="s">
        <v>123</v>
      </c>
    </row>
    <row r="51" spans="1:8" x14ac:dyDescent="0.25">
      <c r="A51" s="1" t="s">
        <v>124</v>
      </c>
      <c r="B51" s="1"/>
      <c r="C51" s="1" t="s">
        <v>138</v>
      </c>
    </row>
    <row r="53" spans="1:8" x14ac:dyDescent="0.25">
      <c r="A53" s="1" t="s">
        <v>126</v>
      </c>
      <c r="B53" s="1"/>
    </row>
    <row r="54" spans="1:8" x14ac:dyDescent="0.25">
      <c r="A54" s="1">
        <v>4</v>
      </c>
      <c r="B54" s="1"/>
      <c r="C54" s="1" t="s">
        <v>137</v>
      </c>
    </row>
    <row r="55" spans="1:8" x14ac:dyDescent="0.25">
      <c r="A55" s="1">
        <v>4</v>
      </c>
      <c r="B55" s="1"/>
      <c r="C55" s="1" t="s">
        <v>136</v>
      </c>
    </row>
    <row r="56" spans="1:8" x14ac:dyDescent="0.25">
      <c r="A56" s="1">
        <v>7.9666666984558105</v>
      </c>
      <c r="B56" s="1"/>
      <c r="C56" s="1" t="s">
        <v>135</v>
      </c>
    </row>
    <row r="57" spans="1:8" x14ac:dyDescent="0.25">
      <c r="A57" s="1">
        <v>7.9666666984558105</v>
      </c>
      <c r="B57" s="1"/>
      <c r="C57" s="1" t="s">
        <v>134</v>
      </c>
    </row>
    <row r="59" spans="1:8" x14ac:dyDescent="0.25">
      <c r="A59" s="1" t="s">
        <v>133</v>
      </c>
      <c r="B59" s="1"/>
    </row>
    <row r="60" spans="1:8" x14ac:dyDescent="0.25">
      <c r="A60" s="1" t="s">
        <v>1</v>
      </c>
      <c r="B60" s="1"/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CCD7-0A65-6A4D-9A56-61E0014D496B}">
  <dimension ref="D6:U38"/>
  <sheetViews>
    <sheetView zoomScale="88" workbookViewId="0">
      <selection activeCell="O7" sqref="O7"/>
    </sheetView>
  </sheetViews>
  <sheetFormatPr defaultColWidth="11" defaultRowHeight="15.75" x14ac:dyDescent="0.25"/>
  <sheetData>
    <row r="6" spans="4:21" x14ac:dyDescent="0.25">
      <c r="D6" t="s">
        <v>157</v>
      </c>
      <c r="E6" t="s">
        <v>160</v>
      </c>
      <c r="F6" t="s">
        <v>159</v>
      </c>
      <c r="G6" t="s">
        <v>158</v>
      </c>
      <c r="H6" t="s">
        <v>161</v>
      </c>
      <c r="Q6" t="s">
        <v>166</v>
      </c>
      <c r="R6" t="s">
        <v>165</v>
      </c>
      <c r="S6" t="s">
        <v>164</v>
      </c>
      <c r="T6" t="s">
        <v>162</v>
      </c>
      <c r="U6" t="s">
        <v>163</v>
      </c>
    </row>
    <row r="7" spans="4:21" x14ac:dyDescent="0.25">
      <c r="D7">
        <v>85</v>
      </c>
      <c r="E7">
        <f>D7/10</f>
        <v>8.5</v>
      </c>
      <c r="F7">
        <v>60</v>
      </c>
      <c r="G7">
        <f>H7/9.81</f>
        <v>0.71955387659651016</v>
      </c>
      <c r="H7">
        <f>F7/E7</f>
        <v>7.0588235294117645</v>
      </c>
      <c r="J7">
        <f>0.7*9.81</f>
        <v>6.867</v>
      </c>
      <c r="Q7">
        <f>R7*10</f>
        <v>142.71151885830784</v>
      </c>
      <c r="R7">
        <f>S7/U7</f>
        <v>14.271151885830784</v>
      </c>
      <c r="S7">
        <v>35</v>
      </c>
      <c r="T7">
        <v>0.25</v>
      </c>
      <c r="U7">
        <f>T7*9.81</f>
        <v>2.4525000000000001</v>
      </c>
    </row>
    <row r="8" spans="4:21" x14ac:dyDescent="0.25">
      <c r="D8">
        <v>115</v>
      </c>
      <c r="E8">
        <f t="shared" ref="E8:E38" si="0">D8/10</f>
        <v>11.5</v>
      </c>
      <c r="F8">
        <v>80</v>
      </c>
      <c r="G8">
        <f t="shared" ref="G8:G38" si="1">H8/9.81</f>
        <v>0.70912555954438672</v>
      </c>
      <c r="H8">
        <f t="shared" ref="H8:H33" si="2">F8/E8</f>
        <v>6.9565217391304346</v>
      </c>
      <c r="K8">
        <f>100/6.9</f>
        <v>14.492753623188404</v>
      </c>
      <c r="Q8">
        <f t="shared" ref="Q8:Q15" si="3">R8*10</f>
        <v>71.35575942915392</v>
      </c>
      <c r="R8">
        <f t="shared" ref="R8:R10" si="4">S8/U8</f>
        <v>7.1355759429153922</v>
      </c>
      <c r="S8">
        <v>35</v>
      </c>
      <c r="T8">
        <v>0.5</v>
      </c>
      <c r="U8">
        <f t="shared" ref="U8:U15" si="5">T8*9.81</f>
        <v>4.9050000000000002</v>
      </c>
    </row>
    <row r="9" spans="4:21" x14ac:dyDescent="0.25">
      <c r="D9">
        <v>145</v>
      </c>
      <c r="E9">
        <f t="shared" si="0"/>
        <v>14.5</v>
      </c>
      <c r="F9">
        <v>100</v>
      </c>
      <c r="G9">
        <f t="shared" si="1"/>
        <v>0.70301240816900412</v>
      </c>
      <c r="H9">
        <f t="shared" si="2"/>
        <v>6.8965517241379306</v>
      </c>
      <c r="Q9">
        <f t="shared" si="3"/>
        <v>47.570506286102621</v>
      </c>
      <c r="R9">
        <f t="shared" si="4"/>
        <v>4.7570506286102621</v>
      </c>
      <c r="S9">
        <v>35</v>
      </c>
      <c r="T9">
        <v>0.75</v>
      </c>
      <c r="U9">
        <f t="shared" si="5"/>
        <v>7.3574999999999999</v>
      </c>
    </row>
    <row r="10" spans="4:21" x14ac:dyDescent="0.25">
      <c r="D10">
        <v>60</v>
      </c>
      <c r="E10">
        <f t="shared" si="0"/>
        <v>6</v>
      </c>
      <c r="F10">
        <v>60</v>
      </c>
      <c r="G10">
        <f t="shared" si="1"/>
        <v>1.019367991845056</v>
      </c>
      <c r="H10">
        <f t="shared" si="2"/>
        <v>10</v>
      </c>
      <c r="Q10">
        <f t="shared" si="3"/>
        <v>35.67787971457696</v>
      </c>
      <c r="R10">
        <f t="shared" si="4"/>
        <v>3.5677879714576961</v>
      </c>
      <c r="S10">
        <v>35</v>
      </c>
      <c r="T10">
        <v>1</v>
      </c>
      <c r="U10">
        <f t="shared" si="5"/>
        <v>9.81</v>
      </c>
    </row>
    <row r="11" spans="4:21" x14ac:dyDescent="0.25">
      <c r="D11">
        <v>60</v>
      </c>
      <c r="E11">
        <f t="shared" si="0"/>
        <v>6</v>
      </c>
      <c r="F11">
        <v>80</v>
      </c>
      <c r="G11">
        <f t="shared" si="1"/>
        <v>1.3591573224600748</v>
      </c>
      <c r="H11">
        <f t="shared" si="2"/>
        <v>13.333333333333334</v>
      </c>
      <c r="Q11">
        <f t="shared" si="3"/>
        <v>28.542303771661569</v>
      </c>
      <c r="R11">
        <f t="shared" ref="R11:R15" si="6">S11/U11</f>
        <v>2.8542303771661568</v>
      </c>
      <c r="S11">
        <v>35</v>
      </c>
      <c r="T11">
        <v>1.25</v>
      </c>
      <c r="U11">
        <f t="shared" si="5"/>
        <v>12.262500000000001</v>
      </c>
    </row>
    <row r="12" spans="4:21" x14ac:dyDescent="0.25">
      <c r="D12">
        <v>60</v>
      </c>
      <c r="E12">
        <f t="shared" si="0"/>
        <v>6</v>
      </c>
      <c r="F12">
        <v>100</v>
      </c>
      <c r="G12">
        <f t="shared" si="1"/>
        <v>1.6989466530750934</v>
      </c>
      <c r="H12">
        <f t="shared" si="2"/>
        <v>16.666666666666668</v>
      </c>
      <c r="Q12">
        <f t="shared" si="3"/>
        <v>23.78525314305131</v>
      </c>
      <c r="R12">
        <f t="shared" si="6"/>
        <v>2.378525314305131</v>
      </c>
      <c r="S12">
        <v>35</v>
      </c>
      <c r="T12">
        <v>1.5</v>
      </c>
      <c r="U12">
        <f t="shared" si="5"/>
        <v>14.715</v>
      </c>
    </row>
    <row r="13" spans="4:21" x14ac:dyDescent="0.25">
      <c r="D13">
        <v>0</v>
      </c>
      <c r="E13">
        <f t="shared" si="0"/>
        <v>0</v>
      </c>
      <c r="F13">
        <v>0</v>
      </c>
      <c r="G13" t="e">
        <f t="shared" si="1"/>
        <v>#DIV/0!</v>
      </c>
      <c r="H13" t="e">
        <f t="shared" si="2"/>
        <v>#DIV/0!</v>
      </c>
      <c r="Q13">
        <f t="shared" si="3"/>
        <v>20.387359836901119</v>
      </c>
      <c r="R13">
        <f t="shared" si="6"/>
        <v>2.038735983690112</v>
      </c>
      <c r="S13">
        <v>35</v>
      </c>
      <c r="T13">
        <v>1.75</v>
      </c>
      <c r="U13">
        <f t="shared" si="5"/>
        <v>17.1675</v>
      </c>
    </row>
    <row r="14" spans="4:21" x14ac:dyDescent="0.25">
      <c r="D14">
        <v>20</v>
      </c>
      <c r="E14">
        <f t="shared" si="0"/>
        <v>2</v>
      </c>
      <c r="F14">
        <v>10</v>
      </c>
      <c r="G14">
        <f t="shared" si="1"/>
        <v>0.509683995922528</v>
      </c>
      <c r="H14">
        <f t="shared" si="2"/>
        <v>5</v>
      </c>
      <c r="Q14">
        <f t="shared" si="3"/>
        <v>17.83893985728848</v>
      </c>
      <c r="R14">
        <f t="shared" si="6"/>
        <v>1.7838939857288481</v>
      </c>
      <c r="S14">
        <v>35</v>
      </c>
      <c r="T14">
        <v>2</v>
      </c>
      <c r="U14">
        <f t="shared" si="5"/>
        <v>19.62</v>
      </c>
    </row>
    <row r="15" spans="4:21" x14ac:dyDescent="0.25">
      <c r="D15">
        <v>40</v>
      </c>
      <c r="E15">
        <f t="shared" si="0"/>
        <v>4</v>
      </c>
      <c r="F15">
        <v>20</v>
      </c>
      <c r="G15">
        <f t="shared" si="1"/>
        <v>0.509683995922528</v>
      </c>
      <c r="H15">
        <f t="shared" si="2"/>
        <v>5</v>
      </c>
      <c r="Q15">
        <f t="shared" si="3"/>
        <v>15.856835428700871</v>
      </c>
      <c r="R15">
        <f t="shared" si="6"/>
        <v>1.5856835428700871</v>
      </c>
      <c r="S15">
        <v>35</v>
      </c>
      <c r="T15">
        <v>2.25</v>
      </c>
      <c r="U15">
        <f t="shared" si="5"/>
        <v>22.072500000000002</v>
      </c>
    </row>
    <row r="16" spans="4:21" x14ac:dyDescent="0.25">
      <c r="D16">
        <v>60</v>
      </c>
      <c r="E16">
        <f t="shared" si="0"/>
        <v>6</v>
      </c>
      <c r="F16">
        <v>30</v>
      </c>
      <c r="G16">
        <f t="shared" si="1"/>
        <v>0.509683995922528</v>
      </c>
      <c r="H16">
        <f t="shared" si="2"/>
        <v>5</v>
      </c>
    </row>
    <row r="17" spans="4:8" x14ac:dyDescent="0.25">
      <c r="D17">
        <v>80</v>
      </c>
      <c r="E17">
        <f t="shared" si="0"/>
        <v>8</v>
      </c>
      <c r="F17">
        <v>40</v>
      </c>
      <c r="G17">
        <f t="shared" si="1"/>
        <v>0.509683995922528</v>
      </c>
      <c r="H17">
        <f t="shared" si="2"/>
        <v>5</v>
      </c>
    </row>
    <row r="18" spans="4:8" x14ac:dyDescent="0.25">
      <c r="D18">
        <v>100</v>
      </c>
      <c r="E18">
        <f t="shared" si="0"/>
        <v>10</v>
      </c>
      <c r="F18">
        <v>50</v>
      </c>
      <c r="G18">
        <f t="shared" si="1"/>
        <v>0.509683995922528</v>
      </c>
      <c r="H18">
        <f t="shared" si="2"/>
        <v>5</v>
      </c>
    </row>
    <row r="19" spans="4:8" x14ac:dyDescent="0.25">
      <c r="D19">
        <v>120</v>
      </c>
      <c r="E19">
        <f t="shared" si="0"/>
        <v>12</v>
      </c>
      <c r="F19">
        <v>60</v>
      </c>
      <c r="G19">
        <f t="shared" si="1"/>
        <v>0.509683995922528</v>
      </c>
      <c r="H19">
        <f t="shared" si="2"/>
        <v>5</v>
      </c>
    </row>
    <row r="20" spans="4:8" x14ac:dyDescent="0.25">
      <c r="D20">
        <v>140</v>
      </c>
      <c r="E20">
        <f t="shared" si="0"/>
        <v>14</v>
      </c>
      <c r="F20">
        <v>70</v>
      </c>
      <c r="G20">
        <f t="shared" si="1"/>
        <v>0.509683995922528</v>
      </c>
      <c r="H20">
        <f t="shared" si="2"/>
        <v>5</v>
      </c>
    </row>
    <row r="21" spans="4:8" x14ac:dyDescent="0.25">
      <c r="D21">
        <v>160</v>
      </c>
      <c r="E21">
        <f t="shared" si="0"/>
        <v>16</v>
      </c>
      <c r="F21">
        <v>80</v>
      </c>
      <c r="G21">
        <f t="shared" si="1"/>
        <v>0.509683995922528</v>
      </c>
      <c r="H21">
        <f t="shared" si="2"/>
        <v>5</v>
      </c>
    </row>
    <row r="22" spans="4:8" x14ac:dyDescent="0.25">
      <c r="D22">
        <v>180</v>
      </c>
      <c r="E22">
        <f t="shared" si="0"/>
        <v>18</v>
      </c>
      <c r="F22">
        <v>90</v>
      </c>
      <c r="G22">
        <f t="shared" si="1"/>
        <v>0.509683995922528</v>
      </c>
      <c r="H22">
        <f t="shared" si="2"/>
        <v>5</v>
      </c>
    </row>
    <row r="23" spans="4:8" x14ac:dyDescent="0.25">
      <c r="D23">
        <v>200</v>
      </c>
      <c r="E23">
        <f t="shared" si="0"/>
        <v>20</v>
      </c>
      <c r="F23">
        <v>100</v>
      </c>
      <c r="G23">
        <f t="shared" si="1"/>
        <v>0.509683995922528</v>
      </c>
      <c r="H23">
        <f t="shared" si="2"/>
        <v>5</v>
      </c>
    </row>
    <row r="24" spans="4:8" x14ac:dyDescent="0.25">
      <c r="D24">
        <v>5</v>
      </c>
      <c r="E24">
        <f t="shared" si="0"/>
        <v>0.5</v>
      </c>
      <c r="F24">
        <v>35</v>
      </c>
      <c r="G24">
        <f t="shared" si="1"/>
        <v>7.1355759429153922</v>
      </c>
      <c r="H24">
        <f t="shared" si="2"/>
        <v>70</v>
      </c>
    </row>
    <row r="25" spans="4:8" x14ac:dyDescent="0.25">
      <c r="D25">
        <v>10</v>
      </c>
      <c r="E25">
        <f t="shared" si="0"/>
        <v>1</v>
      </c>
      <c r="F25">
        <v>35</v>
      </c>
      <c r="G25">
        <f t="shared" si="1"/>
        <v>3.5677879714576961</v>
      </c>
      <c r="H25">
        <f t="shared" si="2"/>
        <v>35</v>
      </c>
    </row>
    <row r="26" spans="4:8" x14ac:dyDescent="0.25">
      <c r="D26">
        <v>15</v>
      </c>
      <c r="E26">
        <f t="shared" si="0"/>
        <v>1.5</v>
      </c>
      <c r="F26">
        <v>35</v>
      </c>
      <c r="G26">
        <f t="shared" si="1"/>
        <v>2.3785253143051306</v>
      </c>
      <c r="H26">
        <f t="shared" si="2"/>
        <v>23.333333333333332</v>
      </c>
    </row>
    <row r="27" spans="4:8" x14ac:dyDescent="0.25">
      <c r="D27">
        <v>20</v>
      </c>
      <c r="E27">
        <f t="shared" si="0"/>
        <v>2</v>
      </c>
      <c r="F27">
        <v>35</v>
      </c>
      <c r="G27">
        <f t="shared" si="1"/>
        <v>1.7838939857288481</v>
      </c>
      <c r="H27">
        <f t="shared" si="2"/>
        <v>17.5</v>
      </c>
    </row>
    <row r="28" spans="4:8" x14ac:dyDescent="0.25">
      <c r="D28">
        <v>25</v>
      </c>
      <c r="E28">
        <f t="shared" si="0"/>
        <v>2.5</v>
      </c>
      <c r="F28">
        <v>35</v>
      </c>
      <c r="G28">
        <f t="shared" si="1"/>
        <v>1.4271151885830784</v>
      </c>
      <c r="H28">
        <f t="shared" si="2"/>
        <v>14</v>
      </c>
    </row>
    <row r="29" spans="4:8" x14ac:dyDescent="0.25">
      <c r="D29">
        <v>30</v>
      </c>
      <c r="E29">
        <f t="shared" si="0"/>
        <v>3</v>
      </c>
      <c r="F29">
        <v>35</v>
      </c>
      <c r="G29">
        <f t="shared" si="1"/>
        <v>1.1892626571525653</v>
      </c>
      <c r="H29">
        <f t="shared" si="2"/>
        <v>11.666666666666666</v>
      </c>
    </row>
    <row r="30" spans="4:8" x14ac:dyDescent="0.25">
      <c r="D30">
        <v>35</v>
      </c>
      <c r="E30">
        <f t="shared" si="0"/>
        <v>3.5</v>
      </c>
      <c r="F30">
        <v>35</v>
      </c>
      <c r="G30">
        <f t="shared" si="1"/>
        <v>1.019367991845056</v>
      </c>
      <c r="H30">
        <f t="shared" si="2"/>
        <v>10</v>
      </c>
    </row>
    <row r="31" spans="4:8" x14ac:dyDescent="0.25">
      <c r="D31">
        <v>40</v>
      </c>
      <c r="E31">
        <f t="shared" si="0"/>
        <v>4</v>
      </c>
      <c r="F31">
        <v>35</v>
      </c>
      <c r="G31">
        <f t="shared" si="1"/>
        <v>0.89194699286442403</v>
      </c>
      <c r="H31">
        <f t="shared" si="2"/>
        <v>8.75</v>
      </c>
    </row>
    <row r="32" spans="4:8" x14ac:dyDescent="0.25">
      <c r="D32">
        <v>45</v>
      </c>
      <c r="E32">
        <f t="shared" si="0"/>
        <v>4.5</v>
      </c>
      <c r="F32">
        <v>35</v>
      </c>
      <c r="G32">
        <f t="shared" si="1"/>
        <v>0.79284177143504353</v>
      </c>
      <c r="H32">
        <f t="shared" si="2"/>
        <v>7.7777777777777777</v>
      </c>
    </row>
    <row r="33" spans="4:8" x14ac:dyDescent="0.25">
      <c r="D33">
        <v>50</v>
      </c>
      <c r="E33">
        <f t="shared" si="0"/>
        <v>5</v>
      </c>
      <c r="F33">
        <v>35</v>
      </c>
      <c r="G33">
        <f t="shared" si="1"/>
        <v>0.7135575942915392</v>
      </c>
      <c r="H33">
        <f t="shared" si="2"/>
        <v>7</v>
      </c>
    </row>
    <row r="34" spans="4:8" x14ac:dyDescent="0.25">
      <c r="D34">
        <v>55</v>
      </c>
      <c r="E34">
        <f t="shared" si="0"/>
        <v>5.5</v>
      </c>
      <c r="F34">
        <v>35</v>
      </c>
      <c r="G34">
        <f t="shared" si="1"/>
        <v>0.64868872208321748</v>
      </c>
      <c r="H34">
        <f t="shared" ref="H34:H38" si="7">F34/E34</f>
        <v>6.3636363636363633</v>
      </c>
    </row>
    <row r="35" spans="4:8" x14ac:dyDescent="0.25">
      <c r="D35">
        <v>60</v>
      </c>
      <c r="E35">
        <f t="shared" si="0"/>
        <v>6</v>
      </c>
      <c r="F35">
        <v>35</v>
      </c>
      <c r="G35">
        <f t="shared" si="1"/>
        <v>0.59463132857628265</v>
      </c>
      <c r="H35">
        <f t="shared" si="7"/>
        <v>5.833333333333333</v>
      </c>
    </row>
    <row r="36" spans="4:8" x14ac:dyDescent="0.25">
      <c r="D36">
        <v>65</v>
      </c>
      <c r="E36">
        <f t="shared" si="0"/>
        <v>6.5</v>
      </c>
      <c r="F36">
        <v>35</v>
      </c>
      <c r="G36">
        <f t="shared" si="1"/>
        <v>0.54889045714733786</v>
      </c>
      <c r="H36">
        <f t="shared" si="7"/>
        <v>5.384615384615385</v>
      </c>
    </row>
    <row r="37" spans="4:8" x14ac:dyDescent="0.25">
      <c r="D37">
        <v>70</v>
      </c>
      <c r="E37">
        <f t="shared" si="0"/>
        <v>7</v>
      </c>
      <c r="F37">
        <v>35</v>
      </c>
      <c r="G37">
        <f t="shared" si="1"/>
        <v>0.509683995922528</v>
      </c>
      <c r="H37">
        <f t="shared" si="7"/>
        <v>5</v>
      </c>
    </row>
    <row r="38" spans="4:8" x14ac:dyDescent="0.25">
      <c r="D38">
        <v>75</v>
      </c>
      <c r="E38">
        <f t="shared" si="0"/>
        <v>7.5</v>
      </c>
      <c r="F38">
        <v>35</v>
      </c>
      <c r="G38">
        <f t="shared" si="1"/>
        <v>0.47570506286102615</v>
      </c>
      <c r="H38">
        <f t="shared" si="7"/>
        <v>4.666666666666667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9857-B298-5F44-89E6-2C0DCB76436A}">
  <dimension ref="D5:G42"/>
  <sheetViews>
    <sheetView topLeftCell="C20" workbookViewId="0">
      <selection activeCell="I18" sqref="I18"/>
    </sheetView>
  </sheetViews>
  <sheetFormatPr defaultColWidth="11" defaultRowHeight="15.75" x14ac:dyDescent="0.25"/>
  <sheetData>
    <row r="5" spans="4:7" x14ac:dyDescent="0.25">
      <c r="D5" t="s">
        <v>168</v>
      </c>
      <c r="E5" t="s">
        <v>169</v>
      </c>
    </row>
    <row r="6" spans="4:7" x14ac:dyDescent="0.25">
      <c r="D6">
        <v>0</v>
      </c>
      <c r="E6">
        <f>D6*(-0.79)+6.9</f>
        <v>6.9</v>
      </c>
      <c r="F6">
        <f>D6*-0.59+6.9</f>
        <v>6.9</v>
      </c>
      <c r="G6">
        <f>D6*-0.48+6.9</f>
        <v>6.9</v>
      </c>
    </row>
    <row r="7" spans="4:7" x14ac:dyDescent="0.25">
      <c r="D7">
        <v>1</v>
      </c>
      <c r="E7">
        <f t="shared" ref="E7:E22" si="0">D7*(-0.79)+6.9</f>
        <v>6.11</v>
      </c>
      <c r="F7">
        <f>D7*-0.59+6.9</f>
        <v>6.3100000000000005</v>
      </c>
      <c r="G7">
        <f t="shared" ref="G7:G22" si="1">D7*-0.48+6.9</f>
        <v>6.42</v>
      </c>
    </row>
    <row r="8" spans="4:7" x14ac:dyDescent="0.25">
      <c r="D8">
        <v>2</v>
      </c>
      <c r="E8">
        <f t="shared" si="0"/>
        <v>5.32</v>
      </c>
      <c r="F8">
        <f t="shared" ref="F8:F22" si="2">D8*-0.59+6.9</f>
        <v>5.7200000000000006</v>
      </c>
      <c r="G8">
        <f t="shared" si="1"/>
        <v>5.94</v>
      </c>
    </row>
    <row r="9" spans="4:7" x14ac:dyDescent="0.25">
      <c r="D9">
        <v>3</v>
      </c>
      <c r="E9">
        <f t="shared" si="0"/>
        <v>4.53</v>
      </c>
      <c r="F9">
        <f t="shared" si="2"/>
        <v>5.1300000000000008</v>
      </c>
      <c r="G9">
        <f t="shared" si="1"/>
        <v>5.4600000000000009</v>
      </c>
    </row>
    <row r="10" spans="4:7" x14ac:dyDescent="0.25">
      <c r="D10">
        <v>4</v>
      </c>
      <c r="E10">
        <f t="shared" si="0"/>
        <v>3.74</v>
      </c>
      <c r="F10">
        <f t="shared" si="2"/>
        <v>4.5400000000000009</v>
      </c>
      <c r="G10">
        <f t="shared" si="1"/>
        <v>4.9800000000000004</v>
      </c>
    </row>
    <row r="11" spans="4:7" x14ac:dyDescent="0.25">
      <c r="D11">
        <v>5</v>
      </c>
      <c r="E11">
        <f t="shared" si="0"/>
        <v>2.95</v>
      </c>
      <c r="F11">
        <f t="shared" si="2"/>
        <v>3.9500000000000006</v>
      </c>
      <c r="G11">
        <f t="shared" si="1"/>
        <v>4.5</v>
      </c>
    </row>
    <row r="12" spans="4:7" x14ac:dyDescent="0.25">
      <c r="D12">
        <v>6</v>
      </c>
      <c r="E12">
        <f t="shared" si="0"/>
        <v>2.16</v>
      </c>
      <c r="F12">
        <f t="shared" si="2"/>
        <v>3.3600000000000003</v>
      </c>
      <c r="G12">
        <f t="shared" si="1"/>
        <v>4.0200000000000005</v>
      </c>
    </row>
    <row r="13" spans="4:7" x14ac:dyDescent="0.25">
      <c r="D13">
        <v>7</v>
      </c>
      <c r="E13">
        <f t="shared" si="0"/>
        <v>1.37</v>
      </c>
      <c r="F13">
        <f t="shared" si="2"/>
        <v>2.7700000000000005</v>
      </c>
      <c r="G13">
        <f t="shared" si="1"/>
        <v>3.5400000000000005</v>
      </c>
    </row>
    <row r="14" spans="4:7" x14ac:dyDescent="0.25">
      <c r="D14">
        <v>8</v>
      </c>
      <c r="E14">
        <f t="shared" si="0"/>
        <v>0.58000000000000007</v>
      </c>
      <c r="F14">
        <f t="shared" si="2"/>
        <v>2.1800000000000006</v>
      </c>
      <c r="G14">
        <f t="shared" si="1"/>
        <v>3.0600000000000005</v>
      </c>
    </row>
    <row r="15" spans="4:7" x14ac:dyDescent="0.25">
      <c r="D15">
        <v>9</v>
      </c>
      <c r="E15">
        <f t="shared" si="0"/>
        <v>-0.20999999999999996</v>
      </c>
      <c r="F15">
        <f t="shared" si="2"/>
        <v>1.5900000000000007</v>
      </c>
      <c r="G15">
        <f t="shared" si="1"/>
        <v>2.58</v>
      </c>
    </row>
    <row r="16" spans="4:7" x14ac:dyDescent="0.25">
      <c r="D16">
        <v>10</v>
      </c>
      <c r="E16">
        <f t="shared" si="0"/>
        <v>-1</v>
      </c>
      <c r="F16">
        <f t="shared" si="2"/>
        <v>1.0000000000000009</v>
      </c>
      <c r="G16">
        <f t="shared" si="1"/>
        <v>2.1000000000000005</v>
      </c>
    </row>
    <row r="17" spans="4:7" x14ac:dyDescent="0.25">
      <c r="D17">
        <v>11</v>
      </c>
      <c r="E17">
        <f t="shared" si="0"/>
        <v>-1.7900000000000009</v>
      </c>
      <c r="F17">
        <f t="shared" si="2"/>
        <v>0.41000000000000103</v>
      </c>
      <c r="G17">
        <f t="shared" si="1"/>
        <v>1.620000000000001</v>
      </c>
    </row>
    <row r="18" spans="4:7" x14ac:dyDescent="0.25">
      <c r="D18">
        <v>12</v>
      </c>
      <c r="E18">
        <f t="shared" si="0"/>
        <v>-2.58</v>
      </c>
      <c r="F18">
        <f t="shared" si="2"/>
        <v>-0.17999999999999972</v>
      </c>
      <c r="G18">
        <f t="shared" si="1"/>
        <v>1.1400000000000006</v>
      </c>
    </row>
    <row r="19" spans="4:7" x14ac:dyDescent="0.25">
      <c r="D19">
        <v>13</v>
      </c>
      <c r="E19">
        <f t="shared" si="0"/>
        <v>-3.3699999999999992</v>
      </c>
      <c r="F19">
        <f t="shared" si="2"/>
        <v>-0.76999999999999957</v>
      </c>
      <c r="G19">
        <f t="shared" si="1"/>
        <v>0.66000000000000014</v>
      </c>
    </row>
    <row r="20" spans="4:7" x14ac:dyDescent="0.25">
      <c r="D20">
        <v>14</v>
      </c>
      <c r="E20">
        <f t="shared" si="0"/>
        <v>-4.16</v>
      </c>
      <c r="F20">
        <f t="shared" si="2"/>
        <v>-1.3599999999999994</v>
      </c>
      <c r="G20">
        <f t="shared" si="1"/>
        <v>0.1800000000000006</v>
      </c>
    </row>
    <row r="21" spans="4:7" x14ac:dyDescent="0.25">
      <c r="D21">
        <v>15</v>
      </c>
      <c r="E21">
        <f t="shared" si="0"/>
        <v>-4.9500000000000011</v>
      </c>
      <c r="F21">
        <f t="shared" si="2"/>
        <v>-1.9499999999999993</v>
      </c>
      <c r="G21">
        <f t="shared" si="1"/>
        <v>-0.29999999999999893</v>
      </c>
    </row>
    <row r="22" spans="4:7" x14ac:dyDescent="0.25">
      <c r="D22">
        <v>16</v>
      </c>
      <c r="E22">
        <f t="shared" si="0"/>
        <v>-5.74</v>
      </c>
      <c r="F22">
        <f t="shared" si="2"/>
        <v>-2.5399999999999991</v>
      </c>
      <c r="G22">
        <f t="shared" si="1"/>
        <v>-0.77999999999999936</v>
      </c>
    </row>
    <row r="25" spans="4:7" x14ac:dyDescent="0.25">
      <c r="E25">
        <f>D6*-1.67+10</f>
        <v>10</v>
      </c>
      <c r="F25">
        <f>D6*-2.22+13.3</f>
        <v>13.3</v>
      </c>
      <c r="G25">
        <f>D6*-2.78+16.7</f>
        <v>16.7</v>
      </c>
    </row>
    <row r="26" spans="4:7" x14ac:dyDescent="0.25">
      <c r="E26">
        <f t="shared" ref="E26:E42" si="3">D7*-1.67+10</f>
        <v>8.33</v>
      </c>
      <c r="F26">
        <f t="shared" ref="F26:F42" si="4">D7*-2.22+13.3</f>
        <v>11.08</v>
      </c>
      <c r="G26">
        <f t="shared" ref="G26:G40" si="5">D7*-2.78+16.7</f>
        <v>13.92</v>
      </c>
    </row>
    <row r="27" spans="4:7" x14ac:dyDescent="0.25">
      <c r="E27">
        <f t="shared" si="3"/>
        <v>6.66</v>
      </c>
      <c r="F27">
        <f t="shared" si="4"/>
        <v>8.86</v>
      </c>
      <c r="G27">
        <f t="shared" si="5"/>
        <v>11.14</v>
      </c>
    </row>
    <row r="28" spans="4:7" x14ac:dyDescent="0.25">
      <c r="E28">
        <f t="shared" si="3"/>
        <v>4.99</v>
      </c>
      <c r="F28">
        <f t="shared" si="4"/>
        <v>6.6400000000000006</v>
      </c>
      <c r="G28">
        <f t="shared" si="5"/>
        <v>8.36</v>
      </c>
    </row>
    <row r="29" spans="4:7" x14ac:dyDescent="0.25">
      <c r="E29">
        <f t="shared" si="3"/>
        <v>3.3200000000000003</v>
      </c>
      <c r="F29">
        <f t="shared" si="4"/>
        <v>4.42</v>
      </c>
      <c r="G29">
        <f t="shared" si="5"/>
        <v>5.58</v>
      </c>
    </row>
    <row r="30" spans="4:7" x14ac:dyDescent="0.25">
      <c r="E30">
        <f t="shared" si="3"/>
        <v>1.6500000000000004</v>
      </c>
      <c r="F30">
        <f t="shared" si="4"/>
        <v>2.1999999999999993</v>
      </c>
      <c r="G30">
        <f t="shared" si="5"/>
        <v>2.8000000000000007</v>
      </c>
    </row>
    <row r="31" spans="4:7" x14ac:dyDescent="0.25">
      <c r="E31">
        <f t="shared" si="3"/>
        <v>-1.9999999999999574E-2</v>
      </c>
      <c r="F31">
        <f t="shared" si="4"/>
        <v>-1.9999999999999574E-2</v>
      </c>
      <c r="G31">
        <f t="shared" si="5"/>
        <v>1.9999999999999574E-2</v>
      </c>
    </row>
    <row r="32" spans="4:7" x14ac:dyDescent="0.25">
      <c r="E32">
        <f t="shared" si="3"/>
        <v>-1.6899999999999995</v>
      </c>
      <c r="F32">
        <f t="shared" si="4"/>
        <v>-2.2400000000000002</v>
      </c>
      <c r="G32">
        <f t="shared" si="5"/>
        <v>-2.759999999999998</v>
      </c>
    </row>
    <row r="33" spans="5:7" x14ac:dyDescent="0.25">
      <c r="E33">
        <f t="shared" si="3"/>
        <v>-3.3599999999999994</v>
      </c>
      <c r="F33">
        <f t="shared" si="4"/>
        <v>-4.4600000000000009</v>
      </c>
      <c r="G33">
        <f t="shared" si="5"/>
        <v>-5.5399999999999991</v>
      </c>
    </row>
    <row r="34" spans="5:7" x14ac:dyDescent="0.25">
      <c r="E34">
        <f t="shared" si="3"/>
        <v>-5.0299999999999994</v>
      </c>
      <c r="F34">
        <f t="shared" si="4"/>
        <v>-6.68</v>
      </c>
      <c r="G34">
        <f t="shared" si="5"/>
        <v>-8.32</v>
      </c>
    </row>
    <row r="35" spans="5:7" x14ac:dyDescent="0.25">
      <c r="E35">
        <f t="shared" si="3"/>
        <v>-6.6999999999999993</v>
      </c>
      <c r="F35">
        <f t="shared" si="4"/>
        <v>-8.9000000000000021</v>
      </c>
      <c r="G35">
        <f t="shared" si="5"/>
        <v>-11.099999999999998</v>
      </c>
    </row>
    <row r="36" spans="5:7" x14ac:dyDescent="0.25">
      <c r="E36">
        <f t="shared" si="3"/>
        <v>-8.3699999999999974</v>
      </c>
      <c r="F36">
        <f t="shared" si="4"/>
        <v>-11.120000000000001</v>
      </c>
      <c r="G36">
        <f t="shared" si="5"/>
        <v>-13.879999999999999</v>
      </c>
    </row>
    <row r="37" spans="5:7" x14ac:dyDescent="0.25">
      <c r="E37">
        <f t="shared" si="3"/>
        <v>-10.039999999999999</v>
      </c>
      <c r="F37">
        <f t="shared" si="4"/>
        <v>-13.34</v>
      </c>
      <c r="G37">
        <f t="shared" si="5"/>
        <v>-16.66</v>
      </c>
    </row>
    <row r="38" spans="5:7" x14ac:dyDescent="0.25">
      <c r="E38">
        <f t="shared" si="3"/>
        <v>-11.71</v>
      </c>
      <c r="F38">
        <f t="shared" si="4"/>
        <v>-15.560000000000002</v>
      </c>
      <c r="G38">
        <f t="shared" si="5"/>
        <v>-19.440000000000001</v>
      </c>
    </row>
    <row r="39" spans="5:7" x14ac:dyDescent="0.25">
      <c r="E39">
        <f t="shared" si="3"/>
        <v>-13.379999999999999</v>
      </c>
      <c r="F39">
        <f t="shared" si="4"/>
        <v>-17.78</v>
      </c>
      <c r="G39">
        <f t="shared" si="5"/>
        <v>-22.219999999999995</v>
      </c>
    </row>
    <row r="40" spans="5:7" x14ac:dyDescent="0.25">
      <c r="E40">
        <f t="shared" si="3"/>
        <v>-15.049999999999997</v>
      </c>
      <c r="F40">
        <f t="shared" si="4"/>
        <v>-20.000000000000004</v>
      </c>
      <c r="G40">
        <f t="shared" si="5"/>
        <v>-24.999999999999996</v>
      </c>
    </row>
    <row r="41" spans="5:7" x14ac:dyDescent="0.25">
      <c r="E41">
        <f t="shared" si="3"/>
        <v>-16.72</v>
      </c>
      <c r="F41">
        <f t="shared" si="4"/>
        <v>-22.220000000000002</v>
      </c>
    </row>
    <row r="42" spans="5:7" x14ac:dyDescent="0.25">
      <c r="E42">
        <f t="shared" si="3"/>
        <v>10</v>
      </c>
      <c r="F42">
        <f t="shared" si="4"/>
        <v>13.3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2E86-B495-1341-B639-6D4439E4694E}">
  <dimension ref="A4:D31"/>
  <sheetViews>
    <sheetView zoomScale="112" workbookViewId="0">
      <selection activeCell="D22" sqref="D22"/>
    </sheetView>
  </sheetViews>
  <sheetFormatPr defaultColWidth="11" defaultRowHeight="15.75" x14ac:dyDescent="0.25"/>
  <sheetData>
    <row r="4" spans="1:4" x14ac:dyDescent="0.25">
      <c r="B4">
        <v>1.019367991845056</v>
      </c>
      <c r="C4" s="1">
        <v>1.1002589464187622</v>
      </c>
      <c r="D4">
        <f>AVERAGE(C4:C12)</f>
        <v>1.0195002290937636</v>
      </c>
    </row>
    <row r="5" spans="1:4" x14ac:dyDescent="0.25">
      <c r="B5">
        <v>1.019367991845056</v>
      </c>
      <c r="C5" s="1">
        <v>1.0317957401275635</v>
      </c>
    </row>
    <row r="6" spans="1:4" x14ac:dyDescent="0.25">
      <c r="B6">
        <v>1.019367991845056</v>
      </c>
      <c r="C6" s="1">
        <v>1.1778502464294434</v>
      </c>
    </row>
    <row r="7" spans="1:4" x14ac:dyDescent="0.25">
      <c r="B7">
        <v>1.019367991845056</v>
      </c>
      <c r="C7" s="1">
        <v>0.89701855182647705</v>
      </c>
    </row>
    <row r="8" spans="1:4" x14ac:dyDescent="0.25">
      <c r="B8">
        <v>1.019367991845056</v>
      </c>
      <c r="C8" s="1">
        <v>0.85958892107009888</v>
      </c>
    </row>
    <row r="9" spans="1:4" x14ac:dyDescent="0.25">
      <c r="B9">
        <v>1.019367991845056</v>
      </c>
      <c r="C9" s="1">
        <v>0.84654158353805542</v>
      </c>
    </row>
    <row r="10" spans="1:4" x14ac:dyDescent="0.25">
      <c r="B10">
        <v>1.019367991845056</v>
      </c>
      <c r="C10" s="1">
        <v>1.084621787071228</v>
      </c>
    </row>
    <row r="11" spans="1:4" x14ac:dyDescent="0.25">
      <c r="B11">
        <v>1.019367991845056</v>
      </c>
      <c r="C11" s="1">
        <v>1.0231989622116089</v>
      </c>
    </row>
    <row r="12" spans="1:4" x14ac:dyDescent="0.25">
      <c r="A12" t="s">
        <v>167</v>
      </c>
      <c r="B12">
        <v>1.019367991845056</v>
      </c>
      <c r="C12" s="1">
        <v>1.1546273231506348</v>
      </c>
    </row>
    <row r="13" spans="1:4" x14ac:dyDescent="0.25">
      <c r="B13" s="1">
        <v>1.3591573224600748</v>
      </c>
      <c r="C13" s="1">
        <v>1.1297672986984253</v>
      </c>
      <c r="D13">
        <f>AVERAGE(C13:C20)</f>
        <v>1.2613790035247803</v>
      </c>
    </row>
    <row r="14" spans="1:4" x14ac:dyDescent="0.25">
      <c r="B14" s="1">
        <v>1.3591573224600748</v>
      </c>
      <c r="C14" s="1">
        <v>1.0578188896179199</v>
      </c>
    </row>
    <row r="15" spans="1:4" x14ac:dyDescent="0.25">
      <c r="B15" s="1">
        <v>1.3591573224600748</v>
      </c>
      <c r="C15" s="1">
        <v>1.2409160137176514</v>
      </c>
    </row>
    <row r="16" spans="1:4" x14ac:dyDescent="0.25">
      <c r="B16" s="1">
        <v>1.3591573224600748</v>
      </c>
      <c r="C16" s="1">
        <v>1.2323898077011108</v>
      </c>
    </row>
    <row r="17" spans="1:4" x14ac:dyDescent="0.25">
      <c r="B17" s="1">
        <v>1.3591573224600748</v>
      </c>
      <c r="C17" s="1">
        <v>1.2690041065216064</v>
      </c>
    </row>
    <row r="18" spans="1:4" x14ac:dyDescent="0.25">
      <c r="B18" s="1">
        <v>1.3591573224600748</v>
      </c>
      <c r="C18" s="1">
        <v>1.2816247940063477</v>
      </c>
    </row>
    <row r="19" spans="1:4" x14ac:dyDescent="0.25">
      <c r="B19" s="1">
        <v>1.3591573224600748</v>
      </c>
      <c r="C19" s="1">
        <v>1.5636657476425171</v>
      </c>
    </row>
    <row r="20" spans="1:4" x14ac:dyDescent="0.25">
      <c r="A20" t="s">
        <v>167</v>
      </c>
      <c r="B20" s="1">
        <v>1.3591573224600748</v>
      </c>
      <c r="C20" s="1">
        <v>1.3158453702926636</v>
      </c>
    </row>
    <row r="21" spans="1:4" x14ac:dyDescent="0.25">
      <c r="B21" s="1">
        <v>1.6989466530750934</v>
      </c>
      <c r="C21" s="1">
        <v>1.3021520376205444</v>
      </c>
      <c r="D21">
        <f>AVERAGE(C21:C31)</f>
        <v>1.5553561882539229</v>
      </c>
    </row>
    <row r="22" spans="1:4" x14ac:dyDescent="0.25">
      <c r="B22" s="1">
        <v>1.6989466530750934</v>
      </c>
      <c r="C22" s="1">
        <v>1.3871109485626221</v>
      </c>
    </row>
    <row r="23" spans="1:4" x14ac:dyDescent="0.25">
      <c r="B23" s="1">
        <v>1.6989466530750934</v>
      </c>
      <c r="C23" s="1">
        <v>1.4719763994216919</v>
      </c>
    </row>
    <row r="24" spans="1:4" x14ac:dyDescent="0.25">
      <c r="B24" s="1">
        <v>1.6989466530750934</v>
      </c>
      <c r="C24" s="1">
        <v>1.4707727432250977</v>
      </c>
    </row>
    <row r="25" spans="1:4" x14ac:dyDescent="0.25">
      <c r="B25" s="1">
        <v>1.6989466530750934</v>
      </c>
      <c r="C25" s="1">
        <v>1.5291649103164673</v>
      </c>
    </row>
    <row r="26" spans="1:4" x14ac:dyDescent="0.25">
      <c r="B26" s="1">
        <v>1.6989466530750934</v>
      </c>
      <c r="C26" s="1">
        <v>1.7001708745956421</v>
      </c>
    </row>
    <row r="27" spans="1:4" x14ac:dyDescent="0.25">
      <c r="B27" s="1">
        <v>1.6989466530750934</v>
      </c>
      <c r="C27" s="1">
        <v>1.6603270769119263</v>
      </c>
    </row>
    <row r="28" spans="1:4" x14ac:dyDescent="0.25">
      <c r="B28" s="1">
        <v>1.6989466530750934</v>
      </c>
      <c r="C28" s="1">
        <v>1.7019774913787842</v>
      </c>
    </row>
    <row r="29" spans="1:4" x14ac:dyDescent="0.25">
      <c r="B29" s="1">
        <v>1.6989466530750934</v>
      </c>
      <c r="C29" s="1">
        <v>1.4759800434112549</v>
      </c>
    </row>
    <row r="30" spans="1:4" x14ac:dyDescent="0.25">
      <c r="B30" s="1">
        <v>1.6989466530750934</v>
      </c>
      <c r="C30" s="1">
        <v>1.7931210994720459</v>
      </c>
    </row>
    <row r="31" spans="1:4" x14ac:dyDescent="0.25">
      <c r="B31" s="1">
        <v>1.6989466530750934</v>
      </c>
      <c r="C31" s="1">
        <v>1.6161644458770752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5C84-7392-0149-BBBF-B00F105536FF}">
  <dimension ref="A5:F21"/>
  <sheetViews>
    <sheetView topLeftCell="A2" zoomScale="150" workbookViewId="0">
      <selection activeCell="F6" sqref="F6"/>
    </sheetView>
  </sheetViews>
  <sheetFormatPr defaultColWidth="11" defaultRowHeight="15.75" x14ac:dyDescent="0.25"/>
  <sheetData>
    <row r="5" spans="1:6" x14ac:dyDescent="0.25">
      <c r="B5" s="1">
        <v>85</v>
      </c>
      <c r="C5" s="1">
        <v>0.69884335994720459</v>
      </c>
      <c r="D5">
        <f>AVERAGE(C5:C12)</f>
        <v>1.18898905813694</v>
      </c>
      <c r="F5">
        <f>(D13-D5)/(B13-B5)</f>
        <v>2.1231109897295635E-2</v>
      </c>
    </row>
    <row r="6" spans="1:6" x14ac:dyDescent="0.25">
      <c r="B6" s="1">
        <v>85</v>
      </c>
      <c r="C6" s="1">
        <v>0.97874021530151367</v>
      </c>
    </row>
    <row r="7" spans="1:6" x14ac:dyDescent="0.25">
      <c r="B7" s="1">
        <v>85</v>
      </c>
      <c r="C7" s="1">
        <v>1.2491961717605591</v>
      </c>
    </row>
    <row r="8" spans="1:6" x14ac:dyDescent="0.25">
      <c r="B8" s="1">
        <v>85</v>
      </c>
      <c r="C8" s="1">
        <v>1.308566689491272</v>
      </c>
    </row>
    <row r="9" spans="1:6" x14ac:dyDescent="0.25">
      <c r="B9" s="1">
        <v>85</v>
      </c>
      <c r="C9" s="1">
        <v>1.318311333656311</v>
      </c>
    </row>
    <row r="10" spans="1:6" x14ac:dyDescent="0.25">
      <c r="B10" s="1">
        <v>85</v>
      </c>
      <c r="C10" s="1">
        <v>1.3307157754898071</v>
      </c>
    </row>
    <row r="11" spans="1:6" x14ac:dyDescent="0.25">
      <c r="B11" s="1">
        <v>85</v>
      </c>
      <c r="C11" s="1">
        <v>1.2827252149581909</v>
      </c>
    </row>
    <row r="12" spans="1:6" x14ac:dyDescent="0.25">
      <c r="A12" t="s">
        <v>167</v>
      </c>
      <c r="B12" s="1">
        <v>85</v>
      </c>
      <c r="C12" s="1">
        <v>1.3448137044906616</v>
      </c>
    </row>
    <row r="13" spans="1:6" x14ac:dyDescent="0.25">
      <c r="B13" s="1">
        <v>115</v>
      </c>
      <c r="C13" s="1">
        <v>1.3757475614547729</v>
      </c>
      <c r="D13">
        <f>AVERAGE(C13:C20)</f>
        <v>1.825922355055809</v>
      </c>
    </row>
    <row r="14" spans="1:6" x14ac:dyDescent="0.25">
      <c r="B14" s="1">
        <v>115</v>
      </c>
      <c r="C14" s="1">
        <v>1.5583673715591431</v>
      </c>
    </row>
    <row r="15" spans="1:6" x14ac:dyDescent="0.25">
      <c r="B15" s="1">
        <v>115</v>
      </c>
      <c r="C15" s="1">
        <v>1.6308561563491821</v>
      </c>
    </row>
    <row r="16" spans="1:6" x14ac:dyDescent="0.25">
      <c r="B16" s="1">
        <v>115</v>
      </c>
      <c r="C16" s="1">
        <v>1.8005863428115845</v>
      </c>
    </row>
    <row r="17" spans="1:3" x14ac:dyDescent="0.25">
      <c r="B17" s="1">
        <v>115</v>
      </c>
      <c r="C17" s="1">
        <v>1.9824322462081909</v>
      </c>
    </row>
    <row r="18" spans="1:3" x14ac:dyDescent="0.25">
      <c r="B18" s="1">
        <v>115</v>
      </c>
      <c r="C18" s="1">
        <v>2.0222694873809814</v>
      </c>
    </row>
    <row r="19" spans="1:3" x14ac:dyDescent="0.25">
      <c r="B19" s="1">
        <v>115</v>
      </c>
      <c r="C19" s="1">
        <v>2.0905172824859619</v>
      </c>
    </row>
    <row r="20" spans="1:3" x14ac:dyDescent="0.25">
      <c r="A20" t="s">
        <v>167</v>
      </c>
      <c r="B20" s="1">
        <v>115</v>
      </c>
      <c r="C20" s="1">
        <v>2.1466023921966553</v>
      </c>
    </row>
    <row r="21" spans="1:3" x14ac:dyDescent="0.25">
      <c r="B21" s="1">
        <v>145</v>
      </c>
      <c r="C21" s="1">
        <v>1.8160269260406494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LI_Ride 1 (60rpm)</vt:lpstr>
      <vt:lpstr>LI_Ride 2</vt:lpstr>
      <vt:lpstr>Sheet1</vt:lpstr>
      <vt:lpstr>Sheet5</vt:lpstr>
      <vt:lpstr>changeload</vt:lpstr>
      <vt:lpstr>changecadence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Marie Wick</dc:creator>
  <cp:lastModifiedBy>Lee</cp:lastModifiedBy>
  <dcterms:created xsi:type="dcterms:W3CDTF">2023-03-29T03:01:42Z</dcterms:created>
  <dcterms:modified xsi:type="dcterms:W3CDTF">2023-04-12T04:07:25Z</dcterms:modified>
</cp:coreProperties>
</file>